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ms-office.vbaProject"/>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Types>
</file>

<file path=_rels/.rels><?xml version="1.0" encoding="UTF-8"?>
<Relationships xmlns="http://schemas.openxmlformats.org/package/2006/relationships"><Relationship Id="rId3" Target="docProps/app.xml" Type="http://schemas.openxmlformats.org/officeDocument/2006/relationships/extended-properties"></Relationship><Relationship Id="rId2" Target="docProps/core.xml" Type="http://schemas.openxmlformats.org/package/2006/relationships/metadata/core-properties"></Relationship><Relationship Id="rId1" Target="xl/workbook.xml" Type="http://schemas.openxmlformats.org/officeDocument/2006/relationships/officeDocument"></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true" defaultThemeVersion="164011"/>
  <bookViews>
    <workbookView xWindow="0" yWindow="0" windowWidth="14805" windowHeight="8010"/>
  </bookViews>
  <sheets>
    <sheet name="recommended channels found via " sheetId="2" r:id="rId4"/>
    <sheet name="Keywords from REDACTED (Cleaned" sheetId="3" r:id="rId5"/>
    <sheet name="recommended key words" sheetId="4" r:id="rId6"/>
    <sheet name="high_camera_movement" sheetId="5" r:id="rId7"/>
    <sheet name="Youtube Hashtags" sheetId="6" r:id="rId8"/>
    <sheet name="Cinematic Masterpieces" sheetId="7" r:id="rId9"/>
    <sheet name="Single great videos (for finetu" sheetId="8" r:id="rId10"/>
    <sheet name="Non-YouTube Sources" sheetId="9" r:id="rId11"/>
    <sheet name="Recommended channels NOT found " sheetId="10" r:id="rId12"/>
    <sheet name="best_videos_over_1hour_long" sheetId="11" r:id="rId13"/>
    <sheet name="More_queryable_keywords" sheetId="12" r:id="rId14"/>
    <sheet name="recommended playlists" sheetId="13" r:id="rId15"/>
    <sheet name="recommended qualifiers" sheetId="14" r:id="rId16"/>
    <sheet name="multi_cultural_content" sheetId="15" r:id="rId17"/>
  </sheets>
  <calcPr calcId="122211"/>
</workbook>
</file>

<file path=xl/styles.xml><?xml version="1.0" encoding="utf-8"?>
<style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fonts count="3">
    <font>
      <sz val="11"/>
      <color theme="1"/>
      <name val="DengXian"/>
      <family val="2"/>
    </font>
    <font>
      <sz val="10"/>
      <color/>
      <name val="Calibri"/>
      <family val="2"/>
    </font>
    <font>
      <u val="single"/>
      <sz val="11"/>
      <color rgb="FF0000FF"/>
      <name val="DengXian"/>
      <family val="2"/>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0" fontId="1" fillId="0" borderId="0" xfId="0" applyFont="true" applyAlignment="true">
      <alignment vertical="center"/>
    </xf>
    <xf numFmtId="0" fontId="2" fillId="0" borderId="0" xfId="0" applyFont="true" applyAlignment="false">
      <alignment/>
    </xf>
  </cellXfs>
  <cellStyles count="1">
    <cellStyle name="Normal" xfId="0" builtinId="0" customBuiltin="true"/>
  </cellStyles>
  <dxfs count="0"/>
  <tableStyles count="0" defaultPivotStyle="PivotStyleLight16" defaultTableStyle="TableStyleMedium2"/>
</styleSheet>
</file>

<file path=xl/_rels/workbook.xml.rels><?xml version="1.0" encoding="UTF-8"?>
<Relationships xmlns="http://schemas.openxmlformats.org/package/2006/relationships"><Relationship Id="rId2" Target="styles.xml" Type="http://schemas.openxmlformats.org/officeDocument/2006/relationships/styles"></Relationship><Relationship Id="rId3" Target="theme/theme1.xml" Type="http://schemas.openxmlformats.org/officeDocument/2006/relationships/theme"></Relationship><Relationship Id="rId4" Target="/xl/worksheets/sheet2.xml" Type="http://schemas.openxmlformats.org/officeDocument/2006/relationships/worksheet"></Relationship><Relationship Id="rId5" Target="/xl/worksheets/sheet3.xml" Type="http://schemas.openxmlformats.org/officeDocument/2006/relationships/worksheet"></Relationship><Relationship Id="rId6" Target="/xl/worksheets/sheet4.xml" Type="http://schemas.openxmlformats.org/officeDocument/2006/relationships/worksheet"></Relationship><Relationship Id="rId7" Target="/xl/worksheets/sheet5.xml" Type="http://schemas.openxmlformats.org/officeDocument/2006/relationships/worksheet"></Relationship><Relationship Id="rId8" Target="/xl/worksheets/sheet6.xml" Type="http://schemas.openxmlformats.org/officeDocument/2006/relationships/worksheet"></Relationship><Relationship Id="rId9" Target="/xl/worksheets/sheet7.xml" Type="http://schemas.openxmlformats.org/officeDocument/2006/relationships/worksheet"></Relationship><Relationship Id="rId10" Target="/xl/worksheets/sheet8.xml" Type="http://schemas.openxmlformats.org/officeDocument/2006/relationships/worksheet"></Relationship><Relationship Id="rId11" Target="/xl/worksheets/sheet9.xml" Type="http://schemas.openxmlformats.org/officeDocument/2006/relationships/worksheet"></Relationship><Relationship Id="rId12" Target="/xl/worksheets/sheet10.xml" Type="http://schemas.openxmlformats.org/officeDocument/2006/relationships/worksheet"></Relationship><Relationship Id="rId13" Target="/xl/worksheets/sheet11.xml" Type="http://schemas.openxmlformats.org/officeDocument/2006/relationships/worksheet"></Relationship><Relationship Id="rId14" Target="/xl/worksheets/sheet12.xml" Type="http://schemas.openxmlformats.org/officeDocument/2006/relationships/worksheet"></Relationship><Relationship Id="rId15" Target="/xl/worksheets/sheet13.xml" Type="http://schemas.openxmlformats.org/officeDocument/2006/relationships/worksheet"></Relationship><Relationship Id="rId16" Target="/xl/worksheets/sheet14.xml" Type="http://schemas.openxmlformats.org/officeDocument/2006/relationships/worksheet"></Relationship><Relationship Id="rId17" Target="/xl/worksheets/sheet15.xml" Type="http://schemas.openxmlformats.org/officeDocument/2006/relationships/worksheet"></Relationship></Relationships>
</file>

<file path=xl/theme/theme1.xml><?xml version="1.0" encoding="utf-8"?>
<a:theme xmlns:a="http://schemas.openxmlformats.org/drawingml/2006/main" xmlns:r="http://schemas.openxmlformats.org/officeDocument/2006/relationships"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0.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 min="3" max="3" width="19" customWidth="1"/>
    <col min="4" max="4" width="19" customWidth="1"/>
    <col min="5" max="5" width="19" customWidth="1"/>
    <col min="6" max="6" width="19" customWidth="1"/>
    <col min="7" max="7" width="19" customWidth="1"/>
  </cols>
  <sheetData>
    <row r="1" ht="13" customHeight="1">
      <c r="A1" s="1" t="inlineStr">
        <is>
          <t>Channel</t>
        </is>
      </c>
      <c r="B1" s="1" t="inlineStr">
        <is>
          <t>Type</t>
        </is>
      </c>
      <c r="C1" s="1" t="inlineStr">
        <is>
          <t>Diverse Y | N (optional)</t>
        </is>
      </c>
      <c r="D1" s="1" t="inlineStr">
        <is>
          <t>Diverse camera angles (optional)</t>
        </is>
      </c>
      <c r="E1" s="1" t="inlineStr">
        <is>
          <t>Diverse content within a specific topic (optional)</t>
        </is>
      </c>
      <c r="F1" s="1" t="inlineStr">
        <is>
          <t>Diverse people (optional)</t>
        </is>
      </c>
      <c r="G1" s="1" t="inlineStr">
        <is>
          <t>列7</t>
        </is>
      </c>
    </row>
    <row r="2" ht="25.5" customHeight="1">
      <c r="A2" s="2" t="str">
        <f>=HYPERLINK("https://www.youtube.com/@ScenicRelaxationFilms", "https://www.youtube.com/@ScenicRelaxationFilms")</f>
        <v>https://www.youtube.com/@ScenicRelaxationFilms</v>
      </c>
      <c r="B2" t="inlineStr">
        <is>
          <t>Travel / Drone</t>
        </is>
      </c>
      <c r="C2" t="inlineStr">
        <is>
          <t>Y</t>
        </is>
      </c>
      <c r="D2"/>
      <c r="E2"/>
      <c r="F2"/>
      <c r="G2"/>
    </row>
    <row r="3" ht="25.5" customHeight="1">
      <c r="A3" s="2" t="str">
        <f>=HYPERLINK("https://www.youtube.com/@annasteffeyy/videos", "https://www.youtube.com/@annasteffeyy/videos")</f>
        <v>https://www.youtube.com/@annasteffeyy/videos</v>
      </c>
      <c r="B3" t="inlineStr">
        <is>
          <t>General Moody Cinematic Shots</t>
        </is>
      </c>
      <c r="C3" t="inlineStr">
        <is>
          <t>Y</t>
        </is>
      </c>
      <c r="D3"/>
      <c r="E3"/>
      <c r="F3"/>
      <c r="G3"/>
    </row>
    <row r="4" ht="25.5" customHeight="1">
      <c r="A4" s="2" t="str">
        <f>=HYPERLINK("https://www.youtube.com/@JacobKatieSchwarz/videos", "https://www.youtube.com/@JacobKatieSchwarz/videos")</f>
        <v>https://www.youtube.com/@JacobKatieSchwarz/videos</v>
      </c>
      <c r="B4" t="inlineStr">
        <is>
          <t>Travel / Portrait / Art / Nature</t>
        </is>
      </c>
      <c r="C4" t="inlineStr">
        <is>
          <t>Y</t>
        </is>
      </c>
      <c r="D4"/>
      <c r="E4"/>
      <c r="F4"/>
      <c r="G4"/>
    </row>
    <row r="5" ht="25.5" customHeight="1">
      <c r="A5" s="2" t="str">
        <f>=HYPERLINK("https://www.youtube.com/@BrunoSaraviaPhotography/videos", "https://www.youtube.com/@BrunoSaraviaPhotography/videos")</f>
        <v>https://www.youtube.com/@BrunoSaraviaPhotography/videos</v>
      </c>
      <c r="B5" t="inlineStr">
        <is>
          <t>Cities / Destinations / Wildlife</t>
        </is>
      </c>
      <c r="C5" t="inlineStr">
        <is>
          <t>Need to determine</t>
        </is>
      </c>
      <c r="D5"/>
      <c r="E5"/>
      <c r="F5"/>
      <c r="G5"/>
    </row>
    <row r="6" ht="25.5" customHeight="1">
      <c r="A6" s="2" t="str">
        <f>=HYPERLINK("https://www.youtube.com/@PROJECT1_/videos", "https://www.youtube.com/@PROJECT1_/videos")</f>
        <v>https://www.youtube.com/@PROJECT1_/videos</v>
      </c>
      <c r="B6" t="inlineStr">
        <is>
          <t>Cars</t>
        </is>
      </c>
      <c r="C6" t="inlineStr">
        <is>
          <t>N</t>
        </is>
      </c>
      <c r="D6"/>
      <c r="E6"/>
      <c r="F6"/>
      <c r="G6"/>
    </row>
    <row r="7" ht="25.5" customHeight="1">
      <c r="A7" s="2" t="str">
        <f>=HYPERLINK("https://www.youtube.com/@KerniFPV", "https://www.youtube.com/@KerniFPV")</f>
        <v>https://www.youtube.com/@KerniFPV</v>
      </c>
      <c r="B7" t="inlineStr">
        <is>
          <t>FPV Drone / Environments</t>
        </is>
      </c>
      <c r="C7" t="inlineStr">
        <is>
          <t>Y</t>
        </is>
      </c>
      <c r="D7"/>
      <c r="E7"/>
      <c r="F7"/>
      <c r="G7"/>
    </row>
    <row r="8" ht="25.5" customHeight="1">
      <c r="A8" s="2" t="str">
        <f>=HYPERLINK("https://www.youtube.com/@NortheyFilms", "https://www.youtube.com/@NortheyFilms")</f>
        <v>https://www.youtube.com/@NortheyFilms</v>
      </c>
      <c r="B8" t="inlineStr">
        <is>
          <t>Beautiful cinematic landscapes</t>
        </is>
      </c>
      <c r="C8" t="inlineStr">
        <is>
          <t>Y</t>
        </is>
      </c>
      <c r="D8"/>
      <c r="E8"/>
      <c r="F8"/>
      <c r="G8"/>
    </row>
    <row r="9" ht="25.5" customHeight="1">
      <c r="A9" s="2" t="str">
        <f>=HYPERLINK("https://www.youtube.com/@AmazingShots/featured", "https://www.youtube.com/@AmazingShots/featured")</f>
        <v>https://www.youtube.com/@AmazingShots/featured</v>
      </c>
      <c r="B9" t="inlineStr">
        <is>
          <t>Amazing shots from movies</t>
        </is>
      </c>
      <c r="C9" t="inlineStr">
        <is>
          <t>Y</t>
        </is>
      </c>
      <c r="D9"/>
      <c r="E9"/>
      <c r="F9"/>
      <c r="G9"/>
    </row>
    <row r="10" ht="25.5" customHeight="1">
      <c r="A10" s="2" t="str">
        <f>=HYPERLINK("https://www.youtube.com/@GameClips4KYTT", "https://www.youtube.com/@GameClips4KYTT")</f>
        <v>https://www.youtube.com/@GameClips4KYTT</v>
      </c>
      <c r="B10" t="inlineStr">
        <is>
          <t>Video Game cut scenes and cinematics</t>
        </is>
      </c>
      <c r="C10" t="inlineStr">
        <is>
          <t>Y</t>
        </is>
      </c>
      <c r="D10"/>
      <c r="E10"/>
      <c r="F10"/>
      <c r="G10"/>
    </row>
    <row r="11" ht="25.5" customHeight="1">
      <c r="A11" s="2" t="str">
        <f>=HYPERLINK("https://www.youtube.com/@morgsm.", "https://www.youtube.com/@morgsm.")</f>
        <v>https://www.youtube.com/@morgsm.</v>
      </c>
      <c r="B11" t="inlineStr">
        <is>
          <t>Epic Movie Scenes</t>
        </is>
      </c>
      <c r="C11" t="inlineStr">
        <is>
          <t>Y</t>
        </is>
      </c>
      <c r="D11"/>
      <c r="E11"/>
      <c r="F11"/>
      <c r="G11"/>
    </row>
    <row r="12" ht="25.5" customHeight="1">
      <c r="A12" s="2" t="str">
        <f>=HYPERLINK("https://www.youtube.com/@DannyGevirtz", "https://www.youtube.com/@DannyGevirtz")</f>
        <v>https://www.youtube.com/@DannyGevirtz</v>
      </c>
      <c r="B12" t="inlineStr">
        <is>
          <t>Indie Filmmaker / Cinematic</t>
        </is>
      </c>
      <c r="C12" t="inlineStr">
        <is>
          <t>Y</t>
        </is>
      </c>
      <c r="D12"/>
      <c r="E12"/>
      <c r="F12"/>
      <c r="G12"/>
    </row>
    <row r="13" ht="25.5" customHeight="1">
      <c r="A13" s="2" t="str">
        <f>=HYPERLINK("https://www.youtube.com/@Savvce/videos", "https://www.youtube.com/@Savvce/videos")</f>
        <v>https://www.youtube.com/@Savvce/videos</v>
      </c>
      <c r="B13" t="inlineStr">
        <is>
          <t>Cinematic B roll (not very many videos, but good)</t>
        </is>
      </c>
      <c r="C13" t="inlineStr">
        <is>
          <t>Kind of</t>
        </is>
      </c>
      <c r="D13"/>
      <c r="E13"/>
      <c r="F13"/>
      <c r="G13"/>
    </row>
    <row r="14" ht="25.5" customHeight="1">
      <c r="A14" s="2" t="str">
        <f>=HYPERLINK("https://www.youtube.com/@moviesandpopcorn2958/videos", "https://www.youtube.com/@moviesandpopcorn2958/videos")</f>
        <v>https://www.youtube.com/@moviesandpopcorn2958/videos</v>
      </c>
      <c r="B14" t="inlineStr">
        <is>
          <t>High quality scenes from movies</t>
        </is>
      </c>
      <c r="C14" t="inlineStr">
        <is>
          <t>Y</t>
        </is>
      </c>
      <c r="D14"/>
      <c r="E14"/>
      <c r="F14"/>
      <c r="G14"/>
    </row>
    <row r="15" ht="25.5" customHeight="1">
      <c r="A15" s="2" t="str">
        <f>=HYPERLINK("https://www.youtube.com/@PicturePulse/videos", "https://www.youtube.com/@PicturePulse/videos")</f>
        <v>https://www.youtube.com/@PicturePulse/videos</v>
      </c>
      <c r="B15" t="inlineStr">
        <is>
          <t>Portrait/Landscape</t>
        </is>
      </c>
      <c r="C15" t="inlineStr">
        <is>
          <t>Y</t>
        </is>
      </c>
      <c r="D15"/>
      <c r="E15"/>
      <c r="F15"/>
      <c r="G15" t="inlineStr">
        <is>
          <t>Avoid keywords with "how" "will" or "?"</t>
        </is>
      </c>
    </row>
    <row r="16" ht="25.5" customHeight="1">
      <c r="A16" s="2" t="str">
        <f>=HYPERLINK("https://www.youtube.com/@bestclips1100/videos", "https://www.youtube.com/@bestclips1100/videos")</f>
        <v>https://www.youtube.com/@bestclips1100/videos</v>
      </c>
      <c r="B16" t="inlineStr">
        <is>
          <t>"best" movie clips</t>
        </is>
      </c>
      <c r="C16" t="inlineStr">
        <is>
          <t>Y</t>
        </is>
      </c>
      <c r="D16"/>
      <c r="E16"/>
      <c r="F16"/>
      <c r="G16"/>
    </row>
    <row r="17" ht="25.5" customHeight="1">
      <c r="A17" s="2" t="str">
        <f>=HYPERLINK("https://www.youtube.com/@ApexClips4k", "https://www.youtube.com/@ApexClips4k")</f>
        <v>https://www.youtube.com/@ApexClips4k</v>
      </c>
      <c r="B17" t="inlineStr">
        <is>
          <t>"best" movie clips</t>
        </is>
      </c>
      <c r="C17" t="inlineStr">
        <is>
          <t>Y</t>
        </is>
      </c>
      <c r="D17"/>
      <c r="E17"/>
      <c r="F17"/>
      <c r="G17"/>
    </row>
    <row r="18" ht="25.5" customHeight="1">
      <c r="A18" s="2" t="str">
        <f>=HYPERLINK("https://www.youtube.com/@MOVIECLIPS/videos", "https://www.youtube.com/@MOVIECLIPS/videos")</f>
        <v>https://www.youtube.com/@MOVIECLIPS/videos</v>
      </c>
      <c r="B18" t="inlineStr">
        <is>
          <t>scenes from movies</t>
        </is>
      </c>
      <c r="C18" t="inlineStr">
        <is>
          <t>Y</t>
        </is>
      </c>
      <c r="D18"/>
      <c r="E18"/>
      <c r="F18"/>
      <c r="G18" t="inlineStr">
        <is>
          <t>Only include videos with "scene" in the title</t>
        </is>
      </c>
    </row>
    <row r="19" ht="25.5" customHeight="1">
      <c r="A19" s="2" t="str">
        <f>=HYPERLINK("https://www.youtube.com/@BoxofficeMoviesScenes/videos", "https://www.youtube.com/@BoxofficeMoviesScenes/videos")</f>
        <v>https://www.youtube.com/@BoxofficeMoviesScenes/videos</v>
      </c>
      <c r="B19" t="inlineStr">
        <is>
          <t>scenes from movies</t>
        </is>
      </c>
      <c r="C19" t="inlineStr">
        <is>
          <t>Y</t>
        </is>
      </c>
      <c r="D19"/>
      <c r="E19"/>
      <c r="F19"/>
      <c r="G19"/>
    </row>
    <row r="20" ht="25.5" customHeight="1">
      <c r="A20" s="2" t="str">
        <f>=HYPERLINK("https://www.youtube.com/@Netflix", "https://www.youtube.com/@Netflix")</f>
        <v>https://www.youtube.com/@Netflix</v>
      </c>
      <c r="B20" t="inlineStr">
        <is>
          <t>movies</t>
        </is>
      </c>
      <c r="C20" t="inlineStr">
        <is>
          <t>Y</t>
        </is>
      </c>
      <c r="D20"/>
      <c r="E20"/>
      <c r="F20"/>
      <c r="G20"/>
    </row>
    <row r="21" ht="25.5" customHeight="1">
      <c r="A21" s="2" t="str">
        <f>=HYPERLINK("https://www.youtube.com/@JYPEntertainment", "https://www.youtube.com/@JYPEntertainment")</f>
        <v>https://www.youtube.com/@JYPEntertainment</v>
      </c>
      <c r="B21" t="inlineStr">
        <is>
          <t>music videos (k-pop)</t>
        </is>
      </c>
      <c r="C21" t="inlineStr">
        <is>
          <t>Y</t>
        </is>
      </c>
      <c r="D21"/>
      <c r="E21"/>
      <c r="F21"/>
      <c r="G21"/>
    </row>
    <row r="22" ht="25.5" customHeight="1">
      <c r="A22" s="2" t="str">
        <f>=HYPERLINK("https://www.youtube.com/@FilmeyBox/videos", "https://www.youtube.com/@FilmeyBox/videos")</f>
        <v>https://www.youtube.com/@FilmeyBox/videos</v>
      </c>
      <c r="B22" t="inlineStr">
        <is>
          <t>Movie clips and trailers</t>
        </is>
      </c>
      <c r="C22" t="inlineStr">
        <is>
          <t>Y</t>
        </is>
      </c>
      <c r="D22"/>
      <c r="E22"/>
      <c r="F22"/>
      <c r="G22"/>
    </row>
    <row r="23" ht="25.5" customHeight="1">
      <c r="A23" s="2" t="str">
        <f>=HYPERLINK("https://www.youtube.com/@makefilms3138/videos", "https://www.youtube.com/@makefilms3138/videos")</f>
        <v>https://www.youtube.com/@makefilms3138/videos</v>
      </c>
      <c r="B23" t="inlineStr">
        <is>
          <t>Independent filmmakers</t>
        </is>
      </c>
      <c r="C23" t="inlineStr">
        <is>
          <t>Y</t>
        </is>
      </c>
      <c r="D23"/>
      <c r="E23"/>
      <c r="F23"/>
      <c r="G23"/>
    </row>
    <row r="24" ht="25.5" customHeight="1">
      <c r="A24" s="2" t="str">
        <f>=HYPERLINK("https://www.youtube.com/@TheSolomonSociety/videos", "https://www.youtube.com/@TheSolomonSociety/videos")</f>
        <v>https://www.youtube.com/@TheSolomonSociety/videos</v>
      </c>
      <c r="B24" t="inlineStr">
        <is>
          <t>"best" shots from movies</t>
        </is>
      </c>
      <c r="C24" t="inlineStr">
        <is>
          <t>Y</t>
        </is>
      </c>
      <c r="D24"/>
      <c r="E24"/>
      <c r="F24"/>
      <c r="G24"/>
    </row>
    <row r="25" ht="25.5" customHeight="1">
      <c r="A25" s="2" t="str">
        <f>=HYPERLINK("https://www.youtube.com/@Mumbo/videos", "https://www.youtube.com/@Mumbo/videos")</f>
        <v>https://www.youtube.com/@Mumbo/videos</v>
      </c>
      <c r="B25" t="inlineStr">
        <is>
          <t>indie filmmaker (a lot of good stuff but also 'how to' videos)</t>
        </is>
      </c>
      <c r="C25" t="inlineStr">
        <is>
          <t>Y</t>
        </is>
      </c>
      <c r="D25"/>
      <c r="E25"/>
      <c r="F25"/>
      <c r="G25"/>
    </row>
    <row r="26" ht="25.5" customHeight="1">
      <c r="A26" s="2" t="str">
        <f>=HYPERLINK("https://www.youtube.com/@Styvly/videos", "https://www.youtube.com/@Styvly/videos")</f>
        <v>https://www.youtube.com/@Styvly/videos</v>
      </c>
      <c r="B26" t="inlineStr">
        <is>
          <t>indie filmmaker, lots of great stuff</t>
        </is>
      </c>
      <c r="C26" t="inlineStr">
        <is>
          <t>Y</t>
        </is>
      </c>
      <c r="D26"/>
      <c r="E26"/>
      <c r="F26"/>
      <c r="G26"/>
    </row>
    <row r="27" ht="25.5" customHeight="1">
      <c r="A27" s="2" t="str">
        <f>=HYPERLINK("https://www.youtube.com/@RelaxationFilm/videos", "https://www.youtube.com/@RelaxationFilm/videos")</f>
        <v>https://www.youtube.com/@RelaxationFilm/videos</v>
      </c>
      <c r="B27" t="inlineStr">
        <is>
          <t>Scenic / travel / landscapes / environments</t>
        </is>
      </c>
      <c r="C27" t="inlineStr">
        <is>
          <t>Y</t>
        </is>
      </c>
      <c r="D27"/>
      <c r="E27"/>
      <c r="F27"/>
      <c r="G27"/>
    </row>
    <row r="28" ht="25.5" customHeight="1">
      <c r="A28" s="2" t="str">
        <f>=HYPERLINK("https://www.youtube.com/@everyframeapainting/videos", "https://www.youtube.com/@everyframeapainting/videos")</f>
        <v>https://www.youtube.com/@everyframeapainting/videos</v>
      </c>
      <c r="B28" t="inlineStr">
        <is>
          <t>Movie scenes</t>
        </is>
      </c>
      <c r="C28" t="inlineStr">
        <is>
          <t>Y</t>
        </is>
      </c>
      <c r="D28"/>
      <c r="E28"/>
      <c r="F28"/>
      <c r="G28"/>
    </row>
    <row r="29" ht="25.5" customHeight="1">
      <c r="A29" s="2" t="str">
        <f>=HYPERLINK("https://www.youtube.com/@Joey_Helms/videos", "https://www.youtube.com/@Joey_Helms/videos")</f>
        <v>https://www.youtube.com/@Joey_Helms/videos</v>
      </c>
      <c r="B29" t="inlineStr">
        <is>
          <t>a lot of travel / drone stuff, some behind the scenes as well</t>
        </is>
      </c>
      <c r="C29" t="inlineStr">
        <is>
          <t>Y</t>
        </is>
      </c>
      <c r="D29"/>
      <c r="E29"/>
      <c r="F29"/>
      <c r="G29"/>
    </row>
    <row r="30" ht="25.5" customHeight="1">
      <c r="A30" s="2" t="str">
        <f>=HYPERLINK("https://www.youtube.com/@crafting_pictures/videos", "https://www.youtube.com/@crafting_pictures/videos")</f>
        <v>https://www.youtube.com/@crafting_pictures/videos</v>
      </c>
      <c r="B30" t="inlineStr">
        <is>
          <t>only 4 videos but they are really well done</t>
        </is>
      </c>
      <c r="C30" t="inlineStr">
        <is>
          <t>N</t>
        </is>
      </c>
      <c r="D30"/>
      <c r="E30"/>
      <c r="F30"/>
      <c r="G30"/>
    </row>
    <row r="31" ht="25.5" customHeight="1">
      <c r="A31" s="2" t="str">
        <f>=HYPERLINK("https://www.youtube.com/@cheesybuzz/videos", "https://www.youtube.com/@cheesybuzz/videos")</f>
        <v>https://www.youtube.com/@cheesybuzz/videos</v>
      </c>
      <c r="B31" t="inlineStr">
        <is>
          <t>deleted scenes, behind the scenes and extras</t>
        </is>
      </c>
      <c r="C31" t="inlineStr">
        <is>
          <t>Y</t>
        </is>
      </c>
      <c r="D31"/>
      <c r="E31"/>
      <c r="F31"/>
      <c r="G31"/>
    </row>
    <row r="32" ht="25.5" customHeight="1">
      <c r="A32" s="2" t="str">
        <f>=HYPERLINK("https://www.youtube.com/@Filmsupply/videos", "https://www.youtube.com/@Filmsupply/videos")</f>
        <v>https://www.youtube.com/@Filmsupply/videos</v>
      </c>
      <c r="B32" t="inlineStr">
        <is>
          <t>high quality stock clips</t>
        </is>
      </c>
      <c r="C32" t="inlineStr">
        <is>
          <t>Y</t>
        </is>
      </c>
      <c r="D32"/>
      <c r="E32"/>
      <c r="F32"/>
      <c r="G32"/>
    </row>
    <row r="33" ht="25.5" customHeight="1">
      <c r="A33" s="2" t="str">
        <f>=HYPERLINK("https://www.youtube.com/@gdevylder/videos", "https://www.youtube.com/@gdevylder/videos")</f>
        <v>https://www.youtube.com/@gdevylder/videos</v>
      </c>
      <c r="B33" t="inlineStr">
        <is>
          <t>short films and travel vlogs</t>
        </is>
      </c>
      <c r="C33" t="inlineStr">
        <is>
          <t>N</t>
        </is>
      </c>
      <c r="D33"/>
      <c r="E33"/>
      <c r="F33"/>
      <c r="G33"/>
    </row>
    <row r="34" ht="25.5" customHeight="1">
      <c r="A34" s="2" t="str">
        <f>=HYPERLINK("https://www.youtube.com/@keisukeharada/videos", "https://www.youtube.com/@keisukeharada/videos")</f>
        <v>https://www.youtube.com/@keisukeharada/videos</v>
      </c>
      <c r="B34" t="inlineStr">
        <is>
          <t>Cinematic B Roll</t>
        </is>
      </c>
      <c r="C34" t="inlineStr">
        <is>
          <t>Y</t>
        </is>
      </c>
      <c r="D34"/>
      <c r="E34"/>
      <c r="F34"/>
      <c r="G34"/>
    </row>
    <row r="35" ht="25.5" customHeight="1">
      <c r="A35" s="2" t="str">
        <f>=HYPERLINK("https://www.youtube.com/@bbcearth/videos", "https://www.youtube.com/@bbcearth/videos")</f>
        <v>https://www.youtube.com/@bbcearth/videos</v>
      </c>
      <c r="B35" t="inlineStr">
        <is>
          <t>Animals</t>
        </is>
      </c>
      <c r="C35" t="inlineStr">
        <is>
          <t>Y</t>
        </is>
      </c>
      <c r="D35"/>
      <c r="E35"/>
      <c r="F35"/>
      <c r="G35"/>
    </row>
    <row r="36" ht="25.5" customHeight="1">
      <c r="A36" s="2" t="str">
        <f>=HYPERLINK("https://www.youtube.com/@FreeHDvideosnocopyright/videos", "https://www.youtube.com/@FreeHDvideosnocopyright/videos")</f>
        <v>https://www.youtube.com/@FreeHDvideosnocopyright/videos</v>
      </c>
      <c r="B36" t="inlineStr">
        <is>
          <t>Footage library</t>
        </is>
      </c>
      <c r="C36" t="inlineStr">
        <is>
          <t>Y</t>
        </is>
      </c>
      <c r="D36"/>
      <c r="E36"/>
      <c r="F36"/>
      <c r="G36"/>
    </row>
    <row r="37" ht="25.5" customHeight="1">
      <c r="A37" s="2" t="str">
        <f>=HYPERLINK("https://www.youtube.com/@shotbyenis1610/videos", "https://www.youtube.com/@shotbyenis1610/videos")</f>
        <v>https://www.youtube.com/@shotbyenis1610/videos</v>
      </c>
      <c r="B37" t="inlineStr">
        <is>
          <t>Cinematic B Roll</t>
        </is>
      </c>
      <c r="C37" t="inlineStr">
        <is>
          <t>Y</t>
        </is>
      </c>
      <c r="D37"/>
      <c r="E37"/>
      <c r="F37"/>
      <c r="G37"/>
    </row>
    <row r="38" ht="25.5" customHeight="1">
      <c r="A38" s="2" t="str">
        <f>=HYPERLINK("https://www.youtube.com/@LoungeVstudio", "https://www.youtube.com/@LoungeVstudio")</f>
        <v>https://www.youtube.com/@LoungeVstudio</v>
      </c>
      <c r="B38" t="inlineStr">
        <is>
          <t>Scenary videos</t>
        </is>
      </c>
      <c r="C38" t="inlineStr">
        <is>
          <t>Y</t>
        </is>
      </c>
      <c r="D38"/>
      <c r="E38"/>
      <c r="F38"/>
      <c r="G38"/>
    </row>
    <row r="39" ht="25.5" customHeight="1">
      <c r="A39" s="2" t="str">
        <f>=HYPERLINK("https://www.youtube.com/@8kEarth", "https://www.youtube.com/@8kEarth")</f>
        <v>https://www.youtube.com/@8kEarth</v>
      </c>
      <c r="B39" t="inlineStr">
        <is>
          <t>Animals</t>
        </is>
      </c>
      <c r="C39" t="inlineStr">
        <is>
          <t>Y</t>
        </is>
      </c>
      <c r="D39"/>
      <c r="E39"/>
      <c r="F39"/>
      <c r="G39"/>
    </row>
    <row r="40" ht="25.5" customHeight="1">
      <c r="A40" s="2" t="str">
        <f>=HYPERLINK("https://www.youtube.com/@4KOceanWorld", "https://www.youtube.com/@4KOceanWorld")</f>
        <v>https://www.youtube.com/@4KOceanWorld</v>
      </c>
      <c r="B40" t="inlineStr">
        <is>
          <t>Ocean / animals</t>
        </is>
      </c>
      <c r="C40"/>
      <c r="D40"/>
      <c r="E40"/>
      <c r="F40"/>
      <c r="G40"/>
    </row>
    <row r="41" ht="25.5" customHeight="1">
      <c r="A41" s="2" t="str">
        <f>=HYPERLINK("https://www.youtube.com/@naturerelaxationfilms", "https://www.youtube.com/@naturerelaxationfilms")</f>
        <v>https://www.youtube.com/@naturerelaxationfilms</v>
      </c>
      <c r="B41" t="inlineStr">
        <is>
          <t>Scenary videos</t>
        </is>
      </c>
      <c r="C41"/>
      <c r="D41"/>
      <c r="E41"/>
      <c r="F41"/>
      <c r="G41"/>
    </row>
    <row r="42" ht="25.5" customHeight="1">
      <c r="A42" s="2" t="str">
        <f>=HYPERLINK("https://www.youtube.com/@BrunoSaraviaPhotography", "https://www.youtube.com/@BrunoSaraviaPhotography")</f>
        <v>https://www.youtube.com/@BrunoSaraviaPhotography</v>
      </c>
      <c r="B42" t="inlineStr">
        <is>
          <t>Scenary videos</t>
        </is>
      </c>
      <c r="C42"/>
      <c r="D42"/>
      <c r="E42"/>
      <c r="F42"/>
      <c r="G42"/>
    </row>
    <row r="43" ht="25.5" customHeight="1">
      <c r="A43" s="2" t="str">
        <f>=HYPERLINK("https://www.youtube.com/@RelaxationChannel", "https://www.youtube.com/@RelaxationChannel")</f>
        <v>https://www.youtube.com/@RelaxationChannel</v>
      </c>
      <c r="B43" t="inlineStr">
        <is>
          <t>Animals / scenary</t>
        </is>
      </c>
      <c r="C43" t="inlineStr">
        <is>
          <t>Y</t>
        </is>
      </c>
      <c r="D43"/>
      <c r="E43"/>
      <c r="F43"/>
      <c r="G43"/>
    </row>
    <row r="44" ht="25.5" customHeight="1">
      <c r="A44" s="2" t="str">
        <f>=HYPERLINK("https://www.youtube.com/@4kclipshdr", "https://www.youtube.com/@4kclipshdr")</f>
        <v>https://www.youtube.com/@4kclipshdr</v>
      </c>
      <c r="B44" t="inlineStr">
        <is>
          <t>Movies</t>
        </is>
      </c>
      <c r="C44" t="inlineStr">
        <is>
          <t>Y</t>
        </is>
      </c>
      <c r="D44"/>
      <c r="E44"/>
      <c r="F44"/>
      <c r="G44"/>
    </row>
    <row r="45" ht="25.5" customHeight="1">
      <c r="A45" s="2"/>
      <c r="B45" t="inlineStr">
        <is>
          <t>Short FIlms</t>
        </is>
      </c>
      <c r="C45" t="inlineStr">
        <is>
          <t>Kind of</t>
        </is>
      </c>
      <c r="D45"/>
      <c r="E45"/>
      <c r="F45"/>
      <c r="G45"/>
    </row>
    <row r="46" ht="25.5" customHeight="1">
      <c r="A46" s="2" t="str">
        <f>=HYPERLINK("https://www.youtube.com/@watchdust/videos", "https://www.youtube.com/@watchdust/videos")</f>
        <v>https://www.youtube.com/@watchdust/videos</v>
      </c>
      <c r="B46" t="inlineStr">
        <is>
          <t>Sci-Fi Short FIlms</t>
        </is>
      </c>
      <c r="C46" t="inlineStr">
        <is>
          <t>Y</t>
        </is>
      </c>
      <c r="D46"/>
      <c r="E46"/>
      <c r="F46"/>
      <c r="G46"/>
    </row>
    <row r="47" ht="25.5" customHeight="1">
      <c r="A47" s="2" t="str">
        <f>=HYPERLINK("https://www.youtube.com/@khelpedia/videos", "https://www.youtube.com/@khelpedia/videos")</f>
        <v>https://www.youtube.com/@khelpedia/videos</v>
      </c>
      <c r="B47" t="inlineStr">
        <is>
          <t>Short films and sketches</t>
        </is>
      </c>
      <c r="C47" t="inlineStr">
        <is>
          <t>Kind of</t>
        </is>
      </c>
      <c r="D47"/>
      <c r="E47"/>
      <c r="F47"/>
      <c r="G47"/>
    </row>
    <row r="48" ht="25.5" customHeight="1">
      <c r="A48" s="2" t="str">
        <f>=HYPERLINK("https://www.youtube.com/@WatchALTER/videos", "https://www.youtube.com/@WatchALTER/videos")</f>
        <v>https://www.youtube.com/@WatchALTER/videos</v>
      </c>
      <c r="B48" t="inlineStr">
        <is>
          <t>Horror short films</t>
        </is>
      </c>
      <c r="C48" t="inlineStr">
        <is>
          <t>Y</t>
        </is>
      </c>
      <c r="D48"/>
      <c r="E48"/>
      <c r="F48"/>
      <c r="G48"/>
    </row>
    <row r="49" ht="25.5" customHeight="1">
      <c r="A49" s="2" t="str">
        <f>=HYPERLINK("https://www.youtube.com/@Omeleto/videos", "https://www.youtube.com/@Omeleto/videos")</f>
        <v>https://www.youtube.com/@Omeleto/videos</v>
      </c>
      <c r="B49" t="inlineStr">
        <is>
          <t>Short films and sketches</t>
        </is>
      </c>
      <c r="C49" t="inlineStr">
        <is>
          <t>Y</t>
        </is>
      </c>
      <c r="D49"/>
      <c r="E49"/>
      <c r="F49"/>
      <c r="G49"/>
    </row>
    <row r="50" ht="25.5" customHeight="1">
      <c r="A50" s="2" t="str">
        <f>=HYPERLINK("https://www.youtube.com/@thats_a_bad_idea/videos", "https://www.youtube.com/@thats_a_bad_idea/videos")</f>
        <v>https://www.youtube.com/@thats_a_bad_idea/videos</v>
      </c>
      <c r="B50" t="inlineStr">
        <is>
          <t>Short films + vertical formatted content</t>
        </is>
      </c>
      <c r="C50" t="inlineStr">
        <is>
          <t>Y</t>
        </is>
      </c>
      <c r="D50"/>
      <c r="E50"/>
      <c r="F50"/>
      <c r="G50"/>
    </row>
    <row r="51" ht="25.5" customHeight="1">
      <c r="A51" s="2" t="str">
        <f>=HYPERLINK("https://www.youtube.com/@DeadSound/videos", "https://www.youtube.com/@DeadSound/videos")</f>
        <v>https://www.youtube.com/@DeadSound/videos</v>
      </c>
      <c r="B51" t="inlineStr">
        <is>
          <t>Animated short films</t>
        </is>
      </c>
      <c r="C51" t="inlineStr">
        <is>
          <t>Y</t>
        </is>
      </c>
      <c r="D51"/>
      <c r="E51"/>
      <c r="F51"/>
      <c r="G51"/>
    </row>
    <row r="52" ht="25.5" customHeight="1">
      <c r="A52" s="2" t="str">
        <f>=HYPERLINK("https://www.youtube.com/@JacobToniolo/videos", "https://www.youtube.com/@JacobToniolo/videos")</f>
        <v>https://www.youtube.com/@JacobToniolo/videos</v>
      </c>
      <c r="B52" t="inlineStr">
        <is>
          <t>Not a ton of videos, but good quality footage</t>
        </is>
      </c>
      <c r="C52" t="inlineStr">
        <is>
          <t>N</t>
        </is>
      </c>
      <c r="D52"/>
      <c r="E52"/>
      <c r="F52"/>
      <c r="G52"/>
    </row>
    <row r="53" ht="25.5" customHeight="1">
      <c r="A53" s="2" t="str">
        <f>=HYPERLINK("https://www.youtube.com/@shortoftheweek/videos", "https://www.youtube.com/@shortoftheweek/videos")</f>
        <v>https://www.youtube.com/@shortoftheweek/videos</v>
      </c>
      <c r="B53" t="inlineStr">
        <is>
          <t>Short FIlms</t>
        </is>
      </c>
      <c r="C53" t="inlineStr">
        <is>
          <t>Y</t>
        </is>
      </c>
      <c r="D53"/>
      <c r="E53"/>
      <c r="F53"/>
      <c r="G53"/>
    </row>
    <row r="54" ht="25.5" customHeight="1">
      <c r="A54" s="2" t="str">
        <f>=HYPERLINK("https://www.youtube.com/@joshuaturner/videos", "https://www.youtube.com/@joshuaturner/videos")</f>
        <v>https://www.youtube.com/@joshuaturner/videos</v>
      </c>
      <c r="B54" t="inlineStr">
        <is>
          <t>FPV Drone Videos</t>
        </is>
      </c>
      <c r="C54" t="inlineStr">
        <is>
          <t>Y</t>
        </is>
      </c>
      <c r="D54"/>
      <c r="E54"/>
      <c r="F54"/>
      <c r="G54"/>
    </row>
    <row r="55" ht="25.5" customHeight="1">
      <c r="A55" s="2" t="str">
        <f>=HYPERLINK("https://www.youtube.com/@SadielGomez/videos", "https://www.youtube.com/@SadielGomez/videos")</f>
        <v>https://www.youtube.com/@SadielGomez/videos</v>
      </c>
      <c r="B55" t="inlineStr">
        <is>
          <t>Short Films</t>
        </is>
      </c>
      <c r="C55" t="inlineStr">
        <is>
          <t>Kind of</t>
        </is>
      </c>
      <c r="D55"/>
      <c r="E55"/>
      <c r="F55"/>
      <c r="G55"/>
    </row>
    <row r="56" ht="25.5" customHeight="1">
      <c r="A56" s="2" t="str">
        <f>=HYPERLINK("https://www.youtube.com/@timtimfed/videos", "https://www.youtube.com/@timtimfed/videos")</f>
        <v>https://www.youtube.com/@timtimfed/videos</v>
      </c>
      <c r="B56" t="inlineStr">
        <is>
          <t>short films, comedy and BTS</t>
        </is>
      </c>
      <c r="C56" t="inlineStr">
        <is>
          <t>Y</t>
        </is>
      </c>
      <c r="D56"/>
      <c r="E56"/>
      <c r="F56"/>
      <c r="G56"/>
    </row>
    <row r="57" ht="25.5" customHeight="1">
      <c r="A57" s="2" t="str">
        <f>=HYPERLINK("https://www.youtube.com/@VEVO/videos", "https://www.youtube.com/@VEVO/videos")</f>
        <v>https://www.youtube.com/@VEVO/videos</v>
      </c>
      <c r="B57" t="inlineStr">
        <is>
          <t>pretty much every music video</t>
        </is>
      </c>
      <c r="C57" t="inlineStr">
        <is>
          <t>Y</t>
        </is>
      </c>
      <c r="D57"/>
      <c r="E57"/>
      <c r="F57"/>
      <c r="G57"/>
    </row>
    <row r="58" ht="25.5" customHeight="1">
      <c r="A58" s="2" t="str">
        <f>=HYPERLINK("https://www.youtube.com/@pixar/videos", "https://www.youtube.com/@pixar/videos")</f>
        <v>https://www.youtube.com/@pixar/videos</v>
      </c>
      <c r="B58" t="inlineStr">
        <is>
          <t>pixar. mix of stuff!!</t>
        </is>
      </c>
      <c r="C58" t="inlineStr">
        <is>
          <t>Y</t>
        </is>
      </c>
      <c r="D58"/>
      <c r="E58"/>
      <c r="F58"/>
      <c r="G58"/>
    </row>
    <row r="59" ht="25.5" customHeight="1">
      <c r="A59" s="2" t="str">
        <f>=HYPERLINK("https://www.youtube.com/@ShortFrameFilm/videos", "https://www.youtube.com/@ShortFrameFilm/videos")</f>
        <v>https://www.youtube.com/@ShortFrameFilm/videos</v>
      </c>
      <c r="B59" t="inlineStr">
        <is>
          <t>short films</t>
        </is>
      </c>
      <c r="C59" t="inlineStr">
        <is>
          <t>Y</t>
        </is>
      </c>
      <c r="D59"/>
      <c r="E59"/>
      <c r="F59"/>
      <c r="G59"/>
    </row>
    <row r="60" ht="25.5" customHeight="1">
      <c r="A60" s="2" t="str">
        <f>=HYPERLINK("https://www.youtube.com/@A24/videos", "https://www.youtube.com/@A24/videos")</f>
        <v>https://www.youtube.com/@A24/videos</v>
      </c>
      <c r="B60" t="inlineStr">
        <is>
          <t>A24 - trailers and shorts</t>
        </is>
      </c>
      <c r="C60" t="inlineStr">
        <is>
          <t>Y</t>
        </is>
      </c>
      <c r="D60"/>
      <c r="E60"/>
      <c r="F60"/>
      <c r="G60"/>
    </row>
    <row r="61" ht="25.5" customHeight="1">
      <c r="A61" s="2" t="str">
        <f>=HYPERLINK("https://www.youtube.com/@TheBritishShortFilmAwards/videos", "https://www.youtube.com/@TheBritishShortFilmAwards/videos")</f>
        <v>https://www.youtube.com/@TheBritishShortFilmAwards/videos</v>
      </c>
      <c r="B61" t="inlineStr">
        <is>
          <t>British short film awards</t>
        </is>
      </c>
      <c r="C61" t="inlineStr">
        <is>
          <t>Y</t>
        </is>
      </c>
      <c r="D61"/>
      <c r="E61"/>
      <c r="F61"/>
      <c r="G61"/>
    </row>
    <row r="62" ht="25.5" customHeight="1">
      <c r="A62" s="2" t="str">
        <f>=HYPERLINK("https://www.youtube.com/@MAGNETFILM/videos", "https://www.youtube.com/@MAGNETFILM/videos")</f>
        <v>https://www.youtube.com/@MAGNETFILM/videos</v>
      </c>
      <c r="B62" t="inlineStr">
        <is>
          <t>Short Films</t>
        </is>
      </c>
      <c r="C62" t="inlineStr">
        <is>
          <t>Y</t>
        </is>
      </c>
      <c r="D62"/>
      <c r="E62"/>
      <c r="F62"/>
      <c r="G62"/>
    </row>
    <row r="63" ht="25.5" customHeight="1">
      <c r="A63" s="2" t="str">
        <f>=HYPERLINK("https://www.youtube.com/@brokenseries1712/videos", "https://www.youtube.com/@brokenseries1712/videos")</f>
        <v>https://www.youtube.com/@brokenseries1712/videos</v>
      </c>
      <c r="B63" t="inlineStr">
        <is>
          <t>Short films (not many)</t>
        </is>
      </c>
      <c r="C63" t="inlineStr">
        <is>
          <t>Kind of</t>
        </is>
      </c>
      <c r="D63"/>
      <c r="E63"/>
      <c r="F63"/>
      <c r="G63"/>
    </row>
    <row r="64" ht="25.5" customHeight="1">
      <c r="A64" s="2" t="str">
        <f>=HYPERLINK("https://www.youtube.com/@gobelins/videos", "https://www.youtube.com/@gobelins/videos")</f>
        <v>https://www.youtube.com/@gobelins/videos</v>
      </c>
      <c r="B64" t="inlineStr">
        <is>
          <t>tons of animated short films (and other stuff)</t>
        </is>
      </c>
      <c r="C64" t="inlineStr">
        <is>
          <t>Y</t>
        </is>
      </c>
      <c r="D64"/>
      <c r="E64"/>
      <c r="F64"/>
      <c r="G64"/>
    </row>
    <row r="65" ht="25.5" customHeight="1">
      <c r="A65" s="2" t="str">
        <f>=HYPERLINK("https://www.youtube.com/@NITVShorts/videos", "https://www.youtube.com/@NITVShorts/videos")</f>
        <v>https://www.youtube.com/@NITVShorts/videos</v>
      </c>
      <c r="B65" t="inlineStr">
        <is>
          <t>Short films (not many)</t>
        </is>
      </c>
      <c r="C65" t="inlineStr">
        <is>
          <t>Y</t>
        </is>
      </c>
      <c r="D65"/>
      <c r="E65"/>
      <c r="F65"/>
      <c r="G65"/>
    </row>
    <row r="66" ht="25.5" customHeight="1">
      <c r="A66" s="2" t="str">
        <f>=HYPERLINK("https://www.youtube.com/@screamfestla/videos", "https://www.youtube.com/@screamfestla/videos")</f>
        <v>https://www.youtube.com/@screamfestla/videos</v>
      </c>
      <c r="B66" t="inlineStr">
        <is>
          <t>Horror short films</t>
        </is>
      </c>
      <c r="C66" t="inlineStr">
        <is>
          <t>Y</t>
        </is>
      </c>
      <c r="D66"/>
      <c r="E66"/>
      <c r="F66"/>
      <c r="G66"/>
    </row>
    <row r="67" ht="25.5" customHeight="1">
      <c r="A67" s="2" t="str">
        <f>=HYPERLINK("https://www.youtube.com/@BlakeRidder/videos", "https://www.youtube.com/@BlakeRidder/videos")</f>
        <v>https://www.youtube.com/@BlakeRidder/videos</v>
      </c>
      <c r="B67" t="inlineStr">
        <is>
          <t>horror short films and filmmaking tutorials</t>
        </is>
      </c>
      <c r="C67" t="inlineStr">
        <is>
          <t>kind of</t>
        </is>
      </c>
      <c r="D67"/>
      <c r="E67"/>
      <c r="F67"/>
      <c r="G67"/>
    </row>
    <row r="68" ht="25.5" customHeight="1">
      <c r="A68" s="2" t="str">
        <f>=HYPERLINK("https://www.youtube.com/@60minutes/videos", "https://www.youtube.com/@60minutes/videos")</f>
        <v>https://www.youtube.com/@60minutes/videos</v>
      </c>
      <c r="B68" t="inlineStr">
        <is>
          <t>60 minutes, lots of stuff but maybe not top tier quality</t>
        </is>
      </c>
      <c r="C68" t="inlineStr">
        <is>
          <t>Y</t>
        </is>
      </c>
      <c r="D68"/>
      <c r="E68"/>
      <c r="F68"/>
      <c r="G68"/>
    </row>
    <row r="69" ht="25.5" customHeight="1">
      <c r="A69" s="2" t="str">
        <f>=HYPERLINK("https://www.youtube.com/@IsaacSuttleFilms/videos", "https://www.youtube.com/@IsaacSuttleFilms/videos")</f>
        <v>https://www.youtube.com/@IsaacSuttleFilms/videos</v>
      </c>
      <c r="B69" t="inlineStr">
        <is>
          <t>wedding videos</t>
        </is>
      </c>
      <c r="C69" t="inlineStr">
        <is>
          <t>N</t>
        </is>
      </c>
      <c r="D69"/>
      <c r="E69"/>
      <c r="F69"/>
      <c r="G69"/>
    </row>
    <row r="70" ht="25.5" customHeight="1">
      <c r="A70" s="2" t="str">
        <f>=HYPERLINK("https://www.youtube.com/@NatGeo/videos", "https://www.youtube.com/@NatGeo/videos")</f>
        <v>https://www.youtube.com/@NatGeo/videos</v>
      </c>
      <c r="B70" t="inlineStr">
        <is>
          <t>national geographic</t>
        </is>
      </c>
      <c r="C70" t="inlineStr">
        <is>
          <t>Y</t>
        </is>
      </c>
      <c r="D70"/>
      <c r="E70"/>
      <c r="F70"/>
      <c r="G70"/>
    </row>
    <row r="71" ht="25.5" customHeight="1">
      <c r="A71" s="2" t="str">
        <f>=HYPERLINK("https://www.youtube.com/@redbull/videos", "https://www.youtube.com/@redbull/videos")</f>
        <v>https://www.youtube.com/@redbull/videos</v>
      </c>
      <c r="B71" t="inlineStr">
        <is>
          <t>red bull (action sports, lots of POV stuff)</t>
        </is>
      </c>
      <c r="C71" t="inlineStr">
        <is>
          <t>Y</t>
        </is>
      </c>
      <c r="D71"/>
      <c r="E71"/>
      <c r="F71"/>
      <c r="G71"/>
    </row>
    <row r="72" ht="25.5" customHeight="1">
      <c r="A72" s="2" t="str">
        <f>=HYPERLINK("https://www.youtube.com/@VIRTUALJAPAN", "https://www.youtube.com/@VIRTUALJAPAN")</f>
        <v>https://www.youtube.com/@VIRTUALJAPAN</v>
      </c>
      <c r="B72" t="inlineStr">
        <is>
          <t>Walk 4k hdr</t>
        </is>
      </c>
      <c r="C72"/>
      <c r="D72"/>
      <c r="E72"/>
      <c r="F72"/>
      <c r="G72"/>
    </row>
    <row r="73" ht="25.5" customHeight="1">
      <c r="A73" s="2" t="str">
        <f>=HYPERLINK("https://www.youtube.com/@NomadicAmbience", "https://www.youtube.com/@NomadicAmbience")</f>
        <v>https://www.youtube.com/@NomadicAmbience</v>
      </c>
      <c r="B73" t="inlineStr">
        <is>
          <t>Ambience</t>
        </is>
      </c>
      <c r="C73"/>
      <c r="D73"/>
      <c r="E73"/>
      <c r="F73"/>
      <c r="G73"/>
    </row>
    <row r="74" ht="25.5" customHeight="1">
      <c r="A74" s="2" t="str">
        <f>=HYPERLINK("https://www.youtube.com/@moodyambience", "https://www.youtube.com/@moodyambience")</f>
        <v>https://www.youtube.com/@moodyambience</v>
      </c>
      <c r="B74" t="inlineStr">
        <is>
          <t>Ambience</t>
        </is>
      </c>
      <c r="C74"/>
      <c r="D74"/>
      <c r="E74"/>
      <c r="F74"/>
      <c r="G74"/>
    </row>
    <row r="75" ht="25.5" customHeight="1">
      <c r="A75" s="2" t="str">
        <f>=HYPERLINK("https://www.youtube.com/@Rambalac", "https://www.youtube.com/@Rambalac")</f>
        <v>https://www.youtube.com/@Rambalac</v>
      </c>
      <c r="B75" t="inlineStr">
        <is>
          <t>Walk 4k hdr</t>
        </is>
      </c>
      <c r="C75"/>
      <c r="D75"/>
      <c r="E75"/>
      <c r="F75"/>
      <c r="G75"/>
    </row>
    <row r="76" ht="25.5" customHeight="1">
      <c r="A76" s="2" t="str">
        <f>=HYPERLINK("https://www.youtube.com/@RambalacLive", "https://www.youtube.com/@RambalacLive")</f>
        <v>https://www.youtube.com/@RambalacLive</v>
      </c>
      <c r="B76" t="inlineStr">
        <is>
          <t>Walk 4k hdr</t>
        </is>
      </c>
      <c r="C76"/>
      <c r="D76"/>
      <c r="E76"/>
      <c r="F76"/>
      <c r="G76"/>
    </row>
    <row r="77" ht="25.5" customHeight="1">
      <c r="A77" s="2" t="str">
        <f>=HYPERLINK("https://www.youtube.com/@4KHDRWALK", "https://www.youtube.com/@4KHDRWALK")</f>
        <v>https://www.youtube.com/@4KHDRWALK</v>
      </c>
      <c r="B77" t="inlineStr">
        <is>
          <t>Walk 4k hdr</t>
        </is>
      </c>
      <c r="C77"/>
      <c r="D77"/>
      <c r="E77"/>
      <c r="F77"/>
      <c r="G77"/>
    </row>
    <row r="78" ht="25.5" customHeight="1">
      <c r="A78" s="2" t="str">
        <f>=HYPERLINK("https://www.youtube.com/@MostlyWalking", "https://www.youtube.com/@MostlyWalking")</f>
        <v>https://www.youtube.com/@MostlyWalking</v>
      </c>
      <c r="B78" t="inlineStr">
        <is>
          <t>Walk 4k hdr</t>
        </is>
      </c>
      <c r="C78"/>
      <c r="D78"/>
      <c r="E78"/>
      <c r="F78"/>
      <c r="G78"/>
    </row>
    <row r="79" ht="25.5" customHeight="1">
      <c r="A79" s="2" t="str">
        <f>=HYPERLINK("https://www.youtube.com/@t0urister", "https://www.youtube.com/@t0urister")</f>
        <v>https://www.youtube.com/@t0urister</v>
      </c>
      <c r="B79" t="inlineStr">
        <is>
          <t>Walk 4k hdr</t>
        </is>
      </c>
      <c r="C79"/>
      <c r="D79"/>
      <c r="E79"/>
      <c r="F79"/>
      <c r="G79"/>
    </row>
    <row r="80" ht="25.5" customHeight="1">
      <c r="A80" s="2" t="str">
        <f>=HYPERLINK("https://www.youtube.com/@TheNYCWalkingShow", "https://www.youtube.com/@TheNYCWalkingShow")</f>
        <v>https://www.youtube.com/@TheNYCWalkingShow</v>
      </c>
      <c r="B80" t="inlineStr">
        <is>
          <t>Walk 4k hdr</t>
        </is>
      </c>
      <c r="C80"/>
      <c r="D80"/>
      <c r="E80"/>
      <c r="F80"/>
      <c r="G80"/>
    </row>
    <row r="81" ht="25.5" customHeight="1">
      <c r="A81" s="2" t="str">
        <f>=HYPERLINK("https://www.youtube.com/@4KJAPAN", "https://www.youtube.com/@4KJAPAN")</f>
        <v>https://www.youtube.com/@4KJAPAN</v>
      </c>
      <c r="B81" t="inlineStr">
        <is>
          <t>Walk 4k hdr</t>
        </is>
      </c>
      <c r="C81"/>
      <c r="D81"/>
      <c r="E81"/>
      <c r="F81"/>
      <c r="G81"/>
    </row>
    <row r="82" ht="25.5" customHeight="1">
      <c r="A82" s="2" t="str">
        <f>=HYPERLINK("https://www.youtube.com/@nadawalk3305", "https://www.youtube.com/@nadawalk3305")</f>
        <v>https://www.youtube.com/@nadawalk3305</v>
      </c>
      <c r="B82" t="inlineStr">
        <is>
          <t>Walk 4k hdr</t>
        </is>
      </c>
      <c r="C82"/>
      <c r="D82"/>
      <c r="E82"/>
      <c r="F82"/>
      <c r="G82"/>
    </row>
    <row r="83" ht="25.5" customHeight="1">
      <c r="A83" s="2" t="str">
        <f>=HYPERLINK("https://www.youtube.com/@WalkingAlice", "https://www.youtube.com/@WalkingAlice")</f>
        <v>https://www.youtube.com/@WalkingAlice</v>
      </c>
      <c r="B83" t="inlineStr">
        <is>
          <t>Walk 4k hdr</t>
        </is>
      </c>
      <c r="C83"/>
      <c r="D83"/>
      <c r="E83"/>
      <c r="F83"/>
      <c r="G83"/>
    </row>
    <row r="84" ht="25.5" customHeight="1">
      <c r="A84" s="2" t="str">
        <f>=HYPERLINK("https://www.youtube.com/@4KWALK", "https://www.youtube.com/@4KWALK")</f>
        <v>https://www.youtube.com/@4KWALK</v>
      </c>
      <c r="B84" t="inlineStr">
        <is>
          <t>Walk 4k hdr</t>
        </is>
      </c>
      <c r="C84"/>
      <c r="D84"/>
      <c r="E84"/>
      <c r="F84"/>
      <c r="G84"/>
    </row>
    <row r="85" ht="25.5" customHeight="1">
      <c r="A85" s="2" t="str">
        <f>=HYPERLINK("https://www.youtube.com/@8kparadise", "https://www.youtube.com/@8kparadise")</f>
        <v>https://www.youtube.com/@8kparadise</v>
      </c>
      <c r="B85" t="inlineStr">
        <is>
          <t>Ambience</t>
        </is>
      </c>
      <c r="C85"/>
      <c r="D85"/>
      <c r="E85"/>
      <c r="F85"/>
      <c r="G85"/>
    </row>
    <row r="86" ht="25.5" customHeight="1">
      <c r="A86" s="2" t="str">
        <f>=HYPERLINK("https://www.youtube.com/@WALKS_and_the_CITY", "https://www.youtube.com/@WALKS_and_the_CITY")</f>
        <v>https://www.youtube.com/@WALKS_and_the_CITY</v>
      </c>
      <c r="B86" t="inlineStr">
        <is>
          <t>Walk 4k hdr</t>
        </is>
      </c>
      <c r="C86"/>
      <c r="D86"/>
      <c r="E86"/>
      <c r="F86"/>
      <c r="G86"/>
    </row>
    <row r="87" ht="25.5" customHeight="1">
      <c r="A87" s="2" t="str">
        <f>=HYPERLINK("https://www.youtube.com/@CityWalks", "https://www.youtube.com/@CityWalks")</f>
        <v>https://www.youtube.com/@CityWalks</v>
      </c>
      <c r="B87" t="inlineStr">
        <is>
          <t>Walk 4k hdr</t>
        </is>
      </c>
      <c r="C87"/>
      <c r="D87"/>
      <c r="E87"/>
      <c r="F87"/>
      <c r="G87"/>
    </row>
    <row r="88" ht="25.5" customHeight="1">
      <c r="A88" s="2" t="str">
        <f>=HYPERLINK("https://www.youtube.com/@thetable71", "https://www.youtube.com/@thetable71")</f>
        <v>https://www.youtube.com/@thetable71</v>
      </c>
      <c r="B88" t="inlineStr">
        <is>
          <t>Walk 4k hdr</t>
        </is>
      </c>
      <c r="C88"/>
      <c r="D88"/>
      <c r="E88"/>
      <c r="F88"/>
      <c r="G88"/>
    </row>
    <row r="89" ht="25.5" customHeight="1">
      <c r="A89" s="2" t="str">
        <f>=HYPERLINK("https://www.youtube.com/@this_gemini", "https://www.youtube.com/@this_gemini")</f>
        <v>https://www.youtube.com/@this_gemini</v>
      </c>
      <c r="B89" t="inlineStr">
        <is>
          <t>Walk 4k hdr</t>
        </is>
      </c>
      <c r="C89"/>
      <c r="D89"/>
      <c r="E89"/>
      <c r="F89"/>
      <c r="G89"/>
    </row>
    <row r="90" ht="25.5" customHeight="1">
      <c r="A90" s="2" t="str">
        <f>=HYPERLINK("https://www.youtube.com/@4kUrbanLife", "https://www.youtube.com/@4kUrbanLife")</f>
        <v>https://www.youtube.com/@4kUrbanLife</v>
      </c>
      <c r="B90" t="inlineStr">
        <is>
          <t>Walk 4k hdr</t>
        </is>
      </c>
      <c r="C90"/>
      <c r="D90"/>
      <c r="E90"/>
      <c r="F90"/>
      <c r="G90"/>
    </row>
    <row r="91" ht="25.5" customHeight="1">
      <c r="A91" s="2" t="str">
        <f>=HYPERLINK("https://www.youtube.com/@WalkEast", "https://www.youtube.com/@WalkEast")</f>
        <v>https://www.youtube.com/@WalkEast</v>
      </c>
      <c r="B91" t="inlineStr">
        <is>
          <t>Walk 4k hdr</t>
        </is>
      </c>
      <c r="C91"/>
      <c r="D91"/>
      <c r="E91"/>
      <c r="F91"/>
      <c r="G91"/>
    </row>
    <row r="92" ht="25.5" customHeight="1">
      <c r="A92" s="2" t="str">
        <f>=HYPERLINK("https://www.youtube.com/@SeoulWalker", "https://www.youtube.com/@SeoulWalker")</f>
        <v>https://www.youtube.com/@SeoulWalker</v>
      </c>
      <c r="B92" t="inlineStr">
        <is>
          <t>Walk 4k hdr</t>
        </is>
      </c>
      <c r="C92"/>
      <c r="D92"/>
      <c r="E92"/>
      <c r="F92"/>
      <c r="G92"/>
    </row>
    <row r="93" ht="25.5" customHeight="1">
      <c r="A93" s="2" t="str">
        <f>=HYPERLINK("https://www.youtube.com/@kuga1832", "https://www.youtube.com/@kuga1832")</f>
        <v>https://www.youtube.com/@kuga1832</v>
      </c>
      <c r="B93" t="inlineStr">
        <is>
          <t>Walk 4k hdr</t>
        </is>
      </c>
      <c r="C93"/>
      <c r="D93"/>
      <c r="E93"/>
      <c r="F93"/>
      <c r="G93"/>
    </row>
    <row r="94" ht="25.5" customHeight="1">
      <c r="A94" s="2" t="str">
        <f>=HYPERLINK("https://www.youtube.com/@HPWalkingTours", "https://www.youtube.com/@HPWalkingTours")</f>
        <v>https://www.youtube.com/@HPWalkingTours</v>
      </c>
      <c r="B94" t="inlineStr">
        <is>
          <t>Walk 4k hdr</t>
        </is>
      </c>
      <c r="C94"/>
      <c r="D94"/>
      <c r="E94"/>
      <c r="F94"/>
      <c r="G94"/>
    </row>
    <row r="95" ht="25.5" customHeight="1">
      <c r="A95" s="2" t="str">
        <f>=HYPERLINK("https://www.youtube.com/@WindWalkTravelVideos", "https://www.youtube.com/@WindWalkTravelVideos")</f>
        <v>https://www.youtube.com/@WindWalkTravelVideos</v>
      </c>
      <c r="B95" t="inlineStr">
        <is>
          <t>Walk 4k hdr</t>
        </is>
      </c>
      <c r="C95"/>
      <c r="D95"/>
      <c r="E95"/>
      <c r="F95"/>
      <c r="G95"/>
    </row>
    <row r="96" ht="25.5" customHeight="1">
      <c r="A96" s="2" t="str">
        <f>=HYPERLINK("https://www.youtube.com/@lifeincanadabylusy5743", "https://www.youtube.com/@lifeincanadabylusy5743")</f>
        <v>https://www.youtube.com/@lifeincanadabylusy5743</v>
      </c>
      <c r="B96" t="inlineStr">
        <is>
          <t>Walk 4k hdr</t>
        </is>
      </c>
      <c r="C96"/>
      <c r="D96"/>
      <c r="E96"/>
      <c r="F96"/>
      <c r="G96"/>
    </row>
    <row r="97" ht="25.5" customHeight="1">
      <c r="A97" s="2" t="str">
        <f>=HYPERLINK("https://www.youtube.com/@watchedwalker", "https://www.youtube.com/@watchedwalker")</f>
        <v>https://www.youtube.com/@watchedwalker</v>
      </c>
      <c r="B97" t="inlineStr">
        <is>
          <t>Walk 4k hdr</t>
        </is>
      </c>
      <c r="C97"/>
      <c r="D97"/>
      <c r="E97"/>
      <c r="F97"/>
      <c r="G97"/>
    </row>
    <row r="98" ht="25.5" customHeight="1">
      <c r="A98" s="2" t="str">
        <f>=HYPERLINK("https://www.youtube.com/@4KWorldWanderings", "https://www.youtube.com/@4KWorldWanderings")</f>
        <v>https://www.youtube.com/@4KWorldWanderings</v>
      </c>
      <c r="B98" t="inlineStr">
        <is>
          <t>Walk 4k hdr</t>
        </is>
      </c>
      <c r="C98"/>
      <c r="D98"/>
      <c r="E98"/>
      <c r="F98"/>
      <c r="G98"/>
    </row>
    <row r="99" ht="25.5" customHeight="1">
      <c r="A99" s="2" t="str">
        <f>=HYPERLINK("https://www.youtube.com/@kraigadams", "https://www.youtube.com/@kraigadams")</f>
        <v>https://www.youtube.com/@kraigadams</v>
      </c>
      <c r="B99" t="inlineStr">
        <is>
          <t>4k hiking videos</t>
        </is>
      </c>
      <c r="C99"/>
      <c r="D99"/>
      <c r="E99"/>
      <c r="F99"/>
      <c r="G99"/>
    </row>
    <row r="100" ht="25.5" customHeight="1">
      <c r="A100" s="2" t="str">
        <f>=HYPERLINK("https://www.youtube.com/@luxurytravelexpert", "https://www.youtube.com/@luxurytravelexpert")</f>
        <v>https://www.youtube.com/@luxurytravelexpert</v>
      </c>
      <c r="B100" t="inlineStr">
        <is>
          <t>travel</t>
        </is>
      </c>
      <c r="C100"/>
      <c r="D100"/>
      <c r="E100"/>
      <c r="F100"/>
      <c r="G100"/>
    </row>
    <row r="101" ht="25.5" customHeight="1">
      <c r="A101" s="2" t="str">
        <f>=HYPERLINK("https://www.youtube.com/@TaiwanWalker", "https://www.youtube.com/@TaiwanWalker")</f>
        <v>https://www.youtube.com/@TaiwanWalker</v>
      </c>
      <c r="B101" t="inlineStr">
        <is>
          <t>Walk 4k hdr</t>
        </is>
      </c>
      <c r="C101"/>
      <c r="D101"/>
      <c r="E101"/>
      <c r="F101"/>
      <c r="G101"/>
    </row>
    <row r="102" ht="25.5" customHeight="1">
      <c r="A102" s="2" t="str">
        <f>=HYPERLINK("https://www.youtube.com/@Discover-Nippon", "https://www.youtube.com/@Discover-Nippon")</f>
        <v>https://www.youtube.com/@Discover-Nippon</v>
      </c>
      <c r="B102" t="inlineStr">
        <is>
          <t>Walk 4k hdr</t>
        </is>
      </c>
      <c r="C102"/>
      <c r="D102"/>
      <c r="E102"/>
      <c r="F102"/>
      <c r="G102"/>
    </row>
    <row r="103" ht="25.5" customHeight="1">
      <c r="A103" s="2" t="str">
        <f>=HYPERLINK("https://www.youtube.com/@ActionKid", "https://www.youtube.com/@ActionKid")</f>
        <v>https://www.youtube.com/@ActionKid</v>
      </c>
      <c r="B103" t="inlineStr">
        <is>
          <t>Walk 4k hdr</t>
        </is>
      </c>
      <c r="C103"/>
      <c r="D103"/>
      <c r="E103"/>
      <c r="F103"/>
      <c r="G103"/>
    </row>
    <row r="104" ht="25.5" customHeight="1">
      <c r="A104" s="2" t="str">
        <f>=HYPERLINK("https://www.youtube.com/@blackened_shadow", "https://www.youtube.com/@blackened_shadow")</f>
        <v>https://www.youtube.com/@blackened_shadow</v>
      </c>
      <c r="B104" t="inlineStr">
        <is>
          <t>weather</t>
        </is>
      </c>
      <c r="C104"/>
      <c r="D104"/>
      <c r="E104"/>
      <c r="F104"/>
      <c r="G104"/>
    </row>
    <row r="105" ht="25.5" customHeight="1">
      <c r="A105" s="2" t="str">
        <f>=HYPERLINK("https://www.youtube.com/@TheFlyingDutchMan8K", "https://www.youtube.com/@TheFlyingDutchMan8K")</f>
        <v>https://www.youtube.com/@TheFlyingDutchMan8K</v>
      </c>
      <c r="B105" t="inlineStr">
        <is>
          <t>Walk 4k hdr</t>
        </is>
      </c>
      <c r="C105"/>
      <c r="D105"/>
      <c r="E105"/>
      <c r="F105"/>
      <c r="G105"/>
    </row>
    <row r="106" ht="25.5" customHeight="1">
      <c r="A106" s="2" t="str">
        <f>=HYPERLINK("https://www.youtube.com/@RelaxationChannel", "https://www.youtube.com/@RelaxationChannel")</f>
        <v>https://www.youtube.com/@RelaxationChannel</v>
      </c>
      <c r="B106" t="inlineStr">
        <is>
          <t>nature</t>
        </is>
      </c>
      <c r="C106"/>
      <c r="D106"/>
      <c r="E106"/>
      <c r="F106"/>
      <c r="G106"/>
    </row>
    <row r="107" ht="25.5" customHeight="1">
      <c r="A107" s="2" t="str">
        <f>=HYPERLINK("https://www.youtube.com/@AmazingScenicDrives", "https://www.youtube.com/@AmazingScenicDrives")</f>
        <v>https://www.youtube.com/@AmazingScenicDrives</v>
      </c>
      <c r="B107" t="inlineStr">
        <is>
          <t>driving</t>
        </is>
      </c>
      <c r="C107"/>
      <c r="D107"/>
      <c r="E107"/>
      <c r="F107"/>
      <c r="G107"/>
    </row>
    <row r="108" ht="25.5" customHeight="1">
      <c r="A108" s="2" t="str">
        <f>=HYPERLINK("https://www.youtube.com/@Nature_Soundscapes", "https://www.youtube.com/@Nature_Soundscapes")</f>
        <v>https://www.youtube.com/@Nature_Soundscapes</v>
      </c>
      <c r="B108" t="inlineStr">
        <is>
          <t>nature</t>
        </is>
      </c>
      <c r="C108"/>
      <c r="D108"/>
      <c r="E108"/>
      <c r="F108"/>
      <c r="G108"/>
    </row>
    <row r="109" ht="25.5" customHeight="1">
      <c r="A109" s="2" t="str">
        <f>=HYPERLINK("https://www.youtube.com/@CosmoSkerry", "https://www.youtube.com/@CosmoSkerry")</f>
        <v>https://www.youtube.com/@CosmoSkerry</v>
      </c>
      <c r="B109" t="inlineStr">
        <is>
          <t>Walk 4k hdr</t>
        </is>
      </c>
      <c r="C109"/>
      <c r="D109"/>
      <c r="E109"/>
      <c r="F109"/>
      <c r="G109"/>
    </row>
    <row r="110" ht="25.5" customHeight="1">
      <c r="A110" s="2" t="str">
        <f>=HYPERLINK("https://www.youtube.com/@WalksWallStreet", "https://www.youtube.com/@WalksWallStreet")</f>
        <v>https://www.youtube.com/@WalksWallStreet</v>
      </c>
      <c r="B110" t="inlineStr">
        <is>
          <t>Walk 4k hdr</t>
        </is>
      </c>
      <c r="C110"/>
      <c r="D110"/>
      <c r="E110"/>
      <c r="F110"/>
      <c r="G110"/>
    </row>
    <row r="111" ht="25.5" customHeight="1">
      <c r="A111" s="2" t="str">
        <f>=HYPERLINK("https://www.youtube.com/@WalkEast", "https://www.youtube.com/@WalkEast")</f>
        <v>https://www.youtube.com/@WalkEast</v>
      </c>
      <c r="B111" t="inlineStr">
        <is>
          <t>Walk 4k hdr</t>
        </is>
      </c>
      <c r="C111"/>
      <c r="D111"/>
      <c r="E111"/>
      <c r="F111"/>
      <c r="G111"/>
    </row>
    <row r="112" ht="25.5" customHeight="1">
      <c r="A112" s="2" t="str">
        <f>=HYPERLINK("https://www.youtube.com/@SeoulTravelWalker", "https://www.youtube.com/@SeoulTravelWalker")</f>
        <v>https://www.youtube.com/@SeoulTravelWalker</v>
      </c>
      <c r="B112" t="inlineStr">
        <is>
          <t>Walk 4k hdr</t>
        </is>
      </c>
      <c r="C112"/>
      <c r="D112"/>
      <c r="E112"/>
      <c r="F112"/>
      <c r="G112"/>
    </row>
    <row r="113" ht="25.5" customHeight="1">
      <c r="A113" s="2" t="str">
        <f>=HYPERLINK("https://www.youtube.com/@iamsuperdogg", "https://www.youtube.com/@iamsuperdogg")</f>
        <v>https://www.youtube.com/@iamsuperdogg</v>
      </c>
      <c r="B113" t="inlineStr">
        <is>
          <t>travel</t>
        </is>
      </c>
      <c r="C113"/>
      <c r="D113"/>
      <c r="E113"/>
      <c r="F113"/>
      <c r="G113"/>
    </row>
    <row r="114" ht="25.5" customHeight="1">
      <c r="A114" s="2" t="str">
        <f>=HYPERLINK("https://www.youtube.com/@rjaguirre", "https://www.youtube.com/@rjaguirre")</f>
        <v>https://www.youtube.com/@rjaguirre</v>
      </c>
      <c r="B114" t="inlineStr">
        <is>
          <t>travel</t>
        </is>
      </c>
      <c r="C114"/>
      <c r="D114"/>
      <c r="E114"/>
      <c r="F114"/>
      <c r="G114"/>
    </row>
    <row r="115" ht="25.5" customHeight="1">
      <c r="A115" s="2" t="str">
        <f>=HYPERLINK("https://www.youtube.com/@allin4k129/videos", "https://www.youtube.com/@allin4k129/videos")</f>
        <v>https://www.youtube.com/@allin4k129/videos</v>
      </c>
      <c r="B115" t="inlineStr">
        <is>
          <t>travel</t>
        </is>
      </c>
      <c r="C115"/>
      <c r="D115"/>
      <c r="E115"/>
      <c r="F115"/>
      <c r="G115"/>
    </row>
    <row r="116" ht="25.5" customHeight="1">
      <c r="A116" s="2" t="str">
        <f>=HYPERLINK("https://www.youtube.com/@TravelWorldXP", "https://www.youtube.com/@TravelWorldXP")</f>
        <v>https://www.youtube.com/@TravelWorldXP</v>
      </c>
      <c r="B116" t="inlineStr">
        <is>
          <t>travel</t>
        </is>
      </c>
      <c r="C116"/>
      <c r="D116"/>
      <c r="E116"/>
      <c r="F116"/>
      <c r="G116"/>
    </row>
    <row r="117" ht="25.5" customHeight="1">
      <c r="A117" s="2" t="str">
        <f>=HYPERLINK("https://www.youtube.com/@goplacespro", "https://www.youtube.com/@goplacespro")</f>
        <v>https://www.youtube.com/@goplacespro</v>
      </c>
      <c r="B117" t="inlineStr">
        <is>
          <t>travel</t>
        </is>
      </c>
      <c r="C117"/>
      <c r="D117"/>
      <c r="E117"/>
      <c r="F117"/>
      <c r="G117"/>
    </row>
    <row r="118" ht="25.5" customHeight="1">
      <c r="A118" s="2" t="str">
        <f>=HYPERLINK("https://www.youtube.com/@peacefulrelaxation4k209", "https://www.youtube.com/@peacefulrelaxation4k209")</f>
        <v>https://www.youtube.com/@peacefulrelaxation4k209</v>
      </c>
      <c r="B118" t="inlineStr">
        <is>
          <t>travel</t>
        </is>
      </c>
      <c r="C118"/>
      <c r="D118"/>
      <c r="E118"/>
      <c r="F118"/>
      <c r="G118"/>
    </row>
    <row r="119" ht="25.5" customHeight="1">
      <c r="A119" s="2" t="str">
        <f>=HYPERLINK("https://www.youtube.com/@MostlyWalking", "https://www.youtube.com/@MostlyWalking")</f>
        <v>https://www.youtube.com/@MostlyWalking</v>
      </c>
      <c r="B119" t="inlineStr">
        <is>
          <t>Walk 4k hdr</t>
        </is>
      </c>
      <c r="C119"/>
      <c r="D119"/>
      <c r="E119"/>
      <c r="F119"/>
      <c r="G119"/>
    </row>
    <row r="120" ht="25.5" customHeight="1">
      <c r="A120" s="2" t="str">
        <f>=HYPERLINK("https://www.youtube.com/@strollingthecity", "https://www.youtube.com/@strollingthecity")</f>
        <v>https://www.youtube.com/@strollingthecity</v>
      </c>
      <c r="B120" t="inlineStr">
        <is>
          <t>Walk 4k hdr</t>
        </is>
      </c>
      <c r="C120"/>
      <c r="D120"/>
      <c r="E120"/>
      <c r="F120"/>
      <c r="G120"/>
    </row>
    <row r="121" ht="25.5" customHeight="1">
      <c r="A121" s="2" t="str">
        <f>=HYPERLINK("https://www.youtube.com/@colorfulWorldBob", "https://www.youtube.com/@colorfulWorldBob")</f>
        <v>https://www.youtube.com/@colorfulWorldBob</v>
      </c>
      <c r="B121" t="inlineStr">
        <is>
          <t>Walk 4k hdr</t>
        </is>
      </c>
      <c r="C121"/>
      <c r="D121"/>
      <c r="E121"/>
      <c r="F121"/>
      <c r="G121"/>
    </row>
    <row r="122" ht="25.5" customHeight="1">
      <c r="A122" s="2" t="str">
        <f>=HYPERLINK("https://www.youtube.com/@UniquelyNYC", "https://www.youtube.com/@UniquelyNYC")</f>
        <v>https://www.youtube.com/@UniquelyNYC</v>
      </c>
      <c r="B122" t="inlineStr">
        <is>
          <t>Walk 4k hdr</t>
        </is>
      </c>
      <c r="C122"/>
      <c r="D122"/>
      <c r="E122"/>
      <c r="F122"/>
      <c r="G122"/>
    </row>
    <row r="123" ht="25.5" customHeight="1">
      <c r="A123" s="2" t="str">
        <f>=HYPERLINK("https://www.youtube.com/@jacksmoviehouse221", "https://www.youtube.com/@jacksmoviehouse221")</f>
        <v>https://www.youtube.com/@jacksmoviehouse221</v>
      </c>
      <c r="B123" t="inlineStr">
        <is>
          <t>Walk 4k hdr</t>
        </is>
      </c>
      <c r="C123"/>
      <c r="D123"/>
      <c r="E123"/>
      <c r="F123"/>
      <c r="G123"/>
    </row>
    <row r="124" ht="25.5" customHeight="1">
      <c r="A124" s="2" t="str">
        <f>=HYPERLINK("https://www.youtube.com/@jaybyrdfilms", "https://www.youtube.com/@jaybyrdfilms")</f>
        <v>https://www.youtube.com/@jaybyrdfilms</v>
      </c>
      <c r="B124" t="inlineStr">
        <is>
          <t>Aerial cinematography</t>
        </is>
      </c>
      <c r="C124"/>
      <c r="D124"/>
      <c r="E124"/>
      <c r="F124"/>
      <c r="G124"/>
    </row>
    <row r="125" ht="25.5" customHeight="1">
      <c r="A125" s="2" t="str">
        <f>=HYPERLINK("https://www.youtube.com/@virtualrunningadventures2035", "https://www.youtube.com/@virtualrunningadventures2035")</f>
        <v>https://www.youtube.com/@virtualrunningadventures2035</v>
      </c>
      <c r="B125" t="inlineStr">
        <is>
          <t>Running/Walking POV</t>
        </is>
      </c>
      <c r="C125"/>
      <c r="D125"/>
      <c r="E125"/>
      <c r="F125"/>
      <c r="G125"/>
    </row>
    <row r="126" ht="25.5" customHeight="1">
      <c r="A126" s="2" t="str">
        <f>=HYPERLINK("https://www.youtube.com/@virtualrunningvideos12", "https://www.youtube.com/@virtualrunningvideos12")</f>
        <v>https://www.youtube.com/@virtualrunningvideos12</v>
      </c>
      <c r="B126" t="inlineStr">
        <is>
          <t>Running/Walking POV</t>
        </is>
      </c>
      <c r="C126"/>
      <c r="D126"/>
      <c r="E126"/>
      <c r="F126"/>
      <c r="G126"/>
    </row>
    <row r="127" ht="25.5" customHeight="1">
      <c r="A127" s="2" t="str">
        <f>=HYPERLINK("https://www.youtube.com/@SwissRunningTV", "https://www.youtube.com/@SwissRunningTV")</f>
        <v>https://www.youtube.com/@SwissRunningTV</v>
      </c>
      <c r="B127" t="inlineStr">
        <is>
          <t>Running/Walking POV</t>
        </is>
      </c>
      <c r="C127"/>
      <c r="D127"/>
      <c r="E127"/>
      <c r="F127"/>
      <c r="G127"/>
    </row>
    <row r="128" ht="25.5" customHeight="1">
      <c r="A128" s="2" t="str">
        <f>=HYPERLINK("https://www.youtube.com/@JogforJoy", "https://www.youtube.com/@JogforJoy")</f>
        <v>https://www.youtube.com/@JogforJoy</v>
      </c>
      <c r="B128" t="inlineStr">
        <is>
          <t>Running/Walking POV</t>
        </is>
      </c>
      <c r="C128"/>
      <c r="D128"/>
      <c r="E128"/>
      <c r="F128"/>
      <c r="G128"/>
    </row>
    <row r="129" ht="25.5" customHeight="1">
      <c r="A129" s="2" t="str">
        <f>=HYPERLINK("https://www.youtube.com/@raawmountainbikes", "https://www.youtube.com/@raawmountainbikes")</f>
        <v>https://www.youtube.com/@raawmountainbikes</v>
      </c>
      <c r="B129" t="inlineStr">
        <is>
          <t>MTBK POV</t>
        </is>
      </c>
      <c r="C129"/>
      <c r="D129"/>
      <c r="E129"/>
      <c r="F129"/>
      <c r="G129"/>
    </row>
    <row r="130" ht="25.5" customHeight="1">
      <c r="A130" s="2" t="str">
        <f>=HYPERLINK("https://www.youtube.com/@IndoorCyclingVideos", "https://www.youtube.com/@IndoorCyclingVideos")</f>
        <v>https://www.youtube.com/@IndoorCyclingVideos</v>
      </c>
      <c r="B130" t="inlineStr">
        <is>
          <t>Cycling POV</t>
        </is>
      </c>
      <c r="C130"/>
      <c r="D130"/>
      <c r="E130"/>
      <c r="F130"/>
      <c r="G130"/>
    </row>
    <row r="131" ht="25.5" customHeight="1">
      <c r="A131" s="2" t="str">
        <f>=HYPERLINK("https://www.youtube.com/@joshuaturner", "https://www.youtube.com/@joshuaturner")</f>
        <v>https://www.youtube.com/@joshuaturner</v>
      </c>
      <c r="B131" t="inlineStr">
        <is>
          <t>Aerial cinematography</t>
        </is>
      </c>
      <c r="C131"/>
      <c r="D131"/>
      <c r="E131"/>
      <c r="F131"/>
      <c r="G131"/>
    </row>
    <row r="132" ht="25.5" customHeight="1">
      <c r="A132" s="2" t="str">
        <f>=HYPERLINK("https://www.youtube.com/@SKYCHRIO", "https://www.youtube.com/@SKYCHRIO")</f>
        <v>https://www.youtube.com/@SKYCHRIO</v>
      </c>
      <c r="B132" t="inlineStr">
        <is>
          <t>Aerial cinematography</t>
        </is>
      </c>
      <c r="C132"/>
      <c r="D132"/>
      <c r="E132"/>
      <c r="F132"/>
      <c r="G132"/>
    </row>
    <row r="133" ht="25.5" customHeight="1">
      <c r="A133" s="2" t="str">
        <f>=HYPERLINK("https://www.youtube.com/@OuZzFPV", "https://www.youtube.com/@OuZzFPV")</f>
        <v>https://www.youtube.com/@OuZzFPV</v>
      </c>
      <c r="B133" t="inlineStr">
        <is>
          <t>Aerial cinematography</t>
        </is>
      </c>
      <c r="C133"/>
      <c r="D133"/>
      <c r="E133"/>
      <c r="F133"/>
      <c r="G133"/>
    </row>
    <row r="134" ht="25.5" customHeight="1">
      <c r="A134" s="2" t="str">
        <f>=HYPERLINK("https://www.youtube.com/@quicanslo", "https://www.youtube.com/@quicanslo")</f>
        <v>https://www.youtube.com/@quicanslo</v>
      </c>
      <c r="B134" t="inlineStr">
        <is>
          <t>Aerial cinematography</t>
        </is>
      </c>
      <c r="C134"/>
      <c r="D134"/>
      <c r="E134"/>
      <c r="F134"/>
      <c r="G134"/>
    </row>
    <row r="135" ht="25.5" customHeight="1">
      <c r="A135" s="2" t="str">
        <f>=HYPERLINK("https://www.youtube.com/@captainvanover9237", "https://www.youtube.com/@captainvanover9237")</f>
        <v>https://www.youtube.com/@captainvanover9237</v>
      </c>
      <c r="B135" t="inlineStr">
        <is>
          <t>Aerial cinematography</t>
        </is>
      </c>
      <c r="C135"/>
      <c r="D135"/>
      <c r="E135"/>
      <c r="F135"/>
      <c r="G135"/>
    </row>
    <row r="136" ht="25.5" customHeight="1">
      <c r="A136" s="2" t="str">
        <f>=HYPERLINK("https://www.youtube.com/@ArturMaiaCarvalho", "https://www.youtube.com/@ArturMaiaCarvalho")</f>
        <v>https://www.youtube.com/@ArturMaiaCarvalho</v>
      </c>
      <c r="B136" t="inlineStr">
        <is>
          <t>Aerial cinematography</t>
        </is>
      </c>
      <c r="C136"/>
      <c r="D136"/>
      <c r="E136"/>
      <c r="F136"/>
      <c r="G136"/>
    </row>
    <row r="137" ht="25.5" customHeight="1">
      <c r="A137" s="2" t="str">
        <f>=HYPERLINK("https://www.youtube.com/@FLY_ONE", "https://www.youtube.com/@FLY_ONE")</f>
        <v>https://www.youtube.com/@FLY_ONE</v>
      </c>
      <c r="B137" t="inlineStr">
        <is>
          <t>Aerial cinematography</t>
        </is>
      </c>
      <c r="C137"/>
      <c r="D137"/>
      <c r="E137"/>
      <c r="F137"/>
      <c r="G137"/>
    </row>
    <row r="138" ht="25.5" customHeight="1">
      <c r="A138" s="2" t="str">
        <f>=HYPERLINK("https://www.youtube.com/@fpvwithpatrick", "https://www.youtube.com/@fpvwithpatrick")</f>
        <v>https://www.youtube.com/@fpvwithpatrick</v>
      </c>
      <c r="B138" t="inlineStr">
        <is>
          <t>Aerial cinematography</t>
        </is>
      </c>
      <c r="C138"/>
      <c r="D138"/>
      <c r="E138"/>
      <c r="F138"/>
      <c r="G138"/>
    </row>
    <row r="139" ht="25.5" customHeight="1">
      <c r="A139" s="2" t="str">
        <f>=HYPERLINK("https://www.youtube.com/@3DMBunker_fpv", "https://www.youtube.com/@3DMBunker_fpv")</f>
        <v>https://www.youtube.com/@3DMBunker_fpv</v>
      </c>
      <c r="B139" t="inlineStr">
        <is>
          <t>Aerial cinematography</t>
        </is>
      </c>
      <c r="C139"/>
      <c r="D139"/>
      <c r="E139"/>
      <c r="F139"/>
      <c r="G139"/>
    </row>
    <row r="140" ht="25.5" customHeight="1">
      <c r="A140" s="2" t="str">
        <f>=HYPERLINK("https://www.youtube.com/@SeewebFPV", "https://www.youtube.com/@SeewebFPV")</f>
        <v>https://www.youtube.com/@SeewebFPV</v>
      </c>
      <c r="B140" t="inlineStr">
        <is>
          <t>Aerial cinematography</t>
        </is>
      </c>
      <c r="C140"/>
      <c r="D140"/>
      <c r="E140"/>
      <c r="F140"/>
      <c r="G140"/>
    </row>
    <row r="141" ht="25.5" customHeight="1">
      <c r="A141" s="2" t="str">
        <f>=HYPERLINK("https://www.youtube.com/@badwolfhorizon", "https://www.youtube.com/@badwolfhorizon")</f>
        <v>https://www.youtube.com/@badwolfhorizon</v>
      </c>
      <c r="B141" t="inlineStr">
        <is>
          <t>Aerial cinematography</t>
        </is>
      </c>
      <c r="C141"/>
      <c r="D141"/>
      <c r="E141"/>
      <c r="F141"/>
      <c r="G141"/>
    </row>
    <row r="142" ht="25.5" customHeight="1">
      <c r="A142" s="2" t="str">
        <f>=HYPERLINK("https://www.youtube.com/@AerialphotographyirelandIe", "https://www.youtube.com/@AerialphotographyirelandIe")</f>
        <v>https://www.youtube.com/@AerialphotographyirelandIe</v>
      </c>
      <c r="B142" t="inlineStr">
        <is>
          <t>Aerial cinematography</t>
        </is>
      </c>
      <c r="C142"/>
      <c r="D142"/>
      <c r="E142"/>
      <c r="F142"/>
      <c r="G142"/>
    </row>
    <row r="143" ht="25.5" customHeight="1">
      <c r="A143" s="2" t="str">
        <f>=HYPERLINK("https://www.youtube.com/@DannyGevirtz", "https://www.youtube.com/@DannyGevirtz")</f>
        <v>https://www.youtube.com/@DannyGevirtz</v>
      </c>
      <c r="B143" t="inlineStr">
        <is>
          <t>shorts</t>
        </is>
      </c>
      <c r="C143"/>
      <c r="D143"/>
      <c r="E143"/>
      <c r="F143"/>
      <c r="G143"/>
    </row>
    <row r="144" ht="25.5" customHeight="1">
      <c r="A144" s="2" t="str">
        <f>=HYPERLINK("https://www.youtube.com/@theRadBrad", "https://www.youtube.com/@theRadBrad")</f>
        <v>https://www.youtube.com/@theRadBrad</v>
      </c>
      <c r="B144" t="inlineStr">
        <is>
          <t>gameplay</t>
        </is>
      </c>
      <c r="C144"/>
      <c r="D144"/>
      <c r="E144"/>
      <c r="F144"/>
      <c r="G144"/>
    </row>
    <row r="145" ht="25.5" customHeight="1">
      <c r="A145" s="2" t="str">
        <f>=HYPERLINK("https://www.youtube.com/@ChampsNetwork", "https://www.youtube.com/@ChampsNetwork")</f>
        <v>https://www.youtube.com/@ChampsNetwork</v>
      </c>
      <c r="B145" t="inlineStr">
        <is>
          <t>gameplay</t>
        </is>
      </c>
      <c r="C145"/>
      <c r="D145"/>
      <c r="E145"/>
      <c r="F145"/>
      <c r="G145"/>
    </row>
    <row r="146" ht="25.5" customHeight="1">
      <c r="A146" s="2" t="str">
        <f>=HYPERLINK("https://www.youtube.com/@GameV", "https://www.youtube.com/@GameV")</f>
        <v>https://www.youtube.com/@GameV</v>
      </c>
      <c r="B146" t="inlineStr">
        <is>
          <t>gameplay</t>
        </is>
      </c>
      <c r="C146"/>
      <c r="D146"/>
      <c r="E146"/>
      <c r="F146"/>
      <c r="G146"/>
    </row>
    <row r="147" ht="25.5" customHeight="1">
      <c r="A147" s="2" t="str">
        <f>=HYPERLINK("https://www.youtube.com/@MKIceAndFire", "https://www.youtube.com/@MKIceAndFire")</f>
        <v>https://www.youtube.com/@MKIceAndFire</v>
      </c>
      <c r="B147" t="inlineStr">
        <is>
          <t>gameplay</t>
        </is>
      </c>
      <c r="C147"/>
      <c r="D147"/>
      <c r="E147"/>
      <c r="F147"/>
      <c r="G147"/>
    </row>
    <row r="148" ht="25.5" customHeight="1">
      <c r="A148" s="2" t="str">
        <f>=HYPERLINK("https://www.youtube.com/@DopeGameplays", "https://www.youtube.com/@DopeGameplays")</f>
        <v>https://www.youtube.com/@DopeGameplays</v>
      </c>
      <c r="B148" t="inlineStr">
        <is>
          <t>gameplay</t>
        </is>
      </c>
      <c r="C148"/>
      <c r="D148"/>
      <c r="E148"/>
      <c r="F148"/>
      <c r="G148"/>
    </row>
    <row r="149" ht="25.5" customHeight="1">
      <c r="A149" s="2" t="str">
        <f>=HYPERLINK("https://www.youtube.com/@RedArcade", "https://www.youtube.com/@RedArcade")</f>
        <v>https://www.youtube.com/@RedArcade</v>
      </c>
      <c r="B149" t="inlineStr">
        <is>
          <t>gameplay</t>
        </is>
      </c>
      <c r="C149"/>
      <c r="D149"/>
      <c r="E149"/>
      <c r="F149"/>
      <c r="G149"/>
    </row>
    <row r="150" ht="25.5" customHeight="1">
      <c r="A150" s="2" t="str">
        <f>=HYPERLINK("https://www.youtube.com/@RGR29", "https://www.youtube.com/@RGR29")</f>
        <v>https://www.youtube.com/@RGR29</v>
      </c>
      <c r="B150" t="inlineStr">
        <is>
          <t>gameplay</t>
        </is>
      </c>
      <c r="C150"/>
      <c r="D150"/>
      <c r="E150"/>
      <c r="F150"/>
      <c r="G150"/>
    </row>
    <row r="151" ht="25.5" customHeight="1">
      <c r="A151" s="2" t="str">
        <f>=HYPERLINK("https://www.youtube.com/@GamerMaxChannel", "https://www.youtube.com/@GamerMaxChannel")</f>
        <v>https://www.youtube.com/@GamerMaxChannel</v>
      </c>
      <c r="B151" t="inlineStr">
        <is>
          <t>gameplay</t>
        </is>
      </c>
      <c r="C151"/>
      <c r="D151"/>
      <c r="E151"/>
      <c r="F151"/>
      <c r="G151"/>
    </row>
    <row r="152" ht="25.5" customHeight="1">
      <c r="A152" s="2" t="str">
        <f>=HYPERLINK("https://www.youtube.com/@arte", "https://www.youtube.com/@arte")</f>
        <v>https://www.youtube.com/@arte</v>
      </c>
      <c r="B152" t="inlineStr">
        <is>
          <t>documentaries</t>
        </is>
      </c>
      <c r="C152"/>
      <c r="D152"/>
      <c r="E152"/>
      <c r="F152"/>
      <c r="G152"/>
    </row>
    <row r="153" ht="25.5" customHeight="1">
      <c r="A153" s="2" t="str">
        <f>=HYPERLINK("https://www.youtube.com/@artede", "https://www.youtube.com/@artede")</f>
        <v>https://www.youtube.com/@artede</v>
      </c>
      <c r="B153" t="inlineStr">
        <is>
          <t>documentaries</t>
        </is>
      </c>
      <c r="C153"/>
      <c r="D153"/>
      <c r="E153"/>
      <c r="F153"/>
      <c r="G153"/>
    </row>
    <row r="154" ht="25.5" customHeight="1">
      <c r="A154" s="2" t="str">
        <f>=HYPERLINK("https://www.youtube.com/@diemaus", "https://www.youtube.com/@diemaus")</f>
        <v>https://www.youtube.com/@diemaus</v>
      </c>
      <c r="B154" t="inlineStr">
        <is>
          <t>knowledge / entertainment show for kids</t>
        </is>
      </c>
      <c r="C154"/>
      <c r="D154"/>
      <c r="E154"/>
      <c r="F154"/>
      <c r="G154"/>
    </row>
    <row r="155" ht="25.5" customHeight="1">
      <c r="A155" s="2" t="str">
        <f>=HYPERLINK("https://www.youtube.com/@GalileoOffiziell", "https://www.youtube.com/@GalileoOffiziell")</f>
        <v>https://www.youtube.com/@GalileoOffiziell</v>
      </c>
      <c r="B155" t="inlineStr">
        <is>
          <t>knowledge / entertainment show</t>
        </is>
      </c>
      <c r="C155"/>
      <c r="D155"/>
      <c r="E155"/>
      <c r="F155"/>
      <c r="G155"/>
    </row>
    <row r="156" ht="25.5" customHeight="1">
      <c r="A156" s="2" t="str">
        <f>=HYPERLINK("https://www.youtube.com/@VIFFest", "https://www.youtube.com/@VIFFest")</f>
        <v>https://www.youtube.com/@VIFFest</v>
      </c>
      <c r="B156" t="inlineStr">
        <is>
          <t>short films / clips</t>
        </is>
      </c>
      <c r="C156"/>
      <c r="D156"/>
      <c r="E156"/>
      <c r="F156"/>
      <c r="G156"/>
    </row>
    <row r="157" ht="25.5" customHeight="1">
      <c r="A157" s="2" t="str">
        <f>=HYPERLINK("https://www.youtube.com/@nowness", "https://www.youtube.com/@nowness")</f>
        <v>https://www.youtube.com/@nowness</v>
      </c>
      <c r="B157" t="inlineStr">
        <is>
          <t>Short films about artists</t>
        </is>
      </c>
      <c r="C157"/>
      <c r="D157"/>
      <c r="E157"/>
      <c r="F157"/>
      <c r="G157"/>
    </row>
    <row r="158" ht="25.5" customHeight="1">
      <c r="A158" s="2" t="str">
        <f>=HYPERLINK("https://www.youtube.com/@Tate", "https://www.youtube.com/@Tate")</f>
        <v>https://www.youtube.com/@Tate</v>
      </c>
      <c r="B158" t="inlineStr">
        <is>
          <t>Short films about artists</t>
        </is>
      </c>
      <c r="C158"/>
      <c r="D158"/>
      <c r="E158"/>
      <c r="F158"/>
      <c r="G158"/>
    </row>
    <row r="159" ht="25.5" customHeight="1">
      <c r="A159" s="2" t="str">
        <f>=HYPERLINK("https://www.youtube.com/@cartoonbrew", "https://www.youtube.com/@cartoonbrew")</f>
        <v>https://www.youtube.com/@cartoonbrew</v>
      </c>
      <c r="B159" t="inlineStr">
        <is>
          <t>Various animation trailers</t>
        </is>
      </c>
      <c r="C159"/>
      <c r="D159"/>
      <c r="E159"/>
      <c r="F159"/>
      <c r="G159"/>
    </row>
    <row r="160" ht="25.5" customHeight="1">
      <c r="A160" s="2" t="str">
        <f>=HYPERLINK("https://www.youtube.com/@Birdboxstudio", "https://www.youtube.com/@Birdboxstudio")</f>
        <v>https://www.youtube.com/@Birdboxstudio</v>
      </c>
      <c r="B160" t="inlineStr">
        <is>
          <t>Short fun animation videos</t>
        </is>
      </c>
      <c r="C160"/>
      <c r="D160"/>
      <c r="E160"/>
      <c r="F160"/>
      <c r="G160"/>
    </row>
    <row r="161" ht="25.5" customHeight="1">
      <c r="A161" s="2" t="str">
        <f>=HYPERLINK("https://www.youtube.com/@Gawx2", "https://www.youtube.com/@Gawx2")</f>
        <v>https://www.youtube.com/@Gawx2</v>
      </c>
      <c r="B161" t="inlineStr">
        <is>
          <t>Cinematic travel videos</t>
        </is>
      </c>
      <c r="C161"/>
      <c r="D161"/>
      <c r="E161"/>
      <c r="F161"/>
      <c r="G161"/>
    </row>
    <row r="162" ht="25.5" customHeight="1">
      <c r="A162" s="2" t="str">
        <f>=HYPERLINK("https://www.youtube.com/@joshzoo", "https://www.youtube.com/@joshzoo")</f>
        <v>https://www.youtube.com/@joshzoo</v>
      </c>
      <c r="B162" t="inlineStr">
        <is>
          <t>Cinematic travel videos</t>
        </is>
      </c>
      <c r="C162"/>
      <c r="D162"/>
      <c r="E162"/>
      <c r="F162"/>
      <c r="G162"/>
    </row>
    <row r="163" ht="25.5" customHeight="1">
      <c r="A163" s="2" t="str">
        <f>=HYPERLINK("https://www.youtube.com/@TimtotheWild", "https://www.youtube.com/@TimtotheWild")</f>
        <v>https://www.youtube.com/@TimtotheWild</v>
      </c>
      <c r="B163" t="inlineStr">
        <is>
          <t>Cinematic travel videos</t>
        </is>
      </c>
      <c r="C163"/>
      <c r="D163"/>
      <c r="E163"/>
      <c r="F163"/>
      <c r="G163"/>
    </row>
    <row r="164" ht="25.5" customHeight="1">
      <c r="A164" s="2" t="str">
        <f>=HYPERLINK("https://www.youtube.com/@BryanBirks", "https://www.youtube.com/@BryanBirks")</f>
        <v>https://www.youtube.com/@BryanBirks</v>
      </c>
      <c r="B164" t="inlineStr">
        <is>
          <t>Cinematic photography videos</t>
        </is>
      </c>
      <c r="C164"/>
      <c r="D164"/>
      <c r="E164"/>
      <c r="F164"/>
      <c r="G164"/>
    </row>
    <row r="165" ht="25.5" customHeight="1">
      <c r="A165" s="2" t="str">
        <f>=HYPERLINK("https://www.youtube.com/@RobbieMaynardCreates", "https://www.youtube.com/@RobbieMaynardCreates")</f>
        <v>https://www.youtube.com/@RobbieMaynardCreates</v>
      </c>
      <c r="B165" t="inlineStr">
        <is>
          <t>Cinematic photography videos</t>
        </is>
      </c>
      <c r="C165"/>
      <c r="D165"/>
      <c r="E165"/>
      <c r="F165"/>
      <c r="G165"/>
    </row>
    <row r="166" ht="25.5" customHeight="1">
      <c r="A166" s="2" t="str">
        <f>=HYPERLINK("https://www.youtube.com/@loganguybaker", "https://www.youtube.com/@loganguybaker")</f>
        <v>https://www.youtube.com/@loganguybaker</v>
      </c>
      <c r="B166" t="inlineStr">
        <is>
          <t>Cinematic photography videos</t>
        </is>
      </c>
      <c r="C166"/>
      <c r="D166"/>
      <c r="E166"/>
      <c r="F166"/>
      <c r="G166"/>
    </row>
    <row r="167" ht="25.5" customHeight="1">
      <c r="A167" s="2" t="str">
        <f>=HYPERLINK("https://www.youtube.com/@FaizalWestcott", "https://www.youtube.com/@FaizalWestcott")</f>
        <v>https://www.youtube.com/@FaizalWestcott</v>
      </c>
      <c r="B167" t="inlineStr">
        <is>
          <t>Cinematic photography videos</t>
        </is>
      </c>
      <c r="C167"/>
      <c r="D167"/>
      <c r="E167"/>
      <c r="F167"/>
      <c r="G167"/>
    </row>
    <row r="168" ht="25.5" customHeight="1">
      <c r="A168" s="2" t="str">
        <f>=HYPERLINK("https://www.youtube.com/@WillemVerb", "https://www.youtube.com/@WillemVerb")</f>
        <v>https://www.youtube.com/@WillemVerb</v>
      </c>
      <c r="B168" t="inlineStr">
        <is>
          <t>Cinematic photography videos</t>
        </is>
      </c>
      <c r="C168"/>
      <c r="D168"/>
      <c r="E168"/>
      <c r="F168"/>
      <c r="G168"/>
    </row>
    <row r="169" ht="25.5" customHeight="1">
      <c r="A169" s="2" t="str">
        <f>=HYPERLINK("https://www.youtube.com/@arcteryx", "https://www.youtube.com/@arcteryx")</f>
        <v>https://www.youtube.com/@arcteryx</v>
      </c>
      <c r="B169" t="inlineStr">
        <is>
          <t>Skiing films</t>
        </is>
      </c>
      <c r="C169"/>
      <c r="D169"/>
      <c r="E169"/>
      <c r="F169"/>
      <c r="G169"/>
    </row>
    <row r="170" ht="25.5" customHeight="1">
      <c r="A170" s="2" t="str">
        <f>=HYPERLINK("https://www.youtube.com/@TheLocalProject", "https://www.youtube.com/@TheLocalProject")</f>
        <v>https://www.youtube.com/@TheLocalProject</v>
      </c>
      <c r="B170" t="inlineStr">
        <is>
          <t>Architecture</t>
        </is>
      </c>
      <c r="C170"/>
      <c r="D170"/>
      <c r="E170"/>
      <c r="F170"/>
      <c r="G170"/>
    </row>
    <row r="171" ht="25.5" customHeight="1">
      <c r="A171" s="2" t="str">
        <f>=HYPERLINK("https://www.youtube.com/@Archdigest", "https://www.youtube.com/@Archdigest")</f>
        <v>https://www.youtube.com/@Archdigest</v>
      </c>
      <c r="B171" t="inlineStr">
        <is>
          <t>Architecture</t>
        </is>
      </c>
      <c r="C171"/>
      <c r="D171"/>
      <c r="E171"/>
      <c r="F171"/>
      <c r="G171"/>
    </row>
    <row r="172" ht="25.5" customHeight="1">
      <c r="A172" s="2" t="str">
        <f>=HYPERLINK("https://www.youtube.com/@themodernhouse_films", "https://www.youtube.com/@themodernhouse_films")</f>
        <v>https://www.youtube.com/@themodernhouse_films</v>
      </c>
      <c r="B172" t="inlineStr">
        <is>
          <t>Architecture</t>
        </is>
      </c>
      <c r="C172"/>
      <c r="D172"/>
      <c r="E172"/>
      <c r="F172"/>
      <c r="G172"/>
    </row>
    <row r="173" ht="25.5" customHeight="1">
      <c r="A173" s="2" t="str">
        <f>=HYPERLINK("https://www.youtube.com/@openspace.series", "https://www.youtube.com/@openspace.series")</f>
        <v>https://www.youtube.com/@openspace.series</v>
      </c>
      <c r="B173" t="inlineStr">
        <is>
          <t>Architecture</t>
        </is>
      </c>
      <c r="C173"/>
      <c r="D173"/>
      <c r="E173"/>
      <c r="F173"/>
      <c r="G173"/>
    </row>
    <row r="174" ht="25.5" customHeight="1">
      <c r="A174" s="2" t="str">
        <f>=HYPERLINK("https://www.youtube.com/@TheLuxuryHomeShow", "https://www.youtube.com/@TheLuxuryHomeShow")</f>
        <v>https://www.youtube.com/@TheLuxuryHomeShow</v>
      </c>
      <c r="B174" t="inlineStr">
        <is>
          <t>Architecture</t>
        </is>
      </c>
      <c r="C174"/>
      <c r="D174"/>
      <c r="E174"/>
      <c r="F174"/>
      <c r="G174"/>
    </row>
    <row r="175" ht="25.5" customHeight="1">
      <c r="A175" s="2" t="str">
        <f>=HYPERLINK("https://www.youtube.com/@est_living", "https://www.youtube.com/@est_living")</f>
        <v>https://www.youtube.com/@est_living</v>
      </c>
      <c r="B175" t="inlineStr">
        <is>
          <t>Architecture</t>
        </is>
      </c>
      <c r="C175"/>
      <c r="D175"/>
      <c r="E175"/>
      <c r="F175"/>
      <c r="G175"/>
    </row>
    <row r="176" ht="25.5" customHeight="1">
      <c r="A176" s="2" t="str">
        <f>=HYPERLINK("https://www.youtube.com/@vuhlandes", "https://www.youtube.com/@vuhlandes")</f>
        <v>https://www.youtube.com/@vuhlandes</v>
      </c>
      <c r="B176" t="inlineStr">
        <is>
          <t>cinematic photography videos</t>
        </is>
      </c>
      <c r="C176"/>
      <c r="D176"/>
      <c r="E176"/>
      <c r="F176"/>
      <c r="G176"/>
    </row>
    <row r="177" ht="25.5" customHeight="1">
      <c r="A177" s="2" t="str">
        <f>=HYPERLINK("https://www.youtube.com/@tagesschau", "https://www.youtube.com/@tagesschau")</f>
        <v>https://www.youtube.com/@tagesschau</v>
      </c>
      <c r="B177" t="inlineStr">
        <is>
          <t>news</t>
        </is>
      </c>
      <c r="C177"/>
      <c r="D177"/>
      <c r="E177"/>
      <c r="F177"/>
      <c r="G177"/>
    </row>
    <row r="178" ht="25.5" customHeight="1">
      <c r="A178" s="2" t="str">
        <f>=HYPERLINK("https://www.youtube.com/@ZDFheute", "https://www.youtube.com/@ZDFheute")</f>
        <v>https://www.youtube.com/@ZDFheute</v>
      </c>
      <c r="B178" t="inlineStr">
        <is>
          <t>news</t>
        </is>
      </c>
      <c r="C178"/>
      <c r="D178"/>
      <c r="E178"/>
      <c r="F178"/>
      <c r="G178"/>
    </row>
    <row r="179" ht="25.5" customHeight="1">
      <c r="A179" s="2" t="str">
        <f>=HYPERLINK("https://www.youtube.com/@NDRDoku", "https://www.youtube.com/@NDRDoku")</f>
        <v>https://www.youtube.com/@NDRDoku</v>
      </c>
      <c r="B179" t="inlineStr">
        <is>
          <t>documentaries</t>
        </is>
      </c>
      <c r="C179"/>
      <c r="D179"/>
      <c r="E179"/>
      <c r="F179"/>
      <c r="G179"/>
    </row>
    <row r="180" ht="25.5" customHeight="1">
      <c r="A180" s="2" t="str">
        <f>=HYPERLINK("https://www.youtube.com/@hessischerRundfunkARD", "https://www.youtube.com/@hessischerRundfunkARD")</f>
        <v>https://www.youtube.com/@hessischerRundfunkARD</v>
      </c>
      <c r="B180" t="inlineStr">
        <is>
          <t>news / documentaries</t>
        </is>
      </c>
      <c r="C180"/>
      <c r="D180"/>
      <c r="E180"/>
      <c r="F180"/>
      <c r="G180"/>
    </row>
    <row r="181" ht="25.5" customHeight="1">
      <c r="A181" s="2" t="str">
        <f>=HYPERLINK("https://www.youtube.com/@MoonyKitchen", "https://www.youtube.com/@MoonyKitchen")</f>
        <v>https://www.youtube.com/@MoonyKitchen</v>
      </c>
      <c r="B181" t="inlineStr">
        <is>
          <t>Cooking</t>
        </is>
      </c>
      <c r="C181"/>
      <c r="D181"/>
      <c r="E181"/>
      <c r="F181"/>
      <c r="G181"/>
    </row>
    <row r="182" ht="25.5" customHeight="1">
      <c r="A182" s="2" t="str">
        <f>=HYPERLINK("https://www.youtube.com/@gazoakleychef", "https://www.youtube.com/@gazoakleychef")</f>
        <v>https://www.youtube.com/@gazoakleychef</v>
      </c>
      <c r="B182" t="inlineStr">
        <is>
          <t>Cooking</t>
        </is>
      </c>
      <c r="C182"/>
      <c r="D182"/>
      <c r="E182"/>
      <c r="F182"/>
      <c r="G182"/>
    </row>
    <row r="183" ht="25.5" customHeight="1">
      <c r="A183" s="2" t="str">
        <f>=HYPERLINK("https://www.youtube.com/@YEUNGMANCOOKING", "https://www.youtube.com/@YEUNGMANCOOKING")</f>
        <v>https://www.youtube.com/@YEUNGMANCOOKING</v>
      </c>
      <c r="B183" t="inlineStr">
        <is>
          <t>Cooking</t>
        </is>
      </c>
      <c r="C183"/>
      <c r="D183"/>
      <c r="E183"/>
      <c r="F183"/>
      <c r="G183"/>
    </row>
    <row r="184" ht="25.5" customHeight="1">
      <c r="A184" s="2" t="str">
        <f>=HYPERLINK("https://www.youtube.com/@PickUpLimes", "https://www.youtube.com/@PickUpLimes")</f>
        <v>https://www.youtube.com/@PickUpLimes</v>
      </c>
      <c r="B184" t="inlineStr">
        <is>
          <t>Cooking</t>
        </is>
      </c>
      <c r="C184"/>
      <c r="D184"/>
      <c r="E184"/>
      <c r="F184"/>
      <c r="G184"/>
    </row>
    <row r="185" ht="25.5" customHeight="1">
      <c r="A185" s="2" t="str">
        <f>=HYPERLINK("https://www.youtube.com/@gordonramsay", "https://www.youtube.com/@gordonramsay")</f>
        <v>https://www.youtube.com/@gordonramsay</v>
      </c>
      <c r="B185" t="inlineStr">
        <is>
          <t>Cooking</t>
        </is>
      </c>
      <c r="C185"/>
      <c r="D185"/>
      <c r="E185"/>
      <c r="F185"/>
      <c r="G185"/>
    </row>
    <row r="186" ht="25.5" customHeight="1">
      <c r="A186" s="2" t="str">
        <f>=HYPERLINK("https://www.youtube.com/@Munchies", "https://www.youtube.com/@Munchies")</f>
        <v>https://www.youtube.com/@Munchies</v>
      </c>
      <c r="B186" t="inlineStr">
        <is>
          <t>Cooking</t>
        </is>
      </c>
      <c r="C186"/>
      <c r="D186"/>
      <c r="E186"/>
      <c r="F186"/>
      <c r="G186"/>
    </row>
    <row r="187" ht="25.5" customHeight="1">
      <c r="A187" s="2" t="str">
        <f>=HYPERLINK("https://www.youtube.com/@bonappetit", "https://www.youtube.com/@bonappetit")</f>
        <v>https://www.youtube.com/@bonappetit</v>
      </c>
      <c r="B187" t="inlineStr">
        <is>
          <t>Cooking</t>
        </is>
      </c>
      <c r="C187"/>
      <c r="D187"/>
      <c r="E187"/>
      <c r="F187"/>
      <c r="G187"/>
    </row>
    <row r="188" ht="25.5" customHeight="1">
      <c r="A188" s="2" t="str">
        <f>=HYPERLINK("https://www.youtube.com/@ByteReview", "https://www.youtube.com/@ByteReview")</f>
        <v>https://www.youtube.com/@ByteReview</v>
      </c>
      <c r="B188" t="inlineStr">
        <is>
          <t>tech reviews</t>
        </is>
      </c>
      <c r="C188"/>
      <c r="D188"/>
      <c r="E188"/>
      <c r="F188"/>
      <c r="G188"/>
    </row>
    <row r="189" ht="25.5" customHeight="1">
      <c r="A189" s="2" t="str">
        <f>=HYPERLINK("https://www.youtube.com/@StuntsAmazing", "https://www.youtube.com/@StuntsAmazing")</f>
        <v>https://www.youtube.com/@StuntsAmazing</v>
      </c>
      <c r="B189" t="inlineStr">
        <is>
          <t>Parkour montages</t>
        </is>
      </c>
      <c r="C189"/>
      <c r="D189"/>
      <c r="E189"/>
      <c r="F189"/>
      <c r="G189"/>
    </row>
    <row r="190" ht="25.5" customHeight="1">
      <c r="A190" s="2" t="str">
        <f>=HYPERLINK("https://www.youtube.com/@ThrasherMag", "https://www.youtube.com/@ThrasherMag")</f>
        <v>https://www.youtube.com/@ThrasherMag</v>
      </c>
      <c r="B190" t="inlineStr">
        <is>
          <t>Skating videos</t>
        </is>
      </c>
      <c r="C190"/>
      <c r="D190"/>
      <c r="E190"/>
      <c r="F190"/>
      <c r="G190"/>
    </row>
    <row r="191" ht="25.5" customHeight="1">
      <c r="A191" s="2" t="str">
        <f>=HYPERLINK("https://www.youtube.com/@TMillyTV", "https://www.youtube.com/@TMillyTV")</f>
        <v>https://www.youtube.com/@TMillyTV</v>
      </c>
      <c r="B191" t="inlineStr">
        <is>
          <t>Dance videos</t>
        </is>
      </c>
      <c r="C191"/>
      <c r="D191"/>
      <c r="E191"/>
      <c r="F191"/>
      <c r="G191"/>
    </row>
    <row r="192" ht="25.5" customHeight="1">
      <c r="A192" s="2" t="str">
        <f>=HYPERLINK("https://www.youtube.com/@1MILLION_Dance", "https://www.youtube.com/@1MILLION_Dance")</f>
        <v>https://www.youtube.com/@1MILLION_Dance</v>
      </c>
      <c r="B192" t="inlineStr">
        <is>
          <t>Dance videos</t>
        </is>
      </c>
      <c r="C192"/>
      <c r="D192"/>
      <c r="E192"/>
      <c r="F192"/>
      <c r="G192"/>
    </row>
    <row r="193" ht="25.5" customHeight="1">
      <c r="A193" s="2" t="str">
        <f>=HYPERLINK("http://youtube.com/@Warcraft", "youtube.com/@Warcraft")</f>
        <v>youtube.com/@Warcraft</v>
      </c>
      <c r="B193" t="inlineStr">
        <is>
          <t>World of Warcraft cinematics</t>
        </is>
      </c>
      <c r="C193"/>
      <c r="D193"/>
      <c r="E193"/>
      <c r="F193"/>
      <c r="G193" t="inlineStr">
        <is>
          <t>Only use videos with "cinematic" in title</t>
        </is>
      </c>
    </row>
    <row r="194" ht="25.5" customHeight="1">
      <c r="A194" s="2" t="str">
        <f>=HYPERLINK("https://www.youtube.com/@AprilYang/videos", "https://www.youtube.com/@AprilYang/videos")</f>
        <v>https://www.youtube.com/@AprilYang/videos</v>
      </c>
      <c r="B194" t="inlineStr">
        <is>
          <t>cool instuments</t>
        </is>
      </c>
      <c r="C194"/>
      <c r="D194"/>
      <c r="E194"/>
      <c r="F194"/>
      <c r="G194"/>
    </row>
    <row r="195" ht="25.5" customHeight="1">
      <c r="A195" s="2" t="str">
        <f>=HYPERLINK("https://www.youtube.com/@cnliziqi", "https://www.youtube.com/@cnliziqi")</f>
        <v>https://www.youtube.com/@cnliziqi</v>
      </c>
      <c r="B195" t="inlineStr">
        <is>
          <t>gardening</t>
        </is>
      </c>
      <c r="C195"/>
      <c r="D195"/>
      <c r="E195"/>
      <c r="F195"/>
      <c r="G195"/>
    </row>
    <row r="196" ht="25.5" customHeight="1">
      <c r="A196" s="2" t="str">
        <f>=HYPERLINK("https://www.youtube.com/@Her86m2", "https://www.youtube.com/@Her86m2")</f>
        <v>https://www.youtube.com/@Her86m2</v>
      </c>
      <c r="B196" t="inlineStr">
        <is>
          <t>gardening</t>
        </is>
      </c>
      <c r="C196"/>
      <c r="D196"/>
      <c r="E196"/>
      <c r="F196"/>
      <c r="G196"/>
    </row>
    <row r="197" ht="25.5" customHeight="1">
      <c r="A197" s="2" t="str">
        <f>=HYPERLINK("https://www.youtube.com/@TEDEd", "https://www.youtube.com/@TEDEd")</f>
        <v>https://www.youtube.com/@TEDEd</v>
      </c>
      <c r="B197" t="inlineStr">
        <is>
          <t>animated informational videos</t>
        </is>
      </c>
      <c r="C197"/>
      <c r="D197"/>
      <c r="E197"/>
      <c r="F197"/>
      <c r="G197"/>
    </row>
    <row r="198" ht="25.5" customHeight="1">
      <c r="A198" s="2" t="str">
        <f>=HYPERLINK("https://www.youtube.com/@devinsupertramp", "https://www.youtube.com/@devinsupertramp")</f>
        <v>https://www.youtube.com/@devinsupertramp</v>
      </c>
      <c r="B198" t="inlineStr">
        <is>
          <t>Travel / adventure videos</t>
        </is>
      </c>
      <c r="C198"/>
      <c r="D198"/>
      <c r="E198"/>
      <c r="F198"/>
      <c r="G198"/>
    </row>
    <row r="199" ht="25.5" customHeight="1">
      <c r="A199" s="2" t="str">
        <f>=HYPERLINK("https://www.youtube.com/@Nobadaddiction", "https://www.youtube.com/@Nobadaddiction")</f>
        <v>https://www.youtube.com/@Nobadaddiction</v>
      </c>
      <c r="B199" t="inlineStr">
        <is>
          <t>Fitness</t>
        </is>
      </c>
      <c r="C199"/>
      <c r="D199"/>
      <c r="E199"/>
      <c r="F199"/>
      <c r="G199"/>
    </row>
    <row r="200" ht="25.5" customHeight="1">
      <c r="A200" s="2" t="str">
        <f>=HYPERLINK("https://www.youtube.com/@MadFit", "https://www.youtube.com/@MadFit")</f>
        <v>https://www.youtube.com/@MadFit</v>
      </c>
      <c r="B200" t="inlineStr">
        <is>
          <t>Fitness</t>
        </is>
      </c>
      <c r="C200"/>
      <c r="D200"/>
      <c r="E200"/>
      <c r="F200"/>
      <c r="G200"/>
    </row>
    <row r="201" ht="25.5" customHeight="1">
      <c r="A201" s="2" t="str">
        <f>=HYPERLINK("https://www.youtube.com/@magmidt", "https://www.youtube.com/@magmidt")</f>
        <v>https://www.youtube.com/@magmidt</v>
      </c>
      <c r="B201" t="inlineStr">
        <is>
          <t>Fitness</t>
        </is>
      </c>
      <c r="C201"/>
      <c r="D201"/>
      <c r="E201"/>
      <c r="F201"/>
      <c r="G201"/>
    </row>
    <row r="202" ht="25.5" customHeight="1">
      <c r="A202" s="2" t="str">
        <f>=HYPERLINK("https://www.youtube.com/@TheBareFemale", "https://www.youtube.com/@TheBareFemale")</f>
        <v>https://www.youtube.com/@TheBareFemale</v>
      </c>
      <c r="B202" t="inlineStr">
        <is>
          <t>Fitness</t>
        </is>
      </c>
      <c r="C202"/>
      <c r="D202"/>
      <c r="E202"/>
      <c r="F202"/>
      <c r="G202"/>
    </row>
    <row r="203" ht="25.5" customHeight="1">
      <c r="A203" s="2" t="str">
        <f>=HYPERLINK("https://www.youtube.com/@NASA/videos", "https://www.youtube.com/@NASA")</f>
        <v>https://www.youtube.com/@NASA</v>
      </c>
      <c r="B203" t="inlineStr">
        <is>
          <t>Space</t>
        </is>
      </c>
      <c r="C203"/>
      <c r="D203"/>
      <c r="E203"/>
      <c r="F203"/>
      <c r="G203"/>
    </row>
    <row r="204" ht="25.5" customHeight="1">
      <c r="A204" s="2" t="str">
        <f>=HYPERLINK("https://www.youtube.com/@SpaceX", "https://www.youtube.com/@SpaceX")</f>
        <v>https://www.youtube.com/@SpaceX</v>
      </c>
      <c r="B204" t="inlineStr">
        <is>
          <t>Space</t>
        </is>
      </c>
      <c r="C204"/>
      <c r="D204"/>
      <c r="E204"/>
      <c r="F204"/>
      <c r="G204"/>
    </row>
    <row r="205" ht="25.5" customHeight="1">
      <c r="A205" s="2" t="str">
        <f>=HYPERLINK("https://www.youtube.com/@MossyEarth", "https://www.youtube.com/@MossyEarth")</f>
        <v>https://www.youtube.com/@MossyEarth</v>
      </c>
      <c r="B205" t="inlineStr">
        <is>
          <t>Nature</t>
        </is>
      </c>
      <c r="C205"/>
      <c r="D205"/>
      <c r="E205"/>
      <c r="F205"/>
      <c r="G205"/>
    </row>
    <row r="206" ht="25.5" customHeight="1">
      <c r="A206" s="2" t="str">
        <f>=HYPERLINK("https://www.youtube.com/@AndreMusgrove", "https://www.youtube.com/@AndreMusgrove")</f>
        <v>https://www.youtube.com/@AndreMusgrove</v>
      </c>
      <c r="B206" t="inlineStr">
        <is>
          <t>Diving</t>
        </is>
      </c>
      <c r="C206"/>
      <c r="D206"/>
      <c r="E206"/>
      <c r="F206"/>
      <c r="G206"/>
    </row>
    <row r="207" ht="25.5" customHeight="1">
      <c r="A207" s="2" t="str">
        <f>=HYPERLINK("https://www.youtube.com/@GoPro", "https://www.youtube.com/@GoPro")</f>
        <v>https://www.youtube.com/@GoPro</v>
      </c>
      <c r="B207" t="inlineStr">
        <is>
          <t>Go Pro</t>
        </is>
      </c>
      <c r="C207"/>
      <c r="D207"/>
      <c r="E207"/>
      <c r="F207"/>
      <c r="G207"/>
    </row>
    <row r="208" ht="25.5" customHeight="1">
      <c r="A208" s="2" t="str">
        <f>=HYPERLINK("https://www.youtube.com/@blockbusterenglishmovies", "https://www.youtube.com/@blockbusterenglishmovies")</f>
        <v>https://www.youtube.com/@blockbusterenglishmovies</v>
      </c>
      <c r="B208" t="inlineStr">
        <is>
          <t>Entire movies</t>
        </is>
      </c>
      <c r="C208"/>
      <c r="D208"/>
      <c r="E208"/>
      <c r="F208"/>
      <c r="G208"/>
    </row>
    <row r="209" ht="25.5" customHeight="1">
      <c r="A209" s="2" t="str">
        <f>=HYPERLINK("https://www.youtube.com/@floriangadsby", "https://www.youtube.com/@floriangadsby")</f>
        <v>https://www.youtube.com/@floriangadsby</v>
      </c>
      <c r="B209" t="inlineStr">
        <is>
          <t>Ceramics</t>
        </is>
      </c>
      <c r="C209"/>
      <c r="D209"/>
      <c r="E209"/>
      <c r="F209"/>
      <c r="G209"/>
    </row>
    <row r="210" ht="25.5" customHeight="1">
      <c r="A210" s="2" t="str">
        <f>=HYPERLINK("https://www.youtube.com/@melodysheep", "https://www.youtube.com/@melodysheep")</f>
        <v>https://www.youtube.com/@melodysheep</v>
      </c>
      <c r="B210" t="inlineStr">
        <is>
          <t>Films</t>
        </is>
      </c>
      <c r="C210"/>
      <c r="D210"/>
      <c r="E210"/>
      <c r="F210"/>
      <c r="G210"/>
    </row>
    <row r="211" ht="25.5" customHeight="1">
      <c r="A211" s="2" t="str">
        <f>=HYPERLINK("https://www.youtube.com/@RandomThingsUp", "https://www.youtube.com/@RandomThingsUp")</f>
        <v>https://www.youtube.com/@RandomThingsUp</v>
      </c>
      <c r="B211" t="inlineStr">
        <is>
          <t>Random things</t>
        </is>
      </c>
      <c r="C211"/>
      <c r="D211"/>
      <c r="E211"/>
      <c r="F211"/>
      <c r="G211"/>
    </row>
    <row r="212" ht="25.5" customHeight="1">
      <c r="A212" s="2" t="str">
        <f>=HYPERLINK("https://www.youtube.com/@Kendisleri/videos,", "https://www.youtube.com/@Kendisleri/videos,")</f>
        <v>https://www.youtube.com/@Kendisleri/videos,</v>
      </c>
      <c r="B212"/>
      <c r="C212"/>
      <c r="D212"/>
      <c r="E212"/>
      <c r="F212"/>
      <c r="G212"/>
    </row>
    <row r="213" ht="25.5" customHeight="1">
      <c r="A213" s="2" t="str">
        <f>=HYPERLINK("https://www.youtube.com/@newyorker/videos", "https://www.youtube.com/@newyorker/videos")</f>
        <v>https://www.youtube.com/@newyorker/videos</v>
      </c>
      <c r="B213"/>
      <c r="C213"/>
      <c r="D213"/>
      <c r="E213"/>
      <c r="F213"/>
      <c r="G213"/>
    </row>
    <row r="214" ht="25.5" customHeight="1">
      <c r="A214" s="2" t="str">
        <f>=HYPERLINK("https://www.youtube.com/@VICENews", "https://www.youtube.com/@VICENews")</f>
        <v>https://www.youtube.com/@VICENews</v>
      </c>
      <c r="B214" t="inlineStr">
        <is>
          <t>short docs</t>
        </is>
      </c>
      <c r="C214"/>
      <c r="D214"/>
      <c r="E214"/>
      <c r="F214"/>
      <c r="G214"/>
    </row>
    <row r="215" ht="25.5" customHeight="1">
      <c r="A215" s="2" t="str">
        <f>=HYPERLINK("https://www.youtube.com/@theschooloflifetv", "https://www.youtube.com/@theschooloflifetv")</f>
        <v>https://www.youtube.com/@theschooloflifetv</v>
      </c>
      <c r="B215" t="inlineStr">
        <is>
          <t>animated explainers</t>
        </is>
      </c>
      <c r="C215"/>
      <c r="D215"/>
      <c r="E215"/>
      <c r="F215"/>
      <c r="G215"/>
    </row>
    <row r="216" ht="25.5" customHeight="1">
      <c r="A216" s="2" t="str">
        <f>=HYPERLINK("https://www.youtube.com/@StefanoIaniro", "https://www.youtube.com/@StefanoIaniro")</f>
        <v>https://www.youtube.com/@StefanoIaniro</v>
      </c>
      <c r="B216" t="inlineStr">
        <is>
          <t>Wildlife photography</t>
        </is>
      </c>
      <c r="C216"/>
      <c r="D216"/>
      <c r="E216"/>
      <c r="F216"/>
      <c r="G216"/>
    </row>
    <row r="217" ht="25.5" customHeight="1">
      <c r="A217" s="2" t="str">
        <f>=HYPERLINK("https://www.youtube.com/@mikediva", "https://www.youtube.com/@mikediva")</f>
        <v>https://www.youtube.com/@mikediva</v>
      </c>
      <c r="B217" t="inlineStr">
        <is>
          <t>strange videos</t>
        </is>
      </c>
      <c r="C217"/>
      <c r="D217"/>
      <c r="E217"/>
      <c r="F217"/>
      <c r="G217"/>
    </row>
    <row r="218" ht="25.5" customHeight="1">
      <c r="A218" s="2" t="str">
        <f>=HYPERLINK("https://www.youtube.com/@cyriak/", "https://www.youtube.com/@cyriak/")</f>
        <v>https://www.youtube.com/@cyriak/</v>
      </c>
      <c r="B218" t="inlineStr">
        <is>
          <t>strange videos</t>
        </is>
      </c>
      <c r="C218"/>
      <c r="D218"/>
      <c r="E218"/>
      <c r="F218"/>
      <c r="G218"/>
    </row>
    <row r="219" ht="25.5" customHeight="1">
      <c r="A219" s="2" t="str">
        <f>=HYPERLINK("https://www.youtube.com/@crashcourse", "https://www.youtube.com/@crashcourse")</f>
        <v>https://www.youtube.com/@crashcourse</v>
      </c>
      <c r="B219" t="inlineStr">
        <is>
          <t>animated explainers</t>
        </is>
      </c>
      <c r="C219"/>
      <c r="D219"/>
      <c r="E219"/>
      <c r="F219"/>
      <c r="G219"/>
    </row>
    <row r="220" ht="25.5" customHeight="1">
      <c r="A220" s="2" t="str">
        <f>=HYPERLINK("https://www.youtube.com/@kurzgesagt", "https://www.youtube.com/@kurzgesagt")</f>
        <v>https://www.youtube.com/@kurzgesagt</v>
      </c>
      <c r="B220" t="inlineStr">
        <is>
          <t>animated explainers</t>
        </is>
      </c>
      <c r="C220"/>
      <c r="D220"/>
      <c r="E220"/>
      <c r="F220"/>
      <c r="G220"/>
    </row>
    <row r="221" ht="25.5" customHeight="1">
      <c r="A221" s="2" t="str">
        <f>=HYPERLINK("https://www.youtube.com/@Vox", "https://www.youtube.com/@Vox")</f>
        <v>https://www.youtube.com/@Vox</v>
      </c>
      <c r="B221" t="inlineStr">
        <is>
          <t>Vox</t>
        </is>
      </c>
      <c r="C221"/>
      <c r="D221"/>
      <c r="E221"/>
      <c r="F221"/>
      <c r="G221"/>
    </row>
    <row r="222" ht="25.5" customHeight="1">
      <c r="A222" s="2" t="str">
        <f>=HYPERLINK("https://www.youtube.com/@bonappetit", "https://www.youtube.com/@bonappetit")</f>
        <v>https://www.youtube.com/@bonappetit</v>
      </c>
      <c r="B222"/>
      <c r="C222"/>
      <c r="D222"/>
      <c r="E222"/>
      <c r="F222"/>
      <c r="G222"/>
    </row>
    <row r="223" ht="25.5" customHeight="1">
      <c r="A223" s="2" t="str">
        <f>=HYPERLINK("https://www.youtube.com/@Limelightdocs/videos", "https://www.youtube.com/@Limelightdocs/videos")</f>
        <v>https://www.youtube.com/@Limelightdocs/videos</v>
      </c>
      <c r="B223"/>
      <c r="C223"/>
      <c r="D223"/>
      <c r="E223"/>
      <c r="F223"/>
      <c r="G223"/>
    </row>
    <row r="224" ht="25.5" customHeight="1">
      <c r="A224" s="2" t="str">
        <f>=HYPERLINK("https://www.youtube.com/@TerryB", "https://www.youtube.com/@TerryB")</f>
        <v>https://www.youtube.com/@TerryB</v>
      </c>
      <c r="B224" t="inlineStr">
        <is>
          <t>long cycling shots (2hr+ each)</t>
        </is>
      </c>
      <c r="C224"/>
      <c r="D224"/>
      <c r="E224"/>
      <c r="F224"/>
      <c r="G224"/>
    </row>
    <row r="225" ht="25.5" customHeight="1">
      <c r="A225" s="2" t="str">
        <f>=HYPERLINK("https://www.youtube.com/@TheCGBros", "https://www.youtube.com/@TheCGBros")</f>
        <v>https://www.youtube.com/@TheCGBros</v>
      </c>
      <c r="B225" t="inlineStr">
        <is>
          <t>3d animation short films</t>
        </is>
      </c>
      <c r="C225"/>
      <c r="D225"/>
      <c r="E225"/>
      <c r="F225"/>
      <c r="G225"/>
    </row>
    <row r="226" ht="25.5" customHeight="1">
      <c r="A226" s="2" t="str">
        <f>=HYPERLINK("https://www.youtube.com/@DrewBuildsStuff", "https://www.youtube.com/@DrewBuildsStuff")</f>
        <v>https://www.youtube.com/@DrewBuildsStuff</v>
      </c>
      <c r="B226" t="inlineStr">
        <is>
          <t>building things how to</t>
        </is>
      </c>
      <c r="C226"/>
      <c r="D226"/>
      <c r="E226"/>
      <c r="F226"/>
      <c r="G226"/>
    </row>
    <row r="227" ht="25.5" customHeight="1">
      <c r="A227" s="2" t="str">
        <f>=HYPERLINK("https://www.youtube.com/c/FrenchCookingAcademy", "https://www.youtube.com/c/FrenchCookingAcademy")</f>
        <v>https://www.youtube.com/c/FrenchCookingAcademy</v>
      </c>
      <c r="B227" t="inlineStr">
        <is>
          <t>cooking</t>
        </is>
      </c>
      <c r="C227"/>
      <c r="D227"/>
      <c r="E227"/>
      <c r="F227"/>
      <c r="G227"/>
    </row>
    <row r="228" ht="25.5" customHeight="1">
      <c r="A228" s="2" t="str">
        <f>=HYPERLINK("https://www.youtube.com/@CuttingEdgeEngineering", "https://www.youtube.com/@CuttingEdgeEngineering")</f>
        <v>https://www.youtube.com/@CuttingEdgeEngineering</v>
      </c>
      <c r="B228" t="inlineStr">
        <is>
          <t>building things how to</t>
        </is>
      </c>
      <c r="C228"/>
      <c r="D228"/>
      <c r="E228"/>
      <c r="F228"/>
      <c r="G228"/>
    </row>
    <row r="229" ht="25.5" customHeight="1">
      <c r="A229" s="2" t="str">
        <f>=HYPERLINK("https://www.youtube.com/@VIVA_DANCE_STUDIO", "https://www.youtube.com/@VIVA_DANCE_STUDIO")</f>
        <v>https://www.youtube.com/@VIVA_DANCE_STUDIO</v>
      </c>
      <c r="B229" t="inlineStr">
        <is>
          <t>dancing</t>
        </is>
      </c>
      <c r="C229"/>
      <c r="D229"/>
      <c r="E229"/>
      <c r="F229"/>
      <c r="G229"/>
    </row>
    <row r="230" ht="25.5" customHeight="1">
      <c r="A230" s="2" t="str">
        <f>=HYPERLINK("https://www.youtube.com/@nprmusic", "https://www.youtube.com/@nprmusic")</f>
        <v>https://www.youtube.com/@nprmusic</v>
      </c>
      <c r="B230" t="inlineStr">
        <is>
          <t>concerts</t>
        </is>
      </c>
      <c r="C230"/>
      <c r="D230"/>
      <c r="E230"/>
      <c r="F230"/>
      <c r="G230"/>
    </row>
    <row r="231" ht="25.5" customHeight="1">
      <c r="A231" s="2" t="str">
        <f>=HYPERLINK("https://www.youtube.com/@ROYALTYFREE4KVIDEOS880", "https://www.youtube.com/@ROYALTYFREE4KVIDEOS880")</f>
        <v>https://www.youtube.com/@ROYALTYFREE4KVIDEOS880</v>
      </c>
      <c r="B231" t="inlineStr">
        <is>
          <t>stock</t>
        </is>
      </c>
      <c r="C231"/>
      <c r="D231"/>
      <c r="E231"/>
      <c r="F231"/>
      <c r="G231"/>
    </row>
    <row r="232" ht="25.5" customHeight="1">
      <c r="A232" s="2" t="str">
        <f>=HYPERLINK("https://www.youtube.com/@StarrySkyTA", "https://www.youtube.com/@StarrySkyTA")</f>
        <v>https://www.youtube.com/@StarrySkyTA</v>
      </c>
      <c r="B232" t="inlineStr">
        <is>
          <t>animals</t>
        </is>
      </c>
      <c r="C232"/>
      <c r="D232"/>
      <c r="E232"/>
      <c r="F232"/>
      <c r="G232"/>
    </row>
    <row r="233" ht="25.5" customHeight="1">
      <c r="A233" s="2" t="str">
        <f>=HYPERLINK("https://www.youtube.com/GuillaumeBroust", "https://www.youtube.com/@GuillaumeBroust")</f>
        <v>https://www.youtube.com/@GuillaumeBroust</v>
      </c>
      <c r="B233" t="inlineStr">
        <is>
          <t>nature cinematic</t>
        </is>
      </c>
      <c r="C233"/>
      <c r="D233"/>
      <c r="E233"/>
      <c r="F233"/>
      <c r="G233"/>
    </row>
    <row r="234" ht="25.5" customHeight="1">
      <c r="A234" s="2" t="str">
        <f>=HYPERLINK("https://www.youtube.com/@hartnettmedia", "https://www.youtube.com/@hartnettmedia")</f>
        <v>https://www.youtube.com/@hartnettmedia</v>
      </c>
      <c r="B234" t="inlineStr">
        <is>
          <t>cars</t>
        </is>
      </c>
      <c r="C234"/>
      <c r="D234"/>
      <c r="E234"/>
      <c r="F234"/>
      <c r="G234"/>
    </row>
    <row r="235" ht="25.5" customHeight="1">
      <c r="A235" s="2" t="str">
        <f>=HYPERLINK("https://www.youtube.com/@RedBullBCOne", "https://www.youtube.com/@RedBullBCOne")</f>
        <v>https://www.youtube.com/@RedBullBCOne</v>
      </c>
      <c r="B235" t="inlineStr">
        <is>
          <t>breakdancing</t>
        </is>
      </c>
      <c r="C235"/>
      <c r="D235"/>
      <c r="E235"/>
      <c r="F235"/>
      <c r="G235"/>
    </row>
    <row r="236" ht="25.5" customHeight="1">
      <c r="A236" s="2" t="str">
        <f>=HYPERLINK("https://www.youtube.com/@ProjectSimRacing", "https://www.youtube.com/@ProjectSimRacing")</f>
        <v>https://www.youtube.com/@ProjectSimRacing</v>
      </c>
      <c r="B236" t="inlineStr">
        <is>
          <t>cars / racing</t>
        </is>
      </c>
      <c r="C236"/>
      <c r="D236"/>
      <c r="E236"/>
      <c r="F236"/>
      <c r="G236"/>
    </row>
    <row r="237" ht="25.5" customHeight="1">
      <c r="A237" s="2" t="str">
        <f>=HYPERLINK("https://www.youtube.com/@MAGNETFILM", "https://www.youtube.com/@MAGNETFILM")</f>
        <v>https://www.youtube.com/@MAGNETFILM</v>
      </c>
      <c r="B237" t="inlineStr">
        <is>
          <t>animation short films</t>
        </is>
      </c>
      <c r="C237"/>
      <c r="D237"/>
      <c r="E237"/>
      <c r="F237"/>
      <c r="G237"/>
    </row>
    <row r="238" ht="25.5" customHeight="1">
      <c r="A238" s="2" t="str">
        <f>=HYPERLINK("https://www.youtube.com/@4KStockVideos", "https://www.youtube.com/@4KStockVideos")</f>
        <v>https://www.youtube.com/@4KStockVideos</v>
      </c>
      <c r="B238" t="inlineStr">
        <is>
          <t>stock</t>
        </is>
      </c>
      <c r="C238"/>
      <c r="D238"/>
      <c r="E238"/>
      <c r="F238"/>
      <c r="G238"/>
    </row>
    <row r="239" ht="25.5" customHeight="1">
      <c r="A239" s="2" t="str">
        <f>=HYPERLINK("https://www.youtube.com/@POPSUGARFitness", "https://www.youtube.com/@POPSUGARFitness")</f>
        <v>https://www.youtube.com/@POPSUGARFitness</v>
      </c>
      <c r="B239" t="inlineStr">
        <is>
          <t>fitness</t>
        </is>
      </c>
      <c r="C239"/>
      <c r="D239"/>
      <c r="E239"/>
      <c r="F239"/>
      <c r="G239"/>
    </row>
    <row r="240" ht="25.5" customHeight="1">
      <c r="A240" s="2" t="str">
        <f>=HYPERLINK("https://www.youtube.com/@jutah", "https://www.youtube.com/@jutah")</f>
        <v>https://www.youtube.com/@jutah</v>
      </c>
      <c r="B240" t="inlineStr">
        <is>
          <t>driving</t>
        </is>
      </c>
      <c r="C240"/>
      <c r="D240"/>
      <c r="E240"/>
      <c r="F240"/>
      <c r="G240"/>
    </row>
    <row r="241" ht="25.5" customHeight="1">
      <c r="A241" s="2" t="str">
        <f>=HYPERLINK("https://www.youtube.com/@joyofgaming3101", "https://www.youtube.com/@joyofgaming3101")</f>
        <v>https://www.youtube.com/@joyofgaming3101</v>
      </c>
      <c r="B241" t="inlineStr">
        <is>
          <t>game</t>
        </is>
      </c>
      <c r="C241"/>
      <c r="D241"/>
      <c r="E241"/>
      <c r="F241"/>
      <c r="G241"/>
    </row>
    <row r="242" ht="25.5" customHeight="1">
      <c r="A242" s="2" t="str">
        <f>=HYPERLINK("https://www.youtube.com/@janithewag", "https://www.youtube.com/@janithewag")</f>
        <v>https://www.youtube.com/@janithewag</v>
      </c>
      <c r="B242" t="inlineStr">
        <is>
          <t>nature</t>
        </is>
      </c>
      <c r="C242"/>
      <c r="D242"/>
      <c r="E242"/>
      <c r="F242"/>
      <c r="G242"/>
    </row>
    <row r="243" ht="25.5" customHeight="1">
      <c r="A243" s="2" t="str">
        <f>=HYPERLINK("https://www.youtube.com/@SteveMould", "https://www.youtube.com/@SteveMould")</f>
        <v>https://www.youtube.com/@SteveMould</v>
      </c>
      <c r="B243" t="inlineStr">
        <is>
          <t>science</t>
        </is>
      </c>
      <c r="C243"/>
      <c r="D243"/>
      <c r="E243"/>
      <c r="F243"/>
      <c r="G243"/>
    </row>
    <row r="244" ht="25.5" customHeight="1">
      <c r="A244" s="2" t="str">
        <f>=HYPERLINK("https://www.youtube.com/@SimonsCat", "https://www.youtube.com/@SimonsCat")</f>
        <v>https://www.youtube.com/@SimonsCat</v>
      </c>
      <c r="B244" t="inlineStr">
        <is>
          <t>animation short films</t>
        </is>
      </c>
      <c r="C244"/>
      <c r="D244"/>
      <c r="E244"/>
      <c r="F244"/>
      <c r="G244"/>
    </row>
    <row r="245" ht="25.5" customHeight="1">
      <c r="A245" s="2" t="str">
        <f>=HYPERLINK("https://www.youtube.com/@carscenemediajapan", "https://www.youtube.com/@carscenemediajapan")</f>
        <v>https://www.youtube.com/@carscenemediajapan</v>
      </c>
      <c r="B245" t="inlineStr">
        <is>
          <t>cars</t>
        </is>
      </c>
      <c r="C245"/>
      <c r="D245"/>
      <c r="E245"/>
      <c r="F245"/>
      <c r="G245"/>
    </row>
    <row r="246" ht="25.5" customHeight="1">
      <c r="A246" s="2" t="str">
        <f>=HYPERLINK("https://www.youtube.com/@foodaroundtheworld7320", "https://www.youtube.com/@foodaroundtheworld7320")</f>
        <v>https://www.youtube.com/@foodaroundtheworld7320</v>
      </c>
      <c r="B246" t="inlineStr">
        <is>
          <t>cooking</t>
        </is>
      </c>
      <c r="C246"/>
      <c r="D246"/>
      <c r="E246"/>
      <c r="F246"/>
      <c r="G246"/>
    </row>
    <row r="247" ht="25.5" customHeight="1">
      <c r="A247" s="2" t="str">
        <f>=HYPERLINK("https://www.youtube.com/@TrippyEverythingVisuals", "https://www.youtube.com/@TrippyEverythingVisuals")</f>
        <v>https://www.youtube.com/@TrippyEverythingVisuals</v>
      </c>
      <c r="B247" t="inlineStr">
        <is>
          <t>psychedelic visuals</t>
        </is>
      </c>
      <c r="C247"/>
      <c r="D247"/>
      <c r="E247"/>
      <c r="F247"/>
      <c r="G247"/>
    </row>
    <row r="248" ht="25.5" customHeight="1">
      <c r="A248" s="2" t="str">
        <f>=HYPERLINK("https://www.youtube.com/@CartoonHangover", "https://www.youtube.com/@CartoonHangover")</f>
        <v>https://www.youtube.com/@CartoonHangover</v>
      </c>
      <c r="B248" t="inlineStr">
        <is>
          <t>animation short films</t>
        </is>
      </c>
      <c r="C248"/>
      <c r="D248"/>
      <c r="E248"/>
      <c r="F248"/>
      <c r="G248"/>
    </row>
    <row r="249" ht="25.5" customHeight="1">
      <c r="A249" s="2" t="str">
        <f>=HYPERLINK("https://www.youtube.com/@FreeHDvideosnocopyright", "https://www.youtube.com/@FreeHDvideosnocopyright")</f>
        <v>https://www.youtube.com/@FreeHDvideosnocopyright</v>
      </c>
      <c r="B249" t="inlineStr">
        <is>
          <t>stock</t>
        </is>
      </c>
      <c r="C249"/>
      <c r="D249"/>
      <c r="E249"/>
      <c r="F249"/>
      <c r="G249"/>
    </row>
    <row r="250" ht="25.5" customHeight="1">
      <c r="A250" s="2" t="str">
        <f>=HYPERLINK("https://www.youtube.com/@FallowLondon", "https://www.youtube.com/@FallowLondon")</f>
        <v>https://www.youtube.com/@FallowLondon</v>
      </c>
      <c r="B250" t="inlineStr">
        <is>
          <t>cooking</t>
        </is>
      </c>
      <c r="C250"/>
      <c r="D250"/>
      <c r="E250"/>
      <c r="F250"/>
      <c r="G250"/>
    </row>
    <row r="251" ht="25.5" customHeight="1">
      <c r="A251" s="2" t="str">
        <f>=HYPERLINK("https://www.youtube.com/@the-lowdown", "https://www.youtube.com/@the-lowdown")</f>
        <v>https://www.youtube.com/@the-lowdown</v>
      </c>
      <c r="B251" t="inlineStr">
        <is>
          <t>cars</t>
        </is>
      </c>
      <c r="C251"/>
      <c r="D251"/>
      <c r="E251"/>
      <c r="F251"/>
      <c r="G251"/>
    </row>
    <row r="252" ht="25.5" customHeight="1">
      <c r="A252" s="2" t="str">
        <f>=HYPERLINK("https://www.youtube.com/@NoCopyrightFootages", "https://www.youtube.com/@NoCopyrightFootages")</f>
        <v>https://www.youtube.com/@NoCopyrightFootages</v>
      </c>
      <c r="B252" t="inlineStr">
        <is>
          <t>stock</t>
        </is>
      </c>
      <c r="C252"/>
      <c r="D252"/>
      <c r="E252"/>
      <c r="F252"/>
      <c r="G252"/>
    </row>
    <row r="253" ht="25.5" customHeight="1">
      <c r="A253" s="2" t="str">
        <f>=HYPERLINK("https://www.youtube.com/@ProWalks", "https://www.youtube.com/@ProWalks")</f>
        <v>https://www.youtube.com/@ProWalks</v>
      </c>
      <c r="B253" t="inlineStr">
        <is>
          <t>walking</t>
        </is>
      </c>
      <c r="C253"/>
      <c r="D253"/>
      <c r="E253"/>
      <c r="F253"/>
      <c r="G253"/>
    </row>
    <row r="254" ht="25.5" customHeight="1">
      <c r="A254" s="2" t="str">
        <f>=HYPERLINK("https://www.youtube.com/@TheFlyingDutchMan8K", "https://www.youtube.com/@TheFlyingDutchMan8K")</f>
        <v>https://www.youtube.com/@TheFlyingDutchMan8K</v>
      </c>
      <c r="B254" t="inlineStr">
        <is>
          <t>walking / travel</t>
        </is>
      </c>
      <c r="C254"/>
      <c r="D254"/>
      <c r="E254"/>
      <c r="F254"/>
      <c r="G254"/>
    </row>
    <row r="255" ht="25.5" customHeight="1">
      <c r="A255" s="2" t="str">
        <f>=HYPERLINK("https://www.youtube.com/@Vogue", "https://www.youtube.com/@Vogue")</f>
        <v>https://www.youtube.com/@Vogue</v>
      </c>
      <c r="B255" t="inlineStr">
        <is>
          <t>interviews / talking head</t>
        </is>
      </c>
      <c r="C255"/>
      <c r="D255"/>
      <c r="E255"/>
      <c r="F255"/>
      <c r="G255"/>
    </row>
    <row r="256" ht="25.5" customHeight="1">
      <c r="A256" s="2" t="str">
        <f>=HYPERLINK("https://www.youtube.com/@ilbdriversclub", "https://www.youtube.com/@ilbdriversclub")</f>
        <v>https://www.youtube.com/@ilbdriversclub</v>
      </c>
      <c r="B256" t="inlineStr">
        <is>
          <t>cars</t>
        </is>
      </c>
      <c r="C256"/>
      <c r="D256"/>
      <c r="E256"/>
      <c r="F256"/>
      <c r="G256"/>
    </row>
    <row r="257" ht="25.5" customHeight="1">
      <c r="A257" s="2" t="str">
        <f>=HYPERLINK("https://www.youtube.com/@dudeperfect", "https://www.youtube.com/@dudeperfect")</f>
        <v>https://www.youtube.com/@dudeperfect</v>
      </c>
      <c r="B257" t="inlineStr">
        <is>
          <t>comedy</t>
        </is>
      </c>
      <c r="C257"/>
      <c r="D257"/>
      <c r="E257"/>
      <c r="F257"/>
      <c r="G257"/>
    </row>
    <row r="258" ht="25.5" customHeight="1">
      <c r="A258" s="2" t="str">
        <f>=HYPERLINK("https://www.youtube.com/@ampisound", "https://www.youtube.com/@ampisound")</f>
        <v>https://www.youtube.com/@ampisound</v>
      </c>
      <c r="B258" t="inlineStr">
        <is>
          <t>parkour</t>
        </is>
      </c>
      <c r="C258"/>
      <c r="D258"/>
      <c r="E258"/>
      <c r="F258"/>
      <c r="G258"/>
    </row>
    <row r="259" ht="25.5" customHeight="1">
      <c r="A259" s="2" t="str">
        <f>=HYPERLINK("https://www.youtube.com/@freevideostock4k858", "https://www.youtube.com/@freevideostock4k858")</f>
        <v>https://www.youtube.com/@freevideostock4k858</v>
      </c>
      <c r="B259" t="inlineStr">
        <is>
          <t>stock</t>
        </is>
      </c>
      <c r="C259"/>
      <c r="D259"/>
      <c r="E259"/>
      <c r="F259"/>
      <c r="G259"/>
    </row>
    <row r="260" ht="25.5" customHeight="1">
      <c r="A260" s="2" t="str">
        <f>=HYPERLINK("https://www.youtube.com/@BaluRelaxingNature", "https://www.youtube.com/@BaluRelaxingNature")</f>
        <v>https://www.youtube.com/@BaluRelaxingNature</v>
      </c>
      <c r="B260" t="inlineStr">
        <is>
          <t>nature</t>
        </is>
      </c>
      <c r="C260"/>
      <c r="D260"/>
      <c r="E260"/>
      <c r="F260"/>
      <c r="G260"/>
    </row>
    <row r="261" ht="25.5" customHeight="1">
      <c r="A261" s="2" t="str">
        <f>=HYPERLINK("https://www.youtube.com/@AlmazanKitchen", "https://www.youtube.com/@AlmazanKitchen")</f>
        <v>https://www.youtube.com/@AlmazanKitchen</v>
      </c>
      <c r="B261" t="inlineStr">
        <is>
          <t>cooking</t>
        </is>
      </c>
      <c r="C261"/>
      <c r="D261"/>
      <c r="E261"/>
      <c r="F261"/>
      <c r="G261"/>
    </row>
    <row r="262" ht="25.5" customHeight="1">
      <c r="A262" s="2" t="str">
        <f>=HYPERLINK("https://www.youtube.com/@BIGCHEFCOOKING", "https://www.youtube.com/@BIGCHEFCOOKING")</f>
        <v>https://www.youtube.com/@BIGCHEFCOOKING</v>
      </c>
      <c r="B262" t="inlineStr">
        <is>
          <t>cooking</t>
        </is>
      </c>
      <c r="C262"/>
      <c r="D262"/>
      <c r="E262"/>
      <c r="F262"/>
      <c r="G262"/>
    </row>
    <row r="263" ht="25.5" customHeight="1">
      <c r="A263" s="2" t="str">
        <f>=HYPERLINK("https://www.youtube.com/@TroutandCoffee", "https://www.youtube.com/@TroutandCoffee")</f>
        <v>https://www.youtube.com/@TroutandCoffee</v>
      </c>
      <c r="B263" t="inlineStr">
        <is>
          <t>nature</t>
        </is>
      </c>
      <c r="C263"/>
      <c r="D263"/>
      <c r="E263"/>
      <c r="F263"/>
      <c r="G263"/>
    </row>
    <row r="264" ht="25.5" customHeight="1">
      <c r="A264" s="2" t="str">
        <f>=HYPERLINK("https://www.youtube.com/@GANGSTERCITY", "https://www.youtube.com/@GANGSTERCITY")</f>
        <v>https://www.youtube.com/@GANGSTERCITY</v>
      </c>
      <c r="B264" t="inlineStr">
        <is>
          <t>music videos</t>
        </is>
      </c>
      <c r="C264"/>
      <c r="D264"/>
      <c r="E264"/>
      <c r="F264"/>
      <c r="G264"/>
    </row>
    <row r="265" ht="25.5" customHeight="1">
      <c r="A265" s="2" t="str">
        <f>=HYPERLINK("https://www.youtube.com/@FreeHighQualityDocumentaries", "https://www.youtube.com/@FreeHighQualityDocumentaries")</f>
        <v>https://www.youtube.com/@FreeHighQualityDocumentaries</v>
      </c>
      <c r="B265" t="inlineStr">
        <is>
          <t>nature</t>
        </is>
      </c>
      <c r="C265"/>
      <c r="D265"/>
      <c r="E265"/>
      <c r="F265"/>
      <c r="G265"/>
    </row>
    <row r="266" ht="25.5" customHeight="1">
      <c r="A266" s="2" t="str">
        <f>=HYPERLINK("https://www.youtube.com/@supercutonline", "https://www.youtube.com/@supercutonline")</f>
        <v>https://www.youtube.com/@supercutonline</v>
      </c>
      <c r="B266" t="inlineStr">
        <is>
          <t>supercuts</t>
        </is>
      </c>
      <c r="C266"/>
      <c r="D266"/>
      <c r="E266"/>
      <c r="F266"/>
      <c r="G266"/>
    </row>
    <row r="267" ht="25.5" customHeight="1">
      <c r="A267" s="2" t="str">
        <f>=HYPERLINK("https://www.youtube.com/@CoComelon", "https://www.youtube.com/@CoComelon")</f>
        <v>https://www.youtube.com/@CoComelon</v>
      </c>
      <c r="B267" t="inlineStr">
        <is>
          <t>animation short films</t>
        </is>
      </c>
      <c r="C267"/>
      <c r="D267"/>
      <c r="E267"/>
      <c r="F267"/>
      <c r="G267"/>
    </row>
    <row r="268" ht="25.5" customHeight="1">
      <c r="A268" s="2" t="str">
        <f>=HYPERLINK("https://www.youtube.com/@redbull", "https://www.youtube.com/@redbull")</f>
        <v>https://www.youtube.com/@redbull</v>
      </c>
      <c r="B268" t="inlineStr">
        <is>
          <t>sports</t>
        </is>
      </c>
      <c r="C268"/>
      <c r="D268"/>
      <c r="E268"/>
      <c r="F268"/>
      <c r="G268"/>
    </row>
    <row r="269" ht="25.5" customHeight="1">
      <c r="A269" s="2" t="str">
        <f>=HYPERLINK("https://www.youtube.com/@MattSDance", "https://www.youtube.com/@MattSDance")</f>
        <v>https://www.youtube.com/@MattSDance</v>
      </c>
      <c r="B269" t="inlineStr">
        <is>
          <t>dancing</t>
        </is>
      </c>
      <c r="C269"/>
      <c r="D269"/>
      <c r="E269"/>
      <c r="F269"/>
      <c r="G269"/>
    </row>
    <row r="270" ht="25.5" customHeight="1">
      <c r="A270" s="2" t="str">
        <f>=HYPERLINK("https://www.youtube.com/@GTExperiments", "https://www.youtube.com/@GTExperiments")</f>
        <v>https://www.youtube.com/@GTExperiments</v>
      </c>
      <c r="B270" t="inlineStr">
        <is>
          <t>cars</t>
        </is>
      </c>
      <c r="C270"/>
      <c r="D270"/>
      <c r="E270"/>
      <c r="F270"/>
      <c r="G270"/>
    </row>
    <row r="271" ht="25.5" customHeight="1">
      <c r="A271" s="2" t="str">
        <f>=HYPERLINK("https://www.youtube.com/@OutdoorBoys", "https://www.youtube.com/@OutdoorBoys")</f>
        <v>https://www.youtube.com/@OutdoorBoys</v>
      </c>
      <c r="B271" t="inlineStr">
        <is>
          <t>building things how to</t>
        </is>
      </c>
      <c r="C271"/>
      <c r="D271"/>
      <c r="E271"/>
      <c r="F271"/>
      <c r="G271"/>
    </row>
    <row r="272" ht="25.5" customHeight="1">
      <c r="A272" s="2" t="str">
        <f>=HYPERLINK("https://www.youtube.com/@menwiththepot", "https://www.youtube.com/@menwiththepot")</f>
        <v>https://www.youtube.com/@menwiththepot</v>
      </c>
      <c r="B272" t="inlineStr">
        <is>
          <t>cooking</t>
        </is>
      </c>
      <c r="C272"/>
      <c r="D272"/>
      <c r="E272"/>
      <c r="F272"/>
      <c r="G272"/>
    </row>
    <row r="273" ht="25.5" customHeight="1">
      <c r="A273" s="2" t="str">
        <f>=HYPERLINK("https://www.youtube.com/@NickPro", "https://www.youtube.com/@NickPro")</f>
        <v>https://www.youtube.com/@NickPro</v>
      </c>
      <c r="B273" t="inlineStr">
        <is>
          <t>parkour</t>
        </is>
      </c>
      <c r="C273"/>
      <c r="D273"/>
      <c r="E273"/>
      <c r="F273"/>
      <c r="G273"/>
    </row>
    <row r="274" ht="25.5" customHeight="1">
      <c r="A274" s="2" t="str">
        <f>=HYPERLINK("https://www.youtube.com/@fullahead.", "https://www.youtube.com/@fullahead.")</f>
        <v>https://www.youtube.com/@fullahead.</v>
      </c>
      <c r="B274" t="inlineStr">
        <is>
          <t>driving</t>
        </is>
      </c>
      <c r="C274"/>
      <c r="D274"/>
      <c r="E274"/>
      <c r="F274"/>
      <c r="G274"/>
    </row>
    <row r="275" ht="25.5" customHeight="1">
      <c r="A275" s="2" t="str">
        <f>=HYPERLINK("https://www.youtube.com/@WILDERNESSCOOKING", "https://www.youtube.com/@WILDERNESSCOOKING")</f>
        <v>https://www.youtube.com/@WILDERNESSCOOKING</v>
      </c>
      <c r="B275" t="inlineStr">
        <is>
          <t>cooking</t>
        </is>
      </c>
      <c r="C275"/>
      <c r="D275"/>
      <c r="E275"/>
      <c r="F275"/>
      <c r="G275"/>
    </row>
    <row r="276" ht="25.5" customHeight="1">
      <c r="A276" s="2" t="str">
        <f>=HYPERLINK("https://www.youtube.com/@WideBoyz", "https://www.youtube.com/@WideBoyz")</f>
        <v>https://www.youtube.com/@WideBoyz</v>
      </c>
      <c r="B276" t="inlineStr">
        <is>
          <t>climbing</t>
        </is>
      </c>
      <c r="C276"/>
      <c r="D276"/>
      <c r="E276"/>
      <c r="F276"/>
      <c r="G276"/>
    </row>
    <row r="277" ht="25.5" customHeight="1">
      <c r="A277" s="2" t="str">
        <f>=HYPERLINK("https://www.youtube.com/@WoyshnisMedia", "https://www.youtube.com/@WoyshnisMedia")</f>
        <v>https://www.youtube.com/@WoyshnisMedia</v>
      </c>
      <c r="B277" t="inlineStr">
        <is>
          <t>cars</t>
        </is>
      </c>
      <c r="C277"/>
      <c r="D277"/>
      <c r="E277"/>
      <c r="F277"/>
      <c r="G277"/>
    </row>
    <row r="278" ht="25.5" customHeight="1">
      <c r="A278" s="2" t="str">
        <f>=HYPERLINK("https://www.youtube.com/@patagonia", "https://www.youtube.com/@patagonia")</f>
        <v>https://www.youtube.com/@patagonia</v>
      </c>
      <c r="B278" t="inlineStr">
        <is>
          <t>climbing</t>
        </is>
      </c>
      <c r="C278"/>
      <c r="D278"/>
      <c r="E278"/>
      <c r="F278"/>
      <c r="G278"/>
    </row>
    <row r="279" ht="25.5" customHeight="1">
      <c r="A279" s="2" t="str">
        <f>=HYPERLINK("https://www.youtube.com/@colinfurze", "https://www.youtube.com/@colinfurze")</f>
        <v>https://www.youtube.com/@colinfurze</v>
      </c>
      <c r="B279" t="inlineStr">
        <is>
          <t>building things how to</t>
        </is>
      </c>
      <c r="C279"/>
      <c r="D279"/>
      <c r="E279"/>
      <c r="F279"/>
      <c r="G279"/>
    </row>
    <row r="280" ht="25.5" customHeight="1">
      <c r="A280" s="2" t="str">
        <f>=HYPERLINK("https://www.youtube.com/@NomadicAmbience", "https://www.youtube.com/@NomadicAmbience")</f>
        <v>https://www.youtube.com/@NomadicAmbience</v>
      </c>
      <c r="B280" t="inlineStr">
        <is>
          <t>travel</t>
        </is>
      </c>
      <c r="C280"/>
      <c r="D280"/>
      <c r="E280"/>
      <c r="F280"/>
      <c r="G280"/>
    </row>
    <row r="281" ht="25.5" customHeight="1">
      <c r="A281" s="2" t="str">
        <f>=HYPERLINK("https://www.youtube.com/@CGMeetup", "https://www.youtube.com/@CGMeetup")</f>
        <v>https://www.youtube.com/@CGMeetup</v>
      </c>
      <c r="B281" t="inlineStr">
        <is>
          <t>3d animation short films</t>
        </is>
      </c>
      <c r="C281"/>
      <c r="D281"/>
      <c r="E281"/>
      <c r="F281"/>
      <c r="G281"/>
    </row>
    <row r="282" ht="25.5" customHeight="1">
      <c r="A282" s="2" t="str">
        <f>=HYPERLINK("https://www.youtube.com/@Cooking_tree", "https://www.youtube.com/@Cooking_tree")</f>
        <v>https://www.youtube.com/@Cooking_tree</v>
      </c>
      <c r="B282" t="inlineStr">
        <is>
          <t>cooking</t>
        </is>
      </c>
      <c r="C282"/>
      <c r="D282"/>
      <c r="E282"/>
      <c r="F282"/>
      <c r="G282"/>
    </row>
    <row r="283" ht="25.5" customHeight="1">
      <c r="A283" s="2" t="str">
        <f>=HYPERLINK("https://www.youtube.com/@MonsterTruckLord", "https://www.youtube.com/@MonsterTruckLord")</f>
        <v>https://www.youtube.com/@MonsterTruckLord</v>
      </c>
      <c r="B283" t="inlineStr">
        <is>
          <t>cars</t>
        </is>
      </c>
      <c r="C283"/>
      <c r="D283"/>
      <c r="E283"/>
      <c r="F283"/>
      <c r="G283"/>
    </row>
    <row r="284" ht="25.5" customHeight="1">
      <c r="A284" s="2" t="str">
        <f>=HYPERLINK("https://www.youtube.com/@TheHDRChannel", "https://www.youtube.com/@TheHDRChannel")</f>
        <v>https://www.youtube.com/@TheHDRChannel</v>
      </c>
      <c r="B284" t="inlineStr">
        <is>
          <t>stock</t>
        </is>
      </c>
      <c r="C284"/>
      <c r="D284"/>
      <c r="E284"/>
      <c r="F284"/>
      <c r="G284"/>
    </row>
    <row r="285" ht="25.5" customHeight="1">
      <c r="A285" s="2" t="str">
        <f>=HYPERLINK("https://www.youtube.com/@1MILLION_Dance", "https://www.youtube.com/@1MILLION_Dance")</f>
        <v>https://www.youtube.com/@1MILLION_Dance</v>
      </c>
      <c r="B285" t="inlineStr">
        <is>
          <t>dancing</t>
        </is>
      </c>
      <c r="C285"/>
      <c r="D285"/>
      <c r="E285"/>
      <c r="F285"/>
      <c r="G285"/>
    </row>
    <row r="286" ht="25.5" customHeight="1">
      <c r="A286" s="2" t="str">
        <f>=HYPERLINK("https://www.youtube.com/@carswithluke", "https://www.youtube.com/@carswithluke")</f>
        <v>https://www.youtube.com/@carswithluke</v>
      </c>
      <c r="B286" t="inlineStr">
        <is>
          <t>cars</t>
        </is>
      </c>
      <c r="C286"/>
      <c r="D286"/>
      <c r="E286"/>
      <c r="F286"/>
      <c r="G286"/>
    </row>
    <row r="287" ht="25.5" customHeight="1">
      <c r="A287" s="2" t="str">
        <f>=HYPERLINK("https://www.youtube.com/@THE4KMEDIAGROUP1", "https://www.youtube.com/@THE4KMEDIAGROUP1")</f>
        <v>https://www.youtube.com/@THE4KMEDIAGROUP1</v>
      </c>
      <c r="B287" t="inlineStr">
        <is>
          <t>stock</t>
        </is>
      </c>
      <c r="C287"/>
      <c r="D287"/>
      <c r="E287"/>
      <c r="F287"/>
      <c r="G287"/>
    </row>
    <row r="288" ht="25.5" customHeight="1">
      <c r="A288" s="2" t="str">
        <f>=HYPERLINK("https://www.youtube.com/@shortoftheweek", "https://www.youtube.com/@shortoftheweek")</f>
        <v>https://www.youtube.com/@shortoftheweek</v>
      </c>
      <c r="B288" t="inlineStr">
        <is>
          <t>short films</t>
        </is>
      </c>
      <c r="C288"/>
      <c r="D288"/>
      <c r="E288"/>
      <c r="F288"/>
      <c r="G288"/>
    </row>
    <row r="289" ht="25.5" customHeight="1">
      <c r="A289" s="2" t="str">
        <f>=HYPERLINK("https://www.youtube.com/@steadfast__", "https://www.youtube.com/@steadfast__")</f>
        <v>https://www.youtube.com/@steadfast__</v>
      </c>
      <c r="B289" t="inlineStr">
        <is>
          <t>POV bicycle</t>
        </is>
      </c>
      <c r="C289"/>
      <c r="D289"/>
      <c r="E289"/>
      <c r="F289"/>
      <c r="G289"/>
    </row>
    <row r="290" ht="25.5" customHeight="1">
      <c r="A290" s="2" t="str">
        <f>=HYPERLINK("https://www.youtube.com/@StephenPatula", "https://www.youtube.com/@StephenPatula")</f>
        <v>https://www.youtube.com/@StephenPatula</v>
      </c>
      <c r="B290" t="inlineStr">
        <is>
          <t>POV cooking</t>
        </is>
      </c>
      <c r="C290"/>
      <c r="D290"/>
      <c r="E290"/>
      <c r="F290"/>
      <c r="G290"/>
    </row>
    <row r="291" ht="25.5" customHeight="1">
      <c r="A291" s="2" t="str">
        <f>=HYPERLINK("https://www.youtube.com/@ShortFrameFilm", "https://www.youtube.com/@ShortFrameFilm")</f>
        <v>https://www.youtube.com/@ShortFrameFilm</v>
      </c>
      <c r="B291" t="inlineStr">
        <is>
          <t>short films</t>
        </is>
      </c>
      <c r="C291"/>
      <c r="D291"/>
      <c r="E291"/>
      <c r="F291"/>
      <c r="G291"/>
    </row>
    <row r="292" ht="25.5" customHeight="1">
      <c r="A292" s="2" t="str">
        <f>=HYPERLINK("https://www.youtube.com/@Omeleto", "https://www.youtube.com/@Omeleto")</f>
        <v>https://www.youtube.com/@Omeleto</v>
      </c>
      <c r="B292" t="inlineStr">
        <is>
          <t>short films</t>
        </is>
      </c>
      <c r="C292"/>
      <c r="D292"/>
      <c r="E292"/>
      <c r="F292"/>
      <c r="G292"/>
    </row>
    <row r="293" ht="25.5" customHeight="1">
      <c r="A293" s="2" t="str">
        <f>=HYPERLINK("https://www.youtube.com/@JohnnyFPV", "https://www.youtube.com/@JohnnyFPV")</f>
        <v>https://www.youtube.com/@JohnnyFPV</v>
      </c>
      <c r="B293" t="inlineStr">
        <is>
          <t>FPV</t>
        </is>
      </c>
      <c r="C293"/>
      <c r="D293"/>
      <c r="E293"/>
      <c r="F293"/>
      <c r="G293"/>
    </row>
    <row r="294" ht="25.5" customHeight="1">
      <c r="A294" s="2" t="str">
        <f>=HYPERLINK("https://www.youtube.com/@EllisvanJason", "https://www.youtube.com/@EllisvanJason")</f>
        <v>https://www.youtube.com/@EllisvanJason</v>
      </c>
      <c r="B294" t="inlineStr">
        <is>
          <t>FPV</t>
        </is>
      </c>
      <c r="C294"/>
      <c r="D294"/>
      <c r="E294"/>
      <c r="F294"/>
      <c r="G294"/>
    </row>
    <row r="295" ht="25.5" customHeight="1">
      <c r="A295" s="2" t="str">
        <f>=HYPERLINK("https://www.youtube.com/@thont83", "https://www.youtube.com/@thont83")</f>
        <v>https://www.youtube.com/@thont83</v>
      </c>
      <c r="B295" t="inlineStr">
        <is>
          <t>stock</t>
        </is>
      </c>
      <c r="C295"/>
      <c r="D295"/>
      <c r="E295"/>
      <c r="F295"/>
      <c r="G295"/>
    </row>
    <row r="296" ht="25.5" customHeight="1">
      <c r="A296" s="2" t="str">
        <f>=HYPERLINK("https://www.youtube.com/@KISKISkeepitshort", "https://www.youtube.com/@KISKISkeepitshort")</f>
        <v>https://www.youtube.com/@KISKISkeepitshort</v>
      </c>
      <c r="B296" t="inlineStr">
        <is>
          <t>short films</t>
        </is>
      </c>
      <c r="C296"/>
      <c r="D296"/>
      <c r="E296"/>
      <c r="F296"/>
      <c r="G296"/>
    </row>
    <row r="297" ht="25.5" customHeight="1">
      <c r="A297" s="2" t="str">
        <f>=HYPERLINK("https://www.youtube.com/@Attractions360", "https://www.youtube.com/@Attractions360")</f>
        <v>https://www.youtube.com/@Attractions360</v>
      </c>
      <c r="B297" t="inlineStr">
        <is>
          <t>travel</t>
        </is>
      </c>
      <c r="C297"/>
      <c r="D297"/>
      <c r="E297"/>
      <c r="F297"/>
      <c r="G297"/>
    </row>
    <row r="298" ht="25.5" customHeight="1">
      <c r="A298" s="2" t="str">
        <f>=HYPERLINK("https://www.youtube.com/@coasterforce", "https://www.youtube.com/@coasterforce")</f>
        <v>https://www.youtube.com/@coasterforce</v>
      </c>
      <c r="B298" t="inlineStr">
        <is>
          <t>rollercoasters</t>
        </is>
      </c>
      <c r="C298"/>
      <c r="D298"/>
      <c r="E298"/>
      <c r="F298"/>
      <c r="G298"/>
    </row>
    <row r="299" ht="25.5" customHeight="1">
      <c r="A299" s="2" t="str">
        <f>=HYPERLINK("https://www.youtube.com/@TheCoasterViews", "https://www.youtube.com/@TheCoasterViews")</f>
        <v>https://www.youtube.com/@TheCoasterViews</v>
      </c>
      <c r="B299" t="inlineStr">
        <is>
          <t>rollercoasters</t>
        </is>
      </c>
      <c r="C299"/>
      <c r="D299"/>
      <c r="E299"/>
      <c r="F299"/>
      <c r="G299"/>
    </row>
    <row r="300" ht="25.5" customHeight="1">
      <c r="A300" s="2" t="str">
        <f>=HYPERLINK("https://www.youtube.com/@dulevoz", "https://www.youtube.com/@dulevoz")</f>
        <v>https://www.youtube.com/@dulevoz</v>
      </c>
      <c r="B300" t="inlineStr">
        <is>
          <t>train footage</t>
        </is>
      </c>
      <c r="C300"/>
      <c r="D300"/>
      <c r="E300"/>
      <c r="F300"/>
      <c r="G300"/>
    </row>
    <row r="301" ht="25.5" customHeight="1">
      <c r="A301" s="2" t="str">
        <f>=HYPERLINK("https://www.youtube.com/@wibmerfabio", "https://www.youtube.com/@wibmerfabio")</f>
        <v>https://www.youtube.com/@wibmerfabio</v>
      </c>
      <c r="B301" t="inlineStr">
        <is>
          <t>biking</t>
        </is>
      </c>
      <c r="C301"/>
      <c r="D301"/>
      <c r="E301"/>
      <c r="F301"/>
      <c r="G301"/>
    </row>
    <row r="302" ht="25.5" customHeight="1">
      <c r="A302" s="2" t="str">
        <f>=HYPERLINK("https://www.youtube.com/@HereBeBarr", "https://www.youtube.com/@HereBeBarr")</f>
        <v>https://www.youtube.com/@HereBeBarr</v>
      </c>
      <c r="B302" t="inlineStr">
        <is>
          <t>travel</t>
        </is>
      </c>
      <c r="C302"/>
      <c r="D302"/>
      <c r="E302"/>
      <c r="F302"/>
      <c r="G302"/>
    </row>
    <row r="303" ht="25.5" customHeight="1">
      <c r="A303" s="2" t="str">
        <f>=HYPERLINK("https://www.youtube.com/@FallowLondon", "https://www.youtube.com/@FallowLondon")</f>
        <v>https://www.youtube.com/@FallowLondon</v>
      </c>
      <c r="B303" t="inlineStr">
        <is>
          <t>POV cooking</t>
        </is>
      </c>
      <c r="C303"/>
      <c r="D303"/>
      <c r="E303"/>
      <c r="F303"/>
      <c r="G303"/>
    </row>
    <row r="304" ht="25.5" customHeight="1">
      <c r="A304" s="2" t="str">
        <f>=HYPERLINK("https://www.youtube.com/@NURKFPV", "https://www.youtube.com/@NURKFPV")</f>
        <v>https://www.youtube.com/@NURKFPV</v>
      </c>
      <c r="B304" t="inlineStr">
        <is>
          <t>FPV</t>
        </is>
      </c>
      <c r="C304"/>
      <c r="D304"/>
      <c r="E304"/>
      <c r="F304"/>
      <c r="G304"/>
    </row>
    <row r="305" ht="25.5" customHeight="1">
      <c r="A305" s="2" t="str">
        <f>=HYPERLINK("https://www.youtube.com/@ChillRelaxwithVisualEffects", "https://www.youtube.com/@ChillRelaxwithVisualEffects")</f>
        <v>https://www.youtube.com/@ChillRelaxwithVisualEffects</v>
      </c>
      <c r="B305" t="inlineStr">
        <is>
          <t>abstract visuals</t>
        </is>
      </c>
      <c r="C305"/>
      <c r="D305"/>
      <c r="E305"/>
      <c r="F305"/>
      <c r="G305"/>
    </row>
    <row r="306" ht="25.5" customHeight="1">
      <c r="A306" s="2" t="str">
        <f>=HYPERLINK("https://www.youtube.com/@OLEDSafeScreensavers", "https://www.youtube.com/@OLEDSafeScreensavers")</f>
        <v>https://www.youtube.com/@OLEDSafeScreensavers</v>
      </c>
      <c r="B306" t="inlineStr">
        <is>
          <t>abstract visuals</t>
        </is>
      </c>
      <c r="C306"/>
      <c r="D306"/>
      <c r="E306"/>
      <c r="F306"/>
      <c r="G306"/>
    </row>
    <row r="307" ht="25.5" customHeight="1">
      <c r="A307" s="2" t="str">
        <f>=HYPERLINK("https://www.youtube.com/@YesTheory", "https://www.youtube.com/@YesTheory")</f>
        <v>https://www.youtube.com/@YesTheory</v>
      </c>
      <c r="B307" t="inlineStr">
        <is>
          <t>travel</t>
        </is>
      </c>
      <c r="C307"/>
      <c r="D307"/>
      <c r="E307"/>
      <c r="F307"/>
      <c r="G307"/>
    </row>
    <row r="308" ht="25.5" customHeight="1">
      <c r="A308" s="2" t="str">
        <f>=HYPERLINK("https://www.youtube.com/@GreatBigStory/videos", "https://www.youtube.com/@GreatBigStory/videos")</f>
        <v>https://www.youtube.com/@GreatBigStory/videos</v>
      </c>
      <c r="B308" t="inlineStr">
        <is>
          <t>short docs, interviews</t>
        </is>
      </c>
      <c r="C308"/>
      <c r="D308"/>
      <c r="E308"/>
      <c r="F308"/>
      <c r="G308"/>
    </row>
    <row r="309" ht="25.5" customHeight="1">
      <c r="A309" s="2" t="str">
        <f>=HYPERLINK("https://www.youtube.com/@resteasyfilms/videos", "https://www.youtube.com/@resteasyfilms/videos")</f>
        <v>https://www.youtube.com/@resteasyfilms/videos</v>
      </c>
      <c r="B309" t="inlineStr">
        <is>
          <t>4k, animals, nature</t>
        </is>
      </c>
      <c r="C309"/>
      <c r="D309"/>
      <c r="E309"/>
      <c r="F309"/>
      <c r="G309"/>
    </row>
    <row r="310" ht="25.5" customHeight="1">
      <c r="A310" s="2" t="str">
        <f>=HYPERLINK("https://www.youtube.com/@Boxlapse", "https://www.youtube.com/@Boxlapse")</f>
        <v>https://www.youtube.com/@Boxlapse</v>
      </c>
      <c r="B310" t="inlineStr">
        <is>
          <t>plant time lapse</t>
        </is>
      </c>
      <c r="C310"/>
      <c r="D310"/>
      <c r="E310"/>
      <c r="F310"/>
      <c r="G310"/>
    </row>
    <row r="311" ht="25.5" customHeight="1">
      <c r="A311" s="2" t="str">
        <f>=HYPERLINK("https://www.youtube.com/@VIRTUALJAPAN", "https://www.youtube.com/@VIRTUALJAPAN")</f>
        <v>https://www.youtube.com/@VIRTUALJAPAN</v>
      </c>
      <c r="B311" t="inlineStr">
        <is>
          <t>4k, walking, city</t>
        </is>
      </c>
      <c r="C311"/>
      <c r="D311"/>
      <c r="E311"/>
      <c r="F311"/>
      <c r="G311"/>
    </row>
    <row r="312" ht="25.5" customHeight="1">
      <c r="A312" s="2" t="str">
        <f>=HYPERLINK("https://www.youtube.com/@Fixedgearr", "https://www.youtube.com/@Fixedgearr")</f>
        <v>https://www.youtube.com/@Fixedgearr</v>
      </c>
      <c r="B312" t="inlineStr">
        <is>
          <t>pov, biking, city</t>
        </is>
      </c>
      <c r="C312"/>
      <c r="D312"/>
      <c r="E312"/>
      <c r="F312"/>
      <c r="G312"/>
    </row>
    <row r="313" ht="25.5" customHeight="1">
      <c r="A313" s="2" t="str">
        <f>=HYPERLINK("https://www.youtube.com/@Halle77", "https://www.youtube.com/@Halle77")</f>
        <v>https://www.youtube.com/@Halle77</v>
      </c>
      <c r="B313" t="inlineStr">
        <is>
          <t>cars</t>
        </is>
      </c>
      <c r="C313"/>
      <c r="D313"/>
      <c r="E313"/>
      <c r="F313"/>
      <c r="G313"/>
    </row>
    <row r="314" ht="25.5" customHeight="1">
      <c r="A314" s="2" t="str">
        <f>=HYPERLINK("https://www.youtube.com/@EureVideosFahrnuenftig", "https://www.youtube.com/@EureVideosFahrnuenftig")</f>
        <v>https://www.youtube.com/@EureVideosFahrnuenftig</v>
      </c>
      <c r="B314" t="inlineStr">
        <is>
          <t>cars, dashcam</t>
        </is>
      </c>
      <c r="C314"/>
      <c r="D314"/>
      <c r="E314"/>
      <c r="F314"/>
      <c r="G314"/>
    </row>
    <row r="315" ht="25.5" customHeight="1">
      <c r="A315" s="2" t="str">
        <f>=HYPERLINK("https://www.youtube.com/@JDKTV", "https://www.youtube.com/@JDKTV")</f>
        <v>https://www.youtube.com/@JDKTV</v>
      </c>
      <c r="B315" t="inlineStr">
        <is>
          <t>comedy, storytelling</t>
        </is>
      </c>
      <c r="C315"/>
      <c r="D315"/>
      <c r="E315"/>
      <c r="F315"/>
      <c r="G315"/>
    </row>
    <row r="316" ht="25.5" customHeight="1">
      <c r="A316" s="2" t="str">
        <f>=HYPERLINK("https://www.youtube.com/@Vilebrequin", "https://www.youtube.com/@Vilebrequin")</f>
        <v>https://www.youtube.com/@Vilebrequin</v>
      </c>
      <c r="B316" t="inlineStr">
        <is>
          <t>cars</t>
        </is>
      </c>
      <c r="C316"/>
      <c r="D316"/>
      <c r="E316"/>
      <c r="F316"/>
      <c r="G316"/>
    </row>
    <row r="317" ht="25.5" customHeight="1">
      <c r="A317" s="2" t="str">
        <f>=HYPERLINK("https://www.youtube.com/@Squeezie", "https://www.youtube.com/@Squeezie")</f>
        <v>https://www.youtube.com/@Squeezie</v>
      </c>
      <c r="B317" t="inlineStr">
        <is>
          <t>french influencer</t>
        </is>
      </c>
      <c r="C317"/>
      <c r="D317"/>
      <c r="E317"/>
      <c r="F317"/>
      <c r="G317"/>
    </row>
    <row r="318" ht="25.5" customHeight="1">
      <c r="A318" s="2" t="str">
        <f>=HYPERLINK("https://www.youtube.com/@DrumeoOfficial/", "https://www.youtube.com/@DrumeoOfficial/")</f>
        <v>https://www.youtube.com/@DrumeoOfficial/</v>
      </c>
      <c r="B318" t="inlineStr">
        <is>
          <t>drumming lessons</t>
        </is>
      </c>
      <c r="C318"/>
      <c r="D318"/>
      <c r="E318"/>
      <c r="F318"/>
      <c r="G318"/>
    </row>
    <row r="319" ht="25.5" customHeight="1">
      <c r="A319" s="2" t="str">
        <f>=HYPERLINK("https://www.youtube.com/@TopPersianMovies/playlists", "https://www.youtube.com/@TopPersianMovies/playlists")</f>
        <v>https://www.youtube.com/@TopPersianMovies/playlists</v>
      </c>
      <c r="B319" t="inlineStr">
        <is>
          <t>Iranian TV series and films</t>
        </is>
      </c>
      <c r="C319" t="inlineStr">
        <is>
          <t>Y</t>
        </is>
      </c>
      <c r="D319"/>
      <c r="E319"/>
      <c r="F319" t="inlineStr">
        <is>
          <t>Specifically Iranian</t>
        </is>
      </c>
      <c r="G319"/>
    </row>
    <row r="320" ht="25.5" customHeight="1">
      <c r="A320" s="2" t="str">
        <f>=HYPERLINK("https://www.youtube.com/@manototv/videos", "https://www.youtube.com/@manototv/videos")</f>
        <v>https://www.youtube.com/@manototv/videos</v>
      </c>
      <c r="B320" t="inlineStr">
        <is>
          <t>Iranian News content, animation, interviews, ..</t>
        </is>
      </c>
      <c r="C320" t="inlineStr">
        <is>
          <t>Y</t>
        </is>
      </c>
      <c r="D320" t="inlineStr">
        <is>
          <t>Y</t>
        </is>
      </c>
      <c r="E320"/>
      <c r="F320" t="inlineStr">
        <is>
          <t>Specifically Iranian</t>
        </is>
      </c>
      <c r="G320"/>
    </row>
    <row r="321" ht="25.5" customHeight="1">
      <c r="A321" s="2" t="str">
        <f>=HYPERLINK("https://www.youtube.com/@OneManWolfPack", "https://www.youtube.com/@OneManWolfPack")</f>
        <v>https://www.youtube.com/@OneManWolfPack</v>
      </c>
      <c r="B321" t="inlineStr">
        <is>
          <t>Drone videos + walking</t>
        </is>
      </c>
      <c r="C321" t="inlineStr">
        <is>
          <t>Y</t>
        </is>
      </c>
      <c r="D321"/>
      <c r="E321"/>
      <c r="F321" t="inlineStr">
        <is>
          <t>Multicountry</t>
        </is>
      </c>
      <c r="G321"/>
    </row>
    <row r="322" ht="25.5" customHeight="1">
      <c r="A322" s="2" t="str">
        <f>=HYPERLINK("https://www.youtube.com/@Festivy/videos", "https://www.youtube.com/@Festivy/videos")</f>
        <v>https://www.youtube.com/@Festivy/videos</v>
      </c>
      <c r="B322" t="inlineStr">
        <is>
          <t>israeli influencer</t>
        </is>
      </c>
      <c r="C322" t="inlineStr">
        <is>
          <t>Y</t>
        </is>
      </c>
      <c r="D322"/>
      <c r="E322"/>
      <c r="F322" t="inlineStr">
        <is>
          <t>Saudi Arabia</t>
        </is>
      </c>
      <c r="G322"/>
    </row>
    <row r="323" ht="25.5" customHeight="1">
      <c r="A323" s="2" t="str">
        <f>=HYPERLINK("https://www.youtube.com/@WPid", "https://www.youtube.com/@WPid")</f>
        <v>https://www.youtube.com/@WPid</v>
      </c>
      <c r="B323" t="inlineStr">
        <is>
          <t>walking</t>
        </is>
      </c>
      <c r="C323" t="inlineStr">
        <is>
          <t>Y</t>
        </is>
      </c>
      <c r="D323"/>
      <c r="E323"/>
      <c r="F323"/>
      <c r="G323"/>
    </row>
    <row r="324" ht="25.5" customHeight="1">
      <c r="A324" s="2" t="str">
        <f>=HYPERLINK("https://www.youtube.com/@dailymail", "https://www.youtube.com/@dailymail")</f>
        <v>https://www.youtube.com/@dailymail</v>
      </c>
      <c r="B324" t="inlineStr">
        <is>
          <t>news</t>
        </is>
      </c>
      <c r="C324"/>
      <c r="D324"/>
      <c r="E324"/>
      <c r="F324"/>
      <c r="G324"/>
    </row>
    <row r="325" ht="25.5" customHeight="1">
      <c r="A325" s="2" t="str">
        <f>=HYPERLINK("https://youtube.com/@TheMrtaster", "https://youtube.com/@TheMrtaster")</f>
        <v>https://youtube.com/@TheMrtaster</v>
      </c>
      <c r="B325" t="inlineStr">
        <is>
          <t>iranian food vlogger</t>
        </is>
      </c>
      <c r="C325" t="inlineStr">
        <is>
          <t>Y</t>
        </is>
      </c>
      <c r="D325"/>
      <c r="E325"/>
      <c r="F325" t="inlineStr">
        <is>
          <t>Iranian</t>
        </is>
      </c>
      <c r="G325"/>
    </row>
    <row r="326" ht="25.5" customHeight="1">
      <c r="A326" s="2" t="str">
        <f>=HYPERLINK("https://www.youtube.com/@kareemelsayedvlogs", "https://www.youtube.com/@kareemelsayedvlogs")</f>
        <v>https://www.youtube.com/@kareemelsayedvlogs</v>
      </c>
      <c r="B326" t="inlineStr">
        <is>
          <t>egyptian vlogger</t>
        </is>
      </c>
      <c r="C326" t="inlineStr">
        <is>
          <t>Y</t>
        </is>
      </c>
      <c r="D326"/>
      <c r="E326"/>
      <c r="F326" t="inlineStr">
        <is>
          <t>Egypt/Middle East</t>
        </is>
      </c>
      <c r="G326"/>
    </row>
    <row r="327" ht="25.5" customHeight="1">
      <c r="A327" s="2" t="str">
        <f>=HYPERLINK("https://www.youtube.com/@KhalidAlAmeri", "https://www.youtube.com/@KhalidAlAmeri")</f>
        <v>https://www.youtube.com/@KhalidAlAmeri</v>
      </c>
      <c r="B327" t="inlineStr">
        <is>
          <t>emirati vlogger</t>
        </is>
      </c>
      <c r="C327"/>
      <c r="D327"/>
      <c r="E327"/>
      <c r="F327"/>
      <c r="G327"/>
    </row>
    <row r="328" ht="25.5" customHeight="1">
      <c r="A328" s="2" t="str">
        <f>=HYPERLINK("https://www.youtube.com/@gtralive-2024", "https://www.youtube.com/@gtralive-2024")</f>
        <v>https://www.youtube.com/@gtralive-2024</v>
      </c>
      <c r="B328" t="inlineStr">
        <is>
          <t>Recordings of live music events</t>
        </is>
      </c>
      <c r="C328"/>
      <c r="D328"/>
      <c r="E328"/>
      <c r="F328"/>
      <c r="G328"/>
    </row>
    <row r="329" ht="25.5" customHeight="1">
      <c r="A329" s="2" t="str">
        <f>=HYPERLINK("https://www.youtube.com/@LeighLeeChannel/", "https://www.youtube.com/@LeighLeeChannel/")</f>
        <v>https://www.youtube.com/@LeighLeeChannel/</v>
      </c>
      <c r="B329" t="inlineStr">
        <is>
          <t>vlog style footage of events, locations and food in Malaysia</t>
        </is>
      </c>
      <c r="C329"/>
      <c r="D329"/>
      <c r="E329"/>
      <c r="F329" t="inlineStr">
        <is>
          <t>Malaysian</t>
        </is>
      </c>
      <c r="G329"/>
    </row>
    <row r="330" ht="25.5" customHeight="1">
      <c r="A330" s="2" t="str">
        <f>=HYPERLINK("https://www.youtube.com/@FoodHuntingMY", "https://www.youtube.com/@FoodHuntingMY")</f>
        <v>https://www.youtube.com/@FoodHuntingMY</v>
      </c>
      <c r="B330" t="inlineStr">
        <is>
          <t>vlog style footage of food markets in Malaysia</t>
        </is>
      </c>
      <c r="C330"/>
      <c r="D330"/>
      <c r="E330"/>
      <c r="F330" t="inlineStr">
        <is>
          <t>Malaysian</t>
        </is>
      </c>
      <c r="G330"/>
    </row>
  </sheetData>
  <dataValidations count="2">
    <dataValidation allowBlank="false" sqref="C2:C329" type="list">
      <formula1>"Y,Need to determine,N,Kind of,kind of"</formula1>
    </dataValidation>
    <dataValidation allowBlank="false" sqref="F2:F329" type="list">
      <formula1>"Specifically Iranian,Multicountry,Saudi Arabia,Iranian,Egypt/Middle East,Malaysian"</formula1>
    </dataValidation>
  </dataValidations>
</worksheet>
</file>

<file path=xl/worksheets/sheet11.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s>
  <sheetData>
    <row r="1" ht="13" customHeight="1">
      <c r="A1" s="1" t="inlineStr">
        <is>
          <t>Video</t>
        </is>
      </c>
      <c r="B1" s="1" t="inlineStr">
        <is>
          <t>Topic</t>
        </is>
      </c>
    </row>
    <row r="2" ht="25.5" customHeight="1">
      <c r="A2" s="2" t="str">
        <f>=HYPERLINK("https://www.youtube.com/watch?v=Krh9ccPOx-M", "https://www.youtube.com/watch?v=Krh9ccPOx-M")</f>
        <v>https://www.youtube.com/watch?v=Krh9ccPOx-M</v>
      </c>
      <c r="B2" t="inlineStr">
        <is>
          <t>safari</t>
        </is>
      </c>
    </row>
    <row r="3" ht="25.5" customHeight="1">
      <c r="A3" s="2" t="str">
        <f>=HYPERLINK("https://www.youtube.com/watch?v=MpiHQUCT1Cc", "https://www.youtube.com/watch?v=MpiHQUCT1Cc")</f>
        <v>https://www.youtube.com/watch?v=MpiHQUCT1Cc</v>
      </c>
      <c r="B3" t="inlineStr">
        <is>
          <t>primate, gorilla, monkey</t>
        </is>
      </c>
    </row>
    <row r="4" ht="25.5" customHeight="1">
      <c r="A4" s="2" t="str">
        <f>=HYPERLINK("https://www.youtube.com/watch?v=PbMbtQ9hgEY", "https://www.youtube.com/watch?v=PbMbtQ9hgEY")</f>
        <v>https://www.youtube.com/watch?v=PbMbtQ9hgEY</v>
      </c>
      <c r="B4" t="inlineStr">
        <is>
          <t>gorilla</t>
        </is>
      </c>
    </row>
    <row r="5" ht="25.5" customHeight="1">
      <c r="A5" s="2"/>
      <c r="B5"/>
    </row>
    <row r="6" ht="25.5" customHeight="1">
      <c r="A6" s="2"/>
      <c r="B6"/>
    </row>
    <row r="7" ht="25.5" customHeight="1">
      <c r="A7" s="2"/>
      <c r="B7"/>
    </row>
    <row r="8" ht="25.5" customHeight="1">
      <c r="A8" s="2"/>
      <c r="B8"/>
    </row>
    <row r="9" ht="25.5" customHeight="1">
      <c r="A9" s="2"/>
      <c r="B9"/>
    </row>
    <row r="10" ht="25.5" customHeight="1">
      <c r="A10" s="2"/>
      <c r="B10"/>
    </row>
    <row r="11" ht="25.5" customHeight="1">
      <c r="A11" s="2"/>
      <c r="B11"/>
    </row>
    <row r="12" ht="25.5" customHeight="1">
      <c r="A12" s="2"/>
      <c r="B12"/>
    </row>
    <row r="13" ht="25.5" customHeight="1">
      <c r="A13" s="2"/>
      <c r="B13"/>
    </row>
    <row r="14" ht="25.5" customHeight="1">
      <c r="A14" s="2"/>
      <c r="B14"/>
    </row>
  </sheetData>
</worksheet>
</file>

<file path=xl/worksheets/sheet12.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 min="3" max="3" width="19" customWidth="1"/>
    <col min="4" max="4" width="19" customWidth="1"/>
    <col min="5" max="5" width="19" customWidth="1"/>
  </cols>
  <sheetData>
    <row r="1" ht="13" customHeight="1">
      <c r="A1" s="1" t="inlineStr">
        <is>
          <t>key words + add qualifiers (HD, 4K while searching on YT)</t>
        </is>
      </c>
      <c r="B1" s="1" t="inlineStr">
        <is>
          <t>Searchable YT queries</t>
        </is>
      </c>
      <c r="C1" s="1" t="inlineStr">
        <is>
          <t>Covered</t>
        </is>
      </c>
      <c r="D1" s="1" t="inlineStr">
        <is>
          <t>Covered（1）</t>
        </is>
      </c>
      <c r="E1" s="1" t="inlineStr">
        <is>
          <t>（COLUMN CONTENTS REDACTED BY 404 MEDIA）</t>
        </is>
      </c>
    </row>
    <row r="2" ht="25.5" customHeight="1">
      <c r="A2" t="inlineStr">
        <is>
          <t>Music</t>
        </is>
      </c>
      <c r="B2"/>
      <c r="C2" t="inlineStr">
        <is>
          <t>Yes</t>
        </is>
      </c>
      <c r="D2" t="inlineStr">
        <is>
          <t>Yes</t>
        </is>
      </c>
      <c r="E2"/>
    </row>
    <row r="3" ht="25.5" customHeight="1">
      <c r="A3" t="inlineStr">
        <is>
          <t>Film and animation</t>
        </is>
      </c>
      <c r="B3"/>
      <c r="C3" t="inlineStr">
        <is>
          <t>Yes</t>
        </is>
      </c>
      <c r="D3" t="inlineStr">
        <is>
          <t>Yes</t>
        </is>
      </c>
      <c r="E3"/>
    </row>
    <row r="4" ht="25.5" customHeight="1">
      <c r="A4" t="inlineStr">
        <is>
          <t>autos and vehicles</t>
        </is>
      </c>
      <c r="B4"/>
      <c r="C4" t="inlineStr">
        <is>
          <t>Yes</t>
        </is>
      </c>
      <c r="D4" t="inlineStr">
        <is>
          <t>Yes</t>
        </is>
      </c>
      <c r="E4"/>
    </row>
    <row r="5" ht="25.5" customHeight="1">
      <c r="A5" t="inlineStr">
        <is>
          <t>How to</t>
        </is>
      </c>
      <c r="B5"/>
      <c r="C5" t="inlineStr">
        <is>
          <t>Yes</t>
        </is>
      </c>
      <c r="D5" t="inlineStr">
        <is>
          <t>Yes</t>
        </is>
      </c>
      <c r="E5"/>
    </row>
    <row r="6" ht="25.5" customHeight="1">
      <c r="A6" t="inlineStr">
        <is>
          <t>Sports</t>
        </is>
      </c>
      <c r="B6"/>
      <c r="C6" t="inlineStr">
        <is>
          <t>Yes</t>
        </is>
      </c>
      <c r="D6" t="inlineStr">
        <is>
          <t>Yes</t>
        </is>
      </c>
      <c r="E6"/>
    </row>
    <row r="7" ht="25.5" customHeight="1">
      <c r="A7" t="inlineStr">
        <is>
          <t>People and blogs</t>
        </is>
      </c>
      <c r="B7"/>
      <c r="C7" t="inlineStr">
        <is>
          <t>Yes</t>
        </is>
      </c>
      <c r="D7" t="inlineStr">
        <is>
          <t>Yes</t>
        </is>
      </c>
      <c r="E7"/>
    </row>
    <row r="8" ht="25.5" customHeight="1">
      <c r="A8" t="inlineStr">
        <is>
          <t>bbc earth</t>
        </is>
      </c>
      <c r="B8"/>
      <c r="C8" t="inlineStr">
        <is>
          <t>Yes</t>
        </is>
      </c>
      <c r="D8" t="inlineStr">
        <is>
          <t>Yes</t>
        </is>
      </c>
      <c r="E8"/>
    </row>
    <row r="9" ht="25.5" customHeight="1">
      <c r="A9" t="inlineStr">
        <is>
          <t>National geographic</t>
        </is>
      </c>
      <c r="B9"/>
      <c r="C9" t="inlineStr">
        <is>
          <t>Yes</t>
        </is>
      </c>
      <c r="D9" t="inlineStr">
        <is>
          <t>Yes</t>
        </is>
      </c>
      <c r="E9"/>
    </row>
    <row r="10" ht="25.5" customHeight="1">
      <c r="A10" t="inlineStr">
        <is>
          <t>air drumming</t>
        </is>
      </c>
      <c r="B10"/>
      <c r="C10" t="inlineStr">
        <is>
          <t>Yes</t>
        </is>
      </c>
      <c r="D10" t="inlineStr">
        <is>
          <t>Yes</t>
        </is>
      </c>
      <c r="E10"/>
    </row>
    <row r="11" ht="25.5" customHeight="1">
      <c r="A11" t="inlineStr">
        <is>
          <t>archery</t>
        </is>
      </c>
      <c r="B11"/>
      <c r="C11" t="inlineStr">
        <is>
          <t>Yes</t>
        </is>
      </c>
      <c r="D11" t="inlineStr">
        <is>
          <t>Yes</t>
        </is>
      </c>
      <c r="E11"/>
    </row>
    <row r="12" ht="25.5" customHeight="1">
      <c r="A12" t="inlineStr">
        <is>
          <t>arm wrestling</t>
        </is>
      </c>
      <c r="B12"/>
      <c r="C12" t="inlineStr">
        <is>
          <t>Yes</t>
        </is>
      </c>
      <c r="D12" t="inlineStr">
        <is>
          <t>Yes</t>
        </is>
      </c>
      <c r="E12"/>
    </row>
    <row r="13" ht="25.5" customHeight="1">
      <c r="A13" t="inlineStr">
        <is>
          <t>arranging flowers</t>
        </is>
      </c>
      <c r="B13"/>
      <c r="C13" t="inlineStr">
        <is>
          <t>Yes</t>
        </is>
      </c>
      <c r="D13" t="inlineStr">
        <is>
          <t>Yes</t>
        </is>
      </c>
      <c r="E13"/>
    </row>
    <row r="14" ht="25.5" customHeight="1">
      <c r="A14" t="inlineStr">
        <is>
          <t>assembling computer</t>
        </is>
      </c>
      <c r="B14"/>
      <c r="C14" t="inlineStr">
        <is>
          <t>Yes</t>
        </is>
      </c>
      <c r="D14" t="inlineStr">
        <is>
          <t>Yes</t>
        </is>
      </c>
      <c r="E14"/>
    </row>
    <row r="15" ht="25.5" customHeight="1">
      <c r="A15" t="inlineStr">
        <is>
          <t>auctioning</t>
        </is>
      </c>
      <c r="B15"/>
      <c r="C15" t="inlineStr">
        <is>
          <t>Yes</t>
        </is>
      </c>
      <c r="D15" t="inlineStr">
        <is>
          <t>Yes</t>
        </is>
      </c>
      <c r="E15"/>
    </row>
    <row r="16" ht="25.5" customHeight="1">
      <c r="A16" t="inlineStr">
        <is>
          <t>baking cookies</t>
        </is>
      </c>
      <c r="B16"/>
      <c r="C16" t="inlineStr">
        <is>
          <t>Yes</t>
        </is>
      </c>
      <c r="D16" t="inlineStr">
        <is>
          <t>Yes</t>
        </is>
      </c>
      <c r="E16"/>
    </row>
    <row r="17" ht="25.5" customHeight="1">
      <c r="A17" t="inlineStr">
        <is>
          <t>balloon blowing</t>
        </is>
      </c>
      <c r="B17"/>
      <c r="C17" t="inlineStr">
        <is>
          <t>Yes</t>
        </is>
      </c>
      <c r="D17" t="inlineStr">
        <is>
          <t>Yes</t>
        </is>
      </c>
      <c r="E17"/>
    </row>
    <row r="18" ht="25.5" customHeight="1">
      <c r="A18" t="inlineStr">
        <is>
          <t>bandaging</t>
        </is>
      </c>
      <c r="B18"/>
      <c r="C18" t="inlineStr">
        <is>
          <t>Yes</t>
        </is>
      </c>
      <c r="D18" t="inlineStr">
        <is>
          <t>Yes</t>
        </is>
      </c>
      <c r="E18"/>
    </row>
    <row r="19" ht="25.5" customHeight="1">
      <c r="A19" t="inlineStr">
        <is>
          <t>beatboxing</t>
        </is>
      </c>
      <c r="B19"/>
      <c r="C19" t="inlineStr">
        <is>
          <t>Yes</t>
        </is>
      </c>
      <c r="D19" t="inlineStr">
        <is>
          <t>Yes</t>
        </is>
      </c>
      <c r="E19"/>
    </row>
    <row r="20" ht="25.5" customHeight="1">
      <c r="A20" t="inlineStr">
        <is>
          <t>bee keeping</t>
        </is>
      </c>
      <c r="B20"/>
      <c r="C20" t="inlineStr">
        <is>
          <t>Yes</t>
        </is>
      </c>
      <c r="D20" t="inlineStr">
        <is>
          <t>Yes</t>
        </is>
      </c>
      <c r="E20"/>
    </row>
    <row r="21" ht="25.5" customHeight="1">
      <c r="A21" t="inlineStr">
        <is>
          <t>belly dancing</t>
        </is>
      </c>
      <c r="B21"/>
      <c r="C21" t="inlineStr">
        <is>
          <t>Yes</t>
        </is>
      </c>
      <c r="D21" t="inlineStr">
        <is>
          <t>Yes</t>
        </is>
      </c>
      <c r="E21"/>
    </row>
    <row r="22" ht="25.5" customHeight="1">
      <c r="A22" t="inlineStr">
        <is>
          <t>biking through snow</t>
        </is>
      </c>
      <c r="B22"/>
      <c r="C22" t="inlineStr">
        <is>
          <t>Yes</t>
        </is>
      </c>
      <c r="D22" t="inlineStr">
        <is>
          <t>Yes</t>
        </is>
      </c>
      <c r="E22"/>
    </row>
    <row r="23" ht="25.5" customHeight="1">
      <c r="A23" t="inlineStr">
        <is>
          <t>bowling</t>
        </is>
      </c>
      <c r="B23"/>
      <c r="C23" t="inlineStr">
        <is>
          <t>Yes</t>
        </is>
      </c>
      <c r="D23" t="inlineStr">
        <is>
          <t>Yes</t>
        </is>
      </c>
      <c r="E23"/>
    </row>
    <row r="24" ht="25.5" customHeight="1">
      <c r="A24" t="inlineStr">
        <is>
          <t>braiding hair</t>
        </is>
      </c>
      <c r="B24"/>
      <c r="C24" t="inlineStr">
        <is>
          <t>Yes</t>
        </is>
      </c>
      <c r="D24" t="inlineStr">
        <is>
          <t>Yes</t>
        </is>
      </c>
      <c r="E24"/>
    </row>
    <row r="25" ht="25.5" customHeight="1">
      <c r="A25" t="inlineStr">
        <is>
          <t>breakdancing</t>
        </is>
      </c>
      <c r="B25"/>
      <c r="C25" t="inlineStr">
        <is>
          <t>Yes</t>
        </is>
      </c>
      <c r="D25" t="inlineStr">
        <is>
          <t>Yes</t>
        </is>
      </c>
      <c r="E25"/>
    </row>
    <row r="26" ht="25.5" customHeight="1">
      <c r="A26" t="inlineStr">
        <is>
          <t>brushing hair</t>
        </is>
      </c>
      <c r="B26"/>
      <c r="C26" t="inlineStr">
        <is>
          <t>Yes</t>
        </is>
      </c>
      <c r="D26" t="inlineStr">
        <is>
          <t>Yes</t>
        </is>
      </c>
      <c r="E26"/>
    </row>
    <row r="27" ht="25.5" customHeight="1">
      <c r="A27" t="inlineStr">
        <is>
          <t>building shed</t>
        </is>
      </c>
      <c r="B27"/>
      <c r="C27" t="inlineStr">
        <is>
          <t>Yes</t>
        </is>
      </c>
      <c r="D27" t="inlineStr">
        <is>
          <t>Yes</t>
        </is>
      </c>
      <c r="E27"/>
    </row>
    <row r="28" ht="25.5" customHeight="1">
      <c r="A28" t="inlineStr">
        <is>
          <t>bungee jumping</t>
        </is>
      </c>
      <c r="B28"/>
      <c r="C28" t="inlineStr">
        <is>
          <t>Yes</t>
        </is>
      </c>
      <c r="D28" t="inlineStr">
        <is>
          <t>Yes</t>
        </is>
      </c>
      <c r="E28"/>
    </row>
    <row r="29" ht="25.5" customHeight="1">
      <c r="A29" t="inlineStr">
        <is>
          <t>busking</t>
        </is>
      </c>
      <c r="B29"/>
      <c r="C29" t="inlineStr">
        <is>
          <t>Yes</t>
        </is>
      </c>
      <c r="D29" t="inlineStr">
        <is>
          <t>Yes</t>
        </is>
      </c>
      <c r="E29"/>
    </row>
    <row r="30" ht="25.5" customHeight="1">
      <c r="A30" t="inlineStr">
        <is>
          <t>canoeing or kayaking</t>
        </is>
      </c>
      <c r="B30"/>
      <c r="C30" t="inlineStr">
        <is>
          <t>Yes</t>
        </is>
      </c>
      <c r="D30" t="inlineStr">
        <is>
          <t>Yes</t>
        </is>
      </c>
      <c r="E30"/>
    </row>
    <row r="31" ht="25.5" customHeight="1">
      <c r="A31" t="inlineStr">
        <is>
          <t>carving pumpkin</t>
        </is>
      </c>
      <c r="B31"/>
      <c r="C31" t="inlineStr">
        <is>
          <t>Yes</t>
        </is>
      </c>
      <c r="D31" t="inlineStr">
        <is>
          <t>Yes</t>
        </is>
      </c>
      <c r="E31"/>
    </row>
    <row r="32" ht="25.5" customHeight="1">
      <c r="A32" t="inlineStr">
        <is>
          <t>cheerleading</t>
        </is>
      </c>
      <c r="B32"/>
      <c r="C32" t="inlineStr">
        <is>
          <t>Yes</t>
        </is>
      </c>
      <c r="D32" t="inlineStr">
        <is>
          <t>Yes</t>
        </is>
      </c>
      <c r="E32"/>
    </row>
    <row r="33" ht="25.5" customHeight="1">
      <c r="A33" t="inlineStr">
        <is>
          <t>clay pottery making</t>
        </is>
      </c>
      <c r="B33"/>
      <c r="C33" t="inlineStr">
        <is>
          <t>Yes</t>
        </is>
      </c>
      <c r="D33" t="inlineStr">
        <is>
          <t>Yes</t>
        </is>
      </c>
      <c r="E33"/>
    </row>
    <row r="34" ht="25.5" customHeight="1">
      <c r="A34" t="inlineStr">
        <is>
          <t>cleaning floor</t>
        </is>
      </c>
      <c r="B34"/>
      <c r="C34" t="inlineStr">
        <is>
          <t>Yes</t>
        </is>
      </c>
      <c r="D34" t="inlineStr">
        <is>
          <t>Yes</t>
        </is>
      </c>
      <c r="E34"/>
    </row>
    <row r="35" ht="25.5" customHeight="1">
      <c r="A35" t="inlineStr">
        <is>
          <t>cleaning pool</t>
        </is>
      </c>
      <c r="B35"/>
      <c r="C35" t="inlineStr">
        <is>
          <t>Yes</t>
        </is>
      </c>
      <c r="D35" t="inlineStr">
        <is>
          <t>Yes</t>
        </is>
      </c>
      <c r="E35"/>
    </row>
    <row r="36" ht="25.5" customHeight="1">
      <c r="A36" t="inlineStr">
        <is>
          <t>cleaning shoes</t>
        </is>
      </c>
      <c r="B36"/>
      <c r="C36" t="inlineStr">
        <is>
          <t>Yes</t>
        </is>
      </c>
      <c r="D36" t="inlineStr">
        <is>
          <t>Yes</t>
        </is>
      </c>
      <c r="E36"/>
    </row>
    <row r="37" ht="25.5" customHeight="1">
      <c r="A37" t="inlineStr">
        <is>
          <t>cleaning toilet</t>
        </is>
      </c>
      <c r="B37"/>
      <c r="C37" t="inlineStr">
        <is>
          <t>Yes</t>
        </is>
      </c>
      <c r="D37" t="inlineStr">
        <is>
          <t>Yes</t>
        </is>
      </c>
      <c r="E37"/>
    </row>
    <row r="38" ht="25.5" customHeight="1">
      <c r="A38" t="inlineStr">
        <is>
          <t>cleaning windows</t>
        </is>
      </c>
      <c r="B38"/>
      <c r="C38" t="inlineStr">
        <is>
          <t>Yes</t>
        </is>
      </c>
      <c r="D38" t="inlineStr">
        <is>
          <t>Yes</t>
        </is>
      </c>
      <c r="E38"/>
    </row>
    <row r="39" ht="25.5" customHeight="1">
      <c r="A39" t="inlineStr">
        <is>
          <t>cooking on campfire</t>
        </is>
      </c>
      <c r="B39"/>
      <c r="C39" t="inlineStr">
        <is>
          <t>Yes</t>
        </is>
      </c>
      <c r="D39" t="inlineStr">
        <is>
          <t>Yes</t>
        </is>
      </c>
      <c r="E39"/>
    </row>
    <row r="40" ht="25.5" customHeight="1">
      <c r="A40" t="inlineStr">
        <is>
          <t>counting money</t>
        </is>
      </c>
      <c r="B40"/>
      <c r="C40" t="inlineStr">
        <is>
          <t>Yes</t>
        </is>
      </c>
      <c r="D40" t="inlineStr">
        <is>
          <t>Yes</t>
        </is>
      </c>
      <c r="E40"/>
    </row>
    <row r="41" ht="25.5" customHeight="1">
      <c r="A41" t="inlineStr">
        <is>
          <t>curling hair</t>
        </is>
      </c>
      <c r="B41"/>
      <c r="C41" t="inlineStr">
        <is>
          <t>Yes</t>
        </is>
      </c>
      <c r="D41" t="inlineStr">
        <is>
          <t>Yes</t>
        </is>
      </c>
      <c r="E41"/>
    </row>
    <row r="42" ht="25.5" customHeight="1">
      <c r="A42" t="inlineStr">
        <is>
          <t>dining</t>
        </is>
      </c>
      <c r="B42"/>
      <c r="C42" t="inlineStr">
        <is>
          <t>Yes</t>
        </is>
      </c>
      <c r="D42" t="inlineStr">
        <is>
          <t>Yes</t>
        </is>
      </c>
      <c r="E42"/>
    </row>
    <row r="43" ht="25.5" customHeight="1">
      <c r="A43" t="inlineStr">
        <is>
          <t>diving cliff</t>
        </is>
      </c>
      <c r="B43"/>
      <c r="C43" t="inlineStr">
        <is>
          <t>Yes</t>
        </is>
      </c>
      <c r="D43" t="inlineStr">
        <is>
          <t>Yes</t>
        </is>
      </c>
      <c r="E43"/>
    </row>
    <row r="44" ht="25.5" customHeight="1">
      <c r="A44" t="inlineStr">
        <is>
          <t>doing nails</t>
        </is>
      </c>
      <c r="B44"/>
      <c r="C44" t="inlineStr">
        <is>
          <t>Yes</t>
        </is>
      </c>
      <c r="D44" t="inlineStr">
        <is>
          <t>Yes</t>
        </is>
      </c>
      <c r="E44"/>
    </row>
    <row r="45" ht="25.5" customHeight="1">
      <c r="A45" t="inlineStr">
        <is>
          <t>drawing</t>
        </is>
      </c>
      <c r="B45"/>
      <c r="C45" t="inlineStr">
        <is>
          <t>Yes</t>
        </is>
      </c>
      <c r="D45" t="inlineStr">
        <is>
          <t>Yes</t>
        </is>
      </c>
      <c r="E45"/>
    </row>
    <row r="46" ht="25.5" customHeight="1">
      <c r="A46" t="inlineStr">
        <is>
          <t>eating doughnuts</t>
        </is>
      </c>
      <c r="B46"/>
      <c r="C46" t="inlineStr">
        <is>
          <t>Yes</t>
        </is>
      </c>
      <c r="D46" t="inlineStr">
        <is>
          <t>Yes</t>
        </is>
      </c>
      <c r="E46"/>
    </row>
    <row r="47" ht="25.5" customHeight="1">
      <c r="A47" t="inlineStr">
        <is>
          <t>fixing hair</t>
        </is>
      </c>
      <c r="B47"/>
      <c r="C47" t="inlineStr">
        <is>
          <t>Yes</t>
        </is>
      </c>
      <c r="D47" t="inlineStr">
        <is>
          <t>Yes</t>
        </is>
      </c>
      <c r="E47"/>
    </row>
    <row r="48" ht="25.5" customHeight="1">
      <c r="A48" t="inlineStr">
        <is>
          <t>glass blowing</t>
        </is>
      </c>
      <c r="B48"/>
      <c r="C48" t="inlineStr">
        <is>
          <t>Yes</t>
        </is>
      </c>
      <c r="D48" t="inlineStr">
        <is>
          <t>Yes</t>
        </is>
      </c>
      <c r="E48"/>
    </row>
    <row r="49" ht="25.5" customHeight="1">
      <c r="A49" t="inlineStr">
        <is>
          <t>golf chipping</t>
        </is>
      </c>
      <c r="B49"/>
      <c r="C49" t="inlineStr">
        <is>
          <t>Yes</t>
        </is>
      </c>
      <c r="D49" t="inlineStr">
        <is>
          <t>Yes</t>
        </is>
      </c>
      <c r="E49"/>
    </row>
    <row r="50" ht="25.5" customHeight="1">
      <c r="A50" t="inlineStr">
        <is>
          <t>golf driving</t>
        </is>
      </c>
      <c r="B50"/>
      <c r="C50" t="inlineStr">
        <is>
          <t>Yes</t>
        </is>
      </c>
      <c r="D50" t="inlineStr">
        <is>
          <t>Yes</t>
        </is>
      </c>
      <c r="E50"/>
    </row>
    <row r="51" ht="25.5" customHeight="1">
      <c r="A51" t="inlineStr">
        <is>
          <t>golf putting</t>
        </is>
      </c>
      <c r="B51"/>
      <c r="C51" t="inlineStr">
        <is>
          <t>Yes</t>
        </is>
      </c>
      <c r="D51" t="inlineStr">
        <is>
          <t>Yes</t>
        </is>
      </c>
      <c r="E51"/>
    </row>
    <row r="52" ht="25.5" customHeight="1">
      <c r="A52" t="inlineStr">
        <is>
          <t>hoverboarding</t>
        </is>
      </c>
      <c r="B52"/>
      <c r="C52" t="inlineStr">
        <is>
          <t>Yes</t>
        </is>
      </c>
      <c r="D52" t="inlineStr">
        <is>
          <t>Yes</t>
        </is>
      </c>
      <c r="E52"/>
    </row>
    <row r="53" ht="25.5" customHeight="1">
      <c r="A53" t="inlineStr">
        <is>
          <t>ice climbing</t>
        </is>
      </c>
      <c r="B53"/>
      <c r="C53" t="inlineStr">
        <is>
          <t>Yes</t>
        </is>
      </c>
      <c r="D53" t="inlineStr">
        <is>
          <t>Yes</t>
        </is>
      </c>
      <c r="E53"/>
    </row>
    <row r="54" ht="25.5" customHeight="1">
      <c r="A54" t="inlineStr">
        <is>
          <t>ice fishing</t>
        </is>
      </c>
      <c r="B54"/>
      <c r="C54" t="inlineStr">
        <is>
          <t>Yes</t>
        </is>
      </c>
      <c r="D54" t="inlineStr">
        <is>
          <t>Yes</t>
        </is>
      </c>
      <c r="E54"/>
    </row>
    <row r="55" ht="25.5" customHeight="1">
      <c r="A55" t="inlineStr">
        <is>
          <t>ice skating</t>
        </is>
      </c>
      <c r="B55"/>
      <c r="C55" t="inlineStr">
        <is>
          <t>Yes</t>
        </is>
      </c>
      <c r="D55" t="inlineStr">
        <is>
          <t>Yes</t>
        </is>
      </c>
      <c r="E55"/>
    </row>
    <row r="56" ht="25.5" customHeight="1">
      <c r="A56" t="inlineStr">
        <is>
          <t>jogging</t>
        </is>
      </c>
      <c r="B56"/>
      <c r="C56" t="inlineStr">
        <is>
          <t>Yes</t>
        </is>
      </c>
      <c r="D56" t="inlineStr">
        <is>
          <t>Yes</t>
        </is>
      </c>
      <c r="E56"/>
    </row>
    <row r="57" ht="25.5" customHeight="1">
      <c r="A57" t="inlineStr">
        <is>
          <t>juggling balls</t>
        </is>
      </c>
      <c r="B57"/>
      <c r="C57" t="inlineStr">
        <is>
          <t>Yes</t>
        </is>
      </c>
      <c r="D57" t="inlineStr">
        <is>
          <t>Yes</t>
        </is>
      </c>
      <c r="E57"/>
    </row>
    <row r="58" ht="25.5" customHeight="1">
      <c r="A58" t="inlineStr">
        <is>
          <t>juggling soccer ball</t>
        </is>
      </c>
      <c r="B58"/>
      <c r="C58" t="inlineStr">
        <is>
          <t>Yes</t>
        </is>
      </c>
      <c r="D58" t="inlineStr">
        <is>
          <t>Yes</t>
        </is>
      </c>
      <c r="E58"/>
    </row>
    <row r="59" ht="25.5" customHeight="1">
      <c r="A59" t="inlineStr">
        <is>
          <t>kitesurfing</t>
        </is>
      </c>
      <c r="B59"/>
      <c r="C59" t="inlineStr">
        <is>
          <t>Yes</t>
        </is>
      </c>
      <c r="D59" t="inlineStr">
        <is>
          <t>Yes</t>
        </is>
      </c>
      <c r="E59"/>
    </row>
    <row r="60" ht="25.5" customHeight="1">
      <c r="A60" t="inlineStr">
        <is>
          <t>knitting</t>
        </is>
      </c>
      <c r="B60"/>
      <c r="C60" t="inlineStr">
        <is>
          <t>Yes</t>
        </is>
      </c>
      <c r="D60" t="inlineStr">
        <is>
          <t>Yes</t>
        </is>
      </c>
      <c r="E60"/>
    </row>
    <row r="61" ht="25.5" customHeight="1">
      <c r="A61" t="inlineStr">
        <is>
          <t>making sushi</t>
        </is>
      </c>
      <c r="B61"/>
      <c r="C61" t="inlineStr">
        <is>
          <t>Yes</t>
        </is>
      </c>
      <c r="D61" t="inlineStr">
        <is>
          <t>Yes</t>
        </is>
      </c>
      <c r="E61"/>
    </row>
    <row r="62" ht="25.5" customHeight="1">
      <c r="A62" t="inlineStr">
        <is>
          <t>parkour</t>
        </is>
      </c>
      <c r="B62"/>
      <c r="C62" t="inlineStr">
        <is>
          <t>Yes</t>
        </is>
      </c>
      <c r="D62" t="inlineStr">
        <is>
          <t>Yes</t>
        </is>
      </c>
      <c r="E62"/>
    </row>
    <row r="63" ht="25.5" customHeight="1">
      <c r="A63" t="inlineStr">
        <is>
          <t>playing drums</t>
        </is>
      </c>
      <c r="B63"/>
      <c r="C63" t="inlineStr">
        <is>
          <t>Yes</t>
        </is>
      </c>
      <c r="D63" t="inlineStr">
        <is>
          <t>Yes</t>
        </is>
      </c>
      <c r="E63"/>
    </row>
    <row r="64" ht="25.5" customHeight="1">
      <c r="A64" t="inlineStr">
        <is>
          <t>playing guitar</t>
        </is>
      </c>
      <c r="B64"/>
      <c r="C64" t="inlineStr">
        <is>
          <t>Yes</t>
        </is>
      </c>
      <c r="D64" t="inlineStr">
        <is>
          <t>Yes</t>
        </is>
      </c>
      <c r="E64"/>
    </row>
    <row r="65" ht="25.5" customHeight="1">
      <c r="A65" t="inlineStr">
        <is>
          <t>playing paintball</t>
        </is>
      </c>
      <c r="B65"/>
      <c r="C65" t="inlineStr">
        <is>
          <t>Yes</t>
        </is>
      </c>
      <c r="D65" t="inlineStr">
        <is>
          <t>Yes</t>
        </is>
      </c>
      <c r="E65"/>
    </row>
    <row r="66" ht="25.5" customHeight="1">
      <c r="A66" t="inlineStr">
        <is>
          <t>playing piano</t>
        </is>
      </c>
      <c r="B66"/>
      <c r="C66" t="inlineStr">
        <is>
          <t>Yes</t>
        </is>
      </c>
      <c r="D66" t="inlineStr">
        <is>
          <t>Yes</t>
        </is>
      </c>
      <c r="E66"/>
    </row>
    <row r="67" ht="25.5" customHeight="1">
      <c r="A67" t="inlineStr">
        <is>
          <t>playing trombone</t>
        </is>
      </c>
      <c r="B67"/>
      <c r="C67" t="inlineStr">
        <is>
          <t>Yes</t>
        </is>
      </c>
      <c r="D67" t="inlineStr">
        <is>
          <t>Yes</t>
        </is>
      </c>
      <c r="E67"/>
    </row>
    <row r="68" ht="25.5" customHeight="1">
      <c r="A68" t="inlineStr">
        <is>
          <t>playing ukulele</t>
        </is>
      </c>
      <c r="B68"/>
      <c r="C68" t="inlineStr">
        <is>
          <t>Yes</t>
        </is>
      </c>
      <c r="D68" t="inlineStr">
        <is>
          <t>Yes</t>
        </is>
      </c>
      <c r="E68"/>
    </row>
    <row r="69" ht="25.5" customHeight="1">
      <c r="A69" t="inlineStr">
        <is>
          <t>playing volleyball</t>
        </is>
      </c>
      <c r="B69"/>
      <c r="C69" t="inlineStr">
        <is>
          <t>Yes</t>
        </is>
      </c>
      <c r="D69" t="inlineStr">
        <is>
          <t>Yes</t>
        </is>
      </c>
      <c r="E69"/>
    </row>
    <row r="70" ht="25.5" customHeight="1">
      <c r="A70" t="inlineStr">
        <is>
          <t>punching person (boxing)</t>
        </is>
      </c>
      <c r="B70"/>
      <c r="C70" t="inlineStr">
        <is>
          <t>Yes</t>
        </is>
      </c>
      <c r="D70" t="inlineStr">
        <is>
          <t>Yes</t>
        </is>
      </c>
      <c r="E70"/>
    </row>
    <row r="71" ht="25.5" customHeight="1">
      <c r="A71" t="inlineStr">
        <is>
          <t>sailing</t>
        </is>
      </c>
      <c r="B71"/>
      <c r="C71" t="inlineStr">
        <is>
          <t>Yes</t>
        </is>
      </c>
      <c r="D71" t="inlineStr">
        <is>
          <t>Yes</t>
        </is>
      </c>
      <c r="E71"/>
    </row>
    <row r="72" ht="25.5" customHeight="1">
      <c r="A72" t="inlineStr">
        <is>
          <t>singing</t>
        </is>
      </c>
      <c r="B72"/>
      <c r="C72" t="inlineStr">
        <is>
          <t>Yes</t>
        </is>
      </c>
      <c r="D72" t="inlineStr">
        <is>
          <t>Yes</t>
        </is>
      </c>
      <c r="E72"/>
    </row>
    <row r="73" ht="25.5" customHeight="1">
      <c r="A73" t="inlineStr">
        <is>
          <t>skateboarding</t>
        </is>
      </c>
      <c r="B73"/>
      <c r="C73" t="inlineStr">
        <is>
          <t>Yes</t>
        </is>
      </c>
      <c r="D73" t="inlineStr">
        <is>
          <t>Yes</t>
        </is>
      </c>
      <c r="E73"/>
    </row>
    <row r="74" ht="25.5" customHeight="1">
      <c r="A74" t="inlineStr">
        <is>
          <t>skipping rope</t>
        </is>
      </c>
      <c r="B74"/>
      <c r="C74" t="inlineStr">
        <is>
          <t>Yes</t>
        </is>
      </c>
      <c r="D74" t="inlineStr">
        <is>
          <t>Yes</t>
        </is>
      </c>
      <c r="E74"/>
    </row>
    <row r="75" ht="25.5" customHeight="1">
      <c r="A75" t="inlineStr">
        <is>
          <t>slapping</t>
        </is>
      </c>
      <c r="B75"/>
      <c r="C75" t="inlineStr">
        <is>
          <t>Yes</t>
        </is>
      </c>
      <c r="D75" t="inlineStr">
        <is>
          <t>Yes</t>
        </is>
      </c>
      <c r="E75"/>
    </row>
    <row r="76" ht="25.5" customHeight="1">
      <c r="A76" t="inlineStr">
        <is>
          <t>sled dog racing</t>
        </is>
      </c>
      <c r="B76"/>
      <c r="C76" t="inlineStr">
        <is>
          <t>Yes</t>
        </is>
      </c>
      <c r="D76" t="inlineStr">
        <is>
          <t>Yes</t>
        </is>
      </c>
      <c r="E76"/>
    </row>
    <row r="77" ht="25.5" customHeight="1">
      <c r="A77" t="inlineStr">
        <is>
          <t>snowboarding</t>
        </is>
      </c>
      <c r="B77"/>
      <c r="C77" t="inlineStr">
        <is>
          <t>Yes</t>
        </is>
      </c>
      <c r="D77" t="inlineStr">
        <is>
          <t>Yes</t>
        </is>
      </c>
      <c r="E77"/>
    </row>
    <row r="78" ht="25.5" customHeight="1">
      <c r="A78" t="inlineStr">
        <is>
          <t>springboard diving</t>
        </is>
      </c>
      <c r="B78"/>
      <c r="C78" t="inlineStr">
        <is>
          <t>Yes</t>
        </is>
      </c>
      <c r="D78" t="inlineStr">
        <is>
          <t>Yes</t>
        </is>
      </c>
      <c r="E78"/>
    </row>
    <row r="79" ht="25.5" customHeight="1">
      <c r="A79" t="inlineStr">
        <is>
          <t>strumming guitar</t>
        </is>
      </c>
      <c r="B79"/>
      <c r="C79" t="inlineStr">
        <is>
          <t>Yes</t>
        </is>
      </c>
      <c r="D79" t="inlineStr">
        <is>
          <t>Yes</t>
        </is>
      </c>
      <c r="E79"/>
    </row>
    <row r="80" ht="25.5" customHeight="1">
      <c r="A80" t="inlineStr">
        <is>
          <t>surfing water</t>
        </is>
      </c>
      <c r="B80"/>
      <c r="C80" t="inlineStr">
        <is>
          <t>Yes</t>
        </is>
      </c>
      <c r="D80" t="inlineStr">
        <is>
          <t>Yes</t>
        </is>
      </c>
      <c r="E80"/>
    </row>
    <row r="81" ht="25.5" customHeight="1">
      <c r="A81" t="inlineStr">
        <is>
          <t>weaving basket</t>
        </is>
      </c>
      <c r="B81"/>
      <c r="C81" t="inlineStr">
        <is>
          <t>Yes</t>
        </is>
      </c>
      <c r="D81" t="inlineStr">
        <is>
          <t>Yes</t>
        </is>
      </c>
      <c r="E81"/>
    </row>
    <row r="82" ht="25.5" customHeight="1">
      <c r="A82" t="inlineStr">
        <is>
          <t>windsurfing</t>
        </is>
      </c>
      <c r="B82"/>
      <c r="C82" t="inlineStr">
        <is>
          <t>Yes</t>
        </is>
      </c>
      <c r="D82" t="inlineStr">
        <is>
          <t>Yes</t>
        </is>
      </c>
      <c r="E82"/>
    </row>
    <row r="83" ht="25.5" customHeight="1">
      <c r="A83" t="inlineStr">
        <is>
          <t>wrestling</t>
        </is>
      </c>
      <c r="B83"/>
      <c r="C83" t="inlineStr">
        <is>
          <t>Yes</t>
        </is>
      </c>
      <c r="D83" t="inlineStr">
        <is>
          <t>Yes</t>
        </is>
      </c>
      <c r="E83"/>
    </row>
    <row r="84" ht="25.5" customHeight="1">
      <c r="A84" t="inlineStr">
        <is>
          <t>yoga</t>
        </is>
      </c>
      <c r="B84"/>
      <c r="C84" t="inlineStr">
        <is>
          <t>Yes</t>
        </is>
      </c>
      <c r="D84" t="inlineStr">
        <is>
          <t>Yes</t>
        </is>
      </c>
      <c r="E84"/>
    </row>
    <row r="85" ht="25.5" customHeight="1">
      <c r="A85" t="inlineStr">
        <is>
          <t>Camping</t>
        </is>
      </c>
      <c r="B85"/>
      <c r="C85" t="inlineStr">
        <is>
          <t>Yes</t>
        </is>
      </c>
      <c r="D85" t="inlineStr">
        <is>
          <t>Yes</t>
        </is>
      </c>
      <c r="E85"/>
    </row>
    <row r="86" ht="25.5" customHeight="1">
      <c r="A86" t="inlineStr">
        <is>
          <t>Gardening</t>
        </is>
      </c>
      <c r="B86"/>
      <c r="C86" t="inlineStr">
        <is>
          <t>Yes</t>
        </is>
      </c>
      <c r="D86" t="inlineStr">
        <is>
          <t>Yes</t>
        </is>
      </c>
      <c r="E86"/>
    </row>
    <row r="87" ht="25.5" customHeight="1">
      <c r="A87" t="inlineStr">
        <is>
          <t>Climbing</t>
        </is>
      </c>
      <c r="B87"/>
      <c r="C87" t="inlineStr">
        <is>
          <t>Yes</t>
        </is>
      </c>
      <c r="D87" t="inlineStr">
        <is>
          <t>Yes</t>
        </is>
      </c>
      <c r="E87"/>
    </row>
    <row r="88" ht="25.5" customHeight="1">
      <c r="A88" t="inlineStr">
        <is>
          <t>Golfing</t>
        </is>
      </c>
      <c r="B88"/>
      <c r="C88" t="inlineStr">
        <is>
          <t>Yes</t>
        </is>
      </c>
      <c r="D88" t="inlineStr">
        <is>
          <t>Yes</t>
        </is>
      </c>
      <c r="E88"/>
    </row>
    <row r="89" ht="25.5" customHeight="1">
      <c r="A89" t="inlineStr">
        <is>
          <t>cleaning</t>
        </is>
      </c>
      <c r="B89"/>
      <c r="C89" t="inlineStr">
        <is>
          <t>Yes</t>
        </is>
      </c>
      <c r="D89" t="inlineStr">
        <is>
          <t>Yes</t>
        </is>
      </c>
      <c r="E89"/>
    </row>
    <row r="90" ht="25.5" customHeight="1">
      <c r="A90" t="inlineStr">
        <is>
          <t>Carpentry</t>
        </is>
      </c>
      <c r="B90"/>
      <c r="C90" t="inlineStr">
        <is>
          <t>Yes</t>
        </is>
      </c>
      <c r="D90" t="inlineStr">
        <is>
          <t>Yes</t>
        </is>
      </c>
      <c r="E90"/>
    </row>
    <row r="91" ht="25.5" customHeight="1">
      <c r="A91" t="inlineStr">
        <is>
          <t>Farming</t>
        </is>
      </c>
      <c r="B91"/>
      <c r="C91" t="inlineStr">
        <is>
          <t>Yes</t>
        </is>
      </c>
      <c r="D91" t="inlineStr">
        <is>
          <t>Yes</t>
        </is>
      </c>
      <c r="E91"/>
    </row>
    <row r="92" ht="25.5" customHeight="1">
      <c r="A92" t="inlineStr">
        <is>
          <t>Fashion</t>
        </is>
      </c>
      <c r="B92"/>
      <c r="C92" t="inlineStr">
        <is>
          <t>Yes</t>
        </is>
      </c>
      <c r="D92" t="inlineStr">
        <is>
          <t>Yes</t>
        </is>
      </c>
      <c r="E92"/>
    </row>
    <row r="93" ht="25.5" customHeight="1">
      <c r="A93" t="inlineStr">
        <is>
          <t>Dogs</t>
        </is>
      </c>
      <c r="B93"/>
      <c r="C93" t="inlineStr">
        <is>
          <t>Yes</t>
        </is>
      </c>
      <c r="D93" t="inlineStr">
        <is>
          <t>Yes</t>
        </is>
      </c>
      <c r="E93"/>
    </row>
    <row r="94" ht="25.5" customHeight="1">
      <c r="A94" t="inlineStr">
        <is>
          <t>Fish</t>
        </is>
      </c>
      <c r="B94"/>
      <c r="C94" t="inlineStr">
        <is>
          <t>Yes</t>
        </is>
      </c>
      <c r="D94" t="inlineStr">
        <is>
          <t>Yes</t>
        </is>
      </c>
      <c r="E94"/>
    </row>
    <row r="95" ht="25.5" customHeight="1">
      <c r="A95" t="inlineStr">
        <is>
          <t>Small and furry</t>
        </is>
      </c>
      <c r="B95"/>
      <c r="C95" t="inlineStr">
        <is>
          <t>Yes</t>
        </is>
      </c>
      <c r="D95" t="inlineStr">
        <is>
          <t>Yes</t>
        </is>
      </c>
      <c r="E95"/>
    </row>
    <row r="96" ht="25.5" customHeight="1">
      <c r="A96" t="inlineStr">
        <is>
          <t>Cats</t>
        </is>
      </c>
      <c r="B96"/>
      <c r="C96" t="inlineStr">
        <is>
          <t>Yes</t>
        </is>
      </c>
      <c r="D96" t="inlineStr">
        <is>
          <t>Yes</t>
        </is>
      </c>
      <c r="E96"/>
    </row>
    <row r="97" ht="25.5" customHeight="1">
      <c r="A97" t="inlineStr">
        <is>
          <t>Birds</t>
        </is>
      </c>
      <c r="B97"/>
      <c r="C97" t="inlineStr">
        <is>
          <t>Yes</t>
        </is>
      </c>
      <c r="D97" t="inlineStr">
        <is>
          <t>Yes</t>
        </is>
      </c>
      <c r="E97"/>
    </row>
    <row r="98" ht="25.5" customHeight="1">
      <c r="A98" t="inlineStr">
        <is>
          <t>Horses</t>
        </is>
      </c>
      <c r="B98"/>
      <c r="C98" t="inlineStr">
        <is>
          <t>Yes</t>
        </is>
      </c>
      <c r="D98" t="inlineStr">
        <is>
          <t>Yes</t>
        </is>
      </c>
      <c r="E98"/>
    </row>
    <row r="99" ht="25.5" customHeight="1">
      <c r="A99" t="inlineStr">
        <is>
          <t>Reptiles</t>
        </is>
      </c>
      <c r="B99"/>
      <c r="C99" t="inlineStr">
        <is>
          <t>Yes</t>
        </is>
      </c>
      <c r="D99" t="inlineStr">
        <is>
          <t>Yes</t>
        </is>
      </c>
      <c r="E99"/>
    </row>
    <row r="100" ht="25.5" customHeight="1">
      <c r="A100" t="inlineStr">
        <is>
          <t>Woodworking</t>
        </is>
      </c>
      <c r="B100"/>
      <c r="C100" t="inlineStr">
        <is>
          <t>Yes</t>
        </is>
      </c>
      <c r="D100" t="inlineStr">
        <is>
          <t>Yes</t>
        </is>
      </c>
      <c r="E100"/>
    </row>
    <row r="101" ht="25.5" customHeight="1">
      <c r="A101" t="inlineStr">
        <is>
          <t>Outdoor Building</t>
        </is>
      </c>
      <c r="B101"/>
      <c r="C101" t="inlineStr">
        <is>
          <t>Yes</t>
        </is>
      </c>
      <c r="D101" t="inlineStr">
        <is>
          <t>Yes</t>
        </is>
      </c>
      <c r="E101"/>
    </row>
    <row r="102" ht="25.5" customHeight="1">
      <c r="A102" t="inlineStr">
        <is>
          <t>eating</t>
        </is>
      </c>
      <c r="B102"/>
      <c r="C102" t="inlineStr">
        <is>
          <t>Yes</t>
        </is>
      </c>
      <c r="D102" t="inlineStr">
        <is>
          <t>Yes</t>
        </is>
      </c>
      <c r="E102"/>
    </row>
    <row r="103" ht="25.5" customHeight="1">
      <c r="A103" t="inlineStr">
        <is>
          <t>surfing</t>
        </is>
      </c>
      <c r="B103"/>
      <c r="C103" t="inlineStr">
        <is>
          <t>Yes</t>
        </is>
      </c>
      <c r="D103" t="inlineStr">
        <is>
          <t>Yes</t>
        </is>
      </c>
      <c r="E103"/>
    </row>
    <row r="104" ht="25.5" customHeight="1">
      <c r="A104" t="inlineStr">
        <is>
          <t>Ian</t>
        </is>
      </c>
      <c r="B104"/>
      <c r="C104" t="inlineStr">
        <is>
          <t>Yes</t>
        </is>
      </c>
      <c r="D104" t="inlineStr">
        <is>
          <t>Yes</t>
        </is>
      </c>
      <c r="E104"/>
    </row>
    <row r="105" ht="25.5" customHeight="1">
      <c r="A105" t="inlineStr">
        <is>
          <t>BMX</t>
        </is>
      </c>
      <c r="B105"/>
      <c r="C105" t="inlineStr">
        <is>
          <t>Yes</t>
        </is>
      </c>
      <c r="D105" t="inlineStr">
        <is>
          <t>Yes</t>
        </is>
      </c>
      <c r="E105"/>
    </row>
    <row r="106" ht="25.5" customHeight="1">
      <c r="A106" t="inlineStr">
        <is>
          <t>figure skating</t>
        </is>
      </c>
      <c r="B106"/>
      <c r="C106" t="inlineStr">
        <is>
          <t>Yes</t>
        </is>
      </c>
      <c r="D106" t="inlineStr">
        <is>
          <t>Yes</t>
        </is>
      </c>
      <c r="E106"/>
    </row>
    <row r="107" ht="25.5" customHeight="1">
      <c r="A107" t="inlineStr">
        <is>
          <t>gymnastics</t>
        </is>
      </c>
      <c r="B107"/>
      <c r="C107" t="inlineStr">
        <is>
          <t>Yes</t>
        </is>
      </c>
      <c r="D107" t="inlineStr">
        <is>
          <t>Yes</t>
        </is>
      </c>
      <c r="E107"/>
    </row>
    <row r="108" ht="25.5" customHeight="1">
      <c r="A108" t="inlineStr">
        <is>
          <t>Ian</t>
        </is>
      </c>
      <c r="B108"/>
      <c r="C108" t="inlineStr">
        <is>
          <t>Yes</t>
        </is>
      </c>
      <c r="D108" t="inlineStr">
        <is>
          <t>Yes</t>
        </is>
      </c>
      <c r="E108"/>
    </row>
    <row r="109" ht="25.5" customHeight="1">
      <c r="A109" t="inlineStr">
        <is>
          <t>tennis</t>
        </is>
      </c>
      <c r="B109"/>
      <c r="C109" t="inlineStr">
        <is>
          <t>Yes</t>
        </is>
      </c>
      <c r="D109" t="inlineStr">
        <is>
          <t>Yes</t>
        </is>
      </c>
      <c r="E109"/>
    </row>
    <row r="110" ht="25.5" customHeight="1">
      <c r="A110" t="inlineStr">
        <is>
          <t>table tennis</t>
        </is>
      </c>
      <c r="B110"/>
      <c r="C110" t="inlineStr">
        <is>
          <t>Yes</t>
        </is>
      </c>
      <c r="D110" t="inlineStr">
        <is>
          <t>Yes</t>
        </is>
      </c>
      <c r="E110"/>
    </row>
    <row r="111" ht="25.5" customHeight="1">
      <c r="A111" t="inlineStr">
        <is>
          <t>board sports</t>
        </is>
      </c>
      <c r="B111"/>
      <c r="C111" t="inlineStr">
        <is>
          <t>Yes</t>
        </is>
      </c>
      <c r="D111" t="inlineStr">
        <is>
          <t>Yes</t>
        </is>
      </c>
      <c r="E111"/>
    </row>
    <row r="112" ht="25.5" customHeight="1">
      <c r="A112" t="inlineStr">
        <is>
          <t>freeboard (skateboard)</t>
        </is>
      </c>
      <c r="B112"/>
      <c r="C112" t="inlineStr">
        <is>
          <t>Yes</t>
        </is>
      </c>
      <c r="D112" t="inlineStr">
        <is>
          <t>Yes</t>
        </is>
      </c>
      <c r="E112"/>
    </row>
    <row r="113" ht="25.5" customHeight="1">
      <c r="A113" t="inlineStr">
        <is>
          <t>longboarding</t>
        </is>
      </c>
      <c r="B113"/>
      <c r="C113" t="inlineStr">
        <is>
          <t>Yes</t>
        </is>
      </c>
      <c r="D113" t="inlineStr">
        <is>
          <t>Yes</t>
        </is>
      </c>
      <c r="E113"/>
    </row>
    <row r="114" ht="25.5" customHeight="1">
      <c r="A114" t="inlineStr">
        <is>
          <t>pilates</t>
        </is>
      </c>
      <c r="B114"/>
      <c r="C114" t="inlineStr">
        <is>
          <t>Yes</t>
        </is>
      </c>
      <c r="D114" t="inlineStr">
        <is>
          <t>Yes</t>
        </is>
      </c>
      <c r="E114"/>
    </row>
    <row r="115" ht="25.5" customHeight="1">
      <c r="A115" t="inlineStr">
        <is>
          <t>dog agility</t>
        </is>
      </c>
      <c r="B115"/>
      <c r="C115" t="inlineStr">
        <is>
          <t>Yes</t>
        </is>
      </c>
      <c r="D115" t="inlineStr">
        <is>
          <t>Yes</t>
        </is>
      </c>
      <c r="E115"/>
    </row>
    <row r="116" ht="25.5" customHeight="1">
      <c r="A116" t="inlineStr">
        <is>
          <t>rodeo</t>
        </is>
      </c>
      <c r="B116"/>
      <c r="C116" t="inlineStr">
        <is>
          <t>Yes</t>
        </is>
      </c>
      <c r="D116" t="inlineStr">
        <is>
          <t>Yes</t>
        </is>
      </c>
      <c r="E116"/>
    </row>
    <row r="117" ht="25.5" customHeight="1">
      <c r="A117" t="inlineStr">
        <is>
          <t>volleyball</t>
        </is>
      </c>
      <c r="B117"/>
      <c r="C117" t="inlineStr">
        <is>
          <t>Yes</t>
        </is>
      </c>
      <c r="D117" t="inlineStr">
        <is>
          <t>Yes</t>
        </is>
      </c>
      <c r="E117"/>
    </row>
    <row r="118" ht="25.5" customHeight="1">
      <c r="A118" t="inlineStr">
        <is>
          <t>beach volleyball</t>
        </is>
      </c>
      <c r="B118"/>
      <c r="C118" t="inlineStr">
        <is>
          <t>Yes</t>
        </is>
      </c>
      <c r="D118" t="inlineStr">
        <is>
          <t>Yes</t>
        </is>
      </c>
      <c r="E118"/>
    </row>
    <row r="119" ht="25.5" customHeight="1">
      <c r="A119" t="inlineStr">
        <is>
          <t>rugby</t>
        </is>
      </c>
      <c r="B119"/>
      <c r="C119" t="inlineStr">
        <is>
          <t>Yes</t>
        </is>
      </c>
      <c r="D119" t="inlineStr">
        <is>
          <t>Yes</t>
        </is>
      </c>
      <c r="E119"/>
    </row>
    <row r="120" ht="25.5" customHeight="1">
      <c r="A120" t="inlineStr">
        <is>
          <t>disc golf</t>
        </is>
      </c>
      <c r="B120"/>
      <c r="C120" t="inlineStr">
        <is>
          <t>Yes</t>
        </is>
      </c>
      <c r="D120" t="inlineStr">
        <is>
          <t>Yes</t>
        </is>
      </c>
      <c r="E120"/>
    </row>
    <row r="121" ht="25.5" customHeight="1">
      <c r="A121" t="inlineStr">
        <is>
          <t>diving</t>
        </is>
      </c>
      <c r="B121"/>
      <c r="C121" t="inlineStr">
        <is>
          <t>Yes</t>
        </is>
      </c>
      <c r="D121" t="inlineStr">
        <is>
          <t>Yes</t>
        </is>
      </c>
      <c r="E121"/>
    </row>
    <row r="122" ht="25.5" customHeight="1">
      <c r="A122" t="inlineStr">
        <is>
          <t>canoeing</t>
        </is>
      </c>
      <c r="B122"/>
      <c r="C122" t="inlineStr">
        <is>
          <t>Yes</t>
        </is>
      </c>
      <c r="D122" t="inlineStr">
        <is>
          <t>Yes</t>
        </is>
      </c>
      <c r="E122"/>
    </row>
    <row r="123" ht="25.5" customHeight="1">
      <c r="A123" t="inlineStr">
        <is>
          <t>kayaking</t>
        </is>
      </c>
      <c r="B123"/>
      <c r="C123" t="inlineStr">
        <is>
          <t>Yes</t>
        </is>
      </c>
      <c r="D123" t="inlineStr">
        <is>
          <t>Yes</t>
        </is>
      </c>
      <c r="E123"/>
    </row>
    <row r="124" ht="25.5" customHeight="1">
      <c r="A124" t="inlineStr">
        <is>
          <t>base jumping</t>
        </is>
      </c>
      <c r="B124"/>
      <c r="C124" t="inlineStr">
        <is>
          <t>Yes</t>
        </is>
      </c>
      <c r="D124" t="inlineStr">
        <is>
          <t>Yes</t>
        </is>
      </c>
      <c r="E124"/>
    </row>
    <row r="125" ht="25.5" customHeight="1">
      <c r="A125" t="inlineStr">
        <is>
          <t>Fixing their hair</t>
        </is>
      </c>
      <c r="B125"/>
      <c r="C125" t="inlineStr">
        <is>
          <t>Yes</t>
        </is>
      </c>
      <c r="D125" t="inlineStr">
        <is>
          <t>Yes</t>
        </is>
      </c>
      <c r="E125"/>
    </row>
    <row r="126" ht="25.5" customHeight="1">
      <c r="A126" t="inlineStr">
        <is>
          <t>playing_trombone</t>
        </is>
      </c>
      <c r="B126"/>
      <c r="C126" t="inlineStr">
        <is>
          <t>Yes</t>
        </is>
      </c>
      <c r="D126" t="inlineStr">
        <is>
          <t>Yes</t>
        </is>
      </c>
      <c r="E126"/>
    </row>
    <row r="127" ht="25.5" customHeight="1">
      <c r="A127" t="inlineStr">
        <is>
          <t>dance</t>
        </is>
      </c>
      <c r="B127"/>
      <c r="C127" t="inlineStr">
        <is>
          <t>Yes</t>
        </is>
      </c>
      <c r="D127" t="inlineStr">
        <is>
          <t>Yes</t>
        </is>
      </c>
      <c r="E127"/>
    </row>
    <row r="128" ht="25.5" customHeight="1">
      <c r="A128" t="inlineStr">
        <is>
          <t>fixing_hair</t>
        </is>
      </c>
      <c r="B128"/>
      <c r="C128" t="inlineStr">
        <is>
          <t>Yes</t>
        </is>
      </c>
      <c r="D128" t="inlineStr">
        <is>
          <t>Yes</t>
        </is>
      </c>
      <c r="E128"/>
    </row>
    <row r="129" ht="25.5" customHeight="1">
      <c r="A129" t="inlineStr">
        <is>
          <t>playing_ukulele</t>
        </is>
      </c>
      <c r="B129"/>
      <c r="C129" t="inlineStr">
        <is>
          <t>Yes</t>
        </is>
      </c>
      <c r="D129" t="inlineStr">
        <is>
          <t>Yes</t>
        </is>
      </c>
      <c r="E129"/>
    </row>
    <row r="130" ht="25.5" customHeight="1">
      <c r="A130" t="inlineStr">
        <is>
          <t>weaving_basket</t>
        </is>
      </c>
      <c r="B130"/>
      <c r="C130" t="inlineStr">
        <is>
          <t>Yes</t>
        </is>
      </c>
      <c r="D130" t="inlineStr">
        <is>
          <t>Yes</t>
        </is>
      </c>
      <c r="E130"/>
    </row>
    <row r="131" ht="25.5" customHeight="1">
      <c r="A131" t="inlineStr">
        <is>
          <t>braiding_hair</t>
        </is>
      </c>
      <c r="B131"/>
      <c r="C131" t="inlineStr">
        <is>
          <t>Yes</t>
        </is>
      </c>
      <c r="D131" t="inlineStr">
        <is>
          <t>Yes</t>
        </is>
      </c>
      <c r="E131"/>
    </row>
    <row r="132" ht="25.5" customHeight="1">
      <c r="A132" t="inlineStr">
        <is>
          <t>brushing_hair</t>
        </is>
      </c>
      <c r="B132"/>
      <c r="C132" t="inlineStr">
        <is>
          <t>Yes</t>
        </is>
      </c>
      <c r="D132" t="inlineStr">
        <is>
          <t>Yes</t>
        </is>
      </c>
      <c r="E132"/>
    </row>
    <row r="133" ht="25.5" customHeight="1">
      <c r="A133" t="inlineStr">
        <is>
          <t>cooking_on_campfire</t>
        </is>
      </c>
      <c r="B133"/>
      <c r="C133" t="inlineStr">
        <is>
          <t>Yes</t>
        </is>
      </c>
      <c r="D133" t="inlineStr">
        <is>
          <t>Yes</t>
        </is>
      </c>
      <c r="E133"/>
    </row>
    <row r="134" ht="25.5" customHeight="1">
      <c r="A134" t="inlineStr">
        <is>
          <t>origami</t>
        </is>
      </c>
      <c r="B134"/>
      <c r="C134" t="inlineStr">
        <is>
          <t>Yes</t>
        </is>
      </c>
      <c r="D134" t="inlineStr">
        <is>
          <t>Yes</t>
        </is>
      </c>
      <c r="E134"/>
    </row>
    <row r="135" ht="25.5" customHeight="1">
      <c r="A135" t="inlineStr">
        <is>
          <t>playing_drums</t>
        </is>
      </c>
      <c r="B135"/>
      <c r="C135" t="inlineStr">
        <is>
          <t>Yes</t>
        </is>
      </c>
      <c r="D135" t="inlineStr">
        <is>
          <t>Yes</t>
        </is>
      </c>
      <c r="E135"/>
    </row>
    <row r="136" ht="25.5" customHeight="1">
      <c r="A136" t="inlineStr">
        <is>
          <t>playing_guitar</t>
        </is>
      </c>
      <c r="B136"/>
      <c r="C136" t="inlineStr">
        <is>
          <t>Yes</t>
        </is>
      </c>
      <c r="D136" t="inlineStr">
        <is>
          <t>Yes</t>
        </is>
      </c>
      <c r="E136"/>
    </row>
    <row r="137" ht="25.5" customHeight="1">
      <c r="A137" t="inlineStr">
        <is>
          <t>playing_volleyball</t>
        </is>
      </c>
      <c r="B137"/>
      <c r="C137" t="inlineStr">
        <is>
          <t>Yes</t>
        </is>
      </c>
      <c r="D137" t="inlineStr">
        <is>
          <t>Yes</t>
        </is>
      </c>
      <c r="E137"/>
    </row>
    <row r="138" ht="25.5" customHeight="1">
      <c r="A138" t="inlineStr">
        <is>
          <t>punching_person_boxing_</t>
        </is>
      </c>
      <c r="B138"/>
      <c r="C138" t="inlineStr">
        <is>
          <t>Yes</t>
        </is>
      </c>
      <c r="D138" t="inlineStr">
        <is>
          <t>Yes</t>
        </is>
      </c>
      <c r="E138"/>
    </row>
    <row r="139" ht="25.5" customHeight="1">
      <c r="A139" t="inlineStr">
        <is>
          <t>weaving_fabric</t>
        </is>
      </c>
      <c r="B139"/>
      <c r="C139" t="inlineStr">
        <is>
          <t>Yes</t>
        </is>
      </c>
      <c r="D139" t="inlineStr">
        <is>
          <t>Yes</t>
        </is>
      </c>
      <c r="E139"/>
    </row>
    <row r="140" ht="25.5" customHeight="1">
      <c r="A140" t="inlineStr">
        <is>
          <t>riding_or_walking_with_horse</t>
        </is>
      </c>
      <c r="B140"/>
      <c r="C140" t="inlineStr">
        <is>
          <t>Yes</t>
        </is>
      </c>
      <c r="D140" t="inlineStr">
        <is>
          <t>Yes</t>
        </is>
      </c>
      <c r="E140"/>
    </row>
    <row r="141" ht="25.5" customHeight="1">
      <c r="A141" t="inlineStr">
        <is>
          <t>modern_dance</t>
        </is>
      </c>
      <c r="B141"/>
      <c r="C141" t="inlineStr">
        <is>
          <t>Yes</t>
        </is>
      </c>
      <c r="D141" t="inlineStr">
        <is>
          <t>Yes</t>
        </is>
      </c>
      <c r="E141"/>
    </row>
    <row r="142" ht="25.5" customHeight="1">
      <c r="A142" t="inlineStr">
        <is>
          <t>springboard_diving</t>
        </is>
      </c>
      <c r="B142"/>
      <c r="C142" t="inlineStr">
        <is>
          <t>Yes</t>
        </is>
      </c>
      <c r="D142" t="inlineStr">
        <is>
          <t>Yes</t>
        </is>
      </c>
      <c r="E142"/>
    </row>
    <row r="143" ht="25.5" customHeight="1">
      <c r="A143" t="inlineStr">
        <is>
          <t>combing_hair</t>
        </is>
      </c>
      <c r="B143"/>
      <c r="C143" t="inlineStr">
        <is>
          <t>Yes</t>
        </is>
      </c>
      <c r="D143" t="inlineStr">
        <is>
          <t>Yes</t>
        </is>
      </c>
      <c r="E143"/>
    </row>
    <row r="144" ht="25.5" customHeight="1">
      <c r="A144" t="inlineStr">
        <is>
          <t>fly_fishing</t>
        </is>
      </c>
      <c r="B144"/>
      <c r="C144" t="inlineStr">
        <is>
          <t>Yes</t>
        </is>
      </c>
      <c r="D144" t="inlineStr">
        <is>
          <t>Yes</t>
        </is>
      </c>
      <c r="E144"/>
    </row>
    <row r="145" ht="25.5" customHeight="1">
      <c r="A145" t="inlineStr">
        <is>
          <t>bee_keeping</t>
        </is>
      </c>
      <c r="B145"/>
      <c r="C145" t="inlineStr">
        <is>
          <t>Yes</t>
        </is>
      </c>
      <c r="D145" t="inlineStr">
        <is>
          <t>Yes</t>
        </is>
      </c>
      <c r="E145"/>
    </row>
    <row r="146" ht="25.5" customHeight="1">
      <c r="A146" t="inlineStr">
        <is>
          <t>base_jumping</t>
        </is>
      </c>
      <c r="B146"/>
      <c r="C146" t="inlineStr">
        <is>
          <t>Yes</t>
        </is>
      </c>
      <c r="D146" t="inlineStr">
        <is>
          <t>Yes</t>
        </is>
      </c>
      <c r="E146"/>
    </row>
    <row r="147" ht="25.5" customHeight="1">
      <c r="A147" t="inlineStr">
        <is>
          <t>arranging_flowers</t>
        </is>
      </c>
      <c r="B147"/>
      <c r="C147" t="inlineStr">
        <is>
          <t>Yes</t>
        </is>
      </c>
      <c r="D147" t="inlineStr">
        <is>
          <t>Yes</t>
        </is>
      </c>
      <c r="E147"/>
    </row>
    <row r="148" ht="25.5" customHeight="1">
      <c r="A148" t="inlineStr">
        <is>
          <t>air_drumming</t>
        </is>
      </c>
      <c r="B148"/>
      <c r="C148" t="inlineStr">
        <is>
          <t>Yes</t>
        </is>
      </c>
      <c r="D148" t="inlineStr">
        <is>
          <t>Yes</t>
        </is>
      </c>
      <c r="E148"/>
    </row>
    <row r="149" ht="25.5" customHeight="1">
      <c r="A149" t="inlineStr">
        <is>
          <t>blowdrying_hair</t>
        </is>
      </c>
      <c r="B149"/>
      <c r="C149" t="inlineStr">
        <is>
          <t>Yes</t>
        </is>
      </c>
      <c r="D149" t="inlineStr">
        <is>
          <t>Yes</t>
        </is>
      </c>
      <c r="E149"/>
    </row>
    <row r="150" ht="25.5" customHeight="1">
      <c r="A150" t="inlineStr">
        <is>
          <t>curling_hair</t>
        </is>
      </c>
      <c r="B150"/>
      <c r="C150" t="inlineStr">
        <is>
          <t>Yes</t>
        </is>
      </c>
      <c r="D150" t="inlineStr">
        <is>
          <t>Yes</t>
        </is>
      </c>
      <c r="E150"/>
    </row>
    <row r="151" ht="25.5" customHeight="1">
      <c r="A151" t="inlineStr">
        <is>
          <t>surf_fishing</t>
        </is>
      </c>
      <c r="B151"/>
      <c r="C151" t="inlineStr">
        <is>
          <t>Yes</t>
        </is>
      </c>
      <c r="D151" t="inlineStr">
        <is>
          <t>Yes</t>
        </is>
      </c>
      <c r="E151"/>
    </row>
    <row r="152" ht="25.5" customHeight="1">
      <c r="A152" t="inlineStr">
        <is>
          <t>sawing_wood</t>
        </is>
      </c>
      <c r="B152"/>
      <c r="C152" t="inlineStr">
        <is>
          <t>Yes</t>
        </is>
      </c>
      <c r="D152" t="inlineStr">
        <is>
          <t>Yes</t>
        </is>
      </c>
      <c r="E152"/>
    </row>
    <row r="153" ht="25.5" customHeight="1">
      <c r="A153" t="inlineStr">
        <is>
          <t>wicker_weaving</t>
        </is>
      </c>
      <c r="B153"/>
      <c r="C153" t="inlineStr">
        <is>
          <t>Yes</t>
        </is>
      </c>
      <c r="D153" t="inlineStr">
        <is>
          <t>Yes</t>
        </is>
      </c>
      <c r="E153"/>
    </row>
    <row r="154" ht="25.5" customHeight="1">
      <c r="A154" t="inlineStr">
        <is>
          <t>marching_percussion</t>
        </is>
      </c>
      <c r="B154"/>
      <c r="C154" t="inlineStr">
        <is>
          <t>Yes</t>
        </is>
      </c>
      <c r="D154" t="inlineStr">
        <is>
          <t>Yes</t>
        </is>
      </c>
      <c r="E154"/>
    </row>
    <row r="155" ht="25.5" customHeight="1">
      <c r="A155" t="inlineStr">
        <is>
          <t>plataform_diving</t>
        </is>
      </c>
      <c r="B155"/>
      <c r="C155" t="inlineStr">
        <is>
          <t>Yes</t>
        </is>
      </c>
      <c r="D155" t="inlineStr">
        <is>
          <t>Yes</t>
        </is>
      </c>
      <c r="E155"/>
    </row>
    <row r="156" ht="25.5" customHeight="1">
      <c r="A156" t="inlineStr">
        <is>
          <t>drum_corps</t>
        </is>
      </c>
      <c r="B156"/>
      <c r="C156" t="inlineStr">
        <is>
          <t>Yes</t>
        </is>
      </c>
      <c r="D156" t="inlineStr">
        <is>
          <t>Yes</t>
        </is>
      </c>
      <c r="E156"/>
    </row>
    <row r="157" ht="25.5" customHeight="1">
      <c r="A157" t="inlineStr">
        <is>
          <t>art_exhibition</t>
        </is>
      </c>
      <c r="B157"/>
      <c r="C157" t="inlineStr">
        <is>
          <t>Yes</t>
        </is>
      </c>
      <c r="D157" t="inlineStr">
        <is>
          <t>Yes</t>
        </is>
      </c>
      <c r="E157"/>
    </row>
    <row r="158" ht="25.5" customHeight="1">
      <c r="A158" t="inlineStr">
        <is>
          <t>sunrise_and_sunset</t>
        </is>
      </c>
      <c r="B158"/>
      <c r="C158" t="inlineStr">
        <is>
          <t>Yes</t>
        </is>
      </c>
      <c r="D158" t="inlineStr">
        <is>
          <t>Yes</t>
        </is>
      </c>
      <c r="E158"/>
    </row>
    <row r="159" ht="25.5" customHeight="1">
      <c r="A159" t="inlineStr">
        <is>
          <t>manicure</t>
        </is>
      </c>
      <c r="B159"/>
      <c r="C159" t="inlineStr">
        <is>
          <t>Yes</t>
        </is>
      </c>
      <c r="D159" t="inlineStr">
        <is>
          <t>Yes</t>
        </is>
      </c>
      <c r="E159"/>
    </row>
    <row r="160" ht="25.5" customHeight="1">
      <c r="A160" t="inlineStr">
        <is>
          <t>safari</t>
        </is>
      </c>
      <c r="B160"/>
      <c r="C160" t="inlineStr">
        <is>
          <t>Yes</t>
        </is>
      </c>
      <c r="D160" t="inlineStr">
        <is>
          <t>Yes</t>
        </is>
      </c>
      <c r="E160"/>
    </row>
    <row r="161" ht="25.5" customHeight="1">
      <c r="A161" t="inlineStr">
        <is>
          <t>iphone 15</t>
        </is>
      </c>
      <c r="B161"/>
      <c r="C161" t="inlineStr">
        <is>
          <t>Yes</t>
        </is>
      </c>
      <c r="D161" t="inlineStr">
        <is>
          <t>Yes</t>
        </is>
      </c>
      <c r="E161"/>
    </row>
    <row r="162" ht="25.5" customHeight="1">
      <c r="A162" t="inlineStr">
        <is>
          <t>iphone 14 pro</t>
        </is>
      </c>
      <c r="B162"/>
      <c r="C162" t="inlineStr">
        <is>
          <t>Yes</t>
        </is>
      </c>
      <c r="D162" t="inlineStr">
        <is>
          <t>Yes</t>
        </is>
      </c>
      <c r="E162"/>
    </row>
    <row r="163" ht="25.5" customHeight="1">
      <c r="A163" t="inlineStr">
        <is>
          <t>Drone Footage</t>
        </is>
      </c>
      <c r="B163"/>
      <c r="C163" t="inlineStr">
        <is>
          <t>Yes</t>
        </is>
      </c>
      <c r="D163" t="inlineStr">
        <is>
          <t>Yes</t>
        </is>
      </c>
      <c r="E163"/>
    </row>
    <row r="164" ht="25.5" customHeight="1">
      <c r="A164" t="inlineStr">
        <is>
          <t>Non-profits</t>
        </is>
      </c>
      <c r="B164" t="inlineStr">
        <is>
          <t>How to start a nonprofit organization from scratch</t>
        </is>
      </c>
      <c r="C164" t="inlineStr">
        <is>
          <t>Yes</t>
        </is>
      </c>
      <c r="D164"/>
      <c r="E164" t="inlineStr">
        <is>
          <t>https://www.youtube.com/results?search_query=How+to+start+a+nonprofit+organization+from+scratch&amp;sp=EgQgAXAB</t>
        </is>
      </c>
    </row>
    <row r="165" ht="25.5" customHeight="1">
      <c r="A165" t="inlineStr">
        <is>
          <t>Non-profits</t>
        </is>
      </c>
      <c r="B165" t="inlineStr">
        <is>
          <t>Day in the life of a nonprofit leader</t>
        </is>
      </c>
      <c r="C165" t="inlineStr">
        <is>
          <t>Yes</t>
        </is>
      </c>
      <c r="D165"/>
      <c r="E165" t="inlineStr">
        <is>
          <t>https://www.youtube.com/results?search_query=Day+in+the+life+of+a+nonprofit+leader&amp;sp=EgQgAXAB</t>
        </is>
      </c>
    </row>
    <row r="166" ht="25.5" customHeight="1">
      <c r="A166" t="inlineStr">
        <is>
          <t>Non-profits</t>
        </is>
      </c>
      <c r="B166" t="inlineStr">
        <is>
          <t>Effective fundraising strategies for nonprofits</t>
        </is>
      </c>
      <c r="C166" t="inlineStr">
        <is>
          <t>Yes</t>
        </is>
      </c>
      <c r="D166"/>
      <c r="E166" t="inlineStr">
        <is>
          <t>https://www.youtube.com/results?search_query=Effective+fundraising+strategies+for+nonprofits&amp;sp=EgQgAXAB</t>
        </is>
      </c>
    </row>
    <row r="167" ht="25.5" customHeight="1">
      <c r="A167" t="inlineStr">
        <is>
          <t>Non-profits</t>
        </is>
      </c>
      <c r="B167" t="inlineStr">
        <is>
          <t>How to apply for nonprofit taxexempt status</t>
        </is>
      </c>
      <c r="C167" t="inlineStr">
        <is>
          <t>Yes</t>
        </is>
      </c>
      <c r="D167"/>
      <c r="E167" t="inlineStr">
        <is>
          <t>https://www.youtube.com/results?search_query=How+to+apply+for+nonprofit+taxexempt+status&amp;sp=EgQgAXAB</t>
        </is>
      </c>
    </row>
    <row r="168" ht="25.5" customHeight="1">
      <c r="A168" t="inlineStr">
        <is>
          <t>Non-profits</t>
        </is>
      </c>
      <c r="B168" t="inlineStr">
        <is>
          <t>Top ten most impactful nonprofits in 2021</t>
        </is>
      </c>
      <c r="C168" t="inlineStr">
        <is>
          <t>Yes</t>
        </is>
      </c>
      <c r="D168"/>
      <c r="E168" t="inlineStr">
        <is>
          <t>https://www.youtube.com/results?search_query=Top+ten+most+impactful+nonprofits+in+2021&amp;sp=EgQgAXAB</t>
        </is>
      </c>
    </row>
    <row r="169" ht="25.5" customHeight="1">
      <c r="A169" t="inlineStr">
        <is>
          <t>Non-profits</t>
        </is>
      </c>
      <c r="B169" t="inlineStr">
        <is>
          <t>Volunteering in nonprofit organizations experiences</t>
        </is>
      </c>
      <c r="C169" t="inlineStr">
        <is>
          <t>Yes</t>
        </is>
      </c>
      <c r="D169"/>
      <c r="E169" t="inlineStr">
        <is>
          <t>https://www.youtube.com/results?search_query=Volunteering+in+nonprofit+organizations+experiences&amp;sp=EgQgAXAB</t>
        </is>
      </c>
    </row>
    <row r="170" ht="25.5" customHeight="1">
      <c r="A170" t="inlineStr">
        <is>
          <t>Non-profits</t>
        </is>
      </c>
      <c r="B170" t="inlineStr">
        <is>
          <t>Nonprofit vs forprofit organizations</t>
        </is>
      </c>
      <c r="C170" t="inlineStr">
        <is>
          <t>Yes</t>
        </is>
      </c>
      <c r="D170" t="inlineStr">
        <is>
          <t>a comparison</t>
        </is>
      </c>
      <c r="E170" t="inlineStr">
        <is>
          <t>https://www.youtube.com/results?search_query=Nonprofit+vs+forprofit+organizations&amp;sp=EgQgAXAB</t>
        </is>
      </c>
    </row>
    <row r="171" ht="25.5" customHeight="1">
      <c r="A171" t="inlineStr">
        <is>
          <t>Non-profits</t>
        </is>
      </c>
      <c r="B171" t="inlineStr">
        <is>
          <t>How to manage volunteers in a nonprofit</t>
        </is>
      </c>
      <c r="C171" t="inlineStr">
        <is>
          <t>Yes</t>
        </is>
      </c>
      <c r="D171"/>
      <c r="E171" t="inlineStr">
        <is>
          <t>https://www.youtube.com/results?search_query=How+to+manage+volunteers+in+a+nonprofit&amp;sp=EgQgAXAB</t>
        </is>
      </c>
    </row>
    <row r="172" ht="25.5" customHeight="1">
      <c r="A172" t="inlineStr">
        <is>
          <t>Non-profits</t>
        </is>
      </c>
      <c r="B172" t="inlineStr">
        <is>
          <t>Nonprofit organizations</t>
        </is>
      </c>
      <c r="C172" t="inlineStr">
        <is>
          <t>Yes</t>
        </is>
      </c>
      <c r="D172" t="inlineStr">
        <is>
          <t>making the most of your budget</t>
        </is>
      </c>
      <c r="E172" t="inlineStr">
        <is>
          <t>https://www.youtube.com/results?search_query=Nonprofit+organizations&amp;sp=EgQgAXAB</t>
        </is>
      </c>
    </row>
    <row r="173" ht="25.5" customHeight="1">
      <c r="A173" t="inlineStr">
        <is>
          <t>Non-profits</t>
        </is>
      </c>
      <c r="B173" t="inlineStr">
        <is>
          <t>Success stories of nonprofit startups</t>
        </is>
      </c>
      <c r="C173"/>
      <c r="D173"/>
      <c r="E173" t="inlineStr">
        <is>
          <t>https://www.youtube.com/results?search_query=Success+stories+of+nonprofit+startups&amp;sp=EgQgAXAB</t>
        </is>
      </c>
    </row>
    <row r="174" ht="25.5" customHeight="1">
      <c r="A174" t="inlineStr">
        <is>
          <t>Activism</t>
        </is>
      </c>
      <c r="B174" t="inlineStr">
        <is>
          <t>How to become an activist</t>
        </is>
      </c>
      <c r="C174"/>
      <c r="D174"/>
      <c r="E174" t="inlineStr">
        <is>
          <t>https://www.youtube.com/results?search_query=How+to+become+an+activist&amp;sp=EgQgAXAB</t>
        </is>
      </c>
    </row>
    <row r="175" ht="25.5" customHeight="1">
      <c r="A175" t="inlineStr">
        <is>
          <t>Activism</t>
        </is>
      </c>
      <c r="B175" t="inlineStr">
        <is>
          <t>How to start an activism campaign</t>
        </is>
      </c>
      <c r="C175"/>
      <c r="D175"/>
      <c r="E175" t="inlineStr">
        <is>
          <t>https://www.youtube.com/results?search_query=How+to+start+an+activism+campaign&amp;sp=EgQgAXAB</t>
        </is>
      </c>
    </row>
    <row r="176" ht="25.5" customHeight="1">
      <c r="A176" t="inlineStr">
        <is>
          <t>Activism</t>
        </is>
      </c>
      <c r="B176" t="inlineStr">
        <is>
          <t>Day in the life of an activist</t>
        </is>
      </c>
      <c r="C176"/>
      <c r="D176"/>
      <c r="E176" t="inlineStr">
        <is>
          <t>https://www.youtube.com/results?search_query=Day+in+the+life+of+an+activist&amp;sp=EgQgAXAB</t>
        </is>
      </c>
    </row>
    <row r="177" ht="25.5" customHeight="1">
      <c r="A177" t="inlineStr">
        <is>
          <t>Activism</t>
        </is>
      </c>
      <c r="B177" t="inlineStr">
        <is>
          <t>Most impactful activism movements</t>
        </is>
      </c>
      <c r="C177"/>
      <c r="D177"/>
      <c r="E177" t="inlineStr">
        <is>
          <t>https://www.youtube.com/results?search_query=Most+impactful+activism+movements&amp;sp=EgQgAXAB</t>
        </is>
      </c>
    </row>
    <row r="178" ht="25.5" customHeight="1">
      <c r="A178" t="inlineStr">
        <is>
          <t>Activism</t>
        </is>
      </c>
      <c r="B178" t="inlineStr">
        <is>
          <t>Protests and activism in history</t>
        </is>
      </c>
      <c r="C178"/>
      <c r="D178"/>
      <c r="E178" t="inlineStr">
        <is>
          <t>https://www.youtube.com/results?search_query=Protests+and+activism+in+history&amp;sp=EgQgAXAB</t>
        </is>
      </c>
    </row>
    <row r="179" ht="25.5" customHeight="1">
      <c r="A179" t="inlineStr">
        <is>
          <t>Activism</t>
        </is>
      </c>
      <c r="B179" t="inlineStr">
        <is>
          <t>Social media in the world of activism</t>
        </is>
      </c>
      <c r="C179"/>
      <c r="D179"/>
      <c r="E179" t="inlineStr">
        <is>
          <t>https://www.youtube.com/results?search_query=Social+media+in+the+world+of+activism&amp;sp=EgQgAXAB</t>
        </is>
      </c>
    </row>
    <row r="180" ht="25.5" customHeight="1">
      <c r="A180" t="inlineStr">
        <is>
          <t>Activism</t>
        </is>
      </c>
      <c r="B180" t="inlineStr">
        <is>
          <t>Interviews with leading activists</t>
        </is>
      </c>
      <c r="C180"/>
      <c r="D180"/>
      <c r="E180" t="inlineStr">
        <is>
          <t>https://www.youtube.com/results?search_query=Interviews+with+leading+activists&amp;sp=EgQgAXAB</t>
        </is>
      </c>
    </row>
    <row r="181" ht="25.5" customHeight="1">
      <c r="A181" t="inlineStr">
        <is>
          <t>Activism</t>
        </is>
      </c>
      <c r="B181" t="inlineStr">
        <is>
          <t>Activism strategies and techniques</t>
        </is>
      </c>
      <c r="C181"/>
      <c r="D181"/>
      <c r="E181" t="inlineStr">
        <is>
          <t>https://www.youtube.com/results?search_query=Activism+strategies+and+techniques&amp;sp=EgQgAXAB</t>
        </is>
      </c>
    </row>
    <row r="182" ht="25.5" customHeight="1">
      <c r="A182" t="inlineStr">
        <is>
          <t>Activism</t>
        </is>
      </c>
      <c r="B182" t="inlineStr">
        <is>
          <t>Successful activism stories</t>
        </is>
      </c>
      <c r="C182"/>
      <c r="D182"/>
      <c r="E182" t="inlineStr">
        <is>
          <t>https://www.youtube.com/results?search_query=Successful+activism+stories&amp;sp=EgQgAXAB</t>
        </is>
      </c>
    </row>
    <row r="183" ht="25.5" customHeight="1">
      <c r="A183" t="inlineStr">
        <is>
          <t>Activism</t>
        </is>
      </c>
      <c r="B183" t="inlineStr">
        <is>
          <t>How to create an activism organization</t>
        </is>
      </c>
      <c r="C183"/>
      <c r="D183"/>
      <c r="E183" t="inlineStr">
        <is>
          <t>https://www.youtube.com/results?search_query=How+to+create+an+activism+organization&amp;sp=EgQgAXAB</t>
        </is>
      </c>
    </row>
    <row r="184" ht="25.5" customHeight="1">
      <c r="A184" t="inlineStr">
        <is>
          <t>Pets and animals</t>
        </is>
      </c>
      <c r="B184" t="inlineStr">
        <is>
          <t>How to train your pets</t>
        </is>
      </c>
      <c r="C184"/>
      <c r="D184"/>
      <c r="E184" t="inlineStr">
        <is>
          <t>https://www.youtube.com/results?search_query=How+to+train+your+pets&amp;sp=EgQgAXAB</t>
        </is>
      </c>
    </row>
    <row r="185" ht="25.5" customHeight="1">
      <c r="A185" t="inlineStr">
        <is>
          <t>Pets and animals</t>
        </is>
      </c>
      <c r="B185" t="inlineStr">
        <is>
          <t>Day in the life of a pet owner</t>
        </is>
      </c>
      <c r="C185"/>
      <c r="D185"/>
      <c r="E185" t="inlineStr">
        <is>
          <t>https://www.youtube.com/results?search_query=Day+in+the+life+of+a+pet+owner&amp;sp=EgQgAXAB</t>
        </is>
      </c>
    </row>
    <row r="186" ht="25.5" customHeight="1">
      <c r="A186" t="inlineStr">
        <is>
          <t>Pets and animals</t>
        </is>
      </c>
      <c r="B186" t="inlineStr">
        <is>
          <t>Exotic animals as pets documentary</t>
        </is>
      </c>
      <c r="C186"/>
      <c r="D186"/>
      <c r="E186" t="inlineStr">
        <is>
          <t>https://www.youtube.com/results?search_query=Exotic+animals+as+pets+documentary&amp;sp=EgQgAXAB</t>
        </is>
      </c>
    </row>
    <row r="187" ht="25.5" customHeight="1">
      <c r="A187" t="inlineStr">
        <is>
          <t>Pets and animals</t>
        </is>
      </c>
      <c r="B187" t="inlineStr">
        <is>
          <t>How to groom your pets at home</t>
        </is>
      </c>
      <c r="C187"/>
      <c r="D187"/>
      <c r="E187" t="inlineStr">
        <is>
          <t>https://www.youtube.com/results?search_query=How+to+groom+your+pets+at+home&amp;sp=EgQgAXAB</t>
        </is>
      </c>
    </row>
    <row r="188" ht="25.5" customHeight="1">
      <c r="A188" t="inlineStr">
        <is>
          <t>Pets and animals</t>
        </is>
      </c>
      <c r="B188" t="inlineStr">
        <is>
          <t>Pets and animals in the wild comparison</t>
        </is>
      </c>
      <c r="C188"/>
      <c r="D188"/>
      <c r="E188" t="inlineStr">
        <is>
          <t>https://www.youtube.com/results?search_query=Pets+and+animals+in+the+wild+comparison&amp;sp=EgQgAXAB</t>
        </is>
      </c>
    </row>
    <row r="189" ht="25.5" customHeight="1">
      <c r="A189" t="inlineStr">
        <is>
          <t>Pets and animals</t>
        </is>
      </c>
      <c r="B189" t="inlineStr">
        <is>
          <t>Understanding animal behaviors in pets</t>
        </is>
      </c>
      <c r="C189"/>
      <c r="D189"/>
      <c r="E189" t="inlineStr">
        <is>
          <t>https://www.youtube.com/results?search_query=Understanding+animal+behaviors+in+pets&amp;sp=EgQgAXAB</t>
        </is>
      </c>
    </row>
    <row r="190" ht="25.5" customHeight="1">
      <c r="A190" t="inlineStr">
        <is>
          <t>Pets and animals</t>
        </is>
      </c>
      <c r="B190" t="inlineStr">
        <is>
          <t>How to choose the right pet for you</t>
        </is>
      </c>
      <c r="C190"/>
      <c r="D190"/>
      <c r="E190" t="inlineStr">
        <is>
          <t>https://www.youtube.com/results?search_query=How+to+choose+the+right+pet+for+you&amp;sp=EgQgAXAB</t>
        </is>
      </c>
    </row>
    <row r="191" ht="25.5" customHeight="1">
      <c r="A191" t="inlineStr">
        <is>
          <t>Pets and animals</t>
        </is>
      </c>
      <c r="B191" t="inlineStr">
        <is>
          <t>Feeding habits of different pets</t>
        </is>
      </c>
      <c r="C191"/>
      <c r="D191"/>
      <c r="E191" t="inlineStr">
        <is>
          <t>https://www.youtube.com/results?search_query=Feeding+habits+of+different+pets&amp;sp=EgQgAXAB</t>
        </is>
      </c>
    </row>
    <row r="192" ht="25.5" customHeight="1">
      <c r="A192" t="inlineStr">
        <is>
          <t>Pets and animals</t>
        </is>
      </c>
      <c r="B192" t="inlineStr">
        <is>
          <t>How to introduce new pets to existing pets</t>
        </is>
      </c>
      <c r="C192"/>
      <c r="D192"/>
      <c r="E192" t="inlineStr">
        <is>
          <t>https://www.youtube.com/results?search_query=How+to+introduce+new+pets+to+existing+pets&amp;sp=EgQgAXAB</t>
        </is>
      </c>
    </row>
    <row r="193" ht="25.5" customHeight="1">
      <c r="A193" t="inlineStr">
        <is>
          <t>Pets and animals</t>
        </is>
      </c>
      <c r="B193" t="inlineStr">
        <is>
          <t>Pets and animals in therapy and service</t>
        </is>
      </c>
      <c r="C193"/>
      <c r="D193"/>
      <c r="E193" t="inlineStr">
        <is>
          <t>https://www.youtube.com/results?search_query=Pets+and+animals+in+therapy+and+service&amp;sp=EgQgAXAB</t>
        </is>
      </c>
    </row>
    <row r="194" ht="25.5" customHeight="1">
      <c r="A194" t="inlineStr">
        <is>
          <t>Travel and events</t>
        </is>
      </c>
      <c r="B194" t="inlineStr">
        <is>
          <t>Top trending travel destinations 2022</t>
        </is>
      </c>
      <c r="C194"/>
      <c r="D194"/>
      <c r="E194" t="inlineStr">
        <is>
          <t>https://www.youtube.com/results?search_query=Top+trending+travel+destinations+2022&amp;sp=EgQgAXAB</t>
        </is>
      </c>
    </row>
    <row r="195" ht="25.5" customHeight="1">
      <c r="A195" t="inlineStr">
        <is>
          <t>Travel and events</t>
        </is>
      </c>
      <c r="B195" t="inlineStr">
        <is>
          <t>How to plan a travel itinerary effectively</t>
        </is>
      </c>
      <c r="C195"/>
      <c r="D195"/>
      <c r="E195" t="inlineStr">
        <is>
          <t>https://www.youtube.com/results?search_query=How+to+plan+a+travel+itinerary+effectively&amp;sp=EgQgAXAB</t>
        </is>
      </c>
    </row>
    <row r="196" ht="25.5" customHeight="1">
      <c r="A196" t="inlineStr">
        <is>
          <t>Travel and events</t>
        </is>
      </c>
      <c r="B196" t="inlineStr">
        <is>
          <t>Cultural events around the world</t>
        </is>
      </c>
      <c r="C196"/>
      <c r="D196"/>
      <c r="E196" t="inlineStr">
        <is>
          <t>https://www.youtube.com/results?search_query=Cultural+events+around+the+world&amp;sp=EgQgAXAB</t>
        </is>
      </c>
    </row>
    <row r="197" ht="25.5" customHeight="1">
      <c r="A197" t="inlineStr">
        <is>
          <t>Travel and events</t>
        </is>
      </c>
      <c r="B197" t="inlineStr">
        <is>
          <t>Day in the life of a travel blogger</t>
        </is>
      </c>
      <c r="C197"/>
      <c r="D197"/>
      <c r="E197" t="inlineStr">
        <is>
          <t>https://www.youtube.com/results?search_query=Day+in+the+life+of+a+travel+blogger&amp;sp=EgQgAXAB</t>
        </is>
      </c>
    </row>
    <row r="198" ht="25.5" customHeight="1">
      <c r="A198" t="inlineStr">
        <is>
          <t>Travel and events</t>
        </is>
      </c>
      <c r="B198" t="inlineStr">
        <is>
          <t>How to pack for a weeklong trip</t>
        </is>
      </c>
      <c r="C198"/>
      <c r="D198"/>
      <c r="E198" t="inlineStr">
        <is>
          <t>https://www.youtube.com/results?search_query=How+to+pack+for+a+weeklong+trip&amp;sp=EgQgAXAB</t>
        </is>
      </c>
    </row>
    <row r="199" ht="25.5" customHeight="1">
      <c r="A199" t="inlineStr">
        <is>
          <t>Travel and events</t>
        </is>
      </c>
      <c r="B199" t="inlineStr">
        <is>
          <t>Experiencing concerts and festivals worldwide</t>
        </is>
      </c>
      <c r="C199"/>
      <c r="D199"/>
      <c r="E199" t="inlineStr">
        <is>
          <t>https://www.youtube.com/results?search_query=Experiencing+concerts+and+festivals+worldwide&amp;sp=EgQgAXAB</t>
        </is>
      </c>
    </row>
    <row r="200" ht="25.5" customHeight="1">
      <c r="A200" t="inlineStr">
        <is>
          <t>Travel and events</t>
        </is>
      </c>
      <c r="B200" t="inlineStr">
        <is>
          <t>Highlights of international food and drink events</t>
        </is>
      </c>
      <c r="C200"/>
      <c r="D200"/>
      <c r="E200" t="inlineStr">
        <is>
          <t>https://www.youtube.com/results?search_query=Highlights+of+international+food+and+drink+events&amp;sp=EgQgAXAB</t>
        </is>
      </c>
    </row>
    <row r="201" ht="25.5" customHeight="1">
      <c r="A201" t="inlineStr">
        <is>
          <t>Travel and events</t>
        </is>
      </c>
      <c r="B201" t="inlineStr">
        <is>
          <t>Travel tips and tricks for budgetfriendly adventures</t>
        </is>
      </c>
      <c r="C201"/>
      <c r="D201"/>
      <c r="E201" t="inlineStr">
        <is>
          <t>https://www.youtube.com/results?search_query=Travel+tips+and+tricks+for+budgetfriendly+adventures&amp;sp=EgQgAXAB</t>
        </is>
      </c>
    </row>
    <row r="202" ht="25.5" customHeight="1">
      <c r="A202" t="inlineStr">
        <is>
          <t>Travel and events</t>
        </is>
      </c>
      <c r="B202" t="inlineStr">
        <is>
          <t>Unique traditions and events around the globe</t>
        </is>
      </c>
      <c r="C202"/>
      <c r="D202"/>
      <c r="E202" t="inlineStr">
        <is>
          <t>https://www.youtube.com/results?search_query=Unique+traditions+and+events+around+the+globe&amp;sp=EgQgAXAB</t>
        </is>
      </c>
    </row>
    <row r="203" ht="25.5" customHeight="1">
      <c r="A203" t="inlineStr">
        <is>
          <t>Travel and events</t>
        </is>
      </c>
      <c r="B203" t="inlineStr">
        <is>
          <t>How to make the most out of travel experiences</t>
        </is>
      </c>
      <c r="C203"/>
      <c r="D203"/>
      <c r="E203" t="inlineStr">
        <is>
          <t>https://www.youtube.com/results?search_query=How+to+make+the+most+out+of+travel+experiences&amp;sp=EgQgAXAB</t>
        </is>
      </c>
    </row>
    <row r="204" ht="25.5" customHeight="1">
      <c r="A204" t="inlineStr">
        <is>
          <t>Comedy</t>
        </is>
      </c>
      <c r="B204" t="inlineStr">
        <is>
          <t>Stand up comedy full show</t>
        </is>
      </c>
      <c r="C204"/>
      <c r="D204"/>
      <c r="E204" t="inlineStr">
        <is>
          <t>https://www.youtube.com/results?search_query=Stand+up+comedy+full+show&amp;sp=EgQgAXAB</t>
        </is>
      </c>
    </row>
    <row r="205" ht="25.5" customHeight="1">
      <c r="A205" t="inlineStr">
        <is>
          <t>Comedy</t>
        </is>
      </c>
      <c r="B205" t="inlineStr">
        <is>
          <t>Comedy sketches by professional comedians</t>
        </is>
      </c>
      <c r="C205"/>
      <c r="D205"/>
      <c r="E205" t="inlineStr">
        <is>
          <t>https://www.youtube.com/results?search_query=Comedy+sketches+by+professional+comedians&amp;sp=EgQgAXAB</t>
        </is>
      </c>
    </row>
    <row r="206" ht="25.5" customHeight="1">
      <c r="A206" t="inlineStr">
        <is>
          <t>Comedy</t>
        </is>
      </c>
      <c r="B206" t="inlineStr">
        <is>
          <t>How to write a comedy sketch</t>
        </is>
      </c>
      <c r="C206"/>
      <c r="D206"/>
      <c r="E206" t="inlineStr">
        <is>
          <t>https://www.youtube.com/results?search_query=How+to+write+a+comedy+sketch&amp;sp=EgQgAXAB</t>
        </is>
      </c>
    </row>
    <row r="207" ht="25.5" customHeight="1">
      <c r="A207" t="inlineStr">
        <is>
          <t>Comedy</t>
        </is>
      </c>
      <c r="B207" t="inlineStr">
        <is>
          <t>Improv comedy games and exercises</t>
        </is>
      </c>
      <c r="C207"/>
      <c r="D207"/>
      <c r="E207" t="inlineStr">
        <is>
          <t>https://www.youtube.com/results?search_query=Improv+comedy+games+and+exercises&amp;sp=EgQgAXAB</t>
        </is>
      </c>
    </row>
    <row r="208" ht="25.5" customHeight="1">
      <c r="A208" t="inlineStr">
        <is>
          <t>Comedy</t>
        </is>
      </c>
      <c r="B208" t="inlineStr">
        <is>
          <t>Day in the life of a standup comedian</t>
        </is>
      </c>
      <c r="C208"/>
      <c r="D208"/>
      <c r="E208" t="inlineStr">
        <is>
          <t>https://www.youtube.com/results?search_query=Day+in+the+life+of+a+standup+comedian&amp;sp=EgQgAXAB</t>
        </is>
      </c>
    </row>
    <row r="209" ht="25.5" customHeight="1">
      <c r="A209" t="inlineStr">
        <is>
          <t>Comedy</t>
        </is>
      </c>
      <c r="B209" t="inlineStr">
        <is>
          <t>Comedy movie behind the scenes</t>
        </is>
      </c>
      <c r="C209"/>
      <c r="D209"/>
      <c r="E209" t="inlineStr">
        <is>
          <t>https://www.youtube.com/results?search_query=Comedy+movie+behind+the+scenes&amp;sp=EgQgAXAB</t>
        </is>
      </c>
    </row>
    <row r="210" ht="25.5" customHeight="1">
      <c r="A210" t="inlineStr">
        <is>
          <t>Comedy</t>
        </is>
      </c>
      <c r="B210" t="inlineStr">
        <is>
          <t>Comics on comedy writing process</t>
        </is>
      </c>
      <c r="C210"/>
      <c r="D210"/>
      <c r="E210" t="inlineStr">
        <is>
          <t>https://www.youtube.com/results?search_query=Comics+on+comedy+writing+process&amp;sp=EgQgAXAB</t>
        </is>
      </c>
    </row>
    <row r="211" ht="25.5" customHeight="1">
      <c r="A211" t="inlineStr">
        <is>
          <t>Comedy</t>
        </is>
      </c>
      <c r="B211" t="inlineStr">
        <is>
          <t>Comedy show bloopers and outtakes</t>
        </is>
      </c>
      <c r="C211"/>
      <c r="D211"/>
      <c r="E211" t="inlineStr">
        <is>
          <t>https://www.youtube.com/results?search_query=Comedy+show+bloopers+and+outtakes&amp;sp=EgQgAXAB</t>
        </is>
      </c>
    </row>
    <row r="212" ht="25.5" customHeight="1">
      <c r="A212" t="inlineStr">
        <is>
          <t>Comedy</t>
        </is>
      </c>
      <c r="B212" t="inlineStr">
        <is>
          <t>How to start a career in comedy</t>
        </is>
      </c>
      <c r="C212"/>
      <c r="D212"/>
      <c r="E212" t="inlineStr">
        <is>
          <t>https://www.youtube.com/results?search_query=How+to+start+a+career+in+comedy&amp;sp=EgQgAXAB</t>
        </is>
      </c>
    </row>
    <row r="213" ht="25.5" customHeight="1">
      <c r="A213" t="inlineStr">
        <is>
          <t>Comedy</t>
        </is>
      </c>
      <c r="B213" t="inlineStr">
        <is>
          <t>Comedy club performances best moments</t>
        </is>
      </c>
      <c r="C213"/>
      <c r="D213"/>
      <c r="E213" t="inlineStr">
        <is>
          <t>https://www.youtube.com/results?search_query=Comedy+club+performances+best+moments&amp;sp=EgQgAXAB</t>
        </is>
      </c>
    </row>
    <row r="214" ht="25.5" customHeight="1">
      <c r="A214" t="inlineStr">
        <is>
          <t>Gaming</t>
        </is>
      </c>
      <c r="B214" t="inlineStr">
        <is>
          <t>How to start gaming on PC</t>
        </is>
      </c>
      <c r="C214"/>
      <c r="D214"/>
      <c r="E214" t="inlineStr">
        <is>
          <t>https://www.youtube.com/results?search_query=How+to+start+gaming+on+PC&amp;sp=EgQgAXAB</t>
        </is>
      </c>
    </row>
    <row r="215" ht="25.5" customHeight="1">
      <c r="A215" t="inlineStr">
        <is>
          <t>Gaming</t>
        </is>
      </c>
      <c r="B215" t="inlineStr">
        <is>
          <t>Best gaming setups 2021</t>
        </is>
      </c>
      <c r="C215"/>
      <c r="D215"/>
      <c r="E215" t="inlineStr">
        <is>
          <t>https://www.youtube.com/results?search_query=Best+gaming+setups+2021&amp;sp=EgQgAXAB</t>
        </is>
      </c>
    </row>
    <row r="216" ht="25.5" customHeight="1">
      <c r="A216" t="inlineStr">
        <is>
          <t>Gaming</t>
        </is>
      </c>
      <c r="B216" t="inlineStr">
        <is>
          <t>Day in the life of a professional gamer</t>
        </is>
      </c>
      <c r="C216"/>
      <c r="D216"/>
      <c r="E216" t="inlineStr">
        <is>
          <t>https://www.youtube.com/results?search_query=Day+in+the+life+of+a+professional+gamer&amp;sp=EgQgAXAB</t>
        </is>
      </c>
    </row>
    <row r="217" ht="25.5" customHeight="1">
      <c r="A217" t="inlineStr">
        <is>
          <t>Gaming</t>
        </is>
      </c>
      <c r="B217" t="inlineStr">
        <is>
          <t>Top 10 gaming tips for beginners</t>
        </is>
      </c>
      <c r="C217"/>
      <c r="D217"/>
      <c r="E217" t="inlineStr">
        <is>
          <t>https://www.youtube.com/results?search_query=Top+10+gaming+tips+for+beginners&amp;sp=EgQgAXAB</t>
        </is>
      </c>
    </row>
    <row r="218" ht="25.5" customHeight="1">
      <c r="A218" t="inlineStr">
        <is>
          <t>Gaming</t>
        </is>
      </c>
      <c r="B218" t="inlineStr">
        <is>
          <t>How to level up in video gaming</t>
        </is>
      </c>
      <c r="C218"/>
      <c r="D218"/>
      <c r="E218" t="inlineStr">
        <is>
          <t>https://www.youtube.com/results?search_query=How+to+level+up+in+video+gaming&amp;sp=EgQgAXAB</t>
        </is>
      </c>
    </row>
    <row r="219" ht="25.5" customHeight="1">
      <c r="A219" t="inlineStr">
        <is>
          <t>Gaming</t>
        </is>
      </c>
      <c r="B219" t="inlineStr">
        <is>
          <t>Live gaming tournaments</t>
        </is>
      </c>
      <c r="C219"/>
      <c r="D219"/>
      <c r="E219" t="inlineStr">
        <is>
          <t>https://www.youtube.com/results?search_query=Live+gaming+tournaments&amp;sp=EgQgAXAB</t>
        </is>
      </c>
    </row>
    <row r="220" ht="25.5" customHeight="1">
      <c r="A220" t="inlineStr">
        <is>
          <t>Gaming</t>
        </is>
      </c>
      <c r="B220" t="inlineStr">
        <is>
          <t>Toprated video games walkthrough</t>
        </is>
      </c>
      <c r="C220"/>
      <c r="D220"/>
      <c r="E220" t="inlineStr">
        <is>
          <t>https://www.youtube.com/results?search_query=Toprated+video+games+walkthrough&amp;sp=EgQgAXAB</t>
        </is>
      </c>
    </row>
    <row r="221" ht="25.5" customHeight="1">
      <c r="A221" t="inlineStr">
        <is>
          <t>Gaming</t>
        </is>
      </c>
      <c r="B221" t="inlineStr">
        <is>
          <t>Behind the scenes of game development</t>
        </is>
      </c>
      <c r="C221"/>
      <c r="D221"/>
      <c r="E221" t="inlineStr">
        <is>
          <t>https://www.youtube.com/results?search_query=Behind+the+scenes+of+game+development&amp;sp=EgQgAXAB</t>
        </is>
      </c>
    </row>
    <row r="222" ht="25.5" customHeight="1">
      <c r="A222" t="inlineStr">
        <is>
          <t>Gaming</t>
        </is>
      </c>
      <c r="B222" t="inlineStr">
        <is>
          <t>How to improve gaming skills</t>
        </is>
      </c>
      <c r="C222"/>
      <c r="D222"/>
      <c r="E222" t="inlineStr">
        <is>
          <t>https://www.youtube.com/results?search_query=How+to+improve+gaming+skills&amp;sp=EgQgAXAB</t>
        </is>
      </c>
    </row>
    <row r="223" ht="25.5" customHeight="1">
      <c r="A223" t="inlineStr">
        <is>
          <t>Gaming</t>
        </is>
      </c>
      <c r="B223" t="inlineStr">
        <is>
          <t>Video games reviews and recommendations</t>
        </is>
      </c>
      <c r="C223"/>
      <c r="D223"/>
      <c r="E223" t="inlineStr">
        <is>
          <t>https://www.youtube.com/results?search_query=Video+games+reviews+and+recommendations&amp;sp=EgQgAXAB</t>
        </is>
      </c>
    </row>
    <row r="224" ht="25.5" customHeight="1">
      <c r="A224" t="inlineStr">
        <is>
          <t>Science and technology</t>
        </is>
      </c>
      <c r="B224" t="inlineStr">
        <is>
          <t>Latest breakthroughs in science and technology</t>
        </is>
      </c>
      <c r="C224"/>
      <c r="D224"/>
      <c r="E224" t="inlineStr">
        <is>
          <t>https://www.youtube.com/results?search_query=Latest+breakthroughs+in+science+and+technology&amp;sp=EgQgAXAB</t>
        </is>
      </c>
    </row>
    <row r="225" ht="25.5" customHeight="1">
      <c r="A225" t="inlineStr">
        <is>
          <t>Science and technology</t>
        </is>
      </c>
      <c r="B225" t="inlineStr">
        <is>
          <t>Top 10 science and technology innovations 2022</t>
        </is>
      </c>
      <c r="C225"/>
      <c r="D225"/>
      <c r="E225" t="inlineStr">
        <is>
          <t>https://www.youtube.com/results?search_query=Top+10+science+and+technology+innovations+2022&amp;sp=EgQgAXAB</t>
        </is>
      </c>
    </row>
    <row r="226" ht="25.5" customHeight="1">
      <c r="A226" t="inlineStr">
        <is>
          <t>Science and technology</t>
        </is>
      </c>
      <c r="B226" t="inlineStr">
        <is>
          <t>How to stay updated with science and technology</t>
        </is>
      </c>
      <c r="C226"/>
      <c r="D226"/>
      <c r="E226" t="inlineStr">
        <is>
          <t>https://www.youtube.com/results?search_query=How+to+stay+updated+with+science+and+technology&amp;sp=EgQgAXAB</t>
        </is>
      </c>
    </row>
    <row r="227" ht="25.5" customHeight="1">
      <c r="A227" t="inlineStr">
        <is>
          <t>Science and technology</t>
        </is>
      </c>
      <c r="B227" t="inlineStr">
        <is>
          <t>The role of science and technology in healthcare</t>
        </is>
      </c>
      <c r="C227"/>
      <c r="D227"/>
      <c r="E227" t="inlineStr">
        <is>
          <t>https://www.youtube.com/results?search_query=The+role+of+science+and+technology+in+healthcare&amp;sp=EgQgAXAB</t>
        </is>
      </c>
    </row>
    <row r="228" ht="25.5" customHeight="1">
      <c r="A228" t="inlineStr">
        <is>
          <t>Science and technology</t>
        </is>
      </c>
      <c r="B228" t="inlineStr">
        <is>
          <t>Future predictions of science and technology</t>
        </is>
      </c>
      <c r="C228"/>
      <c r="D228"/>
      <c r="E228" t="inlineStr">
        <is>
          <t>https://www.youtube.com/results?search_query=Future+predictions+of+science+and+technology&amp;sp=EgQgAXAB</t>
        </is>
      </c>
    </row>
    <row r="229" ht="25.5" customHeight="1">
      <c r="A229" t="inlineStr">
        <is>
          <t>Science and technology</t>
        </is>
      </c>
      <c r="B229" t="inlineStr">
        <is>
          <t>Day in the life of a science and technology researcher</t>
        </is>
      </c>
      <c r="C229"/>
      <c r="D229"/>
      <c r="E229" t="inlineStr">
        <is>
          <t>https://www.youtube.com/results?search_query=Day+in+the+life+of+a+science+and+technology+researcher&amp;sp=EgQgAXAB</t>
        </is>
      </c>
    </row>
    <row r="230" ht="25.5" customHeight="1">
      <c r="A230" t="inlineStr">
        <is>
          <t>Science and technology</t>
        </is>
      </c>
      <c r="B230" t="inlineStr">
        <is>
          <t>Documentary on science and technology evolution</t>
        </is>
      </c>
      <c r="C230"/>
      <c r="D230"/>
      <c r="E230" t="inlineStr">
        <is>
          <t>https://www.youtube.com/results?search_query=Documentary+on+science+and+technology+evolution&amp;sp=EgQgAXAB</t>
        </is>
      </c>
    </row>
    <row r="231" ht="25.5" customHeight="1">
      <c r="A231" t="inlineStr">
        <is>
          <t>Science and technology</t>
        </is>
      </c>
      <c r="B231" t="inlineStr">
        <is>
          <t>Science and technology explained for students</t>
        </is>
      </c>
      <c r="C231"/>
      <c r="D231"/>
      <c r="E231" t="inlineStr">
        <is>
          <t>https://www.youtube.com/results?search_query=Science+and+technology+explained+for+students&amp;sp=EgQgAXAB</t>
        </is>
      </c>
    </row>
    <row r="232" ht="25.5" customHeight="1">
      <c r="A232" t="inlineStr">
        <is>
          <t>Science and technology</t>
        </is>
      </c>
      <c r="B232" t="inlineStr">
        <is>
          <t>Most influential people in science and technology</t>
        </is>
      </c>
      <c r="C232"/>
      <c r="D232"/>
      <c r="E232" t="inlineStr">
        <is>
          <t>https://www.youtube.com/results?search_query=Most+influential+people+in+science+and+technology&amp;sp=EgQgAXAB</t>
        </is>
      </c>
    </row>
    <row r="233" ht="25.5" customHeight="1">
      <c r="A233" t="inlineStr">
        <is>
          <t>Science and technology</t>
        </is>
      </c>
      <c r="B233" t="inlineStr">
        <is>
          <t>How science and technology impact daily life.</t>
        </is>
      </c>
      <c r="C233"/>
      <c r="D233"/>
      <c r="E233" t="inlineStr">
        <is>
          <t>https://www.youtube.com/results?search_query=How+science+and+technology+impact+daily+life.&amp;sp=EgQgAXAB</t>
        </is>
      </c>
    </row>
    <row r="234" ht="25.5" customHeight="1">
      <c r="A234" t="inlineStr">
        <is>
          <t>Education</t>
        </is>
      </c>
      <c r="B234" t="inlineStr">
        <is>
          <t>How to improve learning skills.</t>
        </is>
      </c>
      <c r="C234"/>
      <c r="D234"/>
      <c r="E234" t="inlineStr">
        <is>
          <t>https://www.youtube.com/results?search_query=How+to+improve+learning+skills.&amp;sp=EgQgAXAB</t>
        </is>
      </c>
    </row>
    <row r="235" ht="25.5" customHeight="1">
      <c r="A235" t="inlineStr">
        <is>
          <t>Education</t>
        </is>
      </c>
      <c r="B235" t="inlineStr">
        <is>
          <t>Best educational YouTube channels for all ages.</t>
        </is>
      </c>
      <c r="C235"/>
      <c r="D235"/>
      <c r="E235" t="inlineStr">
        <is>
          <t>https://www.youtube.com/results?search_query=Best+educational+YouTube+channels+for+all+ages.&amp;sp=EgQgAXAB</t>
        </is>
      </c>
    </row>
    <row r="236" ht="25.5" customHeight="1">
      <c r="A236" t="inlineStr">
        <is>
          <t>Education</t>
        </is>
      </c>
      <c r="B236" t="inlineStr">
        <is>
          <t>Day in the life of a teacher.</t>
        </is>
      </c>
      <c r="C236"/>
      <c r="D236"/>
      <c r="E236" t="inlineStr">
        <is>
          <t>https://www.youtube.com/results?search_query=Day+in+the+life+of+a+teacher.&amp;sp=EgQgAXAB</t>
        </is>
      </c>
    </row>
    <row r="237" ht="25.5" customHeight="1">
      <c r="A237" t="inlineStr">
        <is>
          <t>Education</t>
        </is>
      </c>
      <c r="B237" t="inlineStr">
        <is>
          <t>Top documentaries on current education strategies.</t>
        </is>
      </c>
      <c r="C237"/>
      <c r="D237"/>
      <c r="E237" t="inlineStr">
        <is>
          <t>https://www.youtube.com/results?search_query=Top+documentaries+on+current+education+strategies.&amp;sp=EgQgAXAB</t>
        </is>
      </c>
    </row>
    <row r="238" ht="25.5" customHeight="1">
      <c r="A238" t="inlineStr">
        <is>
          <t>Education</t>
        </is>
      </c>
      <c r="B238" t="inlineStr">
        <is>
          <t>How to homeschool a child effectively.</t>
        </is>
      </c>
      <c r="C238"/>
      <c r="D238"/>
      <c r="E238" t="inlineStr">
        <is>
          <t>https://www.youtube.com/results?search_query=How+to+homeschool+a+child+effectively.&amp;sp=EgQgAXAB</t>
        </is>
      </c>
    </row>
    <row r="239" ht="25.5" customHeight="1">
      <c r="A239" t="inlineStr">
        <is>
          <t>Education</t>
        </is>
      </c>
      <c r="B239" t="inlineStr">
        <is>
          <t>Online solutions to aid in education.</t>
        </is>
      </c>
      <c r="C239"/>
      <c r="D239"/>
      <c r="E239" t="inlineStr">
        <is>
          <t>https://www.youtube.com/results?search_query=Online+solutions+to+aid+in+education.&amp;sp=EgQgAXAB</t>
        </is>
      </c>
    </row>
    <row r="240" ht="25.5" customHeight="1">
      <c r="A240" t="inlineStr">
        <is>
          <t>Education</t>
        </is>
      </c>
      <c r="B240" t="inlineStr">
        <is>
          <t>How to use technology in the classroom.</t>
        </is>
      </c>
      <c r="C240"/>
      <c r="D240"/>
      <c r="E240" t="inlineStr">
        <is>
          <t>https://www.youtube.com/results?search_query=How+to+use+technology+in+the+classroom.&amp;sp=EgQgAXAB</t>
        </is>
      </c>
    </row>
    <row r="241" ht="25.5" customHeight="1">
      <c r="A241" t="inlineStr">
        <is>
          <t>Education</t>
        </is>
      </c>
      <c r="B241" t="inlineStr">
        <is>
          <t>Methods to keep students engaged in an online class.</t>
        </is>
      </c>
      <c r="C241"/>
      <c r="D241"/>
      <c r="E241" t="inlineStr">
        <is>
          <t>https://www.youtube.com/results?search_query=Methods+to+keep+students+engaged+in+an+online+class.&amp;sp=EgQgAXAB</t>
        </is>
      </c>
    </row>
    <row r="242" ht="25.5" customHeight="1">
      <c r="A242" t="inlineStr">
        <is>
          <t>Education</t>
        </is>
      </c>
      <c r="B242" t="inlineStr">
        <is>
          <t>Day in the life of an online student.</t>
        </is>
      </c>
      <c r="C242"/>
      <c r="D242"/>
      <c r="E242" t="inlineStr">
        <is>
          <t>https://www.youtube.com/results?search_query=Day+in+the+life+of+an+online+student.&amp;sp=EgQgAXAB</t>
        </is>
      </c>
    </row>
    <row r="243" ht="25.5" customHeight="1">
      <c r="A243" t="inlineStr">
        <is>
          <t>Education</t>
        </is>
      </c>
      <c r="B243" t="inlineStr">
        <is>
          <t>How can music education benefit a child's development.</t>
        </is>
      </c>
      <c r="C243"/>
      <c r="D243"/>
      <c r="E243" t="inlineStr">
        <is>
          <t>https://www.youtube.com/results?search_query=How+can+music+education+benefit+a+child's+development.&amp;sp=EgQgAXAB</t>
        </is>
      </c>
    </row>
    <row r="244" ht="25.5" customHeight="1">
      <c r="A244" t="inlineStr">
        <is>
          <t>Entertainment</t>
        </is>
      </c>
      <c r="B244" t="inlineStr">
        <is>
          <t>How to create an entertainment room at home</t>
        </is>
      </c>
      <c r="C244"/>
      <c r="D244"/>
      <c r="E244" t="inlineStr">
        <is>
          <t>https://www.youtube.com/results?search_query=How+to+create+an+entertainment+room+at+home&amp;sp=EgQgAXAB</t>
        </is>
      </c>
    </row>
    <row r="245" ht="25.5" customHeight="1">
      <c r="A245" t="inlineStr">
        <is>
          <t>Entertainment</t>
        </is>
      </c>
      <c r="B245" t="inlineStr">
        <is>
          <t>Standup comedy best performances</t>
        </is>
      </c>
      <c r="C245"/>
      <c r="D245"/>
      <c r="E245" t="inlineStr">
        <is>
          <t>https://www.youtube.com/results?search_query=Standup+comedy+best+performances&amp;sp=EgQgAXAB</t>
        </is>
      </c>
    </row>
    <row r="246" ht="25.5" customHeight="1">
      <c r="A246" t="inlineStr">
        <is>
          <t>Entertainment</t>
        </is>
      </c>
      <c r="B246" t="inlineStr">
        <is>
          <t>Day in the life of a Hollywood actor</t>
        </is>
      </c>
      <c r="C246"/>
      <c r="D246"/>
      <c r="E246" t="inlineStr">
        <is>
          <t>https://www.youtube.com/results?search_query=Day+in+the+life+of+a+Hollywood+actor&amp;sp=EgQgAXAB</t>
        </is>
      </c>
    </row>
    <row r="247" ht="25.5" customHeight="1">
      <c r="A247" t="inlineStr">
        <is>
          <t>Entertainment</t>
        </is>
      </c>
      <c r="B247" t="inlineStr">
        <is>
          <t>Most exciting entertainment park rides</t>
        </is>
      </c>
      <c r="C247"/>
      <c r="D247"/>
      <c r="E247" t="inlineStr">
        <is>
          <t>https://www.youtube.com/results?search_query=Most+exciting+entertainment+park+rides&amp;sp=EgQgAXAB</t>
        </is>
      </c>
    </row>
    <row r="248" ht="25.5" customHeight="1">
      <c r="A248" t="inlineStr">
        <is>
          <t>Entertainment</t>
        </is>
      </c>
      <c r="B248" t="inlineStr">
        <is>
          <t>Tutorial on starting a personal entertainment blog</t>
        </is>
      </c>
      <c r="C248"/>
      <c r="D248"/>
      <c r="E248" t="inlineStr">
        <is>
          <t>https://www.youtube.com/results?search_query=Tutorial+on+starting+a+personal+entertainment+blog&amp;sp=EgQgAXAB</t>
        </is>
      </c>
    </row>
    <row r="249" ht="25.5" customHeight="1">
      <c r="A249" t="inlineStr">
        <is>
          <t>Entertainment</t>
        </is>
      </c>
      <c r="B249" t="inlineStr">
        <is>
          <t>Art of storytelling for entertainment</t>
        </is>
      </c>
      <c r="C249"/>
      <c r="D249"/>
      <c r="E249" t="inlineStr">
        <is>
          <t>https://www.youtube.com/results?search_query=Art+of+storytelling+for+entertainment&amp;sp=EgQgAXAB</t>
        </is>
      </c>
    </row>
    <row r="250" ht="25.5" customHeight="1">
      <c r="A250" t="inlineStr">
        <is>
          <t>Entertainment</t>
        </is>
      </c>
      <c r="B250" t="inlineStr">
        <is>
          <t>Top 10 magic tricks for family entertainment</t>
        </is>
      </c>
      <c r="C250"/>
      <c r="D250"/>
      <c r="E250" t="inlineStr">
        <is>
          <t>https://www.youtube.com/results?search_query=Top+10+magic+tricks+for+family+entertainment&amp;sp=EgQgAXAB</t>
        </is>
      </c>
    </row>
    <row r="251" ht="25.5" customHeight="1">
      <c r="A251" t="inlineStr">
        <is>
          <t>Entertainment</t>
        </is>
      </c>
      <c r="B251" t="inlineStr">
        <is>
          <t>Best DIY entertainment center designs</t>
        </is>
      </c>
      <c r="C251"/>
      <c r="D251"/>
      <c r="E251" t="inlineStr">
        <is>
          <t>https://www.youtube.com/results?search_query=Best+DIY+entertainment+center+designs&amp;sp=EgQgAXAB</t>
        </is>
      </c>
    </row>
    <row r="252" ht="25.5" customHeight="1">
      <c r="A252" t="inlineStr">
        <is>
          <t>Entertainment</t>
        </is>
      </c>
      <c r="B252" t="inlineStr">
        <is>
          <t>How to organise a home entertainment system setup</t>
        </is>
      </c>
      <c r="C252"/>
      <c r="D252"/>
      <c r="E252" t="inlineStr">
        <is>
          <t>https://www.youtube.com/results?search_query=How+to+organise+a+home+entertainment+system+setup&amp;sp=EgQgAXAB</t>
        </is>
      </c>
    </row>
    <row r="253" ht="25.5" customHeight="1">
      <c r="A253" t="inlineStr">
        <is>
          <t>Entertainment</t>
        </is>
      </c>
      <c r="B253" t="inlineStr">
        <is>
          <t>Most entertaining Broadway show performances</t>
        </is>
      </c>
      <c r="C253"/>
      <c r="D253"/>
      <c r="E253" t="inlineStr">
        <is>
          <t>https://www.youtube.com/results?search_query=Most+entertaining+Broadway+show+performances&amp;sp=EgQgAXAB</t>
        </is>
      </c>
    </row>
    <row r="254" ht="25.5" customHeight="1">
      <c r="A254" t="inlineStr">
        <is>
          <t>practicing music</t>
        </is>
      </c>
      <c r="B254" t="inlineStr">
        <is>
          <t>How to practice music effectively</t>
        </is>
      </c>
      <c r="C254"/>
      <c r="D254"/>
      <c r="E254" t="inlineStr">
        <is>
          <t>https://www.youtube.com/results?search_query=How+to+practice+music+effectively&amp;sp=EgQgAXAB</t>
        </is>
      </c>
    </row>
    <row r="255" ht="25.5" customHeight="1">
      <c r="A255" t="inlineStr">
        <is>
          <t>practicing music</t>
        </is>
      </c>
      <c r="B255" t="inlineStr">
        <is>
          <t>Musical instrument practice routines</t>
        </is>
      </c>
      <c r="C255"/>
      <c r="D255"/>
      <c r="E255" t="inlineStr">
        <is>
          <t>https://www.youtube.com/results?search_query=Musical+instrument+practice+routines&amp;sp=EgQgAXAB</t>
        </is>
      </c>
    </row>
    <row r="256" ht="25.5" customHeight="1">
      <c r="A256" t="inlineStr">
        <is>
          <t>practicing music</t>
        </is>
      </c>
      <c r="B256" t="inlineStr">
        <is>
          <t>Tips for practicing music daily</t>
        </is>
      </c>
      <c r="C256"/>
      <c r="D256"/>
      <c r="E256" t="inlineStr">
        <is>
          <t>https://www.youtube.com/results?search_query=Tips+for+practicing+music+daily&amp;sp=EgQgAXAB</t>
        </is>
      </c>
    </row>
    <row r="257" ht="25.5" customHeight="1">
      <c r="A257" t="inlineStr">
        <is>
          <t>practicing music</t>
        </is>
      </c>
      <c r="B257" t="inlineStr">
        <is>
          <t>Improving your music skills with regular practice</t>
        </is>
      </c>
      <c r="C257"/>
      <c r="D257"/>
      <c r="E257" t="inlineStr">
        <is>
          <t>https://www.youtube.com/results?search_query=Improving+your+music+skills+with+regular+practice&amp;sp=EgQgAXAB</t>
        </is>
      </c>
    </row>
    <row r="258" ht="25.5" customHeight="1">
      <c r="A258" t="inlineStr">
        <is>
          <t>practicing music</t>
        </is>
      </c>
      <c r="B258" t="inlineStr">
        <is>
          <t>How to set goals when practicing music</t>
        </is>
      </c>
      <c r="C258"/>
      <c r="D258"/>
      <c r="E258" t="inlineStr">
        <is>
          <t>https://www.youtube.com/results?search_query=How+to+set+goals+when+practicing+music&amp;sp=EgQgAXAB</t>
        </is>
      </c>
    </row>
    <row r="259" ht="25.5" customHeight="1">
      <c r="A259" t="inlineStr">
        <is>
          <t>practicing music</t>
        </is>
      </c>
      <c r="B259" t="inlineStr">
        <is>
          <t>Day in the life of professional musicians  practice routine</t>
        </is>
      </c>
      <c r="C259"/>
      <c r="D259"/>
      <c r="E259" t="inlineStr">
        <is>
          <t>https://www.youtube.com/results?search_query=Day+in+the+life+of+professional+musicians++practice+routine&amp;sp=EgQgAXAB</t>
        </is>
      </c>
    </row>
    <row r="260" ht="25.5" customHeight="1">
      <c r="A260" t="inlineStr">
        <is>
          <t>practicing music</t>
        </is>
      </c>
      <c r="B260" t="inlineStr">
        <is>
          <t>Masterclass on music practice and technique</t>
        </is>
      </c>
      <c r="C260"/>
      <c r="D260"/>
      <c r="E260" t="inlineStr">
        <is>
          <t>https://www.youtube.com/results?search_query=Masterclass+on+music+practice+and+technique&amp;sp=EgQgAXAB</t>
        </is>
      </c>
    </row>
    <row r="261" ht="25.5" customHeight="1">
      <c r="A261" t="inlineStr">
        <is>
          <t>practicing music</t>
        </is>
      </c>
      <c r="B261" t="inlineStr">
        <is>
          <t>Music practice challenges and solutions</t>
        </is>
      </c>
      <c r="C261"/>
      <c r="D261"/>
      <c r="E261" t="inlineStr">
        <is>
          <t>https://www.youtube.com/results?search_query=Music+practice+challenges+and+solutions&amp;sp=EgQgAXAB</t>
        </is>
      </c>
    </row>
    <row r="262" ht="25.5" customHeight="1">
      <c r="A262" t="inlineStr">
        <is>
          <t>practicing music</t>
        </is>
      </c>
      <c r="B262" t="inlineStr">
        <is>
          <t>Best practices for rehearsing music</t>
        </is>
      </c>
      <c r="C262"/>
      <c r="D262"/>
      <c r="E262" t="inlineStr">
        <is>
          <t>https://www.youtube.com/results?search_query=Best+practices+for+rehearsing+music&amp;sp=EgQgAXAB</t>
        </is>
      </c>
    </row>
    <row r="263" ht="25.5" customHeight="1">
      <c r="A263" t="inlineStr">
        <is>
          <t>practicing music</t>
        </is>
      </c>
      <c r="B263" t="inlineStr">
        <is>
          <t>Advanced techniques for practicing music</t>
        </is>
      </c>
      <c r="C263"/>
      <c r="D263"/>
      <c r="E263" t="inlineStr">
        <is>
          <t>https://www.youtube.com/results?search_query=Advanced+techniques+for+practicing+music&amp;sp=EgQgAXAB</t>
        </is>
      </c>
    </row>
    <row r="264" ht="25.5" customHeight="1">
      <c r="A264" t="inlineStr">
        <is>
          <t>blacksmith</t>
        </is>
      </c>
      <c r="B264" t="inlineStr">
        <is>
          <t>How to become a blacksmith</t>
        </is>
      </c>
      <c r="C264"/>
      <c r="D264"/>
      <c r="E264" t="inlineStr">
        <is>
          <t>https://www.youtube.com/results?search_query=How+to+become+a+blacksmith&amp;sp=EgQgAXAB</t>
        </is>
      </c>
    </row>
    <row r="265" ht="25.5" customHeight="1">
      <c r="A265" t="inlineStr">
        <is>
          <t>blacksmith</t>
        </is>
      </c>
      <c r="B265" t="inlineStr">
        <is>
          <t>Blacksmithing process for beginners</t>
        </is>
      </c>
      <c r="C265"/>
      <c r="D265"/>
      <c r="E265" t="inlineStr">
        <is>
          <t>https://www.youtube.com/results?search_query=Blacksmithing+process+for+beginners&amp;sp=EgQgAXAB</t>
        </is>
      </c>
    </row>
    <row r="266" ht="25.5" customHeight="1">
      <c r="A266" t="inlineStr">
        <is>
          <t>blacksmith</t>
        </is>
      </c>
      <c r="B266" t="inlineStr">
        <is>
          <t>Day in the life of a professional blacksmith</t>
        </is>
      </c>
      <c r="C266"/>
      <c r="D266"/>
      <c r="E266" t="inlineStr">
        <is>
          <t>https://www.youtube.com/results?search_query=Day+in+the+life+of+a+professional+blacksmith&amp;sp=EgQgAXAB</t>
        </is>
      </c>
    </row>
    <row r="267" ht="25.5" customHeight="1">
      <c r="A267" t="inlineStr">
        <is>
          <t>blacksmith</t>
        </is>
      </c>
      <c r="B267" t="inlineStr">
        <is>
          <t>Tutorial on making a blacksmith's forge</t>
        </is>
      </c>
      <c r="C267"/>
      <c r="D267"/>
      <c r="E267" t="inlineStr">
        <is>
          <t>https://www.youtube.com/results?search_query=Tutorial+on+making+a+blacksmith's+forge&amp;sp=EgQgAXAB</t>
        </is>
      </c>
    </row>
    <row r="268" ht="25.5" customHeight="1">
      <c r="A268" t="inlineStr">
        <is>
          <t>blacksmith</t>
        </is>
      </c>
      <c r="B268" t="inlineStr">
        <is>
          <t>Making a sword as a blacksmith</t>
        </is>
      </c>
      <c r="C268"/>
      <c r="D268"/>
      <c r="E268" t="inlineStr">
        <is>
          <t>https://www.youtube.com/results?search_query=Making+a+sword+as+a+blacksmith&amp;sp=EgQgAXAB</t>
        </is>
      </c>
    </row>
    <row r="269" ht="25.5" customHeight="1">
      <c r="A269" t="inlineStr">
        <is>
          <t>blacksmith</t>
        </is>
      </c>
      <c r="B269" t="inlineStr">
        <is>
          <t>Blacksmith tools and their uses explained</t>
        </is>
      </c>
      <c r="C269"/>
      <c r="D269"/>
      <c r="E269" t="inlineStr">
        <is>
          <t>https://www.youtube.com/results?search_query=Blacksmith+tools+and+their+uses+explained&amp;sp=EgQgAXAB</t>
        </is>
      </c>
    </row>
    <row r="270" ht="25.5" customHeight="1">
      <c r="A270" t="inlineStr">
        <is>
          <t>blacksmith</t>
        </is>
      </c>
      <c r="B270" t="inlineStr">
        <is>
          <t>Blacksmith techniques for amateurs</t>
        </is>
      </c>
      <c r="C270"/>
      <c r="D270"/>
      <c r="E270" t="inlineStr">
        <is>
          <t>https://www.youtube.com/results?search_query=Blacksmith+techniques+for+amateurs&amp;sp=EgQgAXAB</t>
        </is>
      </c>
    </row>
    <row r="271" ht="25.5" customHeight="1">
      <c r="A271" t="inlineStr">
        <is>
          <t>blacksmith</t>
        </is>
      </c>
      <c r="B271" t="inlineStr">
        <is>
          <t>How a blacksmith makes a horseshoe</t>
        </is>
      </c>
      <c r="C271"/>
      <c r="D271"/>
      <c r="E271" t="inlineStr">
        <is>
          <t>https://www.youtube.com/results?search_query=How+a+blacksmith+makes+a+horseshoe&amp;sp=EgQgAXAB</t>
        </is>
      </c>
    </row>
    <row r="272" ht="25.5" customHeight="1">
      <c r="A272" t="inlineStr">
        <is>
          <t>blacksmith</t>
        </is>
      </c>
      <c r="B272" t="inlineStr">
        <is>
          <t>Forging with a blacksmith's hammer tutorial</t>
        </is>
      </c>
      <c r="C272"/>
      <c r="D272"/>
      <c r="E272" t="inlineStr">
        <is>
          <t>https://www.youtube.com/results?search_query=Forging+with+a+blacksmith's+hammer+tutorial&amp;sp=EgQgAXAB</t>
        </is>
      </c>
    </row>
    <row r="273" ht="25.5" customHeight="1">
      <c r="A273" t="inlineStr">
        <is>
          <t>blacksmith</t>
        </is>
      </c>
      <c r="B273" t="inlineStr">
        <is>
          <t>Insight on the art of iron blacksmithing</t>
        </is>
      </c>
      <c r="C273"/>
      <c r="D273"/>
      <c r="E273" t="inlineStr">
        <is>
          <t>https://www.youtube.com/results?search_query=Insight+on+the+art+of+iron+blacksmithing&amp;sp=EgQgAXAB</t>
        </is>
      </c>
    </row>
    <row r="274" ht="25.5" customHeight="1">
      <c r="A274" t="inlineStr">
        <is>
          <t>Grooming</t>
        </is>
      </c>
      <c r="B274" t="inlineStr">
        <is>
          <t>How to groom a dog at home</t>
        </is>
      </c>
      <c r="C274"/>
      <c r="D274"/>
      <c r="E274" t="inlineStr">
        <is>
          <t>https://www.youtube.com/results?search_query=How+to+groom+a+dog+at+home&amp;sp=EgQgAXAB</t>
        </is>
      </c>
    </row>
    <row r="275" ht="25.5" customHeight="1">
      <c r="A275" t="inlineStr">
        <is>
          <t>Grooming</t>
        </is>
      </c>
      <c r="B275" t="inlineStr">
        <is>
          <t>Grooming techniques for longhaired cats</t>
        </is>
      </c>
      <c r="C275"/>
      <c r="D275"/>
      <c r="E275" t="inlineStr">
        <is>
          <t>https://www.youtube.com/results?search_query=Grooming+techniques+for+longhaired+cats&amp;sp=EgQgAXAB</t>
        </is>
      </c>
    </row>
    <row r="276" ht="25.5" customHeight="1">
      <c r="A276" t="inlineStr">
        <is>
          <t>Grooming</t>
        </is>
      </c>
      <c r="B276" t="inlineStr">
        <is>
          <t>Men's grooming tips for a clean look</t>
        </is>
      </c>
      <c r="C276"/>
      <c r="D276"/>
      <c r="E276" t="inlineStr">
        <is>
          <t>https://www.youtube.com/results?search_query=Men's+grooming+tips+for+a+clean+look&amp;sp=EgQgAXAB</t>
        </is>
      </c>
    </row>
    <row r="277" ht="25.5" customHeight="1">
      <c r="A277" t="inlineStr">
        <is>
          <t>Grooming</t>
        </is>
      </c>
      <c r="B277" t="inlineStr">
        <is>
          <t>Day in the life of a professional dog groomer</t>
        </is>
      </c>
      <c r="C277"/>
      <c r="D277"/>
      <c r="E277" t="inlineStr">
        <is>
          <t>https://www.youtube.com/results?search_query=Day+in+the+life+of+a+professional+dog+groomer&amp;sp=EgQgAXAB</t>
        </is>
      </c>
    </row>
    <row r="278" ht="25.5" customHeight="1">
      <c r="A278" t="inlineStr">
        <is>
          <t>Grooming</t>
        </is>
      </c>
      <c r="B278" t="inlineStr">
        <is>
          <t>Essential grooming tools for pets</t>
        </is>
      </c>
      <c r="C278"/>
      <c r="D278"/>
      <c r="E278" t="inlineStr">
        <is>
          <t>https://www.youtube.com/results?search_query=Essential+grooming+tools+for+pets&amp;sp=EgQgAXAB</t>
        </is>
      </c>
    </row>
    <row r="279" ht="25.5" customHeight="1">
      <c r="A279" t="inlineStr">
        <is>
          <t>Grooming</t>
        </is>
      </c>
      <c r="B279" t="inlineStr">
        <is>
          <t>Hair grooming routine for women</t>
        </is>
      </c>
      <c r="C279"/>
      <c r="D279"/>
      <c r="E279" t="inlineStr">
        <is>
          <t>https://www.youtube.com/results?search_query=Hair+grooming+routine+for+women&amp;sp=EgQgAXAB</t>
        </is>
      </c>
    </row>
    <row r="280" ht="25.5" customHeight="1">
      <c r="A280" t="inlineStr">
        <is>
          <t>Grooming</t>
        </is>
      </c>
      <c r="B280" t="inlineStr">
        <is>
          <t>How to groom a horse for beginners</t>
        </is>
      </c>
      <c r="C280"/>
      <c r="D280"/>
      <c r="E280" t="inlineStr">
        <is>
          <t>https://www.youtube.com/results?search_query=How+to+groom+a+horse+for+beginners&amp;sp=EgQgAXAB</t>
        </is>
      </c>
    </row>
    <row r="281" ht="25.5" customHeight="1">
      <c r="A281" t="inlineStr">
        <is>
          <t>Grooming</t>
        </is>
      </c>
      <c r="B281" t="inlineStr">
        <is>
          <t>DIY grooming for rabbits</t>
        </is>
      </c>
      <c r="C281"/>
      <c r="D281"/>
      <c r="E281" t="inlineStr">
        <is>
          <t>https://www.youtube.com/results?search_query=DIY+grooming+for+rabbits&amp;sp=EgQgAXAB</t>
        </is>
      </c>
    </row>
    <row r="282" ht="25.5" customHeight="1">
      <c r="A282" t="inlineStr">
        <is>
          <t>Grooming</t>
        </is>
      </c>
      <c r="B282" t="inlineStr">
        <is>
          <t>Professional barbershop grooming techniques</t>
        </is>
      </c>
      <c r="C282"/>
      <c r="D282"/>
      <c r="E282" t="inlineStr">
        <is>
          <t>https://www.youtube.com/results?search_query=Professional+barbershop+grooming+techniques&amp;sp=EgQgAXAB</t>
        </is>
      </c>
    </row>
    <row r="283" ht="25.5" customHeight="1">
      <c r="A283" t="inlineStr">
        <is>
          <t>Grooming</t>
        </is>
      </c>
      <c r="B283" t="inlineStr">
        <is>
          <t>Bird grooming</t>
        </is>
      </c>
      <c r="C283"/>
      <c r="D283" t="inlineStr">
        <is>
          <t>how to safely trim feathers</t>
        </is>
      </c>
      <c r="E283" t="inlineStr">
        <is>
          <t>https://www.youtube.com/results?search_query=Bird+grooming&amp;sp=EgQgAXAB</t>
        </is>
      </c>
    </row>
    <row r="284" ht="25.5" customHeight="1">
      <c r="A284" t="inlineStr">
        <is>
          <t>Personal Hygiene</t>
        </is>
      </c>
      <c r="B284" t="inlineStr">
        <is>
          <t>How to maintain personal hygiene</t>
        </is>
      </c>
      <c r="C284"/>
      <c r="D284"/>
      <c r="E284" t="inlineStr">
        <is>
          <t>https://www.youtube.com/results?search_query=How+to+maintain+personal+hygiene&amp;sp=EgQgAXAB</t>
        </is>
      </c>
    </row>
    <row r="285" ht="25.5" customHeight="1">
      <c r="A285" t="inlineStr">
        <is>
          <t>Personal Hygiene</t>
        </is>
      </c>
      <c r="B285" t="inlineStr">
        <is>
          <t>Importance of personal hygiene and health</t>
        </is>
      </c>
      <c r="C285"/>
      <c r="D285"/>
      <c r="E285" t="inlineStr">
        <is>
          <t>https://www.youtube.com/results?search_query=Importance+of+personal+hygiene+and+health&amp;sp=EgQgAXAB</t>
        </is>
      </c>
    </row>
    <row r="286" ht="25.5" customHeight="1">
      <c r="A286" t="inlineStr">
        <is>
          <t>Personal Hygiene</t>
        </is>
      </c>
      <c r="B286" t="inlineStr">
        <is>
          <t>Instructional video on good personal hygiene habits</t>
        </is>
      </c>
      <c r="C286"/>
      <c r="D286"/>
      <c r="E286" t="inlineStr">
        <is>
          <t>https://www.youtube.com/results?search_query=Instructional+video+on+good+personal+hygiene+habits&amp;sp=EgQgAXAB</t>
        </is>
      </c>
    </row>
    <row r="287" ht="25.5" customHeight="1">
      <c r="A287" t="inlineStr">
        <is>
          <t>Personal Hygiene</t>
        </is>
      </c>
      <c r="B287" t="inlineStr">
        <is>
          <t>Personal hygiene tips and tricks</t>
        </is>
      </c>
      <c r="C287"/>
      <c r="D287"/>
      <c r="E287" t="inlineStr">
        <is>
          <t>https://www.youtube.com/results?search_query=Personal+hygiene+tips+and+tricks&amp;sp=EgQgAXAB</t>
        </is>
      </c>
    </row>
    <row r="288" ht="25.5" customHeight="1">
      <c r="A288" t="inlineStr">
        <is>
          <t>Personal Hygiene</t>
        </is>
      </c>
      <c r="B288" t="inlineStr">
        <is>
          <t>A day in the life with a focus on personal hygiene</t>
        </is>
      </c>
      <c r="C288"/>
      <c r="D288"/>
      <c r="E288" t="inlineStr">
        <is>
          <t>https://www.youtube.com/results?search_query=A+day+in+the+life+with+a+focus+on+personal+hygiene&amp;sp=EgQgAXAB</t>
        </is>
      </c>
    </row>
    <row r="289" ht="25.5" customHeight="1">
      <c r="A289" t="inlineStr">
        <is>
          <t>Personal Hygiene</t>
        </is>
      </c>
      <c r="B289" t="inlineStr">
        <is>
          <t>How to improve your personal hygiene routine</t>
        </is>
      </c>
      <c r="C289"/>
      <c r="D289"/>
      <c r="E289" t="inlineStr">
        <is>
          <t>https://www.youtube.com/results?search_query=How+to+improve+your+personal+hygiene+routine&amp;sp=EgQgAXAB</t>
        </is>
      </c>
    </row>
    <row r="290" ht="25.5" customHeight="1">
      <c r="A290" t="inlineStr">
        <is>
          <t>Personal Hygiene</t>
        </is>
      </c>
      <c r="B290" t="inlineStr">
        <is>
          <t>Proper hand washing techniques for better hygiene</t>
        </is>
      </c>
      <c r="C290"/>
      <c r="D290"/>
      <c r="E290" t="inlineStr">
        <is>
          <t>https://www.youtube.com/results?search_query=Proper+hand+washing+techniques+for+better+hygiene&amp;sp=EgQgAXAB</t>
        </is>
      </c>
    </row>
    <row r="291" ht="25.5" customHeight="1">
      <c r="A291" t="inlineStr">
        <is>
          <t>Personal Hygiene</t>
        </is>
      </c>
      <c r="B291" t="inlineStr">
        <is>
          <t>How to guide on oral hygiene routine</t>
        </is>
      </c>
      <c r="C291"/>
      <c r="D291"/>
      <c r="E291" t="inlineStr">
        <is>
          <t>https://www.youtube.com/results?search_query=How+to+guide+on+oral+hygiene+routine&amp;sp=EgQgAXAB</t>
        </is>
      </c>
    </row>
    <row r="292" ht="25.5" customHeight="1">
      <c r="A292" t="inlineStr">
        <is>
          <t>Personal Hygiene</t>
        </is>
      </c>
      <c r="B292" t="inlineStr">
        <is>
          <t>Best products for personal hygiene</t>
        </is>
      </c>
      <c r="C292"/>
      <c r="D292"/>
      <c r="E292" t="inlineStr">
        <is>
          <t>https://www.youtube.com/results?search_query=Best+products+for+personal+hygiene&amp;sp=EgQgAXAB</t>
        </is>
      </c>
    </row>
    <row r="293" ht="25.5" customHeight="1">
      <c r="A293" t="inlineStr">
        <is>
          <t>Personal Hygiene</t>
        </is>
      </c>
      <c r="B293" t="inlineStr">
        <is>
          <t>Personal hygiene for kids</t>
        </is>
      </c>
      <c r="C293"/>
      <c r="D293" t="inlineStr">
        <is>
          <t>Fun and educational videos</t>
        </is>
      </c>
      <c r="E293" t="inlineStr">
        <is>
          <t>https://www.youtube.com/results?search_query=Personal+hygiene+for+kids&amp;sp=EgQgAXAB</t>
        </is>
      </c>
    </row>
    <row r="294" ht="25.5" customHeight="1">
      <c r="A294" t="inlineStr">
        <is>
          <t>Tattoos and piercing</t>
        </is>
      </c>
      <c r="B294" t="inlineStr">
        <is>
          <t>How to take care of new tattoos</t>
        </is>
      </c>
      <c r="C294"/>
      <c r="D294"/>
      <c r="E294" t="inlineStr">
        <is>
          <t>https://www.youtube.com/results?search_query=How+to+take+care+of+new+tattoos&amp;sp=EgQgAXAB</t>
        </is>
      </c>
    </row>
    <row r="295" ht="25.5" customHeight="1">
      <c r="A295" t="inlineStr">
        <is>
          <t>Tattoos and piercing</t>
        </is>
      </c>
      <c r="B295" t="inlineStr">
        <is>
          <t>Best tattoo designs and their meanings</t>
        </is>
      </c>
      <c r="C295"/>
      <c r="D295"/>
      <c r="E295" t="inlineStr">
        <is>
          <t>https://www.youtube.com/results?search_query=Best+tattoo+designs+and+their+meanings&amp;sp=EgQgAXAB</t>
        </is>
      </c>
    </row>
    <row r="296" ht="25.5" customHeight="1">
      <c r="A296" t="inlineStr">
        <is>
          <t>Tattoos and piercing</t>
        </is>
      </c>
      <c r="B296" t="inlineStr">
        <is>
          <t>Day in the life of a tattoo artist</t>
        </is>
      </c>
      <c r="C296"/>
      <c r="D296"/>
      <c r="E296" t="inlineStr">
        <is>
          <t>https://www.youtube.com/results?search_query=Day+in+the+life+of+a+tattoo+artist&amp;sp=EgQgAXAB</t>
        </is>
      </c>
    </row>
    <row r="297" ht="25.5" customHeight="1">
      <c r="A297" t="inlineStr">
        <is>
          <t>Tattoos and piercing</t>
        </is>
      </c>
      <c r="B297" t="inlineStr">
        <is>
          <t>Tattoo studios tour</t>
        </is>
      </c>
      <c r="C297"/>
      <c r="D297" t="inlineStr">
        <is>
          <t>best places to get inked</t>
        </is>
      </c>
      <c r="E297" t="inlineStr">
        <is>
          <t>https://www.youtube.com/results?search_query=Tattoo+studios+tour&amp;sp=EgQgAXAB</t>
        </is>
      </c>
    </row>
    <row r="298" ht="25.5" customHeight="1">
      <c r="A298" t="inlineStr">
        <is>
          <t>Tattoos and piercing</t>
        </is>
      </c>
      <c r="B298" t="inlineStr">
        <is>
          <t>How to prepare for your first tattoo</t>
        </is>
      </c>
      <c r="C298"/>
      <c r="D298"/>
      <c r="E298" t="inlineStr">
        <is>
          <t>https://www.youtube.com/results?search_query=How+to+prepare+for+your+first+tattoo&amp;sp=EgQgAXAB</t>
        </is>
      </c>
    </row>
    <row r="299" ht="25.5" customHeight="1">
      <c r="A299" t="inlineStr">
        <is>
          <t>Tattoos and piercing</t>
        </is>
      </c>
      <c r="B299" t="inlineStr">
        <is>
          <t>Most popular tattoo styles explained</t>
        </is>
      </c>
      <c r="C299"/>
      <c r="D299"/>
      <c r="E299" t="inlineStr">
        <is>
          <t>https://www.youtube.com/results?search_query=Most+popular+tattoo+styles+explained&amp;sp=EgQgAXAB</t>
        </is>
      </c>
    </row>
    <row r="300" ht="25.5" customHeight="1">
      <c r="A300" t="inlineStr">
        <is>
          <t>Tattoos and piercing</t>
        </is>
      </c>
      <c r="B300" t="inlineStr">
        <is>
          <t>How to clean and care for a new piercing</t>
        </is>
      </c>
      <c r="C300"/>
      <c r="D300"/>
      <c r="E300" t="inlineStr">
        <is>
          <t>https://www.youtube.com/results?search_query=How+to+clean+and+care+for+a+new+piercing&amp;sp=EgQgAXAB</t>
        </is>
      </c>
    </row>
    <row r="301" ht="25.5" customHeight="1">
      <c r="A301" t="inlineStr">
        <is>
          <t>Tattoos and piercing</t>
        </is>
      </c>
      <c r="B301" t="inlineStr">
        <is>
          <t>Different types of body piercings guide</t>
        </is>
      </c>
      <c r="C301"/>
      <c r="D301"/>
      <c r="E301" t="inlineStr">
        <is>
          <t>https://www.youtube.com/results?search_query=Different+types+of+body+piercings+guide&amp;sp=EgQgAXAB</t>
        </is>
      </c>
    </row>
    <row r="302" ht="25.5" customHeight="1">
      <c r="A302" t="inlineStr">
        <is>
          <t>Tattoos and piercing</t>
        </is>
      </c>
      <c r="B302" t="inlineStr">
        <is>
          <t>Day in the life of a professional piercer</t>
        </is>
      </c>
      <c r="C302"/>
      <c r="D302"/>
      <c r="E302" t="inlineStr">
        <is>
          <t>https://www.youtube.com/results?search_query=Day+in+the+life+of+a+professional+piercer&amp;sp=EgQgAXAB</t>
        </is>
      </c>
    </row>
    <row r="303" ht="25.5" customHeight="1">
      <c r="A303" t="inlineStr">
        <is>
          <t>Tattoos and piercing</t>
        </is>
      </c>
      <c r="B303" t="inlineStr">
        <is>
          <t>The process of getting a piercing</t>
        </is>
      </c>
      <c r="C303"/>
      <c r="D303" t="inlineStr">
        <is>
          <t>what to expect</t>
        </is>
      </c>
      <c r="E303" t="inlineStr">
        <is>
          <t>https://www.youtube.com/results?search_query=The+process+of+getting+a+piercing&amp;sp=EgQgAXAB</t>
        </is>
      </c>
    </row>
    <row r="304" ht="25.5" customHeight="1">
      <c r="A304" t="inlineStr">
        <is>
          <t>Outdoor Recreation</t>
        </is>
      </c>
      <c r="B304" t="inlineStr">
        <is>
          <t>How to prepare for outdoor recreation</t>
        </is>
      </c>
      <c r="C304"/>
      <c r="D304"/>
      <c r="E304" t="inlineStr">
        <is>
          <t>https://www.youtube.com/results?search_query=How+to+prepare+for+outdoor+recreation&amp;sp=EgQgAXAB</t>
        </is>
      </c>
    </row>
    <row r="305" ht="25.5" customHeight="1">
      <c r="A305" t="inlineStr">
        <is>
          <t>Outdoor Recreation</t>
        </is>
      </c>
      <c r="B305" t="inlineStr">
        <is>
          <t>Best practices in outdoor recreation</t>
        </is>
      </c>
      <c r="C305"/>
      <c r="D305"/>
      <c r="E305" t="inlineStr">
        <is>
          <t>https://www.youtube.com/results?search_query=Best+practices+in+outdoor+recreation&amp;sp=EgQgAXAB</t>
        </is>
      </c>
    </row>
    <row r="306" ht="25.5" customHeight="1">
      <c r="A306" t="inlineStr">
        <is>
          <t>Outdoor Recreation</t>
        </is>
      </c>
      <c r="B306" t="inlineStr">
        <is>
          <t>Day in the life of an outdoor recreation guide</t>
        </is>
      </c>
      <c r="C306"/>
      <c r="D306"/>
      <c r="E306" t="inlineStr">
        <is>
          <t>https://www.youtube.com/results?search_query=Day+in+the+life+of+an+outdoor+recreation+guide&amp;sp=EgQgAXAB</t>
        </is>
      </c>
    </row>
    <row r="307" ht="25.5" customHeight="1">
      <c r="A307" t="inlineStr">
        <is>
          <t>Outdoor Recreation</t>
        </is>
      </c>
      <c r="B307" t="inlineStr">
        <is>
          <t>Top tips for outdoor recreational activities</t>
        </is>
      </c>
      <c r="C307"/>
      <c r="D307"/>
      <c r="E307" t="inlineStr">
        <is>
          <t>https://www.youtube.com/results?search_query=Top+tips+for+outdoor+recreational+activities&amp;sp=EgQgAXAB</t>
        </is>
      </c>
    </row>
    <row r="308" ht="25.5" customHeight="1">
      <c r="A308" t="inlineStr">
        <is>
          <t>Outdoor Recreation</t>
        </is>
      </c>
      <c r="B308" t="inlineStr">
        <is>
          <t>Different types of outdoor recreation explained</t>
        </is>
      </c>
      <c r="C308"/>
      <c r="D308"/>
      <c r="E308" t="inlineStr">
        <is>
          <t>https://www.youtube.com/results?search_query=Different+types+of+outdoor+recreation+explained&amp;sp=EgQgAXAB</t>
        </is>
      </c>
    </row>
    <row r="309" ht="25.5" customHeight="1">
      <c r="A309" t="inlineStr">
        <is>
          <t>Outdoor Recreation</t>
        </is>
      </c>
      <c r="B309" t="inlineStr">
        <is>
          <t>Training for outdoor recreation</t>
        </is>
      </c>
      <c r="C309"/>
      <c r="D309"/>
      <c r="E309" t="inlineStr">
        <is>
          <t>https://www.youtube.com/results?search_query=Training+for+outdoor+recreation&amp;sp=EgQgAXAB</t>
        </is>
      </c>
    </row>
    <row r="310" ht="25.5" customHeight="1">
      <c r="A310" t="inlineStr">
        <is>
          <t>Outdoor Recreation</t>
        </is>
      </c>
      <c r="B310" t="inlineStr">
        <is>
          <t>Safety tips for outdoor recreation</t>
        </is>
      </c>
      <c r="C310"/>
      <c r="D310"/>
      <c r="E310" t="inlineStr">
        <is>
          <t>https://www.youtube.com/results?search_query=Safety+tips+for+outdoor+recreation&amp;sp=EgQgAXAB</t>
        </is>
      </c>
    </row>
    <row r="311" ht="25.5" customHeight="1">
      <c r="A311" t="inlineStr">
        <is>
          <t>Outdoor Recreation</t>
        </is>
      </c>
      <c r="B311" t="inlineStr">
        <is>
          <t>How to plan an outdoor recreation trip</t>
        </is>
      </c>
      <c r="C311"/>
      <c r="D311"/>
      <c r="E311" t="inlineStr">
        <is>
          <t>https://www.youtube.com/results?search_query=How+to+plan+an+outdoor+recreation+trip&amp;sp=EgQgAXAB</t>
        </is>
      </c>
    </row>
    <row r="312" ht="25.5" customHeight="1">
      <c r="A312" t="inlineStr">
        <is>
          <t>Outdoor Recreation</t>
        </is>
      </c>
      <c r="B312" t="inlineStr">
        <is>
          <t>Hiking and camping outdoor recreation tutorials</t>
        </is>
      </c>
      <c r="C312"/>
      <c r="D312"/>
      <c r="E312" t="inlineStr">
        <is>
          <t>https://www.youtube.com/results?search_query=Hiking+and+camping+outdoor+recreation+tutorials&amp;sp=EgQgAXAB</t>
        </is>
      </c>
    </row>
    <row r="313" ht="25.5" customHeight="1">
      <c r="A313" t="inlineStr">
        <is>
          <t>Outdoor Recreation</t>
        </is>
      </c>
      <c r="B313" t="inlineStr">
        <is>
          <t>Outdoor recreation activities for the whole family</t>
        </is>
      </c>
      <c r="C313"/>
      <c r="D313"/>
      <c r="E313" t="inlineStr">
        <is>
          <t>https://www.youtube.com/results?search_query=Outdoor+recreation+activities+for+the+whole+family&amp;sp=EgQgAXAB</t>
        </is>
      </c>
    </row>
    <row r="314" ht="25.5" customHeight="1">
      <c r="A314" t="inlineStr">
        <is>
          <t>Individual sports</t>
        </is>
      </c>
      <c r="B314" t="inlineStr">
        <is>
          <t>How to get started with individual sports</t>
        </is>
      </c>
      <c r="C314"/>
      <c r="D314"/>
      <c r="E314" t="inlineStr">
        <is>
          <t>https://www.youtube.com/results?search_query=How+to+get+started+with+individual+sports&amp;sp=EgQgAXAB</t>
        </is>
      </c>
    </row>
    <row r="315" ht="25.5" customHeight="1">
      <c r="A315" t="inlineStr">
        <is>
          <t>Individual sports</t>
        </is>
      </c>
      <c r="B315" t="inlineStr">
        <is>
          <t>Top 10 individual sports for beginners</t>
        </is>
      </c>
      <c r="C315"/>
      <c r="D315"/>
      <c r="E315" t="inlineStr">
        <is>
          <t>https://www.youtube.com/results?search_query=Top+10+individual+sports+for+beginners&amp;sp=EgQgAXAB</t>
        </is>
      </c>
    </row>
    <row r="316" ht="25.5" customHeight="1">
      <c r="A316" t="inlineStr">
        <is>
          <t>Individual sports</t>
        </is>
      </c>
      <c r="B316" t="inlineStr">
        <is>
          <t>Day in the life of a professional tennis player</t>
        </is>
      </c>
      <c r="C316"/>
      <c r="D316"/>
      <c r="E316" t="inlineStr">
        <is>
          <t>https://www.youtube.com/results?search_query=Day+in+the+life+of+a+professional+tennis+player&amp;sp=EgQgAXAB</t>
        </is>
      </c>
    </row>
    <row r="317" ht="25.5" customHeight="1">
      <c r="A317" t="inlineStr">
        <is>
          <t>Individual sports</t>
        </is>
      </c>
      <c r="B317" t="inlineStr">
        <is>
          <t>Most challenging individual sports</t>
        </is>
      </c>
      <c r="C317"/>
      <c r="D317"/>
      <c r="E317" t="inlineStr">
        <is>
          <t>https://www.youtube.com/results?search_query=Most+challenging+individual+sports&amp;sp=EgQgAXAB</t>
        </is>
      </c>
    </row>
    <row r="318" ht="25.5" customHeight="1">
      <c r="A318" t="inlineStr">
        <is>
          <t>Individual sports</t>
        </is>
      </c>
      <c r="B318" t="inlineStr">
        <is>
          <t>How to train for individual sports</t>
        </is>
      </c>
      <c r="C318"/>
      <c r="D318"/>
      <c r="E318" t="inlineStr">
        <is>
          <t>https://www.youtube.com/results?search_query=How+to+train+for+individual+sports&amp;sp=EgQgAXAB</t>
        </is>
      </c>
    </row>
    <row r="319" ht="25.5" customHeight="1">
      <c r="A319" t="inlineStr">
        <is>
          <t>Individual sports</t>
        </is>
      </c>
      <c r="B319" t="inlineStr">
        <is>
          <t>Professional athletes advice on individual sports</t>
        </is>
      </c>
      <c r="C319"/>
      <c r="D319"/>
      <c r="E319" t="inlineStr">
        <is>
          <t>https://www.youtube.com/results?search_query=Professional+athletes+advice+on+individual+sports&amp;sp=EgQgAXAB</t>
        </is>
      </c>
    </row>
    <row r="320" ht="25.5" customHeight="1">
      <c r="A320" t="inlineStr">
        <is>
          <t>Individual sports</t>
        </is>
      </c>
      <c r="B320" t="inlineStr">
        <is>
          <t>Key skills for successful individual sports</t>
        </is>
      </c>
      <c r="C320"/>
      <c r="D320"/>
      <c r="E320" t="inlineStr">
        <is>
          <t>https://www.youtube.com/results?search_query=Key+skills+for+successful+individual+sports&amp;sp=EgQgAXAB</t>
        </is>
      </c>
    </row>
    <row r="321" ht="25.5" customHeight="1">
      <c r="A321" t="inlineStr">
        <is>
          <t>Individual sports</t>
        </is>
      </c>
      <c r="B321" t="inlineStr">
        <is>
          <t>Kickboxing lessons for beginners</t>
        </is>
      </c>
      <c r="C321"/>
      <c r="D321"/>
      <c r="E321" t="inlineStr">
        <is>
          <t>https://www.youtube.com/results?search_query=Kickboxing+lessons+for+beginners&amp;sp=EgQgAXAB</t>
        </is>
      </c>
    </row>
    <row r="322" ht="25.5" customHeight="1">
      <c r="A322" t="inlineStr">
        <is>
          <t>Individual sports</t>
        </is>
      </c>
      <c r="B322" t="inlineStr">
        <is>
          <t>Day in the life of a professional figure skater</t>
        </is>
      </c>
      <c r="C322"/>
      <c r="D322"/>
      <c r="E322" t="inlineStr">
        <is>
          <t>https://www.youtube.com/results?search_query=Day+in+the+life+of+a+professional+figure+skater&amp;sp=EgQgAXAB</t>
        </is>
      </c>
    </row>
    <row r="323" ht="25.5" customHeight="1">
      <c r="A323" t="inlineStr">
        <is>
          <t>Individual sports</t>
        </is>
      </c>
      <c r="B323" t="inlineStr">
        <is>
          <t>Health benefits of individual sports</t>
        </is>
      </c>
      <c r="C323"/>
      <c r="D323"/>
      <c r="E323" t="inlineStr">
        <is>
          <t>https://www.youtube.com/results?search_query=Health+benefits+of+individual+sports&amp;sp=EgQgAXAB</t>
        </is>
      </c>
    </row>
    <row r="324" ht="25.5" customHeight="1">
      <c r="A324" t="inlineStr">
        <is>
          <t>Crustaceans</t>
        </is>
      </c>
      <c r="B324" t="inlineStr">
        <is>
          <t>How to identify different types of crustaceans</t>
        </is>
      </c>
      <c r="C324" t="inlineStr">
        <is>
          <t>Yes</t>
        </is>
      </c>
      <c r="D324"/>
      <c r="E324" t="inlineStr">
        <is>
          <t>https://www.youtube.com/results?search_query=How+to+identify+different+types+of+crustaceans&amp;sp=EgQgAXAB</t>
        </is>
      </c>
    </row>
    <row r="325" ht="25.5" customHeight="1">
      <c r="A325" t="inlineStr">
        <is>
          <t>Crustaceans</t>
        </is>
      </c>
      <c r="B325" t="inlineStr">
        <is>
          <t>Day in the life of a lobster fisherman</t>
        </is>
      </c>
      <c r="C325" t="inlineStr">
        <is>
          <t>Yes</t>
        </is>
      </c>
      <c r="D325"/>
      <c r="E325" t="inlineStr">
        <is>
          <t>https://www.youtube.com/results?search_query=Day+in+the+life+of+a+lobster+fisherman&amp;sp=EgQgAXAB</t>
        </is>
      </c>
    </row>
    <row r="326" ht="25.5" customHeight="1">
      <c r="A326" t="inlineStr">
        <is>
          <t>Crustaceans</t>
        </is>
      </c>
      <c r="B326" t="inlineStr">
        <is>
          <t>Crab catching techniques</t>
        </is>
      </c>
      <c r="C326" t="inlineStr">
        <is>
          <t>Yes</t>
        </is>
      </c>
      <c r="D326"/>
      <c r="E326" t="inlineStr">
        <is>
          <t>https://www.youtube.com/results?search_query=Crab+catching+techniques&amp;sp=EgQgAXAB</t>
        </is>
      </c>
    </row>
    <row r="327" ht="25.5" customHeight="1">
      <c r="A327" t="inlineStr">
        <is>
          <t>Crustaceans</t>
        </is>
      </c>
      <c r="B327" t="inlineStr">
        <is>
          <t>Safe handling and preparation of crustaceans</t>
        </is>
      </c>
      <c r="C327" t="inlineStr">
        <is>
          <t>Yes</t>
        </is>
      </c>
      <c r="D327"/>
      <c r="E327" t="inlineStr">
        <is>
          <t>https://www.youtube.com/results?search_query=Safe+handling+and+preparation+of+crustaceans&amp;sp=EgQgAXAB</t>
        </is>
      </c>
    </row>
    <row r="328" ht="25.5" customHeight="1">
      <c r="A328" t="inlineStr">
        <is>
          <t>Crustaceans</t>
        </is>
      </c>
      <c r="B328" t="inlineStr">
        <is>
          <t>How to set up a crustacean aquarium</t>
        </is>
      </c>
      <c r="C328" t="inlineStr">
        <is>
          <t>Yes</t>
        </is>
      </c>
      <c r="D328"/>
      <c r="E328" t="inlineStr">
        <is>
          <t>https://www.youtube.com/results?search_query=How+to+set+up+a+crustacean+aquarium&amp;sp=EgQgAXAB</t>
        </is>
      </c>
    </row>
    <row r="329" ht="25.5" customHeight="1">
      <c r="A329" t="inlineStr">
        <is>
          <t>Crustaceans</t>
        </is>
      </c>
      <c r="B329" t="inlineStr">
        <is>
          <t>Biological study on crustaceans</t>
        </is>
      </c>
      <c r="C329" t="inlineStr">
        <is>
          <t>Yes</t>
        </is>
      </c>
      <c r="D329"/>
      <c r="E329" t="inlineStr">
        <is>
          <t>https://www.youtube.com/results?search_query=Biological+study+on+crustaceans&amp;sp=EgQgAXAB</t>
        </is>
      </c>
    </row>
    <row r="330" ht="25.5" customHeight="1">
      <c r="A330" t="inlineStr">
        <is>
          <t>Crustaceans</t>
        </is>
      </c>
      <c r="B330" t="inlineStr">
        <is>
          <t>How crustaceans reproduce</t>
        </is>
      </c>
      <c r="C330" t="inlineStr">
        <is>
          <t>Yes</t>
        </is>
      </c>
      <c r="D330"/>
      <c r="E330" t="inlineStr">
        <is>
          <t>https://www.youtube.com/results?search_query=How+crustaceans+reproduce&amp;sp=EgQgAXAB</t>
        </is>
      </c>
    </row>
    <row r="331" ht="25.5" customHeight="1">
      <c r="A331" t="inlineStr">
        <is>
          <t>Crustaceans</t>
        </is>
      </c>
      <c r="B331" t="inlineStr">
        <is>
          <t>Crustacean conservation and sustainability efforts</t>
        </is>
      </c>
      <c r="C331" t="inlineStr">
        <is>
          <t>Yes</t>
        </is>
      </c>
      <c r="D331"/>
      <c r="E331" t="inlineStr">
        <is>
          <t>https://www.youtube.com/results?search_query=Crustacean+conservation+and+sustainability+efforts&amp;sp=EgQgAXAB</t>
        </is>
      </c>
    </row>
    <row r="332" ht="25.5" customHeight="1">
      <c r="A332" t="inlineStr">
        <is>
          <t>Crustaceans</t>
        </is>
      </c>
      <c r="B332" t="inlineStr">
        <is>
          <t>How to cook crustaceans</t>
        </is>
      </c>
      <c r="C332" t="inlineStr">
        <is>
          <t>Yes</t>
        </is>
      </c>
      <c r="D332"/>
      <c r="E332" t="inlineStr">
        <is>
          <t>https://www.youtube.com/results?search_query=How+to+cook+crustaceans&amp;sp=EgQgAXAB</t>
        </is>
      </c>
    </row>
    <row r="333" ht="25.5" customHeight="1">
      <c r="A333" t="inlineStr">
        <is>
          <t>Crustaceans</t>
        </is>
      </c>
      <c r="B333" t="inlineStr">
        <is>
          <t>Underwater footage of crustacean behavior in their natural habitat</t>
        </is>
      </c>
      <c r="C333" t="inlineStr">
        <is>
          <t>Yes</t>
        </is>
      </c>
      <c r="D333"/>
      <c r="E333" t="inlineStr">
        <is>
          <t>https://www.youtube.com/results?search_query=Underwater+footage+of+crustacean+behavior+in+their+natural+habitat&amp;sp=EgQgAXAB</t>
        </is>
      </c>
    </row>
    <row r="334" ht="25.5" customHeight="1">
      <c r="A334" t="inlineStr">
        <is>
          <t>General pet accessories</t>
        </is>
      </c>
      <c r="B334" t="inlineStr">
        <is>
          <t>How to choose the best pet accessories</t>
        </is>
      </c>
      <c r="C334" t="inlineStr">
        <is>
          <t>Yes</t>
        </is>
      </c>
      <c r="D334"/>
      <c r="E334" t="inlineStr">
        <is>
          <t>https://www.youtube.com/results?search_query=How+to+choose+the+best+pet+accessories&amp;sp=EgQgAXAB</t>
        </is>
      </c>
    </row>
    <row r="335" ht="25.5" customHeight="1">
      <c r="A335" t="inlineStr">
        <is>
          <t>General pet accessories</t>
        </is>
      </c>
      <c r="B335" t="inlineStr">
        <is>
          <t>Essential pet accessories every owner should have</t>
        </is>
      </c>
      <c r="C335" t="inlineStr">
        <is>
          <t>Yes</t>
        </is>
      </c>
      <c r="D335"/>
      <c r="E335" t="inlineStr">
        <is>
          <t>https://www.youtube.com/results?search_query=Essential+pet+accessories+every+owner+should+have&amp;sp=EgQgAXAB</t>
        </is>
      </c>
    </row>
    <row r="336" ht="25.5" customHeight="1">
      <c r="A336" t="inlineStr">
        <is>
          <t>General pet accessories</t>
        </is>
      </c>
      <c r="B336" t="inlineStr">
        <is>
          <t>Guided tour of a pet accessory shop</t>
        </is>
      </c>
      <c r="C336" t="inlineStr">
        <is>
          <t>Yes</t>
        </is>
      </c>
      <c r="D336"/>
      <c r="E336" t="inlineStr">
        <is>
          <t>https://www.youtube.com/results?search_query=Guided+tour+of+a+pet+accessory+shop&amp;sp=EgQgAXAB</t>
        </is>
      </c>
    </row>
    <row r="337" ht="25.5" customHeight="1">
      <c r="A337" t="inlineStr">
        <is>
          <t>General pet accessories</t>
        </is>
      </c>
      <c r="B337" t="inlineStr">
        <is>
          <t>DIY tips on making pet accessories at home</t>
        </is>
      </c>
      <c r="C337" t="inlineStr">
        <is>
          <t>Yes</t>
        </is>
      </c>
      <c r="D337"/>
      <c r="E337" t="inlineStr">
        <is>
          <t>https://www.youtube.com/results?search_query=DIY+tips+on+making+pet+accessories+at+home&amp;sp=EgQgAXAB</t>
        </is>
      </c>
    </row>
    <row r="338" ht="25.5" customHeight="1">
      <c r="A338" t="inlineStr">
        <is>
          <t>General pet accessories</t>
        </is>
      </c>
      <c r="B338" t="inlineStr">
        <is>
          <t>Day in the life of a pet accessory designer</t>
        </is>
      </c>
      <c r="C338" t="inlineStr">
        <is>
          <t>Yes</t>
        </is>
      </c>
      <c r="D338"/>
      <c r="E338" t="inlineStr">
        <is>
          <t>https://www.youtube.com/results?search_query=Day+in+the+life+of+a+pet+accessory+designer&amp;sp=EgQgAXAB</t>
        </is>
      </c>
    </row>
    <row r="339" ht="25.5" customHeight="1">
      <c r="A339" t="inlineStr">
        <is>
          <t>General pet accessories</t>
        </is>
      </c>
      <c r="B339" t="inlineStr">
        <is>
          <t>Indepth review of top rated pet accessories in the market</t>
        </is>
      </c>
      <c r="C339" t="inlineStr">
        <is>
          <t>Yes</t>
        </is>
      </c>
      <c r="D339"/>
      <c r="E339" t="inlineStr">
        <is>
          <t>https://www.youtube.com/results?search_query=Indepth+review+of+top+rated+pet+accessories+in+the+market&amp;sp=EgQgAXAB</t>
        </is>
      </c>
    </row>
    <row r="340" ht="25.5" customHeight="1">
      <c r="A340" t="inlineStr">
        <is>
          <t>General pet accessories</t>
        </is>
      </c>
      <c r="B340" t="inlineStr">
        <is>
          <t>How to clean and maintain pet accessories</t>
        </is>
      </c>
      <c r="C340" t="inlineStr">
        <is>
          <t>Yes</t>
        </is>
      </c>
      <c r="D340"/>
      <c r="E340" t="inlineStr">
        <is>
          <t>https://www.youtube.com/results?search_query=How+to+clean+and+maintain+pet+accessories&amp;sp=EgQgAXAB</t>
        </is>
      </c>
    </row>
    <row r="341" ht="25.5" customHeight="1">
      <c r="A341" t="inlineStr">
        <is>
          <t>General pet accessories</t>
        </is>
      </c>
      <c r="B341" t="inlineStr">
        <is>
          <t>Practical guide to pet grooming accessories</t>
        </is>
      </c>
      <c r="C341" t="inlineStr">
        <is>
          <t>Yes</t>
        </is>
      </c>
      <c r="D341"/>
      <c r="E341" t="inlineStr">
        <is>
          <t>https://www.youtube.com/results?search_query=Practical+guide+to+pet+grooming+accessories&amp;sp=EgQgAXAB</t>
        </is>
      </c>
    </row>
    <row r="342" ht="25.5" customHeight="1">
      <c r="A342" t="inlineStr">
        <is>
          <t>General pet accessories</t>
        </is>
      </c>
      <c r="B342" t="inlineStr">
        <is>
          <t>Unboxing and reviewing luxury pet accessories</t>
        </is>
      </c>
      <c r="C342" t="inlineStr">
        <is>
          <t>Yes</t>
        </is>
      </c>
      <c r="D342"/>
      <c r="E342" t="inlineStr">
        <is>
          <t>https://www.youtube.com/results?search_query=Unboxing+and+reviewing+luxury+pet+accessories&amp;sp=EgQgAXAB</t>
        </is>
      </c>
    </row>
    <row r="343" ht="25.5" customHeight="1">
      <c r="A343" t="inlineStr">
        <is>
          <t>General pet accessories</t>
        </is>
      </c>
      <c r="B343" t="inlineStr">
        <is>
          <t>Choosing suitable accessories for different types of pets</t>
        </is>
      </c>
      <c r="C343" t="inlineStr">
        <is>
          <t>Yes</t>
        </is>
      </c>
      <c r="D343"/>
      <c r="E343" t="inlineStr">
        <is>
          <t>https://www.youtube.com/results?search_query=Choosing+suitable+accessories+for+different+types+of+pets&amp;sp=EgQgAXAB</t>
        </is>
      </c>
    </row>
    <row r="344" ht="25.5" customHeight="1">
      <c r="A344" t="inlineStr">
        <is>
          <t>Wildlife</t>
        </is>
      </c>
      <c r="B344" t="inlineStr">
        <is>
          <t>Wildlife documentary best rated</t>
        </is>
      </c>
      <c r="C344" t="inlineStr">
        <is>
          <t>Yes</t>
        </is>
      </c>
      <c r="D344"/>
      <c r="E344" t="inlineStr">
        <is>
          <t>https://www.youtube.com/results?search_query=Wildlife+documentary+best+rated&amp;sp=EgQgAXAB</t>
        </is>
      </c>
    </row>
    <row r="345" ht="25.5" customHeight="1">
      <c r="A345" t="inlineStr">
        <is>
          <t>Wildlife</t>
        </is>
      </c>
      <c r="B345" t="inlineStr">
        <is>
          <t>Day in the life of a wildlife photographer</t>
        </is>
      </c>
      <c r="C345" t="inlineStr">
        <is>
          <t>Yes</t>
        </is>
      </c>
      <c r="D345"/>
      <c r="E345" t="inlineStr">
        <is>
          <t>https://www.youtube.com/results?search_query=Day+in+the+life+of+a+wildlife+photographer&amp;sp=EgQgAXAB</t>
        </is>
      </c>
    </row>
    <row r="346" ht="25.5" customHeight="1">
      <c r="A346" t="inlineStr">
        <is>
          <t>Wildlife</t>
        </is>
      </c>
      <c r="B346" t="inlineStr">
        <is>
          <t>Wildlife conservation initiatives</t>
        </is>
      </c>
      <c r="C346" t="inlineStr">
        <is>
          <t>Yes</t>
        </is>
      </c>
      <c r="D346"/>
      <c r="E346" t="inlineStr">
        <is>
          <t>https://www.youtube.com/results?search_query=Wildlife+conservation+initiatives&amp;sp=EgQgAXAB</t>
        </is>
      </c>
    </row>
    <row r="347" ht="25.5" customHeight="1">
      <c r="A347" t="inlineStr">
        <is>
          <t>Wildlife</t>
        </is>
      </c>
      <c r="B347" t="inlineStr">
        <is>
          <t>How to become a wildlife conservationist</t>
        </is>
      </c>
      <c r="C347" t="inlineStr">
        <is>
          <t>Yes</t>
        </is>
      </c>
      <c r="D347"/>
      <c r="E347" t="inlineStr">
        <is>
          <t>https://www.youtube.com/results?search_query=How+to+become+a+wildlife+conservationist&amp;sp=EgQgAXAB</t>
        </is>
      </c>
    </row>
    <row r="348" ht="25.5" customHeight="1">
      <c r="A348" t="inlineStr">
        <is>
          <t>Wildlife</t>
        </is>
      </c>
      <c r="B348" t="inlineStr">
        <is>
          <t>Wildlife rescue and rehabilitation</t>
        </is>
      </c>
      <c r="C348" t="inlineStr">
        <is>
          <t>Yes</t>
        </is>
      </c>
      <c r="D348"/>
      <c r="E348" t="inlineStr">
        <is>
          <t>https://www.youtube.com/results?search_query=Wildlife+rescue+and+rehabilitation&amp;sp=EgQgAXAB</t>
        </is>
      </c>
    </row>
    <row r="349" ht="25.5" customHeight="1">
      <c r="A349" t="inlineStr">
        <is>
          <t>Wildlife</t>
        </is>
      </c>
      <c r="B349" t="inlineStr">
        <is>
          <t>How to photograph wildlife for beginners</t>
        </is>
      </c>
      <c r="C349" t="inlineStr">
        <is>
          <t>Yes</t>
        </is>
      </c>
      <c r="D349"/>
      <c r="E349" t="inlineStr">
        <is>
          <t>https://www.youtube.com/results?search_query=How+to+photograph+wildlife+for+beginners&amp;sp=EgQgAXAB</t>
        </is>
      </c>
    </row>
    <row r="350" ht="25.5" customHeight="1">
      <c r="A350" t="inlineStr">
        <is>
          <t>Wildlife</t>
        </is>
      </c>
      <c r="B350" t="inlineStr">
        <is>
          <t>Wildlife in Africa safari videos</t>
        </is>
      </c>
      <c r="C350" t="inlineStr">
        <is>
          <t>Yes</t>
        </is>
      </c>
      <c r="D350"/>
      <c r="E350" t="inlineStr">
        <is>
          <t>https://www.youtube.com/results?search_query=Wildlife+in+Africa+safari+videos&amp;sp=EgQgAXAB</t>
        </is>
      </c>
    </row>
    <row r="351" ht="25.5" customHeight="1">
      <c r="A351" t="inlineStr">
        <is>
          <t>Wildlife</t>
        </is>
      </c>
      <c r="B351" t="inlineStr">
        <is>
          <t>Guide to wildlife spotting</t>
        </is>
      </c>
      <c r="C351" t="inlineStr">
        <is>
          <t>Yes</t>
        </is>
      </c>
      <c r="D351"/>
      <c r="E351" t="inlineStr">
        <is>
          <t>https://www.youtube.com/results?search_query=Guide+to+wildlife+spotting&amp;sp=EgQgAXAB</t>
        </is>
      </c>
    </row>
    <row r="352" ht="25.5" customHeight="1">
      <c r="A352" t="inlineStr">
        <is>
          <t>Wildlife</t>
        </is>
      </c>
      <c r="B352" t="inlineStr">
        <is>
          <t>Wildlife nature documentary series</t>
        </is>
      </c>
      <c r="C352" t="inlineStr">
        <is>
          <t>Yes</t>
        </is>
      </c>
      <c r="D352"/>
      <c r="E352" t="inlineStr">
        <is>
          <t>https://www.youtube.com/results?search_query=Wildlife+nature+documentary+series&amp;sp=EgQgAXAB</t>
        </is>
      </c>
    </row>
    <row r="353" ht="25.5" customHeight="1">
      <c r="A353" t="inlineStr">
        <is>
          <t>Wildlife</t>
        </is>
      </c>
      <c r="B353" t="inlineStr">
        <is>
          <t>Animal behavior studies in the wild</t>
        </is>
      </c>
      <c r="C353" t="inlineStr">
        <is>
          <t>Yes</t>
        </is>
      </c>
      <c r="D353"/>
      <c r="E353" t="inlineStr">
        <is>
          <t>https://www.youtube.com/results?search_query=Animal+behavior+studies+in+the+wild&amp;sp=EgQgAXAB</t>
        </is>
      </c>
    </row>
    <row r="354" ht="25.5" customHeight="1">
      <c r="A354" t="inlineStr">
        <is>
          <t>Snails  and slugs</t>
        </is>
      </c>
      <c r="B354" t="inlineStr">
        <is>
          <t>Documentary on snails and slugs lifecycle</t>
        </is>
      </c>
      <c r="C354"/>
      <c r="D354"/>
      <c r="E354" t="inlineStr">
        <is>
          <t>https://www.youtube.com/results?search_query=Documentary+on+snails+and+slugs+lifecycle&amp;sp=EgQgAXAB</t>
        </is>
      </c>
    </row>
    <row r="355" ht="25.5" customHeight="1">
      <c r="A355" t="inlineStr">
        <is>
          <t>Snails  and slugs</t>
        </is>
      </c>
      <c r="B355" t="inlineStr">
        <is>
          <t>How to handle slugs and snails in your garden</t>
        </is>
      </c>
      <c r="C355"/>
      <c r="D355"/>
      <c r="E355" t="inlineStr">
        <is>
          <t>https://www.youtube.com/results?search_query=How+to+handle+slugs+and+snails+in+your+garden&amp;sp=EgQgAXAB</t>
        </is>
      </c>
    </row>
    <row r="356" ht="25.5" customHeight="1">
      <c r="A356" t="inlineStr">
        <is>
          <t>Snails  and slugs</t>
        </is>
      </c>
      <c r="B356" t="inlineStr">
        <is>
          <t>Differences between snails and slugs</t>
        </is>
      </c>
      <c r="C356"/>
      <c r="D356"/>
      <c r="E356" t="inlineStr">
        <is>
          <t>https://www.youtube.com/results?search_query=Differences+between+snails+and+slugs&amp;sp=EgQgAXAB</t>
        </is>
      </c>
    </row>
    <row r="357" ht="25.5" customHeight="1">
      <c r="A357" t="inlineStr">
        <is>
          <t>Snails  and slugs</t>
        </is>
      </c>
      <c r="B357" t="inlineStr">
        <is>
          <t>Life of slugs and snails in the wild</t>
        </is>
      </c>
      <c r="C357"/>
      <c r="D357"/>
      <c r="E357" t="inlineStr">
        <is>
          <t>https://www.youtube.com/results?search_query=Life+of+slugs+and+snails+in+the+wild&amp;sp=EgQgAXAB</t>
        </is>
      </c>
    </row>
    <row r="358" ht="25.5" customHeight="1">
      <c r="A358" t="inlineStr">
        <is>
          <t>Snails  and slugs</t>
        </is>
      </c>
      <c r="B358" t="inlineStr">
        <is>
          <t>How do snails and slugs interact</t>
        </is>
      </c>
      <c r="C358"/>
      <c r="D358"/>
      <c r="E358" t="inlineStr">
        <is>
          <t>https://www.youtube.com/results?search_query=How+do+snails+and+slugs+interact&amp;sp=EgQgAXAB</t>
        </is>
      </c>
    </row>
    <row r="359" ht="25.5" customHeight="1">
      <c r="A359" t="inlineStr">
        <is>
          <t>Snails  and slugs</t>
        </is>
      </c>
      <c r="B359" t="inlineStr">
        <is>
          <t>Day in the life of a snail</t>
        </is>
      </c>
      <c r="C359"/>
      <c r="D359"/>
      <c r="E359" t="inlineStr">
        <is>
          <t>https://www.youtube.com/results?search_query=Day+in+the+life+of+a+snail&amp;sp=EgQgAXAB</t>
        </is>
      </c>
    </row>
    <row r="360" ht="25.5" customHeight="1">
      <c r="A360" t="inlineStr">
        <is>
          <t>Snails  and slugs</t>
        </is>
      </c>
      <c r="B360" t="inlineStr">
        <is>
          <t>Natural predators of snails and slugs</t>
        </is>
      </c>
      <c r="C360"/>
      <c r="D360"/>
      <c r="E360" t="inlineStr">
        <is>
          <t>https://www.youtube.com/results?search_query=Natural+predators+of+snails+and+slugs&amp;sp=EgQgAXAB</t>
        </is>
      </c>
    </row>
    <row r="361" ht="25.5" customHeight="1">
      <c r="A361" t="inlineStr">
        <is>
          <t>Snails  and slugs</t>
        </is>
      </c>
      <c r="B361" t="inlineStr">
        <is>
          <t>Educational video on snails and slugs anatomy</t>
        </is>
      </c>
      <c r="C361"/>
      <c r="D361"/>
      <c r="E361" t="inlineStr">
        <is>
          <t>https://www.youtube.com/results?search_query=Educational+video+on+snails+and+slugs+anatomy&amp;sp=EgQgAXAB</t>
        </is>
      </c>
    </row>
    <row r="362" ht="25.5" customHeight="1">
      <c r="A362" t="inlineStr">
        <is>
          <t>Snails  and slugs</t>
        </is>
      </c>
      <c r="B362" t="inlineStr">
        <is>
          <t>How do slugs and snails reproduce</t>
        </is>
      </c>
      <c r="C362"/>
      <c r="D362"/>
      <c r="E362" t="inlineStr">
        <is>
          <t>https://www.youtube.com/results?search_query=How+do+slugs+and+snails+reproduce&amp;sp=EgQgAXAB</t>
        </is>
      </c>
    </row>
    <row r="363" ht="25.5" customHeight="1">
      <c r="A363" t="inlineStr">
        <is>
          <t>Snails  and slugs</t>
        </is>
      </c>
      <c r="B363" t="inlineStr">
        <is>
          <t>How to care for pet snails and slugs</t>
        </is>
      </c>
      <c r="C363"/>
      <c r="D363"/>
      <c r="E363" t="inlineStr">
        <is>
          <t>https://www.youtube.com/results?search_query=How+to+care+for+pet+snails+and+slugs&amp;sp=EgQgAXAB</t>
        </is>
      </c>
    </row>
    <row r="364" ht="25.5" customHeight="1">
      <c r="A364" t="inlineStr">
        <is>
          <t>Animal welfare</t>
        </is>
      </c>
      <c r="B364" t="inlineStr">
        <is>
          <t>How to improve animal welfare</t>
        </is>
      </c>
      <c r="C364"/>
      <c r="D364"/>
      <c r="E364" t="inlineStr">
        <is>
          <t>https://www.youtube.com/results?search_query=How+to+improve+animal+welfare&amp;sp=EgQgAXAB</t>
        </is>
      </c>
    </row>
    <row r="365" ht="25.5" customHeight="1">
      <c r="A365" t="inlineStr">
        <is>
          <t>Animal welfare</t>
        </is>
      </c>
      <c r="B365" t="inlineStr">
        <is>
          <t>Animal welfare awareness videos</t>
        </is>
      </c>
      <c r="C365"/>
      <c r="D365"/>
      <c r="E365" t="inlineStr">
        <is>
          <t>https://www.youtube.com/results?search_query=Animal+welfare+awareness+videos&amp;sp=EgQgAXAB</t>
        </is>
      </c>
    </row>
    <row r="366" ht="25.5" customHeight="1">
      <c r="A366" t="inlineStr">
        <is>
          <t>Animal welfare</t>
        </is>
      </c>
      <c r="B366" t="inlineStr">
        <is>
          <t>Day in the life of an animal welfare officer</t>
        </is>
      </c>
      <c r="C366"/>
      <c r="D366"/>
      <c r="E366" t="inlineStr">
        <is>
          <t>https://www.youtube.com/results?search_query=Day+in+the+life+of+an+animal+welfare+officer&amp;sp=EgQgAXAB</t>
        </is>
      </c>
    </row>
    <row r="367" ht="25.5" customHeight="1">
      <c r="A367" t="inlineStr">
        <is>
          <t>Animal welfare</t>
        </is>
      </c>
      <c r="B367" t="inlineStr">
        <is>
          <t>The importance of animal welfare</t>
        </is>
      </c>
      <c r="C367"/>
      <c r="D367"/>
      <c r="E367" t="inlineStr">
        <is>
          <t>https://www.youtube.com/results?search_query=The+importance+of+animal+welfare&amp;sp=EgQgAXAB</t>
        </is>
      </c>
    </row>
    <row r="368" ht="25.5" customHeight="1">
      <c r="A368" t="inlineStr">
        <is>
          <t>Animal welfare</t>
        </is>
      </c>
      <c r="B368" t="inlineStr">
        <is>
          <t>World animal welfare day celebrations</t>
        </is>
      </c>
      <c r="C368"/>
      <c r="D368"/>
      <c r="E368" t="inlineStr">
        <is>
          <t>https://www.youtube.com/results?search_query=World+animal+welfare+day+celebrations&amp;sp=EgQgAXAB</t>
        </is>
      </c>
    </row>
    <row r="369" ht="25.5" customHeight="1">
      <c r="A369" t="inlineStr">
        <is>
          <t>Animal welfare</t>
        </is>
      </c>
      <c r="B369" t="inlineStr">
        <is>
          <t>How to report animal welfare issues</t>
        </is>
      </c>
      <c r="C369"/>
      <c r="D369"/>
      <c r="E369" t="inlineStr">
        <is>
          <t>https://www.youtube.com/results?search_query=How+to+report+animal+welfare+issues&amp;sp=EgQgAXAB</t>
        </is>
      </c>
    </row>
    <row r="370" ht="25.5" customHeight="1">
      <c r="A370" t="inlineStr">
        <is>
          <t>Animal welfare</t>
        </is>
      </c>
      <c r="B370" t="inlineStr">
        <is>
          <t>Animal welfare in livestock farming</t>
        </is>
      </c>
      <c r="C370"/>
      <c r="D370"/>
      <c r="E370" t="inlineStr">
        <is>
          <t>https://www.youtube.com/results?search_query=Animal+welfare+in+livestock+farming&amp;sp=EgQgAXAB</t>
        </is>
      </c>
    </row>
    <row r="371" ht="25.5" customHeight="1">
      <c r="A371" t="inlineStr">
        <is>
          <t>Animal welfare</t>
        </is>
      </c>
      <c r="B371" t="inlineStr">
        <is>
          <t>How to contribute to animal welfare</t>
        </is>
      </c>
      <c r="C371"/>
      <c r="D371"/>
      <c r="E371" t="inlineStr">
        <is>
          <t>https://www.youtube.com/results?search_query=How+to+contribute+to+animal+welfare&amp;sp=EgQgAXAB</t>
        </is>
      </c>
    </row>
    <row r="372" ht="25.5" customHeight="1">
      <c r="A372" t="inlineStr">
        <is>
          <t>Animal welfare</t>
        </is>
      </c>
      <c r="B372" t="inlineStr">
        <is>
          <t>Training for animal welfare officers</t>
        </is>
      </c>
      <c r="C372"/>
      <c r="D372"/>
      <c r="E372" t="inlineStr">
        <is>
          <t>https://www.youtube.com/results?search_query=Training+for+animal+welfare+officers&amp;sp=EgQgAXAB</t>
        </is>
      </c>
    </row>
    <row r="373" ht="25.5" customHeight="1">
      <c r="A373" t="inlineStr">
        <is>
          <t>Animal welfare</t>
        </is>
      </c>
      <c r="B373" t="inlineStr">
        <is>
          <t>Animal welfare acts and laws explained</t>
        </is>
      </c>
      <c r="C373"/>
      <c r="D373"/>
      <c r="E373" t="inlineStr">
        <is>
          <t>https://www.youtube.com/results?search_query=Animal+welfare+acts+and+laws+explained&amp;sp=EgQgAXAB</t>
        </is>
      </c>
    </row>
    <row r="374" ht="25.5" customHeight="1">
      <c r="A374" t="inlineStr">
        <is>
          <t>Animal rescue</t>
        </is>
      </c>
      <c r="B374" t="inlineStr">
        <is>
          <t>How to start an animal rescue organization</t>
        </is>
      </c>
      <c r="C374" t="inlineStr">
        <is>
          <t>Yes</t>
        </is>
      </c>
      <c r="D374"/>
      <c r="E374" t="inlineStr">
        <is>
          <t>https://www.youtube.com/results?search_query=How+to+start+an+animal+rescue+organization&amp;sp=EgQgAXAB</t>
        </is>
      </c>
    </row>
    <row r="375" ht="25.5" customHeight="1">
      <c r="A375" t="inlineStr">
        <is>
          <t>Animal rescue</t>
        </is>
      </c>
      <c r="B375" t="inlineStr">
        <is>
          <t>Real life animal rescue operations</t>
        </is>
      </c>
      <c r="C375" t="inlineStr">
        <is>
          <t>Yes</t>
        </is>
      </c>
      <c r="D375"/>
      <c r="E375" t="inlineStr">
        <is>
          <t>https://www.youtube.com/results?search_query=Real+life+animal+rescue+operations&amp;sp=EgQgAXAB</t>
        </is>
      </c>
    </row>
    <row r="376" ht="25.5" customHeight="1">
      <c r="A376" t="inlineStr">
        <is>
          <t>Animal rescue</t>
        </is>
      </c>
      <c r="B376" t="inlineStr">
        <is>
          <t>Animal rescue teams in action</t>
        </is>
      </c>
      <c r="C376" t="inlineStr">
        <is>
          <t>Yes</t>
        </is>
      </c>
      <c r="D376"/>
      <c r="E376" t="inlineStr">
        <is>
          <t>https://www.youtube.com/results?search_query=Animal+rescue+teams+in+action&amp;sp=EgQgAXAB</t>
        </is>
      </c>
    </row>
    <row r="377" ht="25.5" customHeight="1">
      <c r="A377" t="inlineStr">
        <is>
          <t>Animal rescue</t>
        </is>
      </c>
      <c r="B377" t="inlineStr">
        <is>
          <t>Day in the life of an animal rescue volunteer</t>
        </is>
      </c>
      <c r="C377" t="inlineStr">
        <is>
          <t>Yes</t>
        </is>
      </c>
      <c r="D377"/>
      <c r="E377" t="inlineStr">
        <is>
          <t>https://www.youtube.com/results?search_query=Day+in+the+life+of+an+animal+rescue+volunteer&amp;sp=EgQgAXAB</t>
        </is>
      </c>
    </row>
    <row r="378" ht="25.5" customHeight="1">
      <c r="A378" t="inlineStr">
        <is>
          <t>Animal rescue</t>
        </is>
      </c>
      <c r="B378" t="inlineStr">
        <is>
          <t>Famous animal rescues caught on camera</t>
        </is>
      </c>
      <c r="C378" t="inlineStr">
        <is>
          <t>Yes</t>
        </is>
      </c>
      <c r="D378"/>
      <c r="E378" t="inlineStr">
        <is>
          <t>https://www.youtube.com/results?search_query=Famous+animal+rescues+caught+on+camera&amp;sp=EgQgAXAB</t>
        </is>
      </c>
    </row>
    <row r="379" ht="25.5" customHeight="1">
      <c r="A379" t="inlineStr">
        <is>
          <t>Animal rescue</t>
        </is>
      </c>
      <c r="B379" t="inlineStr">
        <is>
          <t>Animal rescues that will restore your faith in humanity</t>
        </is>
      </c>
      <c r="C379" t="inlineStr">
        <is>
          <t>Yes</t>
        </is>
      </c>
      <c r="D379"/>
      <c r="E379" t="inlineStr">
        <is>
          <t>https://www.youtube.com/results?search_query=Animal+rescues+that+will+restore+your+faith+in+humanity&amp;sp=EgQgAXAB</t>
        </is>
      </c>
    </row>
    <row r="380" ht="25.5" customHeight="1">
      <c r="A380" t="inlineStr">
        <is>
          <t>Animal rescue</t>
        </is>
      </c>
      <c r="B380" t="inlineStr">
        <is>
          <t>Training techniques for animal rescue workers</t>
        </is>
      </c>
      <c r="C380" t="inlineStr">
        <is>
          <t>Yes</t>
        </is>
      </c>
      <c r="D380"/>
      <c r="E380" t="inlineStr">
        <is>
          <t>https://www.youtube.com/results?search_query=Training+techniques+for+animal+rescue+workers&amp;sp=EgQgAXAB</t>
        </is>
      </c>
    </row>
    <row r="381" ht="25.5" customHeight="1">
      <c r="A381" t="inlineStr">
        <is>
          <t>Animal rescue</t>
        </is>
      </c>
      <c r="B381" t="inlineStr">
        <is>
          <t>Behind the scenes at an animal rescue shelter</t>
        </is>
      </c>
      <c r="C381" t="inlineStr">
        <is>
          <t>Yes</t>
        </is>
      </c>
      <c r="D381"/>
      <c r="E381" t="inlineStr">
        <is>
          <t>https://www.youtube.com/results?search_query=Behind+the+scenes+at+an+animal+rescue+shelter&amp;sp=EgQgAXAB</t>
        </is>
      </c>
    </row>
    <row r="382" ht="25.5" customHeight="1">
      <c r="A382" t="inlineStr">
        <is>
          <t>Animal rescue</t>
        </is>
      </c>
      <c r="B382" t="inlineStr">
        <is>
          <t>DIY animal rescue equipment tutorial</t>
        </is>
      </c>
      <c r="C382" t="inlineStr">
        <is>
          <t>Yes</t>
        </is>
      </c>
      <c r="D382"/>
      <c r="E382" t="inlineStr">
        <is>
          <t>https://www.youtube.com/results?search_query=DIY+animal+rescue+equipment+tutorial&amp;sp=EgQgAXAB</t>
        </is>
      </c>
    </row>
    <row r="383" ht="25.5" customHeight="1">
      <c r="A383" t="inlineStr">
        <is>
          <t>Animal rescue</t>
        </is>
      </c>
      <c r="B383" t="inlineStr">
        <is>
          <t>Animal rescue surprising moments</t>
        </is>
      </c>
      <c r="C383" t="inlineStr">
        <is>
          <t>Yes</t>
        </is>
      </c>
      <c r="D383"/>
      <c r="E383" t="inlineStr">
        <is>
          <t>https://www.youtube.com/results?search_query=Animal+rescue+surprising+moments&amp;sp=EgQgAXAB</t>
        </is>
      </c>
    </row>
    <row r="384" ht="25.5" customHeight="1">
      <c r="A384" t="inlineStr">
        <is>
          <t>Amphibian</t>
        </is>
      </c>
      <c r="B384" t="inlineStr">
        <is>
          <t>How to take care of amphibians as pets</t>
        </is>
      </c>
      <c r="C384"/>
      <c r="D384"/>
      <c r="E384" t="inlineStr">
        <is>
          <t>https://www.youtube.com/results?search_query=How+to+take+care+of+amphibians+as+pets&amp;sp=EgQgAXAB</t>
        </is>
      </c>
    </row>
    <row r="385" ht="25.5" customHeight="1">
      <c r="A385" t="inlineStr">
        <is>
          <t>Amphibian</t>
        </is>
      </c>
      <c r="B385" t="inlineStr">
        <is>
          <t>Facts about amphibians for kids</t>
        </is>
      </c>
      <c r="C385"/>
      <c r="D385"/>
      <c r="E385" t="inlineStr">
        <is>
          <t>https://www.youtube.com/results?search_query=Facts+about+amphibians+for+kids&amp;sp=EgQgAXAB</t>
        </is>
      </c>
    </row>
    <row r="386" ht="25.5" customHeight="1">
      <c r="A386" t="inlineStr">
        <is>
          <t>Amphibian</t>
        </is>
      </c>
      <c r="B386" t="inlineStr">
        <is>
          <t>Day in the life of a frog</t>
        </is>
      </c>
      <c r="C386"/>
      <c r="D386"/>
      <c r="E386" t="inlineStr">
        <is>
          <t>https://www.youtube.com/results?search_query=Day+in+the+life+of+a+frog&amp;sp=EgQgAXAB</t>
        </is>
      </c>
    </row>
    <row r="387" ht="25.5" customHeight="1">
      <c r="A387" t="inlineStr">
        <is>
          <t>Amphibian</t>
        </is>
      </c>
      <c r="B387" t="inlineStr">
        <is>
          <t>Life cycle of an amphibian</t>
        </is>
      </c>
      <c r="C387"/>
      <c r="D387"/>
      <c r="E387" t="inlineStr">
        <is>
          <t>https://www.youtube.com/results?search_query=Life+cycle+of+an+amphibian&amp;sp=EgQgAXAB</t>
        </is>
      </c>
    </row>
    <row r="388" ht="25.5" customHeight="1">
      <c r="A388" t="inlineStr">
        <is>
          <t>Amphibian</t>
        </is>
      </c>
      <c r="B388" t="inlineStr">
        <is>
          <t>Unique behaviors of amphibians</t>
        </is>
      </c>
      <c r="C388"/>
      <c r="D388"/>
      <c r="E388" t="inlineStr">
        <is>
          <t>https://www.youtube.com/results?search_query=Unique+behaviors+of+amphibians&amp;sp=EgQgAXAB</t>
        </is>
      </c>
    </row>
    <row r="389" ht="25.5" customHeight="1">
      <c r="A389" t="inlineStr">
        <is>
          <t>Amphibian</t>
        </is>
      </c>
      <c r="B389" t="inlineStr">
        <is>
          <t>How amphibians adapt to their environment</t>
        </is>
      </c>
      <c r="C389"/>
      <c r="D389"/>
      <c r="E389" t="inlineStr">
        <is>
          <t>https://www.youtube.com/results?search_query=How+amphibians+adapt+to+their+environment&amp;sp=EgQgAXAB</t>
        </is>
      </c>
    </row>
    <row r="390" ht="25.5" customHeight="1">
      <c r="A390" t="inlineStr">
        <is>
          <t>Amphibian</t>
        </is>
      </c>
      <c r="B390" t="inlineStr">
        <is>
          <t>Breeding ritual of amphibians</t>
        </is>
      </c>
      <c r="C390"/>
      <c r="D390"/>
      <c r="E390" t="inlineStr">
        <is>
          <t>https://www.youtube.com/results?search_query=Breeding+ritual+of+amphibians&amp;sp=EgQgAXAB</t>
        </is>
      </c>
    </row>
    <row r="391" ht="25.5" customHeight="1">
      <c r="A391" t="inlineStr">
        <is>
          <t>Amphibian</t>
        </is>
      </c>
      <c r="B391" t="inlineStr">
        <is>
          <t>Documentary on amphibian biodiversity</t>
        </is>
      </c>
      <c r="C391"/>
      <c r="D391"/>
      <c r="E391" t="inlineStr">
        <is>
          <t>https://www.youtube.com/results?search_query=Documentary+on+amphibian+biodiversity&amp;sp=EgQgAXAB</t>
        </is>
      </c>
    </row>
    <row r="392" ht="25.5" customHeight="1">
      <c r="A392" t="inlineStr">
        <is>
          <t>Amphibian</t>
        </is>
      </c>
      <c r="B392" t="inlineStr">
        <is>
          <t>Different types of amphibians around the world</t>
        </is>
      </c>
      <c r="C392"/>
      <c r="D392"/>
      <c r="E392" t="inlineStr">
        <is>
          <t>https://www.youtube.com/results?search_query=Different+types+of+amphibians+around+the+world&amp;sp=EgQgAXAB</t>
        </is>
      </c>
    </row>
    <row r="393" ht="25.5" customHeight="1">
      <c r="A393" t="inlineStr">
        <is>
          <t>Amphibian</t>
        </is>
      </c>
      <c r="B393" t="inlineStr">
        <is>
          <t>What do amphibians eat and how they hunt.</t>
        </is>
      </c>
      <c r="C393"/>
      <c r="D393"/>
      <c r="E393" t="inlineStr">
        <is>
          <t>https://www.youtube.com/results?search_query=What+do+amphibians+eat+and+how+they+hunt.&amp;sp=EgQgAXAB</t>
        </is>
      </c>
    </row>
    <row r="394" ht="25.5" customHeight="1">
      <c r="A394" t="inlineStr">
        <is>
          <t>General pet health</t>
        </is>
      </c>
      <c r="B394" t="inlineStr">
        <is>
          <t>How to maintain general pet health</t>
        </is>
      </c>
      <c r="C394"/>
      <c r="D394"/>
      <c r="E394" t="inlineStr">
        <is>
          <t>https://www.youtube.com/results?search_query=How+to+maintain+general+pet+health&amp;sp=EgQgAXAB</t>
        </is>
      </c>
    </row>
    <row r="395" ht="25.5" customHeight="1">
      <c r="A395" t="inlineStr">
        <is>
          <t>General pet health</t>
        </is>
      </c>
      <c r="B395" t="inlineStr">
        <is>
          <t>Tips for improving general pet health</t>
        </is>
      </c>
      <c r="C395"/>
      <c r="D395"/>
      <c r="E395" t="inlineStr">
        <is>
          <t>https://www.youtube.com/results?search_query=Tips+for+improving+general+pet+health&amp;sp=EgQgAXAB</t>
        </is>
      </c>
    </row>
    <row r="396" ht="25.5" customHeight="1">
      <c r="A396" t="inlineStr">
        <is>
          <t>General pet health</t>
        </is>
      </c>
      <c r="B396" t="inlineStr">
        <is>
          <t>Guidelines for General Pet Health Care</t>
        </is>
      </c>
      <c r="C396"/>
      <c r="D396"/>
      <c r="E396" t="inlineStr">
        <is>
          <t>https://www.youtube.com/results?search_query=Guidelines+for+General+Pet+Health+Care&amp;sp=EgQgAXAB</t>
        </is>
      </c>
    </row>
    <row r="397" ht="25.5" customHeight="1">
      <c r="A397" t="inlineStr">
        <is>
          <t>General pet health</t>
        </is>
      </c>
      <c r="B397" t="inlineStr">
        <is>
          <t>Day in the life of a pet health veterinarian</t>
        </is>
      </c>
      <c r="C397"/>
      <c r="D397"/>
      <c r="E397" t="inlineStr">
        <is>
          <t>https://www.youtube.com/results?search_query=Day+in+the+life+of+a+pet+health+veterinarian&amp;sp=EgQgAXAB</t>
        </is>
      </c>
    </row>
    <row r="398" ht="25.5" customHeight="1">
      <c r="A398" t="inlineStr">
        <is>
          <t>General pet health</t>
        </is>
      </c>
      <c r="B398" t="inlineStr">
        <is>
          <t>Essential practices for good pet health</t>
        </is>
      </c>
      <c r="C398"/>
      <c r="D398"/>
      <c r="E398" t="inlineStr">
        <is>
          <t>https://www.youtube.com/results?search_query=Essential+practices+for+good+pet+health&amp;sp=EgQgAXAB</t>
        </is>
      </c>
    </row>
    <row r="399" ht="25.5" customHeight="1">
      <c r="A399" t="inlineStr">
        <is>
          <t>General pet health</t>
        </is>
      </c>
      <c r="B399" t="inlineStr">
        <is>
          <t>Top recommended pet health routines</t>
        </is>
      </c>
      <c r="C399"/>
      <c r="D399"/>
      <c r="E399" t="inlineStr">
        <is>
          <t>https://www.youtube.com/results?search_query=Top+recommended+pet+health+routines&amp;sp=EgQgAXAB</t>
        </is>
      </c>
    </row>
    <row r="400" ht="25.5" customHeight="1">
      <c r="A400" t="inlineStr">
        <is>
          <t>General pet health</t>
        </is>
      </c>
      <c r="B400" t="inlineStr">
        <is>
          <t>Best practices for maintaining pet health</t>
        </is>
      </c>
      <c r="C400"/>
      <c r="D400"/>
      <c r="E400" t="inlineStr">
        <is>
          <t>https://www.youtube.com/results?search_query=Best+practices+for+maintaining+pet+health&amp;sp=EgQgAXAB</t>
        </is>
      </c>
    </row>
    <row r="401" ht="25.5" customHeight="1">
      <c r="A401" t="inlineStr">
        <is>
          <t>General pet health</t>
        </is>
      </c>
      <c r="B401" t="inlineStr">
        <is>
          <t>Healthy diets to boost pet health</t>
        </is>
      </c>
      <c r="C401"/>
      <c r="D401"/>
      <c r="E401" t="inlineStr">
        <is>
          <t>https://www.youtube.com/results?search_query=Healthy+diets+to+boost+pet+health&amp;sp=EgQgAXAB</t>
        </is>
      </c>
    </row>
    <row r="402" ht="25.5" customHeight="1">
      <c r="A402" t="inlineStr">
        <is>
          <t>General pet health</t>
        </is>
      </c>
      <c r="B402" t="inlineStr">
        <is>
          <t>How to prevent common pet health problems</t>
        </is>
      </c>
      <c r="C402"/>
      <c r="D402"/>
      <c r="E402" t="inlineStr">
        <is>
          <t>https://www.youtube.com/results?search_query=How+to+prevent+common+pet+health+problems&amp;sp=EgQgAXAB</t>
        </is>
      </c>
    </row>
    <row r="403" ht="25.5" customHeight="1">
      <c r="A403" t="inlineStr">
        <is>
          <t>General pet health</t>
        </is>
      </c>
      <c r="B403" t="inlineStr">
        <is>
          <t>Importance of regular checkups for pet health</t>
        </is>
      </c>
      <c r="C403"/>
      <c r="D403"/>
      <c r="E403" t="inlineStr">
        <is>
          <t>https://www.youtube.com/results?search_query=Importance+of+regular+checkups+for+pet+health&amp;sp=EgQgAXAB</t>
        </is>
      </c>
    </row>
    <row r="404" ht="25.5" customHeight="1">
      <c r="A404" t="inlineStr">
        <is>
          <t>Team sports</t>
        </is>
      </c>
      <c r="B404" t="inlineStr">
        <is>
          <t>How to improve team sports skills</t>
        </is>
      </c>
      <c r="C404"/>
      <c r="D404"/>
      <c r="E404" t="inlineStr">
        <is>
          <t>https://www.youtube.com/results?search_query=How+to+improve+team+sports+skills&amp;sp=EgQgAXAB</t>
        </is>
      </c>
    </row>
    <row r="405" ht="25.5" customHeight="1">
      <c r="A405" t="inlineStr">
        <is>
          <t>Team sports</t>
        </is>
      </c>
      <c r="B405" t="inlineStr">
        <is>
          <t>Top 10 team sports for fitness</t>
        </is>
      </c>
      <c r="C405"/>
      <c r="D405"/>
      <c r="E405" t="inlineStr">
        <is>
          <t>https://www.youtube.com/results?search_query=Top+10+team+sports+for+fitness&amp;sp=EgQgAXAB</t>
        </is>
      </c>
    </row>
    <row r="406" ht="25.5" customHeight="1">
      <c r="A406" t="inlineStr">
        <is>
          <t>Team sports</t>
        </is>
      </c>
      <c r="B406" t="inlineStr">
        <is>
          <t>Team sports strategy and tactics</t>
        </is>
      </c>
      <c r="C406"/>
      <c r="D406"/>
      <c r="E406" t="inlineStr">
        <is>
          <t>https://www.youtube.com/results?search_query=Team+sports+strategy+and+tactics&amp;sp=EgQgAXAB</t>
        </is>
      </c>
    </row>
    <row r="407" ht="25.5" customHeight="1">
      <c r="A407" t="inlineStr">
        <is>
          <t>Team sports</t>
        </is>
      </c>
      <c r="B407" t="inlineStr">
        <is>
          <t>Benefits of participating in team sports</t>
        </is>
      </c>
      <c r="C407"/>
      <c r="D407"/>
      <c r="E407" t="inlineStr">
        <is>
          <t>https://www.youtube.com/results?search_query=Benefits+of+participating+in+team+sports&amp;sp=EgQgAXAB</t>
        </is>
      </c>
    </row>
    <row r="408" ht="25.5" customHeight="1">
      <c r="A408" t="inlineStr">
        <is>
          <t>Team sports</t>
        </is>
      </c>
      <c r="B408" t="inlineStr">
        <is>
          <t>Day in the life of a professional team sports player</t>
        </is>
      </c>
      <c r="C408"/>
      <c r="D408"/>
      <c r="E408" t="inlineStr">
        <is>
          <t>https://www.youtube.com/results?search_query=Day+in+the+life+of+a+professional+team+sports+player&amp;sp=EgQgAXAB</t>
        </is>
      </c>
    </row>
    <row r="409" ht="25.5" customHeight="1">
      <c r="A409" t="inlineStr">
        <is>
          <t>Team sports</t>
        </is>
      </c>
      <c r="B409" t="inlineStr">
        <is>
          <t>Guide for beginners in team sports</t>
        </is>
      </c>
      <c r="C409"/>
      <c r="D409"/>
      <c r="E409" t="inlineStr">
        <is>
          <t>https://www.youtube.com/results?search_query=Guide+for+beginners+in+team+sports&amp;sp=EgQgAXAB</t>
        </is>
      </c>
    </row>
    <row r="410" ht="25.5" customHeight="1">
      <c r="A410" t="inlineStr">
        <is>
          <t>Team sports</t>
        </is>
      </c>
      <c r="B410" t="inlineStr">
        <is>
          <t>How team sports can improve mental health</t>
        </is>
      </c>
      <c r="C410"/>
      <c r="D410"/>
      <c r="E410" t="inlineStr">
        <is>
          <t>https://www.youtube.com/results?search_query=How+team+sports+can+improve+mental+health&amp;sp=EgQgAXAB</t>
        </is>
      </c>
    </row>
    <row r="411" ht="25.5" customHeight="1">
      <c r="A411" t="inlineStr">
        <is>
          <t>Team sports</t>
        </is>
      </c>
      <c r="B411" t="inlineStr">
        <is>
          <t>Physical training routines for team sports</t>
        </is>
      </c>
      <c r="C411"/>
      <c r="D411"/>
      <c r="E411" t="inlineStr">
        <is>
          <t>https://www.youtube.com/results?search_query=Physical+training+routines+for+team+sports&amp;sp=EgQgAXAB</t>
        </is>
      </c>
    </row>
    <row r="412" ht="25.5" customHeight="1">
      <c r="A412" t="inlineStr">
        <is>
          <t>Team sports</t>
        </is>
      </c>
      <c r="B412" t="inlineStr">
        <is>
          <t>Tips to be a better team player in sports</t>
        </is>
      </c>
      <c r="C412"/>
      <c r="D412"/>
      <c r="E412" t="inlineStr">
        <is>
          <t>https://www.youtube.com/results?search_query=Tips+to+be+a+better+team+player+in+sports&amp;sp=EgQgAXAB</t>
        </is>
      </c>
    </row>
    <row r="413" ht="25.5" customHeight="1">
      <c r="A413" t="inlineStr">
        <is>
          <t>Team sports</t>
        </is>
      </c>
      <c r="B413" t="inlineStr">
        <is>
          <t>Creating team cohesion in sports</t>
        </is>
      </c>
      <c r="C413"/>
      <c r="D413"/>
      <c r="E413" t="inlineStr">
        <is>
          <t>https://www.youtube.com/results?search_query=Creating+team+cohesion+in+sports&amp;sp=EgQgAXAB</t>
        </is>
      </c>
    </row>
    <row r="414" ht="25.5" customHeight="1">
      <c r="A414" t="inlineStr">
        <is>
          <t>Personal Fitness</t>
        </is>
      </c>
      <c r="B414" t="inlineStr">
        <is>
          <t>How to start a personal fitness journey</t>
        </is>
      </c>
      <c r="C414"/>
      <c r="D414"/>
      <c r="E414" t="inlineStr">
        <is>
          <t>https://www.youtube.com/results?search_query=How+to+start+a+personal+fitness+journey&amp;sp=EgQgAXAB</t>
        </is>
      </c>
    </row>
    <row r="415" ht="25.5" customHeight="1">
      <c r="A415" t="inlineStr">
        <is>
          <t>Personal Fitness</t>
        </is>
      </c>
      <c r="B415" t="inlineStr">
        <is>
          <t>Day in the life of a personal trainer</t>
        </is>
      </c>
      <c r="C415"/>
      <c r="D415"/>
      <c r="E415" t="inlineStr">
        <is>
          <t>https://www.youtube.com/results?search_query=Day+in+the+life+of+a+personal+trainer&amp;sp=EgQgAXAB</t>
        </is>
      </c>
    </row>
    <row r="416" ht="25.5" customHeight="1">
      <c r="A416" t="inlineStr">
        <is>
          <t>Personal Fitness</t>
        </is>
      </c>
      <c r="B416" t="inlineStr">
        <is>
          <t>Best workout routines for personal fitness</t>
        </is>
      </c>
      <c r="C416"/>
      <c r="D416"/>
      <c r="E416" t="inlineStr">
        <is>
          <t>https://www.youtube.com/results?search_query=Best+workout+routines+for+personal+fitness&amp;sp=EgQgAXAB</t>
        </is>
      </c>
    </row>
    <row r="417" ht="25.5" customHeight="1">
      <c r="A417" t="inlineStr">
        <is>
          <t>Personal Fitness</t>
        </is>
      </c>
      <c r="B417" t="inlineStr">
        <is>
          <t>Personal Fitness challenges and solutions</t>
        </is>
      </c>
      <c r="C417"/>
      <c r="D417"/>
      <c r="E417" t="inlineStr">
        <is>
          <t>https://www.youtube.com/results?search_query=Personal+Fitness+challenges+and+solutions&amp;sp=EgQgAXAB</t>
        </is>
      </c>
    </row>
    <row r="418" ht="25.5" customHeight="1">
      <c r="A418" t="inlineStr">
        <is>
          <t>Personal Fitness</t>
        </is>
      </c>
      <c r="B418" t="inlineStr">
        <is>
          <t>Essential equipment for personal fitness training</t>
        </is>
      </c>
      <c r="C418"/>
      <c r="D418"/>
      <c r="E418" t="inlineStr">
        <is>
          <t>https://www.youtube.com/results?search_query=Essential+equipment+for+personal+fitness+training&amp;sp=EgQgAXAB</t>
        </is>
      </c>
    </row>
    <row r="419" ht="25.5" customHeight="1">
      <c r="A419" t="inlineStr">
        <is>
          <t>Personal Fitness</t>
        </is>
      </c>
      <c r="B419" t="inlineStr">
        <is>
          <t>How to set personal fitness goals</t>
        </is>
      </c>
      <c r="C419"/>
      <c r="D419"/>
      <c r="E419" t="inlineStr">
        <is>
          <t>https://www.youtube.com/results?search_query=How+to+set+personal+fitness+goals&amp;sp=EgQgAXAB</t>
        </is>
      </c>
    </row>
    <row r="420" ht="25.5" customHeight="1">
      <c r="A420" t="inlineStr">
        <is>
          <t>Personal Fitness</t>
        </is>
      </c>
      <c r="B420" t="inlineStr">
        <is>
          <t>Personal Fitness transformation stories on video</t>
        </is>
      </c>
      <c r="C420"/>
      <c r="D420"/>
      <c r="E420" t="inlineStr">
        <is>
          <t>https://www.youtube.com/results?search_query=Personal+Fitness+transformation+stories+on+video&amp;sp=EgQgAXAB</t>
        </is>
      </c>
    </row>
    <row r="421" ht="25.5" customHeight="1">
      <c r="A421" t="inlineStr">
        <is>
          <t>Personal Fitness</t>
        </is>
      </c>
      <c r="B421" t="inlineStr">
        <is>
          <t>Effective diet plans for personal fitness</t>
        </is>
      </c>
      <c r="C421"/>
      <c r="D421"/>
      <c r="E421" t="inlineStr">
        <is>
          <t>https://www.youtube.com/results?search_query=Effective+diet+plans+for+personal+fitness&amp;sp=EgQgAXAB</t>
        </is>
      </c>
    </row>
    <row r="422" ht="25.5" customHeight="1">
      <c r="A422" t="inlineStr">
        <is>
          <t>Personal Fitness</t>
        </is>
      </c>
      <c r="B422" t="inlineStr">
        <is>
          <t>How to create a personal fitness plan at home</t>
        </is>
      </c>
      <c r="C422"/>
      <c r="D422"/>
      <c r="E422" t="inlineStr">
        <is>
          <t>https://www.youtube.com/results?search_query=How+to+create+a+personal+fitness+plan+at+home&amp;sp=EgQgAXAB</t>
        </is>
      </c>
    </row>
    <row r="423" ht="25.5" customHeight="1">
      <c r="A423" t="inlineStr">
        <is>
          <t>Personal Fitness</t>
        </is>
      </c>
      <c r="B423" t="inlineStr">
        <is>
          <t>How to track your personal fitness progress</t>
        </is>
      </c>
      <c r="C423"/>
      <c r="D423"/>
      <c r="E423" t="inlineStr">
        <is>
          <t>https://www.youtube.com/results?search_query=How+to+track+your+personal+fitness+progress&amp;sp=EgQgAXAB</t>
        </is>
      </c>
    </row>
    <row r="424" ht="25.5" customHeight="1">
      <c r="A424" t="inlineStr">
        <is>
          <t>Crafts</t>
        </is>
      </c>
      <c r="B424" t="inlineStr">
        <is>
          <t>How to make DIY crafts at home</t>
        </is>
      </c>
      <c r="C424"/>
      <c r="D424"/>
      <c r="E424" t="inlineStr">
        <is>
          <t>https://www.youtube.com/results?search_query=How+to+make+DIY+crafts+at+home&amp;sp=EgQgAXAB</t>
        </is>
      </c>
    </row>
    <row r="425" ht="25.5" customHeight="1">
      <c r="A425" t="inlineStr">
        <is>
          <t>Crafts</t>
        </is>
      </c>
      <c r="B425" t="inlineStr">
        <is>
          <t>Step by step guide to paper crafts</t>
        </is>
      </c>
      <c r="C425"/>
      <c r="D425"/>
      <c r="E425" t="inlineStr">
        <is>
          <t>https://www.youtube.com/results?search_query=Step+by+step+guide+to+paper+crafts&amp;sp=EgQgAXAB</t>
        </is>
      </c>
    </row>
    <row r="426" ht="25.5" customHeight="1">
      <c r="A426" t="inlineStr">
        <is>
          <t>Crafts</t>
        </is>
      </c>
      <c r="B426" t="inlineStr">
        <is>
          <t>Easy crafts for kids tutorial</t>
        </is>
      </c>
      <c r="C426"/>
      <c r="D426"/>
      <c r="E426" t="inlineStr">
        <is>
          <t>https://www.youtube.com/results?search_query=Easy+crafts+for+kids+tutorial&amp;sp=EgQgAXAB</t>
        </is>
      </c>
    </row>
    <row r="427" ht="25.5" customHeight="1">
      <c r="A427" t="inlineStr">
        <is>
          <t>Crafts</t>
        </is>
      </c>
      <c r="B427" t="inlineStr">
        <is>
          <t>Crafts ideas with recycled materials</t>
        </is>
      </c>
      <c r="C427"/>
      <c r="D427"/>
      <c r="E427" t="inlineStr">
        <is>
          <t>https://www.youtube.com/results?search_query=Crafts+ideas+with+recycled+materials&amp;sp=EgQgAXAB</t>
        </is>
      </c>
    </row>
    <row r="428" ht="25.5" customHeight="1">
      <c r="A428" t="inlineStr">
        <is>
          <t>Crafts</t>
        </is>
      </c>
      <c r="B428" t="inlineStr">
        <is>
          <t>String crafts techniques and instructions</t>
        </is>
      </c>
      <c r="C428"/>
      <c r="D428"/>
      <c r="E428" t="inlineStr">
        <is>
          <t>https://www.youtube.com/results?search_query=String+crafts+techniques+and+instructions&amp;sp=EgQgAXAB</t>
        </is>
      </c>
    </row>
    <row r="429" ht="25.5" customHeight="1">
      <c r="A429" t="inlineStr">
        <is>
          <t>Crafts</t>
        </is>
      </c>
      <c r="B429" t="inlineStr">
        <is>
          <t>Origami crafts beginner guide</t>
        </is>
      </c>
      <c r="C429"/>
      <c r="D429"/>
      <c r="E429" t="inlineStr">
        <is>
          <t>https://www.youtube.com/results?search_query=Origami+crafts+beginner+guide&amp;sp=EgQgAXAB</t>
        </is>
      </c>
    </row>
    <row r="430" ht="25.5" customHeight="1">
      <c r="A430" t="inlineStr">
        <is>
          <t>Crafts</t>
        </is>
      </c>
      <c r="B430" t="inlineStr">
        <is>
          <t>Fascinating macrame crafts tutorial</t>
        </is>
      </c>
      <c r="C430"/>
      <c r="D430"/>
      <c r="E430" t="inlineStr">
        <is>
          <t>https://www.youtube.com/results?search_query=Fascinating+macrame+crafts+tutorial&amp;sp=EgQgAXAB</t>
        </is>
      </c>
    </row>
    <row r="431" ht="25.5" customHeight="1">
      <c r="A431" t="inlineStr">
        <is>
          <t>Crafts</t>
        </is>
      </c>
      <c r="B431" t="inlineStr">
        <is>
          <t>Day in the life of a professional crafter</t>
        </is>
      </c>
      <c r="C431"/>
      <c r="D431"/>
      <c r="E431" t="inlineStr">
        <is>
          <t>https://www.youtube.com/results?search_query=Day+in+the+life+of+a+professional+crafter&amp;sp=EgQgAXAB</t>
        </is>
      </c>
    </row>
    <row r="432" ht="25.5" customHeight="1">
      <c r="A432" t="inlineStr">
        <is>
          <t>Crafts</t>
        </is>
      </c>
      <c r="B432" t="inlineStr">
        <is>
          <t>Holiday crafts ideas and how to make them</t>
        </is>
      </c>
      <c r="C432"/>
      <c r="D432"/>
      <c r="E432" t="inlineStr">
        <is>
          <t>https://www.youtube.com/results?search_query=Holiday+crafts+ideas+and+how+to+make+them&amp;sp=EgQgAXAB</t>
        </is>
      </c>
    </row>
    <row r="433" ht="25.5" customHeight="1">
      <c r="A433" t="inlineStr">
        <is>
          <t>Crafts</t>
        </is>
      </c>
      <c r="B433" t="inlineStr">
        <is>
          <t>Crafts with natural materials instructions</t>
        </is>
      </c>
      <c r="C433"/>
      <c r="D433"/>
      <c r="E433" t="inlineStr">
        <is>
          <t>https://www.youtube.com/results?search_query=Crafts+with+natural+materials+instructions&amp;sp=EgQgAXAB</t>
        </is>
      </c>
    </row>
    <row r="434" ht="25.5" customHeight="1">
      <c r="A434" t="inlineStr">
        <is>
          <t>Games</t>
        </is>
      </c>
      <c r="B434" t="inlineStr">
        <is>
          <t>How to develop video games</t>
        </is>
      </c>
      <c r="C434"/>
      <c r="D434"/>
      <c r="E434" t="inlineStr">
        <is>
          <t>https://www.youtube.com/results?search_query=How+to+develop+video+games&amp;sp=EgQgAXAB</t>
        </is>
      </c>
    </row>
    <row r="435" ht="25.5" customHeight="1">
      <c r="A435" t="inlineStr">
        <is>
          <t>Games</t>
        </is>
      </c>
      <c r="B435" t="inlineStr">
        <is>
          <t>Day in the life of a professional gamer</t>
        </is>
      </c>
      <c r="C435"/>
      <c r="D435"/>
      <c r="E435" t="inlineStr">
        <is>
          <t>https://www.youtube.com/results?search_query=Day+in+the+life+of+a+professional+gamer&amp;sp=EgQgAXAB</t>
        </is>
      </c>
    </row>
    <row r="436" ht="25.5" customHeight="1">
      <c r="A436" t="inlineStr">
        <is>
          <t>Games</t>
        </is>
      </c>
      <c r="B436" t="inlineStr">
        <is>
          <t>Best strategies for popular video games</t>
        </is>
      </c>
      <c r="C436"/>
      <c r="D436"/>
      <c r="E436" t="inlineStr">
        <is>
          <t>https://www.youtube.com/results?search_query=Best+strategies+for+popular+video+games&amp;sp=EgQgAXAB</t>
        </is>
      </c>
    </row>
    <row r="437" ht="25.5" customHeight="1">
      <c r="A437" t="inlineStr">
        <is>
          <t>Games</t>
        </is>
      </c>
      <c r="B437" t="inlineStr">
        <is>
          <t>How to increase gaming skills</t>
        </is>
      </c>
      <c r="C437"/>
      <c r="D437"/>
      <c r="E437" t="inlineStr">
        <is>
          <t>https://www.youtube.com/results?search_query=How+to+increase+gaming+skills&amp;sp=EgQgAXAB</t>
        </is>
      </c>
    </row>
    <row r="438" ht="25.5" customHeight="1">
      <c r="A438" t="inlineStr">
        <is>
          <t>Games</t>
        </is>
      </c>
      <c r="B438" t="inlineStr">
        <is>
          <t>Most popular video games walkthrough</t>
        </is>
      </c>
      <c r="C438"/>
      <c r="D438"/>
      <c r="E438" t="inlineStr">
        <is>
          <t>https://www.youtube.com/results?search_query=Most+popular+video+games+walkthrough&amp;sp=EgQgAXAB</t>
        </is>
      </c>
    </row>
    <row r="439" ht="25.5" customHeight="1">
      <c r="A439" t="inlineStr">
        <is>
          <t>Games</t>
        </is>
      </c>
      <c r="B439" t="inlineStr">
        <is>
          <t>How to set up a gaming YouTube channel</t>
        </is>
      </c>
      <c r="C439"/>
      <c r="D439"/>
      <c r="E439" t="inlineStr">
        <is>
          <t>https://www.youtube.com/results?search_query=How+to+set+up+a+gaming+YouTube+channel&amp;sp=EgQgAXAB</t>
        </is>
      </c>
    </row>
    <row r="440" ht="25.5" customHeight="1">
      <c r="A440" t="inlineStr">
        <is>
          <t>Games</t>
        </is>
      </c>
      <c r="B440" t="inlineStr">
        <is>
          <t>Advanced gaming tutorials</t>
        </is>
      </c>
      <c r="C440"/>
      <c r="D440"/>
      <c r="E440" t="inlineStr">
        <is>
          <t>https://www.youtube.com/results?search_query=Advanced+gaming+tutorials&amp;sp=EgQgAXAB</t>
        </is>
      </c>
    </row>
    <row r="441" ht="25.5" customHeight="1">
      <c r="A441" t="inlineStr">
        <is>
          <t>Games</t>
        </is>
      </c>
      <c r="B441" t="inlineStr">
        <is>
          <t>How to design characters for video games</t>
        </is>
      </c>
      <c r="C441"/>
      <c r="D441"/>
      <c r="E441" t="inlineStr">
        <is>
          <t>https://www.youtube.com/results?search_query=How+to+design+characters+for+video+games&amp;sp=EgQgAXAB</t>
        </is>
      </c>
    </row>
    <row r="442" ht="25.5" customHeight="1">
      <c r="A442" t="inlineStr">
        <is>
          <t>Games</t>
        </is>
      </c>
      <c r="B442" t="inlineStr">
        <is>
          <t>Competitive gaming tournaments highlight</t>
        </is>
      </c>
      <c r="C442"/>
      <c r="D442"/>
      <c r="E442" t="inlineStr">
        <is>
          <t>https://www.youtube.com/results?search_query=Competitive+gaming+tournaments+highlight&amp;sp=EgQgAXAB</t>
        </is>
      </c>
    </row>
    <row r="443" ht="25.5" customHeight="1">
      <c r="A443" t="inlineStr">
        <is>
          <t>Games</t>
        </is>
      </c>
      <c r="B443" t="inlineStr">
        <is>
          <t>Day in the life of a video game developer</t>
        </is>
      </c>
      <c r="C443"/>
      <c r="D443"/>
      <c r="E443" t="inlineStr">
        <is>
          <t>https://www.youtube.com/results?search_query=Day+in+the+life+of+a+video+game+developer&amp;sp=EgQgAXAB</t>
        </is>
      </c>
    </row>
    <row r="444" ht="25.5" customHeight="1">
      <c r="A444" t="inlineStr">
        <is>
          <t>Toys</t>
        </is>
      </c>
      <c r="B444" t="inlineStr">
        <is>
          <t>How to make homemade toys</t>
        </is>
      </c>
      <c r="C444" t="inlineStr">
        <is>
          <t>Yes</t>
        </is>
      </c>
      <c r="D444"/>
      <c r="E444" t="inlineStr">
        <is>
          <t>https://www.youtube.com/results?search_query=How+to+make+homemade+toys&amp;sp=EgQgAXAB</t>
        </is>
      </c>
    </row>
    <row r="445" ht="25.5" customHeight="1">
      <c r="A445" t="inlineStr">
        <is>
          <t>Toys</t>
        </is>
      </c>
      <c r="B445" t="inlineStr">
        <is>
          <t>Toy review and unboxing</t>
        </is>
      </c>
      <c r="C445" t="inlineStr">
        <is>
          <t>Yes</t>
        </is>
      </c>
      <c r="D445"/>
      <c r="E445" t="inlineStr">
        <is>
          <t>https://www.youtube.com/results?search_query=Toy+review+and+unboxing&amp;sp=EgQgAXAB</t>
        </is>
      </c>
    </row>
    <row r="446" ht="25.5" customHeight="1">
      <c r="A446" t="inlineStr">
        <is>
          <t>Toys</t>
        </is>
      </c>
      <c r="B446" t="inlineStr">
        <is>
          <t>Benefits of educational toys for children</t>
        </is>
      </c>
      <c r="C446" t="inlineStr">
        <is>
          <t>Yes</t>
        </is>
      </c>
      <c r="D446"/>
      <c r="E446" t="inlineStr">
        <is>
          <t>https://www.youtube.com/results?search_query=Benefits+of+educational+toys+for+children&amp;sp=EgQgAXAB</t>
        </is>
      </c>
    </row>
    <row r="447" ht="25.5" customHeight="1">
      <c r="A447" t="inlineStr">
        <is>
          <t>Toys</t>
        </is>
      </c>
      <c r="B447" t="inlineStr">
        <is>
          <t>Day in the life of a toy designer</t>
        </is>
      </c>
      <c r="C447" t="inlineStr">
        <is>
          <t>Yes</t>
        </is>
      </c>
      <c r="D447"/>
      <c r="E447" t="inlineStr">
        <is>
          <t>https://www.youtube.com/results?search_query=Day+in+the+life+of+a+toy+designer&amp;sp=EgQgAXAB</t>
        </is>
      </c>
    </row>
    <row r="448" ht="25.5" customHeight="1">
      <c r="A448" t="inlineStr">
        <is>
          <t>Toys</t>
        </is>
      </c>
      <c r="B448" t="inlineStr">
        <is>
          <t>How to clean toys safely</t>
        </is>
      </c>
      <c r="C448" t="inlineStr">
        <is>
          <t>Yes</t>
        </is>
      </c>
      <c r="D448"/>
      <c r="E448" t="inlineStr">
        <is>
          <t>https://www.youtube.com/results?search_query=How+to+clean+toys+safely&amp;sp=EgQgAXAB</t>
        </is>
      </c>
    </row>
    <row r="449" ht="25.5" customHeight="1">
      <c r="A449" t="inlineStr">
        <is>
          <t>Toys</t>
        </is>
      </c>
      <c r="B449" t="inlineStr">
        <is>
          <t>How to organize children's toys</t>
        </is>
      </c>
      <c r="C449" t="inlineStr">
        <is>
          <t>Yes</t>
        </is>
      </c>
      <c r="D449"/>
      <c r="E449" t="inlineStr">
        <is>
          <t>https://www.youtube.com/results?search_query=How+to+organize+children's+toys&amp;sp=EgQgAXAB</t>
        </is>
      </c>
    </row>
    <row r="450" ht="25.5" customHeight="1">
      <c r="A450" t="inlineStr">
        <is>
          <t>Toys</t>
        </is>
      </c>
      <c r="B450" t="inlineStr">
        <is>
          <t>Comparing trendy toys of 2021</t>
        </is>
      </c>
      <c r="C450" t="inlineStr">
        <is>
          <t>Yes</t>
        </is>
      </c>
      <c r="D450"/>
      <c r="E450" t="inlineStr">
        <is>
          <t>https://www.youtube.com/results?search_query=Comparing+trendy+toys+of+2021&amp;sp=EgQgAXAB</t>
        </is>
      </c>
    </row>
    <row r="451" ht="25.5" customHeight="1">
      <c r="A451" t="inlineStr">
        <is>
          <t>Toys</t>
        </is>
      </c>
      <c r="B451" t="inlineStr">
        <is>
          <t>DIY toy storage ideas</t>
        </is>
      </c>
      <c r="C451" t="inlineStr">
        <is>
          <t>Yes</t>
        </is>
      </c>
      <c r="D451"/>
      <c r="E451" t="inlineStr">
        <is>
          <t>https://www.youtube.com/results?search_query=DIY+toy+storage+ideas&amp;sp=EgQgAXAB</t>
        </is>
      </c>
    </row>
    <row r="452" ht="25.5" customHeight="1">
      <c r="A452" t="inlineStr">
        <is>
          <t>Toys</t>
        </is>
      </c>
      <c r="B452" t="inlineStr">
        <is>
          <t>Toy safety tips for parents</t>
        </is>
      </c>
      <c r="C452" t="inlineStr">
        <is>
          <t>Yes</t>
        </is>
      </c>
      <c r="D452"/>
      <c r="E452" t="inlineStr">
        <is>
          <t>https://www.youtube.com/results?search_query=Toy+safety+tips+for+parents&amp;sp=EgQgAXAB</t>
        </is>
      </c>
    </row>
    <row r="453" ht="25.5" customHeight="1">
      <c r="A453" t="inlineStr">
        <is>
          <t>Toys</t>
        </is>
      </c>
      <c r="B453" t="inlineStr">
        <is>
          <t>How to reuse old toys for decoration</t>
        </is>
      </c>
      <c r="C453" t="inlineStr">
        <is>
          <t>Yes</t>
        </is>
      </c>
      <c r="D453"/>
      <c r="E453" t="inlineStr">
        <is>
          <t>https://www.youtube.com/results?search_query=How+to+reuse+old+toys+for+decoration&amp;sp=EgQgAXAB</t>
        </is>
      </c>
    </row>
    <row r="454" ht="25.5" customHeight="1">
      <c r="A454" t="inlineStr">
        <is>
          <t>Tricks and pranks</t>
        </is>
      </c>
      <c r="B454" t="inlineStr">
        <is>
          <t>Best tricks and pranks compilation</t>
        </is>
      </c>
      <c r="C454"/>
      <c r="D454"/>
      <c r="E454" t="inlineStr">
        <is>
          <t>https://www.youtube.com/results?search_query=Best+tricks+and+pranks+compilation&amp;sp=EgQgAXAB</t>
        </is>
      </c>
    </row>
    <row r="455" ht="25.5" customHeight="1">
      <c r="A455" t="inlineStr">
        <is>
          <t>Tricks and pranks</t>
        </is>
      </c>
      <c r="B455" t="inlineStr">
        <is>
          <t>How to pull off the perfect prank</t>
        </is>
      </c>
      <c r="C455"/>
      <c r="D455"/>
      <c r="E455" t="inlineStr">
        <is>
          <t>https://www.youtube.com/results?search_query=How+to+pull+off+the+perfect+prank&amp;sp=EgQgAXAB</t>
        </is>
      </c>
    </row>
    <row r="456" ht="25.5" customHeight="1">
      <c r="A456" t="inlineStr">
        <is>
          <t>Tricks and pranks</t>
        </is>
      </c>
      <c r="B456" t="inlineStr">
        <is>
          <t>Easy tricks and pranks to play on friends</t>
        </is>
      </c>
      <c r="C456"/>
      <c r="D456"/>
      <c r="E456" t="inlineStr">
        <is>
          <t>https://www.youtube.com/results?search_query=Easy+tricks+and+pranks+to+play+on+friends&amp;sp=EgQgAXAB</t>
        </is>
      </c>
    </row>
    <row r="457" ht="25.5" customHeight="1">
      <c r="A457" t="inlineStr">
        <is>
          <t>Tricks and pranks</t>
        </is>
      </c>
      <c r="B457" t="inlineStr">
        <is>
          <t>Funny tricks and pranks for beginners</t>
        </is>
      </c>
      <c r="C457"/>
      <c r="D457"/>
      <c r="E457" t="inlineStr">
        <is>
          <t>https://www.youtube.com/results?search_query=Funny+tricks+and+pranks+for+beginners&amp;sp=EgQgAXAB</t>
        </is>
      </c>
    </row>
    <row r="458" ht="25.5" customHeight="1">
      <c r="A458" t="inlineStr">
        <is>
          <t>Tricks and pranks</t>
        </is>
      </c>
      <c r="B458" t="inlineStr">
        <is>
          <t>Magician tricks and pranks explained</t>
        </is>
      </c>
      <c r="C458"/>
      <c r="D458"/>
      <c r="E458" t="inlineStr">
        <is>
          <t>https://www.youtube.com/results?search_query=Magician+tricks+and+pranks+explained&amp;sp=EgQgAXAB</t>
        </is>
      </c>
    </row>
    <row r="459" ht="25.5" customHeight="1">
      <c r="A459" t="inlineStr">
        <is>
          <t>Tricks and pranks</t>
        </is>
      </c>
      <c r="B459" t="inlineStr">
        <is>
          <t>Day in the life of a professional prankster</t>
        </is>
      </c>
      <c r="C459"/>
      <c r="D459"/>
      <c r="E459" t="inlineStr">
        <is>
          <t>https://www.youtube.com/results?search_query=Day+in+the+life+of+a+professional+prankster&amp;sp=EgQgAXAB</t>
        </is>
      </c>
    </row>
    <row r="460" ht="25.5" customHeight="1">
      <c r="A460" t="inlineStr">
        <is>
          <t>Tricks and pranks</t>
        </is>
      </c>
      <c r="B460" t="inlineStr">
        <is>
          <t>Hilarious tricks and pranks for parties</t>
        </is>
      </c>
      <c r="C460"/>
      <c r="D460"/>
      <c r="E460" t="inlineStr">
        <is>
          <t>https://www.youtube.com/results?search_query=Hilarious+tricks+and+pranks+for+parties&amp;sp=EgQgAXAB</t>
        </is>
      </c>
    </row>
    <row r="461" ht="25.5" customHeight="1">
      <c r="A461" t="inlineStr">
        <is>
          <t>Tricks and pranks</t>
        </is>
      </c>
      <c r="B461" t="inlineStr">
        <is>
          <t>Instructional guide on performing magic tricks and pranks</t>
        </is>
      </c>
      <c r="C461"/>
      <c r="D461"/>
      <c r="E461" t="inlineStr">
        <is>
          <t>https://www.youtube.com/results?search_query=Instructional+guide+on+performing+magic+tricks+and+pranks&amp;sp=EgQgAXAB</t>
        </is>
      </c>
    </row>
    <row r="462" ht="25.5" customHeight="1">
      <c r="A462" t="inlineStr">
        <is>
          <t>Tricks and pranks</t>
        </is>
      </c>
      <c r="B462" t="inlineStr">
        <is>
          <t>Kidsfriendly tricks and pranks</t>
        </is>
      </c>
      <c r="C462"/>
      <c r="D462"/>
      <c r="E462" t="inlineStr">
        <is>
          <t>https://www.youtube.com/results?search_query=Kidsfriendly+tricks+and+pranks&amp;sp=EgQgAXAB</t>
        </is>
      </c>
    </row>
    <row r="463" ht="25.5" customHeight="1">
      <c r="A463" t="inlineStr">
        <is>
          <t>Tricks and pranks</t>
        </is>
      </c>
      <c r="B463" t="inlineStr">
        <is>
          <t>Epic tricks and pranks reactions</t>
        </is>
      </c>
      <c r="C463"/>
      <c r="D463"/>
      <c r="E463" t="inlineStr">
        <is>
          <t>https://www.youtube.com/results?search_query=Epic+tricks+and+pranks+reactions&amp;sp=EgQgAXAB</t>
        </is>
      </c>
    </row>
    <row r="464" ht="25.5" customHeight="1">
      <c r="A464" t="inlineStr">
        <is>
          <t>Photography</t>
        </is>
      </c>
      <c r="B464" t="inlineStr">
        <is>
          <t>How to start a career in Photography</t>
        </is>
      </c>
      <c r="C464"/>
      <c r="D464"/>
      <c r="E464" t="inlineStr">
        <is>
          <t>https://www.youtube.com/results?search_query=How+to+start+a+career+in+Photography&amp;sp=EgQgAXAB</t>
        </is>
      </c>
    </row>
    <row r="465" ht="25.5" customHeight="1">
      <c r="A465" t="inlineStr">
        <is>
          <t>Photography</t>
        </is>
      </c>
      <c r="B465" t="inlineStr">
        <is>
          <t>Basic Photography techniques for beginners</t>
        </is>
      </c>
      <c r="C465"/>
      <c r="D465"/>
      <c r="E465" t="inlineStr">
        <is>
          <t>https://www.youtube.com/results?search_query=Basic+Photography+techniques+for+beginners&amp;sp=EgQgAXAB</t>
        </is>
      </c>
    </row>
    <row r="466" ht="25.5" customHeight="1">
      <c r="A466" t="inlineStr">
        <is>
          <t>Photography</t>
        </is>
      </c>
      <c r="B466" t="inlineStr">
        <is>
          <t>Day in the life of a professional photographer</t>
        </is>
      </c>
      <c r="C466"/>
      <c r="D466"/>
      <c r="E466" t="inlineStr">
        <is>
          <t>https://www.youtube.com/results?search_query=Day+in+the+life+of+a+professional+photographer&amp;sp=EgQgAXAB</t>
        </is>
      </c>
    </row>
    <row r="467" ht="25.5" customHeight="1">
      <c r="A467" t="inlineStr">
        <is>
          <t>Photography</t>
        </is>
      </c>
      <c r="B467" t="inlineStr">
        <is>
          <t>Digital vs. Film Photography comparison</t>
        </is>
      </c>
      <c r="C467"/>
      <c r="D467"/>
      <c r="E467" t="inlineStr">
        <is>
          <t>https://www.youtube.com/results?search_query=Digital+vs.+Film+Photography+comparison&amp;sp=EgQgAXAB</t>
        </is>
      </c>
    </row>
    <row r="468" ht="25.5" customHeight="1">
      <c r="A468" t="inlineStr">
        <is>
          <t>Photography</t>
        </is>
      </c>
      <c r="B468" t="inlineStr">
        <is>
          <t>How to edit photos in Adobe Photoshop</t>
        </is>
      </c>
      <c r="C468"/>
      <c r="D468"/>
      <c r="E468" t="inlineStr">
        <is>
          <t>https://www.youtube.com/results?search_query=How+to+edit+photos+in+Adobe+Photoshop&amp;sp=EgQgAXAB</t>
        </is>
      </c>
    </row>
    <row r="469" ht="25.5" customHeight="1">
      <c r="A469" t="inlineStr">
        <is>
          <t>Photography</t>
        </is>
      </c>
      <c r="B469" t="inlineStr">
        <is>
          <t>Photography lighting tutorial</t>
        </is>
      </c>
      <c r="C469"/>
      <c r="D469"/>
      <c r="E469" t="inlineStr">
        <is>
          <t>https://www.youtube.com/results?search_query=Photography+lighting+tutorial&amp;sp=EgQgAXAB</t>
        </is>
      </c>
    </row>
    <row r="470" ht="25.5" customHeight="1">
      <c r="A470" t="inlineStr">
        <is>
          <t>Photography</t>
        </is>
      </c>
      <c r="B470" t="inlineStr">
        <is>
          <t>How to shoot portraits professionally</t>
        </is>
      </c>
      <c r="C470"/>
      <c r="D470"/>
      <c r="E470" t="inlineStr">
        <is>
          <t>https://www.youtube.com/results?search_query=How+to+shoot+portraits+professionally&amp;sp=EgQgAXAB</t>
        </is>
      </c>
    </row>
    <row r="471" ht="25.5" customHeight="1">
      <c r="A471" t="inlineStr">
        <is>
          <t>Photography</t>
        </is>
      </c>
      <c r="B471" t="inlineStr">
        <is>
          <t>Capturing landscapes photography tutorial</t>
        </is>
      </c>
      <c r="C471"/>
      <c r="D471"/>
      <c r="E471" t="inlineStr">
        <is>
          <t>https://www.youtube.com/results?search_query=Capturing+landscapes+photography+tutorial&amp;sp=EgQgAXAB</t>
        </is>
      </c>
    </row>
    <row r="472" ht="25.5" customHeight="1">
      <c r="A472" t="inlineStr">
        <is>
          <t>Photography</t>
        </is>
      </c>
      <c r="B472" t="inlineStr">
        <is>
          <t>Best cameras for photography in 2022</t>
        </is>
      </c>
      <c r="C472"/>
      <c r="D472"/>
      <c r="E472" t="inlineStr">
        <is>
          <t>https://www.youtube.com/results?search_query=Best+cameras+for+photography+in+2022&amp;sp=EgQgAXAB</t>
        </is>
      </c>
    </row>
    <row r="473" ht="25.5" customHeight="1">
      <c r="A473" t="inlineStr">
        <is>
          <t>Photography</t>
        </is>
      </c>
      <c r="B473" t="inlineStr">
        <is>
          <t>Learning composition in photography</t>
        </is>
      </c>
      <c r="C473"/>
      <c r="D473"/>
      <c r="E473" t="inlineStr">
        <is>
          <t>https://www.youtube.com/results?search_query=Learning+composition+in+photography&amp;sp=EgQgAXAB</t>
        </is>
      </c>
    </row>
    <row r="474" ht="25.5" customHeight="1">
      <c r="A474" t="inlineStr">
        <is>
          <t>Model Making</t>
        </is>
      </c>
      <c r="B474" t="inlineStr">
        <is>
          <t>How to make a model airplane tutorial</t>
        </is>
      </c>
      <c r="C474"/>
      <c r="D474"/>
      <c r="E474" t="inlineStr">
        <is>
          <t>https://www.youtube.com/results?search_query=How+to+make+a+model+airplane+tutorial&amp;sp=EgQgAXAB</t>
        </is>
      </c>
    </row>
    <row r="475" ht="25.5" customHeight="1">
      <c r="A475" t="inlineStr">
        <is>
          <t>Model Making</t>
        </is>
      </c>
      <c r="B475" t="inlineStr">
        <is>
          <t>Beginner's guide to model making</t>
        </is>
      </c>
      <c r="C475"/>
      <c r="D475"/>
      <c r="E475" t="inlineStr">
        <is>
          <t>https://www.youtube.com/results?search_query=Beginner's+guide+to+model+making&amp;sp=EgQgAXAB</t>
        </is>
      </c>
    </row>
    <row r="476" ht="25.5" customHeight="1">
      <c r="A476" t="inlineStr">
        <is>
          <t>Model Making</t>
        </is>
      </c>
      <c r="B476" t="inlineStr">
        <is>
          <t>Day in the life of a professional model maker</t>
        </is>
      </c>
      <c r="C476"/>
      <c r="D476"/>
      <c r="E476" t="inlineStr">
        <is>
          <t>https://www.youtube.com/results?search_query=Day+in+the+life+of+a+professional+model+maker&amp;sp=EgQgAXAB</t>
        </is>
      </c>
    </row>
    <row r="477" ht="25.5" customHeight="1">
      <c r="A477" t="inlineStr">
        <is>
          <t>Model Making</t>
        </is>
      </c>
      <c r="B477" t="inlineStr">
        <is>
          <t>Model making techniques for architectural design</t>
        </is>
      </c>
      <c r="C477"/>
      <c r="D477"/>
      <c r="E477" t="inlineStr">
        <is>
          <t>https://www.youtube.com/results?search_query=Model+making+techniques+for+architectural+design&amp;sp=EgQgAXAB</t>
        </is>
      </c>
    </row>
    <row r="478" ht="25.5" customHeight="1">
      <c r="A478" t="inlineStr">
        <is>
          <t>Model Making</t>
        </is>
      </c>
      <c r="B478" t="inlineStr">
        <is>
          <t>Step by step guide on model ship building</t>
        </is>
      </c>
      <c r="C478"/>
      <c r="D478"/>
      <c r="E478" t="inlineStr">
        <is>
          <t>https://www.youtube.com/results?search_query=Step+by+step+guide+on+model+ship+building&amp;sp=EgQgAXAB</t>
        </is>
      </c>
    </row>
    <row r="479" ht="25.5" customHeight="1">
      <c r="A479" t="inlineStr">
        <is>
          <t>Model Making</t>
        </is>
      </c>
      <c r="B479" t="inlineStr">
        <is>
          <t>How to create model cars from scratch</t>
        </is>
      </c>
      <c r="C479"/>
      <c r="D479"/>
      <c r="E479" t="inlineStr">
        <is>
          <t>https://www.youtube.com/results?search_query=How+to+create+model+cars+from+scratch&amp;sp=EgQgAXAB</t>
        </is>
      </c>
    </row>
    <row r="480" ht="25.5" customHeight="1">
      <c r="A480" t="inlineStr">
        <is>
          <t>Model Making</t>
        </is>
      </c>
      <c r="B480" t="inlineStr">
        <is>
          <t>Scale model painting and customizing techniques</t>
        </is>
      </c>
      <c r="C480"/>
      <c r="D480"/>
      <c r="E480" t="inlineStr">
        <is>
          <t>https://www.youtube.com/results?search_query=Scale+model+painting+and+customizing+techniques&amp;sp=EgQgAXAB</t>
        </is>
      </c>
    </row>
    <row r="481" ht="25.5" customHeight="1">
      <c r="A481" t="inlineStr">
        <is>
          <t>Model Making</t>
        </is>
      </c>
      <c r="B481" t="inlineStr">
        <is>
          <t>Materials needed for model making tutorial</t>
        </is>
      </c>
      <c r="C481"/>
      <c r="D481"/>
      <c r="E481" t="inlineStr">
        <is>
          <t>https://www.youtube.com/results?search_query=Materials+needed+for+model+making+tutorial&amp;sp=EgQgAXAB</t>
        </is>
      </c>
    </row>
    <row r="482" ht="25.5" customHeight="1">
      <c r="A482" t="inlineStr">
        <is>
          <t>Model Making</t>
        </is>
      </c>
      <c r="B482" t="inlineStr">
        <is>
          <t>Expert tips on carving model figures</t>
        </is>
      </c>
      <c r="C482"/>
      <c r="D482"/>
      <c r="E482" t="inlineStr">
        <is>
          <t>https://www.youtube.com/results?search_query=Expert+tips+on+carving+model+figures&amp;sp=EgQgAXAB</t>
        </is>
      </c>
    </row>
    <row r="483" ht="25.5" customHeight="1">
      <c r="A483" t="inlineStr">
        <is>
          <t>Model Making</t>
        </is>
      </c>
      <c r="B483" t="inlineStr">
        <is>
          <t>Model making challenges and how to overcome them</t>
        </is>
      </c>
      <c r="C483"/>
      <c r="D483"/>
      <c r="E483" t="inlineStr">
        <is>
          <t>https://www.youtube.com/results?search_query=Model+making+challenges+and+how+to+overcome+them&amp;sp=EgQgAXAB</t>
        </is>
      </c>
    </row>
    <row r="484" ht="25.5" customHeight="1">
      <c r="A484" t="inlineStr">
        <is>
          <t>Painting</t>
        </is>
      </c>
      <c r="B484" t="inlineStr">
        <is>
          <t>How to start painting for beginners</t>
        </is>
      </c>
      <c r="C484"/>
      <c r="D484"/>
      <c r="E484" t="inlineStr">
        <is>
          <t>https://www.youtube.com/results?search_query=How+to+start+painting+for+beginners&amp;sp=EgQgAXAB</t>
        </is>
      </c>
    </row>
    <row r="485" ht="25.5" customHeight="1">
      <c r="A485" t="inlineStr">
        <is>
          <t>Painting</t>
        </is>
      </c>
      <c r="B485" t="inlineStr">
        <is>
          <t>Basic painting techniques everybody should know</t>
        </is>
      </c>
      <c r="C485"/>
      <c r="D485"/>
      <c r="E485" t="inlineStr">
        <is>
          <t>https://www.youtube.com/results?search_query=Basic+painting+techniques+everybody+should+know&amp;sp=EgQgAXAB</t>
        </is>
      </c>
    </row>
    <row r="486" ht="25.5" customHeight="1">
      <c r="A486" t="inlineStr">
        <is>
          <t>Painting</t>
        </is>
      </c>
      <c r="B486" t="inlineStr">
        <is>
          <t>Step by step guide to painting a landscape</t>
        </is>
      </c>
      <c r="C486"/>
      <c r="D486"/>
      <c r="E486" t="inlineStr">
        <is>
          <t>https://www.youtube.com/results?search_query=Step+by+step+guide+to+painting+a+landscape&amp;sp=EgQgAXAB</t>
        </is>
      </c>
    </row>
    <row r="487" ht="25.5" customHeight="1">
      <c r="A487" t="inlineStr">
        <is>
          <t>Painting</t>
        </is>
      </c>
      <c r="B487" t="inlineStr">
        <is>
          <t>Day in the life of a professional painter</t>
        </is>
      </c>
      <c r="C487"/>
      <c r="D487"/>
      <c r="E487" t="inlineStr">
        <is>
          <t>https://www.youtube.com/results?search_query=Day+in+the+life+of+a+professional+painter&amp;sp=EgQgAXAB</t>
        </is>
      </c>
    </row>
    <row r="488" ht="25.5" customHeight="1">
      <c r="A488" t="inlineStr">
        <is>
          <t>Painting</t>
        </is>
      </c>
      <c r="B488" t="inlineStr">
        <is>
          <t>Acrylic painting tutorial for beginners</t>
        </is>
      </c>
      <c r="C488"/>
      <c r="D488"/>
      <c r="E488" t="inlineStr">
        <is>
          <t>https://www.youtube.com/results?search_query=Acrylic+painting+tutorial+for+beginners&amp;sp=EgQgAXAB</t>
        </is>
      </c>
    </row>
    <row r="489" ht="25.5" customHeight="1">
      <c r="A489" t="inlineStr">
        <is>
          <t>Painting</t>
        </is>
      </c>
      <c r="B489" t="inlineStr">
        <is>
          <t>How to mix colors for painting</t>
        </is>
      </c>
      <c r="C489"/>
      <c r="D489"/>
      <c r="E489" t="inlineStr">
        <is>
          <t>https://www.youtube.com/results?search_query=How+to+mix+colors+for+painting&amp;sp=EgQgAXAB</t>
        </is>
      </c>
    </row>
    <row r="490" ht="25.5" customHeight="1">
      <c r="A490" t="inlineStr">
        <is>
          <t>Painting</t>
        </is>
      </c>
      <c r="B490" t="inlineStr">
        <is>
          <t>Painting tutorial with watercolors</t>
        </is>
      </c>
      <c r="C490"/>
      <c r="D490"/>
      <c r="E490" t="inlineStr">
        <is>
          <t>https://www.youtube.com/results?search_query=Painting+tutorial+with+watercolors&amp;sp=EgQgAXAB</t>
        </is>
      </c>
    </row>
    <row r="491" ht="25.5" customHeight="1">
      <c r="A491" t="inlineStr">
        <is>
          <t>Painting</t>
        </is>
      </c>
      <c r="B491" t="inlineStr">
        <is>
          <t>Famous artists painting techniques explained</t>
        </is>
      </c>
      <c r="C491"/>
      <c r="D491"/>
      <c r="E491" t="inlineStr">
        <is>
          <t>https://www.youtube.com/results?search_query=Famous+artists+painting+techniques+explained&amp;sp=EgQgAXAB</t>
        </is>
      </c>
    </row>
    <row r="492" ht="25.5" customHeight="1">
      <c r="A492" t="inlineStr">
        <is>
          <t>Painting</t>
        </is>
      </c>
      <c r="B492" t="inlineStr">
        <is>
          <t>How to create texture in painting</t>
        </is>
      </c>
      <c r="C492"/>
      <c r="D492"/>
      <c r="E492" t="inlineStr">
        <is>
          <t>https://www.youtube.com/results?search_query=How+to+create+texture+in+painting&amp;sp=EgQgAXAB</t>
        </is>
      </c>
    </row>
    <row r="493" ht="25.5" customHeight="1">
      <c r="A493" t="inlineStr">
        <is>
          <t>Painting</t>
        </is>
      </c>
      <c r="B493" t="inlineStr">
        <is>
          <t>DIY home painting tips and tricks</t>
        </is>
      </c>
      <c r="C493"/>
      <c r="D493"/>
      <c r="E493" t="inlineStr">
        <is>
          <t>https://www.youtube.com/results?search_query=DIY+home+painting+tips+and+tricks&amp;sp=EgQgAXAB</t>
        </is>
      </c>
    </row>
    <row r="494" ht="25.5" customHeight="1">
      <c r="A494" t="inlineStr">
        <is>
          <t>Collecting</t>
        </is>
      </c>
      <c r="B494" t="inlineStr">
        <is>
          <t>How to start a collectibles collection</t>
        </is>
      </c>
      <c r="C494"/>
      <c r="D494"/>
      <c r="E494" t="inlineStr">
        <is>
          <t>https://www.youtube.com/results?search_query=How+to+start+a+collectibles+collection&amp;sp=EgQgAXAB</t>
        </is>
      </c>
    </row>
    <row r="495" ht="25.5" customHeight="1">
      <c r="A495" t="inlineStr">
        <is>
          <t>Collecting</t>
        </is>
      </c>
      <c r="B495" t="inlineStr">
        <is>
          <t>Guide to collecting rare coins</t>
        </is>
      </c>
      <c r="C495"/>
      <c r="D495"/>
      <c r="E495" t="inlineStr">
        <is>
          <t>https://www.youtube.com/results?search_query=Guide+to+collecting+rare+coins&amp;sp=EgQgAXAB</t>
        </is>
      </c>
    </row>
    <row r="496" ht="25.5" customHeight="1">
      <c r="A496" t="inlineStr">
        <is>
          <t>Collecting</t>
        </is>
      </c>
      <c r="B496" t="inlineStr">
        <is>
          <t>Day in the life of an antique collector</t>
        </is>
      </c>
      <c r="C496"/>
      <c r="D496"/>
      <c r="E496" t="inlineStr">
        <is>
          <t>https://www.youtube.com/results?search_query=Day+in+the+life+of+an+antique+collector&amp;sp=EgQgAXAB</t>
        </is>
      </c>
    </row>
    <row r="497" ht="25.5" customHeight="1">
      <c r="A497" t="inlineStr">
        <is>
          <t>Collecting</t>
        </is>
      </c>
      <c r="B497" t="inlineStr">
        <is>
          <t>Basics of stamp collecting</t>
        </is>
      </c>
      <c r="C497"/>
      <c r="D497"/>
      <c r="E497" t="inlineStr">
        <is>
          <t>https://www.youtube.com/results?search_query=Basics+of+stamp+collecting&amp;sp=EgQgAXAB</t>
        </is>
      </c>
    </row>
    <row r="498" ht="25.5" customHeight="1">
      <c r="A498" t="inlineStr">
        <is>
          <t>Collecting</t>
        </is>
      </c>
      <c r="B498" t="inlineStr">
        <is>
          <t>Tips and tricks for collecting vintage items</t>
        </is>
      </c>
      <c r="C498"/>
      <c r="D498"/>
      <c r="E498" t="inlineStr">
        <is>
          <t>https://www.youtube.com/results?search_query=Tips+and+tricks+for+collecting+vintage+items&amp;sp=EgQgAXAB</t>
        </is>
      </c>
    </row>
    <row r="499" ht="25.5" customHeight="1">
      <c r="A499" t="inlineStr">
        <is>
          <t>Collecting</t>
        </is>
      </c>
      <c r="B499" t="inlineStr">
        <is>
          <t>How to collect and store comic books properly</t>
        </is>
      </c>
      <c r="C499"/>
      <c r="D499"/>
      <c r="E499" t="inlineStr">
        <is>
          <t>https://www.youtube.com/results?search_query=How+to+collect+and+store+comic+books+properly&amp;sp=EgQgAXAB</t>
        </is>
      </c>
    </row>
    <row r="500" ht="25.5" customHeight="1">
      <c r="A500" t="inlineStr">
        <is>
          <t>Collecting</t>
        </is>
      </c>
      <c r="B500" t="inlineStr">
        <is>
          <t>Ways to collect and preserve sneakers</t>
        </is>
      </c>
      <c r="C500"/>
      <c r="D500"/>
      <c r="E500" t="inlineStr">
        <is>
          <t>https://www.youtube.com/results?search_query=Ways+to+collect+and+preserve+sneakers&amp;sp=EgQgAXAB</t>
        </is>
      </c>
    </row>
    <row r="501" ht="25.5" customHeight="1">
      <c r="A501" t="inlineStr">
        <is>
          <t>Collecting</t>
        </is>
      </c>
      <c r="B501" t="inlineStr">
        <is>
          <t>Day in the life of a professional sports memorabilia collector</t>
        </is>
      </c>
      <c r="C501"/>
      <c r="D501"/>
      <c r="E501" t="inlineStr">
        <is>
          <t>https://www.youtube.com/results?search_query=Day+in+the+life+of+a+professional+sports+memorabilia+collector&amp;sp=EgQgAXAB</t>
        </is>
      </c>
    </row>
    <row r="502" ht="25.5" customHeight="1">
      <c r="A502" t="inlineStr">
        <is>
          <t>Collecting</t>
        </is>
      </c>
      <c r="B502" t="inlineStr">
        <is>
          <t>Art collecting for beginners</t>
        </is>
      </c>
      <c r="C502"/>
      <c r="D502"/>
      <c r="E502" t="inlineStr">
        <is>
          <t>https://www.youtube.com/results?search_query=Art+collecting+for+beginners&amp;sp=EgQgAXAB</t>
        </is>
      </c>
    </row>
    <row r="503" ht="25.5" customHeight="1">
      <c r="A503" t="inlineStr">
        <is>
          <t>Collecting</t>
        </is>
      </c>
      <c r="B503" t="inlineStr">
        <is>
          <t>How to make money with record vinyl collecting</t>
        </is>
      </c>
      <c r="C503"/>
      <c r="D503"/>
      <c r="E503" t="inlineStr">
        <is>
          <t>https://www.youtube.com/results?search_query=How+to+make+money+with+record+vinyl+collecting&amp;sp=EgQgAXAB</t>
        </is>
      </c>
    </row>
    <row r="504" ht="25.5" customHeight="1">
      <c r="A504" t="inlineStr">
        <is>
          <t>Digital technology art</t>
        </is>
      </c>
      <c r="B504" t="inlineStr">
        <is>
          <t>How to create digital art for beginners</t>
        </is>
      </c>
      <c r="C504" t="inlineStr">
        <is>
          <t>Yes</t>
        </is>
      </c>
      <c r="D504"/>
      <c r="E504" t="inlineStr">
        <is>
          <t>https://www.youtube.com/results?search_query=How+to+create+digital+art+for+beginners&amp;sp=EgQgAXAB</t>
        </is>
      </c>
    </row>
    <row r="505" ht="25.5" customHeight="1">
      <c r="A505" t="inlineStr">
        <is>
          <t>Digital technology art</t>
        </is>
      </c>
      <c r="B505" t="inlineStr">
        <is>
          <t>Exploring digital technology in modern art</t>
        </is>
      </c>
      <c r="C505" t="inlineStr">
        <is>
          <t>Yes</t>
        </is>
      </c>
      <c r="D505"/>
      <c r="E505" t="inlineStr">
        <is>
          <t>https://www.youtube.com/results?search_query=Exploring+digital+technology+in+modern+art&amp;sp=EgQgAXAB</t>
        </is>
      </c>
    </row>
    <row r="506" ht="25.5" customHeight="1">
      <c r="A506" t="inlineStr">
        <is>
          <t>Digital technology art</t>
        </is>
      </c>
      <c r="B506" t="inlineStr">
        <is>
          <t>Day in the life of a digital artist</t>
        </is>
      </c>
      <c r="C506" t="inlineStr">
        <is>
          <t>Yes</t>
        </is>
      </c>
      <c r="D506"/>
      <c r="E506" t="inlineStr">
        <is>
          <t>https://www.youtube.com/results?search_query=Day+in+the+life+of+a+digital+artist&amp;sp=EgQgAXAB</t>
        </is>
      </c>
    </row>
    <row r="507" ht="25.5" customHeight="1">
      <c r="A507" t="inlineStr">
        <is>
          <t>Digital technology art</t>
        </is>
      </c>
      <c r="B507" t="inlineStr">
        <is>
          <t>Understanding the impact of digital technology on art</t>
        </is>
      </c>
      <c r="C507" t="inlineStr">
        <is>
          <t>Yes</t>
        </is>
      </c>
      <c r="D507"/>
      <c r="E507" t="inlineStr">
        <is>
          <t>https://www.youtube.com/results?search_query=Understanding+the+impact+of+digital+technology+on+art&amp;sp=EgQgAXAB</t>
        </is>
      </c>
    </row>
    <row r="508" ht="25.5" customHeight="1">
      <c r="A508" t="inlineStr">
        <is>
          <t>Digital technology art</t>
        </is>
      </c>
      <c r="B508" t="inlineStr">
        <is>
          <t>Digital technology art transformation</t>
        </is>
      </c>
      <c r="C508" t="inlineStr">
        <is>
          <t>Yes</t>
        </is>
      </c>
      <c r="D508"/>
      <c r="E508" t="inlineStr">
        <is>
          <t>https://www.youtube.com/results?search_query=Digital+technology+art+transformation&amp;sp=EgQgAXAB</t>
        </is>
      </c>
    </row>
    <row r="509" ht="25.5" customHeight="1">
      <c r="A509" t="inlineStr">
        <is>
          <t>Digital technology art</t>
        </is>
      </c>
      <c r="B509" t="inlineStr">
        <is>
          <t>How to use digital technology in art</t>
        </is>
      </c>
      <c r="C509" t="inlineStr">
        <is>
          <t>Yes</t>
        </is>
      </c>
      <c r="D509"/>
      <c r="E509" t="inlineStr">
        <is>
          <t>https://www.youtube.com/results?search_query=How+to+use+digital+technology+in+art&amp;sp=EgQgAXAB</t>
        </is>
      </c>
    </row>
    <row r="510" ht="25.5" customHeight="1">
      <c r="A510" t="inlineStr">
        <is>
          <t>Digital technology art</t>
        </is>
      </c>
      <c r="B510" t="inlineStr">
        <is>
          <t>Tutorials on creating art using digital technology</t>
        </is>
      </c>
      <c r="C510" t="inlineStr">
        <is>
          <t>Yes</t>
        </is>
      </c>
      <c r="D510"/>
      <c r="E510" t="inlineStr">
        <is>
          <t>https://www.youtube.com/results?search_query=Tutorials+on+creating+art+using+digital+technology&amp;sp=EgQgAXAB</t>
        </is>
      </c>
    </row>
    <row r="511" ht="25.5" customHeight="1">
      <c r="A511" t="inlineStr">
        <is>
          <t>Digital technology art</t>
        </is>
      </c>
      <c r="B511" t="inlineStr">
        <is>
          <t>Best digital art software for creating technology art</t>
        </is>
      </c>
      <c r="C511" t="inlineStr">
        <is>
          <t>Yes</t>
        </is>
      </c>
      <c r="D511"/>
      <c r="E511" t="inlineStr">
        <is>
          <t>https://www.youtube.com/results?search_query=Best+digital+art+software+for+creating+technology+art&amp;sp=EgQgAXAB</t>
        </is>
      </c>
    </row>
    <row r="512" ht="25.5" customHeight="1">
      <c r="A512" t="inlineStr">
        <is>
          <t>Digital technology art</t>
        </is>
      </c>
      <c r="B512" t="inlineStr">
        <is>
          <t>Contemporary artists using digital technology</t>
        </is>
      </c>
      <c r="C512" t="inlineStr">
        <is>
          <t>Yes</t>
        </is>
      </c>
      <c r="D512"/>
      <c r="E512" t="inlineStr">
        <is>
          <t>https://www.youtube.com/results?search_query=Contemporary+artists+using+digital+technology&amp;sp=EgQgAXAB</t>
        </is>
      </c>
    </row>
    <row r="513" ht="25.5" customHeight="1">
      <c r="A513" t="inlineStr">
        <is>
          <t>Digital technology art</t>
        </is>
      </c>
      <c r="B513" t="inlineStr">
        <is>
          <t>Creating digital technology art with Photoshop</t>
        </is>
      </c>
      <c r="C513" t="inlineStr">
        <is>
          <t>Yes</t>
        </is>
      </c>
      <c r="D513"/>
      <c r="E513" t="inlineStr">
        <is>
          <t>https://www.youtube.com/results?search_query=Creating+digital+technology+art+with+Photoshop&amp;sp=EgQgAXAB</t>
        </is>
      </c>
    </row>
    <row r="514" ht="25.5" customHeight="1">
      <c r="A514" t="inlineStr">
        <is>
          <t>Fireworks</t>
        </is>
      </c>
      <c r="B514" t="inlineStr">
        <is>
          <t>How to set off fireworks safely</t>
        </is>
      </c>
      <c r="C514" t="inlineStr">
        <is>
          <t>Yes</t>
        </is>
      </c>
      <c r="D514"/>
      <c r="E514" t="inlineStr">
        <is>
          <t>https://www.youtube.com/results?search_query=How+to+set+off+fireworks+safely&amp;sp=EgQgAXAB</t>
        </is>
      </c>
    </row>
    <row r="515" ht="25.5" customHeight="1">
      <c r="A515" t="inlineStr">
        <is>
          <t>Fireworks</t>
        </is>
      </c>
      <c r="B515" t="inlineStr">
        <is>
          <t>Fireworks display best practices</t>
        </is>
      </c>
      <c r="C515" t="inlineStr">
        <is>
          <t>Yes</t>
        </is>
      </c>
      <c r="D515"/>
      <c r="E515" t="inlineStr">
        <is>
          <t>https://www.youtube.com/results?search_query=Fireworks+display+best+practices&amp;sp=EgQgAXAB</t>
        </is>
      </c>
    </row>
    <row r="516" ht="25.5" customHeight="1">
      <c r="A516" t="inlineStr">
        <is>
          <t>Fireworks</t>
        </is>
      </c>
      <c r="B516" t="inlineStr">
        <is>
          <t>Day in the life of a professional fireworks designer</t>
        </is>
      </c>
      <c r="C516" t="inlineStr">
        <is>
          <t>Yes</t>
        </is>
      </c>
      <c r="D516"/>
      <c r="E516" t="inlineStr">
        <is>
          <t>https://www.youtube.com/results?search_query=Day+in+the+life+of+a+professional+fireworks+designer&amp;sp=EgQgAXAB</t>
        </is>
      </c>
    </row>
    <row r="517" ht="25.5" customHeight="1">
      <c r="A517" t="inlineStr">
        <is>
          <t>Fireworks</t>
        </is>
      </c>
      <c r="B517" t="inlineStr">
        <is>
          <t>World's most spectacular fireworks shows</t>
        </is>
      </c>
      <c r="C517" t="inlineStr">
        <is>
          <t>Yes</t>
        </is>
      </c>
      <c r="D517"/>
      <c r="E517" t="inlineStr">
        <is>
          <t>https://www.youtube.com/results?search_query=World's+most+spectacular+fireworks+shows&amp;sp=EgQgAXAB</t>
        </is>
      </c>
    </row>
    <row r="518" ht="25.5" customHeight="1">
      <c r="A518" t="inlineStr">
        <is>
          <t>Fireworks</t>
        </is>
      </c>
      <c r="B518" t="inlineStr">
        <is>
          <t>How fireworks are made</t>
        </is>
      </c>
      <c r="C518" t="inlineStr">
        <is>
          <t>Yes</t>
        </is>
      </c>
      <c r="D518"/>
      <c r="E518" t="inlineStr">
        <is>
          <t>https://www.youtube.com/results?search_query=How+fireworks+are+made&amp;sp=EgQgAXAB</t>
        </is>
      </c>
    </row>
    <row r="519" ht="25.5" customHeight="1">
      <c r="A519" t="inlineStr">
        <is>
          <t>Fireworks</t>
        </is>
      </c>
      <c r="B519" t="inlineStr">
        <is>
          <t>How to photograph fireworks</t>
        </is>
      </c>
      <c r="C519" t="inlineStr">
        <is>
          <t>Yes</t>
        </is>
      </c>
      <c r="D519"/>
      <c r="E519" t="inlineStr">
        <is>
          <t>https://www.youtube.com/results?search_query=How+to+photograph+fireworks&amp;sp=EgQgAXAB</t>
        </is>
      </c>
    </row>
    <row r="520" ht="25.5" customHeight="1">
      <c r="A520" t="inlineStr">
        <is>
          <t>Fireworks</t>
        </is>
      </c>
      <c r="B520" t="inlineStr">
        <is>
          <t>DIY homemade fireworks tutorial</t>
        </is>
      </c>
      <c r="C520" t="inlineStr">
        <is>
          <t>Yes</t>
        </is>
      </c>
      <c r="D520"/>
      <c r="E520" t="inlineStr">
        <is>
          <t>https://www.youtube.com/results?search_query=DIY+homemade+fireworks+tutorial&amp;sp=EgQgAXAB</t>
        </is>
      </c>
    </row>
    <row r="521" ht="25.5" customHeight="1">
      <c r="A521" t="inlineStr">
        <is>
          <t>Fireworks</t>
        </is>
      </c>
      <c r="B521" t="inlineStr">
        <is>
          <t>How to plan a fireworks show</t>
        </is>
      </c>
      <c r="C521" t="inlineStr">
        <is>
          <t>Yes</t>
        </is>
      </c>
      <c r="D521"/>
      <c r="E521" t="inlineStr">
        <is>
          <t>https://www.youtube.com/results?search_query=How+to+plan+a+fireworks+show&amp;sp=EgQgAXAB</t>
        </is>
      </c>
    </row>
    <row r="522" ht="25.5" customHeight="1">
      <c r="A522" t="inlineStr">
        <is>
          <t>Fireworks</t>
        </is>
      </c>
      <c r="B522" t="inlineStr">
        <is>
          <t>Fireworks safety guidelines</t>
        </is>
      </c>
      <c r="C522" t="inlineStr">
        <is>
          <t>Yes</t>
        </is>
      </c>
      <c r="D522"/>
      <c r="E522" t="inlineStr">
        <is>
          <t>https://www.youtube.com/results?search_query=Fireworks+safety+guidelines&amp;sp=EgQgAXAB</t>
        </is>
      </c>
    </row>
    <row r="523" ht="25.5" customHeight="1">
      <c r="A523" t="inlineStr">
        <is>
          <t>Fireworks</t>
        </is>
      </c>
      <c r="B523" t="inlineStr">
        <is>
          <t>The science behind fireworks</t>
        </is>
      </c>
      <c r="C523" t="inlineStr">
        <is>
          <t>Yes</t>
        </is>
      </c>
      <c r="D523"/>
      <c r="E523" t="inlineStr">
        <is>
          <t>https://www.youtube.com/results?search_query=The+science+behind+fireworks&amp;sp=EgQgAXAB</t>
        </is>
      </c>
    </row>
    <row r="524" ht="25.5" customHeight="1">
      <c r="A524" t="inlineStr">
        <is>
          <t>Sculpting</t>
        </is>
      </c>
      <c r="B524" t="inlineStr">
        <is>
          <t>How to start with sculpting for beginners</t>
        </is>
      </c>
      <c r="C524" t="inlineStr">
        <is>
          <t>Yes</t>
        </is>
      </c>
      <c r="D524"/>
      <c r="E524" t="inlineStr">
        <is>
          <t>https://www.youtube.com/results?search_query=How+to+start+with+sculpting+for+beginners&amp;sp=EgQgAXAB</t>
        </is>
      </c>
    </row>
    <row r="525" ht="25.5" customHeight="1">
      <c r="A525" t="inlineStr">
        <is>
          <t>Sculpting</t>
        </is>
      </c>
      <c r="B525" t="inlineStr">
        <is>
          <t>Mastering the art of clay sculpture</t>
        </is>
      </c>
      <c r="C525" t="inlineStr">
        <is>
          <t>Yes</t>
        </is>
      </c>
      <c r="D525"/>
      <c r="E525" t="inlineStr">
        <is>
          <t>https://www.youtube.com/results?search_query=Mastering+the+art+of+clay+sculpture&amp;sp=EgQgAXAB</t>
        </is>
      </c>
    </row>
    <row r="526" ht="25.5" customHeight="1">
      <c r="A526" t="inlineStr">
        <is>
          <t>Sculpting</t>
        </is>
      </c>
      <c r="B526" t="inlineStr">
        <is>
          <t>Day in the life of professional sculptor</t>
        </is>
      </c>
      <c r="C526" t="inlineStr">
        <is>
          <t>Yes</t>
        </is>
      </c>
      <c r="D526"/>
      <c r="E526" t="inlineStr">
        <is>
          <t>https://www.youtube.com/results?search_query=Day+in+the+life+of+professional+sculptor&amp;sp=EgQgAXAB</t>
        </is>
      </c>
    </row>
    <row r="527" ht="25.5" customHeight="1">
      <c r="A527" t="inlineStr">
        <is>
          <t>Sculpting</t>
        </is>
      </c>
      <c r="B527" t="inlineStr">
        <is>
          <t>Exploring types of sculpting techniques</t>
        </is>
      </c>
      <c r="C527" t="inlineStr">
        <is>
          <t>Yes</t>
        </is>
      </c>
      <c r="D527"/>
      <c r="E527" t="inlineStr">
        <is>
          <t>https://www.youtube.com/results?search_query=Exploring+types+of+sculpting+techniques&amp;sp=EgQgAXAB</t>
        </is>
      </c>
    </row>
    <row r="528" ht="25.5" customHeight="1">
      <c r="A528" t="inlineStr">
        <is>
          <t>Sculpting</t>
        </is>
      </c>
      <c r="B528" t="inlineStr">
        <is>
          <t>How to sculpt with polymer clay</t>
        </is>
      </c>
      <c r="C528" t="inlineStr">
        <is>
          <t>Yes</t>
        </is>
      </c>
      <c r="D528"/>
      <c r="E528" t="inlineStr">
        <is>
          <t>https://www.youtube.com/results?search_query=How+to+sculpt+with+polymer+clay&amp;sp=EgQgAXAB</t>
        </is>
      </c>
    </row>
    <row r="529" ht="25.5" customHeight="1">
      <c r="A529" t="inlineStr">
        <is>
          <t>Sculpting</t>
        </is>
      </c>
      <c r="B529" t="inlineStr">
        <is>
          <t>Creating abstract sculptures step by step</t>
        </is>
      </c>
      <c r="C529" t="inlineStr">
        <is>
          <t>Yes</t>
        </is>
      </c>
      <c r="D529"/>
      <c r="E529" t="inlineStr">
        <is>
          <t>https://www.youtube.com/results?search_query=Creating+abstract+sculptures+step+by+step&amp;sp=EgQgAXAB</t>
        </is>
      </c>
    </row>
    <row r="530" ht="25.5" customHeight="1">
      <c r="A530" t="inlineStr">
        <is>
          <t>Sculpting</t>
        </is>
      </c>
      <c r="B530" t="inlineStr">
        <is>
          <t>How to create a stone sculpture</t>
        </is>
      </c>
      <c r="C530" t="inlineStr">
        <is>
          <t>Yes</t>
        </is>
      </c>
      <c r="D530"/>
      <c r="E530" t="inlineStr">
        <is>
          <t>https://www.youtube.com/results?search_query=How+to+create+a+stone+sculpture&amp;sp=EgQgAXAB</t>
        </is>
      </c>
    </row>
    <row r="531" ht="25.5" customHeight="1">
      <c r="A531" t="inlineStr">
        <is>
          <t>Sculpting</t>
        </is>
      </c>
      <c r="B531" t="inlineStr">
        <is>
          <t>Sculpting tutorial for beginners</t>
        </is>
      </c>
      <c r="C531" t="inlineStr">
        <is>
          <t>Yes</t>
        </is>
      </c>
      <c r="D531"/>
      <c r="E531" t="inlineStr">
        <is>
          <t>https://www.youtube.com/results?search_query=Sculpting+tutorial+for+beginners&amp;sp=EgQgAXAB</t>
        </is>
      </c>
    </row>
    <row r="532" ht="25.5" customHeight="1">
      <c r="A532" t="inlineStr">
        <is>
          <t>Sculpting</t>
        </is>
      </c>
      <c r="B532" t="inlineStr">
        <is>
          <t>Walkthrough of a sculptor's studio</t>
        </is>
      </c>
      <c r="C532" t="inlineStr">
        <is>
          <t>Yes</t>
        </is>
      </c>
      <c r="D532"/>
      <c r="E532" t="inlineStr">
        <is>
          <t>https://www.youtube.com/results?search_query=Walkthrough+of+a+sculptor's+studio&amp;sp=EgQgAXAB</t>
        </is>
      </c>
    </row>
    <row r="533" ht="25.5" customHeight="1">
      <c r="A533" t="inlineStr">
        <is>
          <t>Sculpting</t>
        </is>
      </c>
      <c r="B533" t="inlineStr">
        <is>
          <t>Using different materials in sculpting</t>
        </is>
      </c>
      <c r="C533" t="inlineStr">
        <is>
          <t>Yes</t>
        </is>
      </c>
      <c r="D533"/>
      <c r="E533" t="inlineStr">
        <is>
          <t>https://www.youtube.com/results?search_query=Using+different+materials+in+sculpting&amp;sp=EgQgAXAB</t>
        </is>
      </c>
    </row>
    <row r="534" ht="25.5" customHeight="1">
      <c r="A534" t="inlineStr">
        <is>
          <t>Amateur radio</t>
        </is>
      </c>
      <c r="B534" t="inlineStr">
        <is>
          <t>How to get started with amateur radio</t>
        </is>
      </c>
      <c r="C534"/>
      <c r="D534"/>
      <c r="E534" t="inlineStr">
        <is>
          <t>https://www.youtube.com/results?search_query=How+to+get+started+with+amateur+radio&amp;sp=EgQgAXAB</t>
        </is>
      </c>
    </row>
    <row r="535" ht="25.5" customHeight="1">
      <c r="A535" t="inlineStr">
        <is>
          <t>Amateur radio</t>
        </is>
      </c>
      <c r="B535" t="inlineStr">
        <is>
          <t>How to use amateur radio for beginners</t>
        </is>
      </c>
      <c r="C535"/>
      <c r="D535"/>
      <c r="E535" t="inlineStr">
        <is>
          <t>https://www.youtube.com/results?search_query=How+to+use+amateur+radio+for+beginners&amp;sp=EgQgAXAB</t>
        </is>
      </c>
    </row>
    <row r="536" ht="25.5" customHeight="1">
      <c r="A536" t="inlineStr">
        <is>
          <t>Amateur radio</t>
        </is>
      </c>
      <c r="B536" t="inlineStr">
        <is>
          <t>Amateur radio setup tutorial</t>
        </is>
      </c>
      <c r="C536"/>
      <c r="D536"/>
      <c r="E536" t="inlineStr">
        <is>
          <t>https://www.youtube.com/results?search_query=Amateur+radio+setup+tutorial&amp;sp=EgQgAXAB</t>
        </is>
      </c>
    </row>
    <row r="537" ht="25.5" customHeight="1">
      <c r="A537" t="inlineStr">
        <is>
          <t>Amateur radio</t>
        </is>
      </c>
      <c r="B537" t="inlineStr">
        <is>
          <t>Day in the life of an amateur radio operator</t>
        </is>
      </c>
      <c r="C537"/>
      <c r="D537"/>
      <c r="E537" t="inlineStr">
        <is>
          <t>https://www.youtube.com/results?search_query=Day+in+the+life+of+an+amateur+radio+operator&amp;sp=EgQgAXAB</t>
        </is>
      </c>
    </row>
    <row r="538" ht="25.5" customHeight="1">
      <c r="A538" t="inlineStr">
        <is>
          <t>Amateur radio</t>
        </is>
      </c>
      <c r="B538" t="inlineStr">
        <is>
          <t>Troubleshooting common amateur radio issues</t>
        </is>
      </c>
      <c r="C538"/>
      <c r="D538"/>
      <c r="E538" t="inlineStr">
        <is>
          <t>https://www.youtube.com/results?search_query=Troubleshooting+common+amateur+radio+issues&amp;sp=EgQgAXAB</t>
        </is>
      </c>
    </row>
    <row r="539" ht="25.5" customHeight="1">
      <c r="A539" t="inlineStr">
        <is>
          <t>Amateur radio</t>
        </is>
      </c>
      <c r="B539" t="inlineStr">
        <is>
          <t>Guide to amateur radio frequencies</t>
        </is>
      </c>
      <c r="C539"/>
      <c r="D539"/>
      <c r="E539" t="inlineStr">
        <is>
          <t>https://www.youtube.com/results?search_query=Guide+to+amateur+radio+frequencies&amp;sp=EgQgAXAB</t>
        </is>
      </c>
    </row>
    <row r="540" ht="25.5" customHeight="1">
      <c r="A540" t="inlineStr">
        <is>
          <t>Amateur radio</t>
        </is>
      </c>
      <c r="B540" t="inlineStr">
        <is>
          <t>Basics of amateur radio communication</t>
        </is>
      </c>
      <c r="C540"/>
      <c r="D540"/>
      <c r="E540" t="inlineStr">
        <is>
          <t>https://www.youtube.com/results?search_query=Basics+of+amateur+radio+communication&amp;sp=EgQgAXAB</t>
        </is>
      </c>
    </row>
    <row r="541" ht="25.5" customHeight="1">
      <c r="A541" t="inlineStr">
        <is>
          <t>Amateur radio</t>
        </is>
      </c>
      <c r="B541" t="inlineStr">
        <is>
          <t>Advanced techniques for amateur radio operators</t>
        </is>
      </c>
      <c r="C541"/>
      <c r="D541"/>
      <c r="E541" t="inlineStr">
        <is>
          <t>https://www.youtube.com/results?search_query=Advanced+techniques+for+amateur+radio+operators&amp;sp=EgQgAXAB</t>
        </is>
      </c>
    </row>
    <row r="542" ht="25.5" customHeight="1">
      <c r="A542" t="inlineStr">
        <is>
          <t>Amateur radio</t>
        </is>
      </c>
      <c r="B542" t="inlineStr">
        <is>
          <t>Demonstration of amateur radio contesting</t>
        </is>
      </c>
      <c r="C542"/>
      <c r="D542"/>
      <c r="E542" t="inlineStr">
        <is>
          <t>https://www.youtube.com/results?search_query=Demonstration+of+amateur+radio+contesting&amp;sp=EgQgAXAB</t>
        </is>
      </c>
    </row>
    <row r="543" ht="25.5" customHeight="1">
      <c r="A543" t="inlineStr">
        <is>
          <t>Amateur radio</t>
        </is>
      </c>
      <c r="B543" t="inlineStr">
        <is>
          <t>Understanding the amateur radio license exam</t>
        </is>
      </c>
      <c r="C543"/>
      <c r="D543"/>
      <c r="E543" t="inlineStr">
        <is>
          <t>https://www.youtube.com/results?search_query=Understanding+the+amateur+radio+license+exam&amp;sp=EgQgAXAB</t>
        </is>
      </c>
    </row>
    <row r="544" ht="25.5" customHeight="1">
      <c r="A544" t="inlineStr">
        <is>
          <t>Boredom busters</t>
        </is>
      </c>
      <c r="B544" t="inlineStr">
        <is>
          <t>How to defeat boredom at home</t>
        </is>
      </c>
      <c r="C544"/>
      <c r="D544"/>
      <c r="E544" t="inlineStr">
        <is>
          <t>https://www.youtube.com/results?search_query=How+to+defeat+boredom+at+home&amp;sp=EgQgAXAB</t>
        </is>
      </c>
    </row>
    <row r="545" ht="25.5" customHeight="1">
      <c r="A545" t="inlineStr">
        <is>
          <t>Boredom busters</t>
        </is>
      </c>
      <c r="B545" t="inlineStr">
        <is>
          <t>Top 10 boredom busters activities</t>
        </is>
      </c>
      <c r="C545"/>
      <c r="D545"/>
      <c r="E545" t="inlineStr">
        <is>
          <t>https://www.youtube.com/results?search_query=Top+10+boredom+busters+activities&amp;sp=EgQgAXAB</t>
        </is>
      </c>
    </row>
    <row r="546" ht="25.5" customHeight="1">
      <c r="A546" t="inlineStr">
        <is>
          <t>Boredom busters</t>
        </is>
      </c>
      <c r="B546" t="inlineStr">
        <is>
          <t>Creative boredom busters for kids</t>
        </is>
      </c>
      <c r="C546"/>
      <c r="D546"/>
      <c r="E546" t="inlineStr">
        <is>
          <t>https://www.youtube.com/results?search_query=Creative+boredom+busters+for+kids&amp;sp=EgQgAXAB</t>
        </is>
      </c>
    </row>
    <row r="547" ht="25.5" customHeight="1">
      <c r="A547" t="inlineStr">
        <is>
          <t>Boredom busters</t>
        </is>
      </c>
      <c r="B547" t="inlineStr">
        <is>
          <t>Day in the life of a stayathome parent boredom busters</t>
        </is>
      </c>
      <c r="C547"/>
      <c r="D547"/>
      <c r="E547" t="inlineStr">
        <is>
          <t>https://www.youtube.com/results?search_query=Day+in+the+life+of+a+stayathome+parent+boredom+busters&amp;sp=EgQgAXAB</t>
        </is>
      </c>
    </row>
    <row r="548" ht="25.5" customHeight="1">
      <c r="A548" t="inlineStr">
        <is>
          <t>Boredom busters</t>
        </is>
      </c>
      <c r="B548" t="inlineStr">
        <is>
          <t>DIY boredom busters crafts</t>
        </is>
      </c>
      <c r="C548"/>
      <c r="D548"/>
      <c r="E548" t="inlineStr">
        <is>
          <t>https://www.youtube.com/results?search_query=DIY+boredom+busters+crafts&amp;sp=EgQgAXAB</t>
        </is>
      </c>
    </row>
    <row r="549" ht="25.5" customHeight="1">
      <c r="A549" t="inlineStr">
        <is>
          <t>Boredom busters</t>
        </is>
      </c>
      <c r="B549" t="inlineStr">
        <is>
          <t>Boredom busters exercises and workouts</t>
        </is>
      </c>
      <c r="C549"/>
      <c r="D549"/>
      <c r="E549" t="inlineStr">
        <is>
          <t>https://www.youtube.com/results?search_query=Boredom+busters+exercises+and+workouts&amp;sp=EgQgAXAB</t>
        </is>
      </c>
    </row>
    <row r="550" ht="25.5" customHeight="1">
      <c r="A550" t="inlineStr">
        <is>
          <t>Boredom busters</t>
        </is>
      </c>
      <c r="B550" t="inlineStr">
        <is>
          <t>Quick and easy boredom busters recipes</t>
        </is>
      </c>
      <c r="C550"/>
      <c r="D550"/>
      <c r="E550" t="inlineStr">
        <is>
          <t>https://www.youtube.com/results?search_query=Quick+and+easy+boredom+busters+recipes&amp;sp=EgQgAXAB</t>
        </is>
      </c>
    </row>
    <row r="551" ht="25.5" customHeight="1">
      <c r="A551" t="inlineStr">
        <is>
          <t>Boredom busters</t>
        </is>
      </c>
      <c r="B551" t="inlineStr">
        <is>
          <t>Boredom busters for teenagers</t>
        </is>
      </c>
      <c r="C551"/>
      <c r="D551"/>
      <c r="E551" t="inlineStr">
        <is>
          <t>https://www.youtube.com/results?search_query=Boredom+busters+for+teenagers&amp;sp=EgQgAXAB</t>
        </is>
      </c>
    </row>
    <row r="552" ht="25.5" customHeight="1">
      <c r="A552" t="inlineStr">
        <is>
          <t>Boredom busters</t>
        </is>
      </c>
      <c r="B552" t="inlineStr">
        <is>
          <t>Educational boredom busters for students</t>
        </is>
      </c>
      <c r="C552"/>
      <c r="D552"/>
      <c r="E552" t="inlineStr">
        <is>
          <t>https://www.youtube.com/results?search_query=Educational+boredom+busters+for+students&amp;sp=EgQgAXAB</t>
        </is>
      </c>
    </row>
    <row r="553" ht="25.5" customHeight="1">
      <c r="A553" t="inlineStr">
        <is>
          <t>Boredom busters</t>
        </is>
      </c>
      <c r="B553" t="inlineStr">
        <is>
          <t>Boredom busters for office breaks</t>
        </is>
      </c>
      <c r="C553"/>
      <c r="D553"/>
      <c r="E553" t="inlineStr">
        <is>
          <t>https://www.youtube.com/results?search_query=Boredom+busters+for+office+breaks&amp;sp=EgQgAXAB</t>
        </is>
      </c>
    </row>
    <row r="554" ht="25.5" customHeight="1">
      <c r="A554" t="inlineStr">
        <is>
          <t>Wargaming</t>
        </is>
      </c>
      <c r="B554" t="inlineStr">
        <is>
          <t>How to start wargaming for beginners</t>
        </is>
      </c>
      <c r="C554"/>
      <c r="D554"/>
      <c r="E554" t="inlineStr">
        <is>
          <t>https://www.youtube.com/results?search_query=How+to+start+wargaming+for+beginners&amp;sp=EgQgAXAB</t>
        </is>
      </c>
    </row>
    <row r="555" ht="25.5" customHeight="1">
      <c r="A555" t="inlineStr">
        <is>
          <t>Wargaming</t>
        </is>
      </c>
      <c r="B555" t="inlineStr">
        <is>
          <t>Top wargaming strategies and tactics</t>
        </is>
      </c>
      <c r="C555"/>
      <c r="D555"/>
      <c r="E555" t="inlineStr">
        <is>
          <t>https://www.youtube.com/results?search_query=Top+wargaming+strategies+and+tactics&amp;sp=EgQgAXAB</t>
        </is>
      </c>
    </row>
    <row r="556" ht="25.5" customHeight="1">
      <c r="A556" t="inlineStr">
        <is>
          <t>Wargaming</t>
        </is>
      </c>
      <c r="B556" t="inlineStr">
        <is>
          <t>Day in the life of a professional wargamer</t>
        </is>
      </c>
      <c r="C556"/>
      <c r="D556"/>
      <c r="E556" t="inlineStr">
        <is>
          <t>https://www.youtube.com/results?search_query=Day+in+the+life+of+a+professional+wargamer&amp;sp=EgQgAXAB</t>
        </is>
      </c>
    </row>
    <row r="557" ht="25.5" customHeight="1">
      <c r="A557" t="inlineStr">
        <is>
          <t>Wargaming</t>
        </is>
      </c>
      <c r="B557" t="inlineStr">
        <is>
          <t>Best wargaming miniatures painting techniques</t>
        </is>
      </c>
      <c r="C557"/>
      <c r="D557"/>
      <c r="E557" t="inlineStr">
        <is>
          <t>https://www.youtube.com/results?search_query=Best+wargaming+miniatures+painting+techniques&amp;sp=EgQgAXAB</t>
        </is>
      </c>
    </row>
    <row r="558" ht="25.5" customHeight="1">
      <c r="A558" t="inlineStr">
        <is>
          <t>Wargaming</t>
        </is>
      </c>
      <c r="B558" t="inlineStr">
        <is>
          <t>Introduction to wargaming terrain building</t>
        </is>
      </c>
      <c r="C558"/>
      <c r="D558"/>
      <c r="E558" t="inlineStr">
        <is>
          <t>https://www.youtube.com/results?search_query=Introduction+to+wargaming+terrain+building&amp;sp=EgQgAXAB</t>
        </is>
      </c>
    </row>
    <row r="559" ht="25.5" customHeight="1">
      <c r="A559" t="inlineStr">
        <is>
          <t>Wargaming</t>
        </is>
      </c>
      <c r="B559" t="inlineStr">
        <is>
          <t>Wargaming historical reenactments</t>
        </is>
      </c>
      <c r="C559"/>
      <c r="D559"/>
      <c r="E559" t="inlineStr">
        <is>
          <t>https://www.youtube.com/results?search_query=Wargaming+historical+reenactments&amp;sp=EgQgAXAB</t>
        </is>
      </c>
    </row>
    <row r="560" ht="25.5" customHeight="1">
      <c r="A560" t="inlineStr">
        <is>
          <t>Wargaming</t>
        </is>
      </c>
      <c r="B560" t="inlineStr">
        <is>
          <t>Understanding wargaming rules and mechanics</t>
        </is>
      </c>
      <c r="C560"/>
      <c r="D560"/>
      <c r="E560" t="inlineStr">
        <is>
          <t>https://www.youtube.com/results?search_query=Understanding+wargaming+rules+and+mechanics&amp;sp=EgQgAXAB</t>
        </is>
      </c>
    </row>
    <row r="561" ht="25.5" customHeight="1">
      <c r="A561" t="inlineStr">
        <is>
          <t>Wargaming</t>
        </is>
      </c>
      <c r="B561" t="inlineStr">
        <is>
          <t>Wargaming communities and tournaments</t>
        </is>
      </c>
      <c r="C561"/>
      <c r="D561"/>
      <c r="E561" t="inlineStr">
        <is>
          <t>https://www.youtube.com/results?search_query=Wargaming+communities+and+tournaments&amp;sp=EgQgAXAB</t>
        </is>
      </c>
    </row>
    <row r="562" ht="25.5" customHeight="1">
      <c r="A562" t="inlineStr">
        <is>
          <t>Wargaming</t>
        </is>
      </c>
      <c r="B562" t="inlineStr">
        <is>
          <t>Wargaming tips for competitive play</t>
        </is>
      </c>
      <c r="C562"/>
      <c r="D562"/>
      <c r="E562" t="inlineStr">
        <is>
          <t>https://www.youtube.com/results?search_query=Wargaming+tips+for+competitive+play&amp;sp=EgQgAXAB</t>
        </is>
      </c>
    </row>
    <row r="563" ht="25.5" customHeight="1">
      <c r="A563" t="inlineStr">
        <is>
          <t>Wargaming</t>
        </is>
      </c>
      <c r="B563" t="inlineStr">
        <is>
          <t>Famous wargaming designers and their creations</t>
        </is>
      </c>
      <c r="C563"/>
      <c r="D563"/>
      <c r="E563" t="inlineStr">
        <is>
          <t>https://www.youtube.com/results?search_query=Famous+wargaming+designers+and+their+creations&amp;sp=EgQgAXAB</t>
        </is>
      </c>
    </row>
    <row r="564" ht="25.5" customHeight="1">
      <c r="A564" t="inlineStr">
        <is>
          <t>Optical devices</t>
        </is>
      </c>
      <c r="B564" t="inlineStr">
        <is>
          <t>How to use optical devices</t>
        </is>
      </c>
      <c r="C564"/>
      <c r="D564"/>
      <c r="E564" t="inlineStr">
        <is>
          <t>https://www.youtube.com/results?search_query=How+to+use+optical+devices&amp;sp=EgQgAXAB</t>
        </is>
      </c>
    </row>
    <row r="565" ht="25.5" customHeight="1">
      <c r="A565" t="inlineStr">
        <is>
          <t>Optical devices</t>
        </is>
      </c>
      <c r="B565" t="inlineStr">
        <is>
          <t>Introduction to optical devices</t>
        </is>
      </c>
      <c r="C565"/>
      <c r="D565"/>
      <c r="E565" t="inlineStr">
        <is>
          <t>https://www.youtube.com/results?search_query=Introduction+to+optical+devices&amp;sp=EgQgAXAB</t>
        </is>
      </c>
    </row>
    <row r="566" ht="25.5" customHeight="1">
      <c r="A566" t="inlineStr">
        <is>
          <t>Optical devices</t>
        </is>
      </c>
      <c r="B566" t="inlineStr">
        <is>
          <t>Day in the life of an optical devices engineer</t>
        </is>
      </c>
      <c r="C566"/>
      <c r="D566"/>
      <c r="E566" t="inlineStr">
        <is>
          <t>https://www.youtube.com/results?search_query=Day+in+the+life+of+an+optical+devices+engineer&amp;sp=EgQgAXAB</t>
        </is>
      </c>
    </row>
    <row r="567" ht="25.5" customHeight="1">
      <c r="A567" t="inlineStr">
        <is>
          <t>Optical devices</t>
        </is>
      </c>
      <c r="B567" t="inlineStr">
        <is>
          <t>Working principles of optical devices</t>
        </is>
      </c>
      <c r="C567"/>
      <c r="D567"/>
      <c r="E567" t="inlineStr">
        <is>
          <t>https://www.youtube.com/results?search_query=Working+principles+of+optical+devices&amp;sp=EgQgAXAB</t>
        </is>
      </c>
    </row>
    <row r="568" ht="25.5" customHeight="1">
      <c r="A568" t="inlineStr">
        <is>
          <t>Optical devices</t>
        </is>
      </c>
      <c r="B568" t="inlineStr">
        <is>
          <t>Latest advancements in optical device technology</t>
        </is>
      </c>
      <c r="C568"/>
      <c r="D568"/>
      <c r="E568" t="inlineStr">
        <is>
          <t>https://www.youtube.com/results?search_query=Latest+advancements+in+optical+device+technology&amp;sp=EgQgAXAB</t>
        </is>
      </c>
    </row>
    <row r="569" ht="25.5" customHeight="1">
      <c r="A569" t="inlineStr">
        <is>
          <t>Optical devices</t>
        </is>
      </c>
      <c r="B569" t="inlineStr">
        <is>
          <t>DIY experiments with optical devices</t>
        </is>
      </c>
      <c r="C569"/>
      <c r="D569"/>
      <c r="E569" t="inlineStr">
        <is>
          <t>https://www.youtube.com/results?search_query=DIY+experiments+with+optical+devices&amp;sp=EgQgAXAB</t>
        </is>
      </c>
    </row>
    <row r="570" ht="25.5" customHeight="1">
      <c r="A570" t="inlineStr">
        <is>
          <t>Optical devices</t>
        </is>
      </c>
      <c r="B570" t="inlineStr">
        <is>
          <t>Hacks and tricks to maintain optical devices</t>
        </is>
      </c>
      <c r="C570"/>
      <c r="D570"/>
      <c r="E570" t="inlineStr">
        <is>
          <t>https://www.youtube.com/results?search_query=Hacks+and+tricks+to+maintain+optical+devices&amp;sp=EgQgAXAB</t>
        </is>
      </c>
    </row>
    <row r="571" ht="25.5" customHeight="1">
      <c r="A571" t="inlineStr">
        <is>
          <t>Optical devices</t>
        </is>
      </c>
      <c r="B571" t="inlineStr">
        <is>
          <t>Troubleshooting common problems with optical devices</t>
        </is>
      </c>
      <c r="C571"/>
      <c r="D571"/>
      <c r="E571" t="inlineStr">
        <is>
          <t>https://www.youtube.com/results?search_query=Troubleshooting+common+problems+with+optical+devices&amp;sp=EgQgAXAB</t>
        </is>
      </c>
    </row>
    <row r="572" ht="25.5" customHeight="1">
      <c r="A572" t="inlineStr">
        <is>
          <t>Optical devices</t>
        </is>
      </c>
      <c r="B572" t="inlineStr">
        <is>
          <t>Top 10 optical devices in 2021</t>
        </is>
      </c>
      <c r="C572"/>
      <c r="D572"/>
      <c r="E572" t="inlineStr">
        <is>
          <t>https://www.youtube.com/results?search_query=Top+10+optical+devices+in+2021&amp;sp=EgQgAXAB</t>
        </is>
      </c>
    </row>
    <row r="573" ht="25.5" customHeight="1">
      <c r="A573" t="inlineStr">
        <is>
          <t>Optical devices</t>
        </is>
      </c>
      <c r="B573" t="inlineStr">
        <is>
          <t>Optical devices in medical field applications</t>
        </is>
      </c>
      <c r="C573"/>
      <c r="D573"/>
      <c r="E573" t="inlineStr">
        <is>
          <t>https://www.youtube.com/results?search_query=Optical+devices+in+medical+field+applications&amp;sp=EgQgAXAB</t>
        </is>
      </c>
    </row>
    <row r="574" ht="25.5" customHeight="1">
      <c r="A574" t="inlineStr">
        <is>
          <t>Kite making</t>
        </is>
      </c>
      <c r="B574" t="inlineStr">
        <is>
          <t>How to make a kite at home for beginners</t>
        </is>
      </c>
      <c r="C574"/>
      <c r="D574"/>
      <c r="E574" t="inlineStr">
        <is>
          <t>https://www.youtube.com/results?search_query=How+to+make+a+kite+at+home+for+beginners&amp;sp=EgQgAXAB</t>
        </is>
      </c>
    </row>
    <row r="575" ht="25.5" customHeight="1">
      <c r="A575" t="inlineStr">
        <is>
          <t>Kite making</t>
        </is>
      </c>
      <c r="B575" t="inlineStr">
        <is>
          <t>DIY kite making tutorial</t>
        </is>
      </c>
      <c r="C575"/>
      <c r="D575"/>
      <c r="E575" t="inlineStr">
        <is>
          <t>https://www.youtube.com/results?search_query=DIY+kite+making+tutorial&amp;sp=EgQgAXAB</t>
        </is>
      </c>
    </row>
    <row r="576" ht="25.5" customHeight="1">
      <c r="A576" t="inlineStr">
        <is>
          <t>Kite making</t>
        </is>
      </c>
      <c r="B576" t="inlineStr">
        <is>
          <t>Step by step guide on kite making</t>
        </is>
      </c>
      <c r="C576"/>
      <c r="D576"/>
      <c r="E576" t="inlineStr">
        <is>
          <t>https://www.youtube.com/results?search_query=Step+by+step+guide+on+kite+making&amp;sp=EgQgAXAB</t>
        </is>
      </c>
    </row>
    <row r="577" ht="25.5" customHeight="1">
      <c r="A577" t="inlineStr">
        <is>
          <t>Kite making</t>
        </is>
      </c>
      <c r="B577" t="inlineStr">
        <is>
          <t>Kite making with paper for kids</t>
        </is>
      </c>
      <c r="C577"/>
      <c r="D577"/>
      <c r="E577" t="inlineStr">
        <is>
          <t>https://www.youtube.com/results?search_query=Kite+making+with+paper+for+kids&amp;sp=EgQgAXAB</t>
        </is>
      </c>
    </row>
    <row r="578" ht="25.5" customHeight="1">
      <c r="A578" t="inlineStr">
        <is>
          <t>Kite making</t>
        </is>
      </c>
      <c r="B578" t="inlineStr">
        <is>
          <t>Techniques for making a stunt kite</t>
        </is>
      </c>
      <c r="C578"/>
      <c r="D578"/>
      <c r="E578" t="inlineStr">
        <is>
          <t>https://www.youtube.com/results?search_query=Techniques+for+making+a+stunt+kite&amp;sp=EgQgAXAB</t>
        </is>
      </c>
    </row>
    <row r="579" ht="25.5" customHeight="1">
      <c r="A579" t="inlineStr">
        <is>
          <t>Kite making</t>
        </is>
      </c>
      <c r="B579" t="inlineStr">
        <is>
          <t>Day in the life of a professional kite maker</t>
        </is>
      </c>
      <c r="C579"/>
      <c r="D579"/>
      <c r="E579" t="inlineStr">
        <is>
          <t>https://www.youtube.com/results?search_query=Day+in+the+life+of+a+professional+kite+maker&amp;sp=EgQgAXAB</t>
        </is>
      </c>
    </row>
    <row r="580" ht="25.5" customHeight="1">
      <c r="A580" t="inlineStr">
        <is>
          <t>Kite making</t>
        </is>
      </c>
      <c r="B580" t="inlineStr">
        <is>
          <t>Materials needed for kite making</t>
        </is>
      </c>
      <c r="C580"/>
      <c r="D580"/>
      <c r="E580" t="inlineStr">
        <is>
          <t>https://www.youtube.com/results?search_query=Materials+needed+for+kite+making&amp;sp=EgQgAXAB</t>
        </is>
      </c>
    </row>
    <row r="581" ht="25.5" customHeight="1">
      <c r="A581" t="inlineStr">
        <is>
          <t>Kite making</t>
        </is>
      </c>
      <c r="B581" t="inlineStr">
        <is>
          <t>Origami kite making instructions</t>
        </is>
      </c>
      <c r="C581"/>
      <c r="D581"/>
      <c r="E581" t="inlineStr">
        <is>
          <t>https://www.youtube.com/results?search_query=Origami+kite+making+instructions&amp;sp=EgQgAXAB</t>
        </is>
      </c>
    </row>
    <row r="582" ht="25.5" customHeight="1">
      <c r="A582" t="inlineStr">
        <is>
          <t>Kite making</t>
        </is>
      </c>
      <c r="B582" t="inlineStr">
        <is>
          <t>How to construct a largescale kite</t>
        </is>
      </c>
      <c r="C582"/>
      <c r="D582"/>
      <c r="E582" t="inlineStr">
        <is>
          <t>https://www.youtube.com/results?search_query=How+to+construct+a+largescale+kite&amp;sp=EgQgAXAB</t>
        </is>
      </c>
    </row>
    <row r="583" ht="25.5" customHeight="1">
      <c r="A583" t="inlineStr">
        <is>
          <t>Kite making</t>
        </is>
      </c>
      <c r="B583" t="inlineStr">
        <is>
          <t>Kite making and flying competition videos</t>
        </is>
      </c>
      <c r="C583"/>
      <c r="D583"/>
      <c r="E583" t="inlineStr">
        <is>
          <t>https://www.youtube.com/results?search_query=Kite+making+and+flying+competition+videos&amp;sp=EgQgAXAB</t>
        </is>
      </c>
    </row>
    <row r="584" ht="25.5" customHeight="1">
      <c r="A584" t="inlineStr">
        <is>
          <t>Flags</t>
        </is>
      </c>
      <c r="B584" t="inlineStr">
        <is>
          <t>How to make a flag</t>
        </is>
      </c>
      <c r="C584" t="inlineStr">
        <is>
          <t>Yes</t>
        </is>
      </c>
      <c r="D584"/>
      <c r="E584" t="inlineStr">
        <is>
          <t>https://www.youtube.com/results?search_query=How+to+make+a+flag&amp;sp=EgQgAXAB</t>
        </is>
      </c>
    </row>
    <row r="585" ht="25.5" customHeight="1">
      <c r="A585" t="inlineStr">
        <is>
          <t>Flags</t>
        </is>
      </c>
      <c r="B585" t="inlineStr">
        <is>
          <t>Day in life of a flag manufacturer</t>
        </is>
      </c>
      <c r="C585" t="inlineStr">
        <is>
          <t>Yes</t>
        </is>
      </c>
      <c r="D585"/>
      <c r="E585" t="inlineStr">
        <is>
          <t>https://www.youtube.com/results?search_query=Day+in+life+of+a+flag+manufacturer&amp;sp=EgQgAXAB</t>
        </is>
      </c>
    </row>
    <row r="586" ht="25.5" customHeight="1">
      <c r="A586" t="inlineStr">
        <is>
          <t>Flags</t>
        </is>
      </c>
      <c r="B586" t="inlineStr">
        <is>
          <t>How to fold the American flag properly</t>
        </is>
      </c>
      <c r="C586" t="inlineStr">
        <is>
          <t>Yes</t>
        </is>
      </c>
      <c r="D586"/>
      <c r="E586" t="inlineStr">
        <is>
          <t>https://www.youtube.com/results?search_query=How+to+fold+the+American+flag+properly&amp;sp=EgQgAXAB</t>
        </is>
      </c>
    </row>
    <row r="587" ht="25.5" customHeight="1">
      <c r="A587" t="inlineStr">
        <is>
          <t>Flags</t>
        </is>
      </c>
      <c r="B587" t="inlineStr">
        <is>
          <t>Flag etiquette tutorials</t>
        </is>
      </c>
      <c r="C587" t="inlineStr">
        <is>
          <t>Yes</t>
        </is>
      </c>
      <c r="D587"/>
      <c r="E587" t="inlineStr">
        <is>
          <t>https://www.youtube.com/results?search_query=Flag+etiquette+tutorials&amp;sp=EgQgAXAB</t>
        </is>
      </c>
    </row>
    <row r="588" ht="25.5" customHeight="1">
      <c r="A588" t="inlineStr">
        <is>
          <t>Flags</t>
        </is>
      </c>
      <c r="B588" t="inlineStr">
        <is>
          <t>How flags are made professionally</t>
        </is>
      </c>
      <c r="C588" t="inlineStr">
        <is>
          <t>Yes</t>
        </is>
      </c>
      <c r="D588"/>
      <c r="E588" t="inlineStr">
        <is>
          <t>https://www.youtube.com/results?search_query=How+flags+are+made+professionally&amp;sp=EgQgAXAB</t>
        </is>
      </c>
    </row>
    <row r="589" ht="25.5" customHeight="1">
      <c r="A589" t="inlineStr">
        <is>
          <t>Flags</t>
        </is>
      </c>
      <c r="B589" t="inlineStr">
        <is>
          <t>Documentary about flags of different countries</t>
        </is>
      </c>
      <c r="C589" t="inlineStr">
        <is>
          <t>Yes</t>
        </is>
      </c>
      <c r="D589"/>
      <c r="E589" t="inlineStr">
        <is>
          <t>https://www.youtube.com/results?search_query=Documentary+about+flags+of+different+countries&amp;sp=EgQgAXAB</t>
        </is>
      </c>
    </row>
    <row r="590" ht="25.5" customHeight="1">
      <c r="A590" t="inlineStr">
        <is>
          <t>Flags</t>
        </is>
      </c>
      <c r="B590" t="inlineStr">
        <is>
          <t>History and meaning of popular flags</t>
        </is>
      </c>
      <c r="C590" t="inlineStr">
        <is>
          <t>Yes</t>
        </is>
      </c>
      <c r="D590"/>
      <c r="E590" t="inlineStr">
        <is>
          <t>https://www.youtube.com/results?search_query=History+and+meaning+of+popular+flags&amp;sp=EgQgAXAB</t>
        </is>
      </c>
    </row>
    <row r="591" ht="25.5" customHeight="1">
      <c r="A591" t="inlineStr">
        <is>
          <t>Flags</t>
        </is>
      </c>
      <c r="B591" t="inlineStr">
        <is>
          <t>How to display flags for holidays</t>
        </is>
      </c>
      <c r="C591" t="inlineStr">
        <is>
          <t>Yes</t>
        </is>
      </c>
      <c r="D591"/>
      <c r="E591" t="inlineStr">
        <is>
          <t>https://www.youtube.com/results?search_query=How+to+display+flags+for+holidays&amp;sp=EgQgAXAB</t>
        </is>
      </c>
    </row>
    <row r="592" ht="25.5" customHeight="1">
      <c r="A592" t="inlineStr">
        <is>
          <t>Flags</t>
        </is>
      </c>
      <c r="B592" t="inlineStr">
        <is>
          <t>Vexillology  the study of flags</t>
        </is>
      </c>
      <c r="C592" t="inlineStr">
        <is>
          <t>Yes</t>
        </is>
      </c>
      <c r="D592"/>
      <c r="E592" t="inlineStr">
        <is>
          <t>https://www.youtube.com/results?search_query=Vexillology++the+study+of+flags&amp;sp=EgQgAXAB</t>
        </is>
      </c>
    </row>
    <row r="593" ht="25.5" customHeight="1">
      <c r="A593" t="inlineStr">
        <is>
          <t>Flags</t>
        </is>
      </c>
      <c r="B593" t="inlineStr">
        <is>
          <t>How to respect and understand international flags</t>
        </is>
      </c>
      <c r="C593" t="inlineStr">
        <is>
          <t>Yes</t>
        </is>
      </c>
      <c r="D593"/>
      <c r="E593" t="inlineStr">
        <is>
          <t>https://www.youtube.com/results?search_query=How+to+respect+and+understand+international+flags&amp;sp=EgQgAXAB</t>
        </is>
      </c>
    </row>
    <row r="594" ht="25.5" customHeight="1">
      <c r="A594" t="inlineStr">
        <is>
          <t>kite flying</t>
        </is>
      </c>
      <c r="B594" t="inlineStr">
        <is>
          <t>How to fly a kite for beginners</t>
        </is>
      </c>
      <c r="C594"/>
      <c r="D594"/>
      <c r="E594" t="inlineStr">
        <is>
          <t>https://www.youtube.com/results?search_query=How+to+fly+a+kite+for+beginners&amp;sp=EgQgAXAB</t>
        </is>
      </c>
    </row>
    <row r="595" ht="25.5" customHeight="1">
      <c r="A595" t="inlineStr">
        <is>
          <t>kite flying</t>
        </is>
      </c>
      <c r="B595" t="inlineStr">
        <is>
          <t>Kite flying competitions worldwide</t>
        </is>
      </c>
      <c r="C595"/>
      <c r="D595"/>
      <c r="E595" t="inlineStr">
        <is>
          <t>https://www.youtube.com/results?search_query=Kite+flying+competitions+worldwide&amp;sp=EgQgAXAB</t>
        </is>
      </c>
    </row>
    <row r="596" ht="25.5" customHeight="1">
      <c r="A596" t="inlineStr">
        <is>
          <t>kite flying</t>
        </is>
      </c>
      <c r="B596" t="inlineStr">
        <is>
          <t>Day in the life of professional kite flyer</t>
        </is>
      </c>
      <c r="C596"/>
      <c r="D596"/>
      <c r="E596" t="inlineStr">
        <is>
          <t>https://www.youtube.com/results?search_query=Day+in+the+life+of+professional+kite+flyer&amp;sp=EgQgAXAB</t>
        </is>
      </c>
    </row>
    <row r="597" ht="25.5" customHeight="1">
      <c r="A597" t="inlineStr">
        <is>
          <t>kite flying</t>
        </is>
      </c>
      <c r="B597" t="inlineStr">
        <is>
          <t>Tips and tricks on kite flying</t>
        </is>
      </c>
      <c r="C597"/>
      <c r="D597"/>
      <c r="E597" t="inlineStr">
        <is>
          <t>https://www.youtube.com/results?search_query=Tips+and+tricks+on+kite+flying&amp;sp=EgQgAXAB</t>
        </is>
      </c>
    </row>
    <row r="598" ht="25.5" customHeight="1">
      <c r="A598" t="inlineStr">
        <is>
          <t>kite flying</t>
        </is>
      </c>
      <c r="B598" t="inlineStr">
        <is>
          <t>Best kites for high winds</t>
        </is>
      </c>
      <c r="C598"/>
      <c r="D598"/>
      <c r="E598" t="inlineStr">
        <is>
          <t>https://www.youtube.com/results?search_query=Best+kites+for+high+winds&amp;sp=EgQgAXAB</t>
        </is>
      </c>
    </row>
    <row r="599" ht="25.5" customHeight="1">
      <c r="A599" t="inlineStr">
        <is>
          <t>kite flying</t>
        </is>
      </c>
      <c r="B599" t="inlineStr">
        <is>
          <t>Kite flying in different countries</t>
        </is>
      </c>
      <c r="C599"/>
      <c r="D599"/>
      <c r="E599" t="inlineStr">
        <is>
          <t>https://www.youtube.com/results?search_query=Kite+flying+in+different+countries&amp;sp=EgQgAXAB</t>
        </is>
      </c>
    </row>
    <row r="600" ht="25.5" customHeight="1">
      <c r="A600" t="inlineStr">
        <is>
          <t>kite flying</t>
        </is>
      </c>
      <c r="B600" t="inlineStr">
        <is>
          <t>Professional kite flying</t>
        </is>
      </c>
      <c r="C600"/>
      <c r="D600" t="inlineStr">
        <is>
          <t>What you need to know</t>
        </is>
      </c>
      <c r="E600" t="inlineStr">
        <is>
          <t>https://www.youtube.com/results?search_query=Professional+kite+flying&amp;sp=EgQgAXAB</t>
        </is>
      </c>
    </row>
    <row r="601" ht="25.5" customHeight="1">
      <c r="A601" t="inlineStr">
        <is>
          <t>kite flying</t>
        </is>
      </c>
      <c r="B601" t="inlineStr">
        <is>
          <t>Starting kite flying</t>
        </is>
      </c>
      <c r="C601"/>
      <c r="D601" t="inlineStr">
        <is>
          <t>Full guide for beginners</t>
        </is>
      </c>
      <c r="E601" t="inlineStr">
        <is>
          <t>https://www.youtube.com/results?search_query=Starting+kite+flying&amp;sp=EgQgAXAB</t>
        </is>
      </c>
    </row>
    <row r="602" ht="25.5" customHeight="1">
      <c r="A602" t="inlineStr">
        <is>
          <t>kite flying</t>
        </is>
      </c>
      <c r="B602" t="inlineStr">
        <is>
          <t>Kite flying during festivals</t>
        </is>
      </c>
      <c r="C602"/>
      <c r="D602"/>
      <c r="E602" t="inlineStr">
        <is>
          <t>https://www.youtube.com/results?search_query=Kite+flying+during+festivals&amp;sp=EgQgAXAB</t>
        </is>
      </c>
    </row>
    <row r="603" ht="25.5" customHeight="1">
      <c r="A603" t="inlineStr">
        <is>
          <t>kite flying</t>
        </is>
      </c>
      <c r="B603" t="inlineStr">
        <is>
          <t>How to make a kite at home</t>
        </is>
      </c>
      <c r="C603"/>
      <c r="D603"/>
      <c r="E603" t="inlineStr">
        <is>
          <t>https://www.youtube.com/results?search_query=How+to+make+a+kite+at+home&amp;sp=EgQgAXAB</t>
        </is>
      </c>
    </row>
    <row r="604" ht="25.5" customHeight="1">
      <c r="A604" t="inlineStr">
        <is>
          <t>education and communication</t>
        </is>
      </c>
      <c r="B604" t="inlineStr">
        <is>
          <t>How to improve communication skills for effective learning</t>
        </is>
      </c>
      <c r="C604"/>
      <c r="D604"/>
      <c r="E604" t="inlineStr">
        <is>
          <t>https://www.youtube.com/results?search_query=How+to+improve+communication+skills+for+effective+learning&amp;sp=EgQgAXAB</t>
        </is>
      </c>
    </row>
    <row r="605" ht="25.5" customHeight="1">
      <c r="A605" t="inlineStr">
        <is>
          <t>education and communication</t>
        </is>
      </c>
      <c r="B605" t="inlineStr">
        <is>
          <t>The role of communication in education</t>
        </is>
      </c>
      <c r="C605"/>
      <c r="D605"/>
      <c r="E605" t="inlineStr">
        <is>
          <t>https://www.youtube.com/results?search_query=The+role+of+communication+in+education&amp;sp=EgQgAXAB</t>
        </is>
      </c>
    </row>
    <row r="606" ht="25.5" customHeight="1">
      <c r="A606" t="inlineStr">
        <is>
          <t>education and communication</t>
        </is>
      </c>
      <c r="B606" t="inlineStr">
        <is>
          <t>Communication strategies in educational settings</t>
        </is>
      </c>
      <c r="C606"/>
      <c r="D606"/>
      <c r="E606" t="inlineStr">
        <is>
          <t>https://www.youtube.com/results?search_query=Communication+strategies+in+educational+settings&amp;sp=EgQgAXAB</t>
        </is>
      </c>
    </row>
    <row r="607" ht="25.5" customHeight="1">
      <c r="A607" t="inlineStr">
        <is>
          <t>education and communication</t>
        </is>
      </c>
      <c r="B607" t="inlineStr">
        <is>
          <t>Day in the life of a communication teacher</t>
        </is>
      </c>
      <c r="C607"/>
      <c r="D607"/>
      <c r="E607" t="inlineStr">
        <is>
          <t>https://www.youtube.com/results?search_query=Day+in+the+life+of+a+communication+teacher&amp;sp=EgQgAXAB</t>
        </is>
      </c>
    </row>
    <row r="608" ht="25.5" customHeight="1">
      <c r="A608" t="inlineStr">
        <is>
          <t>education and communication</t>
        </is>
      </c>
      <c r="B608" t="inlineStr">
        <is>
          <t>Tips to enhance communication in the classroom</t>
        </is>
      </c>
      <c r="C608"/>
      <c r="D608"/>
      <c r="E608" t="inlineStr">
        <is>
          <t>https://www.youtube.com/results?search_query=Tips+to+enhance+communication+in+the+classroom&amp;sp=EgQgAXAB</t>
        </is>
      </c>
    </row>
    <row r="609" ht="25.5" customHeight="1">
      <c r="A609" t="inlineStr">
        <is>
          <t>education and communication</t>
        </is>
      </c>
      <c r="B609" t="inlineStr">
        <is>
          <t>Education and communication</t>
        </is>
      </c>
      <c r="C609"/>
      <c r="D609" t="inlineStr">
        <is>
          <t>A blended approach</t>
        </is>
      </c>
      <c r="E609" t="inlineStr">
        <is>
          <t>https://www.youtube.com/results?search_query=Education+and+communication&amp;sp=EgQgAXAB</t>
        </is>
      </c>
    </row>
    <row r="610" ht="25.5" customHeight="1">
      <c r="A610" t="inlineStr">
        <is>
          <t>education and communication</t>
        </is>
      </c>
      <c r="B610" t="inlineStr">
        <is>
          <t>How to use advanced technology for communication in education</t>
        </is>
      </c>
      <c r="C610"/>
      <c r="D610"/>
      <c r="E610" t="inlineStr">
        <is>
          <t>https://www.youtube.com/results?search_query=How+to+use+advanced+technology+for+communication+in+education&amp;sp=EgQgAXAB</t>
        </is>
      </c>
    </row>
    <row r="611" ht="25.5" customHeight="1">
      <c r="A611" t="inlineStr">
        <is>
          <t>education and communication</t>
        </is>
      </c>
      <c r="B611" t="inlineStr">
        <is>
          <t>Impact of effective communication in student's educational performance</t>
        </is>
      </c>
      <c r="C611"/>
      <c r="D611"/>
      <c r="E611" t="inlineStr">
        <is>
          <t>https://www.youtube.com/results?search_query=Impact+of+effective+communication+in+student's+educational+performance&amp;sp=EgQgAXAB</t>
        </is>
      </c>
    </row>
    <row r="612" ht="25.5" customHeight="1">
      <c r="A612" t="inlineStr">
        <is>
          <t>education and communication</t>
        </is>
      </c>
      <c r="B612" t="inlineStr">
        <is>
          <t>Experiences of communication professionals in the field of education</t>
        </is>
      </c>
      <c r="C612"/>
      <c r="D612"/>
      <c r="E612" t="inlineStr">
        <is>
          <t>https://www.youtube.com/results?search_query=Experiences+of+communication+professionals+in+the+field+of+education&amp;sp=EgQgAXAB</t>
        </is>
      </c>
    </row>
    <row r="613" ht="25.5" customHeight="1">
      <c r="A613" t="inlineStr">
        <is>
          <t>education and communication</t>
        </is>
      </c>
      <c r="B613" t="inlineStr">
        <is>
          <t>Practical ways to teach effective communication skills to students</t>
        </is>
      </c>
      <c r="C613"/>
      <c r="D613"/>
      <c r="E613" t="inlineStr">
        <is>
          <t>https://www.youtube.com/results?search_query=Practical+ways+to+teach+effective+communication+skills+to+students&amp;sp=EgQgAXAB</t>
        </is>
      </c>
    </row>
    <row r="614" ht="25.5" customHeight="1">
      <c r="A614" t="inlineStr">
        <is>
          <t>speaking</t>
        </is>
      </c>
      <c r="B614" t="inlineStr">
        <is>
          <t>How to improve public speaking skills</t>
        </is>
      </c>
      <c r="C614"/>
      <c r="D614"/>
      <c r="E614" t="inlineStr">
        <is>
          <t>https://www.youtube.com/results?search_query=How+to+improve+public+speaking+skills&amp;sp=EgQgAXAB</t>
        </is>
      </c>
    </row>
    <row r="615" ht="25.5" customHeight="1">
      <c r="A615" t="inlineStr">
        <is>
          <t>speaking</t>
        </is>
      </c>
      <c r="B615" t="inlineStr">
        <is>
          <t>Effective speaking techniques for beginners</t>
        </is>
      </c>
      <c r="C615"/>
      <c r="D615"/>
      <c r="E615" t="inlineStr">
        <is>
          <t>https://www.youtube.com/results?search_query=Effective+speaking+techniques+for+beginners&amp;sp=EgQgAXAB</t>
        </is>
      </c>
    </row>
    <row r="616" ht="25.5" customHeight="1">
      <c r="A616" t="inlineStr">
        <is>
          <t>speaking</t>
        </is>
      </c>
      <c r="B616" t="inlineStr">
        <is>
          <t>Top tips for confident speaking</t>
        </is>
      </c>
      <c r="C616"/>
      <c r="D616"/>
      <c r="E616" t="inlineStr">
        <is>
          <t>https://www.youtube.com/results?search_query=Top+tips+for+confident+speaking&amp;sp=EgQgAXAB</t>
        </is>
      </c>
    </row>
    <row r="617" ht="25.5" customHeight="1">
      <c r="A617" t="inlineStr">
        <is>
          <t>speaking</t>
        </is>
      </c>
      <c r="B617" t="inlineStr">
        <is>
          <t>Day in the life of a motivational speaker</t>
        </is>
      </c>
      <c r="C617"/>
      <c r="D617"/>
      <c r="E617" t="inlineStr">
        <is>
          <t>https://www.youtube.com/results?search_query=Day+in+the+life+of+a+motivational+speaker&amp;sp=EgQgAXAB</t>
        </is>
      </c>
    </row>
    <row r="618" ht="25.5" customHeight="1">
      <c r="A618" t="inlineStr">
        <is>
          <t>speaking</t>
        </is>
      </c>
      <c r="B618" t="inlineStr">
        <is>
          <t>Practice English speaking at home</t>
        </is>
      </c>
      <c r="C618"/>
      <c r="D618"/>
      <c r="E618" t="inlineStr">
        <is>
          <t>https://www.youtube.com/results?search_query=Practice+English+speaking+at+home&amp;sp=EgQgAXAB</t>
        </is>
      </c>
    </row>
    <row r="619" ht="25.5" customHeight="1">
      <c r="A619" t="inlineStr">
        <is>
          <t>speaking</t>
        </is>
      </c>
      <c r="B619" t="inlineStr">
        <is>
          <t>How to stop stammering while speaking</t>
        </is>
      </c>
      <c r="C619"/>
      <c r="D619"/>
      <c r="E619" t="inlineStr">
        <is>
          <t>https://www.youtube.com/results?search_query=How+to+stop+stammering+while+speaking&amp;sp=EgQgAXAB</t>
        </is>
      </c>
    </row>
    <row r="620" ht="25.5" customHeight="1">
      <c r="A620" t="inlineStr">
        <is>
          <t>speaking</t>
        </is>
      </c>
      <c r="B620" t="inlineStr">
        <is>
          <t>Master the art of persuasive speaking</t>
        </is>
      </c>
      <c r="C620"/>
      <c r="D620"/>
      <c r="E620" t="inlineStr">
        <is>
          <t>https://www.youtube.com/results?search_query=Master+the+art+of+persuasive+speaking&amp;sp=EgQgAXAB</t>
        </is>
      </c>
    </row>
    <row r="621" ht="25.5" customHeight="1">
      <c r="A621" t="inlineStr">
        <is>
          <t>speaking</t>
        </is>
      </c>
      <c r="B621" t="inlineStr">
        <is>
          <t>Rules for powerful TED Talk speaking</t>
        </is>
      </c>
      <c r="C621"/>
      <c r="D621"/>
      <c r="E621" t="inlineStr">
        <is>
          <t>https://www.youtube.com/results?search_query=Rules+for+powerful+TED+Talk+speaking&amp;sp=EgQgAXAB</t>
        </is>
      </c>
    </row>
    <row r="622" ht="25.5" customHeight="1">
      <c r="A622" t="inlineStr">
        <is>
          <t>speaking</t>
        </is>
      </c>
      <c r="B622" t="inlineStr">
        <is>
          <t>Steps to overcome fear of public speaking</t>
        </is>
      </c>
      <c r="C622"/>
      <c r="D622"/>
      <c r="E622" t="inlineStr">
        <is>
          <t>https://www.youtube.com/results?search_query=Steps+to+overcome+fear+of+public+speaking&amp;sp=EgQgAXAB</t>
        </is>
      </c>
    </row>
    <row r="623" ht="25.5" customHeight="1">
      <c r="A623" t="inlineStr">
        <is>
          <t>speaking</t>
        </is>
      </c>
      <c r="B623" t="inlineStr">
        <is>
          <t>Guide to eloquent impromptu speaking</t>
        </is>
      </c>
      <c r="C623"/>
      <c r="D623"/>
      <c r="E623" t="inlineStr">
        <is>
          <t>https://www.youtube.com/results?search_query=Guide+to+eloquent+impromptu+speaking&amp;sp=EgQgAXAB</t>
        </is>
      </c>
    </row>
    <row r="624" ht="25.5" customHeight="1">
      <c r="A624" t="inlineStr">
        <is>
          <t>presentations</t>
        </is>
      </c>
      <c r="B624" t="inlineStr">
        <is>
          <t>How to create a PowerPoint presentation</t>
        </is>
      </c>
      <c r="C624"/>
      <c r="D624"/>
      <c r="E624" t="inlineStr">
        <is>
          <t>https://www.youtube.com/results?search_query=How+to+create+a+PowerPoint+presentation&amp;sp=EgQgAXAB</t>
        </is>
      </c>
    </row>
    <row r="625" ht="25.5" customHeight="1">
      <c r="A625" t="inlineStr">
        <is>
          <t>presentations</t>
        </is>
      </c>
      <c r="B625" t="inlineStr">
        <is>
          <t>Mastering presentation skills</t>
        </is>
      </c>
      <c r="C625"/>
      <c r="D625"/>
      <c r="E625" t="inlineStr">
        <is>
          <t>https://www.youtube.com/results?search_query=Mastering+presentation+skills&amp;sp=EgQgAXAB</t>
        </is>
      </c>
    </row>
    <row r="626" ht="25.5" customHeight="1">
      <c r="A626" t="inlineStr">
        <is>
          <t>presentations</t>
        </is>
      </c>
      <c r="B626" t="inlineStr">
        <is>
          <t>Efficient ways to design compelling presentations</t>
        </is>
      </c>
      <c r="C626"/>
      <c r="D626"/>
      <c r="E626" t="inlineStr">
        <is>
          <t>https://www.youtube.com/results?search_query=Efficient+ways+to+design+compelling+presentations&amp;sp=EgQgAXAB</t>
        </is>
      </c>
    </row>
    <row r="627" ht="25.5" customHeight="1">
      <c r="A627" t="inlineStr">
        <is>
          <t>presentations</t>
        </is>
      </c>
      <c r="B627" t="inlineStr">
        <is>
          <t>Day in the Life of a Presentation Designer</t>
        </is>
      </c>
      <c r="C627"/>
      <c r="D627"/>
      <c r="E627" t="inlineStr">
        <is>
          <t>https://www.youtube.com/results?search_query=Day+in+the+Life+of+a+Presentation+Designer&amp;sp=EgQgAXAB</t>
        </is>
      </c>
    </row>
    <row r="628" ht="25.5" customHeight="1">
      <c r="A628" t="inlineStr">
        <is>
          <t>presentations</t>
        </is>
      </c>
      <c r="B628" t="inlineStr">
        <is>
          <t>Cool presentation tricks for a pulsating audience</t>
        </is>
      </c>
      <c r="C628"/>
      <c r="D628"/>
      <c r="E628" t="inlineStr">
        <is>
          <t>https://www.youtube.com/results?search_query=Cool+presentation+tricks+for+a+pulsating+audience&amp;sp=EgQgAXAB</t>
        </is>
      </c>
    </row>
    <row r="629" ht="25.5" customHeight="1">
      <c r="A629" t="inlineStr">
        <is>
          <t>presentations</t>
        </is>
      </c>
      <c r="B629" t="inlineStr">
        <is>
          <t>Making presentation slides digital and interactive</t>
        </is>
      </c>
      <c r="C629"/>
      <c r="D629"/>
      <c r="E629" t="inlineStr">
        <is>
          <t>https://www.youtube.com/results?search_query=Making+presentation+slides+digital+and+interactive&amp;sp=EgQgAXAB</t>
        </is>
      </c>
    </row>
    <row r="630" ht="25.5" customHeight="1">
      <c r="A630" t="inlineStr">
        <is>
          <t>presentations</t>
        </is>
      </c>
      <c r="B630" t="inlineStr">
        <is>
          <t>How to conquer fear for public presentations</t>
        </is>
      </c>
      <c r="C630"/>
      <c r="D630"/>
      <c r="E630" t="inlineStr">
        <is>
          <t>https://www.youtube.com/results?search_query=How+to+conquer+fear+for+public+presentations&amp;sp=EgQgAXAB</t>
        </is>
      </c>
    </row>
    <row r="631" ht="25.5" customHeight="1">
      <c r="A631" t="inlineStr">
        <is>
          <t>presentations</t>
        </is>
      </c>
      <c r="B631" t="inlineStr">
        <is>
          <t>Methods to present research effectively</t>
        </is>
      </c>
      <c r="C631"/>
      <c r="D631"/>
      <c r="E631" t="inlineStr">
        <is>
          <t>https://www.youtube.com/results?search_query=Methods+to+present+research+effectively&amp;sp=EgQgAXAB</t>
        </is>
      </c>
    </row>
    <row r="632" ht="25.5" customHeight="1">
      <c r="A632" t="inlineStr">
        <is>
          <t>presentations</t>
        </is>
      </c>
      <c r="B632" t="inlineStr">
        <is>
          <t>Concepts to improve business presentations</t>
        </is>
      </c>
      <c r="C632"/>
      <c r="D632"/>
      <c r="E632" t="inlineStr">
        <is>
          <t>https://www.youtube.com/results?search_query=Concepts+to+improve+business+presentations&amp;sp=EgQgAXAB</t>
        </is>
      </c>
    </row>
    <row r="633" ht="25.5" customHeight="1">
      <c r="A633" t="inlineStr">
        <is>
          <t>presentations</t>
        </is>
      </c>
      <c r="B633" t="inlineStr">
        <is>
          <t>Training videos for effective student presentations</t>
        </is>
      </c>
      <c r="C633"/>
      <c r="D633"/>
      <c r="E633" t="inlineStr">
        <is>
          <t>https://www.youtube.com/results?search_query=Training+videos+for+effective+student+presentations&amp;sp=EgQgAXAB</t>
        </is>
      </c>
    </row>
    <row r="634" ht="25.5" customHeight="1">
      <c r="A634" t="inlineStr">
        <is>
          <t>social activism</t>
        </is>
      </c>
      <c r="B634" t="inlineStr">
        <is>
          <t>How to get involved in social activism</t>
        </is>
      </c>
      <c r="C634"/>
      <c r="D634"/>
      <c r="E634" t="inlineStr">
        <is>
          <t>https://www.youtube.com/results?search_query=How+to+get+involved+in+social+activism&amp;sp=EgQgAXAB</t>
        </is>
      </c>
    </row>
    <row r="635" ht="25.5" customHeight="1">
      <c r="A635" t="inlineStr">
        <is>
          <t>social activism</t>
        </is>
      </c>
      <c r="B635" t="inlineStr">
        <is>
          <t>Social activism strategies for beginners</t>
        </is>
      </c>
      <c r="C635"/>
      <c r="D635"/>
      <c r="E635" t="inlineStr">
        <is>
          <t>https://www.youtube.com/results?search_query=Social+activism+strategies+for+beginners&amp;sp=EgQgAXAB</t>
        </is>
      </c>
    </row>
    <row r="636" ht="25.5" customHeight="1">
      <c r="A636" t="inlineStr">
        <is>
          <t>social activism</t>
        </is>
      </c>
      <c r="B636" t="inlineStr">
        <is>
          <t>Day in the life of a social activist</t>
        </is>
      </c>
      <c r="C636"/>
      <c r="D636"/>
      <c r="E636" t="inlineStr">
        <is>
          <t>https://www.youtube.com/results?search_query=Day+in+the+life+of+a+social+activist&amp;sp=EgQgAXAB</t>
        </is>
      </c>
    </row>
    <row r="637" ht="25.5" customHeight="1">
      <c r="A637" t="inlineStr">
        <is>
          <t>social activism</t>
        </is>
      </c>
      <c r="B637" t="inlineStr">
        <is>
          <t>Successful social activism campaigns</t>
        </is>
      </c>
      <c r="C637"/>
      <c r="D637"/>
      <c r="E637" t="inlineStr">
        <is>
          <t>https://www.youtube.com/results?search_query=Successful+social+activism+campaigns&amp;sp=EgQgAXAB</t>
        </is>
      </c>
    </row>
    <row r="638" ht="25.5" customHeight="1">
      <c r="A638" t="inlineStr">
        <is>
          <t>social activism</t>
        </is>
      </c>
      <c r="B638" t="inlineStr">
        <is>
          <t>How to start a social activism movement</t>
        </is>
      </c>
      <c r="C638"/>
      <c r="D638"/>
      <c r="E638" t="inlineStr">
        <is>
          <t>https://www.youtube.com/results?search_query=How+to+start+a+social+activism+movement&amp;sp=EgQgAXAB</t>
        </is>
      </c>
    </row>
    <row r="639" ht="25.5" customHeight="1">
      <c r="A639" t="inlineStr">
        <is>
          <t>social activism</t>
        </is>
      </c>
      <c r="B639" t="inlineStr">
        <is>
          <t>Best books for learning about social activism</t>
        </is>
      </c>
      <c r="C639"/>
      <c r="D639"/>
      <c r="E639" t="inlineStr">
        <is>
          <t>https://www.youtube.com/results?search_query=Best+books+for+learning+about+social+activism&amp;sp=EgQgAXAB</t>
        </is>
      </c>
    </row>
    <row r="640" ht="25.5" customHeight="1">
      <c r="A640" t="inlineStr">
        <is>
          <t>social activism</t>
        </is>
      </c>
      <c r="B640" t="inlineStr">
        <is>
          <t>Social activism in the digital age</t>
        </is>
      </c>
      <c r="C640"/>
      <c r="D640"/>
      <c r="E640" t="inlineStr">
        <is>
          <t>https://www.youtube.com/results?search_query=Social+activism+in+the+digital+age&amp;sp=EgQgAXAB</t>
        </is>
      </c>
    </row>
    <row r="641" ht="25.5" customHeight="1">
      <c r="A641" t="inlineStr">
        <is>
          <t>social activism</t>
        </is>
      </c>
      <c r="B641" t="inlineStr">
        <is>
          <t>Famous social activists and their impact</t>
        </is>
      </c>
      <c r="C641"/>
      <c r="D641"/>
      <c r="E641" t="inlineStr">
        <is>
          <t>https://www.youtube.com/results?search_query=Famous+social+activists+and+their+impact&amp;sp=EgQgAXAB</t>
        </is>
      </c>
    </row>
    <row r="642" ht="25.5" customHeight="1">
      <c r="A642" t="inlineStr">
        <is>
          <t>social activism</t>
        </is>
      </c>
      <c r="B642" t="inlineStr">
        <is>
          <t>Organizing a social activism event</t>
        </is>
      </c>
      <c r="C642"/>
      <c r="D642"/>
      <c r="E642" t="inlineStr">
        <is>
          <t>https://www.youtube.com/results?search_query=Organizing+a+social+activism+event&amp;sp=EgQgAXAB</t>
        </is>
      </c>
    </row>
    <row r="643" ht="25.5" customHeight="1">
      <c r="A643" t="inlineStr">
        <is>
          <t>social activism</t>
        </is>
      </c>
      <c r="B643" t="inlineStr">
        <is>
          <t>How to use social media for social activism</t>
        </is>
      </c>
      <c r="C643"/>
      <c r="D643"/>
      <c r="E643" t="inlineStr">
        <is>
          <t>https://www.youtube.com/results?search_query=How+to+use+social+media+for+social+activism&amp;sp=EgQgAXAB</t>
        </is>
      </c>
    </row>
    <row r="644" ht="25.5" customHeight="1">
      <c r="A644" t="inlineStr">
        <is>
          <t>computers and electronics</t>
        </is>
      </c>
      <c r="B644" t="inlineStr">
        <is>
          <t>How to build a computer from scratch</t>
        </is>
      </c>
      <c r="C644"/>
      <c r="D644"/>
      <c r="E644" t="inlineStr">
        <is>
          <t>https://www.youtube.com/results?search_query=How+to+build+a+computer+from+scratch&amp;sp=EgQgAXAB</t>
        </is>
      </c>
    </row>
    <row r="645" ht="25.5" customHeight="1">
      <c r="A645" t="inlineStr">
        <is>
          <t>computers and electronics</t>
        </is>
      </c>
      <c r="B645" t="inlineStr">
        <is>
          <t>Fundamentals of electronics tutorials</t>
        </is>
      </c>
      <c r="C645"/>
      <c r="D645"/>
      <c r="E645" t="inlineStr">
        <is>
          <t>https://www.youtube.com/results?search_query=Fundamentals+of+electronics+tutorials&amp;sp=EgQgAXAB</t>
        </is>
      </c>
    </row>
    <row r="646" ht="25.5" customHeight="1">
      <c r="A646" t="inlineStr">
        <is>
          <t>computers and electronics</t>
        </is>
      </c>
      <c r="B646" t="inlineStr">
        <is>
          <t>Day in the life of a computer engineer</t>
        </is>
      </c>
      <c r="C646"/>
      <c r="D646"/>
      <c r="E646" t="inlineStr">
        <is>
          <t>https://www.youtube.com/results?search_query=Day+in+the+life+of+a+computer+engineer&amp;sp=EgQgAXAB</t>
        </is>
      </c>
    </row>
    <row r="647" ht="25.5" customHeight="1">
      <c r="A647" t="inlineStr">
        <is>
          <t>computers and electronics</t>
        </is>
      </c>
      <c r="B647" t="inlineStr">
        <is>
          <t>How to upgrade your PC's hardware</t>
        </is>
      </c>
      <c r="C647"/>
      <c r="D647"/>
      <c r="E647" t="inlineStr">
        <is>
          <t>https://www.youtube.com/results?search_query=How+to+upgrade+your+PC's+hardware&amp;sp=EgQgAXAB</t>
        </is>
      </c>
    </row>
    <row r="648" ht="25.5" customHeight="1">
      <c r="A648" t="inlineStr">
        <is>
          <t>computers and electronics</t>
        </is>
      </c>
      <c r="B648" t="inlineStr">
        <is>
          <t>DIY electronics projects for beginners</t>
        </is>
      </c>
      <c r="C648"/>
      <c r="D648"/>
      <c r="E648" t="inlineStr">
        <is>
          <t>https://www.youtube.com/results?search_query=DIY+electronics+projects+for+beginners&amp;sp=EgQgAXAB</t>
        </is>
      </c>
    </row>
    <row r="649" ht="25.5" customHeight="1">
      <c r="A649" t="inlineStr">
        <is>
          <t>computers and electronics</t>
        </is>
      </c>
      <c r="B649" t="inlineStr">
        <is>
          <t>Computer programming for beginners</t>
        </is>
      </c>
      <c r="C649"/>
      <c r="D649"/>
      <c r="E649" t="inlineStr">
        <is>
          <t>https://www.youtube.com/results?search_query=Computer+programming+for+beginners&amp;sp=EgQgAXAB</t>
        </is>
      </c>
    </row>
    <row r="650" ht="25.5" customHeight="1">
      <c r="A650" t="inlineStr">
        <is>
          <t>computers and electronics</t>
        </is>
      </c>
      <c r="B650" t="inlineStr">
        <is>
          <t>How to fix common computer issues</t>
        </is>
      </c>
      <c r="C650"/>
      <c r="D650"/>
      <c r="E650" t="inlineStr">
        <is>
          <t>https://www.youtube.com/results?search_query=How+to+fix+common+computer+issues&amp;sp=EgQgAXAB</t>
        </is>
      </c>
    </row>
    <row r="651" ht="25.5" customHeight="1">
      <c r="A651" t="inlineStr">
        <is>
          <t>computers and electronics</t>
        </is>
      </c>
      <c r="B651" t="inlineStr">
        <is>
          <t>Latest trends in computer and electronic technology</t>
        </is>
      </c>
      <c r="C651"/>
      <c r="D651"/>
      <c r="E651" t="inlineStr">
        <is>
          <t>https://www.youtube.com/results?search_query=Latest+trends+in+computer+and+electronic+technology&amp;sp=EgQgAXAB</t>
        </is>
      </c>
    </row>
    <row r="652" ht="25.5" customHeight="1">
      <c r="A652" t="inlineStr">
        <is>
          <t>computers and electronics</t>
        </is>
      </c>
      <c r="B652" t="inlineStr">
        <is>
          <t>Understanding computer software and applications</t>
        </is>
      </c>
      <c r="C652"/>
      <c r="D652"/>
      <c r="E652" t="inlineStr">
        <is>
          <t>https://www.youtube.com/results?search_query=Understanding+computer+software+and+applications&amp;sp=EgQgAXAB</t>
        </is>
      </c>
    </row>
    <row r="653" ht="25.5" customHeight="1">
      <c r="A653" t="inlineStr">
        <is>
          <t>computers and electronics</t>
        </is>
      </c>
      <c r="B653" t="inlineStr">
        <is>
          <t>How to setup a home network with multiple devices</t>
        </is>
      </c>
      <c r="C653"/>
      <c r="D653"/>
      <c r="E653" t="inlineStr">
        <is>
          <t>https://www.youtube.com/results?search_query=How+to+setup+a+home+network+with+multiple+devices&amp;sp=EgQgAXAB</t>
        </is>
      </c>
    </row>
    <row r="654" ht="25.5" customHeight="1">
      <c r="A654" t="inlineStr">
        <is>
          <t>maintenance and repair</t>
        </is>
      </c>
      <c r="B654" t="inlineStr">
        <is>
          <t>How to perform regular maintenance on your car</t>
        </is>
      </c>
      <c r="C654"/>
      <c r="D654"/>
      <c r="E654" t="inlineStr">
        <is>
          <t>https://www.youtube.com/results?search_query=How+to+perform+regular+maintenance+on+your+car&amp;sp=EgQgAXAB</t>
        </is>
      </c>
    </row>
    <row r="655" ht="25.5" customHeight="1">
      <c r="A655" t="inlineStr">
        <is>
          <t>maintenance and repair</t>
        </is>
      </c>
      <c r="B655" t="inlineStr">
        <is>
          <t>Basic home maintenance and repair tutorials</t>
        </is>
      </c>
      <c r="C655"/>
      <c r="D655"/>
      <c r="E655" t="inlineStr">
        <is>
          <t>https://www.youtube.com/results?search_query=Basic+home+maintenance+and+repair+tutorials&amp;sp=EgQgAXAB</t>
        </is>
      </c>
    </row>
    <row r="656" ht="25.5" customHeight="1">
      <c r="A656" t="inlineStr">
        <is>
          <t>maintenance and repair</t>
        </is>
      </c>
      <c r="B656" t="inlineStr">
        <is>
          <t>Day in the life of a maintenance and repair technician</t>
        </is>
      </c>
      <c r="C656"/>
      <c r="D656"/>
      <c r="E656" t="inlineStr">
        <is>
          <t>https://www.youtube.com/results?search_query=Day+in+the+life+of+a+maintenance+and+repair+technician&amp;sp=EgQgAXAB</t>
        </is>
      </c>
    </row>
    <row r="657" ht="25.5" customHeight="1">
      <c r="A657" t="inlineStr">
        <is>
          <t>maintenance and repair</t>
        </is>
      </c>
      <c r="B657" t="inlineStr">
        <is>
          <t>Step by step guide to bike maintenance and repair</t>
        </is>
      </c>
      <c r="C657"/>
      <c r="D657"/>
      <c r="E657" t="inlineStr">
        <is>
          <t>https://www.youtube.com/results?search_query=Step+by+step+guide+to+bike+maintenance+and+repair&amp;sp=EgQgAXAB</t>
        </is>
      </c>
    </row>
    <row r="658" ht="25.5" customHeight="1">
      <c r="A658" t="inlineStr">
        <is>
          <t>maintenance and repair</t>
        </is>
      </c>
      <c r="B658" t="inlineStr">
        <is>
          <t>Computer maintenance and repair for beginners</t>
        </is>
      </c>
      <c r="C658"/>
      <c r="D658"/>
      <c r="E658" t="inlineStr">
        <is>
          <t>https://www.youtube.com/results?search_query=Computer+maintenance+and+repair+for+beginners&amp;sp=EgQgAXAB</t>
        </is>
      </c>
    </row>
    <row r="659" ht="25.5" customHeight="1">
      <c r="A659" t="inlineStr">
        <is>
          <t>maintenance and repair</t>
        </is>
      </c>
      <c r="B659" t="inlineStr">
        <is>
          <t>Common issues in air conditioner maintenance and repair</t>
        </is>
      </c>
      <c r="C659"/>
      <c r="D659"/>
      <c r="E659" t="inlineStr">
        <is>
          <t>https://www.youtube.com/results?search_query=Common+issues+in+air+conditioner+maintenance+and+repair&amp;sp=EgQgAXAB</t>
        </is>
      </c>
    </row>
    <row r="660" ht="25.5" customHeight="1">
      <c r="A660" t="inlineStr">
        <is>
          <t>maintenance and repair</t>
        </is>
      </c>
      <c r="B660" t="inlineStr">
        <is>
          <t>Essential tools for maintenance and repair activities</t>
        </is>
      </c>
      <c r="C660"/>
      <c r="D660"/>
      <c r="E660" t="inlineStr">
        <is>
          <t>https://www.youtube.com/results?search_query=Essential+tools+for+maintenance+and+repair+activities&amp;sp=EgQgAXAB</t>
        </is>
      </c>
    </row>
    <row r="661" ht="25.5" customHeight="1">
      <c r="A661" t="inlineStr">
        <is>
          <t>maintenance and repair</t>
        </is>
      </c>
      <c r="B661" t="inlineStr">
        <is>
          <t>How to conduct an electrical maintenance and repair</t>
        </is>
      </c>
      <c r="C661"/>
      <c r="D661"/>
      <c r="E661" t="inlineStr">
        <is>
          <t>https://www.youtube.com/results?search_query=How+to+conduct+an+electrical+maintenance+and+repair&amp;sp=EgQgAXAB</t>
        </is>
      </c>
    </row>
    <row r="662" ht="25.5" customHeight="1">
      <c r="A662" t="inlineStr">
        <is>
          <t>maintenance and repair</t>
        </is>
      </c>
      <c r="B662" t="inlineStr">
        <is>
          <t>DIY maintenance and repair tasks for homeowners</t>
        </is>
      </c>
      <c r="C662"/>
      <c r="D662"/>
      <c r="E662" t="inlineStr">
        <is>
          <t>https://www.youtube.com/results?search_query=DIY+maintenance+and+repair+tasks+for+homeowners&amp;sp=EgQgAXAB</t>
        </is>
      </c>
    </row>
    <row r="663" ht="25.5" customHeight="1">
      <c r="A663" t="inlineStr">
        <is>
          <t>maintenance and repair</t>
        </is>
      </c>
      <c r="B663" t="inlineStr">
        <is>
          <t>Detailed automobile maintenance and repair guide</t>
        </is>
      </c>
      <c r="C663"/>
      <c r="D663"/>
      <c r="E663" t="inlineStr">
        <is>
          <t>https://www.youtube.com/results?search_query=Detailed+automobile+maintenance+and+repair+guide&amp;sp=EgQgAXAB</t>
        </is>
      </c>
    </row>
    <row r="664" ht="25.5" customHeight="1">
      <c r="A664" t="inlineStr">
        <is>
          <t>tv and home audio</t>
        </is>
      </c>
      <c r="B664" t="inlineStr">
        <is>
          <t>How to set up TV and home audio system.</t>
        </is>
      </c>
      <c r="C664"/>
      <c r="D664"/>
      <c r="E664" t="inlineStr">
        <is>
          <t>https://www.youtube.com/results?search_query=How+to+set+up+TV+and+home+audio+system.&amp;sp=EgQgAXAB</t>
        </is>
      </c>
    </row>
    <row r="665" ht="25.5" customHeight="1">
      <c r="A665" t="inlineStr">
        <is>
          <t>tv and home audio</t>
        </is>
      </c>
      <c r="B665" t="inlineStr">
        <is>
          <t>Day in the life of a home audio technician.</t>
        </is>
      </c>
      <c r="C665"/>
      <c r="D665"/>
      <c r="E665" t="inlineStr">
        <is>
          <t>https://www.youtube.com/results?search_query=Day+in+the+life+of+a+home+audio+technician.&amp;sp=EgQgAXAB</t>
        </is>
      </c>
    </row>
    <row r="666" ht="25.5" customHeight="1">
      <c r="A666" t="inlineStr">
        <is>
          <t>tv and home audio</t>
        </is>
      </c>
      <c r="B666" t="inlineStr">
        <is>
          <t>Understanding TV and home audio technical terms.</t>
        </is>
      </c>
      <c r="C666"/>
      <c r="D666"/>
      <c r="E666" t="inlineStr">
        <is>
          <t>https://www.youtube.com/results?search_query=Understanding+TV+and+home+audio+technical+terms.&amp;sp=EgQgAXAB</t>
        </is>
      </c>
    </row>
    <row r="667" ht="25.5" customHeight="1">
      <c r="A667" t="inlineStr">
        <is>
          <t>tv and home audio</t>
        </is>
      </c>
      <c r="B667" t="inlineStr">
        <is>
          <t>Tips and tricks for optimizing your TV and home audio.</t>
        </is>
      </c>
      <c r="C667"/>
      <c r="D667"/>
      <c r="E667" t="inlineStr">
        <is>
          <t>https://www.youtube.com/results?search_query=Tips+and+tricks+for+optimizing+your+TV+and+home+audio.&amp;sp=EgQgAXAB</t>
        </is>
      </c>
    </row>
    <row r="668" ht="25.5" customHeight="1">
      <c r="A668" t="inlineStr">
        <is>
          <t>tv and home audio</t>
        </is>
      </c>
      <c r="B668" t="inlineStr">
        <is>
          <t>How to connect your home audio system to your TV.</t>
        </is>
      </c>
      <c r="C668"/>
      <c r="D668"/>
      <c r="E668" t="inlineStr">
        <is>
          <t>https://www.youtube.com/results?search_query=How+to+connect+your+home+audio+system+to+your+TV.&amp;sp=EgQgAXAB</t>
        </is>
      </c>
    </row>
    <row r="669" ht="25.5" customHeight="1">
      <c r="A669" t="inlineStr">
        <is>
          <t>tv and home audio</t>
        </is>
      </c>
      <c r="B669" t="inlineStr">
        <is>
          <t>Troubleshooting common issues with TV and home audio.</t>
        </is>
      </c>
      <c r="C669"/>
      <c r="D669"/>
      <c r="E669" t="inlineStr">
        <is>
          <t>https://www.youtube.com/results?search_query=Troubleshooting+common+issues+with+TV+and+home+audio.&amp;sp=EgQgAXAB</t>
        </is>
      </c>
    </row>
    <row r="670" ht="25.5" customHeight="1">
      <c r="A670" t="inlineStr">
        <is>
          <t>tv and home audio</t>
        </is>
      </c>
      <c r="B670" t="inlineStr">
        <is>
          <t>Review of the latest TV and home audio technology.</t>
        </is>
      </c>
      <c r="C670"/>
      <c r="D670"/>
      <c r="E670" t="inlineStr">
        <is>
          <t>https://www.youtube.com/results?search_query=Review+of+the+latest+TV+and+home+audio+technology.&amp;sp=EgQgAXAB</t>
        </is>
      </c>
    </row>
    <row r="671" ht="25.5" customHeight="1">
      <c r="A671" t="inlineStr">
        <is>
          <t>tv and home audio</t>
        </is>
      </c>
      <c r="B671" t="inlineStr">
        <is>
          <t>How to choose the right TV and home audio for your home.</t>
        </is>
      </c>
      <c r="C671"/>
      <c r="D671"/>
      <c r="E671" t="inlineStr">
        <is>
          <t>https://www.youtube.com/results?search_query=How+to+choose+the+right+TV+and+home+audio+for+your+home.&amp;sp=EgQgAXAB</t>
        </is>
      </c>
    </row>
    <row r="672" ht="25.5" customHeight="1">
      <c r="A672" t="inlineStr">
        <is>
          <t>tv and home audio</t>
        </is>
      </c>
      <c r="B672" t="inlineStr">
        <is>
          <t>Unboxing and setting up popular TV and home audio models.</t>
        </is>
      </c>
      <c r="C672"/>
      <c r="D672"/>
      <c r="E672" t="inlineStr">
        <is>
          <t>https://www.youtube.com/results?search_query=Unboxing+and+setting+up+popular+TV+and+home+audio+models.&amp;sp=EgQgAXAB</t>
        </is>
      </c>
    </row>
    <row r="673" ht="25.5" customHeight="1">
      <c r="A673" t="inlineStr">
        <is>
          <t>tv and home audio</t>
        </is>
      </c>
      <c r="B673" t="inlineStr">
        <is>
          <t>Comparing wired vs wireless TV and home audio systems.</t>
        </is>
      </c>
      <c r="C673"/>
      <c r="D673"/>
      <c r="E673" t="inlineStr">
        <is>
          <t>https://www.youtube.com/results?search_query=Comparing+wired+vs+wireless+TV+and+home+audio+systems.&amp;sp=EgQgAXAB</t>
        </is>
      </c>
    </row>
    <row r="674" ht="25.5" customHeight="1">
      <c r="A674" t="inlineStr">
        <is>
          <t>phoes and gadgets</t>
        </is>
      </c>
      <c r="B674" t="inlineStr">
        <is>
          <t>Latest phones and gadgets reviews</t>
        </is>
      </c>
      <c r="C674"/>
      <c r="D674"/>
      <c r="E674" t="inlineStr">
        <is>
          <t>https://www.youtube.com/results?search_query=Latest+phones+and+gadgets+reviews&amp;sp=EgQgAXAB</t>
        </is>
      </c>
    </row>
    <row r="675" ht="25.5" customHeight="1">
      <c r="A675" t="inlineStr">
        <is>
          <t>phoes and gadgets</t>
        </is>
      </c>
      <c r="B675" t="inlineStr">
        <is>
          <t>How to use new technology phones and gadgets</t>
        </is>
      </c>
      <c r="C675"/>
      <c r="D675"/>
      <c r="E675" t="inlineStr">
        <is>
          <t>https://www.youtube.com/results?search_query=How+to+use+new+technology+phones+and+gadgets&amp;sp=EgQgAXAB</t>
        </is>
      </c>
    </row>
    <row r="676" ht="25.5" customHeight="1">
      <c r="A676" t="inlineStr">
        <is>
          <t>phoes and gadgets</t>
        </is>
      </c>
      <c r="B676" t="inlineStr">
        <is>
          <t>Day in the life of a tech reviewer</t>
        </is>
      </c>
      <c r="C676"/>
      <c r="D676"/>
      <c r="E676" t="inlineStr">
        <is>
          <t>https://www.youtube.com/results?search_query=Day+in+the+life+of+a+tech+reviewer&amp;sp=EgQgAXAB</t>
        </is>
      </c>
    </row>
    <row r="677" ht="25.5" customHeight="1">
      <c r="A677" t="inlineStr">
        <is>
          <t>phoes and gadgets</t>
        </is>
      </c>
      <c r="B677" t="inlineStr">
        <is>
          <t>Best smartphones and gadgets of 2021</t>
        </is>
      </c>
      <c r="C677"/>
      <c r="D677"/>
      <c r="E677" t="inlineStr">
        <is>
          <t>https://www.youtube.com/results?search_query=Best+smartphones+and+gadgets+of+2021&amp;sp=EgQgAXAB</t>
        </is>
      </c>
    </row>
    <row r="678" ht="25.5" customHeight="1">
      <c r="A678" t="inlineStr">
        <is>
          <t>phoes and gadgets</t>
        </is>
      </c>
      <c r="B678" t="inlineStr">
        <is>
          <t>Troubleshooting tips for phones and gadgets</t>
        </is>
      </c>
      <c r="C678"/>
      <c r="D678"/>
      <c r="E678" t="inlineStr">
        <is>
          <t>https://www.youtube.com/results?search_query=Troubleshooting+tips+for+phones+and+gadgets&amp;sp=EgQgAXAB</t>
        </is>
      </c>
    </row>
    <row r="679" ht="25.5" customHeight="1">
      <c r="A679" t="inlineStr">
        <is>
          <t>phoes and gadgets</t>
        </is>
      </c>
      <c r="B679" t="inlineStr">
        <is>
          <t>Top 10 phones and gadgets</t>
        </is>
      </c>
      <c r="C679"/>
      <c r="D679"/>
      <c r="E679" t="inlineStr">
        <is>
          <t>https://www.youtube.com/results?search_query=Top+10+phones+and+gadgets&amp;sp=EgQgAXAB</t>
        </is>
      </c>
    </row>
    <row r="680" ht="25.5" customHeight="1">
      <c r="A680" t="inlineStr">
        <is>
          <t>phoes and gadgets</t>
        </is>
      </c>
      <c r="B680" t="inlineStr">
        <is>
          <t>Unboxing new phones and gadgets</t>
        </is>
      </c>
      <c r="C680"/>
      <c r="D680"/>
      <c r="E680" t="inlineStr">
        <is>
          <t>https://www.youtube.com/results?search_query=Unboxing+new+phones+and+gadgets&amp;sp=EgQgAXAB</t>
        </is>
      </c>
    </row>
    <row r="681" ht="25.5" customHeight="1">
      <c r="A681" t="inlineStr">
        <is>
          <t>phoes and gadgets</t>
        </is>
      </c>
      <c r="B681" t="inlineStr">
        <is>
          <t>Phones and gadgets comparison</t>
        </is>
      </c>
      <c r="C681"/>
      <c r="D681"/>
      <c r="E681" t="inlineStr">
        <is>
          <t>https://www.youtube.com/results?search_query=Phones+and+gadgets+comparison&amp;sp=EgQgAXAB</t>
        </is>
      </c>
    </row>
    <row r="682" ht="25.5" customHeight="1">
      <c r="A682" t="inlineStr">
        <is>
          <t>phoes and gadgets</t>
        </is>
      </c>
      <c r="B682" t="inlineStr">
        <is>
          <t>DIY repair for phones and gadgets</t>
        </is>
      </c>
      <c r="C682"/>
      <c r="D682"/>
      <c r="E682" t="inlineStr">
        <is>
          <t>https://www.youtube.com/results?search_query=DIY+repair+for+phones+and+gadgets&amp;sp=EgQgAXAB</t>
        </is>
      </c>
    </row>
    <row r="683" ht="25.5" customHeight="1">
      <c r="A683" t="inlineStr">
        <is>
          <t>phoes and gadgets</t>
        </is>
      </c>
      <c r="B683" t="inlineStr">
        <is>
          <t>Phones and gadgets hacks and tricks</t>
        </is>
      </c>
      <c r="C683"/>
      <c r="D683"/>
      <c r="E683" t="inlineStr">
        <is>
          <t>https://www.youtube.com/results?search_query=Phones+and+gadgets+hacks+and+tricks&amp;sp=EgQgAXAB</t>
        </is>
      </c>
    </row>
    <row r="684" ht="25.5" customHeight="1">
      <c r="A684" t="inlineStr">
        <is>
          <t>hardware</t>
        </is>
      </c>
      <c r="B684" t="inlineStr">
        <is>
          <t>How to choose the right computer hardware</t>
        </is>
      </c>
      <c r="C684"/>
      <c r="D684"/>
      <c r="E684" t="inlineStr">
        <is>
          <t>https://www.youtube.com/results?search_query=How+to+choose+the+right+computer+hardware&amp;sp=EgQgAXAB</t>
        </is>
      </c>
    </row>
    <row r="685" ht="25.5" customHeight="1">
      <c r="A685" t="inlineStr">
        <is>
          <t>hardware</t>
        </is>
      </c>
      <c r="B685" t="inlineStr">
        <is>
          <t>Basics of computer hardware explained</t>
        </is>
      </c>
      <c r="C685"/>
      <c r="D685"/>
      <c r="E685" t="inlineStr">
        <is>
          <t>https://www.youtube.com/results?search_query=Basics+of+computer+hardware+explained&amp;sp=EgQgAXAB</t>
        </is>
      </c>
    </row>
    <row r="686" ht="25.5" customHeight="1">
      <c r="A686" t="inlineStr">
        <is>
          <t>hardware</t>
        </is>
      </c>
      <c r="B686" t="inlineStr">
        <is>
          <t>Day in the life of a hardware engineer</t>
        </is>
      </c>
      <c r="C686"/>
      <c r="D686"/>
      <c r="E686" t="inlineStr">
        <is>
          <t>https://www.youtube.com/results?search_query=Day+in+the+life+of+a+hardware+engineer&amp;sp=EgQgAXAB</t>
        </is>
      </c>
    </row>
    <row r="687" ht="25.5" customHeight="1">
      <c r="A687" t="inlineStr">
        <is>
          <t>hardware</t>
        </is>
      </c>
      <c r="B687" t="inlineStr">
        <is>
          <t>Building a PC</t>
        </is>
      </c>
      <c r="C687"/>
      <c r="D687" t="inlineStr">
        <is>
          <t>hardware components you'll need</t>
        </is>
      </c>
      <c r="E687" t="inlineStr">
        <is>
          <t>https://www.youtube.com/results?search_query=Building+a+PC&amp;sp=EgQgAXAB</t>
        </is>
      </c>
    </row>
    <row r="688" ht="25.5" customHeight="1">
      <c r="A688" t="inlineStr">
        <is>
          <t>hardware</t>
        </is>
      </c>
      <c r="B688" t="inlineStr">
        <is>
          <t>Different types of computer hardware</t>
        </is>
      </c>
      <c r="C688"/>
      <c r="D688"/>
      <c r="E688" t="inlineStr">
        <is>
          <t>https://www.youtube.com/results?search_query=Different+types+of+computer+hardware&amp;sp=EgQgAXAB</t>
        </is>
      </c>
    </row>
    <row r="689" ht="25.5" customHeight="1">
      <c r="A689" t="inlineStr">
        <is>
          <t>hardware</t>
        </is>
      </c>
      <c r="B689" t="inlineStr">
        <is>
          <t>Hardware vs software</t>
        </is>
      </c>
      <c r="C689"/>
      <c r="D689" t="inlineStr">
        <is>
          <t>what's the difference</t>
        </is>
      </c>
      <c r="E689" t="inlineStr">
        <is>
          <t>https://www.youtube.com/results?search_query=Hardware+vs+software&amp;sp=EgQgAXAB</t>
        </is>
      </c>
    </row>
    <row r="690" ht="25.5" customHeight="1">
      <c r="A690" t="inlineStr">
        <is>
          <t>hardware</t>
        </is>
      </c>
      <c r="B690" t="inlineStr">
        <is>
          <t>How to install computer hardware</t>
        </is>
      </c>
      <c r="C690"/>
      <c r="D690"/>
      <c r="E690" t="inlineStr">
        <is>
          <t>https://www.youtube.com/results?search_query=How+to+install+computer+hardware&amp;sp=EgQgAXAB</t>
        </is>
      </c>
    </row>
    <row r="691" ht="25.5" customHeight="1">
      <c r="A691" t="inlineStr">
        <is>
          <t>hardware</t>
        </is>
      </c>
      <c r="B691" t="inlineStr">
        <is>
          <t>Hardware troubleshooting techniques</t>
        </is>
      </c>
      <c r="C691"/>
      <c r="D691"/>
      <c r="E691" t="inlineStr">
        <is>
          <t>https://www.youtube.com/results?search_query=Hardware+troubleshooting+techniques&amp;sp=EgQgAXAB</t>
        </is>
      </c>
    </row>
    <row r="692" ht="25.5" customHeight="1">
      <c r="A692" t="inlineStr">
        <is>
          <t>hardware</t>
        </is>
      </c>
      <c r="B692" t="inlineStr">
        <is>
          <t>Latest trends in computer hardware</t>
        </is>
      </c>
      <c r="C692"/>
      <c r="D692"/>
      <c r="E692" t="inlineStr">
        <is>
          <t>https://www.youtube.com/results?search_query=Latest+trends+in+computer+hardware&amp;sp=EgQgAXAB</t>
        </is>
      </c>
    </row>
    <row r="693" ht="25.5" customHeight="1">
      <c r="A693" t="inlineStr">
        <is>
          <t>hardware</t>
        </is>
      </c>
      <c r="B693" t="inlineStr">
        <is>
          <t>Understanding hardware specifications for gaming</t>
        </is>
      </c>
      <c r="C693"/>
      <c r="D693"/>
      <c r="E693" t="inlineStr">
        <is>
          <t>https://www.youtube.com/results?search_query=Understanding+hardware+specifications+for+gaming&amp;sp=EgQgAXAB</t>
        </is>
      </c>
    </row>
    <row r="694" ht="25.5" customHeight="1">
      <c r="A694" t="inlineStr">
        <is>
          <t>laptops</t>
        </is>
      </c>
      <c r="B694" t="inlineStr">
        <is>
          <t>How to choose the right laptop</t>
        </is>
      </c>
      <c r="C694"/>
      <c r="D694"/>
      <c r="E694" t="inlineStr">
        <is>
          <t>https://www.youtube.com/results?search_query=How+to+choose+the+right+laptop&amp;sp=EgQgAXAB</t>
        </is>
      </c>
    </row>
    <row r="695" ht="25.5" customHeight="1">
      <c r="A695" t="inlineStr">
        <is>
          <t>laptops</t>
        </is>
      </c>
      <c r="B695" t="inlineStr">
        <is>
          <t>Top 10 laptops of the current year</t>
        </is>
      </c>
      <c r="C695"/>
      <c r="D695"/>
      <c r="E695" t="inlineStr">
        <is>
          <t>https://www.youtube.com/results?search_query=Top+10+laptops+of+the+current+year&amp;sp=EgQgAXAB</t>
        </is>
      </c>
    </row>
    <row r="696" ht="25.5" customHeight="1">
      <c r="A696" t="inlineStr">
        <is>
          <t>laptops</t>
        </is>
      </c>
      <c r="B696" t="inlineStr">
        <is>
          <t>Repairing a laptop</t>
        </is>
      </c>
      <c r="C696"/>
      <c r="D696" t="inlineStr">
        <is>
          <t>stepbystep process</t>
        </is>
      </c>
      <c r="E696" t="inlineStr">
        <is>
          <t>https://www.youtube.com/results?search_query=Repairing+a+laptop&amp;sp=EgQgAXAB</t>
        </is>
      </c>
    </row>
    <row r="697" ht="25.5" customHeight="1">
      <c r="A697" t="inlineStr">
        <is>
          <t>laptops</t>
        </is>
      </c>
      <c r="B697" t="inlineStr">
        <is>
          <t>Differences between PC and Mac laptops</t>
        </is>
      </c>
      <c r="C697"/>
      <c r="D697"/>
      <c r="E697" t="inlineStr">
        <is>
          <t>https://www.youtube.com/results?search_query=Differences+between+PC+and+Mac+laptops&amp;sp=EgQgAXAB</t>
        </is>
      </c>
    </row>
    <row r="698" ht="25.5" customHeight="1">
      <c r="A698" t="inlineStr">
        <is>
          <t>laptops</t>
        </is>
      </c>
      <c r="B698" t="inlineStr">
        <is>
          <t>Day in the life of a laptop engineer</t>
        </is>
      </c>
      <c r="C698"/>
      <c r="D698"/>
      <c r="E698" t="inlineStr">
        <is>
          <t>https://www.youtube.com/results?search_query=Day+in+the+life+of+a+laptop+engineer&amp;sp=EgQgAXAB</t>
        </is>
      </c>
    </row>
    <row r="699" ht="25.5" customHeight="1">
      <c r="A699" t="inlineStr">
        <is>
          <t>laptops</t>
        </is>
      </c>
      <c r="B699" t="inlineStr">
        <is>
          <t>How to upgrade laptop RAM</t>
        </is>
      </c>
      <c r="C699"/>
      <c r="D699"/>
      <c r="E699" t="inlineStr">
        <is>
          <t>https://www.youtube.com/results?search_query=How+to+upgrade+laptop+RAM&amp;sp=EgQgAXAB</t>
        </is>
      </c>
    </row>
    <row r="700" ht="25.5" customHeight="1">
      <c r="A700" t="inlineStr">
        <is>
          <t>laptops</t>
        </is>
      </c>
      <c r="B700" t="inlineStr">
        <is>
          <t>Unboxing and first impressions of latest laptops</t>
        </is>
      </c>
      <c r="C700"/>
      <c r="D700"/>
      <c r="E700" t="inlineStr">
        <is>
          <t>https://www.youtube.com/results?search_query=Unboxing+and+first+impressions+of+latest+laptops&amp;sp=EgQgAXAB</t>
        </is>
      </c>
    </row>
    <row r="701" ht="25.5" customHeight="1">
      <c r="A701" t="inlineStr">
        <is>
          <t>laptops</t>
        </is>
      </c>
      <c r="B701" t="inlineStr">
        <is>
          <t>Best gaming laptops on a budget</t>
        </is>
      </c>
      <c r="C701"/>
      <c r="D701"/>
      <c r="E701" t="inlineStr">
        <is>
          <t>https://www.youtube.com/results?search_query=Best+gaming+laptops+on+a+budget&amp;sp=EgQgAXAB</t>
        </is>
      </c>
    </row>
    <row r="702" ht="25.5" customHeight="1">
      <c r="A702" t="inlineStr">
        <is>
          <t>laptops</t>
        </is>
      </c>
      <c r="B702" t="inlineStr">
        <is>
          <t>Comparing software performance on different laptops</t>
        </is>
      </c>
      <c r="C702"/>
      <c r="D702"/>
      <c r="E702" t="inlineStr">
        <is>
          <t>https://www.youtube.com/results?search_query=Comparing+software+performance+on+different+laptops&amp;sp=EgQgAXAB</t>
        </is>
      </c>
    </row>
    <row r="703" ht="25.5" customHeight="1">
      <c r="A703" t="inlineStr">
        <is>
          <t>laptops</t>
        </is>
      </c>
      <c r="B703" t="inlineStr">
        <is>
          <t>2022 laptop review and benchmarks</t>
        </is>
      </c>
      <c r="C703"/>
      <c r="D703"/>
      <c r="E703" t="inlineStr">
        <is>
          <t>https://www.youtube.com/results?search_query=2022+laptop+review+and+benchmarks&amp;sp=EgQgAXAB</t>
        </is>
      </c>
    </row>
    <row r="704" ht="25.5" customHeight="1">
      <c r="A704" t="inlineStr">
        <is>
          <t>Emotional health</t>
        </is>
      </c>
      <c r="B704" t="inlineStr">
        <is>
          <t>How to improve emotional health</t>
        </is>
      </c>
      <c r="C704"/>
      <c r="D704"/>
      <c r="E704" t="inlineStr">
        <is>
          <t>https://www.youtube.com/results?search_query=How+to+improve+emotional+health&amp;sp=EgQgAXAB</t>
        </is>
      </c>
    </row>
    <row r="705" ht="25.5" customHeight="1">
      <c r="A705" t="inlineStr">
        <is>
          <t>Emotional health</t>
        </is>
      </c>
      <c r="B705" t="inlineStr">
        <is>
          <t>Practices for maintaining emotional health</t>
        </is>
      </c>
      <c r="C705"/>
      <c r="D705"/>
      <c r="E705" t="inlineStr">
        <is>
          <t>https://www.youtube.com/results?search_query=Practices+for+maintaining+emotional+health&amp;sp=EgQgAXAB</t>
        </is>
      </c>
    </row>
    <row r="706" ht="25.5" customHeight="1">
      <c r="A706" t="inlineStr">
        <is>
          <t>Emotional health</t>
        </is>
      </c>
      <c r="B706" t="inlineStr">
        <is>
          <t>Day in the life of a mental health counselor</t>
        </is>
      </c>
      <c r="C706"/>
      <c r="D706"/>
      <c r="E706" t="inlineStr">
        <is>
          <t>https://www.youtube.com/results?search_query=Day+in+the+life+of+a+mental+health+counselor&amp;sp=EgQgAXAB</t>
        </is>
      </c>
    </row>
    <row r="707" ht="25.5" customHeight="1">
      <c r="A707" t="inlineStr">
        <is>
          <t>Emotional health</t>
        </is>
      </c>
      <c r="B707" t="inlineStr">
        <is>
          <t>Strategies to boost emotional wellbeing</t>
        </is>
      </c>
      <c r="C707"/>
      <c r="D707"/>
      <c r="E707" t="inlineStr">
        <is>
          <t>https://www.youtube.com/results?search_query=Strategies+to+boost+emotional+wellbeing&amp;sp=EgQgAXAB</t>
        </is>
      </c>
    </row>
    <row r="708" ht="25.5" customHeight="1">
      <c r="A708" t="inlineStr">
        <is>
          <t>Emotional health</t>
        </is>
      </c>
      <c r="B708" t="inlineStr">
        <is>
          <t>Understanding the importance of emotional health</t>
        </is>
      </c>
      <c r="C708"/>
      <c r="D708"/>
      <c r="E708" t="inlineStr">
        <is>
          <t>https://www.youtube.com/results?search_query=Understanding+the+importance+of+emotional+health&amp;sp=EgQgAXAB</t>
        </is>
      </c>
    </row>
    <row r="709" ht="25.5" customHeight="1">
      <c r="A709" t="inlineStr">
        <is>
          <t>Emotional health</t>
        </is>
      </c>
      <c r="B709" t="inlineStr">
        <is>
          <t>Selfcare routines for better emotional health</t>
        </is>
      </c>
      <c r="C709"/>
      <c r="D709"/>
      <c r="E709" t="inlineStr">
        <is>
          <t>https://www.youtube.com/results?search_query=Selfcare+routines+for+better+emotional+health&amp;sp=EgQgAXAB</t>
        </is>
      </c>
    </row>
    <row r="710" ht="25.5" customHeight="1">
      <c r="A710" t="inlineStr">
        <is>
          <t>Emotional health</t>
        </is>
      </c>
      <c r="B710" t="inlineStr">
        <is>
          <t>How to cope with emotional stress</t>
        </is>
      </c>
      <c r="C710"/>
      <c r="D710"/>
      <c r="E710" t="inlineStr">
        <is>
          <t>https://www.youtube.com/results?search_query=How+to+cope+with+emotional+stress&amp;sp=EgQgAXAB</t>
        </is>
      </c>
    </row>
    <row r="711" ht="25.5" customHeight="1">
      <c r="A711" t="inlineStr">
        <is>
          <t>Emotional health</t>
        </is>
      </c>
      <c r="B711" t="inlineStr">
        <is>
          <t>Promoting emotional health in the workplace</t>
        </is>
      </c>
      <c r="C711"/>
      <c r="D711"/>
      <c r="E711" t="inlineStr">
        <is>
          <t>https://www.youtube.com/results?search_query=Promoting+emotional+health+in+the+workplace&amp;sp=EgQgAXAB</t>
        </is>
      </c>
    </row>
    <row r="712" ht="25.5" customHeight="1">
      <c r="A712" t="inlineStr">
        <is>
          <t>Emotional health</t>
        </is>
      </c>
      <c r="B712" t="inlineStr">
        <is>
          <t>Emotional health workshops and seminars</t>
        </is>
      </c>
      <c r="C712"/>
      <c r="D712"/>
      <c r="E712" t="inlineStr">
        <is>
          <t>https://www.youtube.com/results?search_query=Emotional+health+workshops+and+seminars&amp;sp=EgQgAXAB</t>
        </is>
      </c>
    </row>
    <row r="713" ht="25.5" customHeight="1">
      <c r="A713" t="inlineStr">
        <is>
          <t>Emotional health</t>
        </is>
      </c>
      <c r="B713" t="inlineStr">
        <is>
          <t>Exercises to enhance emotional health</t>
        </is>
      </c>
      <c r="C713"/>
      <c r="D713"/>
      <c r="E713" t="inlineStr">
        <is>
          <t>https://www.youtube.com/results?search_query=Exercises+to+enhance+emotional+health&amp;sp=EgQgAXAB</t>
        </is>
      </c>
    </row>
    <row r="714" ht="25.5" customHeight="1">
      <c r="A714" t="inlineStr">
        <is>
          <t>Conditions and treatments</t>
        </is>
      </c>
      <c r="B714" t="inlineStr">
        <is>
          <t>How to manage chronic health conditions</t>
        </is>
      </c>
      <c r="C714"/>
      <c r="D714"/>
      <c r="E714" t="inlineStr">
        <is>
          <t>https://www.youtube.com/results?search_query=How+to+manage+chronic+health+conditions&amp;sp=EgQgAXAB</t>
        </is>
      </c>
    </row>
    <row r="715" ht="25.5" customHeight="1">
      <c r="A715" t="inlineStr">
        <is>
          <t>Conditions and treatments</t>
        </is>
      </c>
      <c r="B715" t="inlineStr">
        <is>
          <t>Day in the life of a physical therapist treating conditions</t>
        </is>
      </c>
      <c r="C715"/>
      <c r="D715"/>
      <c r="E715" t="inlineStr">
        <is>
          <t>https://www.youtube.com/results?search_query=Day+in+the+life+of+a+physical+therapist+treating+conditions&amp;sp=EgQgAXAB</t>
        </is>
      </c>
    </row>
    <row r="716" ht="25.5" customHeight="1">
      <c r="A716" t="inlineStr">
        <is>
          <t>Conditions and treatments</t>
        </is>
      </c>
      <c r="B716" t="inlineStr">
        <is>
          <t>Effective treatments for common health conditions</t>
        </is>
      </c>
      <c r="C716"/>
      <c r="D716"/>
      <c r="E716" t="inlineStr">
        <is>
          <t>https://www.youtube.com/results?search_query=Effective+treatments+for+common+health+conditions&amp;sp=EgQgAXAB</t>
        </is>
      </c>
    </row>
    <row r="717" ht="25.5" customHeight="1">
      <c r="A717" t="inlineStr">
        <is>
          <t>Conditions and treatments</t>
        </is>
      </c>
      <c r="B717" t="inlineStr">
        <is>
          <t>Best practices in managing diabetic conditions</t>
        </is>
      </c>
      <c r="C717"/>
      <c r="D717"/>
      <c r="E717" t="inlineStr">
        <is>
          <t>https://www.youtube.com/results?search_query=Best+practices+in+managing+diabetic+conditions&amp;sp=EgQgAXAB</t>
        </is>
      </c>
    </row>
    <row r="718" ht="25.5" customHeight="1">
      <c r="A718" t="inlineStr">
        <is>
          <t>Conditions and treatments</t>
        </is>
      </c>
      <c r="B718" t="inlineStr">
        <is>
          <t>Day in the life of a cardiologist treating heart conditions</t>
        </is>
      </c>
      <c r="C718"/>
      <c r="D718"/>
      <c r="E718" t="inlineStr">
        <is>
          <t>https://www.youtube.com/results?search_query=Day+in+the+life+of+a+cardiologist+treating+heart+conditions&amp;sp=EgQgAXAB</t>
        </is>
      </c>
    </row>
    <row r="719" ht="25.5" customHeight="1">
      <c r="A719" t="inlineStr">
        <is>
          <t>Conditions and treatments</t>
        </is>
      </c>
      <c r="B719" t="inlineStr">
        <is>
          <t>How to treat common skin conditions at home</t>
        </is>
      </c>
      <c r="C719"/>
      <c r="D719"/>
      <c r="E719" t="inlineStr">
        <is>
          <t>https://www.youtube.com/results?search_query=How+to+treat+common+skin+conditions+at+home&amp;sp=EgQgAXAB</t>
        </is>
      </c>
    </row>
    <row r="720" ht="25.5" customHeight="1">
      <c r="A720" t="inlineStr">
        <is>
          <t>Conditions and treatments</t>
        </is>
      </c>
      <c r="B720" t="inlineStr">
        <is>
          <t>Understanding mental health conditions and their treatments</t>
        </is>
      </c>
      <c r="C720"/>
      <c r="D720"/>
      <c r="E720" t="inlineStr">
        <is>
          <t>https://www.youtube.com/results?search_query=Understanding+mental+health+conditions+and+their+treatments&amp;sp=EgQgAXAB</t>
        </is>
      </c>
    </row>
    <row r="721" ht="25.5" customHeight="1">
      <c r="A721" t="inlineStr">
        <is>
          <t>Conditions and treatments</t>
        </is>
      </c>
      <c r="B721" t="inlineStr">
        <is>
          <t>Proactive measures to prevent chronic conditions</t>
        </is>
      </c>
      <c r="C721"/>
      <c r="D721"/>
      <c r="E721" t="inlineStr">
        <is>
          <t>https://www.youtube.com/results?search_query=Proactive+measures+to+prevent+chronic+conditions&amp;sp=EgQgAXAB</t>
        </is>
      </c>
    </row>
    <row r="722" ht="25.5" customHeight="1">
      <c r="A722" t="inlineStr">
        <is>
          <t>Conditions and treatments</t>
        </is>
      </c>
      <c r="B722" t="inlineStr">
        <is>
          <t>Naturally treating common digestive conditions</t>
        </is>
      </c>
      <c r="C722"/>
      <c r="D722"/>
      <c r="E722" t="inlineStr">
        <is>
          <t>https://www.youtube.com/results?search_query=Naturally+treating+common+digestive+conditions&amp;sp=EgQgAXAB</t>
        </is>
      </c>
    </row>
    <row r="723" ht="25.5" customHeight="1">
      <c r="A723" t="inlineStr">
        <is>
          <t>Conditions and treatments</t>
        </is>
      </c>
      <c r="B723" t="inlineStr">
        <is>
          <t>Exercises helpful in treating back conditions</t>
        </is>
      </c>
      <c r="C723"/>
      <c r="D723"/>
      <c r="E723" t="inlineStr">
        <is>
          <t>https://www.youtube.com/results?search_query=Exercises+helpful+in+treating+back+conditions&amp;sp=EgQgAXAB</t>
        </is>
      </c>
    </row>
    <row r="724" ht="25.5" customHeight="1">
      <c r="A724" t="inlineStr">
        <is>
          <t>Injury and accidents</t>
        </is>
      </c>
      <c r="B724" t="inlineStr">
        <is>
          <t>How to treat minor injuries at home</t>
        </is>
      </c>
      <c r="C724"/>
      <c r="D724"/>
      <c r="E724" t="inlineStr">
        <is>
          <t>https://www.youtube.com/results?search_query=How+to+treat+minor+injuries+at+home&amp;sp=EgQgAXAB</t>
        </is>
      </c>
    </row>
    <row r="725" ht="25.5" customHeight="1">
      <c r="A725" t="inlineStr">
        <is>
          <t>Injury and accidents</t>
        </is>
      </c>
      <c r="B725" t="inlineStr">
        <is>
          <t>First aid tutorial for accidents and injuries</t>
        </is>
      </c>
      <c r="C725"/>
      <c r="D725"/>
      <c r="E725" t="inlineStr">
        <is>
          <t>https://www.youtube.com/results?search_query=First+aid+tutorial+for+accidents+and+injuries&amp;sp=EgQgAXAB</t>
        </is>
      </c>
    </row>
    <row r="726" ht="25.5" customHeight="1">
      <c r="A726" t="inlineStr">
        <is>
          <t>Injury and accidents</t>
        </is>
      </c>
      <c r="B726" t="inlineStr">
        <is>
          <t>What to do immediately after an accident</t>
        </is>
      </c>
      <c r="C726"/>
      <c r="D726"/>
      <c r="E726" t="inlineStr">
        <is>
          <t>https://www.youtube.com/results?search_query=What+to+do+immediately+after+an+accident&amp;sp=EgQgAXAB</t>
        </is>
      </c>
    </row>
    <row r="727" ht="25.5" customHeight="1">
      <c r="A727" t="inlineStr">
        <is>
          <t>Injury and accidents</t>
        </is>
      </c>
      <c r="B727" t="inlineStr">
        <is>
          <t>Common home injuries and how to prevent them</t>
        </is>
      </c>
      <c r="C727"/>
      <c r="D727"/>
      <c r="E727" t="inlineStr">
        <is>
          <t>https://www.youtube.com/results?search_query=Common+home+injuries+and+how+to+prevent+them&amp;sp=EgQgAXAB</t>
        </is>
      </c>
    </row>
    <row r="728" ht="25.5" customHeight="1">
      <c r="A728" t="inlineStr">
        <is>
          <t>Injury and accidents</t>
        </is>
      </c>
      <c r="B728" t="inlineStr">
        <is>
          <t>Day in the life of an emergency room doctor</t>
        </is>
      </c>
      <c r="C728"/>
      <c r="D728"/>
      <c r="E728" t="inlineStr">
        <is>
          <t>https://www.youtube.com/results?search_query=Day+in+the+life+of+an+emergency+room+doctor&amp;sp=EgQgAXAB</t>
        </is>
      </c>
    </row>
    <row r="729" ht="25.5" customHeight="1">
      <c r="A729" t="inlineStr">
        <is>
          <t>Injury and accidents</t>
        </is>
      </c>
      <c r="B729" t="inlineStr">
        <is>
          <t>How to provide first aid in road accidents</t>
        </is>
      </c>
      <c r="C729"/>
      <c r="D729"/>
      <c r="E729" t="inlineStr">
        <is>
          <t>https://www.youtube.com/results?search_query=How+to+provide+first+aid+in+road+accidents&amp;sp=EgQgAXAB</t>
        </is>
      </c>
    </row>
    <row r="730" ht="25.5" customHeight="1">
      <c r="A730" t="inlineStr">
        <is>
          <t>Injury and accidents</t>
        </is>
      </c>
      <c r="B730" t="inlineStr">
        <is>
          <t>Major causes of workplace accidents and how to avoid them</t>
        </is>
      </c>
      <c r="C730"/>
      <c r="D730"/>
      <c r="E730" t="inlineStr">
        <is>
          <t>https://www.youtube.com/results?search_query=Major+causes+of+workplace+accidents+and+how+to+avoid+them&amp;sp=EgQgAXAB</t>
        </is>
      </c>
    </row>
    <row r="731" ht="25.5" customHeight="1">
      <c r="A731" t="inlineStr">
        <is>
          <t>Injury and accidents</t>
        </is>
      </c>
      <c r="B731" t="inlineStr">
        <is>
          <t>Dealing with sports injuries</t>
        </is>
      </c>
      <c r="C731"/>
      <c r="D731" t="inlineStr">
        <is>
          <t>prevention and treatment</t>
        </is>
      </c>
      <c r="E731" t="inlineStr">
        <is>
          <t>https://www.youtube.com/results?search_query=Dealing+with+sports+injuries&amp;sp=EgQgAXAB</t>
        </is>
      </c>
    </row>
    <row r="732" ht="25.5" customHeight="1">
      <c r="A732" t="inlineStr">
        <is>
          <t>Injury and accidents</t>
        </is>
      </c>
      <c r="B732" t="inlineStr">
        <is>
          <t>How to use a first aid kit during accidents</t>
        </is>
      </c>
      <c r="C732"/>
      <c r="D732"/>
      <c r="E732" t="inlineStr">
        <is>
          <t>https://www.youtube.com/results?search_query=How+to+use+a+first+aid+kit+during+accidents&amp;sp=EgQgAXAB</t>
        </is>
      </c>
    </row>
    <row r="733" ht="25.5" customHeight="1">
      <c r="A733" t="inlineStr">
        <is>
          <t>Injury and accidents</t>
        </is>
      </c>
      <c r="B733" t="inlineStr">
        <is>
          <t>Recovery exercises after a physical injury</t>
        </is>
      </c>
      <c r="C733"/>
      <c r="D733"/>
      <c r="E733" t="inlineStr">
        <is>
          <t>https://www.youtube.com/results?search_query=Recovery+exercises+after+a+physical+injury&amp;sp=EgQgAXAB</t>
        </is>
      </c>
    </row>
    <row r="734" ht="25.5" customHeight="1">
      <c r="A734" t="inlineStr">
        <is>
          <t>Medication and equipment</t>
        </is>
      </c>
      <c r="B734" t="inlineStr">
        <is>
          <t>How to properly store medication and equipment</t>
        </is>
      </c>
      <c r="C734"/>
      <c r="D734"/>
      <c r="E734" t="inlineStr">
        <is>
          <t>https://www.youtube.com/results?search_query=How+to+properly+store+medication+and+equipment&amp;sp=EgQgAXAB</t>
        </is>
      </c>
    </row>
    <row r="735" ht="25.5" customHeight="1">
      <c r="A735" t="inlineStr">
        <is>
          <t>Medication and equipment</t>
        </is>
      </c>
      <c r="B735" t="inlineStr">
        <is>
          <t>Day in the life of a pharmacy technician</t>
        </is>
      </c>
      <c r="C735"/>
      <c r="D735"/>
      <c r="E735" t="inlineStr">
        <is>
          <t>https://www.youtube.com/results?search_query=Day+in+the+life+of+a+pharmacy+technician&amp;sp=EgQgAXAB</t>
        </is>
      </c>
    </row>
    <row r="736" ht="25.5" customHeight="1">
      <c r="A736" t="inlineStr">
        <is>
          <t>Medication and equipment</t>
        </is>
      </c>
      <c r="B736" t="inlineStr">
        <is>
          <t>The correct use of medical equipment</t>
        </is>
      </c>
      <c r="C736"/>
      <c r="D736"/>
      <c r="E736" t="inlineStr">
        <is>
          <t>https://www.youtube.com/results?search_query=The+correct+use+of+medical+equipment&amp;sp=EgQgAXAB</t>
        </is>
      </c>
    </row>
    <row r="737" ht="25.5" customHeight="1">
      <c r="A737" t="inlineStr">
        <is>
          <t>Medication and equipment</t>
        </is>
      </c>
      <c r="B737" t="inlineStr">
        <is>
          <t>How to administer medication safely</t>
        </is>
      </c>
      <c r="C737"/>
      <c r="D737"/>
      <c r="E737" t="inlineStr">
        <is>
          <t>https://www.youtube.com/results?search_query=How+to+administer+medication+safely&amp;sp=EgQgAXAB</t>
        </is>
      </c>
    </row>
    <row r="738" ht="25.5" customHeight="1">
      <c r="A738" t="inlineStr">
        <is>
          <t>Medication and equipment</t>
        </is>
      </c>
      <c r="B738" t="inlineStr">
        <is>
          <t>Best practices for cleaning medical equipment</t>
        </is>
      </c>
      <c r="C738"/>
      <c r="D738"/>
      <c r="E738" t="inlineStr">
        <is>
          <t>https://www.youtube.com/results?search_query=Best+practices+for+cleaning+medical+equipment&amp;sp=EgQgAXAB</t>
        </is>
      </c>
    </row>
    <row r="739" ht="25.5" customHeight="1">
      <c r="A739" t="inlineStr">
        <is>
          <t>Medication and equipment</t>
        </is>
      </c>
      <c r="B739" t="inlineStr">
        <is>
          <t>Understanding different types of medication and their uses</t>
        </is>
      </c>
      <c r="C739"/>
      <c r="D739"/>
      <c r="E739" t="inlineStr">
        <is>
          <t>https://www.youtube.com/results?search_query=Understanding+different+types+of+medication+and+their+uses&amp;sp=EgQgAXAB</t>
        </is>
      </c>
    </row>
    <row r="740" ht="25.5" customHeight="1">
      <c r="A740" t="inlineStr">
        <is>
          <t>Medication and equipment</t>
        </is>
      </c>
      <c r="B740" t="inlineStr">
        <is>
          <t>How to properly dispose of medication and medical equipment</t>
        </is>
      </c>
      <c r="C740"/>
      <c r="D740"/>
      <c r="E740" t="inlineStr">
        <is>
          <t>https://www.youtube.com/results?search_query=How+to+properly+dispose+of+medication+and+medical+equipment&amp;sp=EgQgAXAB</t>
        </is>
      </c>
    </row>
    <row r="741" ht="25.5" customHeight="1">
      <c r="A741" t="inlineStr">
        <is>
          <t>Medication and equipment</t>
        </is>
      </c>
      <c r="B741" t="inlineStr">
        <is>
          <t>Safety precautions when handling medical equipment</t>
        </is>
      </c>
      <c r="C741"/>
      <c r="D741"/>
      <c r="E741" t="inlineStr">
        <is>
          <t>https://www.youtube.com/results?search_query=Safety+precautions+when+handling+medical+equipment&amp;sp=EgQgAXAB</t>
        </is>
      </c>
    </row>
    <row r="742" ht="25.5" customHeight="1">
      <c r="A742" t="inlineStr">
        <is>
          <t>Medication and equipment</t>
        </is>
      </c>
      <c r="B742" t="inlineStr">
        <is>
          <t>Medication administration techniques for healthcare professionals</t>
        </is>
      </c>
      <c r="C742"/>
      <c r="D742"/>
      <c r="E742" t="inlineStr">
        <is>
          <t>https://www.youtube.com/results?search_query=Medication+administration+techniques+for+healthcare+professionals&amp;sp=EgQgAXAB</t>
        </is>
      </c>
    </row>
    <row r="743" ht="25.5" customHeight="1">
      <c r="A743" t="inlineStr">
        <is>
          <t>Medication and equipment</t>
        </is>
      </c>
      <c r="B743" t="inlineStr">
        <is>
          <t>Demonstration of different medical equipment functionalities</t>
        </is>
      </c>
      <c r="C743"/>
      <c r="D743"/>
      <c r="E743" t="inlineStr">
        <is>
          <t>https://www.youtube.com/results?search_query=Demonstration+of+different+medical+equipment+functionalities&amp;sp=EgQgAXAB</t>
        </is>
      </c>
    </row>
    <row r="744" ht="25.5" customHeight="1">
      <c r="A744" t="inlineStr">
        <is>
          <t>Alternative health</t>
        </is>
      </c>
      <c r="B744" t="inlineStr">
        <is>
          <t>How to improve health with alternative methods</t>
        </is>
      </c>
      <c r="C744"/>
      <c r="D744"/>
      <c r="E744" t="inlineStr">
        <is>
          <t>https://www.youtube.com/results?search_query=How+to+improve+health+with+alternative+methods&amp;sp=EgQgAXAB</t>
        </is>
      </c>
    </row>
    <row r="745" ht="25.5" customHeight="1">
      <c r="A745" t="inlineStr">
        <is>
          <t>Alternative health</t>
        </is>
      </c>
      <c r="B745" t="inlineStr">
        <is>
          <t>Benefits of alternative health practices</t>
        </is>
      </c>
      <c r="C745"/>
      <c r="D745"/>
      <c r="E745" t="inlineStr">
        <is>
          <t>https://www.youtube.com/results?search_query=Benefits+of+alternative+health+practices&amp;sp=EgQgAXAB</t>
        </is>
      </c>
    </row>
    <row r="746" ht="25.5" customHeight="1">
      <c r="A746" t="inlineStr">
        <is>
          <t>Alternative health</t>
        </is>
      </c>
      <c r="B746" t="inlineStr">
        <is>
          <t>Day in the life of an alternative health practitioner</t>
        </is>
      </c>
      <c r="C746"/>
      <c r="D746"/>
      <c r="E746" t="inlineStr">
        <is>
          <t>https://www.youtube.com/results?search_query=Day+in+the+life+of+an+alternative+health+practitioner&amp;sp=EgQgAXAB</t>
        </is>
      </c>
    </row>
    <row r="747" ht="25.5" customHeight="1">
      <c r="A747" t="inlineStr">
        <is>
          <t>Alternative health</t>
        </is>
      </c>
      <c r="B747" t="inlineStr">
        <is>
          <t>Alternative health methods to boost immunity</t>
        </is>
      </c>
      <c r="C747"/>
      <c r="D747"/>
      <c r="E747" t="inlineStr">
        <is>
          <t>https://www.youtube.com/results?search_query=Alternative+health+methods+to+boost+immunity&amp;sp=EgQgAXAB</t>
        </is>
      </c>
    </row>
    <row r="748" ht="25.5" customHeight="1">
      <c r="A748" t="inlineStr">
        <is>
          <t>Alternative health</t>
        </is>
      </c>
      <c r="B748" t="inlineStr">
        <is>
          <t>Yoga and meditation for alternative health</t>
        </is>
      </c>
      <c r="C748"/>
      <c r="D748"/>
      <c r="E748" t="inlineStr">
        <is>
          <t>https://www.youtube.com/results?search_query=Yoga+and+meditation+for+alternative+health&amp;sp=EgQgAXAB</t>
        </is>
      </c>
    </row>
    <row r="749" ht="25.5" customHeight="1">
      <c r="A749" t="inlineStr">
        <is>
          <t>Alternative health</t>
        </is>
      </c>
      <c r="B749" t="inlineStr">
        <is>
          <t>Alternative health therapies for stress relief</t>
        </is>
      </c>
      <c r="C749"/>
      <c r="D749"/>
      <c r="E749" t="inlineStr">
        <is>
          <t>https://www.youtube.com/results?search_query=Alternative+health+therapies+for+stress+relief&amp;sp=EgQgAXAB</t>
        </is>
      </c>
    </row>
    <row r="750" ht="25.5" customHeight="1">
      <c r="A750" t="inlineStr">
        <is>
          <t>Alternative health</t>
        </is>
      </c>
      <c r="B750" t="inlineStr">
        <is>
          <t>How to use essential oils for alternative health</t>
        </is>
      </c>
      <c r="C750"/>
      <c r="D750"/>
      <c r="E750" t="inlineStr">
        <is>
          <t>https://www.youtube.com/results?search_query=How+to+use+essential+oils+for+alternative+health&amp;sp=EgQgAXAB</t>
        </is>
      </c>
    </row>
    <row r="751" ht="25.5" customHeight="1">
      <c r="A751" t="inlineStr">
        <is>
          <t>Alternative health</t>
        </is>
      </c>
      <c r="B751" t="inlineStr">
        <is>
          <t>DIY alternative health treatments at home</t>
        </is>
      </c>
      <c r="C751"/>
      <c r="D751"/>
      <c r="E751" t="inlineStr">
        <is>
          <t>https://www.youtube.com/results?search_query=DIY+alternative+health+treatments+at+home&amp;sp=EgQgAXAB</t>
        </is>
      </c>
    </row>
    <row r="752" ht="25.5" customHeight="1">
      <c r="A752" t="inlineStr">
        <is>
          <t>Alternative health</t>
        </is>
      </c>
      <c r="B752" t="inlineStr">
        <is>
          <t>Holistic and alternative health practices explained</t>
        </is>
      </c>
      <c r="C752"/>
      <c r="D752"/>
      <c r="E752" t="inlineStr">
        <is>
          <t>https://www.youtube.com/results?search_query=Holistic+and+alternative+health+practices+explained&amp;sp=EgQgAXAB</t>
        </is>
      </c>
    </row>
    <row r="753" ht="25.5" customHeight="1">
      <c r="A753" t="inlineStr">
        <is>
          <t>Alternative health</t>
        </is>
      </c>
      <c r="B753" t="inlineStr">
        <is>
          <t>How to incorporate alternative health in daily routine</t>
        </is>
      </c>
      <c r="C753"/>
      <c r="D753"/>
      <c r="E753" t="inlineStr">
        <is>
          <t>https://www.youtube.com/results?search_query=How+to+incorporate+alternative+health+in+daily+routine&amp;sp=EgQgAXAB</t>
        </is>
      </c>
    </row>
    <row r="754" ht="25.5" customHeight="1">
      <c r="A754" t="inlineStr">
        <is>
          <t>Recreational drug use</t>
        </is>
      </c>
      <c r="B754" t="inlineStr">
        <is>
          <t>Effects of recreational drug use on the body</t>
        </is>
      </c>
      <c r="C754"/>
      <c r="D754"/>
      <c r="E754" t="inlineStr">
        <is>
          <t>https://www.youtube.com/results?search_query=Effects+of+recreational+drug+use+on+the+body&amp;sp=EgQgAXAB</t>
        </is>
      </c>
    </row>
    <row r="755" ht="25.5" customHeight="1">
      <c r="A755" t="inlineStr">
        <is>
          <t>Recreational drug use</t>
        </is>
      </c>
      <c r="B755" t="inlineStr">
        <is>
          <t>Psychological impact of recreational drug use</t>
        </is>
      </c>
      <c r="C755"/>
      <c r="D755"/>
      <c r="E755" t="inlineStr">
        <is>
          <t>https://www.youtube.com/results?search_query=Psychological+impact+of+recreational+drug+use&amp;sp=EgQgAXAB</t>
        </is>
      </c>
    </row>
    <row r="756" ht="25.5" customHeight="1">
      <c r="A756" t="inlineStr">
        <is>
          <t>Recreational drug use</t>
        </is>
      </c>
      <c r="B756" t="inlineStr">
        <is>
          <t>Recreational drug use</t>
        </is>
      </c>
      <c r="C756"/>
      <c r="D756" t="inlineStr">
        <is>
          <t>A comprehensive discussion</t>
        </is>
      </c>
      <c r="E756" t="inlineStr">
        <is>
          <t>https://www.youtube.com/results?search_query=Recreational+drug+use&amp;sp=EgQgAXAB</t>
        </is>
      </c>
    </row>
    <row r="757" ht="25.5" customHeight="1">
      <c r="A757" t="inlineStr">
        <is>
          <t>Recreational drug use</t>
        </is>
      </c>
      <c r="B757" t="inlineStr">
        <is>
          <t>How to recognize signs of recreational drug use</t>
        </is>
      </c>
      <c r="C757"/>
      <c r="D757"/>
      <c r="E757" t="inlineStr">
        <is>
          <t>https://www.youtube.com/results?search_query=How+to+recognize+signs+of+recreational+drug+use&amp;sp=EgQgAXAB</t>
        </is>
      </c>
    </row>
    <row r="758" ht="25.5" customHeight="1">
      <c r="A758" t="inlineStr">
        <is>
          <t>Recreational drug use</t>
        </is>
      </c>
      <c r="B758" t="inlineStr">
        <is>
          <t>Day in the life of a former recreational drug user</t>
        </is>
      </c>
      <c r="C758"/>
      <c r="D758"/>
      <c r="E758" t="inlineStr">
        <is>
          <t>https://www.youtube.com/results?search_query=Day+in+the+life+of+a+former+recreational+drug+user&amp;sp=EgQgAXAB</t>
        </is>
      </c>
    </row>
    <row r="759" ht="25.5" customHeight="1">
      <c r="A759" t="inlineStr">
        <is>
          <t>Recreational drug use</t>
        </is>
      </c>
      <c r="B759" t="inlineStr">
        <is>
          <t>Recreational drug use versus addiction</t>
        </is>
      </c>
      <c r="C759"/>
      <c r="D759" t="inlineStr">
        <is>
          <t>Understanding the difference</t>
        </is>
      </c>
      <c r="E759" t="inlineStr">
        <is>
          <t>https://www.youtube.com/results?search_query=Recreational+drug+use+versus+addiction&amp;sp=EgQgAXAB</t>
        </is>
      </c>
    </row>
    <row r="760" ht="25.5" customHeight="1">
      <c r="A760" t="inlineStr">
        <is>
          <t>Recreational drug use</t>
        </is>
      </c>
      <c r="B760" t="inlineStr">
        <is>
          <t>How to talk to teenagers about recreational drug use</t>
        </is>
      </c>
      <c r="C760"/>
      <c r="D760"/>
      <c r="E760" t="inlineStr">
        <is>
          <t>https://www.youtube.com/results?search_query=How+to+talk+to+teenagers+about+recreational+drug+use&amp;sp=EgQgAXAB</t>
        </is>
      </c>
    </row>
    <row r="761" ht="25.5" customHeight="1">
      <c r="A761" t="inlineStr">
        <is>
          <t>Recreational drug use</t>
        </is>
      </c>
      <c r="B761" t="inlineStr">
        <is>
          <t>Recreational drugs and their legal implications</t>
        </is>
      </c>
      <c r="C761"/>
      <c r="D761"/>
      <c r="E761" t="inlineStr">
        <is>
          <t>https://www.youtube.com/results?search_query=Recreational+drugs+and+their+legal+implications&amp;sp=EgQgAXAB</t>
        </is>
      </c>
    </row>
    <row r="762" ht="25.5" customHeight="1">
      <c r="A762" t="inlineStr">
        <is>
          <t>Recreational drug use</t>
        </is>
      </c>
      <c r="B762" t="inlineStr">
        <is>
          <t>Survivor stories</t>
        </is>
      </c>
      <c r="C762"/>
      <c r="D762" t="inlineStr">
        <is>
          <t>Overcoming recreational drug use</t>
        </is>
      </c>
      <c r="E762" t="inlineStr">
        <is>
          <t>https://www.youtube.com/results?search_query=Survivor+stories&amp;sp=EgQgAXAB</t>
        </is>
      </c>
    </row>
    <row r="763" ht="25.5" customHeight="1">
      <c r="A763" t="inlineStr">
        <is>
          <t>Recreational drug use</t>
        </is>
      </c>
      <c r="B763" t="inlineStr">
        <is>
          <t>How to seek help for recreational drug abuse</t>
        </is>
      </c>
      <c r="C763"/>
      <c r="D763"/>
      <c r="E763" t="inlineStr">
        <is>
          <t>https://www.youtube.com/results?search_query=How+to+seek+help+for+recreational+drug+abuse&amp;sp=EgQgAXAB</t>
        </is>
      </c>
    </row>
    <row r="764" ht="25.5" customHeight="1">
      <c r="A764" t="inlineStr">
        <is>
          <t>Diet and lifestyle</t>
        </is>
      </c>
      <c r="B764" t="inlineStr">
        <is>
          <t>How to improve diet and lifestyle'</t>
        </is>
      </c>
      <c r="C764"/>
      <c r="D764"/>
      <c r="E764" t="inlineStr">
        <is>
          <t>https://www.youtube.com/results?search_query=How+to+improve+diet+and+lifestyle'&amp;sp=EgQgAXAB</t>
        </is>
      </c>
    </row>
    <row r="765" ht="25.5" customHeight="1">
      <c r="A765" t="inlineStr">
        <is>
          <t>Diet and lifestyle</t>
        </is>
      </c>
      <c r="B765" t="inlineStr">
        <is>
          <t>Effective diet and lifestyle changes for weight loss'</t>
        </is>
      </c>
      <c r="C765"/>
      <c r="D765"/>
      <c r="E765" t="inlineStr">
        <is>
          <t>https://www.youtube.com/results?search_query=Effective+diet+and+lifestyle+changes+for+weight+loss'&amp;sp=EgQgAXAB</t>
        </is>
      </c>
    </row>
    <row r="766" ht="25.5" customHeight="1">
      <c r="A766" t="inlineStr">
        <is>
          <t>Diet and lifestyle</t>
        </is>
      </c>
      <c r="B766" t="inlineStr">
        <is>
          <t>Healthy diet and lifestyle routines'</t>
        </is>
      </c>
      <c r="C766"/>
      <c r="D766"/>
      <c r="E766" t="inlineStr">
        <is>
          <t>https://www.youtube.com/results?search_query=Healthy+diet+and+lifestyle+routines'&amp;sp=EgQgAXAB</t>
        </is>
      </c>
    </row>
    <row r="767" ht="25.5" customHeight="1">
      <c r="A767" t="inlineStr">
        <is>
          <t>Diet and lifestyle</t>
        </is>
      </c>
      <c r="B767" t="inlineStr">
        <is>
          <t>Day in the life of a nutritionist'</t>
        </is>
      </c>
      <c r="C767"/>
      <c r="D767"/>
      <c r="E767" t="inlineStr">
        <is>
          <t>https://www.youtube.com/results?search_query=Day+in+the+life+of+a+nutritionist'&amp;sp=EgQgAXAB</t>
        </is>
      </c>
    </row>
    <row r="768" ht="25.5" customHeight="1">
      <c r="A768" t="inlineStr">
        <is>
          <t>Diet and lifestyle</t>
        </is>
      </c>
      <c r="B768" t="inlineStr">
        <is>
          <t>Impact of diet and lifestyle on health'</t>
        </is>
      </c>
      <c r="C768"/>
      <c r="D768"/>
      <c r="E768" t="inlineStr">
        <is>
          <t>https://www.youtube.com/results?search_query=Impact+of+diet+and+lifestyle+on+health'&amp;sp=EgQgAXAB</t>
        </is>
      </c>
    </row>
    <row r="769" ht="25.5" customHeight="1">
      <c r="A769" t="inlineStr">
        <is>
          <t>Diet and lifestyle</t>
        </is>
      </c>
      <c r="B769" t="inlineStr">
        <is>
          <t>Mediterranean diet and lifestyle tips'</t>
        </is>
      </c>
      <c r="C769"/>
      <c r="D769"/>
      <c r="E769" t="inlineStr">
        <is>
          <t>https://www.youtube.com/results?search_query=Mediterranean+diet+and+lifestyle+tips'&amp;sp=EgQgAXAB</t>
        </is>
      </c>
    </row>
    <row r="770" ht="25.5" customHeight="1">
      <c r="A770" t="inlineStr">
        <is>
          <t>Diet and lifestyle</t>
        </is>
      </c>
      <c r="B770" t="inlineStr">
        <is>
          <t>Vegan diet and lifestyle guide'</t>
        </is>
      </c>
      <c r="C770"/>
      <c r="D770"/>
      <c r="E770" t="inlineStr">
        <is>
          <t>https://www.youtube.com/results?search_query=Vegan+diet+and+lifestyle+guide'&amp;sp=EgQgAXAB</t>
        </is>
      </c>
    </row>
    <row r="771" ht="25.5" customHeight="1">
      <c r="A771" t="inlineStr">
        <is>
          <t>Diet and lifestyle</t>
        </is>
      </c>
      <c r="B771" t="inlineStr">
        <is>
          <t>How to maintain a balanced diet and active lifestyle'</t>
        </is>
      </c>
      <c r="C771"/>
      <c r="D771"/>
      <c r="E771" t="inlineStr">
        <is>
          <t>https://www.youtube.com/results?search_query=How+to+maintain+a+balanced+diet+and+active+lifestyle'&amp;sp=EgQgAXAB</t>
        </is>
      </c>
    </row>
    <row r="772" ht="25.5" customHeight="1">
      <c r="A772" t="inlineStr">
        <is>
          <t>Diet and lifestyle</t>
        </is>
      </c>
      <c r="B772" t="inlineStr">
        <is>
          <t>Celebrity diet and lifestyle secrets'</t>
        </is>
      </c>
      <c r="C772"/>
      <c r="D772"/>
      <c r="E772" t="inlineStr">
        <is>
          <t>https://www.youtube.com/results?search_query=Celebrity+diet+and+lifestyle+secrets'&amp;sp=EgQgAXAB</t>
        </is>
      </c>
    </row>
    <row r="773" ht="25.5" customHeight="1">
      <c r="A773" t="inlineStr">
        <is>
          <t>Diet and lifestyle</t>
        </is>
      </c>
      <c r="B773" t="inlineStr">
        <is>
          <t>Transitioning into a healthier diet and lifestyle'.</t>
        </is>
      </c>
      <c r="C773"/>
      <c r="D773"/>
      <c r="E773" t="inlineStr">
        <is>
          <t>https://www.youtube.com/results?search_query=Transitioning+into+a+healthier+diet+and+lifestyle'.&amp;sp=EgQgAXAB</t>
        </is>
      </c>
    </row>
    <row r="774" ht="25.5" customHeight="1">
      <c r="A774" t="inlineStr">
        <is>
          <t>Health and hygiene</t>
        </is>
      </c>
      <c r="B774" t="inlineStr">
        <is>
          <t>How to maintain good health and hygiene</t>
        </is>
      </c>
      <c r="C774"/>
      <c r="D774"/>
      <c r="E774" t="inlineStr">
        <is>
          <t>https://www.youtube.com/results?search_query=How+to+maintain+good+health+and+hygiene&amp;sp=EgQgAXAB</t>
        </is>
      </c>
    </row>
    <row r="775" ht="25.5" customHeight="1">
      <c r="A775" t="inlineStr">
        <is>
          <t>Health and hygiene</t>
        </is>
      </c>
      <c r="B775" t="inlineStr">
        <is>
          <t>Home remedies for health and hygiene</t>
        </is>
      </c>
      <c r="C775"/>
      <c r="D775"/>
      <c r="E775" t="inlineStr">
        <is>
          <t>https://www.youtube.com/results?search_query=Home+remedies+for+health+and+hygiene&amp;sp=EgQgAXAB</t>
        </is>
      </c>
    </row>
    <row r="776" ht="25.5" customHeight="1">
      <c r="A776" t="inlineStr">
        <is>
          <t>Health and hygiene</t>
        </is>
      </c>
      <c r="B776" t="inlineStr">
        <is>
          <t>Day in the life of a hygiene specialist</t>
        </is>
      </c>
      <c r="C776"/>
      <c r="D776"/>
      <c r="E776" t="inlineStr">
        <is>
          <t>https://www.youtube.com/results?search_query=Day+in+the+life+of+a+hygiene+specialist&amp;sp=EgQgAXAB</t>
        </is>
      </c>
    </row>
    <row r="777" ht="25.5" customHeight="1">
      <c r="A777" t="inlineStr">
        <is>
          <t>Health and hygiene</t>
        </is>
      </c>
      <c r="B777" t="inlineStr">
        <is>
          <t>Best practices of health and hygiene</t>
        </is>
      </c>
      <c r="C777"/>
      <c r="D777"/>
      <c r="E777" t="inlineStr">
        <is>
          <t>https://www.youtube.com/results?search_query=Best+practices+of+health+and+hygiene&amp;sp=EgQgAXAB</t>
        </is>
      </c>
    </row>
    <row r="778" ht="25.5" customHeight="1">
      <c r="A778" t="inlineStr">
        <is>
          <t>Health and hygiene</t>
        </is>
      </c>
      <c r="B778" t="inlineStr">
        <is>
          <t>Ideas to teach kids about health and hygiene</t>
        </is>
      </c>
      <c r="C778"/>
      <c r="D778"/>
      <c r="E778" t="inlineStr">
        <is>
          <t>https://www.youtube.com/results?search_query=Ideas+to+teach+kids+about+health+and+hygiene&amp;sp=EgQgAXAB</t>
        </is>
      </c>
    </row>
    <row r="779" ht="25.5" customHeight="1">
      <c r="A779" t="inlineStr">
        <is>
          <t>Health and hygiene</t>
        </is>
      </c>
      <c r="B779" t="inlineStr">
        <is>
          <t>How to improve your hygiene routine</t>
        </is>
      </c>
      <c r="C779"/>
      <c r="D779"/>
      <c r="E779" t="inlineStr">
        <is>
          <t>https://www.youtube.com/results?search_query=How+to+improve+your+hygiene+routine&amp;sp=EgQgAXAB</t>
        </is>
      </c>
    </row>
    <row r="780" ht="25.5" customHeight="1">
      <c r="A780" t="inlineStr">
        <is>
          <t>Health and hygiene</t>
        </is>
      </c>
      <c r="B780" t="inlineStr">
        <is>
          <t>Workout routines for overall health and hygiene</t>
        </is>
      </c>
      <c r="C780"/>
      <c r="D780"/>
      <c r="E780" t="inlineStr">
        <is>
          <t>https://www.youtube.com/results?search_query=Workout+routines+for+overall+health+and+hygiene&amp;sp=EgQgAXAB</t>
        </is>
      </c>
    </row>
    <row r="781" ht="25.5" customHeight="1">
      <c r="A781" t="inlineStr">
        <is>
          <t>Health and hygiene</t>
        </is>
      </c>
      <c r="B781" t="inlineStr">
        <is>
          <t>Food tips for improved health and hygiene</t>
        </is>
      </c>
      <c r="C781"/>
      <c r="D781"/>
      <c r="E781" t="inlineStr">
        <is>
          <t>https://www.youtube.com/results?search_query=Food+tips+for+improved+health+and+hygiene&amp;sp=EgQgAXAB</t>
        </is>
      </c>
    </row>
    <row r="782" ht="25.5" customHeight="1">
      <c r="A782" t="inlineStr">
        <is>
          <t>Health and hygiene</t>
        </is>
      </c>
      <c r="B782" t="inlineStr">
        <is>
          <t>Exploring health and hygiene tips during pandemic</t>
        </is>
      </c>
      <c r="C782"/>
      <c r="D782"/>
      <c r="E782" t="inlineStr">
        <is>
          <t>https://www.youtube.com/results?search_query=Exploring+health+and+hygiene+tips+during+pandemic&amp;sp=EgQgAXAB</t>
        </is>
      </c>
    </row>
    <row r="783" ht="25.5" customHeight="1">
      <c r="A783" t="inlineStr">
        <is>
          <t>Health and hygiene</t>
        </is>
      </c>
      <c r="B783" t="inlineStr">
        <is>
          <t>Daily practices to boost health and hygiene</t>
        </is>
      </c>
      <c r="C783"/>
      <c r="D783"/>
      <c r="E783" t="inlineStr">
        <is>
          <t>https://www.youtube.com/results?search_query=Daily+practices+to+boost+health+and+hygiene&amp;sp=EgQgAXAB</t>
        </is>
      </c>
    </row>
    <row r="784" ht="25.5" customHeight="1">
      <c r="A784" t="inlineStr">
        <is>
          <t>Medical</t>
        </is>
      </c>
      <c r="B784" t="inlineStr">
        <is>
          <t>How to become a medical doctor</t>
        </is>
      </c>
      <c r="C784"/>
      <c r="D784"/>
      <c r="E784" t="inlineStr">
        <is>
          <t>https://www.youtube.com/results?search_query=How+to+become+a+medical+doctor&amp;sp=EgQgAXAB</t>
        </is>
      </c>
    </row>
    <row r="785" ht="25.5" customHeight="1">
      <c r="A785" t="inlineStr">
        <is>
          <t>Medical</t>
        </is>
      </c>
      <c r="B785" t="inlineStr">
        <is>
          <t>Day in the life of a medical student</t>
        </is>
      </c>
      <c r="C785"/>
      <c r="D785"/>
      <c r="E785" t="inlineStr">
        <is>
          <t>https://www.youtube.com/results?search_query=Day+in+the+life+of+a+medical+student&amp;sp=EgQgAXAB</t>
        </is>
      </c>
    </row>
    <row r="786" ht="25.5" customHeight="1">
      <c r="A786" t="inlineStr">
        <is>
          <t>Medical</t>
        </is>
      </c>
      <c r="B786" t="inlineStr">
        <is>
          <t>Medical school study tips and strategies</t>
        </is>
      </c>
      <c r="C786"/>
      <c r="D786"/>
      <c r="E786" t="inlineStr">
        <is>
          <t>https://www.youtube.com/results?search_query=Medical+school+study+tips+and+strategies&amp;sp=EgQgAXAB</t>
        </is>
      </c>
    </row>
    <row r="787" ht="25.5" customHeight="1">
      <c r="A787" t="inlineStr">
        <is>
          <t>Medical</t>
        </is>
      </c>
      <c r="B787" t="inlineStr">
        <is>
          <t>Medical surgical procedures explained</t>
        </is>
      </c>
      <c r="C787"/>
      <c r="D787"/>
      <c r="E787" t="inlineStr">
        <is>
          <t>https://www.youtube.com/results?search_query=Medical+surgical+procedures+explained&amp;sp=EgQgAXAB</t>
        </is>
      </c>
    </row>
    <row r="788" ht="25.5" customHeight="1">
      <c r="A788" t="inlineStr">
        <is>
          <t>Medical</t>
        </is>
      </c>
      <c r="B788" t="inlineStr">
        <is>
          <t>Medical emergency first aid tutorial</t>
        </is>
      </c>
      <c r="C788"/>
      <c r="D788"/>
      <c r="E788" t="inlineStr">
        <is>
          <t>https://www.youtube.com/results?search_query=Medical+emergency+first+aid+tutorial&amp;sp=EgQgAXAB</t>
        </is>
      </c>
    </row>
    <row r="789" ht="25.5" customHeight="1">
      <c r="A789" t="inlineStr">
        <is>
          <t>Medical</t>
        </is>
      </c>
      <c r="B789" t="inlineStr">
        <is>
          <t>Day in the life of a healthcare worker during COVID19</t>
        </is>
      </c>
      <c r="C789"/>
      <c r="D789"/>
      <c r="E789" t="inlineStr">
        <is>
          <t>https://www.youtube.com/results?search_query=Day+in+the+life+of+a+healthcare+worker+during+COVID19&amp;sp=EgQgAXAB</t>
        </is>
      </c>
    </row>
    <row r="790" ht="25.5" customHeight="1">
      <c r="A790" t="inlineStr">
        <is>
          <t>Medical</t>
        </is>
      </c>
      <c r="B790" t="inlineStr">
        <is>
          <t>How to prepare for a medical residency interview</t>
        </is>
      </c>
      <c r="C790"/>
      <c r="D790"/>
      <c r="E790" t="inlineStr">
        <is>
          <t>https://www.youtube.com/results?search_query=How+to+prepare+for+a+medical+residency+interview&amp;sp=EgQgAXAB</t>
        </is>
      </c>
    </row>
    <row r="791" ht="25.5" customHeight="1">
      <c r="A791" t="inlineStr">
        <is>
          <t>Medical</t>
        </is>
      </c>
      <c r="B791" t="inlineStr">
        <is>
          <t>Medical terminology simplified</t>
        </is>
      </c>
      <c r="C791"/>
      <c r="D791"/>
      <c r="E791" t="inlineStr">
        <is>
          <t>https://www.youtube.com/results?search_query=Medical+terminology+simplified&amp;sp=EgQgAXAB</t>
        </is>
      </c>
    </row>
    <row r="792" ht="25.5" customHeight="1">
      <c r="A792" t="inlineStr">
        <is>
          <t>Medical</t>
        </is>
      </c>
      <c r="B792" t="inlineStr">
        <is>
          <t>Latest medical advancements 2021</t>
        </is>
      </c>
      <c r="C792"/>
      <c r="D792"/>
      <c r="E792" t="inlineStr">
        <is>
          <t>https://www.youtube.com/results?search_query=Latest+medical+advancements+2021&amp;sp=EgQgAXAB</t>
        </is>
      </c>
    </row>
    <row r="793" ht="25.5" customHeight="1">
      <c r="A793" t="inlineStr">
        <is>
          <t>Medical</t>
        </is>
      </c>
      <c r="B793" t="inlineStr">
        <is>
          <t>A walkthrough of a professional medical lab</t>
        </is>
      </c>
      <c r="C793"/>
      <c r="D793"/>
      <c r="E793" t="inlineStr">
        <is>
          <t>https://www.youtube.com/results?search_query=A+walkthrough+of+a+professional+medical+lab&amp;sp=EgQgAXAB</t>
        </is>
      </c>
    </row>
    <row r="794" ht="25.5" customHeight="1">
      <c r="A794" t="inlineStr">
        <is>
          <t>Women’s health</t>
        </is>
      </c>
      <c r="B794" t="inlineStr">
        <is>
          <t>How to maintain women's health'</t>
        </is>
      </c>
      <c r="C794"/>
      <c r="D794"/>
      <c r="E794" t="inlineStr">
        <is>
          <t>https://www.youtube.com/results?search_query=How+to+maintain+women's+health'&amp;sp=EgQgAXAB</t>
        </is>
      </c>
    </row>
    <row r="795" ht="25.5" customHeight="1">
      <c r="A795" t="inlineStr">
        <is>
          <t>Women’s health</t>
        </is>
      </c>
      <c r="B795" t="inlineStr">
        <is>
          <t>Women's health and wellness tips'</t>
        </is>
      </c>
      <c r="C795"/>
      <c r="D795"/>
      <c r="E795" t="inlineStr">
        <is>
          <t>https://www.youtube.com/results?search_query=Women's+health+and+wellness+tips'&amp;sp=EgQgAXAB</t>
        </is>
      </c>
    </row>
    <row r="796" ht="25.5" customHeight="1">
      <c r="A796" t="inlineStr">
        <is>
          <t>Women’s health</t>
        </is>
      </c>
      <c r="B796" t="inlineStr">
        <is>
          <t>Day in the life of a Women's health specialist'</t>
        </is>
      </c>
      <c r="C796"/>
      <c r="D796"/>
      <c r="E796" t="inlineStr">
        <is>
          <t>https://www.youtube.com/results?search_query=Day+in+the+life+of+a+Women's+health+specialist'&amp;sp=EgQgAXAB</t>
        </is>
      </c>
    </row>
    <row r="797" ht="25.5" customHeight="1">
      <c r="A797" t="inlineStr">
        <is>
          <t>Women’s health</t>
        </is>
      </c>
      <c r="B797" t="inlineStr">
        <is>
          <t>Best exercises for women's health'</t>
        </is>
      </c>
      <c r="C797"/>
      <c r="D797"/>
      <c r="E797" t="inlineStr">
        <is>
          <t>https://www.youtube.com/results?search_query=Best+exercises+for+women's+health'&amp;sp=EgQgAXAB</t>
        </is>
      </c>
    </row>
    <row r="798" ht="25.5" customHeight="1">
      <c r="A798" t="inlineStr">
        <is>
          <t>Women’s health</t>
        </is>
      </c>
      <c r="B798" t="inlineStr">
        <is>
          <t>Women's mental health strategies'</t>
        </is>
      </c>
      <c r="C798"/>
      <c r="D798"/>
      <c r="E798" t="inlineStr">
        <is>
          <t>https://www.youtube.com/results?search_query=Women's+mental+health+strategies'&amp;sp=EgQgAXAB</t>
        </is>
      </c>
    </row>
    <row r="799" ht="25.5" customHeight="1">
      <c r="A799" t="inlineStr">
        <is>
          <t>Women’s health</t>
        </is>
      </c>
      <c r="B799" t="inlineStr">
        <is>
          <t>Importance of women's health and hygiene'</t>
        </is>
      </c>
      <c r="C799"/>
      <c r="D799"/>
      <c r="E799" t="inlineStr">
        <is>
          <t>https://www.youtube.com/results?search_query=Importance+of+women's+health+and+hygiene'&amp;sp=EgQgAXAB</t>
        </is>
      </c>
    </row>
    <row r="800" ht="25.5" customHeight="1">
      <c r="A800" t="inlineStr">
        <is>
          <t>Women’s health</t>
        </is>
      </c>
      <c r="B800" t="inlineStr">
        <is>
          <t>Preventive measures for common women's health issues'</t>
        </is>
      </c>
      <c r="C800"/>
      <c r="D800"/>
      <c r="E800" t="inlineStr">
        <is>
          <t>https://www.youtube.com/results?search_query=Preventive+measures+for+common+women's+health+issues'&amp;sp=EgQgAXAB</t>
        </is>
      </c>
    </row>
    <row r="801" ht="25.5" customHeight="1">
      <c r="A801" t="inlineStr">
        <is>
          <t>Women’s health</t>
        </is>
      </c>
      <c r="B801" t="inlineStr">
        <is>
          <t>How to improve women's reproductive health'</t>
        </is>
      </c>
      <c r="C801"/>
      <c r="D801"/>
      <c r="E801" t="inlineStr">
        <is>
          <t>https://www.youtube.com/results?search_query=How+to+improve+women's+reproductive+health'&amp;sp=EgQgAXAB</t>
        </is>
      </c>
    </row>
    <row r="802" ht="25.5" customHeight="1">
      <c r="A802" t="inlineStr">
        <is>
          <t>Women’s health</t>
        </is>
      </c>
      <c r="B802" t="inlineStr">
        <is>
          <t>Nutrition guide for women's health'</t>
        </is>
      </c>
      <c r="C802"/>
      <c r="D802"/>
      <c r="E802" t="inlineStr">
        <is>
          <t>https://www.youtube.com/results?search_query=Nutrition+guide+for+women's+health'&amp;sp=EgQgAXAB</t>
        </is>
      </c>
    </row>
    <row r="803" ht="25.5" customHeight="1">
      <c r="A803" t="inlineStr">
        <is>
          <t>Women’s health</t>
        </is>
      </c>
      <c r="B803" t="inlineStr">
        <is>
          <t>Women's health fitness routines'</t>
        </is>
      </c>
      <c r="C803"/>
      <c r="D803"/>
      <c r="E803" t="inlineStr">
        <is>
          <t>https://www.youtube.com/results?search_query=Women's+health+fitness+routines'&amp;sp=EgQgAXAB</t>
        </is>
      </c>
    </row>
    <row r="804" ht="25.5" customHeight="1">
      <c r="A804" t="inlineStr">
        <is>
          <t>Reproductive health</t>
        </is>
      </c>
      <c r="B804" t="inlineStr">
        <is>
          <t>Understanding Reproductive Health</t>
        </is>
      </c>
      <c r="C804"/>
      <c r="D804" t="inlineStr">
        <is>
          <t>A Basic Guide</t>
        </is>
      </c>
      <c r="E804" t="inlineStr">
        <is>
          <t>https://www.youtube.com/results?search_query=Understanding+Reproductive+Health&amp;sp=EgQgAXAB</t>
        </is>
      </c>
    </row>
    <row r="805" ht="25.5" customHeight="1">
      <c r="A805" t="inlineStr">
        <is>
          <t>Reproductive health</t>
        </is>
      </c>
      <c r="B805" t="inlineStr">
        <is>
          <t>The Importance of Reproductive Health and Family Planning</t>
        </is>
      </c>
      <c r="C805"/>
      <c r="D805"/>
      <c r="E805" t="inlineStr">
        <is>
          <t>https://www.youtube.com/results?search_query=The+Importance+of+Reproductive+Health+and+Family+Planning&amp;sp=EgQgAXAB</t>
        </is>
      </c>
    </row>
    <row r="806" ht="25.5" customHeight="1">
      <c r="A806" t="inlineStr">
        <is>
          <t>Reproductive health</t>
        </is>
      </c>
      <c r="B806" t="inlineStr">
        <is>
          <t>Reproductive Health</t>
        </is>
      </c>
      <c r="C806"/>
      <c r="D806" t="inlineStr">
        <is>
          <t>How to maintain and improve</t>
        </is>
      </c>
      <c r="E806" t="inlineStr">
        <is>
          <t>https://www.youtube.com/results?search_query=Reproductive+Health&amp;sp=EgQgAXAB</t>
        </is>
      </c>
    </row>
    <row r="807" ht="25.5" customHeight="1">
      <c r="A807" t="inlineStr">
        <is>
          <t>Reproductive health</t>
        </is>
      </c>
      <c r="B807" t="inlineStr">
        <is>
          <t>Interactive video on Human Reproductive Health</t>
        </is>
      </c>
      <c r="C807"/>
      <c r="D807"/>
      <c r="E807" t="inlineStr">
        <is>
          <t>https://www.youtube.com/results?search_query=Interactive+video+on+Human+Reproductive+Health&amp;sp=EgQgAXAB</t>
        </is>
      </c>
    </row>
    <row r="808" ht="25.5" customHeight="1">
      <c r="A808" t="inlineStr">
        <is>
          <t>Reproductive health</t>
        </is>
      </c>
      <c r="B808" t="inlineStr">
        <is>
          <t>Day in the life of a Reproductive Health Specialist</t>
        </is>
      </c>
      <c r="C808"/>
      <c r="D808"/>
      <c r="E808" t="inlineStr">
        <is>
          <t>https://www.youtube.com/results?search_query=Day+in+the+life+of+a+Reproductive+Health+Specialist&amp;sp=EgQgAXAB</t>
        </is>
      </c>
    </row>
    <row r="809" ht="25.5" customHeight="1">
      <c r="A809" t="inlineStr">
        <is>
          <t>Reproductive health</t>
        </is>
      </c>
      <c r="B809" t="inlineStr">
        <is>
          <t>How to promote Reproductive Health Education</t>
        </is>
      </c>
      <c r="C809"/>
      <c r="D809"/>
      <c r="E809" t="inlineStr">
        <is>
          <t>https://www.youtube.com/results?search_query=How+to+promote+Reproductive+Health+Education&amp;sp=EgQgAXAB</t>
        </is>
      </c>
    </row>
    <row r="810" ht="25.5" customHeight="1">
      <c r="A810" t="inlineStr">
        <is>
          <t>Reproductive health</t>
        </is>
      </c>
      <c r="B810" t="inlineStr">
        <is>
          <t>Reproductive Health Challenges and Solutions</t>
        </is>
      </c>
      <c r="C810"/>
      <c r="D810" t="inlineStr">
        <is>
          <t>Expert Discussion</t>
        </is>
      </c>
      <c r="E810" t="inlineStr">
        <is>
          <t>https://www.youtube.com/results?search_query=Reproductive+Health+Challenges+and+Solutions&amp;sp=EgQgAXAB</t>
        </is>
      </c>
    </row>
    <row r="811" ht="25.5" customHeight="1">
      <c r="A811" t="inlineStr">
        <is>
          <t>Reproductive health</t>
        </is>
      </c>
      <c r="B811" t="inlineStr">
        <is>
          <t>Best practices in Reproductive Health</t>
        </is>
      </c>
      <c r="C811"/>
      <c r="D811" t="inlineStr">
        <is>
          <t>An overview</t>
        </is>
      </c>
      <c r="E811" t="inlineStr">
        <is>
          <t>https://www.youtube.com/results?search_query=Best+practices+in+Reproductive+Health&amp;sp=EgQgAXAB</t>
        </is>
      </c>
    </row>
    <row r="812" ht="25.5" customHeight="1">
      <c r="A812" t="inlineStr">
        <is>
          <t>Reproductive health</t>
        </is>
      </c>
      <c r="B812" t="inlineStr">
        <is>
          <t>Understanding Reproductive Rights and Health</t>
        </is>
      </c>
      <c r="C812"/>
      <c r="D812"/>
      <c r="E812" t="inlineStr">
        <is>
          <t>https://www.youtube.com/results?search_query=Understanding+Reproductive+Rights+and+Health&amp;sp=EgQgAXAB</t>
        </is>
      </c>
    </row>
    <row r="813" ht="25.5" customHeight="1">
      <c r="A813" t="inlineStr">
        <is>
          <t>Reproductive health</t>
        </is>
      </c>
      <c r="B813" t="inlineStr">
        <is>
          <t>Improving Reproductive Health</t>
        </is>
      </c>
      <c r="C813"/>
      <c r="D813" t="inlineStr">
        <is>
          <t>Tips and Advice</t>
        </is>
      </c>
      <c r="E813" t="inlineStr">
        <is>
          <t>https://www.youtube.com/results?search_query=Improving+Reproductive+Health&amp;sp=EgQgAXAB</t>
        </is>
      </c>
    </row>
    <row r="814" ht="25.5" customHeight="1">
      <c r="A814" t="inlineStr">
        <is>
          <t>Men's health</t>
        </is>
      </c>
      <c r="B814" t="inlineStr">
        <is>
          <t>How to maintain men's health</t>
        </is>
      </c>
      <c r="C814"/>
      <c r="D814"/>
      <c r="E814" t="inlineStr">
        <is>
          <t>https://www.youtube.com/results?search_query=How+to+maintain+men's+health&amp;sp=EgQgAXAB</t>
        </is>
      </c>
    </row>
    <row r="815" ht="25.5" customHeight="1">
      <c r="A815" t="inlineStr">
        <is>
          <t>Men's health</t>
        </is>
      </c>
      <c r="B815" t="inlineStr">
        <is>
          <t>Top exercises for men's health</t>
        </is>
      </c>
      <c r="C815"/>
      <c r="D815"/>
      <c r="E815" t="inlineStr">
        <is>
          <t>https://www.youtube.com/results?search_query=Top+exercises+for+men's+health&amp;sp=EgQgAXAB</t>
        </is>
      </c>
    </row>
    <row r="816" ht="25.5" customHeight="1">
      <c r="A816" t="inlineStr">
        <is>
          <t>Men's health</t>
        </is>
      </c>
      <c r="B816" t="inlineStr">
        <is>
          <t>Day in the life of a fitness trainer for men's health</t>
        </is>
      </c>
      <c r="C816"/>
      <c r="D816"/>
      <c r="E816" t="inlineStr">
        <is>
          <t>https://www.youtube.com/results?search_query=Day+in+the+life+of+a+fitness+trainer+for+men's+health&amp;sp=EgQgAXAB</t>
        </is>
      </c>
    </row>
    <row r="817" ht="25.5" customHeight="1">
      <c r="A817" t="inlineStr">
        <is>
          <t>Men's health</t>
        </is>
      </c>
      <c r="B817" t="inlineStr">
        <is>
          <t>Tips and tricks to improve Men's health</t>
        </is>
      </c>
      <c r="C817"/>
      <c r="D817"/>
      <c r="E817" t="inlineStr">
        <is>
          <t>https://www.youtube.com/results?search_query=Tips+and+tricks+to+improve+Men's+health&amp;sp=EgQgAXAB</t>
        </is>
      </c>
    </row>
    <row r="818" ht="25.5" customHeight="1">
      <c r="A818" t="inlineStr">
        <is>
          <t>Men's health</t>
        </is>
      </c>
      <c r="B818" t="inlineStr">
        <is>
          <t>Nutrition guide for Men's health</t>
        </is>
      </c>
      <c r="C818"/>
      <c r="D818"/>
      <c r="E818" t="inlineStr">
        <is>
          <t>https://www.youtube.com/results?search_query=Nutrition+guide+for+Men's+health&amp;sp=EgQgAXAB</t>
        </is>
      </c>
    </row>
    <row r="819" ht="25.5" customHeight="1">
      <c r="A819" t="inlineStr">
        <is>
          <t>Men's health</t>
        </is>
      </c>
      <c r="B819" t="inlineStr">
        <is>
          <t>Men's health mental wellness techniques</t>
        </is>
      </c>
      <c r="C819"/>
      <c r="D819"/>
      <c r="E819" t="inlineStr">
        <is>
          <t>https://www.youtube.com/results?search_query=Men's+health+mental+wellness+techniques&amp;sp=EgQgAXAB</t>
        </is>
      </c>
    </row>
    <row r="820" ht="25.5" customHeight="1">
      <c r="A820" t="inlineStr">
        <is>
          <t>Men's health</t>
        </is>
      </c>
      <c r="B820" t="inlineStr">
        <is>
          <t>How to keep heart healthy for men</t>
        </is>
      </c>
      <c r="C820"/>
      <c r="D820"/>
      <c r="E820" t="inlineStr">
        <is>
          <t>https://www.youtube.com/results?search_query=How+to+keep+heart+healthy+for+men&amp;sp=EgQgAXAB</t>
        </is>
      </c>
    </row>
    <row r="821" ht="25.5" customHeight="1">
      <c r="A821" t="inlineStr">
        <is>
          <t>Men's health</t>
        </is>
      </c>
      <c r="B821" t="inlineStr">
        <is>
          <t>Workouts for Men's health</t>
        </is>
      </c>
      <c r="C821"/>
      <c r="D821"/>
      <c r="E821" t="inlineStr">
        <is>
          <t>https://www.youtube.com/results?search_query=Workouts+for+Men's+health&amp;sp=EgQgAXAB</t>
        </is>
      </c>
    </row>
    <row r="822" ht="25.5" customHeight="1">
      <c r="A822" t="inlineStr">
        <is>
          <t>Men's health</t>
        </is>
      </c>
      <c r="B822" t="inlineStr">
        <is>
          <t>Best healthy habits for men</t>
        </is>
      </c>
      <c r="C822"/>
      <c r="D822"/>
      <c r="E822" t="inlineStr">
        <is>
          <t>https://www.youtube.com/results?search_query=Best+healthy+habits+for+men&amp;sp=EgQgAXAB</t>
        </is>
      </c>
    </row>
    <row r="823" ht="25.5" customHeight="1">
      <c r="A823" t="inlineStr">
        <is>
          <t>Men's health</t>
        </is>
      </c>
      <c r="B823" t="inlineStr">
        <is>
          <t>Men's health skincare routine</t>
        </is>
      </c>
      <c r="C823"/>
      <c r="D823"/>
      <c r="E823" t="inlineStr">
        <is>
          <t>https://www.youtube.com/results?search_query=Men's+health+skincare+routine&amp;sp=EgQgAXAB</t>
        </is>
      </c>
    </row>
    <row r="824" ht="25.5" customHeight="1">
      <c r="A824" t="inlineStr">
        <is>
          <t>Home Repairs</t>
        </is>
      </c>
      <c r="B824" t="inlineStr">
        <is>
          <t>How to do simple home repairs</t>
        </is>
      </c>
      <c r="C824"/>
      <c r="D824"/>
      <c r="E824" t="inlineStr">
        <is>
          <t>https://www.youtube.com/results?search_query=How+to+do+simple+home+repairs&amp;sp=EgQgAXAB</t>
        </is>
      </c>
    </row>
    <row r="825" ht="25.5" customHeight="1">
      <c r="A825" t="inlineStr">
        <is>
          <t>Home Repairs</t>
        </is>
      </c>
      <c r="B825" t="inlineStr">
        <is>
          <t>DIY home repair tutorials for beginners</t>
        </is>
      </c>
      <c r="C825"/>
      <c r="D825"/>
      <c r="E825" t="inlineStr">
        <is>
          <t>https://www.youtube.com/results?search_query=DIY+home+repair+tutorials+for+beginners&amp;sp=EgQgAXAB</t>
        </is>
      </c>
    </row>
    <row r="826" ht="25.5" customHeight="1">
      <c r="A826" t="inlineStr">
        <is>
          <t>Home Repairs</t>
        </is>
      </c>
      <c r="B826" t="inlineStr">
        <is>
          <t>Stepbystep guide to fixing a leaky faucet</t>
        </is>
      </c>
      <c r="C826"/>
      <c r="D826"/>
      <c r="E826" t="inlineStr">
        <is>
          <t>https://www.youtube.com/results?search_query=Stepbystep+guide+to+fixing+a+leaky+faucet&amp;sp=EgQgAXAB</t>
        </is>
      </c>
    </row>
    <row r="827" ht="25.5" customHeight="1">
      <c r="A827" t="inlineStr">
        <is>
          <t>Home Repairs</t>
        </is>
      </c>
      <c r="B827" t="inlineStr">
        <is>
          <t>Day in the life of a home repair handyman</t>
        </is>
      </c>
      <c r="C827"/>
      <c r="D827"/>
      <c r="E827" t="inlineStr">
        <is>
          <t>https://www.youtube.com/results?search_query=Day+in+the+life+of+a+home+repair+handyman&amp;sp=EgQgAXAB</t>
        </is>
      </c>
    </row>
    <row r="828" ht="25.5" customHeight="1">
      <c r="A828" t="inlineStr">
        <is>
          <t>Home Repairs</t>
        </is>
      </c>
      <c r="B828" t="inlineStr">
        <is>
          <t>How to patch drywall for home repairs</t>
        </is>
      </c>
      <c r="C828"/>
      <c r="D828"/>
      <c r="E828" t="inlineStr">
        <is>
          <t>https://www.youtube.com/results?search_query=How+to+patch+drywall+for+home+repairs&amp;sp=EgQgAXAB</t>
        </is>
      </c>
    </row>
    <row r="829" ht="25.5" customHeight="1">
      <c r="A829" t="inlineStr">
        <is>
          <t>Home Repairs</t>
        </is>
      </c>
      <c r="B829" t="inlineStr">
        <is>
          <t>Home repair projects that increase property value</t>
        </is>
      </c>
      <c r="C829"/>
      <c r="D829"/>
      <c r="E829" t="inlineStr">
        <is>
          <t>https://www.youtube.com/results?search_query=Home+repair+projects+that+increase+property+value&amp;sp=EgQgAXAB</t>
        </is>
      </c>
    </row>
    <row r="830" ht="25.5" customHeight="1">
      <c r="A830" t="inlineStr">
        <is>
          <t>Home Repairs</t>
        </is>
      </c>
      <c r="B830" t="inlineStr">
        <is>
          <t>Tools needed for basic home repairs</t>
        </is>
      </c>
      <c r="C830"/>
      <c r="D830"/>
      <c r="E830" t="inlineStr">
        <is>
          <t>https://www.youtube.com/results?search_query=Tools+needed+for+basic+home+repairs&amp;sp=EgQgAXAB</t>
        </is>
      </c>
    </row>
    <row r="831" ht="25.5" customHeight="1">
      <c r="A831" t="inlineStr">
        <is>
          <t>Home Repairs</t>
        </is>
      </c>
      <c r="B831" t="inlineStr">
        <is>
          <t>Essential home repair tasks for homeowners</t>
        </is>
      </c>
      <c r="C831"/>
      <c r="D831"/>
      <c r="E831" t="inlineStr">
        <is>
          <t>https://www.youtube.com/results?search_query=Essential+home+repair+tasks+for+homeowners&amp;sp=EgQgAXAB</t>
        </is>
      </c>
    </row>
    <row r="832" ht="25.5" customHeight="1">
      <c r="A832" t="inlineStr">
        <is>
          <t>Home Repairs</t>
        </is>
      </c>
      <c r="B832" t="inlineStr">
        <is>
          <t>How to fix a running toilet home repair</t>
        </is>
      </c>
      <c r="C832"/>
      <c r="D832"/>
      <c r="E832" t="inlineStr">
        <is>
          <t>https://www.youtube.com/results?search_query=How+to+fix+a+running+toilet+home+repair&amp;sp=EgQgAXAB</t>
        </is>
      </c>
    </row>
    <row r="833" ht="25.5" customHeight="1">
      <c r="A833" t="inlineStr">
        <is>
          <t>Home Repairs</t>
        </is>
      </c>
      <c r="B833" t="inlineStr">
        <is>
          <t>Home repair and maintenance checklist for every season</t>
        </is>
      </c>
      <c r="C833"/>
      <c r="D833"/>
      <c r="E833" t="inlineStr">
        <is>
          <t>https://www.youtube.com/results?search_query=Home+repair+and+maintenance+checklist+for+every+season&amp;sp=EgQgAXAB</t>
        </is>
      </c>
    </row>
    <row r="834" ht="25.5" customHeight="1">
      <c r="A834" t="inlineStr">
        <is>
          <t>Housekeeping</t>
        </is>
      </c>
      <c r="B834" t="inlineStr">
        <is>
          <t>How to start a housekeeping business</t>
        </is>
      </c>
      <c r="C834"/>
      <c r="D834"/>
      <c r="E834" t="inlineStr">
        <is>
          <t>https://www.youtube.com/results?search_query=How+to+start+a+housekeeping+business&amp;sp=EgQgAXAB</t>
        </is>
      </c>
    </row>
    <row r="835" ht="25.5" customHeight="1">
      <c r="A835" t="inlineStr">
        <is>
          <t>Housekeeping</t>
        </is>
      </c>
      <c r="B835" t="inlineStr">
        <is>
          <t>Professional housekeeping tips and tricks</t>
        </is>
      </c>
      <c r="C835"/>
      <c r="D835"/>
      <c r="E835" t="inlineStr">
        <is>
          <t>https://www.youtube.com/results?search_query=Professional+housekeeping+tips+and+tricks&amp;sp=EgQgAXAB</t>
        </is>
      </c>
    </row>
    <row r="836" ht="25.5" customHeight="1">
      <c r="A836" t="inlineStr">
        <is>
          <t>Housekeeping</t>
        </is>
      </c>
      <c r="B836" t="inlineStr">
        <is>
          <t>Housekeeping duties and responsibilities</t>
        </is>
      </c>
      <c r="C836"/>
      <c r="D836"/>
      <c r="E836" t="inlineStr">
        <is>
          <t>https://www.youtube.com/results?search_query=Housekeeping+duties+and+responsibilities&amp;sp=EgQgAXAB</t>
        </is>
      </c>
    </row>
    <row r="837" ht="25.5" customHeight="1">
      <c r="A837" t="inlineStr">
        <is>
          <t>Housekeeping</t>
        </is>
      </c>
      <c r="B837" t="inlineStr">
        <is>
          <t>Day in the life of a hotel housekeeper</t>
        </is>
      </c>
      <c r="C837"/>
      <c r="D837"/>
      <c r="E837" t="inlineStr">
        <is>
          <t>https://www.youtube.com/results?search_query=Day+in+the+life+of+a+hotel+housekeeper&amp;sp=EgQgAXAB</t>
        </is>
      </c>
    </row>
    <row r="838" ht="25.5" customHeight="1">
      <c r="A838" t="inlineStr">
        <is>
          <t>Housekeeping</t>
        </is>
      </c>
      <c r="B838" t="inlineStr">
        <is>
          <t>Housekeeping training videos</t>
        </is>
      </c>
      <c r="C838"/>
      <c r="D838"/>
      <c r="E838" t="inlineStr">
        <is>
          <t>https://www.youtube.com/results?search_query=Housekeeping+training+videos&amp;sp=EgQgAXAB</t>
        </is>
      </c>
    </row>
    <row r="839" ht="25.5" customHeight="1">
      <c r="A839" t="inlineStr">
        <is>
          <t>Housekeeping</t>
        </is>
      </c>
      <c r="B839" t="inlineStr">
        <is>
          <t>How to manage housekeeping staff</t>
        </is>
      </c>
      <c r="C839"/>
      <c r="D839"/>
      <c r="E839" t="inlineStr">
        <is>
          <t>https://www.youtube.com/results?search_query=How+to+manage+housekeeping+staff&amp;sp=EgQgAXAB</t>
        </is>
      </c>
    </row>
    <row r="840" ht="25.5" customHeight="1">
      <c r="A840" t="inlineStr">
        <is>
          <t>Housekeeping</t>
        </is>
      </c>
      <c r="B840" t="inlineStr">
        <is>
          <t>Effective housekeeping cleaning techniques</t>
        </is>
      </c>
      <c r="C840"/>
      <c r="D840"/>
      <c r="E840" t="inlineStr">
        <is>
          <t>https://www.youtube.com/results?search_query=Effective+housekeeping+cleaning+techniques&amp;sp=EgQgAXAB</t>
        </is>
      </c>
    </row>
    <row r="841" ht="25.5" customHeight="1">
      <c r="A841" t="inlineStr">
        <is>
          <t>Housekeeping</t>
        </is>
      </c>
      <c r="B841" t="inlineStr">
        <is>
          <t>Housekeeping safety procedures</t>
        </is>
      </c>
      <c r="C841"/>
      <c r="D841"/>
      <c r="E841" t="inlineStr">
        <is>
          <t>https://www.youtube.com/results?search_query=Housekeeping+safety+procedures&amp;sp=EgQgAXAB</t>
        </is>
      </c>
    </row>
    <row r="842" ht="25.5" customHeight="1">
      <c r="A842" t="inlineStr">
        <is>
          <t>Housekeeping</t>
        </is>
      </c>
      <c r="B842" t="inlineStr">
        <is>
          <t>DIY housekeeping hacks</t>
        </is>
      </c>
      <c r="C842"/>
      <c r="D842"/>
      <c r="E842" t="inlineStr">
        <is>
          <t>https://www.youtube.com/results?search_query=DIY+housekeeping+hacks&amp;sp=EgQgAXAB</t>
        </is>
      </c>
    </row>
    <row r="843" ht="25.5" customHeight="1">
      <c r="A843" t="inlineStr">
        <is>
          <t>Housekeeping</t>
        </is>
      </c>
      <c r="B843" t="inlineStr">
        <is>
          <t>Best practices in housekeeping management</t>
        </is>
      </c>
      <c r="C843"/>
      <c r="D843"/>
      <c r="E843" t="inlineStr">
        <is>
          <t>https://www.youtube.com/results?search_query=Best+practices+in+housekeeping+management&amp;sp=EgQgAXAB</t>
        </is>
      </c>
    </row>
    <row r="844" ht="25.5" customHeight="1">
      <c r="A844" t="inlineStr">
        <is>
          <t>Tools</t>
        </is>
      </c>
      <c r="B844" t="inlineStr">
        <is>
          <t>How to use basic household tools for DIY projects</t>
        </is>
      </c>
      <c r="C844"/>
      <c r="D844"/>
      <c r="E844" t="inlineStr">
        <is>
          <t>https://www.youtube.com/results?search_query=How+to+use+basic+household+tools+for+DIY+projects&amp;sp=EgQgAXAB</t>
        </is>
      </c>
    </row>
    <row r="845" ht="25.5" customHeight="1">
      <c r="A845" t="inlineStr">
        <is>
          <t>Tools</t>
        </is>
      </c>
      <c r="B845" t="inlineStr">
        <is>
          <t>Understanding the different types of woodworking tools</t>
        </is>
      </c>
      <c r="C845"/>
      <c r="D845"/>
      <c r="E845" t="inlineStr">
        <is>
          <t>https://www.youtube.com/results?search_query=Understanding+the+different+types+of+woodworking+tools&amp;sp=EgQgAXAB</t>
        </is>
      </c>
    </row>
    <row r="846" ht="25.5" customHeight="1">
      <c r="A846" t="inlineStr">
        <is>
          <t>Tools</t>
        </is>
      </c>
      <c r="B846" t="inlineStr">
        <is>
          <t>Day in the life of a carpenter</t>
        </is>
      </c>
      <c r="C846"/>
      <c r="D846" t="inlineStr">
        <is>
          <t>tools and techniques</t>
        </is>
      </c>
      <c r="E846" t="inlineStr">
        <is>
          <t>https://www.youtube.com/results?search_query=Day+in+the+life+of+a+carpenter&amp;sp=EgQgAXAB</t>
        </is>
      </c>
    </row>
    <row r="847" ht="25.5" customHeight="1">
      <c r="A847" t="inlineStr">
        <is>
          <t>Tools</t>
        </is>
      </c>
      <c r="B847" t="inlineStr">
        <is>
          <t>Essential tools for professional painters</t>
        </is>
      </c>
      <c r="C847"/>
      <c r="D847"/>
      <c r="E847" t="inlineStr">
        <is>
          <t>https://www.youtube.com/results?search_query=Essential+tools+for+professional+painters&amp;sp=EgQgAXAB</t>
        </is>
      </c>
    </row>
    <row r="848" ht="25.5" customHeight="1">
      <c r="A848" t="inlineStr">
        <is>
          <t>Tools</t>
        </is>
      </c>
      <c r="B848" t="inlineStr">
        <is>
          <t>Demo video for power tools</t>
        </is>
      </c>
      <c r="C848"/>
      <c r="D848" t="inlineStr">
        <is>
          <t>drills, saws, and more</t>
        </is>
      </c>
      <c r="E848" t="inlineStr">
        <is>
          <t>https://www.youtube.com/results?search_query=Demo+video+for+power+tools&amp;sp=EgQgAXAB</t>
        </is>
      </c>
    </row>
    <row r="849" ht="25.5" customHeight="1">
      <c r="A849" t="inlineStr">
        <is>
          <t>Tools</t>
        </is>
      </c>
      <c r="B849" t="inlineStr">
        <is>
          <t>Tips on how to maintain and clean your tools</t>
        </is>
      </c>
      <c r="C849"/>
      <c r="D849"/>
      <c r="E849" t="inlineStr">
        <is>
          <t>https://www.youtube.com/results?search_query=Tips+on+how+to+maintain+and+clean+your+tools&amp;sp=EgQgAXAB</t>
        </is>
      </c>
    </row>
    <row r="850" ht="25.5" customHeight="1">
      <c r="A850" t="inlineStr">
        <is>
          <t>Tools</t>
        </is>
      </c>
      <c r="B850" t="inlineStr">
        <is>
          <t>Beginner's guide on how to use gardening tools</t>
        </is>
      </c>
      <c r="C850"/>
      <c r="D850"/>
      <c r="E850" t="inlineStr">
        <is>
          <t>https://www.youtube.com/results?search_query=Beginner's+guide+on+how+to+use+gardening+tools&amp;sp=EgQgAXAB</t>
        </is>
      </c>
    </row>
    <row r="851" ht="25.5" customHeight="1">
      <c r="A851" t="inlineStr">
        <is>
          <t>Tools</t>
        </is>
      </c>
      <c r="B851" t="inlineStr">
        <is>
          <t>DIY home repair</t>
        </is>
      </c>
      <c r="C851"/>
      <c r="D851" t="inlineStr">
        <is>
          <t>musthave tools and how to use them</t>
        </is>
      </c>
      <c r="E851" t="inlineStr">
        <is>
          <t>https://www.youtube.com/results?search_query=DIY+home+repair&amp;sp=EgQgAXAB</t>
        </is>
      </c>
    </row>
    <row r="852" ht="25.5" customHeight="1">
      <c r="A852" t="inlineStr">
        <is>
          <t>Tools</t>
        </is>
      </c>
      <c r="B852" t="inlineStr">
        <is>
          <t>How to organize your tools in the garage or workshop</t>
        </is>
      </c>
      <c r="C852"/>
      <c r="D852"/>
      <c r="E852" t="inlineStr">
        <is>
          <t>https://www.youtube.com/results?search_query=How+to+organize+your+tools+in+the+garage+or+workshop&amp;sp=EgQgAXAB</t>
        </is>
      </c>
    </row>
    <row r="853" ht="25.5" customHeight="1">
      <c r="A853" t="inlineStr">
        <is>
          <t>Tools</t>
        </is>
      </c>
      <c r="B853" t="inlineStr">
        <is>
          <t>Comparison of tools</t>
        </is>
      </c>
      <c r="C853"/>
      <c r="D853" t="inlineStr">
        <is>
          <t>brands, efficiency, and cost</t>
        </is>
      </c>
      <c r="E853" t="inlineStr">
        <is>
          <t>https://www.youtube.com/results?search_query=Comparison+of+tools&amp;sp=EgQgAXAB</t>
        </is>
      </c>
    </row>
    <row r="854" ht="25.5" customHeight="1">
      <c r="A854" t="inlineStr">
        <is>
          <t>Home Decorating</t>
        </is>
      </c>
      <c r="B854" t="inlineStr">
        <is>
          <t>How to start home decorating for beginners</t>
        </is>
      </c>
      <c r="C854"/>
      <c r="D854"/>
      <c r="E854" t="inlineStr">
        <is>
          <t>https://www.youtube.com/results?search_query=How+to+start+home+decorating+for+beginners&amp;sp=EgQgAXAB</t>
        </is>
      </c>
    </row>
    <row r="855" ht="25.5" customHeight="1">
      <c r="A855" t="inlineStr">
        <is>
          <t>Home Decorating</t>
        </is>
      </c>
      <c r="B855" t="inlineStr">
        <is>
          <t>Practical home decorating tips and tricks</t>
        </is>
      </c>
      <c r="C855"/>
      <c r="D855"/>
      <c r="E855" t="inlineStr">
        <is>
          <t>https://www.youtube.com/results?search_query=Practical+home+decorating+tips+and+tricks&amp;sp=EgQgAXAB</t>
        </is>
      </c>
    </row>
    <row r="856" ht="25.5" customHeight="1">
      <c r="A856" t="inlineStr">
        <is>
          <t>Home Decorating</t>
        </is>
      </c>
      <c r="B856" t="inlineStr">
        <is>
          <t>Step by step guide to home decorating</t>
        </is>
      </c>
      <c r="C856"/>
      <c r="D856"/>
      <c r="E856" t="inlineStr">
        <is>
          <t>https://www.youtube.com/results?search_query=Step+by+step+guide+to+home+decorating&amp;sp=EgQgAXAB</t>
        </is>
      </c>
    </row>
    <row r="857" ht="25.5" customHeight="1">
      <c r="A857" t="inlineStr">
        <is>
          <t>Home Decorating</t>
        </is>
      </c>
      <c r="B857" t="inlineStr">
        <is>
          <t>DIY home decor project tutorials</t>
        </is>
      </c>
      <c r="C857"/>
      <c r="D857"/>
      <c r="E857" t="inlineStr">
        <is>
          <t>https://www.youtube.com/results?search_query=DIY+home+decor+project+tutorials&amp;sp=EgQgAXAB</t>
        </is>
      </c>
    </row>
    <row r="858" ht="25.5" customHeight="1">
      <c r="A858" t="inlineStr">
        <is>
          <t>Home Decorating</t>
        </is>
      </c>
      <c r="B858" t="inlineStr">
        <is>
          <t>Expert advice on home decorating</t>
        </is>
      </c>
      <c r="C858"/>
      <c r="D858"/>
      <c r="E858" t="inlineStr">
        <is>
          <t>https://www.youtube.com/results?search_query=Expert+advice+on+home+decorating&amp;sp=EgQgAXAB</t>
        </is>
      </c>
    </row>
    <row r="859" ht="25.5" customHeight="1">
      <c r="A859" t="inlineStr">
        <is>
          <t>Home Decorating</t>
        </is>
      </c>
      <c r="B859" t="inlineStr">
        <is>
          <t>Home decorating trends for the current year</t>
        </is>
      </c>
      <c r="C859"/>
      <c r="D859"/>
      <c r="E859" t="inlineStr">
        <is>
          <t>https://www.youtube.com/results?search_query=Home+decorating+trends+for+the+current+year&amp;sp=EgQgAXAB</t>
        </is>
      </c>
    </row>
    <row r="860" ht="25.5" customHeight="1">
      <c r="A860" t="inlineStr">
        <is>
          <t>Home Decorating</t>
        </is>
      </c>
      <c r="B860" t="inlineStr">
        <is>
          <t>Do's and Don'ts in home decorating</t>
        </is>
      </c>
      <c r="C860"/>
      <c r="D860"/>
      <c r="E860" t="inlineStr">
        <is>
          <t>https://www.youtube.com/results?search_query=Do's+and+Don'ts+in+home+decorating&amp;sp=EgQgAXAB</t>
        </is>
      </c>
    </row>
    <row r="861" ht="25.5" customHeight="1">
      <c r="A861" t="inlineStr">
        <is>
          <t>Home Decorating</t>
        </is>
      </c>
      <c r="B861" t="inlineStr">
        <is>
          <t>Day in the life of a professional home decorator</t>
        </is>
      </c>
      <c r="C861"/>
      <c r="D861"/>
      <c r="E861" t="inlineStr">
        <is>
          <t>https://www.youtube.com/results?search_query=Day+in+the+life+of+a+professional+home+decorator&amp;sp=EgQgAXAB</t>
        </is>
      </c>
    </row>
    <row r="862" ht="25.5" customHeight="1">
      <c r="A862" t="inlineStr">
        <is>
          <t>Home Decorating</t>
        </is>
      </c>
      <c r="B862" t="inlineStr">
        <is>
          <t>Transforming rooms with simple home decorating ideas</t>
        </is>
      </c>
      <c r="C862"/>
      <c r="D862"/>
      <c r="E862" t="inlineStr">
        <is>
          <t>https://www.youtube.com/results?search_query=Transforming+rooms+with+simple+home+decorating+ideas&amp;sp=EgQgAXAB</t>
        </is>
      </c>
    </row>
    <row r="863" ht="25.5" customHeight="1">
      <c r="A863" t="inlineStr">
        <is>
          <t>Home Decorating</t>
        </is>
      </c>
      <c r="B863" t="inlineStr">
        <is>
          <t>Budgetfriendly home decorating ideas</t>
        </is>
      </c>
      <c r="C863"/>
      <c r="D863"/>
      <c r="E863" t="inlineStr">
        <is>
          <t>https://www.youtube.com/results?search_query=Budgetfriendly+home+decorating+ideas&amp;sp=EgQgAXAB</t>
        </is>
      </c>
    </row>
    <row r="864" ht="25.5" customHeight="1">
      <c r="A864" t="inlineStr">
        <is>
          <t>Disaster Preparedness</t>
        </is>
      </c>
      <c r="B864" t="inlineStr">
        <is>
          <t>How to prepare for a disaster</t>
        </is>
      </c>
      <c r="C864"/>
      <c r="D864"/>
      <c r="E864" t="inlineStr">
        <is>
          <t>https://www.youtube.com/results?search_query=How+to+prepare+for+a+disaster&amp;sp=EgQgAXAB</t>
        </is>
      </c>
    </row>
    <row r="865" ht="25.5" customHeight="1">
      <c r="A865" t="inlineStr">
        <is>
          <t>Disaster Preparedness</t>
        </is>
      </c>
      <c r="B865" t="inlineStr">
        <is>
          <t>Tips for disaster preparedness</t>
        </is>
      </c>
      <c r="C865"/>
      <c r="D865"/>
      <c r="E865" t="inlineStr">
        <is>
          <t>https://www.youtube.com/results?search_query=Tips+for+disaster+preparedness&amp;sp=EgQgAXAB</t>
        </is>
      </c>
    </row>
    <row r="866" ht="25.5" customHeight="1">
      <c r="A866" t="inlineStr">
        <is>
          <t>Disaster Preparedness</t>
        </is>
      </c>
      <c r="B866" t="inlineStr">
        <is>
          <t>Essential items for disaster preparedness</t>
        </is>
      </c>
      <c r="C866"/>
      <c r="D866"/>
      <c r="E866" t="inlineStr">
        <is>
          <t>https://www.youtube.com/results?search_query=Essential+items+for+disaster+preparedness&amp;sp=EgQgAXAB</t>
        </is>
      </c>
    </row>
    <row r="867" ht="25.5" customHeight="1">
      <c r="A867" t="inlineStr">
        <is>
          <t>Disaster Preparedness</t>
        </is>
      </c>
      <c r="B867" t="inlineStr">
        <is>
          <t>Trainings for disaster preparedness</t>
        </is>
      </c>
      <c r="C867"/>
      <c r="D867"/>
      <c r="E867" t="inlineStr">
        <is>
          <t>https://www.youtube.com/results?search_query=Trainings+for+disaster+preparedness&amp;sp=EgQgAXAB</t>
        </is>
      </c>
    </row>
    <row r="868" ht="25.5" customHeight="1">
      <c r="A868" t="inlineStr">
        <is>
          <t>Disaster Preparedness</t>
        </is>
      </c>
      <c r="B868" t="inlineStr">
        <is>
          <t>Disaster preparedness drills</t>
        </is>
      </c>
      <c r="C868"/>
      <c r="D868"/>
      <c r="E868" t="inlineStr">
        <is>
          <t>https://www.youtube.com/results?search_query=Disaster+preparedness+drills&amp;sp=EgQgAXAB</t>
        </is>
      </c>
    </row>
    <row r="869" ht="25.5" customHeight="1">
      <c r="A869" t="inlineStr">
        <is>
          <t>Disaster Preparedness</t>
        </is>
      </c>
      <c r="B869" t="inlineStr">
        <is>
          <t>Day in the life of a disaster management professional</t>
        </is>
      </c>
      <c r="C869"/>
      <c r="D869"/>
      <c r="E869" t="inlineStr">
        <is>
          <t>https://www.youtube.com/results?search_query=Day+in+the+life+of+a+disaster+management+professional&amp;sp=EgQgAXAB</t>
        </is>
      </c>
    </row>
    <row r="870" ht="25.5" customHeight="1">
      <c r="A870" t="inlineStr">
        <is>
          <t>Disaster Preparedness</t>
        </is>
      </c>
      <c r="B870" t="inlineStr">
        <is>
          <t>Disaster preparedness in action</t>
        </is>
      </c>
      <c r="C870"/>
      <c r="D870" t="inlineStr">
        <is>
          <t>real stories</t>
        </is>
      </c>
      <c r="E870" t="inlineStr">
        <is>
          <t>https://www.youtube.com/results?search_query=Disaster+preparedness+in+action&amp;sp=EgQgAXAB</t>
        </is>
      </c>
    </row>
    <row r="871" ht="25.5" customHeight="1">
      <c r="A871" t="inlineStr">
        <is>
          <t>Disaster Preparedness</t>
        </is>
      </c>
      <c r="B871" t="inlineStr">
        <is>
          <t>DIY disaster preparedness kit preparation</t>
        </is>
      </c>
      <c r="C871"/>
      <c r="D871"/>
      <c r="E871" t="inlineStr">
        <is>
          <t>https://www.youtube.com/results?search_query=DIY+disaster+preparedness+kit+preparation&amp;sp=EgQgAXAB</t>
        </is>
      </c>
    </row>
    <row r="872" ht="25.5" customHeight="1">
      <c r="A872" t="inlineStr">
        <is>
          <t>Disaster Preparedness</t>
        </is>
      </c>
      <c r="B872" t="inlineStr">
        <is>
          <t>Educational videos on disaster preparedness</t>
        </is>
      </c>
      <c r="C872"/>
      <c r="D872"/>
      <c r="E872" t="inlineStr">
        <is>
          <t>https://www.youtube.com/results?search_query=Educational+videos+on+disaster+preparedness&amp;sp=EgQgAXAB</t>
        </is>
      </c>
    </row>
    <row r="873" ht="25.5" customHeight="1">
      <c r="A873" t="inlineStr">
        <is>
          <t>Disaster Preparedness</t>
        </is>
      </c>
      <c r="B873" t="inlineStr">
        <is>
          <t>Seasonal disaster preparedness guide</t>
        </is>
      </c>
      <c r="C873"/>
      <c r="D873"/>
      <c r="E873" t="inlineStr">
        <is>
          <t>https://www.youtube.com/results?search_query=Seasonal+disaster+preparedness+guide&amp;sp=EgQgAXAB</t>
        </is>
      </c>
    </row>
    <row r="874" ht="25.5" customHeight="1">
      <c r="A874" t="inlineStr">
        <is>
          <t>Sustainable living</t>
        </is>
      </c>
      <c r="B874" t="inlineStr">
        <is>
          <t>How to start sustainable living</t>
        </is>
      </c>
      <c r="C874"/>
      <c r="D874"/>
      <c r="E874" t="inlineStr">
        <is>
          <t>https://www.youtube.com/results?search_query=How+to+start+sustainable+living&amp;sp=EgQgAXAB</t>
        </is>
      </c>
    </row>
    <row r="875" ht="25.5" customHeight="1">
      <c r="A875" t="inlineStr">
        <is>
          <t>Sustainable living</t>
        </is>
      </c>
      <c r="B875" t="inlineStr">
        <is>
          <t>Sustainable living tips for beginners</t>
        </is>
      </c>
      <c r="C875"/>
      <c r="D875"/>
      <c r="E875" t="inlineStr">
        <is>
          <t>https://www.youtube.com/results?search_query=Sustainable+living+tips+for+beginners&amp;sp=EgQgAXAB</t>
        </is>
      </c>
    </row>
    <row r="876" ht="25.5" customHeight="1">
      <c r="A876" t="inlineStr">
        <is>
          <t>Sustainable living</t>
        </is>
      </c>
      <c r="B876" t="inlineStr">
        <is>
          <t>DIY sustainable home practices</t>
        </is>
      </c>
      <c r="C876"/>
      <c r="D876"/>
      <c r="E876" t="inlineStr">
        <is>
          <t>https://www.youtube.com/results?search_query=DIY+sustainable+home+practices&amp;sp=EgQgAXAB</t>
        </is>
      </c>
    </row>
    <row r="877" ht="25.5" customHeight="1">
      <c r="A877" t="inlineStr">
        <is>
          <t>Sustainable living</t>
        </is>
      </c>
      <c r="B877" t="inlineStr">
        <is>
          <t>Day in the life of a sustainable living enthusiast</t>
        </is>
      </c>
      <c r="C877"/>
      <c r="D877"/>
      <c r="E877" t="inlineStr">
        <is>
          <t>https://www.youtube.com/results?search_query=Day+in+the+life+of+a+sustainable+living+enthusiast&amp;sp=EgQgAXAB</t>
        </is>
      </c>
    </row>
    <row r="878" ht="25.5" customHeight="1">
      <c r="A878" t="inlineStr">
        <is>
          <t>Sustainable living</t>
        </is>
      </c>
      <c r="B878" t="inlineStr">
        <is>
          <t>Zero waste lifestyle guide</t>
        </is>
      </c>
      <c r="C878"/>
      <c r="D878"/>
      <c r="E878" t="inlineStr">
        <is>
          <t>https://www.youtube.com/results?search_query=Zero+waste+lifestyle+guide&amp;sp=EgQgAXAB</t>
        </is>
      </c>
    </row>
    <row r="879" ht="25.5" customHeight="1">
      <c r="A879" t="inlineStr">
        <is>
          <t>Sustainable living</t>
        </is>
      </c>
      <c r="B879" t="inlineStr">
        <is>
          <t>How to reduce, reuse, and recycle at home</t>
        </is>
      </c>
      <c r="C879"/>
      <c r="D879"/>
      <c r="E879" t="inlineStr">
        <is>
          <t>https://www.youtube.com/results?search_query=How+to+reduce, +reuse, +and+recycle+at+home&amp;sp=EgQgAXAB</t>
        </is>
      </c>
    </row>
    <row r="880" ht="25.5" customHeight="1">
      <c r="A880" t="inlineStr">
        <is>
          <t>Sustainable living</t>
        </is>
      </c>
      <c r="B880" t="inlineStr">
        <is>
          <t>Sustainable living transformation videos</t>
        </is>
      </c>
      <c r="C880"/>
      <c r="D880"/>
      <c r="E880" t="inlineStr">
        <is>
          <t>https://www.youtube.com/results?search_query=Sustainable+living+transformation+videos&amp;sp=EgQgAXAB</t>
        </is>
      </c>
    </row>
    <row r="881" ht="25.5" customHeight="1">
      <c r="A881" t="inlineStr">
        <is>
          <t>Sustainable living</t>
        </is>
      </c>
      <c r="B881" t="inlineStr">
        <is>
          <t>Sustainable living channels on YouTube</t>
        </is>
      </c>
      <c r="C881"/>
      <c r="D881"/>
      <c r="E881" t="inlineStr">
        <is>
          <t>https://www.youtube.com/results?search_query=Sustainable+living+channels+on+YouTube&amp;sp=EgQgAXAB</t>
        </is>
      </c>
    </row>
    <row r="882" ht="25.5" customHeight="1">
      <c r="A882" t="inlineStr">
        <is>
          <t>Sustainable living</t>
        </is>
      </c>
      <c r="B882" t="inlineStr">
        <is>
          <t>Homesteading and sustainable living</t>
        </is>
      </c>
      <c r="C882"/>
      <c r="D882"/>
      <c r="E882" t="inlineStr">
        <is>
          <t>https://www.youtube.com/results?search_query=Homesteading+and+sustainable+living&amp;sp=EgQgAXAB</t>
        </is>
      </c>
    </row>
    <row r="883" ht="25.5" customHeight="1">
      <c r="A883" t="inlineStr">
        <is>
          <t>Sustainable living</t>
        </is>
      </c>
      <c r="B883" t="inlineStr">
        <is>
          <t>Documentaries on sustainable living</t>
        </is>
      </c>
      <c r="C883"/>
      <c r="D883"/>
      <c r="E883" t="inlineStr">
        <is>
          <t>https://www.youtube.com/results?search_query=Documentaries+on+sustainable+living&amp;sp=EgQgAXAB</t>
        </is>
      </c>
    </row>
    <row r="884" ht="25.5" customHeight="1">
      <c r="A884" t="inlineStr">
        <is>
          <t>Moving house</t>
        </is>
      </c>
      <c r="B884" t="inlineStr">
        <is>
          <t>How to efficiently pack when moving house</t>
        </is>
      </c>
      <c r="C884"/>
      <c r="D884"/>
      <c r="E884" t="inlineStr">
        <is>
          <t>https://www.youtube.com/results?search_query=How+to+efficiently+pack+when+moving+house&amp;sp=EgQgAXAB</t>
        </is>
      </c>
    </row>
    <row r="885" ht="25.5" customHeight="1">
      <c r="A885" t="inlineStr">
        <is>
          <t>Moving house</t>
        </is>
      </c>
      <c r="B885" t="inlineStr">
        <is>
          <t>Tips for moving house stressfree</t>
        </is>
      </c>
      <c r="C885"/>
      <c r="D885"/>
      <c r="E885" t="inlineStr">
        <is>
          <t>https://www.youtube.com/results?search_query=Tips+for+moving+house+stressfree&amp;sp=EgQgAXAB</t>
        </is>
      </c>
    </row>
    <row r="886" ht="25.5" customHeight="1">
      <c r="A886" t="inlineStr">
        <is>
          <t>Moving house</t>
        </is>
      </c>
      <c r="B886" t="inlineStr">
        <is>
          <t>Day in the life of a professional house mover</t>
        </is>
      </c>
      <c r="C886"/>
      <c r="D886"/>
      <c r="E886" t="inlineStr">
        <is>
          <t>https://www.youtube.com/results?search_query=Day+in+the+life+of+a+professional+house+mover&amp;sp=EgQgAXAB</t>
        </is>
      </c>
    </row>
    <row r="887" ht="25.5" customHeight="1">
      <c r="A887" t="inlineStr">
        <is>
          <t>Moving house</t>
        </is>
      </c>
      <c r="B887" t="inlineStr">
        <is>
          <t>How to plan your move to a new house</t>
        </is>
      </c>
      <c r="C887"/>
      <c r="D887"/>
      <c r="E887" t="inlineStr">
        <is>
          <t>https://www.youtube.com/results?search_query=How+to+plan+your+move+to+a+new+house&amp;sp=EgQgAXAB</t>
        </is>
      </c>
    </row>
    <row r="888" ht="25.5" customHeight="1">
      <c r="A888" t="inlineStr">
        <is>
          <t>Moving house</t>
        </is>
      </c>
      <c r="B888" t="inlineStr">
        <is>
          <t>How to deal with utilities when moving house</t>
        </is>
      </c>
      <c r="C888"/>
      <c r="D888"/>
      <c r="E888" t="inlineStr">
        <is>
          <t>https://www.youtube.com/results?search_query=How+to+deal+with+utilities+when+moving+house&amp;sp=EgQgAXAB</t>
        </is>
      </c>
    </row>
    <row r="889" ht="25.5" customHeight="1">
      <c r="A889" t="inlineStr">
        <is>
          <t>Moving house</t>
        </is>
      </c>
      <c r="B889" t="inlineStr">
        <is>
          <t>DIY house moving  best practices and techniques</t>
        </is>
      </c>
      <c r="C889"/>
      <c r="D889"/>
      <c r="E889" t="inlineStr">
        <is>
          <t>https://www.youtube.com/results?search_query=DIY+house+moving++best+practices+and+techniques&amp;sp=EgQgAXAB</t>
        </is>
      </c>
    </row>
    <row r="890" ht="25.5" customHeight="1">
      <c r="A890" t="inlineStr">
        <is>
          <t>Moving house</t>
        </is>
      </c>
      <c r="B890" t="inlineStr">
        <is>
          <t>How to properly clean house before moving out</t>
        </is>
      </c>
      <c r="C890"/>
      <c r="D890"/>
      <c r="E890" t="inlineStr">
        <is>
          <t>https://www.youtube.com/results?search_query=How+to+properly+clean+house+before+moving+out&amp;sp=EgQgAXAB</t>
        </is>
      </c>
    </row>
    <row r="891" ht="25.5" customHeight="1">
      <c r="A891" t="inlineStr">
        <is>
          <t>Moving house</t>
        </is>
      </c>
      <c r="B891" t="inlineStr">
        <is>
          <t>Checklist for moving into a new house</t>
        </is>
      </c>
      <c r="C891"/>
      <c r="D891"/>
      <c r="E891" t="inlineStr">
        <is>
          <t>https://www.youtube.com/results?search_query=Checklist+for+moving+into+a+new+house&amp;sp=EgQgAXAB</t>
        </is>
      </c>
    </row>
    <row r="892" ht="25.5" customHeight="1">
      <c r="A892" t="inlineStr">
        <is>
          <t>Moving house</t>
        </is>
      </c>
      <c r="B892" t="inlineStr">
        <is>
          <t>How to organize and move house with pets</t>
        </is>
      </c>
      <c r="C892"/>
      <c r="D892"/>
      <c r="E892" t="inlineStr">
        <is>
          <t>https://www.youtube.com/results?search_query=How+to+organize+and+move+house+with+pets&amp;sp=EgQgAXAB</t>
        </is>
      </c>
    </row>
    <row r="893" ht="25.5" customHeight="1">
      <c r="A893" t="inlineStr">
        <is>
          <t>Moving house</t>
        </is>
      </c>
      <c r="B893" t="inlineStr">
        <is>
          <t>Moving house</t>
        </is>
      </c>
      <c r="C893"/>
      <c r="D893" t="inlineStr">
        <is>
          <t>How to decide where to move</t>
        </is>
      </c>
      <c r="E893" t="inlineStr">
        <is>
          <t>https://www.youtube.com/results?search_query=Moving+house&amp;sp=EgQgAXAB</t>
        </is>
      </c>
    </row>
    <row r="894" ht="25.5" customHeight="1">
      <c r="A894" t="inlineStr">
        <is>
          <t>Swimming pools</t>
        </is>
      </c>
      <c r="B894" t="inlineStr">
        <is>
          <t>How to maintain a swimming pool</t>
        </is>
      </c>
      <c r="C894"/>
      <c r="D894"/>
      <c r="E894" t="inlineStr">
        <is>
          <t>https://www.youtube.com/results?search_query=How+to+maintain+a+swimming+pool&amp;sp=EgQgAXAB</t>
        </is>
      </c>
    </row>
    <row r="895" ht="25.5" customHeight="1">
      <c r="A895" t="inlineStr">
        <is>
          <t>Swimming pools</t>
        </is>
      </c>
      <c r="B895" t="inlineStr">
        <is>
          <t>Swimming pool designs and ideas</t>
        </is>
      </c>
      <c r="C895"/>
      <c r="D895"/>
      <c r="E895" t="inlineStr">
        <is>
          <t>https://www.youtube.com/results?search_query=Swimming+pool+designs+and+ideas&amp;sp=EgQgAXAB</t>
        </is>
      </c>
    </row>
    <row r="896" ht="25.5" customHeight="1">
      <c r="A896" t="inlineStr">
        <is>
          <t>Swimming pools</t>
        </is>
      </c>
      <c r="B896" t="inlineStr">
        <is>
          <t>Best swimming pool workouts</t>
        </is>
      </c>
      <c r="C896"/>
      <c r="D896"/>
      <c r="E896" t="inlineStr">
        <is>
          <t>https://www.youtube.com/results?search_query=Best+swimming+pool+workouts&amp;sp=EgQgAXAB</t>
        </is>
      </c>
    </row>
    <row r="897" ht="25.5" customHeight="1">
      <c r="A897" t="inlineStr">
        <is>
          <t>Swimming pools</t>
        </is>
      </c>
      <c r="B897" t="inlineStr">
        <is>
          <t>Swimming pool construction process</t>
        </is>
      </c>
      <c r="C897"/>
      <c r="D897"/>
      <c r="E897" t="inlineStr">
        <is>
          <t>https://www.youtube.com/results?search_query=Swimming+pool+construction+process&amp;sp=EgQgAXAB</t>
        </is>
      </c>
    </row>
    <row r="898" ht="25.5" customHeight="1">
      <c r="A898" t="inlineStr">
        <is>
          <t>Swimming pools</t>
        </is>
      </c>
      <c r="B898" t="inlineStr">
        <is>
          <t>Day in the life of a swimming pool cleaner</t>
        </is>
      </c>
      <c r="C898"/>
      <c r="D898"/>
      <c r="E898" t="inlineStr">
        <is>
          <t>https://www.youtube.com/results?search_query=Day+in+the+life+of+a+swimming+pool+cleaner&amp;sp=EgQgAXAB</t>
        </is>
      </c>
    </row>
    <row r="899" ht="25.5" customHeight="1">
      <c r="A899" t="inlineStr">
        <is>
          <t>Swimming pools</t>
        </is>
      </c>
      <c r="B899" t="inlineStr">
        <is>
          <t>How to properly clean a swimming pool</t>
        </is>
      </c>
      <c r="C899"/>
      <c r="D899"/>
      <c r="E899" t="inlineStr">
        <is>
          <t>https://www.youtube.com/results?search_query=How+to+properly+clean+a+swimming+pool&amp;sp=EgQgAXAB</t>
        </is>
      </c>
    </row>
    <row r="900" ht="25.5" customHeight="1">
      <c r="A900" t="inlineStr">
        <is>
          <t>Swimming pools</t>
        </is>
      </c>
      <c r="B900" t="inlineStr">
        <is>
          <t>Swimming pool safety tips</t>
        </is>
      </c>
      <c r="C900"/>
      <c r="D900"/>
      <c r="E900" t="inlineStr">
        <is>
          <t>https://www.youtube.com/results?search_query=Swimming+pool+safety+tips&amp;sp=EgQgAXAB</t>
        </is>
      </c>
    </row>
    <row r="901" ht="25.5" customHeight="1">
      <c r="A901" t="inlineStr">
        <is>
          <t>Swimming pools</t>
        </is>
      </c>
      <c r="B901" t="inlineStr">
        <is>
          <t>Installing a swimming pool at home</t>
        </is>
      </c>
      <c r="C901"/>
      <c r="D901"/>
      <c r="E901" t="inlineStr">
        <is>
          <t>https://www.youtube.com/results?search_query=Installing+a+swimming+pool+at+home&amp;sp=EgQgAXAB</t>
        </is>
      </c>
    </row>
    <row r="902" ht="25.5" customHeight="1">
      <c r="A902" t="inlineStr">
        <is>
          <t>Swimming pools</t>
        </is>
      </c>
      <c r="B902" t="inlineStr">
        <is>
          <t>How to balance swimming pool water chemicals</t>
        </is>
      </c>
      <c r="C902"/>
      <c r="D902"/>
      <c r="E902" t="inlineStr">
        <is>
          <t>https://www.youtube.com/results?search_query=How+to+balance+swimming+pool+water+chemicals&amp;sp=EgQgAXAB</t>
        </is>
      </c>
    </row>
    <row r="903" ht="25.5" customHeight="1">
      <c r="A903" t="inlineStr">
        <is>
          <t>Swimming pools</t>
        </is>
      </c>
      <c r="B903" t="inlineStr">
        <is>
          <t>Swimming pool renovation ideas</t>
        </is>
      </c>
      <c r="C903"/>
      <c r="D903"/>
      <c r="E903" t="inlineStr">
        <is>
          <t>https://www.youtube.com/results?search_query=Swimming+pool+renovation+ideas&amp;sp=EgQgAXAB</t>
        </is>
      </c>
    </row>
    <row r="904" ht="25.5" customHeight="1">
      <c r="A904" t="inlineStr">
        <is>
          <t>hot tubs</t>
        </is>
      </c>
      <c r="B904" t="inlineStr">
        <is>
          <t>How to install a hot tub at home</t>
        </is>
      </c>
      <c r="C904"/>
      <c r="D904"/>
      <c r="E904" t="inlineStr">
        <is>
          <t>https://www.youtube.com/results?search_query=How+to+install+a+hot+tub+at+home&amp;sp=EgQgAXAB</t>
        </is>
      </c>
    </row>
    <row r="905" ht="25.5" customHeight="1">
      <c r="A905" t="inlineStr">
        <is>
          <t>hot tubs</t>
        </is>
      </c>
      <c r="B905" t="inlineStr">
        <is>
          <t>Best hot tubs for homes review</t>
        </is>
      </c>
      <c r="C905"/>
      <c r="D905"/>
      <c r="E905" t="inlineStr">
        <is>
          <t>https://www.youtube.com/results?search_query=Best+hot+tubs+for+homes+review&amp;sp=EgQgAXAB</t>
        </is>
      </c>
    </row>
    <row r="906" ht="25.5" customHeight="1">
      <c r="A906" t="inlineStr">
        <is>
          <t>hot tubs</t>
        </is>
      </c>
      <c r="B906" t="inlineStr">
        <is>
          <t>How to maintain and clean a hot tub</t>
        </is>
      </c>
      <c r="C906"/>
      <c r="D906"/>
      <c r="E906" t="inlineStr">
        <is>
          <t>https://www.youtube.com/results?search_query=How+to+maintain+and+clean+a+hot+tub&amp;sp=EgQgAXAB</t>
        </is>
      </c>
    </row>
    <row r="907" ht="25.5" customHeight="1">
      <c r="A907" t="inlineStr">
        <is>
          <t>hot tubs</t>
        </is>
      </c>
      <c r="B907" t="inlineStr">
        <is>
          <t>Day in the life of a hot tub repairman</t>
        </is>
      </c>
      <c r="C907"/>
      <c r="D907"/>
      <c r="E907" t="inlineStr">
        <is>
          <t>https://www.youtube.com/results?search_query=Day+in+the+life+of+a+hot+tub+repairman&amp;sp=EgQgAXAB</t>
        </is>
      </c>
    </row>
    <row r="908" ht="25.5" customHeight="1">
      <c r="A908" t="inlineStr">
        <is>
          <t>hot tubs</t>
        </is>
      </c>
      <c r="B908" t="inlineStr">
        <is>
          <t>DIY hot tub setup tutorial</t>
        </is>
      </c>
      <c r="C908"/>
      <c r="D908"/>
      <c r="E908" t="inlineStr">
        <is>
          <t>https://www.youtube.com/results?search_query=DIY+hot+tub+setup+tutorial&amp;sp=EgQgAXAB</t>
        </is>
      </c>
    </row>
    <row r="909" ht="25.5" customHeight="1">
      <c r="A909" t="inlineStr">
        <is>
          <t>hot tubs</t>
        </is>
      </c>
      <c r="B909" t="inlineStr">
        <is>
          <t>Health benefits of using hot tubs</t>
        </is>
      </c>
      <c r="C909"/>
      <c r="D909"/>
      <c r="E909" t="inlineStr">
        <is>
          <t>https://www.youtube.com/results?search_query=Health+benefits+of+using+hot+tubs&amp;sp=EgQgAXAB</t>
        </is>
      </c>
    </row>
    <row r="910" ht="25.5" customHeight="1">
      <c r="A910" t="inlineStr">
        <is>
          <t>hot tubs</t>
        </is>
      </c>
      <c r="B910" t="inlineStr">
        <is>
          <t>Hot tub spa relaxation techniques</t>
        </is>
      </c>
      <c r="C910"/>
      <c r="D910"/>
      <c r="E910" t="inlineStr">
        <is>
          <t>https://www.youtube.com/results?search_query=Hot+tub+spa+relaxation+techniques&amp;sp=EgQgAXAB</t>
        </is>
      </c>
    </row>
    <row r="911" ht="25.5" customHeight="1">
      <c r="A911" t="inlineStr">
        <is>
          <t>hot tubs</t>
        </is>
      </c>
      <c r="B911" t="inlineStr">
        <is>
          <t>How to choose the best jets for your hot tub</t>
        </is>
      </c>
      <c r="C911"/>
      <c r="D911"/>
      <c r="E911" t="inlineStr">
        <is>
          <t>https://www.youtube.com/results?search_query=How+to+choose+the+best+jets+for+your+hot+tub&amp;sp=EgQgAXAB</t>
        </is>
      </c>
    </row>
    <row r="912" ht="25.5" customHeight="1">
      <c r="A912" t="inlineStr">
        <is>
          <t>hot tubs</t>
        </is>
      </c>
      <c r="B912" t="inlineStr">
        <is>
          <t>Troubleshooting common hot tub issues</t>
        </is>
      </c>
      <c r="C912"/>
      <c r="D912"/>
      <c r="E912" t="inlineStr">
        <is>
          <t>https://www.youtube.com/results?search_query=Troubleshooting+common+hot+tub+issues&amp;sp=EgQgAXAB</t>
        </is>
      </c>
    </row>
    <row r="913" ht="25.5" customHeight="1">
      <c r="A913" t="inlineStr">
        <is>
          <t>hot tubs</t>
        </is>
      </c>
      <c r="B913" t="inlineStr">
        <is>
          <t>Hot tub yoga exercises and benefits</t>
        </is>
      </c>
      <c r="C913"/>
      <c r="D913"/>
      <c r="E913" t="inlineStr">
        <is>
          <t>https://www.youtube.com/results?search_query=Hot+tub+yoga+exercises+and+benefits&amp;sp=EgQgAXAB</t>
        </is>
      </c>
    </row>
    <row r="914" ht="25.5" customHeight="1">
      <c r="A914" t="inlineStr">
        <is>
          <t>Cars</t>
        </is>
      </c>
      <c r="B914" t="inlineStr">
        <is>
          <t>How to maintain a car for longevity</t>
        </is>
      </c>
      <c r="C914"/>
      <c r="D914"/>
      <c r="E914" t="inlineStr">
        <is>
          <t>https://www.youtube.com/results?search_query=How+to+maintain+a+car+for+longevity&amp;sp=EgQgAXAB</t>
        </is>
      </c>
    </row>
    <row r="915" ht="25.5" customHeight="1">
      <c r="A915" t="inlineStr">
        <is>
          <t>Cars</t>
        </is>
      </c>
      <c r="B915" t="inlineStr">
        <is>
          <t>Day in the life of a race car driver</t>
        </is>
      </c>
      <c r="C915"/>
      <c r="D915"/>
      <c r="E915" t="inlineStr">
        <is>
          <t>https://www.youtube.com/results?search_query=Day+in+the+life+of+a+race+car+driver&amp;sp=EgQgAXAB</t>
        </is>
      </c>
    </row>
    <row r="916" ht="25.5" customHeight="1">
      <c r="A916" t="inlineStr">
        <is>
          <t>Cars</t>
        </is>
      </c>
      <c r="B916" t="inlineStr">
        <is>
          <t>Complete guide to understanding car engines</t>
        </is>
      </c>
      <c r="C916"/>
      <c r="D916"/>
      <c r="E916" t="inlineStr">
        <is>
          <t>https://www.youtube.com/results?search_query=Complete+guide+to+understanding+car+engines&amp;sp=EgQgAXAB</t>
        </is>
      </c>
    </row>
    <row r="917" ht="25.5" customHeight="1">
      <c r="A917" t="inlineStr">
        <is>
          <t>Cars</t>
        </is>
      </c>
      <c r="B917" t="inlineStr">
        <is>
          <t>How to change car oil at home</t>
        </is>
      </c>
      <c r="C917"/>
      <c r="D917"/>
      <c r="E917" t="inlineStr">
        <is>
          <t>https://www.youtube.com/results?search_query=How+to+change+car+oil+at+home&amp;sp=EgQgAXAB</t>
        </is>
      </c>
    </row>
    <row r="918" ht="25.5" customHeight="1">
      <c r="A918" t="inlineStr">
        <is>
          <t>Cars</t>
        </is>
      </c>
      <c r="B918" t="inlineStr">
        <is>
          <t>Difference between electric and petrol cars</t>
        </is>
      </c>
      <c r="C918"/>
      <c r="D918"/>
      <c r="E918" t="inlineStr">
        <is>
          <t>https://www.youtube.com/results?search_query=Difference+between+electric+and+petrol+cars&amp;sp=EgQgAXAB</t>
        </is>
      </c>
    </row>
    <row r="919" ht="25.5" customHeight="1">
      <c r="A919" t="inlineStr">
        <is>
          <t>Cars</t>
        </is>
      </c>
      <c r="B919" t="inlineStr">
        <is>
          <t>DIY car washing techniques for best results</t>
        </is>
      </c>
      <c r="C919"/>
      <c r="D919"/>
      <c r="E919" t="inlineStr">
        <is>
          <t>https://www.youtube.com/results?search_query=DIY+car+washing+techniques+for+best+results&amp;sp=EgQgAXAB</t>
        </is>
      </c>
    </row>
    <row r="920" ht="25.5" customHeight="1">
      <c r="A920" t="inlineStr">
        <is>
          <t>Cars</t>
        </is>
      </c>
      <c r="B920" t="inlineStr">
        <is>
          <t>Day in the life of a car mechanic</t>
        </is>
      </c>
      <c r="C920"/>
      <c r="D920"/>
      <c r="E920" t="inlineStr">
        <is>
          <t>https://www.youtube.com/results?search_query=Day+in+the+life+of+a+car+mechanic&amp;sp=EgQgAXAB</t>
        </is>
      </c>
    </row>
    <row r="921" ht="25.5" customHeight="1">
      <c r="A921" t="inlineStr">
        <is>
          <t>Cars</t>
        </is>
      </c>
      <c r="B921" t="inlineStr">
        <is>
          <t>How to drive a manual car for beginners</t>
        </is>
      </c>
      <c r="C921"/>
      <c r="D921"/>
      <c r="E921" t="inlineStr">
        <is>
          <t>https://www.youtube.com/results?search_query=How+to+drive+a+manual+car+for+beginners&amp;sp=EgQgAXAB</t>
        </is>
      </c>
    </row>
    <row r="922" ht="25.5" customHeight="1">
      <c r="A922" t="inlineStr">
        <is>
          <t>Cars</t>
        </is>
      </c>
      <c r="B922" t="inlineStr">
        <is>
          <t>Top 10 car detailing tips</t>
        </is>
      </c>
      <c r="C922"/>
      <c r="D922"/>
      <c r="E922" t="inlineStr">
        <is>
          <t>https://www.youtube.com/results?search_query=Top+10+car+detailing+tips&amp;sp=EgQgAXAB</t>
        </is>
      </c>
    </row>
    <row r="923" ht="25.5" customHeight="1">
      <c r="A923" t="inlineStr">
        <is>
          <t>Cars</t>
        </is>
      </c>
      <c r="B923" t="inlineStr">
        <is>
          <t>How to replace a flat tire in a car</t>
        </is>
      </c>
      <c r="C923"/>
      <c r="D923"/>
      <c r="E923" t="inlineStr">
        <is>
          <t>https://www.youtube.com/results?search_query=How+to+replace+a+flat+tire+in+a+car&amp;sp=EgQgAXAB</t>
        </is>
      </c>
    </row>
    <row r="924" ht="25.5" customHeight="1">
      <c r="A924" t="inlineStr">
        <is>
          <t>Bicycles</t>
        </is>
      </c>
      <c r="B924" t="inlineStr">
        <is>
          <t>How to ride a bicycle for beginners</t>
        </is>
      </c>
      <c r="C924"/>
      <c r="D924"/>
      <c r="E924" t="inlineStr">
        <is>
          <t>https://www.youtube.com/results?search_query=How+to+ride+a+bicycle+for+beginners&amp;sp=EgQgAXAB</t>
        </is>
      </c>
    </row>
    <row r="925" ht="25.5" customHeight="1">
      <c r="A925" t="inlineStr">
        <is>
          <t>Bicycles</t>
        </is>
      </c>
      <c r="B925" t="inlineStr">
        <is>
          <t>Best bicycles for mountain biking</t>
        </is>
      </c>
      <c r="C925"/>
      <c r="D925"/>
      <c r="E925" t="inlineStr">
        <is>
          <t>https://www.youtube.com/results?search_query=Best+bicycles+for+mountain+biking&amp;sp=EgQgAXAB</t>
        </is>
      </c>
    </row>
    <row r="926" ht="25.5" customHeight="1">
      <c r="A926" t="inlineStr">
        <is>
          <t>Bicycles</t>
        </is>
      </c>
      <c r="B926" t="inlineStr">
        <is>
          <t>Day in the life of a professional bicycle racer</t>
        </is>
      </c>
      <c r="C926"/>
      <c r="D926"/>
      <c r="E926" t="inlineStr">
        <is>
          <t>https://www.youtube.com/results?search_query=Day+in+the+life+of+a+professional+bicycle+racer&amp;sp=EgQgAXAB</t>
        </is>
      </c>
    </row>
    <row r="927" ht="25.5" customHeight="1">
      <c r="A927" t="inlineStr">
        <is>
          <t>Bicycles</t>
        </is>
      </c>
      <c r="B927" t="inlineStr">
        <is>
          <t>How to perform bicycle maintenance</t>
        </is>
      </c>
      <c r="C927"/>
      <c r="D927"/>
      <c r="E927" t="inlineStr">
        <is>
          <t>https://www.youtube.com/results?search_query=How+to+perform+bicycle+maintenance&amp;sp=EgQgAXAB</t>
        </is>
      </c>
    </row>
    <row r="928" ht="25.5" customHeight="1">
      <c r="A928" t="inlineStr">
        <is>
          <t>Bicycles</t>
        </is>
      </c>
      <c r="B928" t="inlineStr">
        <is>
          <t>Bicycle tours around the world</t>
        </is>
      </c>
      <c r="C928"/>
      <c r="D928"/>
      <c r="E928" t="inlineStr">
        <is>
          <t>https://www.youtube.com/results?search_query=Bicycle+tours+around+the+world&amp;sp=EgQgAXAB</t>
        </is>
      </c>
    </row>
    <row r="929" ht="25.5" customHeight="1">
      <c r="A929" t="inlineStr">
        <is>
          <t>Bicycles</t>
        </is>
      </c>
      <c r="B929" t="inlineStr">
        <is>
          <t>Bicycle stunts and tricks howto guide</t>
        </is>
      </c>
      <c r="C929"/>
      <c r="D929"/>
      <c r="E929" t="inlineStr">
        <is>
          <t>https://www.youtube.com/results?search_query=Bicycle+stunts+and+tricks+howto+guide&amp;sp=EgQgAXAB</t>
        </is>
      </c>
    </row>
    <row r="930" ht="25.5" customHeight="1">
      <c r="A930" t="inlineStr">
        <is>
          <t>Bicycles</t>
        </is>
      </c>
      <c r="B930" t="inlineStr">
        <is>
          <t>How to assemble a bicycle from scratch</t>
        </is>
      </c>
      <c r="C930"/>
      <c r="D930"/>
      <c r="E930" t="inlineStr">
        <is>
          <t>https://www.youtube.com/results?search_query=How+to+assemble+a+bicycle+from+scratch&amp;sp=EgQgAXAB</t>
        </is>
      </c>
    </row>
    <row r="931" ht="25.5" customHeight="1">
      <c r="A931" t="inlineStr">
        <is>
          <t>Bicycles</t>
        </is>
      </c>
      <c r="B931" t="inlineStr">
        <is>
          <t>The history of the bicycle documentary</t>
        </is>
      </c>
      <c r="C931"/>
      <c r="D931"/>
      <c r="E931" t="inlineStr">
        <is>
          <t>https://www.youtube.com/results?search_query=The+history+of+the+bicycle+documentary&amp;sp=EgQgAXAB</t>
        </is>
      </c>
    </row>
    <row r="932" ht="25.5" customHeight="1">
      <c r="A932" t="inlineStr">
        <is>
          <t>Bicycles</t>
        </is>
      </c>
      <c r="B932" t="inlineStr">
        <is>
          <t>Day in the life of a bicycle mechanic</t>
        </is>
      </c>
      <c r="C932"/>
      <c r="D932"/>
      <c r="E932" t="inlineStr">
        <is>
          <t>https://www.youtube.com/results?search_query=Day+in+the+life+of+a+bicycle+mechanic&amp;sp=EgQgAXAB</t>
        </is>
      </c>
    </row>
    <row r="933" ht="25.5" customHeight="1">
      <c r="A933" t="inlineStr">
        <is>
          <t>Bicycles</t>
        </is>
      </c>
      <c r="B933" t="inlineStr">
        <is>
          <t>Steps to upgrade your bicycle</t>
        </is>
      </c>
      <c r="C933"/>
      <c r="D933"/>
      <c r="E933" t="inlineStr">
        <is>
          <t>https://www.youtube.com/results?search_query=Steps+to+upgrade+your+bicycle&amp;sp=EgQgAXAB</t>
        </is>
      </c>
    </row>
    <row r="934" ht="25.5" customHeight="1">
      <c r="A934" t="inlineStr">
        <is>
          <t>Motorcycles</t>
        </is>
      </c>
      <c r="B934" t="inlineStr">
        <is>
          <t>How to ride a motorcycle for beginners</t>
        </is>
      </c>
      <c r="C934"/>
      <c r="D934"/>
      <c r="E934" t="inlineStr">
        <is>
          <t>https://www.youtube.com/results?search_query=How+to+ride+a+motorcycle+for+beginners&amp;sp=EgQgAXAB</t>
        </is>
      </c>
    </row>
    <row r="935" ht="25.5" customHeight="1">
      <c r="A935" t="inlineStr">
        <is>
          <t>Motorcycles</t>
        </is>
      </c>
      <c r="B935" t="inlineStr">
        <is>
          <t>Day in the life of a motorbike rider</t>
        </is>
      </c>
      <c r="C935"/>
      <c r="D935"/>
      <c r="E935" t="inlineStr">
        <is>
          <t>https://www.youtube.com/results?search_query=Day+in+the+life+of+a+motorbike+rider&amp;sp=EgQgAXAB</t>
        </is>
      </c>
    </row>
    <row r="936" ht="25.5" customHeight="1">
      <c r="A936" t="inlineStr">
        <is>
          <t>Motorcycles</t>
        </is>
      </c>
      <c r="B936" t="inlineStr">
        <is>
          <t>How to perform basic motorcycle maintenance</t>
        </is>
      </c>
      <c r="C936"/>
      <c r="D936"/>
      <c r="E936" t="inlineStr">
        <is>
          <t>https://www.youtube.com/results?search_query=How+to+perform+basic+motorcycle+maintenance&amp;sp=EgQgAXAB</t>
        </is>
      </c>
    </row>
    <row r="937" ht="25.5" customHeight="1">
      <c r="A937" t="inlineStr">
        <is>
          <t>Motorcycles</t>
        </is>
      </c>
      <c r="B937" t="inlineStr">
        <is>
          <t>Motorcycle safety tips and tricks</t>
        </is>
      </c>
      <c r="C937"/>
      <c r="D937"/>
      <c r="E937" t="inlineStr">
        <is>
          <t>https://www.youtube.com/results?search_query=Motorcycle+safety+tips+and+tricks&amp;sp=EgQgAXAB</t>
        </is>
      </c>
    </row>
    <row r="938" ht="25.5" customHeight="1">
      <c r="A938" t="inlineStr">
        <is>
          <t>Motorcycles</t>
        </is>
      </c>
      <c r="B938" t="inlineStr">
        <is>
          <t>Best motorcycles for beginners guide</t>
        </is>
      </c>
      <c r="C938"/>
      <c r="D938"/>
      <c r="E938" t="inlineStr">
        <is>
          <t>https://www.youtube.com/results?search_query=Best+motorcycles+for+beginners+guide&amp;sp=EgQgAXAB</t>
        </is>
      </c>
    </row>
    <row r="939" ht="25.5" customHeight="1">
      <c r="A939" t="inlineStr">
        <is>
          <t>Motorcycles</t>
        </is>
      </c>
      <c r="B939" t="inlineStr">
        <is>
          <t>Comparison of bestselling motorcycles of the year</t>
        </is>
      </c>
      <c r="C939"/>
      <c r="D939"/>
      <c r="E939" t="inlineStr">
        <is>
          <t>https://www.youtube.com/results?search_query=Comparison+of+bestselling+motorcycles+of+the+year&amp;sp=EgQgAXAB</t>
        </is>
      </c>
    </row>
    <row r="940" ht="25.5" customHeight="1">
      <c r="A940" t="inlineStr">
        <is>
          <t>Motorcycles</t>
        </is>
      </c>
      <c r="B940" t="inlineStr">
        <is>
          <t>How to customize your motorcycle</t>
        </is>
      </c>
      <c r="C940"/>
      <c r="D940"/>
      <c r="E940" t="inlineStr">
        <is>
          <t>https://www.youtube.com/results?search_query=How+to+customize+your+motorcycle&amp;sp=EgQgAXAB</t>
        </is>
      </c>
    </row>
    <row r="941" ht="25.5" customHeight="1">
      <c r="A941" t="inlineStr">
        <is>
          <t>Motorcycles</t>
        </is>
      </c>
      <c r="B941" t="inlineStr">
        <is>
          <t>Road trips with motorcycles, tips and suggestions</t>
        </is>
      </c>
      <c r="C941"/>
      <c r="D941"/>
      <c r="E941" t="inlineStr">
        <is>
          <t>https://www.youtube.com/results?search_query=Road+trips+with+motorcycles, +tips+and+suggestions&amp;sp=EgQgAXAB</t>
        </is>
      </c>
    </row>
    <row r="942" ht="25.5" customHeight="1">
      <c r="A942" t="inlineStr">
        <is>
          <t>Motorcycles</t>
        </is>
      </c>
      <c r="B942" t="inlineStr">
        <is>
          <t>How motorcycle engines work, tutorial</t>
        </is>
      </c>
      <c r="C942"/>
      <c r="D942"/>
      <c r="E942" t="inlineStr">
        <is>
          <t>https://www.youtube.com/results?search_query=How+motorcycle+engines+work, +tutorial&amp;sp=EgQgAXAB</t>
        </is>
      </c>
    </row>
    <row r="943" ht="25.5" customHeight="1">
      <c r="A943" t="inlineStr">
        <is>
          <t>Motorcycles</t>
        </is>
      </c>
      <c r="B943" t="inlineStr">
        <is>
          <t>Top motorcycle races in the world</t>
        </is>
      </c>
      <c r="C943"/>
      <c r="D943"/>
      <c r="E943" t="inlineStr">
        <is>
          <t>https://www.youtube.com/results?search_query=Top+motorcycle+races+in+the+world&amp;sp=EgQgAXAB</t>
        </is>
      </c>
    </row>
    <row r="944" ht="25.5" customHeight="1">
      <c r="A944" t="inlineStr">
        <is>
          <t>Boats</t>
        </is>
      </c>
      <c r="B944" t="inlineStr">
        <is>
          <t>How to operate a boat for beginners</t>
        </is>
      </c>
      <c r="C944" t="inlineStr">
        <is>
          <t>Yes</t>
        </is>
      </c>
      <c r="D944"/>
      <c r="E944" t="inlineStr">
        <is>
          <t>https://www.youtube.com/results?search_query=How+to+operate+a+boat+for+beginners&amp;sp=EgQgAXAB</t>
        </is>
      </c>
    </row>
    <row r="945" ht="25.5" customHeight="1">
      <c r="A945" t="inlineStr">
        <is>
          <t>Boats</t>
        </is>
      </c>
      <c r="B945" t="inlineStr">
        <is>
          <t>Day in the life of a sailor</t>
        </is>
      </c>
      <c r="C945" t="inlineStr">
        <is>
          <t>Yes</t>
        </is>
      </c>
      <c r="D945"/>
      <c r="E945" t="inlineStr">
        <is>
          <t>https://www.youtube.com/results?search_query=Day+in+the+life+of+a+sailor&amp;sp=EgQgAXAB</t>
        </is>
      </c>
    </row>
    <row r="946" ht="25.5" customHeight="1">
      <c r="A946" t="inlineStr">
        <is>
          <t>Boats</t>
        </is>
      </c>
      <c r="B946" t="inlineStr">
        <is>
          <t>Boat maintenance stepbystep guide</t>
        </is>
      </c>
      <c r="C946" t="inlineStr">
        <is>
          <t>Yes</t>
        </is>
      </c>
      <c r="D946"/>
      <c r="E946" t="inlineStr">
        <is>
          <t>https://www.youtube.com/results?search_query=Boat+maintenance+stepbystep+guide&amp;sp=EgQgAXAB</t>
        </is>
      </c>
    </row>
    <row r="947" ht="25.5" customHeight="1">
      <c r="A947" t="inlineStr">
        <is>
          <t>Boats</t>
        </is>
      </c>
      <c r="B947" t="inlineStr">
        <is>
          <t>How to build a model boat</t>
        </is>
      </c>
      <c r="C947" t="inlineStr">
        <is>
          <t>Yes</t>
        </is>
      </c>
      <c r="D947"/>
      <c r="E947" t="inlineStr">
        <is>
          <t>https://www.youtube.com/results?search_query=How+to+build+a+model+boat&amp;sp=EgQgAXAB</t>
        </is>
      </c>
    </row>
    <row r="948" ht="25.5" customHeight="1">
      <c r="A948" t="inlineStr">
        <is>
          <t>Boats</t>
        </is>
      </c>
      <c r="B948" t="inlineStr">
        <is>
          <t>Sailing lessons for beginners</t>
        </is>
      </c>
      <c r="C948" t="inlineStr">
        <is>
          <t>Yes</t>
        </is>
      </c>
      <c r="D948"/>
      <c r="E948" t="inlineStr">
        <is>
          <t>https://www.youtube.com/results?search_query=Sailing+lessons+for+beginners&amp;sp=EgQgAXAB</t>
        </is>
      </c>
    </row>
    <row r="949" ht="25.5" customHeight="1">
      <c r="A949" t="inlineStr">
        <is>
          <t>Boats</t>
        </is>
      </c>
      <c r="B949" t="inlineStr">
        <is>
          <t>Luxury yacht tours and interviews</t>
        </is>
      </c>
      <c r="C949" t="inlineStr">
        <is>
          <t>Yes</t>
        </is>
      </c>
      <c r="D949"/>
      <c r="E949" t="inlineStr">
        <is>
          <t>https://www.youtube.com/results?search_query=Luxury+yacht+tours+and+interviews&amp;sp=EgQgAXAB</t>
        </is>
      </c>
    </row>
    <row r="950" ht="25.5" customHeight="1">
      <c r="A950" t="inlineStr">
        <is>
          <t>Boats</t>
        </is>
      </c>
      <c r="B950" t="inlineStr">
        <is>
          <t>Speed boat racing highlights</t>
        </is>
      </c>
      <c r="C950" t="inlineStr">
        <is>
          <t>Yes</t>
        </is>
      </c>
      <c r="D950"/>
      <c r="E950" t="inlineStr">
        <is>
          <t>https://www.youtube.com/results?search_query=Speed+boat+racing+highlights&amp;sp=EgQgAXAB</t>
        </is>
      </c>
    </row>
    <row r="951" ht="25.5" customHeight="1">
      <c r="A951" t="inlineStr">
        <is>
          <t>Boats</t>
        </is>
      </c>
      <c r="B951" t="inlineStr">
        <is>
          <t>How to dock a boat</t>
        </is>
      </c>
      <c r="C951" t="inlineStr">
        <is>
          <t>Yes</t>
        </is>
      </c>
      <c r="D951"/>
      <c r="E951" t="inlineStr">
        <is>
          <t>https://www.youtube.com/results?search_query=How+to+dock+a+boat&amp;sp=EgQgAXAB</t>
        </is>
      </c>
    </row>
    <row r="952" ht="25.5" customHeight="1">
      <c r="A952" t="inlineStr">
        <is>
          <t>Boats</t>
        </is>
      </c>
      <c r="B952" t="inlineStr">
        <is>
          <t>Life on a fishing boat</t>
        </is>
      </c>
      <c r="C952" t="inlineStr">
        <is>
          <t>Yes</t>
        </is>
      </c>
      <c r="D952"/>
      <c r="E952" t="inlineStr">
        <is>
          <t>https://www.youtube.com/results?search_query=Life+on+a+fishing+boat&amp;sp=EgQgAXAB</t>
        </is>
      </c>
    </row>
    <row r="953" ht="25.5" customHeight="1">
      <c r="A953" t="inlineStr">
        <is>
          <t>Boats</t>
        </is>
      </c>
      <c r="B953" t="inlineStr">
        <is>
          <t>Learn how to tie sailor's knots</t>
        </is>
      </c>
      <c r="C953" t="inlineStr">
        <is>
          <t>Yes</t>
        </is>
      </c>
      <c r="D953"/>
      <c r="E953" t="inlineStr">
        <is>
          <t>https://www.youtube.com/results?search_query=Learn+how+to+tie+sailor's+knots&amp;sp=EgQgAXAB</t>
        </is>
      </c>
    </row>
    <row r="954" ht="25.5" customHeight="1">
      <c r="A954" t="inlineStr">
        <is>
          <t>Aviation</t>
        </is>
      </c>
      <c r="B954" t="inlineStr">
        <is>
          <t>Aviation history documentary'</t>
        </is>
      </c>
      <c r="C954"/>
      <c r="D954"/>
      <c r="E954" t="inlineStr">
        <is>
          <t>https://www.youtube.com/results?search_query=Aviation+history+documentary'&amp;sp=EgQgAXAB</t>
        </is>
      </c>
    </row>
    <row r="955" ht="25.5" customHeight="1">
      <c r="A955" t="inlineStr">
        <is>
          <t>Aviation</t>
        </is>
      </c>
      <c r="B955" t="inlineStr">
        <is>
          <t>How to become a commercial pilot'</t>
        </is>
      </c>
      <c r="C955"/>
      <c r="D955"/>
      <c r="E955" t="inlineStr">
        <is>
          <t>https://www.youtube.com/results?search_query=How+to+become+a+commercial+pilot'&amp;sp=EgQgAXAB</t>
        </is>
      </c>
    </row>
    <row r="956" ht="25.5" customHeight="1">
      <c r="A956" t="inlineStr">
        <is>
          <t>Aviation</t>
        </is>
      </c>
      <c r="B956" t="inlineStr">
        <is>
          <t>Aviation careers exploration'</t>
        </is>
      </c>
      <c r="C956"/>
      <c r="D956"/>
      <c r="E956" t="inlineStr">
        <is>
          <t>https://www.youtube.com/results?search_query=Aviation+careers+exploration'&amp;sp=EgQgAXAB</t>
        </is>
      </c>
    </row>
    <row r="957" ht="25.5" customHeight="1">
      <c r="A957" t="inlineStr">
        <is>
          <t>Aviation</t>
        </is>
      </c>
      <c r="B957" t="inlineStr">
        <is>
          <t>Flight simulator tutorials for beginners'</t>
        </is>
      </c>
      <c r="C957"/>
      <c r="D957"/>
      <c r="E957" t="inlineStr">
        <is>
          <t>https://www.youtube.com/results?search_query=Flight+simulator+tutorials+for+beginners'&amp;sp=EgQgAXAB</t>
        </is>
      </c>
    </row>
    <row r="958" ht="25.5" customHeight="1">
      <c r="A958" t="inlineStr">
        <is>
          <t>Aviation</t>
        </is>
      </c>
      <c r="B958" t="inlineStr">
        <is>
          <t>Day in the life of an air traffic controller'</t>
        </is>
      </c>
      <c r="C958"/>
      <c r="D958"/>
      <c r="E958" t="inlineStr">
        <is>
          <t>https://www.youtube.com/results?search_query=Day+in+the+life+of+an+air+traffic+controller'&amp;sp=EgQgAXAB</t>
        </is>
      </c>
    </row>
    <row r="959" ht="25.5" customHeight="1">
      <c r="A959" t="inlineStr">
        <is>
          <t>Aviation</t>
        </is>
      </c>
      <c r="B959" t="inlineStr">
        <is>
          <t>Aviation maintenance fundamentals'</t>
        </is>
      </c>
      <c r="C959"/>
      <c r="D959"/>
      <c r="E959" t="inlineStr">
        <is>
          <t>https://www.youtube.com/results?search_query=Aviation+maintenance+fundamentals'&amp;sp=EgQgAXAB</t>
        </is>
      </c>
    </row>
    <row r="960" ht="25.5" customHeight="1">
      <c r="A960" t="inlineStr">
        <is>
          <t>Aviation</t>
        </is>
      </c>
      <c r="B960" t="inlineStr">
        <is>
          <t>Private pilot training vlogs'</t>
        </is>
      </c>
      <c r="C960"/>
      <c r="D960"/>
      <c r="E960" t="inlineStr">
        <is>
          <t>https://www.youtube.com/results?search_query=Private+pilot+training+vlogs'&amp;sp=EgQgAXAB</t>
        </is>
      </c>
    </row>
    <row r="961" ht="25.5" customHeight="1">
      <c r="A961" t="inlineStr">
        <is>
          <t>Aviation</t>
        </is>
      </c>
      <c r="B961" t="inlineStr">
        <is>
          <t>Airplane crash investigations and resolutions'</t>
        </is>
      </c>
      <c r="C961"/>
      <c r="D961"/>
      <c r="E961" t="inlineStr">
        <is>
          <t>https://www.youtube.com/results?search_query=Airplane+crash+investigations+and+resolutions'&amp;sp=EgQgAXAB</t>
        </is>
      </c>
    </row>
    <row r="962" ht="25.5" customHeight="1">
      <c r="A962" t="inlineStr">
        <is>
          <t>Aviation</t>
        </is>
      </c>
      <c r="B962" t="inlineStr">
        <is>
          <t>A behind the scenes look at an airport'</t>
        </is>
      </c>
      <c r="C962"/>
      <c r="D962"/>
      <c r="E962" t="inlineStr">
        <is>
          <t>https://www.youtube.com/results?search_query=A+behind+the+scenes+look+at+an+airport'&amp;sp=EgQgAXAB</t>
        </is>
      </c>
    </row>
    <row r="963" ht="25.5" customHeight="1">
      <c r="A963" t="inlineStr">
        <is>
          <t>Aviation</t>
        </is>
      </c>
      <c r="B963" t="inlineStr">
        <is>
          <t>Guided tour of a commercial jet cockpit'</t>
        </is>
      </c>
      <c r="C963"/>
      <c r="D963"/>
      <c r="E963" t="inlineStr">
        <is>
          <t>https://www.youtube.com/results?search_query=Guided+tour+of+a+commercial+jet+cockpit'&amp;sp=EgQgAXAB</t>
        </is>
      </c>
    </row>
    <row r="964" ht="25.5" customHeight="1">
      <c r="A964" t="inlineStr">
        <is>
          <t>Driving Techniques</t>
        </is>
      </c>
      <c r="B964" t="inlineStr">
        <is>
          <t>How to improve your driving techniques</t>
        </is>
      </c>
      <c r="C964"/>
      <c r="D964"/>
      <c r="E964" t="inlineStr">
        <is>
          <t>https://www.youtube.com/results?search_query=How+to+improve+your+driving+techniques&amp;sp=EgQgAXAB</t>
        </is>
      </c>
    </row>
    <row r="965" ht="25.5" customHeight="1">
      <c r="A965" t="inlineStr">
        <is>
          <t>Driving Techniques</t>
        </is>
      </c>
      <c r="B965" t="inlineStr">
        <is>
          <t>Defensive driving techniques and methods</t>
        </is>
      </c>
      <c r="C965"/>
      <c r="D965"/>
      <c r="E965" t="inlineStr">
        <is>
          <t>https://www.youtube.com/results?search_query=Defensive+driving+techniques+and+methods&amp;sp=EgQgAXAB</t>
        </is>
      </c>
    </row>
    <row r="966" ht="25.5" customHeight="1">
      <c r="A966" t="inlineStr">
        <is>
          <t>Driving Techniques</t>
        </is>
      </c>
      <c r="B966" t="inlineStr">
        <is>
          <t>Guide to mastering basic driving techniques</t>
        </is>
      </c>
      <c r="C966"/>
      <c r="D966"/>
      <c r="E966" t="inlineStr">
        <is>
          <t>https://www.youtube.com/results?search_query=Guide+to+mastering+basic+driving+techniques&amp;sp=EgQgAXAB</t>
        </is>
      </c>
    </row>
    <row r="967" ht="25.5" customHeight="1">
      <c r="A967" t="inlineStr">
        <is>
          <t>Driving Techniques</t>
        </is>
      </c>
      <c r="B967" t="inlineStr">
        <is>
          <t>Professional racer driving techniques</t>
        </is>
      </c>
      <c r="C967"/>
      <c r="D967"/>
      <c r="E967" t="inlineStr">
        <is>
          <t>https://www.youtube.com/results?search_query=Professional+racer+driving+techniques&amp;sp=EgQgAXAB</t>
        </is>
      </c>
    </row>
    <row r="968" ht="25.5" customHeight="1">
      <c r="A968" t="inlineStr">
        <is>
          <t>Driving Techniques</t>
        </is>
      </c>
      <c r="B968" t="inlineStr">
        <is>
          <t>Top 10 driving techniques for beginners</t>
        </is>
      </c>
      <c r="C968"/>
      <c r="D968"/>
      <c r="E968" t="inlineStr">
        <is>
          <t>https://www.youtube.com/results?search_query=Top+10+driving+techniques+for+beginners&amp;sp=EgQgAXAB</t>
        </is>
      </c>
    </row>
    <row r="969" ht="25.5" customHeight="1">
      <c r="A969" t="inlineStr">
        <is>
          <t>Driving Techniques</t>
        </is>
      </c>
      <c r="B969" t="inlineStr">
        <is>
          <t>Day in the life of a driving instructor</t>
        </is>
      </c>
      <c r="C969"/>
      <c r="D969"/>
      <c r="E969" t="inlineStr">
        <is>
          <t>https://www.youtube.com/results?search_query=Day+in+the+life+of+a+driving+instructor&amp;sp=EgQgAXAB</t>
        </is>
      </c>
    </row>
    <row r="970" ht="25.5" customHeight="1">
      <c r="A970" t="inlineStr">
        <is>
          <t>Driving Techniques</t>
        </is>
      </c>
      <c r="B970" t="inlineStr">
        <is>
          <t>Advanced car driving techniques for experts</t>
        </is>
      </c>
      <c r="C970"/>
      <c r="D970"/>
      <c r="E970" t="inlineStr">
        <is>
          <t>https://www.youtube.com/results?search_query=Advanced+car+driving+techniques+for+experts&amp;sp=EgQgAXAB</t>
        </is>
      </c>
    </row>
    <row r="971" ht="25.5" customHeight="1">
      <c r="A971" t="inlineStr">
        <is>
          <t>Driving Techniques</t>
        </is>
      </c>
      <c r="B971" t="inlineStr">
        <is>
          <t>Driving techniques for dealing with bad weather</t>
        </is>
      </c>
      <c r="C971"/>
      <c r="D971"/>
      <c r="E971" t="inlineStr">
        <is>
          <t>https://www.youtube.com/results?search_query=Driving+techniques+for+dealing+with+bad+weather&amp;sp=EgQgAXAB</t>
        </is>
      </c>
    </row>
    <row r="972" ht="25.5" customHeight="1">
      <c r="A972" t="inlineStr">
        <is>
          <t>Driving Techniques</t>
        </is>
      </c>
      <c r="B972" t="inlineStr">
        <is>
          <t>Simulation of effective driving techniques</t>
        </is>
      </c>
      <c r="C972"/>
      <c r="D972"/>
      <c r="E972" t="inlineStr">
        <is>
          <t>https://www.youtube.com/results?search_query=Simulation+of+effective+driving+techniques&amp;sp=EgQgAXAB</t>
        </is>
      </c>
    </row>
    <row r="973" ht="25.5" customHeight="1">
      <c r="A973" t="inlineStr">
        <is>
          <t>Driving Techniques</t>
        </is>
      </c>
      <c r="B973" t="inlineStr">
        <is>
          <t>Practical examples of good driving techniques</t>
        </is>
      </c>
      <c r="C973"/>
      <c r="D973"/>
      <c r="E973" t="inlineStr">
        <is>
          <t>https://www.youtube.com/results?search_query=Practical+examples+of+good+driving+techniques&amp;sp=EgQgAXAB</t>
        </is>
      </c>
    </row>
    <row r="974" ht="25.5" customHeight="1">
      <c r="A974" t="inlineStr">
        <is>
          <t>Trucks</t>
        </is>
      </c>
      <c r="B974" t="inlineStr">
        <is>
          <t>How to drive a truck for beginners</t>
        </is>
      </c>
      <c r="C974"/>
      <c r="D974"/>
      <c r="E974" t="inlineStr">
        <is>
          <t>https://www.youtube.com/results?search_query=How+to+drive+a+truck+for+beginners&amp;sp=EgQgAXAB</t>
        </is>
      </c>
    </row>
    <row r="975" ht="25.5" customHeight="1">
      <c r="A975" t="inlineStr">
        <is>
          <t>Trucks</t>
        </is>
      </c>
      <c r="B975" t="inlineStr">
        <is>
          <t>Day in the life of a truck driver</t>
        </is>
      </c>
      <c r="C975"/>
      <c r="D975"/>
      <c r="E975" t="inlineStr">
        <is>
          <t>https://www.youtube.com/results?search_query=Day+in+the+life+of+a+truck+driver&amp;sp=EgQgAXAB</t>
        </is>
      </c>
    </row>
    <row r="976" ht="25.5" customHeight="1">
      <c r="A976" t="inlineStr">
        <is>
          <t>Trucks</t>
        </is>
      </c>
      <c r="B976" t="inlineStr">
        <is>
          <t>Truck maintenance tips and tricks</t>
        </is>
      </c>
      <c r="C976"/>
      <c r="D976"/>
      <c r="E976" t="inlineStr">
        <is>
          <t>https://www.youtube.com/results?search_query=Truck+maintenance+tips+and+tricks&amp;sp=EgQgAXAB</t>
        </is>
      </c>
    </row>
    <row r="977" ht="25.5" customHeight="1">
      <c r="A977" t="inlineStr">
        <is>
          <t>Trucks</t>
        </is>
      </c>
      <c r="B977" t="inlineStr">
        <is>
          <t>How to choose the right truck for your needs</t>
        </is>
      </c>
      <c r="C977"/>
      <c r="D977"/>
      <c r="E977" t="inlineStr">
        <is>
          <t>https://www.youtube.com/results?search_query=How+to+choose+the+right+truck+for+your+needs&amp;sp=EgQgAXAB</t>
        </is>
      </c>
    </row>
    <row r="978" ht="25.5" customHeight="1">
      <c r="A978" t="inlineStr">
        <is>
          <t>Trucks</t>
        </is>
      </c>
      <c r="B978" t="inlineStr">
        <is>
          <t>Truck offroading experiences</t>
        </is>
      </c>
      <c r="C978"/>
      <c r="D978"/>
      <c r="E978" t="inlineStr">
        <is>
          <t>https://www.youtube.com/results?search_query=Truck+offroading+experiences&amp;sp=EgQgAXAB</t>
        </is>
      </c>
    </row>
    <row r="979" ht="25.5" customHeight="1">
      <c r="A979" t="inlineStr">
        <is>
          <t>Trucks</t>
        </is>
      </c>
      <c r="B979" t="inlineStr">
        <is>
          <t>Monster truck shows highlights</t>
        </is>
      </c>
      <c r="C979"/>
      <c r="D979"/>
      <c r="E979" t="inlineStr">
        <is>
          <t>https://www.youtube.com/results?search_query=Monster+truck+shows+highlights&amp;sp=EgQgAXAB</t>
        </is>
      </c>
    </row>
    <row r="980" ht="25.5" customHeight="1">
      <c r="A980" t="inlineStr">
        <is>
          <t>Trucks</t>
        </is>
      </c>
      <c r="B980" t="inlineStr">
        <is>
          <t>Best truck modifications for performance</t>
        </is>
      </c>
      <c r="C980"/>
      <c r="D980"/>
      <c r="E980" t="inlineStr">
        <is>
          <t>https://www.youtube.com/results?search_query=Best+truck+modifications+for+performance&amp;sp=EgQgAXAB</t>
        </is>
      </c>
    </row>
    <row r="981" ht="25.5" customHeight="1">
      <c r="A981" t="inlineStr">
        <is>
          <t>Trucks</t>
        </is>
      </c>
      <c r="B981" t="inlineStr">
        <is>
          <t>How to load a truck for moving</t>
        </is>
      </c>
      <c r="C981"/>
      <c r="D981"/>
      <c r="E981" t="inlineStr">
        <is>
          <t>https://www.youtube.com/results?search_query=How+to+load+a+truck+for+moving&amp;sp=EgQgAXAB</t>
        </is>
      </c>
    </row>
    <row r="982" ht="25.5" customHeight="1">
      <c r="A982" t="inlineStr">
        <is>
          <t>Trucks</t>
        </is>
      </c>
      <c r="B982" t="inlineStr">
        <is>
          <t>Day in the life of a tow truck driver</t>
        </is>
      </c>
      <c r="C982"/>
      <c r="D982"/>
      <c r="E982" t="inlineStr">
        <is>
          <t>https://www.youtube.com/results?search_query=Day+in+the+life+of+a+tow+truck+driver&amp;sp=EgQgAXAB</t>
        </is>
      </c>
    </row>
    <row r="983" ht="25.5" customHeight="1">
      <c r="A983" t="inlineStr">
        <is>
          <t>Trucks</t>
        </is>
      </c>
      <c r="B983" t="inlineStr">
        <is>
          <t>All about electric trucks</t>
        </is>
      </c>
      <c r="C983"/>
      <c r="D983" t="inlineStr">
        <is>
          <t>reviews and test drives</t>
        </is>
      </c>
      <c r="E983" t="inlineStr">
        <is>
          <t>https://www.youtube.com/results?search_query=All+about+electric+trucks&amp;sp=EgQgAXAB</t>
        </is>
      </c>
    </row>
    <row r="984" ht="25.5" customHeight="1">
      <c r="A984" t="inlineStr">
        <is>
          <t>Vehicle Sports</t>
        </is>
      </c>
      <c r="B984" t="inlineStr">
        <is>
          <t>How to get started with vehicle sports</t>
        </is>
      </c>
      <c r="C984"/>
      <c r="D984"/>
      <c r="E984" t="inlineStr">
        <is>
          <t>https://www.youtube.com/results?search_query=How+to+get+started+with+vehicle+sports&amp;sp=EgQgAXAB</t>
        </is>
      </c>
    </row>
    <row r="985" ht="25.5" customHeight="1">
      <c r="A985" t="inlineStr">
        <is>
          <t>Vehicle Sports</t>
        </is>
      </c>
      <c r="B985" t="inlineStr">
        <is>
          <t>Top vehicle sports competitions worldwide</t>
        </is>
      </c>
      <c r="C985"/>
      <c r="D985"/>
      <c r="E985" t="inlineStr">
        <is>
          <t>https://www.youtube.com/results?search_query=Top+vehicle+sports+competitions+worldwide&amp;sp=EgQgAXAB</t>
        </is>
      </c>
    </row>
    <row r="986" ht="25.5" customHeight="1">
      <c r="A986" t="inlineStr">
        <is>
          <t>Vehicle Sports</t>
        </is>
      </c>
      <c r="B986" t="inlineStr">
        <is>
          <t>Training techniques for vehicle sports</t>
        </is>
      </c>
      <c r="C986"/>
      <c r="D986"/>
      <c r="E986" t="inlineStr">
        <is>
          <t>https://www.youtube.com/results?search_query=Training+techniques+for+vehicle+sports&amp;sp=EgQgAXAB</t>
        </is>
      </c>
    </row>
    <row r="987" ht="25.5" customHeight="1">
      <c r="A987" t="inlineStr">
        <is>
          <t>Vehicle Sports</t>
        </is>
      </c>
      <c r="B987" t="inlineStr">
        <is>
          <t>Day in the life of a professional vehicle sport athlete</t>
        </is>
      </c>
      <c r="C987"/>
      <c r="D987"/>
      <c r="E987" t="inlineStr">
        <is>
          <t>https://www.youtube.com/results?search_query=Day+in+the+life+of+a+professional+vehicle+sport+athlete&amp;sp=EgQgAXAB</t>
        </is>
      </c>
    </row>
    <row r="988" ht="25.5" customHeight="1">
      <c r="A988" t="inlineStr">
        <is>
          <t>Vehicle Sports</t>
        </is>
      </c>
      <c r="B988" t="inlineStr">
        <is>
          <t>Vehicle sports safety measures and precautions</t>
        </is>
      </c>
      <c r="C988"/>
      <c r="D988"/>
      <c r="E988" t="inlineStr">
        <is>
          <t>https://www.youtube.com/results?search_query=Vehicle+sports+safety+measures+and+precautions&amp;sp=EgQgAXAB</t>
        </is>
      </c>
    </row>
    <row r="989" ht="25.5" customHeight="1">
      <c r="A989" t="inlineStr">
        <is>
          <t>Vehicle Sports</t>
        </is>
      </c>
      <c r="B989" t="inlineStr">
        <is>
          <t>History and evolution of vehicle sports</t>
        </is>
      </c>
      <c r="C989"/>
      <c r="D989"/>
      <c r="E989" t="inlineStr">
        <is>
          <t>https://www.youtube.com/results?search_query=History+and+evolution+of+vehicle+sports&amp;sp=EgQgAXAB</t>
        </is>
      </c>
    </row>
    <row r="990" ht="25.5" customHeight="1">
      <c r="A990" t="inlineStr">
        <is>
          <t>Vehicle Sports</t>
        </is>
      </c>
      <c r="B990" t="inlineStr">
        <is>
          <t>Understanding the rules of vehicle sports</t>
        </is>
      </c>
      <c r="C990"/>
      <c r="D990"/>
      <c r="E990" t="inlineStr">
        <is>
          <t>https://www.youtube.com/results?search_query=Understanding+the+rules+of+vehicle+sports&amp;sp=EgQgAXAB</t>
        </is>
      </c>
    </row>
    <row r="991" ht="25.5" customHeight="1">
      <c r="A991" t="inlineStr">
        <is>
          <t>Vehicle Sports</t>
        </is>
      </c>
      <c r="B991" t="inlineStr">
        <is>
          <t>Exciting moments in vehicle sports history</t>
        </is>
      </c>
      <c r="C991"/>
      <c r="D991"/>
      <c r="E991" t="inlineStr">
        <is>
          <t>https://www.youtube.com/results?search_query=Exciting+moments+in+vehicle+sports+history&amp;sp=EgQgAXAB</t>
        </is>
      </c>
    </row>
    <row r="992" ht="25.5" customHeight="1">
      <c r="A992" t="inlineStr">
        <is>
          <t>Vehicle Sports</t>
        </is>
      </c>
      <c r="B992" t="inlineStr">
        <is>
          <t>Vehicle sports</t>
        </is>
      </c>
      <c r="C992"/>
      <c r="D992" t="inlineStr">
        <is>
          <t>beginners guide and tips</t>
        </is>
      </c>
      <c r="E992" t="inlineStr">
        <is>
          <t>https://www.youtube.com/results?search_query=Vehicle+sports&amp;sp=EgQgAXAB</t>
        </is>
      </c>
    </row>
    <row r="993" ht="25.5" customHeight="1">
      <c r="A993" t="inlineStr">
        <is>
          <t>Vehicle Sports</t>
        </is>
      </c>
      <c r="B993" t="inlineStr">
        <is>
          <t>Indepth breakdown of vehicle sports mechanics</t>
        </is>
      </c>
      <c r="C993"/>
      <c r="D993"/>
      <c r="E993" t="inlineStr">
        <is>
          <t>https://www.youtube.com/results?search_query=Indepth+breakdown+of+vehicle+sports+mechanics&amp;sp=EgQgAXAB</t>
        </is>
      </c>
    </row>
    <row r="994" ht="25.5" customHeight="1">
      <c r="A994" t="inlineStr">
        <is>
          <t>Trailers</t>
        </is>
      </c>
      <c r="B994" t="inlineStr">
        <is>
          <t>Best movie trailers of 2021</t>
        </is>
      </c>
      <c r="C994"/>
      <c r="D994"/>
      <c r="E994" t="inlineStr">
        <is>
          <t>https://www.youtube.com/results?search_query=Best+movie+trailers+of+2021&amp;sp=EgQgAXAB</t>
        </is>
      </c>
    </row>
    <row r="995" ht="25.5" customHeight="1">
      <c r="A995" t="inlineStr">
        <is>
          <t>Trailers</t>
        </is>
      </c>
      <c r="B995" t="inlineStr">
        <is>
          <t>How to create a movie trailer</t>
        </is>
      </c>
      <c r="C995"/>
      <c r="D995"/>
      <c r="E995" t="inlineStr">
        <is>
          <t>https://www.youtube.com/results?search_query=How+to+create+a+movie+trailer&amp;sp=EgQgAXAB</t>
        </is>
      </c>
    </row>
    <row r="996" ht="25.5" customHeight="1">
      <c r="A996" t="inlineStr">
        <is>
          <t>Trailers</t>
        </is>
      </c>
      <c r="B996" t="inlineStr">
        <is>
          <t>Movie trailer behind the scenes</t>
        </is>
      </c>
      <c r="C996"/>
      <c r="D996"/>
      <c r="E996" t="inlineStr">
        <is>
          <t>https://www.youtube.com/results?search_query=Movie+trailer+behind+the+scenes&amp;sp=EgQgAXAB</t>
        </is>
      </c>
    </row>
    <row r="997" ht="25.5" customHeight="1">
      <c r="A997" t="inlineStr">
        <is>
          <t>Trailers</t>
        </is>
      </c>
      <c r="B997" t="inlineStr">
        <is>
          <t>Day in the life of a trailer editor</t>
        </is>
      </c>
      <c r="C997"/>
      <c r="D997"/>
      <c r="E997" t="inlineStr">
        <is>
          <t>https://www.youtube.com/results?search_query=Day+in+the+life+of+a+trailer+editor&amp;sp=EgQgAXAB</t>
        </is>
      </c>
    </row>
    <row r="998" ht="25.5" customHeight="1">
      <c r="A998" t="inlineStr">
        <is>
          <t>Trailers</t>
        </is>
      </c>
      <c r="B998" t="inlineStr">
        <is>
          <t>2010s movie trailers compilation</t>
        </is>
      </c>
      <c r="C998"/>
      <c r="D998"/>
      <c r="E998" t="inlineStr">
        <is>
          <t>https://www.youtube.com/results?search_query=2010s+movie+trailers+compilation&amp;sp=EgQgAXAB</t>
        </is>
      </c>
    </row>
    <row r="999" ht="25.5" customHeight="1">
      <c r="A999" t="inlineStr">
        <is>
          <t>Trailers</t>
        </is>
      </c>
      <c r="B999" t="inlineStr">
        <is>
          <t>Documentary trailers Mustwatch</t>
        </is>
      </c>
      <c r="C999"/>
      <c r="D999"/>
      <c r="E999" t="inlineStr">
        <is>
          <t>https://www.youtube.com/results?search_query=Documentary+trailers+Mustwatch&amp;sp=EgQgAXAB</t>
        </is>
      </c>
    </row>
    <row r="1000" ht="25.5" customHeight="1">
      <c r="A1000" t="inlineStr">
        <is>
          <t>Trailers</t>
        </is>
      </c>
      <c r="B1000" t="inlineStr">
        <is>
          <t>Horror movie trailers compilation</t>
        </is>
      </c>
      <c r="C1000"/>
      <c r="D1000"/>
      <c r="E1000" t="inlineStr">
        <is>
          <t>https://www.youtube.com/results?search_query=Horror+movie+trailers+compilation&amp;sp=EgQgAXAB</t>
        </is>
      </c>
    </row>
    <row r="1001" ht="25.5" customHeight="1">
      <c r="A1001" t="inlineStr">
        <is>
          <t>Trailers</t>
        </is>
      </c>
      <c r="B1001" t="inlineStr">
        <is>
          <t>Film trailers analysis</t>
        </is>
      </c>
      <c r="C1001"/>
      <c r="D1001"/>
      <c r="E1001" t="inlineStr">
        <is>
          <t>https://www.youtube.com/results?search_query=Film+trailers+analysis&amp;sp=EgQgAXAB</t>
        </is>
      </c>
    </row>
    <row r="1002" ht="25.5" customHeight="1">
      <c r="A1002" t="inlineStr">
        <is>
          <t>Trailers</t>
        </is>
      </c>
      <c r="B1002" t="inlineStr">
        <is>
          <t>Romantic movie trailers playlist</t>
        </is>
      </c>
      <c r="C1002"/>
      <c r="D1002"/>
      <c r="E1002" t="inlineStr">
        <is>
          <t>https://www.youtube.com/results?search_query=Romantic+movie+trailers+playlist&amp;sp=EgQgAXAB</t>
        </is>
      </c>
    </row>
    <row r="1003" ht="25.5" customHeight="1">
      <c r="A1003" t="inlineStr">
        <is>
          <t>Trailers</t>
        </is>
      </c>
      <c r="B1003" t="inlineStr">
        <is>
          <t>Animated movie trailers highlights</t>
        </is>
      </c>
      <c r="C1003"/>
      <c r="D1003"/>
      <c r="E1003" t="inlineStr">
        <is>
          <t>https://www.youtube.com/results?search_query=Animated+movie+trailers+highlights&amp;sp=EgQgAXAB</t>
        </is>
      </c>
    </row>
    <row r="1004" ht="25.5" customHeight="1">
      <c r="A1004" t="inlineStr">
        <is>
          <t>Road Vehicles</t>
        </is>
      </c>
      <c r="B1004" t="inlineStr">
        <is>
          <t>How to maintain and service road vehicles</t>
        </is>
      </c>
      <c r="C1004"/>
      <c r="D1004"/>
      <c r="E1004" t="inlineStr">
        <is>
          <t>https://www.youtube.com/results?search_query=How+to+maintain+and+service+road+vehicles&amp;sp=EgQgAXAB</t>
        </is>
      </c>
    </row>
    <row r="1005" ht="25.5" customHeight="1">
      <c r="A1005" t="inlineStr">
        <is>
          <t>Road Vehicles</t>
        </is>
      </c>
      <c r="B1005" t="inlineStr">
        <is>
          <t>Understanding the mechanics of road vehicles</t>
        </is>
      </c>
      <c r="C1005"/>
      <c r="D1005"/>
      <c r="E1005" t="inlineStr">
        <is>
          <t>https://www.youtube.com/results?search_query=Understanding+the+mechanics+of+road+vehicles&amp;sp=EgQgAXAB</t>
        </is>
      </c>
    </row>
    <row r="1006" ht="25.5" customHeight="1">
      <c r="A1006" t="inlineStr">
        <is>
          <t>Road Vehicles</t>
        </is>
      </c>
      <c r="B1006" t="inlineStr">
        <is>
          <t>Road vehicles technology and innovation</t>
        </is>
      </c>
      <c r="C1006"/>
      <c r="D1006"/>
      <c r="E1006" t="inlineStr">
        <is>
          <t>https://www.youtube.com/results?search_query=Road+vehicles+technology+and+innovation&amp;sp=EgQgAXAB</t>
        </is>
      </c>
    </row>
    <row r="1007" ht="25.5" customHeight="1">
      <c r="A1007" t="inlineStr">
        <is>
          <t>Road Vehicles</t>
        </is>
      </c>
      <c r="B1007" t="inlineStr">
        <is>
          <t>Guide to buying a road vehicle</t>
        </is>
      </c>
      <c r="C1007"/>
      <c r="D1007" t="inlineStr">
        <is>
          <t>factors to consider</t>
        </is>
      </c>
      <c r="E1007" t="inlineStr">
        <is>
          <t>https://www.youtube.com/results?search_query=Guide+to+buying+a+road+vehicle&amp;sp=EgQgAXAB</t>
        </is>
      </c>
    </row>
    <row r="1008" ht="25.5" customHeight="1">
      <c r="A1008" t="inlineStr">
        <is>
          <t>Road Vehicles</t>
        </is>
      </c>
      <c r="B1008" t="inlineStr">
        <is>
          <t>Day in the life of a road vehicle mechanic</t>
        </is>
      </c>
      <c r="C1008"/>
      <c r="D1008"/>
      <c r="E1008" t="inlineStr">
        <is>
          <t>https://www.youtube.com/results?search_query=Day+in+the+life+of+a+road+vehicle+mechanic&amp;sp=EgQgAXAB</t>
        </is>
      </c>
    </row>
    <row r="1009" ht="25.5" customHeight="1">
      <c r="A1009" t="inlineStr">
        <is>
          <t>Road Vehicles</t>
        </is>
      </c>
      <c r="B1009" t="inlineStr">
        <is>
          <t>How road vehicles are manufactured</t>
        </is>
      </c>
      <c r="C1009"/>
      <c r="D1009" t="inlineStr">
        <is>
          <t>process and technologies</t>
        </is>
      </c>
      <c r="E1009" t="inlineStr">
        <is>
          <t>https://www.youtube.com/results?search_query=How+road+vehicles+are+manufactured&amp;sp=EgQgAXAB</t>
        </is>
      </c>
    </row>
    <row r="1010" ht="25.5" customHeight="1">
      <c r="A1010" t="inlineStr">
        <is>
          <t>Road Vehicles</t>
        </is>
      </c>
      <c r="B1010" t="inlineStr">
        <is>
          <t>Road vehicles</t>
        </is>
      </c>
      <c r="C1010"/>
      <c r="D1010" t="inlineStr">
        <is>
          <t>indepth reviews and driving experience</t>
        </is>
      </c>
      <c r="E1010" t="inlineStr">
        <is>
          <t>https://www.youtube.com/results?search_query=Road+vehicles&amp;sp=EgQgAXAB</t>
        </is>
      </c>
    </row>
    <row r="1011" ht="25.5" customHeight="1">
      <c r="A1011" t="inlineStr">
        <is>
          <t>Road Vehicles</t>
        </is>
      </c>
      <c r="B1011" t="inlineStr">
        <is>
          <t>Comparative study of modern and classic road vehicles</t>
        </is>
      </c>
      <c r="C1011"/>
      <c r="D1011"/>
      <c r="E1011" t="inlineStr">
        <is>
          <t>https://www.youtube.com/results?search_query=Comparative+study+of+modern+and+classic+road+vehicles&amp;sp=EgQgAXAB</t>
        </is>
      </c>
    </row>
    <row r="1012" ht="25.5" customHeight="1">
      <c r="A1012" t="inlineStr">
        <is>
          <t>Road Vehicles</t>
        </is>
      </c>
      <c r="B1012" t="inlineStr">
        <is>
          <t>Road vehicle safety measures and technologies</t>
        </is>
      </c>
      <c r="C1012"/>
      <c r="D1012"/>
      <c r="E1012" t="inlineStr">
        <is>
          <t>https://www.youtube.com/results?search_query=Road+vehicle+safety+measures+and+technologies&amp;sp=EgQgAXAB</t>
        </is>
      </c>
    </row>
    <row r="1013" ht="25.5" customHeight="1">
      <c r="A1013" t="inlineStr">
        <is>
          <t>Road Vehicles</t>
        </is>
      </c>
      <c r="B1013" t="inlineStr">
        <is>
          <t>Impact of electric technology on road vehicles</t>
        </is>
      </c>
      <c r="C1013"/>
      <c r="D1013"/>
      <c r="E1013" t="inlineStr">
        <is>
          <t>https://www.youtube.com/results?search_query=Impact+of+electric+technology+on+road+vehicles&amp;sp=EgQgAXAB</t>
        </is>
      </c>
    </row>
    <row r="1014" ht="25.5" customHeight="1">
      <c r="A1014" t="inlineStr">
        <is>
          <t>Recreational Vehicles</t>
        </is>
      </c>
      <c r="B1014" t="inlineStr">
        <is>
          <t>How to maintain a recreational vehicle</t>
        </is>
      </c>
      <c r="C1014"/>
      <c r="D1014"/>
      <c r="E1014" t="inlineStr">
        <is>
          <t>https://www.youtube.com/results?search_query=How+to+maintain+a+recreational+vehicle&amp;sp=EgQgAXAB</t>
        </is>
      </c>
    </row>
    <row r="1015" ht="25.5" customHeight="1">
      <c r="A1015" t="inlineStr">
        <is>
          <t>Recreational Vehicles</t>
        </is>
      </c>
      <c r="B1015" t="inlineStr">
        <is>
          <t>Day in the life of a recreational vehicle owner</t>
        </is>
      </c>
      <c r="C1015"/>
      <c r="D1015"/>
      <c r="E1015" t="inlineStr">
        <is>
          <t>https://www.youtube.com/results?search_query=Day+in+the+life+of+a+recreational+vehicle+owner&amp;sp=EgQgAXAB</t>
        </is>
      </c>
    </row>
    <row r="1016" ht="25.5" customHeight="1">
      <c r="A1016" t="inlineStr">
        <is>
          <t>Recreational Vehicles</t>
        </is>
      </c>
      <c r="B1016" t="inlineStr">
        <is>
          <t>Tips and tricks for driving recreational vehicles</t>
        </is>
      </c>
      <c r="C1016"/>
      <c r="D1016"/>
      <c r="E1016" t="inlineStr">
        <is>
          <t>https://www.youtube.com/results?search_query=Tips+and+tricks+for+driving+recreational+vehicles&amp;sp=EgQgAXAB</t>
        </is>
      </c>
    </row>
    <row r="1017" ht="25.5" customHeight="1">
      <c r="A1017" t="inlineStr">
        <is>
          <t>Recreational Vehicles</t>
        </is>
      </c>
      <c r="B1017" t="inlineStr">
        <is>
          <t>How to choose the best recreational vehicle for your needs</t>
        </is>
      </c>
      <c r="C1017"/>
      <c r="D1017"/>
      <c r="E1017" t="inlineStr">
        <is>
          <t>https://www.youtube.com/results?search_query=How+to+choose+the+best+recreational+vehicle+for+your+needs&amp;sp=EgQgAXAB</t>
        </is>
      </c>
    </row>
    <row r="1018" ht="25.5" customHeight="1">
      <c r="A1018" t="inlineStr">
        <is>
          <t>Recreational Vehicles</t>
        </is>
      </c>
      <c r="B1018" t="inlineStr">
        <is>
          <t>Different types of recreational vehicles and their uses</t>
        </is>
      </c>
      <c r="C1018"/>
      <c r="D1018"/>
      <c r="E1018" t="inlineStr">
        <is>
          <t>https://www.youtube.com/results?search_query=Different+types+of+recreational+vehicles+and+their+uses&amp;sp=EgQgAXAB</t>
        </is>
      </c>
    </row>
    <row r="1019" ht="25.5" customHeight="1">
      <c r="A1019" t="inlineStr">
        <is>
          <t>Recreational Vehicles</t>
        </is>
      </c>
      <c r="B1019" t="inlineStr">
        <is>
          <t>Day in the life of RV fulltime living</t>
        </is>
      </c>
      <c r="C1019"/>
      <c r="D1019"/>
      <c r="E1019" t="inlineStr">
        <is>
          <t>https://www.youtube.com/results?search_query=Day+in+the+life+of+RV+fulltime+living&amp;sp=EgQgAXAB</t>
        </is>
      </c>
    </row>
    <row r="1020" ht="25.5" customHeight="1">
      <c r="A1020" t="inlineStr">
        <is>
          <t>Recreational Vehicles</t>
        </is>
      </c>
      <c r="B1020" t="inlineStr">
        <is>
          <t>How to renovate a recreational vehicle</t>
        </is>
      </c>
      <c r="C1020"/>
      <c r="D1020"/>
      <c r="E1020" t="inlineStr">
        <is>
          <t>https://www.youtube.com/results?search_query=How+to+renovate+a+recreational+vehicle&amp;sp=EgQgAXAB</t>
        </is>
      </c>
    </row>
    <row r="1021" ht="25.5" customHeight="1">
      <c r="A1021" t="inlineStr">
        <is>
          <t>Recreational Vehicles</t>
        </is>
      </c>
      <c r="B1021" t="inlineStr">
        <is>
          <t>RV buyers guide tutorial</t>
        </is>
      </c>
      <c r="C1021"/>
      <c r="D1021"/>
      <c r="E1021" t="inlineStr">
        <is>
          <t>https://www.youtube.com/results?search_query=RV+buyers+guide+tutorial&amp;sp=EgQgAXAB</t>
        </is>
      </c>
    </row>
    <row r="1022" ht="25.5" customHeight="1">
      <c r="A1022" t="inlineStr">
        <is>
          <t>Recreational Vehicles</t>
        </is>
      </c>
      <c r="B1022" t="inlineStr">
        <is>
          <t>Best destination to visit with your recreational vehicle</t>
        </is>
      </c>
      <c r="C1022"/>
      <c r="D1022"/>
      <c r="E1022" t="inlineStr">
        <is>
          <t>https://www.youtube.com/results?search_query=Best+destination+to+visit+with+your+recreational+vehicle&amp;sp=EgQgAXAB</t>
        </is>
      </c>
    </row>
    <row r="1023" ht="25.5" customHeight="1">
      <c r="A1023" t="inlineStr">
        <is>
          <t>Recreational Vehicles</t>
        </is>
      </c>
      <c r="B1023" t="inlineStr">
        <is>
          <t>Dos and don’ts of living in a recreational vehicle</t>
        </is>
      </c>
      <c r="C1023"/>
      <c r="D1023"/>
      <c r="E1023" t="inlineStr">
        <is>
          <t>https://www.youtube.com/results?search_query=Dos+and+don’ts+of+living+in+a+recreational+vehicle&amp;sp=EgQgAXAB</t>
        </is>
      </c>
    </row>
    <row r="1024" ht="25.5" customHeight="1">
      <c r="A1024" t="inlineStr">
        <is>
          <t>Scooters</t>
        </is>
      </c>
      <c r="B1024" t="inlineStr">
        <is>
          <t>Beginners guide to riding scooters</t>
        </is>
      </c>
      <c r="C1024"/>
      <c r="D1024"/>
      <c r="E1024" t="inlineStr">
        <is>
          <t>https://www.youtube.com/results?search_query=Beginners+guide+to+riding+scooters&amp;sp=EgQgAXAB</t>
        </is>
      </c>
    </row>
    <row r="1025" ht="25.5" customHeight="1">
      <c r="A1025" t="inlineStr">
        <is>
          <t>Scooters</t>
        </is>
      </c>
      <c r="B1025" t="inlineStr">
        <is>
          <t>How to maintain a scooter</t>
        </is>
      </c>
      <c r="C1025"/>
      <c r="D1025"/>
      <c r="E1025" t="inlineStr">
        <is>
          <t>https://www.youtube.com/results?search_query=How+to+maintain+a+scooter&amp;sp=EgQgAXAB</t>
        </is>
      </c>
    </row>
    <row r="1026" ht="25.5" customHeight="1">
      <c r="A1026" t="inlineStr">
        <is>
          <t>Scooters</t>
        </is>
      </c>
      <c r="B1026" t="inlineStr">
        <is>
          <t>Pro scooter tricks tutorial</t>
        </is>
      </c>
      <c r="C1026"/>
      <c r="D1026"/>
      <c r="E1026" t="inlineStr">
        <is>
          <t>https://www.youtube.com/results?search_query=Pro+scooter+tricks+tutorial&amp;sp=EgQgAXAB</t>
        </is>
      </c>
    </row>
    <row r="1027" ht="25.5" customHeight="1">
      <c r="A1027" t="inlineStr">
        <is>
          <t>Scooters</t>
        </is>
      </c>
      <c r="B1027" t="inlineStr">
        <is>
          <t>Day in the life of a pro scooter rider</t>
        </is>
      </c>
      <c r="C1027"/>
      <c r="D1027"/>
      <c r="E1027" t="inlineStr">
        <is>
          <t>https://www.youtube.com/results?search_query=Day+in+the+life+of+a+pro+scooter+rider&amp;sp=EgQgAXAB</t>
        </is>
      </c>
    </row>
    <row r="1028" ht="25.5" customHeight="1">
      <c r="A1028" t="inlineStr">
        <is>
          <t>Scooters</t>
        </is>
      </c>
      <c r="B1028" t="inlineStr">
        <is>
          <t>Benefits of using scooter for daily commute</t>
        </is>
      </c>
      <c r="C1028"/>
      <c r="D1028"/>
      <c r="E1028" t="inlineStr">
        <is>
          <t>https://www.youtube.com/results?search_query=Benefits+of+using+scooter+for+daily+commute&amp;sp=EgQgAXAB</t>
        </is>
      </c>
    </row>
    <row r="1029" ht="25.5" customHeight="1">
      <c r="A1029" t="inlineStr">
        <is>
          <t>Scooters</t>
        </is>
      </c>
      <c r="B1029" t="inlineStr">
        <is>
          <t>How to repair a scooter</t>
        </is>
      </c>
      <c r="C1029"/>
      <c r="D1029"/>
      <c r="E1029" t="inlineStr">
        <is>
          <t>https://www.youtube.com/results?search_query=How+to+repair+a+scooter&amp;sp=EgQgAXAB</t>
        </is>
      </c>
    </row>
    <row r="1030" ht="25.5" customHeight="1">
      <c r="A1030" t="inlineStr">
        <is>
          <t>Scooters</t>
        </is>
      </c>
      <c r="B1030" t="inlineStr">
        <is>
          <t>Electric scooter review and demonstration</t>
        </is>
      </c>
      <c r="C1030"/>
      <c r="D1030"/>
      <c r="E1030" t="inlineStr">
        <is>
          <t>https://www.youtube.com/results?search_query=Electric+scooter+review+and+demonstration&amp;sp=EgQgAXAB</t>
        </is>
      </c>
    </row>
    <row r="1031" ht="25.5" customHeight="1">
      <c r="A1031" t="inlineStr">
        <is>
          <t>Scooters</t>
        </is>
      </c>
      <c r="B1031" t="inlineStr">
        <is>
          <t>How to do stunts on scooters for beginners</t>
        </is>
      </c>
      <c r="C1031"/>
      <c r="D1031"/>
      <c r="E1031" t="inlineStr">
        <is>
          <t>https://www.youtube.com/results?search_query=How+to+do+stunts+on+scooters+for+beginners&amp;sp=EgQgAXAB</t>
        </is>
      </c>
    </row>
    <row r="1032" ht="25.5" customHeight="1">
      <c r="A1032" t="inlineStr">
        <is>
          <t>Scooters</t>
        </is>
      </c>
      <c r="B1032" t="inlineStr">
        <is>
          <t>Best scooters for kids review</t>
        </is>
      </c>
      <c r="C1032"/>
      <c r="D1032"/>
      <c r="E1032" t="inlineStr">
        <is>
          <t>https://www.youtube.com/results?search_query=Best+scooters+for+kids+review&amp;sp=EgQgAXAB</t>
        </is>
      </c>
    </row>
    <row r="1033" ht="25.5" customHeight="1">
      <c r="A1033" t="inlineStr">
        <is>
          <t>Scooters</t>
        </is>
      </c>
      <c r="B1033" t="inlineStr">
        <is>
          <t>Scooter racing championship highlights</t>
        </is>
      </c>
      <c r="C1033"/>
      <c r="D1033"/>
      <c r="E1033" t="inlineStr">
        <is>
          <t>https://www.youtube.com/results?search_query=Scooter+racing+championship+highlights&amp;sp=EgQgAXAB</t>
        </is>
      </c>
    </row>
    <row r="1034" ht="25.5" customHeight="1">
      <c r="A1034" t="inlineStr">
        <is>
          <t>Security Vehicles</t>
        </is>
      </c>
      <c r="B1034" t="inlineStr">
        <is>
          <t>How to operate security vehicles</t>
        </is>
      </c>
      <c r="C1034"/>
      <c r="D1034"/>
      <c r="E1034" t="inlineStr">
        <is>
          <t>https://www.youtube.com/results?search_query=How+to+operate+security+vehicles&amp;sp=EgQgAXAB</t>
        </is>
      </c>
    </row>
    <row r="1035" ht="25.5" customHeight="1">
      <c r="A1035" t="inlineStr">
        <is>
          <t>Security Vehicles</t>
        </is>
      </c>
      <c r="B1035" t="inlineStr">
        <is>
          <t>Day in the life of a security vehicle operator</t>
        </is>
      </c>
      <c r="C1035"/>
      <c r="D1035"/>
      <c r="E1035" t="inlineStr">
        <is>
          <t>https://www.youtube.com/results?search_query=Day+in+the+life+of+a+security+vehicle+operator&amp;sp=EgQgAXAB</t>
        </is>
      </c>
    </row>
    <row r="1036" ht="25.5" customHeight="1">
      <c r="A1036" t="inlineStr">
        <is>
          <t>Security Vehicles</t>
        </is>
      </c>
      <c r="B1036" t="inlineStr">
        <is>
          <t>Maintenance tips for security vehicles</t>
        </is>
      </c>
      <c r="C1036"/>
      <c r="D1036"/>
      <c r="E1036" t="inlineStr">
        <is>
          <t>https://www.youtube.com/results?search_query=Maintenance+tips+for+security+vehicles&amp;sp=EgQgAXAB</t>
        </is>
      </c>
    </row>
    <row r="1037" ht="25.5" customHeight="1">
      <c r="A1037" t="inlineStr">
        <is>
          <t>Security Vehicles</t>
        </is>
      </c>
      <c r="B1037" t="inlineStr">
        <is>
          <t>Best practices when driving security vehicles</t>
        </is>
      </c>
      <c r="C1037"/>
      <c r="D1037"/>
      <c r="E1037" t="inlineStr">
        <is>
          <t>https://www.youtube.com/results?search_query=Best+practices+when+driving+security+vehicles&amp;sp=EgQgAXAB</t>
        </is>
      </c>
    </row>
    <row r="1038" ht="25.5" customHeight="1">
      <c r="A1038" t="inlineStr">
        <is>
          <t>Security Vehicles</t>
        </is>
      </c>
      <c r="B1038" t="inlineStr">
        <is>
          <t>Security vehicles training techniques</t>
        </is>
      </c>
      <c r="C1038"/>
      <c r="D1038"/>
      <c r="E1038" t="inlineStr">
        <is>
          <t>https://www.youtube.com/results?search_query=Security+vehicles+training+techniques&amp;sp=EgQgAXAB</t>
        </is>
      </c>
    </row>
    <row r="1039" ht="25.5" customHeight="1">
      <c r="A1039" t="inlineStr">
        <is>
          <t>Security Vehicles</t>
        </is>
      </c>
      <c r="B1039" t="inlineStr">
        <is>
          <t>Exploring the features of modern security vehicles</t>
        </is>
      </c>
      <c r="C1039"/>
      <c r="D1039"/>
      <c r="E1039" t="inlineStr">
        <is>
          <t>https://www.youtube.com/results?search_query=Exploring+the+features+of+modern+security+vehicles&amp;sp=EgQgAXAB</t>
        </is>
      </c>
    </row>
    <row r="1040" ht="25.5" customHeight="1">
      <c r="A1040" t="inlineStr">
        <is>
          <t>Security Vehicles</t>
        </is>
      </c>
      <c r="B1040" t="inlineStr">
        <is>
          <t>Toprated security vehicles in 2021</t>
        </is>
      </c>
      <c r="C1040"/>
      <c r="D1040"/>
      <c r="E1040" t="inlineStr">
        <is>
          <t>https://www.youtube.com/results?search_query=Toprated+security+vehicles+in+2021&amp;sp=EgQgAXAB</t>
        </is>
      </c>
    </row>
    <row r="1041" ht="25.5" customHeight="1">
      <c r="A1041" t="inlineStr">
        <is>
          <t>Security Vehicles</t>
        </is>
      </c>
      <c r="B1041" t="inlineStr">
        <is>
          <t>Surviving a day with militarygrade security vehicles</t>
        </is>
      </c>
      <c r="C1041"/>
      <c r="D1041"/>
      <c r="E1041" t="inlineStr">
        <is>
          <t>https://www.youtube.com/results?search_query=Surviving+a+day+with+militarygrade+security+vehicles&amp;sp=EgQgAXAB</t>
        </is>
      </c>
    </row>
    <row r="1042" ht="25.5" customHeight="1">
      <c r="A1042" t="inlineStr">
        <is>
          <t>Security Vehicles</t>
        </is>
      </c>
      <c r="B1042" t="inlineStr">
        <is>
          <t>Security vehicle evasive driving maneuvers</t>
        </is>
      </c>
      <c r="C1042"/>
      <c r="D1042"/>
      <c r="E1042" t="inlineStr">
        <is>
          <t>https://www.youtube.com/results?search_query=Security+vehicle+evasive+driving+maneuvers&amp;sp=EgQgAXAB</t>
        </is>
      </c>
    </row>
    <row r="1043" ht="25.5" customHeight="1">
      <c r="A1043" t="inlineStr">
        <is>
          <t>Security Vehicles</t>
        </is>
      </c>
      <c r="B1043" t="inlineStr">
        <is>
          <t>How to efficiently use security vehicle surveillance equipment</t>
        </is>
      </c>
      <c r="C1043"/>
      <c r="D1043"/>
      <c r="E1043" t="inlineStr">
        <is>
          <t>https://www.youtube.com/results?search_query=How+to+efficiently+use+security+vehicle+surveillance+equipment&amp;sp=EgQgAXAB</t>
        </is>
      </c>
    </row>
    <row r="1044" ht="25.5" customHeight="1">
      <c r="A1044" t="inlineStr">
        <is>
          <t>Military Vehicles</t>
        </is>
      </c>
      <c r="B1044" t="inlineStr">
        <is>
          <t>How to operate a military vehicle</t>
        </is>
      </c>
      <c r="C1044"/>
      <c r="D1044"/>
      <c r="E1044" t="inlineStr">
        <is>
          <t>https://www.youtube.com/results?search_query=How+to+operate+a+military+vehicle&amp;sp=EgQgAXAB</t>
        </is>
      </c>
    </row>
    <row r="1045" ht="25.5" customHeight="1">
      <c r="A1045" t="inlineStr">
        <is>
          <t>Military Vehicles</t>
        </is>
      </c>
      <c r="B1045" t="inlineStr">
        <is>
          <t>Day in the life of a military vehicle operator</t>
        </is>
      </c>
      <c r="C1045"/>
      <c r="D1045"/>
      <c r="E1045" t="inlineStr">
        <is>
          <t>https://www.youtube.com/results?search_query=Day+in+the+life+of+a+military+vehicle+operator&amp;sp=EgQgAXAB</t>
        </is>
      </c>
    </row>
    <row r="1046" ht="25.5" customHeight="1">
      <c r="A1046" t="inlineStr">
        <is>
          <t>Military Vehicles</t>
        </is>
      </c>
      <c r="B1046" t="inlineStr">
        <is>
          <t>Comparison of different military vehicles</t>
        </is>
      </c>
      <c r="C1046"/>
      <c r="D1046"/>
      <c r="E1046" t="inlineStr">
        <is>
          <t>https://www.youtube.com/results?search_query=Comparison+of+different+military+vehicles&amp;sp=EgQgAXAB</t>
        </is>
      </c>
    </row>
    <row r="1047" ht="25.5" customHeight="1">
      <c r="A1047" t="inlineStr">
        <is>
          <t>Military Vehicles</t>
        </is>
      </c>
      <c r="B1047" t="inlineStr">
        <is>
          <t>Military vehicles in use during wartime</t>
        </is>
      </c>
      <c r="C1047"/>
      <c r="D1047"/>
      <c r="E1047" t="inlineStr">
        <is>
          <t>https://www.youtube.com/results?search_query=Military+vehicles+in+use+during+wartime&amp;sp=EgQgAXAB</t>
        </is>
      </c>
    </row>
    <row r="1048" ht="25.5" customHeight="1">
      <c r="A1048" t="inlineStr">
        <is>
          <t>Military Vehicles</t>
        </is>
      </c>
      <c r="B1048" t="inlineStr">
        <is>
          <t>Reconditioning and maintenance of military vehicles tutorial</t>
        </is>
      </c>
      <c r="C1048"/>
      <c r="D1048"/>
      <c r="E1048" t="inlineStr">
        <is>
          <t>https://www.youtube.com/results?search_query=Reconditioning+and+maintenance+of+military+vehicles+tutorial&amp;sp=EgQgAXAB</t>
        </is>
      </c>
    </row>
    <row r="1049" ht="25.5" customHeight="1">
      <c r="A1049" t="inlineStr">
        <is>
          <t>Military Vehicles</t>
        </is>
      </c>
      <c r="B1049" t="inlineStr">
        <is>
          <t>Top 10 most powerful military vehicles</t>
        </is>
      </c>
      <c r="C1049"/>
      <c r="D1049"/>
      <c r="E1049" t="inlineStr">
        <is>
          <t>https://www.youtube.com/results?search_query=Top+10+most+powerful+military+vehicles&amp;sp=EgQgAXAB</t>
        </is>
      </c>
    </row>
    <row r="1050" ht="25.5" customHeight="1">
      <c r="A1050" t="inlineStr">
        <is>
          <t>Military Vehicles</t>
        </is>
      </c>
      <c r="B1050" t="inlineStr">
        <is>
          <t>History of military vehicles documentary</t>
        </is>
      </c>
      <c r="C1050"/>
      <c r="D1050"/>
      <c r="E1050" t="inlineStr">
        <is>
          <t>https://www.youtube.com/results?search_query=History+of+military+vehicles+documentary&amp;sp=EgQgAXAB</t>
        </is>
      </c>
    </row>
    <row r="1051" ht="25.5" customHeight="1">
      <c r="A1051" t="inlineStr">
        <is>
          <t>Military Vehicles</t>
        </is>
      </c>
      <c r="B1051" t="inlineStr">
        <is>
          <t>Modern military vehicles in action</t>
        </is>
      </c>
      <c r="C1051"/>
      <c r="D1051"/>
      <c r="E1051" t="inlineStr">
        <is>
          <t>https://www.youtube.com/results?search_query=Modern+military+vehicles+in+action&amp;sp=EgQgAXAB</t>
        </is>
      </c>
    </row>
    <row r="1052" ht="25.5" customHeight="1">
      <c r="A1052" t="inlineStr">
        <is>
          <t>Military Vehicles</t>
        </is>
      </c>
      <c r="B1052" t="inlineStr">
        <is>
          <t>Offroad capacities of military vehicles</t>
        </is>
      </c>
      <c r="C1052"/>
      <c r="D1052"/>
      <c r="E1052" t="inlineStr">
        <is>
          <t>https://www.youtube.com/results?search_query=Offroad+capacities+of+military+vehicles&amp;sp=EgQgAXAB</t>
        </is>
      </c>
    </row>
    <row r="1053" ht="25.5" customHeight="1">
      <c r="A1053" t="inlineStr">
        <is>
          <t>Military Vehicles</t>
        </is>
      </c>
      <c r="B1053" t="inlineStr">
        <is>
          <t>Future of military vehicle technology</t>
        </is>
      </c>
      <c r="C1053"/>
      <c r="D1053"/>
      <c r="E1053" t="inlineStr">
        <is>
          <t>https://www.youtube.com/results?search_query=Future+of+military+vehicle+technology&amp;sp=EgQgAXAB</t>
        </is>
      </c>
    </row>
    <row r="1054" ht="25.5" customHeight="1">
      <c r="A1054" t="inlineStr">
        <is>
          <t>Barbecue</t>
        </is>
      </c>
      <c r="B1054" t="inlineStr">
        <is>
          <t>How to barbecue for beginners</t>
        </is>
      </c>
      <c r="C1054"/>
      <c r="D1054"/>
      <c r="E1054" t="inlineStr">
        <is>
          <t>https://www.youtube.com/results?search_query=How+to+barbecue+for+beginners&amp;sp=EgQgAXAB</t>
        </is>
      </c>
    </row>
    <row r="1055" ht="25.5" customHeight="1">
      <c r="A1055" t="inlineStr">
        <is>
          <t>Barbecue</t>
        </is>
      </c>
      <c r="B1055" t="inlineStr">
        <is>
          <t>Best barbecue recipes</t>
        </is>
      </c>
      <c r="C1055"/>
      <c r="D1055"/>
      <c r="E1055" t="inlineStr">
        <is>
          <t>https://www.youtube.com/results?search_query=Best+barbecue+recipes&amp;sp=EgQgAXAB</t>
        </is>
      </c>
    </row>
    <row r="1056" ht="25.5" customHeight="1">
      <c r="A1056" t="inlineStr">
        <is>
          <t>Barbecue</t>
        </is>
      </c>
      <c r="B1056" t="inlineStr">
        <is>
          <t>Day in the life of a professional barbecue chef</t>
        </is>
      </c>
      <c r="C1056"/>
      <c r="D1056"/>
      <c r="E1056" t="inlineStr">
        <is>
          <t>https://www.youtube.com/results?search_query=Day+in+the+life+of+a+professional+barbecue+chef&amp;sp=EgQgAXAB</t>
        </is>
      </c>
    </row>
    <row r="1057" ht="25.5" customHeight="1">
      <c r="A1057" t="inlineStr">
        <is>
          <t>Barbecue</t>
        </is>
      </c>
      <c r="B1057" t="inlineStr">
        <is>
          <t>How to clean a barbecue grill</t>
        </is>
      </c>
      <c r="C1057"/>
      <c r="D1057"/>
      <c r="E1057" t="inlineStr">
        <is>
          <t>https://www.youtube.com/results?search_query=How+to+clean+a+barbecue+grill&amp;sp=EgQgAXAB</t>
        </is>
      </c>
    </row>
    <row r="1058" ht="25.5" customHeight="1">
      <c r="A1058" t="inlineStr">
        <is>
          <t>Barbecue</t>
        </is>
      </c>
      <c r="B1058" t="inlineStr">
        <is>
          <t>Barbecue sauce recipe</t>
        </is>
      </c>
      <c r="C1058"/>
      <c r="D1058"/>
      <c r="E1058" t="inlineStr">
        <is>
          <t>https://www.youtube.com/results?search_query=Barbecue+sauce+recipe&amp;sp=EgQgAXAB</t>
        </is>
      </c>
    </row>
    <row r="1059" ht="25.5" customHeight="1">
      <c r="A1059" t="inlineStr">
        <is>
          <t>Barbecue</t>
        </is>
      </c>
      <c r="B1059" t="inlineStr">
        <is>
          <t>How to barbecue chicken</t>
        </is>
      </c>
      <c r="C1059"/>
      <c r="D1059"/>
      <c r="E1059" t="inlineStr">
        <is>
          <t>https://www.youtube.com/results?search_query=How+to+barbecue+chicken&amp;sp=EgQgAXAB</t>
        </is>
      </c>
    </row>
    <row r="1060" ht="25.5" customHeight="1">
      <c r="A1060" t="inlineStr">
        <is>
          <t>Barbecue</t>
        </is>
      </c>
      <c r="B1060" t="inlineStr">
        <is>
          <t>Tips and tricks for the perfect barbecue</t>
        </is>
      </c>
      <c r="C1060"/>
      <c r="D1060"/>
      <c r="E1060" t="inlineStr">
        <is>
          <t>https://www.youtube.com/results?search_query=Tips+and+tricks+for+the+perfect+barbecue&amp;sp=EgQgAXAB</t>
        </is>
      </c>
    </row>
    <row r="1061" ht="25.5" customHeight="1">
      <c r="A1061" t="inlineStr">
        <is>
          <t>Barbecue</t>
        </is>
      </c>
      <c r="B1061" t="inlineStr">
        <is>
          <t>How to barbecue ribs</t>
        </is>
      </c>
      <c r="C1061"/>
      <c r="D1061"/>
      <c r="E1061" t="inlineStr">
        <is>
          <t>https://www.youtube.com/results?search_query=How+to+barbecue+ribs&amp;sp=EgQgAXAB</t>
        </is>
      </c>
    </row>
    <row r="1062" ht="25.5" customHeight="1">
      <c r="A1062" t="inlineStr">
        <is>
          <t>Barbecue</t>
        </is>
      </c>
      <c r="B1062" t="inlineStr">
        <is>
          <t>Vegetarian barbecue ideas</t>
        </is>
      </c>
      <c r="C1062"/>
      <c r="D1062"/>
      <c r="E1062" t="inlineStr">
        <is>
          <t>https://www.youtube.com/results?search_query=Vegetarian+barbecue+ideas&amp;sp=EgQgAXAB</t>
        </is>
      </c>
    </row>
    <row r="1063" ht="25.5" customHeight="1">
      <c r="A1063" t="inlineStr">
        <is>
          <t>Barbecue</t>
        </is>
      </c>
      <c r="B1063" t="inlineStr">
        <is>
          <t>DIY barbecue pit construction tutorial</t>
        </is>
      </c>
      <c r="C1063"/>
      <c r="D1063"/>
      <c r="E1063" t="inlineStr">
        <is>
          <t>https://www.youtube.com/results?search_query=DIY+barbecue+pit+construction+tutorial&amp;sp=EgQgAXAB</t>
        </is>
      </c>
    </row>
    <row r="1064" ht="25.5" customHeight="1">
      <c r="A1064" t="inlineStr">
        <is>
          <t>Food Appreciation</t>
        </is>
      </c>
      <c r="B1064" t="inlineStr">
        <is>
          <t>How to appreciate different types of food</t>
        </is>
      </c>
      <c r="C1064"/>
      <c r="D1064"/>
      <c r="E1064" t="inlineStr">
        <is>
          <t>https://www.youtube.com/results?search_query=How+to+appreciate+different+types+of+food&amp;sp=EgQgAXAB</t>
        </is>
      </c>
    </row>
    <row r="1065" ht="25.5" customHeight="1">
      <c r="A1065" t="inlineStr">
        <is>
          <t>Food Appreciation</t>
        </is>
      </c>
      <c r="B1065" t="inlineStr">
        <is>
          <t>Food appreciation basics tutorial</t>
        </is>
      </c>
      <c r="C1065"/>
      <c r="D1065"/>
      <c r="E1065" t="inlineStr">
        <is>
          <t>https://www.youtube.com/results?search_query=Food+appreciation+basics+tutorial&amp;sp=EgQgAXAB</t>
        </is>
      </c>
    </row>
    <row r="1066" ht="25.5" customHeight="1">
      <c r="A1066" t="inlineStr">
        <is>
          <t>Food Appreciation</t>
        </is>
      </c>
      <c r="B1066" t="inlineStr">
        <is>
          <t>Day in the life of a food critic</t>
        </is>
      </c>
      <c r="C1066"/>
      <c r="D1066"/>
      <c r="E1066" t="inlineStr">
        <is>
          <t>https://www.youtube.com/results?search_query=Day+in+the+life+of+a+food+critic&amp;sp=EgQgAXAB</t>
        </is>
      </c>
    </row>
    <row r="1067" ht="25.5" customHeight="1">
      <c r="A1067" t="inlineStr">
        <is>
          <t>Food Appreciation</t>
        </is>
      </c>
      <c r="B1067" t="inlineStr">
        <is>
          <t>Exploring world cuisine</t>
        </is>
      </c>
      <c r="C1067"/>
      <c r="D1067" t="inlineStr">
        <is>
          <t>Food appreciation</t>
        </is>
      </c>
      <c r="E1067" t="inlineStr">
        <is>
          <t>https://www.youtube.com/results?search_query=Exploring+world+cuisine&amp;sp=EgQgAXAB</t>
        </is>
      </c>
    </row>
    <row r="1068" ht="25.5" customHeight="1">
      <c r="A1068" t="inlineStr">
        <is>
          <t>Food Appreciation</t>
        </is>
      </c>
      <c r="B1068" t="inlineStr">
        <is>
          <t>Guide to developing your food appreciation skills</t>
        </is>
      </c>
      <c r="C1068"/>
      <c r="D1068"/>
      <c r="E1068" t="inlineStr">
        <is>
          <t>https://www.youtube.com/results?search_query=Guide+to+developing+your+food+appreciation+skills&amp;sp=EgQgAXAB</t>
        </is>
      </c>
    </row>
    <row r="1069" ht="25.5" customHeight="1">
      <c r="A1069" t="inlineStr">
        <is>
          <t>Food Appreciation</t>
        </is>
      </c>
      <c r="B1069" t="inlineStr">
        <is>
          <t>Food appreciation and culture</t>
        </is>
      </c>
      <c r="C1069"/>
      <c r="D1069"/>
      <c r="E1069" t="inlineStr">
        <is>
          <t>https://www.youtube.com/results?search_query=Food+appreciation+and+culture&amp;sp=EgQgAXAB</t>
        </is>
      </c>
    </row>
    <row r="1070" ht="25.5" customHeight="1">
      <c r="A1070" t="inlineStr">
        <is>
          <t>Food Appreciation</t>
        </is>
      </c>
      <c r="B1070" t="inlineStr">
        <is>
          <t>Mastering the art of food appreciation</t>
        </is>
      </c>
      <c r="C1070"/>
      <c r="D1070"/>
      <c r="E1070" t="inlineStr">
        <is>
          <t>https://www.youtube.com/results?search_query=Mastering+the+art+of+food+appreciation&amp;sp=EgQgAXAB</t>
        </is>
      </c>
    </row>
    <row r="1071" ht="25.5" customHeight="1">
      <c r="A1071" t="inlineStr">
        <is>
          <t>Food Appreciation</t>
        </is>
      </c>
      <c r="B1071" t="inlineStr">
        <is>
          <t>Unique food tasting experiences around the world</t>
        </is>
      </c>
      <c r="C1071"/>
      <c r="D1071"/>
      <c r="E1071" t="inlineStr">
        <is>
          <t>https://www.youtube.com/results?search_query=Unique+food+tasting+experiences+around+the+world&amp;sp=EgQgAXAB</t>
        </is>
      </c>
    </row>
    <row r="1072" ht="25.5" customHeight="1">
      <c r="A1072" t="inlineStr">
        <is>
          <t>Food Appreciation</t>
        </is>
      </c>
      <c r="B1072" t="inlineStr">
        <is>
          <t>Understanding food appreciation</t>
        </is>
      </c>
      <c r="C1072"/>
      <c r="D1072" t="inlineStr">
        <is>
          <t>techniques and tips</t>
        </is>
      </c>
      <c r="E1072" t="inlineStr">
        <is>
          <t>https://www.youtube.com/results?search_query=Understanding+food+appreciation&amp;sp=EgQgAXAB</t>
        </is>
      </c>
    </row>
    <row r="1073" ht="25.5" customHeight="1">
      <c r="A1073" t="inlineStr">
        <is>
          <t>Food Appreciation</t>
        </is>
      </c>
      <c r="B1073" t="inlineStr">
        <is>
          <t>How to improve sensory skills for food appreciation</t>
        </is>
      </c>
      <c r="C1073"/>
      <c r="D1073"/>
      <c r="E1073" t="inlineStr">
        <is>
          <t>https://www.youtube.com/results?search_query=How+to+improve+sensory+skills+for+food+appreciation&amp;sp=EgQgAXAB</t>
        </is>
      </c>
    </row>
    <row r="1074" ht="25.5" customHeight="1">
      <c r="A1074" t="inlineStr">
        <is>
          <t>Food safety</t>
        </is>
      </c>
      <c r="B1074" t="inlineStr">
        <is>
          <t>How to ensure food safety at home</t>
        </is>
      </c>
      <c r="C1074"/>
      <c r="D1074"/>
      <c r="E1074" t="inlineStr">
        <is>
          <t>https://www.youtube.com/results?search_query=How+to+ensure+food+safety+at+home&amp;sp=EgQgAXAB</t>
        </is>
      </c>
    </row>
    <row r="1075" ht="25.5" customHeight="1">
      <c r="A1075" t="inlineStr">
        <is>
          <t>Food safety</t>
        </is>
      </c>
      <c r="B1075" t="inlineStr">
        <is>
          <t>Food safety regulations explained</t>
        </is>
      </c>
      <c r="C1075"/>
      <c r="D1075"/>
      <c r="E1075" t="inlineStr">
        <is>
          <t>https://www.youtube.com/results?search_query=Food+safety+regulations+explained&amp;sp=EgQgAXAB</t>
        </is>
      </c>
    </row>
    <row r="1076" ht="25.5" customHeight="1">
      <c r="A1076" t="inlineStr">
        <is>
          <t>Food safety</t>
        </is>
      </c>
      <c r="B1076" t="inlineStr">
        <is>
          <t>Day in the life of a food safety inspector</t>
        </is>
      </c>
      <c r="C1076"/>
      <c r="D1076"/>
      <c r="E1076" t="inlineStr">
        <is>
          <t>https://www.youtube.com/results?search_query=Day+in+the+life+of+a+food+safety+inspector&amp;sp=EgQgAXAB</t>
        </is>
      </c>
    </row>
    <row r="1077" ht="25.5" customHeight="1">
      <c r="A1077" t="inlineStr">
        <is>
          <t>Food safety</t>
        </is>
      </c>
      <c r="B1077" t="inlineStr">
        <is>
          <t>Cooking techniques for food safety</t>
        </is>
      </c>
      <c r="C1077"/>
      <c r="D1077"/>
      <c r="E1077" t="inlineStr">
        <is>
          <t>https://www.youtube.com/results?search_query=Cooking+techniques+for+food+safety&amp;sp=EgQgAXAB</t>
        </is>
      </c>
    </row>
    <row r="1078" ht="25.5" customHeight="1">
      <c r="A1078" t="inlineStr">
        <is>
          <t>Food safety</t>
        </is>
      </c>
      <c r="B1078" t="inlineStr">
        <is>
          <t>Top 10 rules for food safety</t>
        </is>
      </c>
      <c r="C1078"/>
      <c r="D1078"/>
      <c r="E1078" t="inlineStr">
        <is>
          <t>https://www.youtube.com/results?search_query=Top+10+rules+for+food+safety&amp;sp=EgQgAXAB</t>
        </is>
      </c>
    </row>
    <row r="1079" ht="25.5" customHeight="1">
      <c r="A1079" t="inlineStr">
        <is>
          <t>Food safety</t>
        </is>
      </c>
      <c r="B1079" t="inlineStr">
        <is>
          <t>How to prevent foodborne diseases</t>
        </is>
      </c>
      <c r="C1079"/>
      <c r="D1079"/>
      <c r="E1079" t="inlineStr">
        <is>
          <t>https://www.youtube.com/results?search_query=How+to+prevent+foodborne+diseases&amp;sp=EgQgAXAB</t>
        </is>
      </c>
    </row>
    <row r="1080" ht="25.5" customHeight="1">
      <c r="A1080" t="inlineStr">
        <is>
          <t>Food safety</t>
        </is>
      </c>
      <c r="B1080" t="inlineStr">
        <is>
          <t>Dos and Don'ts of Food Safety</t>
        </is>
      </c>
      <c r="C1080"/>
      <c r="D1080"/>
      <c r="E1080" t="inlineStr">
        <is>
          <t>https://www.youtube.com/results?search_query=Dos+and+Don'ts+of+Food+Safety&amp;sp=EgQgAXAB</t>
        </is>
      </c>
    </row>
    <row r="1081" ht="25.5" customHeight="1">
      <c r="A1081" t="inlineStr">
        <is>
          <t>Food safety</t>
        </is>
      </c>
      <c r="B1081" t="inlineStr">
        <is>
          <t>Proper food handling and storage techniques</t>
        </is>
      </c>
      <c r="C1081"/>
      <c r="D1081"/>
      <c r="E1081" t="inlineStr">
        <is>
          <t>https://www.youtube.com/results?search_query=Proper+food+handling+and+storage+techniques&amp;sp=EgQgAXAB</t>
        </is>
      </c>
    </row>
    <row r="1082" ht="25.5" customHeight="1">
      <c r="A1082" t="inlineStr">
        <is>
          <t>Food safety</t>
        </is>
      </c>
      <c r="B1082" t="inlineStr">
        <is>
          <t>How professional chefs maintain food safety</t>
        </is>
      </c>
      <c r="C1082"/>
      <c r="D1082"/>
      <c r="E1082" t="inlineStr">
        <is>
          <t>https://www.youtube.com/results?search_query=How+professional+chefs+maintain+food+safety&amp;sp=EgQgAXAB</t>
        </is>
      </c>
    </row>
    <row r="1083" ht="25.5" customHeight="1">
      <c r="A1083" t="inlineStr">
        <is>
          <t>Food safety</t>
        </is>
      </c>
      <c r="B1083" t="inlineStr">
        <is>
          <t>Food safety training for restaurant employees</t>
        </is>
      </c>
      <c r="C1083"/>
      <c r="D1083"/>
      <c r="E1083" t="inlineStr">
        <is>
          <t>https://www.youtube.com/results?search_query=Food+safety+training+for+restaurant+employees&amp;sp=EgQgAXAB</t>
        </is>
      </c>
    </row>
    <row r="1084" ht="25.5" customHeight="1">
      <c r="A1084" t="inlineStr">
        <is>
          <t>Recipe books</t>
        </is>
      </c>
      <c r="B1084" t="inlineStr">
        <is>
          <t>How to create your own recipe book</t>
        </is>
      </c>
      <c r="C1084"/>
      <c r="D1084"/>
      <c r="E1084" t="inlineStr">
        <is>
          <t>https://www.youtube.com/results?search_query=How+to+create+your+own+recipe+book&amp;sp=EgQgAXAB</t>
        </is>
      </c>
    </row>
    <row r="1085" ht="25.5" customHeight="1">
      <c r="A1085" t="inlineStr">
        <is>
          <t>Recipe books</t>
        </is>
      </c>
      <c r="B1085" t="inlineStr">
        <is>
          <t>DIY recipe book tutorial</t>
        </is>
      </c>
      <c r="C1085"/>
      <c r="D1085"/>
      <c r="E1085" t="inlineStr">
        <is>
          <t>https://www.youtube.com/results?search_query=DIY+recipe+book+tutorial&amp;sp=EgQgAXAB</t>
        </is>
      </c>
    </row>
    <row r="1086" ht="25.5" customHeight="1">
      <c r="A1086" t="inlineStr">
        <is>
          <t>Recipe books</t>
        </is>
      </c>
      <c r="B1086" t="inlineStr">
        <is>
          <t>Bestselling recipe books review</t>
        </is>
      </c>
      <c r="C1086"/>
      <c r="D1086"/>
      <c r="E1086" t="inlineStr">
        <is>
          <t>https://www.youtube.com/results?search_query=Bestselling+recipe+books+review&amp;sp=EgQgAXAB</t>
        </is>
      </c>
    </row>
    <row r="1087" ht="25.5" customHeight="1">
      <c r="A1087" t="inlineStr">
        <is>
          <t>Recipe books</t>
        </is>
      </c>
      <c r="B1087" t="inlineStr">
        <is>
          <t>Organizing recipe book collection</t>
        </is>
      </c>
      <c r="C1087"/>
      <c r="D1087"/>
      <c r="E1087" t="inlineStr">
        <is>
          <t>https://www.youtube.com/results?search_query=Organizing+recipe+book+collection&amp;sp=EgQgAXAB</t>
        </is>
      </c>
    </row>
    <row r="1088" ht="25.5" customHeight="1">
      <c r="A1088" t="inlineStr">
        <is>
          <t>Recipe books</t>
        </is>
      </c>
      <c r="B1088" t="inlineStr">
        <is>
          <t>Digital recipe book creation guide</t>
        </is>
      </c>
      <c r="C1088"/>
      <c r="D1088"/>
      <c r="E1088" t="inlineStr">
        <is>
          <t>https://www.youtube.com/results?search_query=Digital+recipe+book+creation+guide&amp;sp=EgQgAXAB</t>
        </is>
      </c>
    </row>
    <row r="1089" ht="25.5" customHeight="1">
      <c r="A1089" t="inlineStr">
        <is>
          <t>Recipe books</t>
        </is>
      </c>
      <c r="B1089" t="inlineStr">
        <is>
          <t>Day in the life of a cookbook author</t>
        </is>
      </c>
      <c r="C1089"/>
      <c r="D1089"/>
      <c r="E1089" t="inlineStr">
        <is>
          <t>https://www.youtube.com/results?search_query=Day+in+the+life+of+a+cookbook+author&amp;sp=EgQgAXAB</t>
        </is>
      </c>
    </row>
    <row r="1090" ht="25.5" customHeight="1">
      <c r="A1090" t="inlineStr">
        <is>
          <t>Recipe books</t>
        </is>
      </c>
      <c r="B1090" t="inlineStr">
        <is>
          <t>Top 10 recipe books for beginners</t>
        </is>
      </c>
      <c r="C1090"/>
      <c r="D1090"/>
      <c r="E1090" t="inlineStr">
        <is>
          <t>https://www.youtube.com/results?search_query=Top+10+recipe+books+for+beginners&amp;sp=EgQgAXAB</t>
        </is>
      </c>
    </row>
    <row r="1091" ht="25.5" customHeight="1">
      <c r="A1091" t="inlineStr">
        <is>
          <t>Recipe books</t>
        </is>
      </c>
      <c r="B1091" t="inlineStr">
        <is>
          <t>Creating illustrated recipe book from scratch</t>
        </is>
      </c>
      <c r="C1091"/>
      <c r="D1091"/>
      <c r="E1091" t="inlineStr">
        <is>
          <t>https://www.youtube.com/results?search_query=Creating+illustrated+recipe+book+from+scratch&amp;sp=EgQgAXAB</t>
        </is>
      </c>
    </row>
    <row r="1092" ht="25.5" customHeight="1">
      <c r="A1092" t="inlineStr">
        <is>
          <t>Recipe books</t>
        </is>
      </c>
      <c r="B1092" t="inlineStr">
        <is>
          <t>How to publish your own recipe book</t>
        </is>
      </c>
      <c r="C1092"/>
      <c r="D1092"/>
      <c r="E1092" t="inlineStr">
        <is>
          <t>https://www.youtube.com/results?search_query=How+to+publish+your+own+recipe+book&amp;sp=EgQgAXAB</t>
        </is>
      </c>
    </row>
    <row r="1093" ht="25.5" customHeight="1">
      <c r="A1093" t="inlineStr">
        <is>
          <t>Recipe books</t>
        </is>
      </c>
      <c r="B1093" t="inlineStr">
        <is>
          <t>Personalizing your recipe book ideas</t>
        </is>
      </c>
      <c r="C1093"/>
      <c r="D1093"/>
      <c r="E1093" t="inlineStr">
        <is>
          <t>https://www.youtube.com/results?search_query=Personalizing+your+recipe+book+ideas&amp;sp=EgQgAXAB</t>
        </is>
      </c>
    </row>
    <row r="1094" ht="25.5" customHeight="1">
      <c r="A1094" t="inlineStr">
        <is>
          <t>Picnics</t>
        </is>
      </c>
      <c r="B1094" t="inlineStr">
        <is>
          <t>How to prepare for a picnic'</t>
        </is>
      </c>
      <c r="C1094"/>
      <c r="D1094"/>
      <c r="E1094" t="inlineStr">
        <is>
          <t>https://www.youtube.com/results?search_query=How+to+prepare+for+a+picnic'&amp;sp=EgQgAXAB</t>
        </is>
      </c>
    </row>
    <row r="1095" ht="25.5" customHeight="1">
      <c r="A1095" t="inlineStr">
        <is>
          <t>Picnics</t>
        </is>
      </c>
      <c r="B1095" t="inlineStr">
        <is>
          <t>Picnic food ideas'</t>
        </is>
      </c>
      <c r="C1095"/>
      <c r="D1095"/>
      <c r="E1095" t="inlineStr">
        <is>
          <t>https://www.youtube.com/results?search_query=Picnic+food+ideas'&amp;sp=EgQgAXAB</t>
        </is>
      </c>
    </row>
    <row r="1096" ht="25.5" customHeight="1">
      <c r="A1096" t="inlineStr">
        <is>
          <t>Picnics</t>
        </is>
      </c>
      <c r="B1096" t="inlineStr">
        <is>
          <t>Top 10 ideal spots for a picnic'</t>
        </is>
      </c>
      <c r="C1096"/>
      <c r="D1096"/>
      <c r="E1096" t="inlineStr">
        <is>
          <t>https://www.youtube.com/results?search_query=Top+10+ideal+spots+for+a+picnic'&amp;sp=EgQgAXAB</t>
        </is>
      </c>
    </row>
    <row r="1097" ht="25.5" customHeight="1">
      <c r="A1097" t="inlineStr">
        <is>
          <t>Picnics</t>
        </is>
      </c>
      <c r="B1097" t="inlineStr">
        <is>
          <t>Essential items for a summer picnic'</t>
        </is>
      </c>
      <c r="C1097"/>
      <c r="D1097"/>
      <c r="E1097" t="inlineStr">
        <is>
          <t>https://www.youtube.com/results?search_query=Essential+items+for+a+summer+picnic'&amp;sp=EgQgAXAB</t>
        </is>
      </c>
    </row>
    <row r="1098" ht="25.5" customHeight="1">
      <c r="A1098" t="inlineStr">
        <is>
          <t>Picnics</t>
        </is>
      </c>
      <c r="B1098" t="inlineStr">
        <is>
          <t>Plan a romantic picnic'</t>
        </is>
      </c>
      <c r="C1098"/>
      <c r="D1098"/>
      <c r="E1098" t="inlineStr">
        <is>
          <t>https://www.youtube.com/results?search_query=Plan+a+romantic+picnic'&amp;sp=EgQgAXAB</t>
        </is>
      </c>
    </row>
    <row r="1099" ht="25.5" customHeight="1">
      <c r="A1099" t="inlineStr">
        <is>
          <t>Picnics</t>
        </is>
      </c>
      <c r="B1099" t="inlineStr">
        <is>
          <t>A day in the life of a picnic coordinator'</t>
        </is>
      </c>
      <c r="C1099"/>
      <c r="D1099"/>
      <c r="E1099" t="inlineStr">
        <is>
          <t>https://www.youtube.com/results?search_query=A+day+in+the+life+of+a+picnic+coordinator'&amp;sp=EgQgAXAB</t>
        </is>
      </c>
    </row>
    <row r="1100" ht="25.5" customHeight="1">
      <c r="A1100" t="inlineStr">
        <is>
          <t>Picnics</t>
        </is>
      </c>
      <c r="B1100" t="inlineStr">
        <is>
          <t>Picnic games and activities for kids'</t>
        </is>
      </c>
      <c r="C1100"/>
      <c r="D1100"/>
      <c r="E1100" t="inlineStr">
        <is>
          <t>https://www.youtube.com/results?search_query=Picnic+games+and+activities+for+kids'&amp;sp=EgQgAXAB</t>
        </is>
      </c>
    </row>
    <row r="1101" ht="25.5" customHeight="1">
      <c r="A1101" t="inlineStr">
        <is>
          <t>Picnics</t>
        </is>
      </c>
      <c r="B1101" t="inlineStr">
        <is>
          <t>How to pack a picnic basket'</t>
        </is>
      </c>
      <c r="C1101"/>
      <c r="D1101"/>
      <c r="E1101" t="inlineStr">
        <is>
          <t>https://www.youtube.com/results?search_query=How+to+pack+a+picnic+basket'&amp;sp=EgQgAXAB</t>
        </is>
      </c>
    </row>
    <row r="1102" ht="25.5" customHeight="1">
      <c r="A1102" t="inlineStr">
        <is>
          <t>Picnics</t>
        </is>
      </c>
      <c r="B1102" t="inlineStr">
        <is>
          <t>Healthy picnic food recipes'</t>
        </is>
      </c>
      <c r="C1102"/>
      <c r="D1102"/>
      <c r="E1102" t="inlineStr">
        <is>
          <t>https://www.youtube.com/results?search_query=Healthy+picnic+food+recipes'&amp;sp=EgQgAXAB</t>
        </is>
      </c>
    </row>
    <row r="1103" ht="25.5" customHeight="1">
      <c r="A1103" t="inlineStr">
        <is>
          <t>Picnics</t>
        </is>
      </c>
      <c r="B1103" t="inlineStr">
        <is>
          <t>How to set up a beach picnic'</t>
        </is>
      </c>
      <c r="C1103"/>
      <c r="D1103"/>
      <c r="E1103" t="inlineStr">
        <is>
          <t>https://www.youtube.com/results?search_query=How+to+set+up+a+beach+picnic'&amp;sp=EgQgAXAB</t>
        </is>
      </c>
    </row>
    <row r="1104" ht="25.5" customHeight="1">
      <c r="A1104" t="inlineStr">
        <is>
          <t>Dining Etiquette</t>
        </is>
      </c>
      <c r="B1104" t="inlineStr">
        <is>
          <t>How to master dining etiquette</t>
        </is>
      </c>
      <c r="C1104"/>
      <c r="D1104"/>
      <c r="E1104" t="inlineStr">
        <is>
          <t>https://www.youtube.com/results?search_query=How+to+master+dining+etiquette&amp;sp=EgQgAXAB</t>
        </is>
      </c>
    </row>
    <row r="1105" ht="25.5" customHeight="1">
      <c r="A1105" t="inlineStr">
        <is>
          <t>Dining Etiquette</t>
        </is>
      </c>
      <c r="B1105" t="inlineStr">
        <is>
          <t>Dining etiquette tips and tricks</t>
        </is>
      </c>
      <c r="C1105"/>
      <c r="D1105"/>
      <c r="E1105" t="inlineStr">
        <is>
          <t>https://www.youtube.com/results?search_query=Dining+etiquette+tips+and+tricks&amp;sp=EgQgAXAB</t>
        </is>
      </c>
    </row>
    <row r="1106" ht="25.5" customHeight="1">
      <c r="A1106" t="inlineStr">
        <is>
          <t>Dining Etiquette</t>
        </is>
      </c>
      <c r="B1106" t="inlineStr">
        <is>
          <t>Common mistakes in dining etiquette</t>
        </is>
      </c>
      <c r="C1106"/>
      <c r="D1106"/>
      <c r="E1106" t="inlineStr">
        <is>
          <t>https://www.youtube.com/results?search_query=Common+mistakes+in+dining+etiquette&amp;sp=EgQgAXAB</t>
        </is>
      </c>
    </row>
    <row r="1107" ht="25.5" customHeight="1">
      <c r="A1107" t="inlineStr">
        <is>
          <t>Dining Etiquette</t>
        </is>
      </c>
      <c r="B1107" t="inlineStr">
        <is>
          <t>Formal dining etiquette explained</t>
        </is>
      </c>
      <c r="C1107"/>
      <c r="D1107"/>
      <c r="E1107" t="inlineStr">
        <is>
          <t>https://www.youtube.com/results?search_query=Formal+dining+etiquette+explained&amp;sp=EgQgAXAB</t>
        </is>
      </c>
    </row>
    <row r="1108" ht="25.5" customHeight="1">
      <c r="A1108" t="inlineStr">
        <is>
          <t>Dining Etiquette</t>
        </is>
      </c>
      <c r="B1108" t="inlineStr">
        <is>
          <t>How to use dining utensils properly</t>
        </is>
      </c>
      <c r="C1108"/>
      <c r="D1108"/>
      <c r="E1108" t="inlineStr">
        <is>
          <t>https://www.youtube.com/results?search_query=How+to+use+dining+utensils+properly&amp;sp=EgQgAXAB</t>
        </is>
      </c>
    </row>
    <row r="1109" ht="25.5" customHeight="1">
      <c r="A1109" t="inlineStr">
        <is>
          <t>Dining Etiquette</t>
        </is>
      </c>
      <c r="B1109" t="inlineStr">
        <is>
          <t>A day in the life of an etiquette coach</t>
        </is>
      </c>
      <c r="C1109"/>
      <c r="D1109"/>
      <c r="E1109" t="inlineStr">
        <is>
          <t>https://www.youtube.com/results?search_query=A+day+in+the+life+of+an+etiquette+coach&amp;sp=EgQgAXAB</t>
        </is>
      </c>
    </row>
    <row r="1110" ht="25.5" customHeight="1">
      <c r="A1110" t="inlineStr">
        <is>
          <t>Dining Etiquette</t>
        </is>
      </c>
      <c r="B1110" t="inlineStr">
        <is>
          <t>Dining etiquette for beginners</t>
        </is>
      </c>
      <c r="C1110"/>
      <c r="D1110"/>
      <c r="E1110" t="inlineStr">
        <is>
          <t>https://www.youtube.com/results?search_query=Dining+etiquette+for+beginners&amp;sp=EgQgAXAB</t>
        </is>
      </c>
    </row>
    <row r="1111" ht="25.5" customHeight="1">
      <c r="A1111" t="inlineStr">
        <is>
          <t>Dining Etiquette</t>
        </is>
      </c>
      <c r="B1111" t="inlineStr">
        <is>
          <t>Cultural dining etiquette around the world</t>
        </is>
      </c>
      <c r="C1111"/>
      <c r="D1111"/>
      <c r="E1111" t="inlineStr">
        <is>
          <t>https://www.youtube.com/results?search_query=Cultural+dining+etiquette+around+the+world&amp;sp=EgQgAXAB</t>
        </is>
      </c>
    </row>
    <row r="1112" ht="25.5" customHeight="1">
      <c r="A1112" t="inlineStr">
        <is>
          <t>Dining Etiquette</t>
        </is>
      </c>
      <c r="B1112" t="inlineStr">
        <is>
          <t>How to dine formally at a fancy restaurant</t>
        </is>
      </c>
      <c r="C1112"/>
      <c r="D1112"/>
      <c r="E1112" t="inlineStr">
        <is>
          <t>https://www.youtube.com/results?search_query=How+to+dine+formally+at+a+fancy+restaurant&amp;sp=EgQgAXAB</t>
        </is>
      </c>
    </row>
    <row r="1113" ht="25.5" customHeight="1">
      <c r="A1113" t="inlineStr">
        <is>
          <t>Dining Etiquette</t>
        </is>
      </c>
      <c r="B1113" t="inlineStr">
        <is>
          <t>Table manners and dining etiquette in practice</t>
        </is>
      </c>
      <c r="C1113"/>
      <c r="D1113"/>
      <c r="E1113" t="inlineStr">
        <is>
          <t>https://www.youtube.com/results?search_query=Table+manners+and+dining+etiquette+in+practice&amp;sp=EgQgAXAB</t>
        </is>
      </c>
    </row>
    <row r="1114" ht="25.5" customHeight="1">
      <c r="A1114" t="inlineStr">
        <is>
          <t>Dining Out</t>
        </is>
      </c>
      <c r="B1114" t="inlineStr">
        <is>
          <t>How to choose a restaurant for dining out</t>
        </is>
      </c>
      <c r="C1114"/>
      <c r="D1114"/>
      <c r="E1114" t="inlineStr">
        <is>
          <t>https://www.youtube.com/results?search_query=How+to+choose+a+restaurant+for+dining+out&amp;sp=EgQgAXAB</t>
        </is>
      </c>
    </row>
    <row r="1115" ht="25.5" customHeight="1">
      <c r="A1115" t="inlineStr">
        <is>
          <t>Dining Out</t>
        </is>
      </c>
      <c r="B1115" t="inlineStr">
        <is>
          <t>Essentials to know when dining out</t>
        </is>
      </c>
      <c r="C1115"/>
      <c r="D1115"/>
      <c r="E1115" t="inlineStr">
        <is>
          <t>https://www.youtube.com/results?search_query=Essentials+to+know+when+dining+out&amp;sp=EgQgAXAB</t>
        </is>
      </c>
    </row>
    <row r="1116" ht="25.5" customHeight="1">
      <c r="A1116" t="inlineStr">
        <is>
          <t>Dining Out</t>
        </is>
      </c>
      <c r="B1116" t="inlineStr">
        <is>
          <t>Tips for healthy dining out</t>
        </is>
      </c>
      <c r="C1116"/>
      <c r="D1116"/>
      <c r="E1116" t="inlineStr">
        <is>
          <t>https://www.youtube.com/results?search_query=Tips+for+healthy+dining+out&amp;sp=EgQgAXAB</t>
        </is>
      </c>
    </row>
    <row r="1117" ht="25.5" customHeight="1">
      <c r="A1117" t="inlineStr">
        <is>
          <t>Dining Out</t>
        </is>
      </c>
      <c r="B1117" t="inlineStr">
        <is>
          <t>How to understand restaurant menus when dining out</t>
        </is>
      </c>
      <c r="C1117"/>
      <c r="D1117"/>
      <c r="E1117" t="inlineStr">
        <is>
          <t>https://www.youtube.com/results?search_query=How+to+understand+restaurant+menus+when+dining+out&amp;sp=EgQgAXAB</t>
        </is>
      </c>
    </row>
    <row r="1118" ht="25.5" customHeight="1">
      <c r="A1118" t="inlineStr">
        <is>
          <t>Dining Out</t>
        </is>
      </c>
      <c r="B1118" t="inlineStr">
        <is>
          <t>Etiquettes for dining out</t>
        </is>
      </c>
      <c r="C1118"/>
      <c r="D1118"/>
      <c r="E1118" t="inlineStr">
        <is>
          <t>https://www.youtube.com/results?search_query=Etiquettes+for+dining+out&amp;sp=EgQgAXAB</t>
        </is>
      </c>
    </row>
    <row r="1119" ht="25.5" customHeight="1">
      <c r="A1119" t="inlineStr">
        <is>
          <t>Dining Out</t>
        </is>
      </c>
      <c r="B1119" t="inlineStr">
        <is>
          <t>Budgeting tips for dining out</t>
        </is>
      </c>
      <c r="C1119"/>
      <c r="D1119"/>
      <c r="E1119" t="inlineStr">
        <is>
          <t>https://www.youtube.com/results?search_query=Budgeting+tips+for+dining+out&amp;sp=EgQgAXAB</t>
        </is>
      </c>
    </row>
    <row r="1120" ht="25.5" customHeight="1">
      <c r="A1120" t="inlineStr">
        <is>
          <t>Dining Out</t>
        </is>
      </c>
      <c r="B1120" t="inlineStr">
        <is>
          <t>A day in the life of a Michelin Star restaurant diner</t>
        </is>
      </c>
      <c r="C1120"/>
      <c r="D1120"/>
      <c r="E1120" t="inlineStr">
        <is>
          <t>https://www.youtube.com/results?search_query=A+day+in+the+life+of+a+Michelin+Star+restaurant+diner&amp;sp=EgQgAXAB</t>
        </is>
      </c>
    </row>
    <row r="1121" ht="25.5" customHeight="1">
      <c r="A1121" t="inlineStr">
        <is>
          <t>Dining Out</t>
        </is>
      </c>
      <c r="B1121" t="inlineStr">
        <is>
          <t>How dining out has changed over the years</t>
        </is>
      </c>
      <c r="C1121"/>
      <c r="D1121"/>
      <c r="E1121" t="inlineStr">
        <is>
          <t>https://www.youtube.com/results?search_query=How+dining+out+has+changed+over+the+years&amp;sp=EgQgAXAB</t>
        </is>
      </c>
    </row>
    <row r="1122" ht="25.5" customHeight="1">
      <c r="A1122" t="inlineStr">
        <is>
          <t>Dining Out</t>
        </is>
      </c>
      <c r="B1122" t="inlineStr">
        <is>
          <t>Behaviors to avoid when dining out</t>
        </is>
      </c>
      <c r="C1122"/>
      <c r="D1122"/>
      <c r="E1122" t="inlineStr">
        <is>
          <t>https://www.youtube.com/results?search_query=Behaviors+to+avoid+when+dining+out&amp;sp=EgQgAXAB</t>
        </is>
      </c>
    </row>
    <row r="1123" ht="25.5" customHeight="1">
      <c r="A1123" t="inlineStr">
        <is>
          <t>Dining Out</t>
        </is>
      </c>
      <c r="B1123" t="inlineStr">
        <is>
          <t>Cultural norms when dining out around the world</t>
        </is>
      </c>
      <c r="C1123"/>
      <c r="D1123"/>
      <c r="E1123" t="inlineStr">
        <is>
          <t>https://www.youtube.com/results?search_query=Cultural+norms+when+dining+out+around+the+world&amp;sp=EgQgAXAB</t>
        </is>
      </c>
    </row>
    <row r="1124" ht="25.5" customHeight="1">
      <c r="A1124" t="inlineStr">
        <is>
          <t>Recipes</t>
        </is>
      </c>
      <c r="B1124" t="inlineStr">
        <is>
          <t>How to make home made pasta recipe</t>
        </is>
      </c>
      <c r="C1124"/>
      <c r="D1124"/>
      <c r="E1124" t="inlineStr">
        <is>
          <t>https://www.youtube.com/results?search_query=How+to+make+home+made+pasta+recipe&amp;sp=EgQgAXAB</t>
        </is>
      </c>
    </row>
    <row r="1125" ht="25.5" customHeight="1">
      <c r="A1125" t="inlineStr">
        <is>
          <t>Recipes</t>
        </is>
      </c>
      <c r="B1125" t="inlineStr">
        <is>
          <t>Quick and easy breakfast recipes</t>
        </is>
      </c>
      <c r="C1125"/>
      <c r="D1125"/>
      <c r="E1125" t="inlineStr">
        <is>
          <t>https://www.youtube.com/results?search_query=Quick+and+easy+breakfast+recipes&amp;sp=EgQgAXAB</t>
        </is>
      </c>
    </row>
    <row r="1126" ht="25.5" customHeight="1">
      <c r="A1126" t="inlineStr">
        <is>
          <t>Recipes</t>
        </is>
      </c>
      <c r="B1126" t="inlineStr">
        <is>
          <t>Healthy recipes for weight loss</t>
        </is>
      </c>
      <c r="C1126"/>
      <c r="D1126"/>
      <c r="E1126" t="inlineStr">
        <is>
          <t>https://www.youtube.com/results?search_query=Healthy+recipes+for+weight+loss&amp;sp=EgQgAXAB</t>
        </is>
      </c>
    </row>
    <row r="1127" ht="25.5" customHeight="1">
      <c r="A1127" t="inlineStr">
        <is>
          <t>Recipes</t>
        </is>
      </c>
      <c r="B1127" t="inlineStr">
        <is>
          <t>World's best chocolate cake recipe</t>
        </is>
      </c>
      <c r="C1127"/>
      <c r="D1127"/>
      <c r="E1127" t="inlineStr">
        <is>
          <t>https://www.youtube.com/results?search_query=World's+best+chocolate+cake+recipe&amp;sp=EgQgAXAB</t>
        </is>
      </c>
    </row>
    <row r="1128" ht="25.5" customHeight="1">
      <c r="A1128" t="inlineStr">
        <is>
          <t>Recipes</t>
        </is>
      </c>
      <c r="B1128" t="inlineStr">
        <is>
          <t>Top 10 vegetarian recipes</t>
        </is>
      </c>
      <c r="C1128"/>
      <c r="D1128"/>
      <c r="E1128" t="inlineStr">
        <is>
          <t>https://www.youtube.com/results?search_query=Top+10+vegetarian+recipes&amp;sp=EgQgAXAB</t>
        </is>
      </c>
    </row>
    <row r="1129" ht="25.5" customHeight="1">
      <c r="A1129" t="inlineStr">
        <is>
          <t>Recipes</t>
        </is>
      </c>
      <c r="B1129" t="inlineStr">
        <is>
          <t>Easy and fast dinner recipes</t>
        </is>
      </c>
      <c r="C1129"/>
      <c r="D1129"/>
      <c r="E1129" t="inlineStr">
        <is>
          <t>https://www.youtube.com/results?search_query=Easy+and+fast+dinner+recipes&amp;sp=EgQgAXAB</t>
        </is>
      </c>
    </row>
    <row r="1130" ht="25.5" customHeight="1">
      <c r="A1130" t="inlineStr">
        <is>
          <t>Recipes</t>
        </is>
      </c>
      <c r="B1130" t="inlineStr">
        <is>
          <t>How to make sushi at home</t>
        </is>
      </c>
      <c r="C1130"/>
      <c r="D1130"/>
      <c r="E1130" t="inlineStr">
        <is>
          <t>https://www.youtube.com/results?search_query=How+to+make+sushi+at+home&amp;sp=EgQgAXAB</t>
        </is>
      </c>
    </row>
    <row r="1131" ht="25.5" customHeight="1">
      <c r="A1131" t="inlineStr">
        <is>
          <t>Recipes</t>
        </is>
      </c>
      <c r="B1131" t="inlineStr">
        <is>
          <t>Day in the life of a professional chef</t>
        </is>
      </c>
      <c r="C1131"/>
      <c r="D1131"/>
      <c r="E1131" t="inlineStr">
        <is>
          <t>https://www.youtube.com/results?search_query=Day+in+the+life+of+a+professional+chef&amp;sp=EgQgAXAB</t>
        </is>
      </c>
    </row>
    <row r="1132" ht="25.5" customHeight="1">
      <c r="A1132" t="inlineStr">
        <is>
          <t>Recipes</t>
        </is>
      </c>
      <c r="B1132" t="inlineStr">
        <is>
          <t>Cooking techniques every home chef should know</t>
        </is>
      </c>
      <c r="C1132"/>
      <c r="D1132"/>
      <c r="E1132" t="inlineStr">
        <is>
          <t>https://www.youtube.com/results?search_query=Cooking+techniques+every+home+chef+should+know&amp;sp=EgQgAXAB</t>
        </is>
      </c>
    </row>
    <row r="1133" ht="25.5" customHeight="1">
      <c r="A1133" t="inlineStr">
        <is>
          <t>Recipes</t>
        </is>
      </c>
      <c r="B1133" t="inlineStr">
        <is>
          <t>Holiday special recipes</t>
        </is>
      </c>
      <c r="C1133"/>
      <c r="D1133"/>
      <c r="E1133" t="inlineStr">
        <is>
          <t>https://www.youtube.com/results?search_query=Holiday+special+recipes&amp;sp=EgQgAXAB</t>
        </is>
      </c>
    </row>
    <row r="1134" ht="25.5" customHeight="1">
      <c r="A1134" t="inlineStr">
        <is>
          <t>Drinks</t>
        </is>
      </c>
      <c r="B1134" t="inlineStr">
        <is>
          <t>How to make popular cocktail drinks</t>
        </is>
      </c>
      <c r="C1134" t="inlineStr">
        <is>
          <t>Yes</t>
        </is>
      </c>
      <c r="D1134"/>
      <c r="E1134" t="inlineStr">
        <is>
          <t>https://www.youtube.com/results?search_query=How+to+make+popular+cocktail+drinks&amp;sp=EgQgAXAB</t>
        </is>
      </c>
    </row>
    <row r="1135" ht="25.5" customHeight="1">
      <c r="A1135" t="inlineStr">
        <is>
          <t>Drinks</t>
        </is>
      </c>
      <c r="B1135" t="inlineStr">
        <is>
          <t>Bartender day in the life</t>
        </is>
      </c>
      <c r="C1135" t="inlineStr">
        <is>
          <t>Yes</t>
        </is>
      </c>
      <c r="D1135"/>
      <c r="E1135" t="inlineStr">
        <is>
          <t>https://www.youtube.com/results?search_query=Bartender+day+in+the+life&amp;sp=EgQgAXAB</t>
        </is>
      </c>
    </row>
    <row r="1136" ht="25.5" customHeight="1">
      <c r="A1136" t="inlineStr">
        <is>
          <t>Drinks</t>
        </is>
      </c>
      <c r="B1136" t="inlineStr">
        <is>
          <t>How to mix drinks for beginners</t>
        </is>
      </c>
      <c r="C1136" t="inlineStr">
        <is>
          <t>Yes</t>
        </is>
      </c>
      <c r="D1136"/>
      <c r="E1136" t="inlineStr">
        <is>
          <t>https://www.youtube.com/results?search_query=How+to+mix+drinks+for+beginners&amp;sp=EgQgAXAB</t>
        </is>
      </c>
    </row>
    <row r="1137" ht="25.5" customHeight="1">
      <c r="A1137" t="inlineStr">
        <is>
          <t>Drinks</t>
        </is>
      </c>
      <c r="B1137" t="inlineStr">
        <is>
          <t>How to make healthy drink recipes</t>
        </is>
      </c>
      <c r="C1137" t="inlineStr">
        <is>
          <t>Yes</t>
        </is>
      </c>
      <c r="D1137"/>
      <c r="E1137" t="inlineStr">
        <is>
          <t>https://www.youtube.com/results?search_query=How+to+make+healthy+drink+recipes&amp;sp=EgQgAXAB</t>
        </is>
      </c>
    </row>
    <row r="1138" ht="25.5" customHeight="1">
      <c r="A1138" t="inlineStr">
        <is>
          <t>Drinks</t>
        </is>
      </c>
      <c r="B1138" t="inlineStr">
        <is>
          <t>DIY drinks tutorial</t>
        </is>
      </c>
      <c r="C1138" t="inlineStr">
        <is>
          <t>Yes</t>
        </is>
      </c>
      <c r="D1138"/>
      <c r="E1138" t="inlineStr">
        <is>
          <t>https://www.youtube.com/results?search_query=DIY+drinks+tutorial&amp;sp=EgQgAXAB</t>
        </is>
      </c>
    </row>
    <row r="1139" ht="25.5" customHeight="1">
      <c r="A1139" t="inlineStr">
        <is>
          <t>Drinks</t>
        </is>
      </c>
      <c r="B1139" t="inlineStr">
        <is>
          <t>How to make traditional drinks around the world</t>
        </is>
      </c>
      <c r="C1139" t="inlineStr">
        <is>
          <t>Yes</t>
        </is>
      </c>
      <c r="D1139"/>
      <c r="E1139" t="inlineStr">
        <is>
          <t>https://www.youtube.com/results?search_query=How+to+make+traditional+drinks+around+the+world&amp;sp=EgQgAXAB</t>
        </is>
      </c>
    </row>
    <row r="1140" ht="25.5" customHeight="1">
      <c r="A1140" t="inlineStr">
        <is>
          <t>Drinks</t>
        </is>
      </c>
      <c r="B1140" t="inlineStr">
        <is>
          <t>Mocktail recipes easy steps</t>
        </is>
      </c>
      <c r="C1140" t="inlineStr">
        <is>
          <t>Yes</t>
        </is>
      </c>
      <c r="D1140"/>
      <c r="E1140" t="inlineStr">
        <is>
          <t>https://www.youtube.com/results?search_query=Mocktail+recipes+easy+steps&amp;sp=EgQgAXAB</t>
        </is>
      </c>
    </row>
    <row r="1141" ht="25.5" customHeight="1">
      <c r="A1141" t="inlineStr">
        <is>
          <t>Drinks</t>
        </is>
      </c>
      <c r="B1141" t="inlineStr">
        <is>
          <t>Nonalcoholic drinks how to make</t>
        </is>
      </c>
      <c r="C1141" t="inlineStr">
        <is>
          <t>Yes</t>
        </is>
      </c>
      <c r="D1141"/>
      <c r="E1141" t="inlineStr">
        <is>
          <t>https://www.youtube.com/results?search_query=Nonalcoholic+drinks+how+to+make&amp;sp=EgQgAXAB</t>
        </is>
      </c>
    </row>
    <row r="1142" ht="25.5" customHeight="1">
      <c r="A1142" t="inlineStr">
        <is>
          <t>Drinks</t>
        </is>
      </c>
      <c r="B1142" t="inlineStr">
        <is>
          <t>Tips for pairing drinks and food</t>
        </is>
      </c>
      <c r="C1142" t="inlineStr">
        <is>
          <t>Yes</t>
        </is>
      </c>
      <c r="D1142"/>
      <c r="E1142" t="inlineStr">
        <is>
          <t>https://www.youtube.com/results?search_query=Tips+for+pairing+drinks+and+food&amp;sp=EgQgAXAB</t>
        </is>
      </c>
    </row>
    <row r="1143" ht="25.5" customHeight="1">
      <c r="A1143" t="inlineStr">
        <is>
          <t>Drinks</t>
        </is>
      </c>
      <c r="B1143" t="inlineStr">
        <is>
          <t>How to make coffee shop drinks at home</t>
        </is>
      </c>
      <c r="C1143" t="inlineStr">
        <is>
          <t>Yes</t>
        </is>
      </c>
      <c r="D1143"/>
      <c r="E1143" t="inlineStr">
        <is>
          <t>https://www.youtube.com/results?search_query=How+to+make+coffee+shop+drinks+at+home&amp;sp=EgQgAXAB</t>
        </is>
      </c>
    </row>
    <row r="1144" ht="25.5" customHeight="1">
      <c r="A1144" t="inlineStr">
        <is>
          <t>food Preparation</t>
        </is>
      </c>
      <c r="B1144" t="inlineStr">
        <is>
          <t>How to prepare food for the week</t>
        </is>
      </c>
      <c r="C1144"/>
      <c r="D1144"/>
      <c r="E1144" t="inlineStr">
        <is>
          <t>https://www.youtube.com/results?search_query=How+to+prepare+food+for+the+week&amp;sp=EgQgAXAB</t>
        </is>
      </c>
    </row>
    <row r="1145" ht="25.5" customHeight="1">
      <c r="A1145" t="inlineStr">
        <is>
          <t>food Preparation</t>
        </is>
      </c>
      <c r="B1145" t="inlineStr">
        <is>
          <t>Basic food preparation techniques</t>
        </is>
      </c>
      <c r="C1145"/>
      <c r="D1145"/>
      <c r="E1145" t="inlineStr">
        <is>
          <t>https://www.youtube.com/results?search_query=Basic+food+preparation+techniques&amp;sp=EgQgAXAB</t>
        </is>
      </c>
    </row>
    <row r="1146" ht="25.5" customHeight="1">
      <c r="A1146" t="inlineStr">
        <is>
          <t>food Preparation</t>
        </is>
      </c>
      <c r="B1146" t="inlineStr">
        <is>
          <t>Essential kitchen skills for food preparation</t>
        </is>
      </c>
      <c r="C1146"/>
      <c r="D1146"/>
      <c r="E1146" t="inlineStr">
        <is>
          <t>https://www.youtube.com/results?search_query=Essential+kitchen+skills+for+food+preparation&amp;sp=EgQgAXAB</t>
        </is>
      </c>
    </row>
    <row r="1147" ht="25.5" customHeight="1">
      <c r="A1147" t="inlineStr">
        <is>
          <t>food Preparation</t>
        </is>
      </c>
      <c r="B1147" t="inlineStr">
        <is>
          <t>Demonstration of professional chef food preparation</t>
        </is>
      </c>
      <c r="C1147"/>
      <c r="D1147"/>
      <c r="E1147" t="inlineStr">
        <is>
          <t>https://www.youtube.com/results?search_query=Demonstration+of+professional+chef+food+preparation&amp;sp=EgQgAXAB</t>
        </is>
      </c>
    </row>
    <row r="1148" ht="25.5" customHeight="1">
      <c r="A1148" t="inlineStr">
        <is>
          <t>food Preparation</t>
        </is>
      </c>
      <c r="B1148" t="inlineStr">
        <is>
          <t>Day in life of a chef food preparation</t>
        </is>
      </c>
      <c r="C1148"/>
      <c r="D1148"/>
      <c r="E1148" t="inlineStr">
        <is>
          <t>https://www.youtube.com/results?search_query=Day+in+life+of+a+chef+food+preparation&amp;sp=EgQgAXAB</t>
        </is>
      </c>
    </row>
    <row r="1149" ht="25.5" customHeight="1">
      <c r="A1149" t="inlineStr">
        <is>
          <t>food Preparation</t>
        </is>
      </c>
      <c r="B1149" t="inlineStr">
        <is>
          <t>How to prepare healthy food at home</t>
        </is>
      </c>
      <c r="C1149"/>
      <c r="D1149"/>
      <c r="E1149" t="inlineStr">
        <is>
          <t>https://www.youtube.com/results?search_query=How+to+prepare+healthy+food+at+home&amp;sp=EgQgAXAB</t>
        </is>
      </c>
    </row>
    <row r="1150" ht="25.5" customHeight="1">
      <c r="A1150" t="inlineStr">
        <is>
          <t>food Preparation</t>
        </is>
      </c>
      <c r="B1150" t="inlineStr">
        <is>
          <t>Food preparation tips and tricks</t>
        </is>
      </c>
      <c r="C1150"/>
      <c r="D1150"/>
      <c r="E1150" t="inlineStr">
        <is>
          <t>https://www.youtube.com/results?search_query=Food+preparation+tips+and+tricks&amp;sp=EgQgAXAB</t>
        </is>
      </c>
    </row>
    <row r="1151" ht="25.5" customHeight="1">
      <c r="A1151" t="inlineStr">
        <is>
          <t>food Preparation</t>
        </is>
      </c>
      <c r="B1151" t="inlineStr">
        <is>
          <t>Recipes and techniques for food preparation</t>
        </is>
      </c>
      <c r="C1151"/>
      <c r="D1151"/>
      <c r="E1151" t="inlineStr">
        <is>
          <t>https://www.youtube.com/results?search_query=Recipes+and+techniques+for+food+preparation&amp;sp=EgQgAXAB</t>
        </is>
      </c>
    </row>
    <row r="1152" ht="25.5" customHeight="1">
      <c r="A1152" t="inlineStr">
        <is>
          <t>food Preparation</t>
        </is>
      </c>
      <c r="B1152" t="inlineStr">
        <is>
          <t>Food preparation for beginners</t>
        </is>
      </c>
      <c r="C1152"/>
      <c r="D1152"/>
      <c r="E1152" t="inlineStr">
        <is>
          <t>https://www.youtube.com/results?search_query=Food+preparation+for+beginners&amp;sp=EgQgAXAB</t>
        </is>
      </c>
    </row>
    <row r="1153" ht="25.5" customHeight="1">
      <c r="A1153" t="inlineStr">
        <is>
          <t>food Preparation</t>
        </is>
      </c>
      <c r="B1153" t="inlineStr">
        <is>
          <t>Advanced food preparation methods</t>
        </is>
      </c>
      <c r="C1153"/>
      <c r="D1153"/>
      <c r="E1153" t="inlineStr">
        <is>
          <t>https://www.youtube.com/results?search_query=Advanced+food+preparation+methods&amp;sp=EgQgAXAB</t>
        </is>
      </c>
    </row>
    <row r="1154" ht="25.5" customHeight="1">
      <c r="A1154" t="inlineStr">
        <is>
          <t>Breakfast</t>
        </is>
      </c>
      <c r="B1154" t="inlineStr">
        <is>
          <t>How to make a healthy breakfast</t>
        </is>
      </c>
      <c r="C1154"/>
      <c r="D1154"/>
      <c r="E1154" t="inlineStr">
        <is>
          <t>https://www.youtube.com/results?search_query=How+to+make+a+healthy+breakfast&amp;sp=EgQgAXAB</t>
        </is>
      </c>
    </row>
    <row r="1155" ht="25.5" customHeight="1">
      <c r="A1155" t="inlineStr">
        <is>
          <t>Breakfast</t>
        </is>
      </c>
      <c r="B1155" t="inlineStr">
        <is>
          <t>Quick and easy breakfast recipes</t>
        </is>
      </c>
      <c r="C1155"/>
      <c r="D1155"/>
      <c r="E1155" t="inlineStr">
        <is>
          <t>https://www.youtube.com/results?search_query=Quick+and+easy+breakfast+recipes&amp;sp=EgQgAXAB</t>
        </is>
      </c>
    </row>
    <row r="1156" ht="25.5" customHeight="1">
      <c r="A1156" t="inlineStr">
        <is>
          <t>Breakfast</t>
        </is>
      </c>
      <c r="B1156" t="inlineStr">
        <is>
          <t>Gordon Ramsay's top breakfast recipes</t>
        </is>
      </c>
      <c r="C1156"/>
      <c r="D1156"/>
      <c r="E1156" t="inlineStr">
        <is>
          <t>https://www.youtube.com/results?search_query=Gordon+Ramsay's+top+breakfast+recipes&amp;sp=EgQgAXAB</t>
        </is>
      </c>
    </row>
    <row r="1157" ht="25.5" customHeight="1">
      <c r="A1157" t="inlineStr">
        <is>
          <t>Breakfast</t>
        </is>
      </c>
      <c r="B1157" t="inlineStr">
        <is>
          <t>Day in the life of a breakfast chef</t>
        </is>
      </c>
      <c r="C1157"/>
      <c r="D1157"/>
      <c r="E1157" t="inlineStr">
        <is>
          <t>https://www.youtube.com/results?search_query=Day+in+the+life+of+a+breakfast+chef&amp;sp=EgQgAXAB</t>
        </is>
      </c>
    </row>
    <row r="1158" ht="25.5" customHeight="1">
      <c r="A1158" t="inlineStr">
        <is>
          <t>Breakfast</t>
        </is>
      </c>
      <c r="B1158" t="inlineStr">
        <is>
          <t>Best breakfast meals around the world</t>
        </is>
      </c>
      <c r="C1158"/>
      <c r="D1158"/>
      <c r="E1158" t="inlineStr">
        <is>
          <t>https://www.youtube.com/results?search_query=Best+breakfast+meals+around+the+world&amp;sp=EgQgAXAB</t>
        </is>
      </c>
    </row>
    <row r="1159" ht="25.5" customHeight="1">
      <c r="A1159" t="inlineStr">
        <is>
          <t>Breakfast</t>
        </is>
      </c>
      <c r="B1159" t="inlineStr">
        <is>
          <t>Making the perfect Sunday breakfast</t>
        </is>
      </c>
      <c r="C1159"/>
      <c r="D1159"/>
      <c r="E1159" t="inlineStr">
        <is>
          <t>https://www.youtube.com/results?search_query=Making+the+perfect+Sunday+breakfast&amp;sp=EgQgAXAB</t>
        </is>
      </c>
    </row>
    <row r="1160" ht="25.5" customHeight="1">
      <c r="A1160" t="inlineStr">
        <is>
          <t>Breakfast</t>
        </is>
      </c>
      <c r="B1160" t="inlineStr">
        <is>
          <t>Breakfast meal prep for the whole week</t>
        </is>
      </c>
      <c r="C1160"/>
      <c r="D1160"/>
      <c r="E1160" t="inlineStr">
        <is>
          <t>https://www.youtube.com/results?search_query=Breakfast+meal+prep+for+the+whole+week&amp;sp=EgQgAXAB</t>
        </is>
      </c>
    </row>
    <row r="1161" ht="25.5" customHeight="1">
      <c r="A1161" t="inlineStr">
        <is>
          <t>Breakfast</t>
        </is>
      </c>
      <c r="B1161" t="inlineStr">
        <is>
          <t>Vegan breakfast recipe ideas</t>
        </is>
      </c>
      <c r="C1161"/>
      <c r="D1161"/>
      <c r="E1161" t="inlineStr">
        <is>
          <t>https://www.youtube.com/results?search_query=Vegan+breakfast+recipe+ideas&amp;sp=EgQgAXAB</t>
        </is>
      </c>
    </row>
    <row r="1162" ht="25.5" customHeight="1">
      <c r="A1162" t="inlineStr">
        <is>
          <t>Breakfast</t>
        </is>
      </c>
      <c r="B1162" t="inlineStr">
        <is>
          <t>How to make breakfast for kids</t>
        </is>
      </c>
      <c r="C1162"/>
      <c r="D1162"/>
      <c r="E1162" t="inlineStr">
        <is>
          <t>https://www.youtube.com/results?search_query=How+to+make+breakfast+for+kids&amp;sp=EgQgAXAB</t>
        </is>
      </c>
    </row>
    <row r="1163" ht="25.5" customHeight="1">
      <c r="A1163" t="inlineStr">
        <is>
          <t>Breakfast</t>
        </is>
      </c>
      <c r="B1163" t="inlineStr">
        <is>
          <t>Homemade continental breakfast ideas</t>
        </is>
      </c>
      <c r="C1163"/>
      <c r="D1163"/>
      <c r="E1163" t="inlineStr">
        <is>
          <t>https://www.youtube.com/results?search_query=Homemade+continental+breakfast+ideas&amp;sp=EgQgAXAB</t>
        </is>
      </c>
    </row>
    <row r="1164" ht="25.5" customHeight="1">
      <c r="A1164" t="inlineStr">
        <is>
          <t>Parties</t>
        </is>
      </c>
      <c r="B1164" t="inlineStr">
        <is>
          <t>How to plan a party</t>
        </is>
      </c>
      <c r="C1164"/>
      <c r="D1164"/>
      <c r="E1164" t="inlineStr">
        <is>
          <t>https://www.youtube.com/results?search_query=How+to+plan+a+party&amp;sp=EgQgAXAB</t>
        </is>
      </c>
    </row>
    <row r="1165" ht="25.5" customHeight="1">
      <c r="A1165" t="inlineStr">
        <is>
          <t>Parties</t>
        </is>
      </c>
      <c r="B1165" t="inlineStr">
        <is>
          <t>Party decoration ideas</t>
        </is>
      </c>
      <c r="C1165"/>
      <c r="D1165"/>
      <c r="E1165" t="inlineStr">
        <is>
          <t>https://www.youtube.com/results?search_query=Party+decoration+ideas&amp;sp=EgQgAXAB</t>
        </is>
      </c>
    </row>
    <row r="1166" ht="25.5" customHeight="1">
      <c r="A1166" t="inlineStr">
        <is>
          <t>Parties</t>
        </is>
      </c>
      <c r="B1166" t="inlineStr">
        <is>
          <t>Day in the life of a party planner</t>
        </is>
      </c>
      <c r="C1166"/>
      <c r="D1166"/>
      <c r="E1166" t="inlineStr">
        <is>
          <t>https://www.youtube.com/results?search_query=Day+in+the+life+of+a+party+planner&amp;sp=EgQgAXAB</t>
        </is>
      </c>
    </row>
    <row r="1167" ht="25.5" customHeight="1">
      <c r="A1167" t="inlineStr">
        <is>
          <t>Parties</t>
        </is>
      </c>
      <c r="B1167" t="inlineStr">
        <is>
          <t>DIY party favors</t>
        </is>
      </c>
      <c r="C1167"/>
      <c r="D1167"/>
      <c r="E1167" t="inlineStr">
        <is>
          <t>https://www.youtube.com/results?search_query=DIY+party+favors&amp;sp=EgQgAXAB</t>
        </is>
      </c>
    </row>
    <row r="1168" ht="25.5" customHeight="1">
      <c r="A1168" t="inlineStr">
        <is>
          <t>Parties</t>
        </is>
      </c>
      <c r="B1168" t="inlineStr">
        <is>
          <t>Food ideas for parties</t>
        </is>
      </c>
      <c r="C1168"/>
      <c r="D1168"/>
      <c r="E1168" t="inlineStr">
        <is>
          <t>https://www.youtube.com/results?search_query=Food+ideas+for+parties&amp;sp=EgQgAXAB</t>
        </is>
      </c>
    </row>
    <row r="1169" ht="25.5" customHeight="1">
      <c r="A1169" t="inlineStr">
        <is>
          <t>Parties</t>
        </is>
      </c>
      <c r="B1169" t="inlineStr">
        <is>
          <t>How to throw a surprise party</t>
        </is>
      </c>
      <c r="C1169"/>
      <c r="D1169"/>
      <c r="E1169" t="inlineStr">
        <is>
          <t>https://www.youtube.com/results?search_query=How+to+throw+a+surprise+party&amp;sp=EgQgAXAB</t>
        </is>
      </c>
    </row>
    <row r="1170" ht="25.5" customHeight="1">
      <c r="A1170" t="inlineStr">
        <is>
          <t>Parties</t>
        </is>
      </c>
      <c r="B1170" t="inlineStr">
        <is>
          <t>Kidfriendly party themes and ideas</t>
        </is>
      </c>
      <c r="C1170"/>
      <c r="D1170"/>
      <c r="E1170" t="inlineStr">
        <is>
          <t>https://www.youtube.com/results?search_query=Kidfriendly+party+themes+and+ideas&amp;sp=EgQgAXAB</t>
        </is>
      </c>
    </row>
    <row r="1171" ht="25.5" customHeight="1">
      <c r="A1171" t="inlineStr">
        <is>
          <t>Parties</t>
        </is>
      </c>
      <c r="B1171" t="inlineStr">
        <is>
          <t>Best party games compilation</t>
        </is>
      </c>
      <c r="C1171"/>
      <c r="D1171"/>
      <c r="E1171" t="inlineStr">
        <is>
          <t>https://www.youtube.com/results?search_query=Best+party+games+compilation&amp;sp=EgQgAXAB</t>
        </is>
      </c>
    </row>
    <row r="1172" ht="25.5" customHeight="1">
      <c r="A1172" t="inlineStr">
        <is>
          <t>Parties</t>
        </is>
      </c>
      <c r="B1172" t="inlineStr">
        <is>
          <t>How to make party invitations</t>
        </is>
      </c>
      <c r="C1172"/>
      <c r="D1172"/>
      <c r="E1172" t="inlineStr">
        <is>
          <t>https://www.youtube.com/results?search_query=How+to+make+party+invitations&amp;sp=EgQgAXAB</t>
        </is>
      </c>
    </row>
    <row r="1173" ht="25.5" customHeight="1">
      <c r="A1173" t="inlineStr">
        <is>
          <t>Parties</t>
        </is>
      </c>
      <c r="B1173" t="inlineStr">
        <is>
          <t>Cocktail recipes for parties</t>
        </is>
      </c>
      <c r="C1173"/>
      <c r="D1173"/>
      <c r="E1173" t="inlineStr">
        <is>
          <t>https://www.youtube.com/results?search_query=Cocktail+recipes+for+parties&amp;sp=EgQgAXAB</t>
        </is>
      </c>
    </row>
    <row r="1174" ht="25.5" customHeight="1">
      <c r="A1174" t="inlineStr">
        <is>
          <t>Holiday Cooking</t>
        </is>
      </c>
      <c r="B1174" t="inlineStr">
        <is>
          <t>How to cook a holiday turkey</t>
        </is>
      </c>
      <c r="C1174"/>
      <c r="D1174"/>
      <c r="E1174" t="inlineStr">
        <is>
          <t>https://www.youtube.com/results?search_query=How+to+cook+a+holiday+turkey&amp;sp=EgQgAXAB</t>
        </is>
      </c>
    </row>
    <row r="1175" ht="25.5" customHeight="1">
      <c r="A1175" t="inlineStr">
        <is>
          <t>Holiday Cooking</t>
        </is>
      </c>
      <c r="B1175" t="inlineStr">
        <is>
          <t>Easy holiday recipes for beginners</t>
        </is>
      </c>
      <c r="C1175"/>
      <c r="D1175"/>
      <c r="E1175" t="inlineStr">
        <is>
          <t>https://www.youtube.com/results?search_query=Easy+holiday+recipes+for+beginners&amp;sp=EgQgAXAB</t>
        </is>
      </c>
    </row>
    <row r="1176" ht="25.5" customHeight="1">
      <c r="A1176" t="inlineStr">
        <is>
          <t>Holiday Cooking</t>
        </is>
      </c>
      <c r="B1176" t="inlineStr">
        <is>
          <t>Cooking traditional Christmas meals</t>
        </is>
      </c>
      <c r="C1176"/>
      <c r="D1176"/>
      <c r="E1176" t="inlineStr">
        <is>
          <t>https://www.youtube.com/results?search_query=Cooking+traditional+Christmas+meals&amp;sp=EgQgAXAB</t>
        </is>
      </c>
    </row>
    <row r="1177" ht="25.5" customHeight="1">
      <c r="A1177" t="inlineStr">
        <is>
          <t>Holiday Cooking</t>
        </is>
      </c>
      <c r="B1177" t="inlineStr">
        <is>
          <t>Tutorial on holiday cooking for a crowd</t>
        </is>
      </c>
      <c r="C1177"/>
      <c r="D1177"/>
      <c r="E1177" t="inlineStr">
        <is>
          <t>https://www.youtube.com/results?search_query=Tutorial+on+holiday+cooking+for+a+crowd&amp;sp=EgQgAXAB</t>
        </is>
      </c>
    </row>
    <row r="1178" ht="25.5" customHeight="1">
      <c r="A1178" t="inlineStr">
        <is>
          <t>Holiday Cooking</t>
        </is>
      </c>
      <c r="B1178" t="inlineStr">
        <is>
          <t>Day in the life of a holiday caterer</t>
        </is>
      </c>
      <c r="C1178"/>
      <c r="D1178"/>
      <c r="E1178" t="inlineStr">
        <is>
          <t>https://www.youtube.com/results?search_query=Day+in+the+life+of+a+holiday+caterer&amp;sp=EgQgAXAB</t>
        </is>
      </c>
    </row>
    <row r="1179" ht="25.5" customHeight="1">
      <c r="A1179" t="inlineStr">
        <is>
          <t>Holiday Cooking</t>
        </is>
      </c>
      <c r="B1179" t="inlineStr">
        <is>
          <t>Best cooking techniques for Christmas dinner</t>
        </is>
      </c>
      <c r="C1179"/>
      <c r="D1179"/>
      <c r="E1179" t="inlineStr">
        <is>
          <t>https://www.youtube.com/results?search_query=Best+cooking+techniques+for+Christmas+dinner&amp;sp=EgQgAXAB</t>
        </is>
      </c>
    </row>
    <row r="1180" ht="25.5" customHeight="1">
      <c r="A1180" t="inlineStr">
        <is>
          <t>Holiday Cooking</t>
        </is>
      </c>
      <c r="B1180" t="inlineStr">
        <is>
          <t>How to bake holiday desserts</t>
        </is>
      </c>
      <c r="C1180"/>
      <c r="D1180"/>
      <c r="E1180" t="inlineStr">
        <is>
          <t>https://www.youtube.com/results?search_query=How+to+bake+holiday+desserts&amp;sp=EgQgAXAB</t>
        </is>
      </c>
    </row>
    <row r="1181" ht="25.5" customHeight="1">
      <c r="A1181" t="inlineStr">
        <is>
          <t>Holiday Cooking</t>
        </is>
      </c>
      <c r="B1181" t="inlineStr">
        <is>
          <t>Masterclass on holiday meal prep</t>
        </is>
      </c>
      <c r="C1181"/>
      <c r="D1181"/>
      <c r="E1181" t="inlineStr">
        <is>
          <t>https://www.youtube.com/results?search_query=Masterclass+on+holiday+meal+prep&amp;sp=EgQgAXAB</t>
        </is>
      </c>
    </row>
    <row r="1182" ht="25.5" customHeight="1">
      <c r="A1182" t="inlineStr">
        <is>
          <t>Holiday Cooking</t>
        </is>
      </c>
      <c r="B1182" t="inlineStr">
        <is>
          <t>Holiday cooking with celebrity chefs</t>
        </is>
      </c>
      <c r="C1182"/>
      <c r="D1182"/>
      <c r="E1182" t="inlineStr">
        <is>
          <t>https://www.youtube.com/results?search_query=Holiday+cooking+with+celebrity+chefs&amp;sp=EgQgAXAB</t>
        </is>
      </c>
    </row>
    <row r="1183" ht="25.5" customHeight="1">
      <c r="A1183" t="inlineStr">
        <is>
          <t>Holiday Cooking</t>
        </is>
      </c>
      <c r="B1183" t="inlineStr">
        <is>
          <t>Guide to vegetarian holiday meals</t>
        </is>
      </c>
      <c r="C1183"/>
      <c r="D1183"/>
      <c r="E1183" t="inlineStr">
        <is>
          <t>https://www.youtube.com/results?search_query=Guide+to+vegetarian+holiday+meals&amp;sp=EgQgAXAB</t>
        </is>
      </c>
    </row>
    <row r="1184" ht="25.5" customHeight="1">
      <c r="A1184" t="inlineStr">
        <is>
          <t>Cooking Equipment</t>
        </is>
      </c>
      <c r="B1184" t="inlineStr">
        <is>
          <t>How to use various cooking equipment</t>
        </is>
      </c>
      <c r="C1184"/>
      <c r="D1184"/>
      <c r="E1184" t="inlineStr">
        <is>
          <t>https://www.youtube.com/results?search_query=How+to+use+various+cooking+equipment&amp;sp=EgQgAXAB</t>
        </is>
      </c>
    </row>
    <row r="1185" ht="25.5" customHeight="1">
      <c r="A1185" t="inlineStr">
        <is>
          <t>Cooking Equipment</t>
        </is>
      </c>
      <c r="B1185" t="inlineStr">
        <is>
          <t>Day in the life of a culinary chef mastering cooking equipment</t>
        </is>
      </c>
      <c r="C1185"/>
      <c r="D1185"/>
      <c r="E1185" t="inlineStr">
        <is>
          <t>https://www.youtube.com/results?search_query=Day+in+the+life+of+a+culinary+chef+mastering+cooking+equipment&amp;sp=EgQgAXAB</t>
        </is>
      </c>
    </row>
    <row r="1186" ht="25.5" customHeight="1">
      <c r="A1186" t="inlineStr">
        <is>
          <t>Cooking Equipment</t>
        </is>
      </c>
      <c r="B1186" t="inlineStr">
        <is>
          <t>Proper care and cleaning of cooking equipment</t>
        </is>
      </c>
      <c r="C1186"/>
      <c r="D1186"/>
      <c r="E1186" t="inlineStr">
        <is>
          <t>https://www.youtube.com/results?search_query=Proper+care+and+cleaning+of+cooking+equipment&amp;sp=EgQgAXAB</t>
        </is>
      </c>
    </row>
    <row r="1187" ht="25.5" customHeight="1">
      <c r="A1187" t="inlineStr">
        <is>
          <t>Cooking Equipment</t>
        </is>
      </c>
      <c r="B1187" t="inlineStr">
        <is>
          <t>Cooking equipment essentials for beginners</t>
        </is>
      </c>
      <c r="C1187"/>
      <c r="D1187"/>
      <c r="E1187" t="inlineStr">
        <is>
          <t>https://www.youtube.com/results?search_query=Cooking+equipment+essentials+for+beginners&amp;sp=EgQgAXAB</t>
        </is>
      </c>
    </row>
    <row r="1188" ht="25.5" customHeight="1">
      <c r="A1188" t="inlineStr">
        <is>
          <t>Cooking Equipment</t>
        </is>
      </c>
      <c r="B1188" t="inlineStr">
        <is>
          <t>Top 10 professional cooking equipment for your kitchen</t>
        </is>
      </c>
      <c r="C1188"/>
      <c r="D1188"/>
      <c r="E1188" t="inlineStr">
        <is>
          <t>https://www.youtube.com/results?search_query=Top+10+professional+cooking+equipment+for+your+kitchen&amp;sp=EgQgAXAB</t>
        </is>
      </c>
    </row>
    <row r="1189" ht="25.5" customHeight="1">
      <c r="A1189" t="inlineStr">
        <is>
          <t>Cooking Equipment</t>
        </is>
      </c>
      <c r="B1189" t="inlineStr">
        <is>
          <t>Difference between commercial and home cooking equipment</t>
        </is>
      </c>
      <c r="C1189"/>
      <c r="D1189"/>
      <c r="E1189" t="inlineStr">
        <is>
          <t>https://www.youtube.com/results?search_query=Difference+between+commercial+and+home+cooking+equipment&amp;sp=EgQgAXAB</t>
        </is>
      </c>
    </row>
    <row r="1190" ht="25.5" customHeight="1">
      <c r="A1190" t="inlineStr">
        <is>
          <t>Cooking Equipment</t>
        </is>
      </c>
      <c r="B1190" t="inlineStr">
        <is>
          <t>How to choose the right cooking equipment</t>
        </is>
      </c>
      <c r="C1190"/>
      <c r="D1190"/>
      <c r="E1190" t="inlineStr">
        <is>
          <t>https://www.youtube.com/results?search_query=How+to+choose+the+right+cooking+equipment&amp;sp=EgQgAXAB</t>
        </is>
      </c>
    </row>
    <row r="1191" ht="25.5" customHeight="1">
      <c r="A1191" t="inlineStr">
        <is>
          <t>Cooking Equipment</t>
        </is>
      </c>
      <c r="B1191" t="inlineStr">
        <is>
          <t>Cooking equipment reviews and comparisons</t>
        </is>
      </c>
      <c r="C1191"/>
      <c r="D1191"/>
      <c r="E1191" t="inlineStr">
        <is>
          <t>https://www.youtube.com/results?search_query=Cooking+equipment+reviews+and+comparisons&amp;sp=EgQgAXAB</t>
        </is>
      </c>
    </row>
    <row r="1192" ht="25.5" customHeight="1">
      <c r="A1192" t="inlineStr">
        <is>
          <t>Cooking Equipment</t>
        </is>
      </c>
      <c r="B1192" t="inlineStr">
        <is>
          <t>How to best utilize slow cooking equipment</t>
        </is>
      </c>
      <c r="C1192"/>
      <c r="D1192"/>
      <c r="E1192" t="inlineStr">
        <is>
          <t>https://www.youtube.com/results?search_query=How+to+best+utilize+slow+cooking+equipment&amp;sp=EgQgAXAB</t>
        </is>
      </c>
    </row>
    <row r="1193" ht="25.5" customHeight="1">
      <c r="A1193" t="inlineStr">
        <is>
          <t>Cooking Equipment</t>
        </is>
      </c>
      <c r="B1193" t="inlineStr">
        <is>
          <t>Space saving kitchen hacks with multifunctional cooking equipment</t>
        </is>
      </c>
      <c r="C1193"/>
      <c r="D1193"/>
      <c r="E1193" t="inlineStr">
        <is>
          <t>https://www.youtube.com/results?search_query=Space+saving+kitchen+hacks+with+multifunctional+cooking+equipment&amp;sp=EgQgAXAB</t>
        </is>
      </c>
    </row>
    <row r="1194" ht="25.5" customHeight="1">
      <c r="A1194" t="inlineStr">
        <is>
          <t>herbs and spices</t>
        </is>
      </c>
      <c r="B1194" t="inlineStr">
        <is>
          <t>How to grow herbs and spices at home</t>
        </is>
      </c>
      <c r="C1194"/>
      <c r="D1194"/>
      <c r="E1194" t="inlineStr">
        <is>
          <t>https://www.youtube.com/results?search_query=How+to+grow+herbs+and+spices+at+home&amp;sp=EgQgAXAB</t>
        </is>
      </c>
    </row>
    <row r="1195" ht="25.5" customHeight="1">
      <c r="A1195" t="inlineStr">
        <is>
          <t>herbs and spices</t>
        </is>
      </c>
      <c r="B1195" t="inlineStr">
        <is>
          <t>Best herbs and spices for chicken recipe</t>
        </is>
      </c>
      <c r="C1195"/>
      <c r="D1195"/>
      <c r="E1195" t="inlineStr">
        <is>
          <t>https://www.youtube.com/results?search_query=Best+herbs+and+spices+for+chicken+recipe&amp;sp=EgQgAXAB</t>
        </is>
      </c>
    </row>
    <row r="1196" ht="25.5" customHeight="1">
      <c r="A1196" t="inlineStr">
        <is>
          <t>herbs and spices</t>
        </is>
      </c>
      <c r="B1196" t="inlineStr">
        <is>
          <t>Day in the life of a herbalist</t>
        </is>
      </c>
      <c r="C1196"/>
      <c r="D1196"/>
      <c r="E1196" t="inlineStr">
        <is>
          <t>https://www.youtube.com/results?search_query=Day+in+the+life+of+a+herbalist&amp;sp=EgQgAXAB</t>
        </is>
      </c>
    </row>
    <row r="1197" ht="25.5" customHeight="1">
      <c r="A1197" t="inlineStr">
        <is>
          <t>herbs and spices</t>
        </is>
      </c>
      <c r="B1197" t="inlineStr">
        <is>
          <t>Cooking with herbs and spices tutorial</t>
        </is>
      </c>
      <c r="C1197"/>
      <c r="D1197"/>
      <c r="E1197" t="inlineStr">
        <is>
          <t>https://www.youtube.com/results?search_query=Cooking+with+herbs+and+spices+tutorial&amp;sp=EgQgAXAB</t>
        </is>
      </c>
    </row>
    <row r="1198" ht="25.5" customHeight="1">
      <c r="A1198" t="inlineStr">
        <is>
          <t>herbs and spices</t>
        </is>
      </c>
      <c r="B1198" t="inlineStr">
        <is>
          <t>Health benefits of herbs and spices</t>
        </is>
      </c>
      <c r="C1198"/>
      <c r="D1198"/>
      <c r="E1198" t="inlineStr">
        <is>
          <t>https://www.youtube.com/results?search_query=Health+benefits+of+herbs+and+spices&amp;sp=EgQgAXAB</t>
        </is>
      </c>
    </row>
    <row r="1199" ht="25.5" customHeight="1">
      <c r="A1199" t="inlineStr">
        <is>
          <t>herbs and spices</t>
        </is>
      </c>
      <c r="B1199" t="inlineStr">
        <is>
          <t>How to store herbs and spices</t>
        </is>
      </c>
      <c r="C1199"/>
      <c r="D1199"/>
      <c r="E1199" t="inlineStr">
        <is>
          <t>https://www.youtube.com/results?search_query=How+to+store+herbs+and+spices&amp;sp=EgQgAXAB</t>
        </is>
      </c>
    </row>
    <row r="1200" ht="25.5" customHeight="1">
      <c r="A1200" t="inlineStr">
        <is>
          <t>herbs and spices</t>
        </is>
      </c>
      <c r="B1200" t="inlineStr">
        <is>
          <t>DIY herb and spice rack</t>
        </is>
      </c>
      <c r="C1200"/>
      <c r="D1200"/>
      <c r="E1200" t="inlineStr">
        <is>
          <t>https://www.youtube.com/results?search_query=DIY+herb+and+spice+rack&amp;sp=EgQgAXAB</t>
        </is>
      </c>
    </row>
    <row r="1201" ht="25.5" customHeight="1">
      <c r="A1201" t="inlineStr">
        <is>
          <t>herbs and spices</t>
        </is>
      </c>
      <c r="B1201" t="inlineStr">
        <is>
          <t>How to dry herbs and spices at home</t>
        </is>
      </c>
      <c r="C1201"/>
      <c r="D1201"/>
      <c r="E1201" t="inlineStr">
        <is>
          <t>https://www.youtube.com/results?search_query=How+to+dry+herbs+and+spices+at+home&amp;sp=EgQgAXAB</t>
        </is>
      </c>
    </row>
    <row r="1202" ht="25.5" customHeight="1">
      <c r="A1202" t="inlineStr">
        <is>
          <t>herbs and spices</t>
        </is>
      </c>
      <c r="B1202" t="inlineStr">
        <is>
          <t>Culinary uses of herbs and spices</t>
        </is>
      </c>
      <c r="C1202"/>
      <c r="D1202"/>
      <c r="E1202" t="inlineStr">
        <is>
          <t>https://www.youtube.com/results?search_query=Culinary+uses+of+herbs+and+spices&amp;sp=EgQgAXAB</t>
        </is>
      </c>
    </row>
    <row r="1203" ht="25.5" customHeight="1">
      <c r="A1203" t="inlineStr">
        <is>
          <t>herbs and spices</t>
        </is>
      </c>
      <c r="B1203" t="inlineStr">
        <is>
          <t>Growing herbs and spices in small spaces</t>
        </is>
      </c>
      <c r="C1203"/>
      <c r="D1203"/>
      <c r="E1203" t="inlineStr">
        <is>
          <t>https://www.youtube.com/results?search_query=Growing+herbs+and+spices+in+small+spaces&amp;sp=EgQgAXAB</t>
        </is>
      </c>
    </row>
    <row r="1204" ht="25.5" customHeight="1">
      <c r="A1204" t="inlineStr">
        <is>
          <t>Nuts and seeds</t>
        </is>
      </c>
      <c r="B1204" t="inlineStr">
        <is>
          <t>How to roast nuts and seeds</t>
        </is>
      </c>
      <c r="C1204"/>
      <c r="D1204"/>
      <c r="E1204" t="inlineStr">
        <is>
          <t>https://www.youtube.com/results?search_query=How+to+roast+nuts+and+seeds&amp;sp=EgQgAXAB</t>
        </is>
      </c>
    </row>
    <row r="1205" ht="25.5" customHeight="1">
      <c r="A1205" t="inlineStr">
        <is>
          <t>Nuts and seeds</t>
        </is>
      </c>
      <c r="B1205" t="inlineStr">
        <is>
          <t>Homemade trail mix recipes with nuts and seeds</t>
        </is>
      </c>
      <c r="C1205"/>
      <c r="D1205"/>
      <c r="E1205" t="inlineStr">
        <is>
          <t>https://www.youtube.com/results?search_query=Homemade+trail+mix+recipes+with+nuts+and+seeds&amp;sp=EgQgAXAB</t>
        </is>
      </c>
    </row>
    <row r="1206" ht="25.5" customHeight="1">
      <c r="A1206" t="inlineStr">
        <is>
          <t>Nuts and seeds</t>
        </is>
      </c>
      <c r="B1206" t="inlineStr">
        <is>
          <t>Day in the life of a nut and seed farmer</t>
        </is>
      </c>
      <c r="C1206"/>
      <c r="D1206"/>
      <c r="E1206" t="inlineStr">
        <is>
          <t>https://www.youtube.com/results?search_query=Day+in+the+life+of+a+nut+and+seed+farmer&amp;sp=EgQgAXAB</t>
        </is>
      </c>
    </row>
    <row r="1207" ht="25.5" customHeight="1">
      <c r="A1207" t="inlineStr">
        <is>
          <t>Nuts and seeds</t>
        </is>
      </c>
      <c r="B1207" t="inlineStr">
        <is>
          <t>Health benefits of eating nuts and seeds</t>
        </is>
      </c>
      <c r="C1207"/>
      <c r="D1207"/>
      <c r="E1207" t="inlineStr">
        <is>
          <t>https://www.youtube.com/results?search_query=Health+benefits+of+eating+nuts+and+seeds&amp;sp=EgQgAXAB</t>
        </is>
      </c>
    </row>
    <row r="1208" ht="25.5" customHeight="1">
      <c r="A1208" t="inlineStr">
        <is>
          <t>Nuts and seeds</t>
        </is>
      </c>
      <c r="B1208" t="inlineStr">
        <is>
          <t>How to incorporate nuts and seeds into your diet</t>
        </is>
      </c>
      <c r="C1208"/>
      <c r="D1208"/>
      <c r="E1208" t="inlineStr">
        <is>
          <t>https://www.youtube.com/results?search_query=How+to+incorporate+nuts+and+seeds+into+your+diet&amp;sp=EgQgAXAB</t>
        </is>
      </c>
    </row>
    <row r="1209" ht="25.5" customHeight="1">
      <c r="A1209" t="inlineStr">
        <is>
          <t>Nuts and seeds</t>
        </is>
      </c>
      <c r="B1209" t="inlineStr">
        <is>
          <t>Comparison of different types of nuts and seeds</t>
        </is>
      </c>
      <c r="C1209"/>
      <c r="D1209"/>
      <c r="E1209" t="inlineStr">
        <is>
          <t>https://www.youtube.com/results?search_query=Comparison+of+different+types+of+nuts+and+seeds&amp;sp=EgQgAXAB</t>
        </is>
      </c>
    </row>
    <row r="1210" ht="25.5" customHeight="1">
      <c r="A1210" t="inlineStr">
        <is>
          <t>Nuts and seeds</t>
        </is>
      </c>
      <c r="B1210" t="inlineStr">
        <is>
          <t>DIY seed and nut butter tutorial</t>
        </is>
      </c>
      <c r="C1210"/>
      <c r="D1210"/>
      <c r="E1210" t="inlineStr">
        <is>
          <t>https://www.youtube.com/results?search_query=DIY+seed+and+nut+butter+tutorial&amp;sp=EgQgAXAB</t>
        </is>
      </c>
    </row>
    <row r="1211" ht="25.5" customHeight="1">
      <c r="A1211" t="inlineStr">
        <is>
          <t>Nuts and seeds</t>
        </is>
      </c>
      <c r="B1211" t="inlineStr">
        <is>
          <t>Nuts and seeds in baking recipes</t>
        </is>
      </c>
      <c r="C1211"/>
      <c r="D1211"/>
      <c r="E1211" t="inlineStr">
        <is>
          <t>https://www.youtube.com/results?search_query=Nuts+and+seeds+in+baking+recipes&amp;sp=EgQgAXAB</t>
        </is>
      </c>
    </row>
    <row r="1212" ht="25.5" customHeight="1">
      <c r="A1212" t="inlineStr">
        <is>
          <t>Nuts and seeds</t>
        </is>
      </c>
      <c r="B1212" t="inlineStr">
        <is>
          <t>How to grow plants from seeds and nuts</t>
        </is>
      </c>
      <c r="C1212"/>
      <c r="D1212"/>
      <c r="E1212" t="inlineStr">
        <is>
          <t>https://www.youtube.com/results?search_query=How+to+grow+plants+from+seeds+and+nuts&amp;sp=EgQgAXAB</t>
        </is>
      </c>
    </row>
    <row r="1213" ht="25.5" customHeight="1">
      <c r="A1213" t="inlineStr">
        <is>
          <t>Nuts and seeds</t>
        </is>
      </c>
      <c r="B1213" t="inlineStr">
        <is>
          <t>Guide to storing nuts and seeds</t>
        </is>
      </c>
      <c r="C1213"/>
      <c r="D1213"/>
      <c r="E1213" t="inlineStr">
        <is>
          <t>https://www.youtube.com/results?search_query=Guide+to+storing+nuts+and+seeds&amp;sp=EgQgAXAB</t>
        </is>
      </c>
    </row>
    <row r="1214" ht="25.5" customHeight="1">
      <c r="A1214" t="inlineStr">
        <is>
          <t>Cooking for children</t>
        </is>
      </c>
      <c r="B1214" t="inlineStr">
        <is>
          <t>How to cook healthy meals for children</t>
        </is>
      </c>
      <c r="C1214"/>
      <c r="D1214"/>
      <c r="E1214" t="inlineStr">
        <is>
          <t>https://www.youtube.com/results?search_query=How+to+cook+healthy+meals+for+children&amp;sp=EgQgAXAB</t>
        </is>
      </c>
    </row>
    <row r="1215" ht="25.5" customHeight="1">
      <c r="A1215" t="inlineStr">
        <is>
          <t>Cooking for children</t>
        </is>
      </c>
      <c r="B1215" t="inlineStr">
        <is>
          <t>Kidfriendly recipe tutorials</t>
        </is>
      </c>
      <c r="C1215"/>
      <c r="D1215"/>
      <c r="E1215" t="inlineStr">
        <is>
          <t>https://www.youtube.com/results?search_query=Kidfriendly+recipe+tutorials&amp;sp=EgQgAXAB</t>
        </is>
      </c>
    </row>
    <row r="1216" ht="25.5" customHeight="1">
      <c r="A1216" t="inlineStr">
        <is>
          <t>Cooking for children</t>
        </is>
      </c>
      <c r="B1216" t="inlineStr">
        <is>
          <t>Cooking for children with allergies</t>
        </is>
      </c>
      <c r="C1216"/>
      <c r="D1216"/>
      <c r="E1216" t="inlineStr">
        <is>
          <t>https://www.youtube.com/results?search_query=Cooking+for+children+with+allergies&amp;sp=EgQgAXAB</t>
        </is>
      </c>
    </row>
    <row r="1217" ht="25.5" customHeight="1">
      <c r="A1217" t="inlineStr">
        <is>
          <t>Cooking for children</t>
        </is>
      </c>
      <c r="B1217" t="inlineStr">
        <is>
          <t>Day in the life of a children's nutritionist</t>
        </is>
      </c>
      <c r="C1217"/>
      <c r="D1217"/>
      <c r="E1217" t="inlineStr">
        <is>
          <t>https://www.youtube.com/results?search_query=Day+in+the+life+of+a+children's+nutritionist&amp;sp=EgQgAXAB</t>
        </is>
      </c>
    </row>
    <row r="1218" ht="25.5" customHeight="1">
      <c r="A1218" t="inlineStr">
        <is>
          <t>Cooking for children</t>
        </is>
      </c>
      <c r="B1218" t="inlineStr">
        <is>
          <t>Easy and quick recipes for kids' lunches</t>
        </is>
      </c>
      <c r="C1218"/>
      <c r="D1218"/>
      <c r="E1218" t="inlineStr">
        <is>
          <t>https://www.youtube.com/results?search_query=Easy+and+quick+recipes+for+kids'+lunches&amp;sp=EgQgAXAB</t>
        </is>
      </c>
    </row>
    <row r="1219" ht="25.5" customHeight="1">
      <c r="A1219" t="inlineStr">
        <is>
          <t>Cooking for children</t>
        </is>
      </c>
      <c r="B1219" t="inlineStr">
        <is>
          <t>Fun and nutritious snacks for children tutorial</t>
        </is>
      </c>
      <c r="C1219"/>
      <c r="D1219"/>
      <c r="E1219" t="inlineStr">
        <is>
          <t>https://www.youtube.com/results?search_query=Fun+and+nutritious+snacks+for+children+tutorial&amp;sp=EgQgAXAB</t>
        </is>
      </c>
    </row>
    <row r="1220" ht="25.5" customHeight="1">
      <c r="A1220" t="inlineStr">
        <is>
          <t>Cooking for children</t>
        </is>
      </c>
      <c r="B1220" t="inlineStr">
        <is>
          <t>Cooking for picky eaters: childfriendly recipe guides</t>
        </is>
      </c>
      <c r="C1220"/>
      <c r="D1220"/>
      <c r="E1220" t="inlineStr">
        <is>
          <t>https://www.youtube.com/results?search_query=Cooking+for+picky+eaters:+childfriendly+recipe+guides&amp;sp=EgQgAXAB</t>
        </is>
      </c>
    </row>
    <row r="1221" ht="25.5" customHeight="1">
      <c r="A1221" t="inlineStr">
        <is>
          <t>Cooking for children</t>
        </is>
      </c>
      <c r="B1221" t="inlineStr">
        <is>
          <t>How to involve your children in cooking process</t>
        </is>
      </c>
      <c r="C1221"/>
      <c r="D1221"/>
      <c r="E1221" t="inlineStr">
        <is>
          <t>https://www.youtube.com/results?search_query=How+to+involve+your+children+in+cooking+process&amp;sp=EgQgAXAB</t>
        </is>
      </c>
    </row>
    <row r="1222" ht="25.5" customHeight="1">
      <c r="A1222" t="inlineStr">
        <is>
          <t>Cooking for children</t>
        </is>
      </c>
      <c r="B1222" t="inlineStr">
        <is>
          <t>Making children's birthday meals: recipe guide</t>
        </is>
      </c>
      <c r="C1222"/>
      <c r="D1222"/>
      <c r="E1222" t="inlineStr">
        <is>
          <t>https://www.youtube.com/results?search_query=Making+children's+birthday+meals:+recipe+guide&amp;sp=EgQgAXAB</t>
        </is>
      </c>
    </row>
    <row r="1223" ht="25.5" customHeight="1">
      <c r="A1223" t="inlineStr">
        <is>
          <t>Cooking for children</t>
        </is>
      </c>
      <c r="B1223" t="inlineStr">
        <is>
          <t>Meal prep for a week: kids' edition</t>
        </is>
      </c>
      <c r="C1223"/>
      <c r="D1223"/>
      <c r="E1223" t="inlineStr">
        <is>
          <t>https://www.youtube.com/results?search_query=Meal+prep+for+a+week:+kids'+edition&amp;sp=EgQgAXAB</t>
        </is>
      </c>
    </row>
    <row r="1224" ht="25.5" customHeight="1">
      <c r="A1224" t="inlineStr">
        <is>
          <t>Books</t>
        </is>
      </c>
      <c r="B1224" t="inlineStr">
        <is>
          <t>How to write a book for beginners</t>
        </is>
      </c>
      <c r="C1224"/>
      <c r="D1224"/>
      <c r="E1224" t="inlineStr">
        <is>
          <t>https://www.youtube.com/results?search_query=How+to+write+a+book+for+beginners&amp;sp=EgQgAXAB</t>
        </is>
      </c>
    </row>
    <row r="1225" ht="25.5" customHeight="1">
      <c r="A1225" t="inlineStr">
        <is>
          <t>Books</t>
        </is>
      </c>
      <c r="B1225" t="inlineStr">
        <is>
          <t>Day in the life of a bookstore owner</t>
        </is>
      </c>
      <c r="C1225"/>
      <c r="D1225"/>
      <c r="E1225" t="inlineStr">
        <is>
          <t>https://www.youtube.com/results?search_query=Day+in+the+life+of+a+bookstore+owner&amp;sp=EgQgAXAB</t>
        </is>
      </c>
    </row>
    <row r="1226" ht="25.5" customHeight="1">
      <c r="A1226" t="inlineStr">
        <is>
          <t>Books</t>
        </is>
      </c>
      <c r="B1226" t="inlineStr">
        <is>
          <t>Creating a DIY bookshelf at home</t>
        </is>
      </c>
      <c r="C1226"/>
      <c r="D1226"/>
      <c r="E1226" t="inlineStr">
        <is>
          <t>https://www.youtube.com/results?search_query=Creating+a+DIY+bookshelf+at+home&amp;sp=EgQgAXAB</t>
        </is>
      </c>
    </row>
    <row r="1227" ht="25.5" customHeight="1">
      <c r="A1227" t="inlineStr">
        <is>
          <t>Books</t>
        </is>
      </c>
      <c r="B1227" t="inlineStr">
        <is>
          <t>Animated summary of popular books</t>
        </is>
      </c>
      <c r="C1227"/>
      <c r="D1227"/>
      <c r="E1227" t="inlineStr">
        <is>
          <t>https://www.youtube.com/results?search_query=Animated+summary+of+popular+books&amp;sp=EgQgAXAB</t>
        </is>
      </c>
    </row>
    <row r="1228" ht="25.5" customHeight="1">
      <c r="A1228" t="inlineStr">
        <is>
          <t>Books</t>
        </is>
      </c>
      <c r="B1228" t="inlineStr">
        <is>
          <t>Masterclass on book binding techniques</t>
        </is>
      </c>
      <c r="C1228"/>
      <c r="D1228"/>
      <c r="E1228" t="inlineStr">
        <is>
          <t>https://www.youtube.com/results?search_query=Masterclass+on+book+binding+techniques&amp;sp=EgQgAXAB</t>
        </is>
      </c>
    </row>
    <row r="1229" ht="25.5" customHeight="1">
      <c r="A1229" t="inlineStr">
        <is>
          <t>Books</t>
        </is>
      </c>
      <c r="B1229" t="inlineStr">
        <is>
          <t>How to start a book discussion club</t>
        </is>
      </c>
      <c r="C1229"/>
      <c r="D1229"/>
      <c r="E1229" t="inlineStr">
        <is>
          <t>https://www.youtube.com/results?search_query=How+to+start+a+book+discussion+club&amp;sp=EgQgAXAB</t>
        </is>
      </c>
    </row>
    <row r="1230" ht="25.5" customHeight="1">
      <c r="A1230" t="inlineStr">
        <is>
          <t>Books</t>
        </is>
      </c>
      <c r="B1230" t="inlineStr">
        <is>
          <t>Guide to selfpublishing your first book on Amazon</t>
        </is>
      </c>
      <c r="C1230"/>
      <c r="D1230"/>
      <c r="E1230" t="inlineStr">
        <is>
          <t>https://www.youtube.com/results?search_query=Guide+to+selfpublishing+your+first+book+on+Amazon&amp;sp=EgQgAXAB</t>
        </is>
      </c>
    </row>
    <row r="1231" ht="25.5" customHeight="1">
      <c r="A1231" t="inlineStr">
        <is>
          <t>Books</t>
        </is>
      </c>
      <c r="B1231" t="inlineStr">
        <is>
          <t>How to make popup books for kids</t>
        </is>
      </c>
      <c r="C1231"/>
      <c r="D1231"/>
      <c r="E1231" t="inlineStr">
        <is>
          <t>https://www.youtube.com/results?search_query=How+to+make+popup+books+for+kids&amp;sp=EgQgAXAB</t>
        </is>
      </c>
    </row>
    <row r="1232" ht="25.5" customHeight="1">
      <c r="A1232" t="inlineStr">
        <is>
          <t>Books</t>
        </is>
      </c>
      <c r="B1232" t="inlineStr">
        <is>
          <t>Insights into digital book restoration process</t>
        </is>
      </c>
      <c r="C1232"/>
      <c r="D1232"/>
      <c r="E1232" t="inlineStr">
        <is>
          <t>https://www.youtube.com/results?search_query=Insights+into+digital+book+restoration+process&amp;sp=EgQgAXAB</t>
        </is>
      </c>
    </row>
    <row r="1233" ht="25.5" customHeight="1">
      <c r="A1233" t="inlineStr">
        <is>
          <t>Books</t>
        </is>
      </c>
      <c r="B1233" t="inlineStr">
        <is>
          <t>Day in the life of a book editor</t>
        </is>
      </c>
      <c r="C1233"/>
      <c r="D1233"/>
      <c r="E1233" t="inlineStr">
        <is>
          <t>https://www.youtube.com/results?search_query=Day+in+the+life+of+a+book+editor&amp;sp=EgQgAXAB</t>
        </is>
      </c>
    </row>
    <row r="1234" ht="25.5" customHeight="1">
      <c r="A1234" t="inlineStr">
        <is>
          <t>Costumes</t>
        </is>
      </c>
      <c r="B1234" t="inlineStr">
        <is>
          <t>How to make DIY costumes at home</t>
        </is>
      </c>
      <c r="C1234"/>
      <c r="D1234"/>
      <c r="E1234" t="inlineStr">
        <is>
          <t>https://www.youtube.com/results?search_query=How+to+make+DIY+costumes+at+home&amp;sp=EgQgAXAB</t>
        </is>
      </c>
    </row>
    <row r="1235" ht="25.5" customHeight="1">
      <c r="A1235" t="inlineStr">
        <is>
          <t>Costumes</t>
        </is>
      </c>
      <c r="B1235" t="inlineStr">
        <is>
          <t>Best costumes for Halloween 2021</t>
        </is>
      </c>
      <c r="C1235"/>
      <c r="D1235"/>
      <c r="E1235" t="inlineStr">
        <is>
          <t>https://www.youtube.com/results?search_query=Best+costumes+for+Halloween+2021&amp;sp=EgQgAXAB</t>
        </is>
      </c>
    </row>
    <row r="1236" ht="25.5" customHeight="1">
      <c r="A1236" t="inlineStr">
        <is>
          <t>Costumes</t>
        </is>
      </c>
      <c r="B1236" t="inlineStr">
        <is>
          <t>Cosplay costume creation tips and tricks</t>
        </is>
      </c>
      <c r="C1236"/>
      <c r="D1236"/>
      <c r="E1236" t="inlineStr">
        <is>
          <t>https://www.youtube.com/results?search_query=Cosplay+costume+creation+tips+and+tricks&amp;sp=EgQgAXAB</t>
        </is>
      </c>
    </row>
    <row r="1237" ht="25.5" customHeight="1">
      <c r="A1237" t="inlineStr">
        <is>
          <t>Costumes</t>
        </is>
      </c>
      <c r="B1237" t="inlineStr">
        <is>
          <t>Day in the life of a costume designer</t>
        </is>
      </c>
      <c r="C1237"/>
      <c r="D1237"/>
      <c r="E1237" t="inlineStr">
        <is>
          <t>https://www.youtube.com/results?search_query=Day+in+the+life+of+a+costume+designer&amp;sp=EgQgAXAB</t>
        </is>
      </c>
    </row>
    <row r="1238" ht="25.5" customHeight="1">
      <c r="A1238" t="inlineStr">
        <is>
          <t>Costumes</t>
        </is>
      </c>
      <c r="B1238" t="inlineStr">
        <is>
          <t>How to design costumes for a play</t>
        </is>
      </c>
      <c r="C1238"/>
      <c r="D1238"/>
      <c r="E1238" t="inlineStr">
        <is>
          <t>https://www.youtube.com/results?search_query=How+to+design+costumes+for+a+play&amp;sp=EgQgAXAB</t>
        </is>
      </c>
    </row>
    <row r="1239" ht="25.5" customHeight="1">
      <c r="A1239" t="inlineStr">
        <is>
          <t>Costumes</t>
        </is>
      </c>
      <c r="B1239" t="inlineStr">
        <is>
          <t>Top Comiccon costumes review</t>
        </is>
      </c>
      <c r="C1239"/>
      <c r="D1239"/>
      <c r="E1239" t="inlineStr">
        <is>
          <t>https://www.youtube.com/results?search_query=Top+Comiccon+costumes+review&amp;sp=EgQgAXAB</t>
        </is>
      </c>
    </row>
    <row r="1240" ht="25.5" customHeight="1">
      <c r="A1240" t="inlineStr">
        <is>
          <t>Costumes</t>
        </is>
      </c>
      <c r="B1240" t="inlineStr">
        <is>
          <t>Choosing the right costume for a party</t>
        </is>
      </c>
      <c r="C1240"/>
      <c r="D1240"/>
      <c r="E1240" t="inlineStr">
        <is>
          <t>https://www.youtube.com/results?search_query=Choosing+the+right+costume+for+a+party&amp;sp=EgQgAXAB</t>
        </is>
      </c>
    </row>
    <row r="1241" ht="25.5" customHeight="1">
      <c r="A1241" t="inlineStr">
        <is>
          <t>Costumes</t>
        </is>
      </c>
      <c r="B1241" t="inlineStr">
        <is>
          <t>Easy costumes to make for kids</t>
        </is>
      </c>
      <c r="C1241"/>
      <c r="D1241"/>
      <c r="E1241" t="inlineStr">
        <is>
          <t>https://www.youtube.com/results?search_query=Easy+costumes+to+make+for+kids&amp;sp=EgQgAXAB</t>
        </is>
      </c>
    </row>
    <row r="1242" ht="25.5" customHeight="1">
      <c r="A1242" t="inlineStr">
        <is>
          <t>Costumes</t>
        </is>
      </c>
      <c r="B1242" t="inlineStr">
        <is>
          <t>Behind the scenes of movie costume making</t>
        </is>
      </c>
      <c r="C1242"/>
      <c r="D1242"/>
      <c r="E1242" t="inlineStr">
        <is>
          <t>https://www.youtube.com/results?search_query=Behind+the+scenes+of+movie+costume+making&amp;sp=EgQgAXAB</t>
        </is>
      </c>
    </row>
    <row r="1243" ht="25.5" customHeight="1">
      <c r="A1243" t="inlineStr">
        <is>
          <t>Costumes</t>
        </is>
      </c>
      <c r="B1243" t="inlineStr">
        <is>
          <t>Costume make up tutorials for Halloween</t>
        </is>
      </c>
      <c r="C1243"/>
      <c r="D1243"/>
      <c r="E1243" t="inlineStr">
        <is>
          <t>https://www.youtube.com/results?search_query=Costume+make+up+tutorials+for+Halloween&amp;sp=EgQgAXAB</t>
        </is>
      </c>
    </row>
    <row r="1244" ht="25.5" customHeight="1">
      <c r="A1244" t="inlineStr">
        <is>
          <t>Performing arts</t>
        </is>
      </c>
      <c r="B1244" t="inlineStr">
        <is>
          <t>How to start in performing arts</t>
        </is>
      </c>
      <c r="C1244"/>
      <c r="D1244"/>
      <c r="E1244" t="inlineStr">
        <is>
          <t>https://www.youtube.com/results?search_query=How+to+start+in+performing+arts&amp;sp=EgQgAXAB</t>
        </is>
      </c>
    </row>
    <row r="1245" ht="25.5" customHeight="1">
      <c r="A1245" t="inlineStr">
        <is>
          <t>Performing arts</t>
        </is>
      </c>
      <c r="B1245" t="inlineStr">
        <is>
          <t>Performing arts for beginners tutorial</t>
        </is>
      </c>
      <c r="C1245"/>
      <c r="D1245"/>
      <c r="E1245" t="inlineStr">
        <is>
          <t>https://www.youtube.com/results?search_query=Performing+arts+for+beginners+tutorial&amp;sp=EgQgAXAB</t>
        </is>
      </c>
    </row>
    <row r="1246" ht="25.5" customHeight="1">
      <c r="A1246" t="inlineStr">
        <is>
          <t>Performing arts</t>
        </is>
      </c>
      <c r="B1246" t="inlineStr">
        <is>
          <t>Day in the life of a performing arts student</t>
        </is>
      </c>
      <c r="C1246"/>
      <c r="D1246"/>
      <c r="E1246" t="inlineStr">
        <is>
          <t>https://www.youtube.com/results?search_query=Day+in+the+life+of+a+performing+arts+student&amp;sp=EgQgAXAB</t>
        </is>
      </c>
    </row>
    <row r="1247" ht="25.5" customHeight="1">
      <c r="A1247" t="inlineStr">
        <is>
          <t>Performing arts</t>
        </is>
      </c>
      <c r="B1247" t="inlineStr">
        <is>
          <t>Guide to performing arts training</t>
        </is>
      </c>
      <c r="C1247"/>
      <c r="D1247"/>
      <c r="E1247" t="inlineStr">
        <is>
          <t>https://www.youtube.com/results?search_query=Guide+to+performing+arts+training&amp;sp=EgQgAXAB</t>
        </is>
      </c>
    </row>
    <row r="1248" ht="25.5" customHeight="1">
      <c r="A1248" t="inlineStr">
        <is>
          <t>Performing arts</t>
        </is>
      </c>
      <c r="B1248" t="inlineStr">
        <is>
          <t>Techniques for acting in performing arts</t>
        </is>
      </c>
      <c r="C1248"/>
      <c r="D1248"/>
      <c r="E1248" t="inlineStr">
        <is>
          <t>https://www.youtube.com/results?search_query=Techniques+for+acting+in+performing+arts&amp;sp=EgQgAXAB</t>
        </is>
      </c>
    </row>
    <row r="1249" ht="25.5" customHeight="1">
      <c r="A1249" t="inlineStr">
        <is>
          <t>Performing arts</t>
        </is>
      </c>
      <c r="B1249" t="inlineStr">
        <is>
          <t>Composition and choreography in performing arts</t>
        </is>
      </c>
      <c r="C1249"/>
      <c r="D1249"/>
      <c r="E1249" t="inlineStr">
        <is>
          <t>https://www.youtube.com/results?search_query=Composition+and+choreography+in+performing+arts&amp;sp=EgQgAXAB</t>
        </is>
      </c>
    </row>
    <row r="1250" ht="25.5" customHeight="1">
      <c r="A1250" t="inlineStr">
        <is>
          <t>Performing arts</t>
        </is>
      </c>
      <c r="B1250" t="inlineStr">
        <is>
          <t>Performing arts rehearsal behind the scenes</t>
        </is>
      </c>
      <c r="C1250"/>
      <c r="D1250"/>
      <c r="E1250" t="inlineStr">
        <is>
          <t>https://www.youtube.com/results?search_query=Performing+arts+rehearsal+behind+the+scenes&amp;sp=EgQgAXAB</t>
        </is>
      </c>
    </row>
    <row r="1251" ht="25.5" customHeight="1">
      <c r="A1251" t="inlineStr">
        <is>
          <t>Performing arts</t>
        </is>
      </c>
      <c r="B1251" t="inlineStr">
        <is>
          <t>Performing arts theater production walkthrough</t>
        </is>
      </c>
      <c r="C1251"/>
      <c r="D1251"/>
      <c r="E1251" t="inlineStr">
        <is>
          <t>https://www.youtube.com/results?search_query=Performing+arts+theater+production+walkthrough&amp;sp=EgQgAXAB</t>
        </is>
      </c>
    </row>
    <row r="1252" ht="25.5" customHeight="1">
      <c r="A1252" t="inlineStr">
        <is>
          <t>Performing arts</t>
        </is>
      </c>
      <c r="B1252" t="inlineStr">
        <is>
          <t>Performing arts career options</t>
        </is>
      </c>
      <c r="C1252"/>
      <c r="D1252"/>
      <c r="E1252" t="inlineStr">
        <is>
          <t>https://www.youtube.com/results?search_query=Performing+arts+career+options&amp;sp=EgQgAXAB</t>
        </is>
      </c>
    </row>
    <row r="1253" ht="25.5" customHeight="1">
      <c r="A1253" t="inlineStr">
        <is>
          <t>Performing arts</t>
        </is>
      </c>
      <c r="B1253" t="inlineStr">
        <is>
          <t>Tips to excel in performing arts</t>
        </is>
      </c>
      <c r="C1253"/>
      <c r="D1253"/>
      <c r="E1253" t="inlineStr">
        <is>
          <t>https://www.youtube.com/results?search_query=Tips+to+excel+in+performing+arts&amp;sp=EgQgAXAB</t>
        </is>
      </c>
    </row>
    <row r="1254" ht="25.5" customHeight="1">
      <c r="A1254" t="inlineStr">
        <is>
          <t>Movies</t>
        </is>
      </c>
      <c r="B1254" t="inlineStr">
        <is>
          <t>How to make a short film for beginners</t>
        </is>
      </c>
      <c r="C1254"/>
      <c r="D1254"/>
      <c r="E1254" t="inlineStr">
        <is>
          <t>https://www.youtube.com/results?search_query=How+to+make+a+short+film+for+beginners&amp;sp=EgQgAXAB</t>
        </is>
      </c>
    </row>
    <row r="1255" ht="25.5" customHeight="1">
      <c r="A1255" t="inlineStr">
        <is>
          <t>Movies</t>
        </is>
      </c>
      <c r="B1255" t="inlineStr">
        <is>
          <t>Top rated movies of all time</t>
        </is>
      </c>
      <c r="C1255"/>
      <c r="D1255"/>
      <c r="E1255" t="inlineStr">
        <is>
          <t>https://www.youtube.com/results?search_query=Top+rated+movies+of+all+time&amp;sp=EgQgAXAB</t>
        </is>
      </c>
    </row>
    <row r="1256" ht="25.5" customHeight="1">
      <c r="A1256" t="inlineStr">
        <is>
          <t>Movies</t>
        </is>
      </c>
      <c r="B1256" t="inlineStr">
        <is>
          <t>Day in the life of a movie director</t>
        </is>
      </c>
      <c r="C1256"/>
      <c r="D1256"/>
      <c r="E1256" t="inlineStr">
        <is>
          <t>https://www.youtube.com/results?search_query=Day+in+the+life+of+a+movie+director&amp;sp=EgQgAXAB</t>
        </is>
      </c>
    </row>
    <row r="1257" ht="25.5" customHeight="1">
      <c r="A1257" t="inlineStr">
        <is>
          <t>Movies</t>
        </is>
      </c>
      <c r="B1257" t="inlineStr">
        <is>
          <t>How to understand movie scripts</t>
        </is>
      </c>
      <c r="C1257"/>
      <c r="D1257"/>
      <c r="E1257" t="inlineStr">
        <is>
          <t>https://www.youtube.com/results?search_query=How+to+understand+movie+scripts&amp;sp=EgQgAXAB</t>
        </is>
      </c>
    </row>
    <row r="1258" ht="25.5" customHeight="1">
      <c r="A1258" t="inlineStr">
        <is>
          <t>Movies</t>
        </is>
      </c>
      <c r="B1258" t="inlineStr">
        <is>
          <t>The process of movie production</t>
        </is>
      </c>
      <c r="C1258"/>
      <c r="D1258"/>
      <c r="E1258" t="inlineStr">
        <is>
          <t>https://www.youtube.com/results?search_query=The+process+of+movie+production&amp;sp=EgQgAXAB</t>
        </is>
      </c>
    </row>
    <row r="1259" ht="25.5" customHeight="1">
      <c r="A1259" t="inlineStr">
        <is>
          <t>Movies</t>
        </is>
      </c>
      <c r="B1259" t="inlineStr">
        <is>
          <t>Best cinematic techniques in filmmaking</t>
        </is>
      </c>
      <c r="C1259"/>
      <c r="D1259"/>
      <c r="E1259" t="inlineStr">
        <is>
          <t>https://www.youtube.com/results?search_query=Best+cinematic+techniques+in+filmmaking&amp;sp=EgQgAXAB</t>
        </is>
      </c>
    </row>
    <row r="1260" ht="25.5" customHeight="1">
      <c r="A1260" t="inlineStr">
        <is>
          <t>Movies</t>
        </is>
      </c>
      <c r="B1260" t="inlineStr">
        <is>
          <t>Tutorial on movie editing with Adobe Premier Pro</t>
        </is>
      </c>
      <c r="C1260"/>
      <c r="D1260"/>
      <c r="E1260" t="inlineStr">
        <is>
          <t>https://www.youtube.com/results?search_query=Tutorial+on+movie+editing+with+Adobe+Premier+Pro&amp;sp=EgQgAXAB</t>
        </is>
      </c>
    </row>
    <row r="1261" ht="25.5" customHeight="1">
      <c r="A1261" t="inlineStr">
        <is>
          <t>Movies</t>
        </is>
      </c>
      <c r="B1261" t="inlineStr">
        <is>
          <t>Interviews with Oscar winning film directors</t>
        </is>
      </c>
      <c r="C1261"/>
      <c r="D1261"/>
      <c r="E1261" t="inlineStr">
        <is>
          <t>https://www.youtube.com/results?search_query=Interviews+with+Oscar+winning+film+directors&amp;sp=EgQgAXAB</t>
        </is>
      </c>
    </row>
    <row r="1262" ht="25.5" customHeight="1">
      <c r="A1262" t="inlineStr">
        <is>
          <t>Movies</t>
        </is>
      </c>
      <c r="B1262" t="inlineStr">
        <is>
          <t>Exploring the job roles on a movie set</t>
        </is>
      </c>
      <c r="C1262"/>
      <c r="D1262"/>
      <c r="E1262" t="inlineStr">
        <is>
          <t>https://www.youtube.com/results?search_query=Exploring+the+job+roles+on+a+movie+set&amp;sp=EgQgAXAB</t>
        </is>
      </c>
    </row>
    <row r="1263" ht="25.5" customHeight="1">
      <c r="A1263" t="inlineStr">
        <is>
          <t>Movies</t>
        </is>
      </c>
      <c r="B1263" t="inlineStr">
        <is>
          <t>How to write a compelling movie review</t>
        </is>
      </c>
      <c r="C1263"/>
      <c r="D1263"/>
      <c r="E1263" t="inlineStr">
        <is>
          <t>https://www.youtube.com/results?search_query=How+to+write+a+compelling+movie+review&amp;sp=EgQgAXAB</t>
        </is>
      </c>
    </row>
    <row r="1264" ht="25.5" customHeight="1">
      <c r="A1264" t="inlineStr">
        <is>
          <t>Theme parks</t>
        </is>
      </c>
      <c r="B1264" t="inlineStr">
        <is>
          <t>Day in the life of a theme park employee</t>
        </is>
      </c>
      <c r="C1264" t="inlineStr">
        <is>
          <t>Yes</t>
        </is>
      </c>
      <c r="D1264"/>
      <c r="E1264" t="inlineStr">
        <is>
          <t>https://www.youtube.com/results?search_query=Day+in+the+life+of+a+theme+park+employee&amp;sp=EgQgAXAB</t>
        </is>
      </c>
    </row>
    <row r="1265" ht="25.5" customHeight="1">
      <c r="A1265" t="inlineStr">
        <is>
          <t>Theme parks</t>
        </is>
      </c>
      <c r="B1265" t="inlineStr">
        <is>
          <t>How to design a theme park</t>
        </is>
      </c>
      <c r="C1265" t="inlineStr">
        <is>
          <t>Yes</t>
        </is>
      </c>
      <c r="D1265"/>
      <c r="E1265" t="inlineStr">
        <is>
          <t>https://www.youtube.com/results?search_query=How+to+design+a+theme+park&amp;sp=EgQgAXAB</t>
        </is>
      </c>
    </row>
    <row r="1266" ht="25.5" customHeight="1">
      <c r="A1266" t="inlineStr">
        <is>
          <t>Theme parks</t>
        </is>
      </c>
      <c r="B1266" t="inlineStr">
        <is>
          <t>Behind the scenes at Disney theme park</t>
        </is>
      </c>
      <c r="C1266" t="inlineStr">
        <is>
          <t>Yes</t>
        </is>
      </c>
      <c r="D1266"/>
      <c r="E1266" t="inlineStr">
        <is>
          <t>https://www.youtube.com/results?search_query=Behind+the+scenes+at+Disney+theme+park&amp;sp=EgQgAXAB</t>
        </is>
      </c>
    </row>
    <row r="1267" ht="25.5" customHeight="1">
      <c r="A1267" t="inlineStr">
        <is>
          <t>Theme parks</t>
        </is>
      </c>
      <c r="B1267" t="inlineStr">
        <is>
          <t>How to maximize your visit at Universal Studios theme park</t>
        </is>
      </c>
      <c r="C1267" t="inlineStr">
        <is>
          <t>Yes</t>
        </is>
      </c>
      <c r="D1267"/>
      <c r="E1267" t="inlineStr">
        <is>
          <t>https://www.youtube.com/results?search_query=How+to+maximize+your+visit+at+Universal+Studios+theme+park&amp;sp=EgQgAXAB</t>
        </is>
      </c>
    </row>
    <row r="1268" ht="25.5" customHeight="1">
      <c r="A1268" t="inlineStr">
        <is>
          <t>Theme parks</t>
        </is>
      </c>
      <c r="B1268" t="inlineStr">
        <is>
          <t>Theme park safety measures in practice</t>
        </is>
      </c>
      <c r="C1268" t="inlineStr">
        <is>
          <t>Yes</t>
        </is>
      </c>
      <c r="D1268"/>
      <c r="E1268" t="inlineStr">
        <is>
          <t>https://www.youtube.com/results?search_query=Theme+park+safety+measures+in+practice&amp;sp=EgQgAXAB</t>
        </is>
      </c>
    </row>
    <row r="1269" ht="25.5" customHeight="1">
      <c r="A1269" t="inlineStr">
        <is>
          <t>Theme parks</t>
        </is>
      </c>
      <c r="B1269" t="inlineStr">
        <is>
          <t>Constructing the world's biggest theme park</t>
        </is>
      </c>
      <c r="C1269" t="inlineStr">
        <is>
          <t>Yes</t>
        </is>
      </c>
      <c r="D1269"/>
      <c r="E1269" t="inlineStr">
        <is>
          <t>https://www.youtube.com/results?search_query=Constructing+the+world's+biggest+theme+park&amp;sp=EgQgAXAB</t>
        </is>
      </c>
    </row>
    <row r="1270" ht="25.5" customHeight="1">
      <c r="A1270" t="inlineStr">
        <is>
          <t>Theme parks</t>
        </is>
      </c>
      <c r="B1270" t="inlineStr">
        <is>
          <t>How theme parks create magical experiences</t>
        </is>
      </c>
      <c r="C1270" t="inlineStr">
        <is>
          <t>Yes</t>
        </is>
      </c>
      <c r="D1270"/>
      <c r="E1270" t="inlineStr">
        <is>
          <t>https://www.youtube.com/results?search_query=How+theme+parks+create+magical+experiences&amp;sp=EgQgAXAB</t>
        </is>
      </c>
    </row>
    <row r="1271" ht="25.5" customHeight="1">
      <c r="A1271" t="inlineStr">
        <is>
          <t>Theme parks</t>
        </is>
      </c>
      <c r="B1271" t="inlineStr">
        <is>
          <t>Engineering marvels of theme park rides</t>
        </is>
      </c>
      <c r="C1271" t="inlineStr">
        <is>
          <t>Yes</t>
        </is>
      </c>
      <c r="D1271"/>
      <c r="E1271" t="inlineStr">
        <is>
          <t>https://www.youtube.com/results?search_query=Engineering+marvels+of+theme+park+rides&amp;sp=EgQgAXAB</t>
        </is>
      </c>
    </row>
    <row r="1272" ht="25.5" customHeight="1">
      <c r="A1272" t="inlineStr">
        <is>
          <t>Theme parks</t>
        </is>
      </c>
      <c r="B1272" t="inlineStr">
        <is>
          <t>How to navigate large theme parks efficiently</t>
        </is>
      </c>
      <c r="C1272" t="inlineStr">
        <is>
          <t>Yes</t>
        </is>
      </c>
      <c r="D1272"/>
      <c r="E1272" t="inlineStr">
        <is>
          <t>https://www.youtube.com/results?search_query=How+to+navigate+large+theme+parks+efficiently&amp;sp=EgQgAXAB</t>
        </is>
      </c>
    </row>
    <row r="1273" ht="25.5" customHeight="1">
      <c r="A1273" t="inlineStr">
        <is>
          <t>Theme parks</t>
        </is>
      </c>
      <c r="B1273" t="inlineStr">
        <is>
          <t>Theme park ride operation explained</t>
        </is>
      </c>
      <c r="C1273" t="inlineStr">
        <is>
          <t>Yes</t>
        </is>
      </c>
      <c r="D1273"/>
      <c r="E1273" t="inlineStr">
        <is>
          <t>https://www.youtube.com/results?search_query=Theme+park+ride+operation+explained&amp;sp=EgQgAXAB</t>
        </is>
      </c>
    </row>
    <row r="1274" ht="25.5" customHeight="1">
      <c r="A1274" t="inlineStr">
        <is>
          <t>Role playing</t>
        </is>
      </c>
      <c r="B1274" t="inlineStr">
        <is>
          <t>How to start role playing for beginners</t>
        </is>
      </c>
      <c r="C1274"/>
      <c r="D1274"/>
      <c r="E1274" t="inlineStr">
        <is>
          <t>https://www.youtube.com/results?search_query=How+to+start+role+playing+for+beginners&amp;sp=EgQgAXAB</t>
        </is>
      </c>
    </row>
    <row r="1275" ht="25.5" customHeight="1">
      <c r="A1275" t="inlineStr">
        <is>
          <t>Role playing</t>
        </is>
      </c>
      <c r="B1275" t="inlineStr">
        <is>
          <t>Role playing in video games walkthrough</t>
        </is>
      </c>
      <c r="C1275"/>
      <c r="D1275"/>
      <c r="E1275" t="inlineStr">
        <is>
          <t>https://www.youtube.com/results?search_query=Role+playing+in+video+games+walkthrough&amp;sp=EgQgAXAB</t>
        </is>
      </c>
    </row>
    <row r="1276" ht="25.5" customHeight="1">
      <c r="A1276" t="inlineStr">
        <is>
          <t>Role playing</t>
        </is>
      </c>
      <c r="B1276" t="inlineStr">
        <is>
          <t>Day in the life of a professional role player</t>
        </is>
      </c>
      <c r="C1276"/>
      <c r="D1276"/>
      <c r="E1276" t="inlineStr">
        <is>
          <t>https://www.youtube.com/results?search_query=Day+in+the+life+of+a+professional+role+player&amp;sp=EgQgAXAB</t>
        </is>
      </c>
    </row>
    <row r="1277" ht="25.5" customHeight="1">
      <c r="A1277" t="inlineStr">
        <is>
          <t>Role playing</t>
        </is>
      </c>
      <c r="B1277" t="inlineStr">
        <is>
          <t>Role playing techniques for language learning</t>
        </is>
      </c>
      <c r="C1277"/>
      <c r="D1277"/>
      <c r="E1277" t="inlineStr">
        <is>
          <t>https://www.youtube.com/results?search_query=Role+playing+techniques+for+language+learning&amp;sp=EgQgAXAB</t>
        </is>
      </c>
    </row>
    <row r="1278" ht="25.5" customHeight="1">
      <c r="A1278" t="inlineStr">
        <is>
          <t>Role playing</t>
        </is>
      </c>
      <c r="B1278" t="inlineStr">
        <is>
          <t>How to create a role playing campaign</t>
        </is>
      </c>
      <c r="C1278"/>
      <c r="D1278"/>
      <c r="E1278" t="inlineStr">
        <is>
          <t>https://www.youtube.com/results?search_query=How+to+create+a+role+playing+campaign&amp;sp=EgQgAXAB</t>
        </is>
      </c>
    </row>
    <row r="1279" ht="25.5" customHeight="1">
      <c r="A1279" t="inlineStr">
        <is>
          <t>Role playing</t>
        </is>
      </c>
      <c r="B1279" t="inlineStr">
        <is>
          <t>Role playing in therapy sessions explained</t>
        </is>
      </c>
      <c r="C1279"/>
      <c r="D1279"/>
      <c r="E1279" t="inlineStr">
        <is>
          <t>https://www.youtube.com/results?search_query=Role+playing+in+therapy+sessions+explained&amp;sp=EgQgAXAB</t>
        </is>
      </c>
    </row>
    <row r="1280" ht="25.5" customHeight="1">
      <c r="A1280" t="inlineStr">
        <is>
          <t>Role playing</t>
        </is>
      </c>
      <c r="B1280" t="inlineStr">
        <is>
          <t>Role playing games tutorial for beginners</t>
        </is>
      </c>
      <c r="C1280"/>
      <c r="D1280"/>
      <c r="E1280" t="inlineStr">
        <is>
          <t>https://www.youtube.com/results?search_query=Role+playing+games+tutorial+for+beginners&amp;sp=EgQgAXAB</t>
        </is>
      </c>
    </row>
    <row r="1281" ht="25.5" customHeight="1">
      <c r="A1281" t="inlineStr">
        <is>
          <t>Role playing</t>
        </is>
      </c>
      <c r="B1281" t="inlineStr">
        <is>
          <t>Mastering the art of role playing in drama</t>
        </is>
      </c>
      <c r="C1281"/>
      <c r="D1281"/>
      <c r="E1281" t="inlineStr">
        <is>
          <t>https://www.youtube.com/results?search_query=Mastering+the+art+of+role+playing+in+drama&amp;sp=EgQgAXAB</t>
        </is>
      </c>
    </row>
    <row r="1282" ht="25.5" customHeight="1">
      <c r="A1282" t="inlineStr">
        <is>
          <t>Role playing</t>
        </is>
      </c>
      <c r="B1282" t="inlineStr">
        <is>
          <t>How to create characters for role playing</t>
        </is>
      </c>
      <c r="C1282"/>
      <c r="D1282"/>
      <c r="E1282" t="inlineStr">
        <is>
          <t>https://www.youtube.com/results?search_query=How+to+create+characters+for+role+playing&amp;sp=EgQgAXAB</t>
        </is>
      </c>
    </row>
    <row r="1283" ht="25.5" customHeight="1">
      <c r="A1283" t="inlineStr">
        <is>
          <t>Role playing</t>
        </is>
      </c>
      <c r="B1283" t="inlineStr">
        <is>
          <t>Improving communication skills through role playing</t>
        </is>
      </c>
      <c r="C1283"/>
      <c r="D1283"/>
      <c r="E1283" t="inlineStr">
        <is>
          <t>https://www.youtube.com/results?search_query=Improving+communication+skills+through+role+playing&amp;sp=EgQgAXAB</t>
        </is>
      </c>
    </row>
    <row r="1284" ht="25.5" customHeight="1">
      <c r="A1284" t="inlineStr">
        <is>
          <t>Exhibited arts</t>
        </is>
      </c>
      <c r="B1284" t="inlineStr">
        <is>
          <t>How to exhibit art in a gallery</t>
        </is>
      </c>
      <c r="C1284"/>
      <c r="D1284"/>
      <c r="E1284" t="inlineStr">
        <is>
          <t>https://www.youtube.com/results?search_query=How+to+exhibit+art+in+a+gallery&amp;sp=EgQgAXAB</t>
        </is>
      </c>
    </row>
    <row r="1285" ht="25.5" customHeight="1">
      <c r="A1285" t="inlineStr">
        <is>
          <t>Exhibited arts</t>
        </is>
      </c>
      <c r="B1285" t="inlineStr">
        <is>
          <t>Day in the life of an art exhibitor</t>
        </is>
      </c>
      <c r="C1285"/>
      <c r="D1285"/>
      <c r="E1285" t="inlineStr">
        <is>
          <t>https://www.youtube.com/results?search_query=Day+in+the+life+of+an+art+exhibitor&amp;sp=EgQgAXAB</t>
        </is>
      </c>
    </row>
    <row r="1286" ht="25.5" customHeight="1">
      <c r="A1286" t="inlineStr">
        <is>
          <t>Exhibited arts</t>
        </is>
      </c>
      <c r="B1286" t="inlineStr">
        <is>
          <t>Techniques for exhibiting arts</t>
        </is>
      </c>
      <c r="C1286"/>
      <c r="D1286"/>
      <c r="E1286" t="inlineStr">
        <is>
          <t>https://www.youtube.com/results?search_query=Techniques+for+exhibiting+arts&amp;sp=EgQgAXAB</t>
        </is>
      </c>
    </row>
    <row r="1287" ht="25.5" customHeight="1">
      <c r="A1287" t="inlineStr">
        <is>
          <t>Exhibited arts</t>
        </is>
      </c>
      <c r="B1287" t="inlineStr">
        <is>
          <t>Top art exhibitions of the year</t>
        </is>
      </c>
      <c r="C1287"/>
      <c r="D1287"/>
      <c r="E1287" t="inlineStr">
        <is>
          <t>https://www.youtube.com/results?search_query=Top+art+exhibitions+of+the+year&amp;sp=EgQgAXAB</t>
        </is>
      </c>
    </row>
    <row r="1288" ht="25.5" customHeight="1">
      <c r="A1288" t="inlineStr">
        <is>
          <t>Exhibited arts</t>
        </is>
      </c>
      <c r="B1288" t="inlineStr">
        <is>
          <t>Behind the scenes of an art exhibition</t>
        </is>
      </c>
      <c r="C1288"/>
      <c r="D1288"/>
      <c r="E1288" t="inlineStr">
        <is>
          <t>https://www.youtube.com/results?search_query=Behind+the+scenes+of+an+art+exhibition&amp;sp=EgQgAXAB</t>
        </is>
      </c>
    </row>
    <row r="1289" ht="25.5" customHeight="1">
      <c r="A1289" t="inlineStr">
        <is>
          <t>Exhibited arts</t>
        </is>
      </c>
      <c r="B1289" t="inlineStr">
        <is>
          <t>Tips for exhibiting art professionally</t>
        </is>
      </c>
      <c r="C1289"/>
      <c r="D1289"/>
      <c r="E1289" t="inlineStr">
        <is>
          <t>https://www.youtube.com/results?search_query=Tips+for+exhibiting+art+professionally&amp;sp=EgQgAXAB</t>
        </is>
      </c>
    </row>
    <row r="1290" ht="25.5" customHeight="1">
      <c r="A1290" t="inlineStr">
        <is>
          <t>Exhibited arts</t>
        </is>
      </c>
      <c r="B1290" t="inlineStr">
        <is>
          <t>Successful art exhibition walkthrough</t>
        </is>
      </c>
      <c r="C1290"/>
      <c r="D1290"/>
      <c r="E1290" t="inlineStr">
        <is>
          <t>https://www.youtube.com/results?search_query=Successful+art+exhibition+walkthrough&amp;sp=EgQgAXAB</t>
        </is>
      </c>
    </row>
    <row r="1291" ht="25.5" customHeight="1">
      <c r="A1291" t="inlineStr">
        <is>
          <t>Exhibited arts</t>
        </is>
      </c>
      <c r="B1291" t="inlineStr">
        <is>
          <t>The process of setting up an art exhibit</t>
        </is>
      </c>
      <c r="C1291"/>
      <c r="D1291"/>
      <c r="E1291" t="inlineStr">
        <is>
          <t>https://www.youtube.com/results?search_query=The+process+of+setting+up+an+art+exhibit&amp;sp=EgQgAXAB</t>
        </is>
      </c>
    </row>
    <row r="1292" ht="25.5" customHeight="1">
      <c r="A1292" t="inlineStr">
        <is>
          <t>Exhibited arts</t>
        </is>
      </c>
      <c r="B1292" t="inlineStr">
        <is>
          <t>Famous artists exhibit their works</t>
        </is>
      </c>
      <c r="C1292"/>
      <c r="D1292"/>
      <c r="E1292" t="inlineStr">
        <is>
          <t>https://www.youtube.com/results?search_query=Famous+artists+exhibit+their+works&amp;sp=EgQgAXAB</t>
        </is>
      </c>
    </row>
    <row r="1293" ht="25.5" customHeight="1">
      <c r="A1293" t="inlineStr">
        <is>
          <t>Exhibited arts</t>
        </is>
      </c>
      <c r="B1293" t="inlineStr">
        <is>
          <t>Tricks to curate an art exhibition</t>
        </is>
      </c>
      <c r="C1293"/>
      <c r="D1293"/>
      <c r="E1293" t="inlineStr">
        <is>
          <t>https://www.youtube.com/results?search_query=Tricks+to+curate+an+art+exhibition&amp;sp=EgQgAXAB</t>
        </is>
      </c>
    </row>
    <row r="1294" ht="25.5" customHeight="1">
      <c r="A1294" t="inlineStr">
        <is>
          <t>Halloween</t>
        </is>
      </c>
      <c r="B1294" t="inlineStr">
        <is>
          <t>How to create DIY Halloween costumes</t>
        </is>
      </c>
      <c r="C1294"/>
      <c r="D1294"/>
      <c r="E1294" t="inlineStr">
        <is>
          <t>https://www.youtube.com/results?search_query=How+to+create+DIY+Halloween+costumes&amp;sp=EgQgAXAB</t>
        </is>
      </c>
    </row>
    <row r="1295" ht="25.5" customHeight="1">
      <c r="A1295" t="inlineStr">
        <is>
          <t>Halloween</t>
        </is>
      </c>
      <c r="B1295" t="inlineStr">
        <is>
          <t>Best Halloween themed cocktail recipes</t>
        </is>
      </c>
      <c r="C1295"/>
      <c r="D1295"/>
      <c r="E1295" t="inlineStr">
        <is>
          <t>https://www.youtube.com/results?search_query=Best+Halloween+themed+cocktail+recipes&amp;sp=EgQgAXAB</t>
        </is>
      </c>
    </row>
    <row r="1296" ht="25.5" customHeight="1">
      <c r="A1296" t="inlineStr">
        <is>
          <t>Halloween</t>
        </is>
      </c>
      <c r="B1296" t="inlineStr">
        <is>
          <t>Day in the life of a Halloween event planner</t>
        </is>
      </c>
      <c r="C1296"/>
      <c r="D1296"/>
      <c r="E1296" t="inlineStr">
        <is>
          <t>https://www.youtube.com/results?search_query=Day+in+the+life+of+a+Halloween+event+planner&amp;sp=EgQgAXAB</t>
        </is>
      </c>
    </row>
    <row r="1297" ht="25.5" customHeight="1">
      <c r="A1297" t="inlineStr">
        <is>
          <t>Halloween</t>
        </is>
      </c>
      <c r="B1297" t="inlineStr">
        <is>
          <t>Halloween decor ideas and DIY tutorial</t>
        </is>
      </c>
      <c r="C1297"/>
      <c r="D1297"/>
      <c r="E1297" t="inlineStr">
        <is>
          <t>https://www.youtube.com/results?search_query=Halloween+decor+ideas+and+DIY+tutorial&amp;sp=EgQgAXAB</t>
        </is>
      </c>
    </row>
    <row r="1298" ht="25.5" customHeight="1">
      <c r="A1298" t="inlineStr">
        <is>
          <t>Halloween</t>
        </is>
      </c>
      <c r="B1298" t="inlineStr">
        <is>
          <t>History of Halloween: Documentary</t>
        </is>
      </c>
      <c r="C1298"/>
      <c r="D1298"/>
      <c r="E1298" t="inlineStr">
        <is>
          <t>https://www.youtube.com/results?search_query=History+of+Halloween:+Documentary&amp;sp=EgQgAXAB</t>
        </is>
      </c>
    </row>
    <row r="1299" ht="25.5" customHeight="1">
      <c r="A1299" t="inlineStr">
        <is>
          <t>Halloween</t>
        </is>
      </c>
      <c r="B1299" t="inlineStr">
        <is>
          <t>How to set up a haunted house for Halloween</t>
        </is>
      </c>
      <c r="C1299"/>
      <c r="D1299"/>
      <c r="E1299" t="inlineStr">
        <is>
          <t>https://www.youtube.com/results?search_query=How+to+set+up+a+haunted+house+for+Halloween&amp;sp=EgQgAXAB</t>
        </is>
      </c>
    </row>
    <row r="1300" ht="25.5" customHeight="1">
      <c r="A1300" t="inlineStr">
        <is>
          <t>Halloween</t>
        </is>
      </c>
      <c r="B1300" t="inlineStr">
        <is>
          <t>Top Halloween makeup tutorials</t>
        </is>
      </c>
      <c r="C1300"/>
      <c r="D1300"/>
      <c r="E1300" t="inlineStr">
        <is>
          <t>https://www.youtube.com/results?search_query=Top+Halloween+makeup+tutorials&amp;sp=EgQgAXAB</t>
        </is>
      </c>
    </row>
    <row r="1301" ht="25.5" customHeight="1">
      <c r="A1301" t="inlineStr">
        <is>
          <t>Halloween</t>
        </is>
      </c>
      <c r="B1301" t="inlineStr">
        <is>
          <t>Day in the life of a professional pumpkin carver</t>
        </is>
      </c>
      <c r="C1301"/>
      <c r="D1301"/>
      <c r="E1301" t="inlineStr">
        <is>
          <t>https://www.youtube.com/results?search_query=Day+in+the+life+of+a+professional+pumpkin+carver&amp;sp=EgQgAXAB</t>
        </is>
      </c>
    </row>
    <row r="1302" ht="25.5" customHeight="1">
      <c r="A1302" t="inlineStr">
        <is>
          <t>Halloween</t>
        </is>
      </c>
      <c r="B1302" t="inlineStr">
        <is>
          <t>Halloween themed food howto videos</t>
        </is>
      </c>
      <c r="C1302"/>
      <c r="D1302"/>
      <c r="E1302" t="inlineStr">
        <is>
          <t>https://www.youtube.com/results?search_query=Halloween+themed+food+howto+videos&amp;sp=EgQgAXAB</t>
        </is>
      </c>
    </row>
    <row r="1303" ht="25.5" customHeight="1">
      <c r="A1303" t="inlineStr">
        <is>
          <t>Halloween</t>
        </is>
      </c>
      <c r="B1303" t="inlineStr">
        <is>
          <t>Best Halloween movies reviews and commentary.</t>
        </is>
      </c>
      <c r="C1303"/>
      <c r="D1303"/>
      <c r="E1303" t="inlineStr">
        <is>
          <t>https://www.youtube.com/results?search_query=Best+Halloween+movies+reviews+and+commentary.&amp;sp=EgQgAXAB</t>
        </is>
      </c>
    </row>
    <row r="1304" ht="25.5" customHeight="1">
      <c r="A1304" t="inlineStr">
        <is>
          <t>Christmas</t>
        </is>
      </c>
      <c r="B1304" t="inlineStr">
        <is>
          <t>How to decorate your house for Christmas</t>
        </is>
      </c>
      <c r="C1304"/>
      <c r="D1304"/>
      <c r="E1304" t="inlineStr">
        <is>
          <t>https://www.youtube.com/results?search_query=How+to+decorate+your+house+for+Christmas&amp;sp=EgQgAXAB</t>
        </is>
      </c>
    </row>
    <row r="1305" ht="25.5" customHeight="1">
      <c r="A1305" t="inlineStr">
        <is>
          <t>Christmas</t>
        </is>
      </c>
      <c r="B1305" t="inlineStr">
        <is>
          <t>Day in the life of a Christmas tree farmer</t>
        </is>
      </c>
      <c r="C1305"/>
      <c r="D1305"/>
      <c r="E1305" t="inlineStr">
        <is>
          <t>https://www.youtube.com/results?search_query=Day+in+the+life+of+a+Christmas+tree+farmer&amp;sp=EgQgAXAB</t>
        </is>
      </c>
    </row>
    <row r="1306" ht="25.5" customHeight="1">
      <c r="A1306" t="inlineStr">
        <is>
          <t>Christmas</t>
        </is>
      </c>
      <c r="B1306" t="inlineStr">
        <is>
          <t>How to cook a traditional Christmas dinner</t>
        </is>
      </c>
      <c r="C1306"/>
      <c r="D1306"/>
      <c r="E1306" t="inlineStr">
        <is>
          <t>https://www.youtube.com/results?search_query=How+to+cook+a+traditional+Christmas+dinner&amp;sp=EgQgAXAB</t>
        </is>
      </c>
    </row>
    <row r="1307" ht="25.5" customHeight="1">
      <c r="A1307" t="inlineStr">
        <is>
          <t>Christmas</t>
        </is>
      </c>
      <c r="B1307" t="inlineStr">
        <is>
          <t>Different ways to decorate a Christmas tree</t>
        </is>
      </c>
      <c r="C1307"/>
      <c r="D1307"/>
      <c r="E1307" t="inlineStr">
        <is>
          <t>https://www.youtube.com/results?search_query=Different+ways+to+decorate+a+Christmas+tree&amp;sp=EgQgAXAB</t>
        </is>
      </c>
    </row>
    <row r="1308" ht="25.5" customHeight="1">
      <c r="A1308" t="inlineStr">
        <is>
          <t>Christmas</t>
        </is>
      </c>
      <c r="B1308" t="inlineStr">
        <is>
          <t>How Santa Claus prepares for Christmas</t>
        </is>
      </c>
      <c r="C1308"/>
      <c r="D1308"/>
      <c r="E1308" t="inlineStr">
        <is>
          <t>https://www.youtube.com/results?search_query=How+Santa+Claus+prepares+for+Christmas&amp;sp=EgQgAXAB</t>
        </is>
      </c>
    </row>
    <row r="1309" ht="25.5" customHeight="1">
      <c r="A1309" t="inlineStr">
        <is>
          <t>Christmas</t>
        </is>
      </c>
      <c r="B1309" t="inlineStr">
        <is>
          <t>Day in the life of a professional Christmas light installer</t>
        </is>
      </c>
      <c r="C1309"/>
      <c r="D1309"/>
      <c r="E1309" t="inlineStr">
        <is>
          <t>https://www.youtube.com/results?search_query=Day+in+the+life+of+a+professional+Christmas+light+installer&amp;sp=EgQgAXAB</t>
        </is>
      </c>
    </row>
    <row r="1310" ht="25.5" customHeight="1">
      <c r="A1310" t="inlineStr">
        <is>
          <t>Christmas</t>
        </is>
      </c>
      <c r="B1310" t="inlineStr">
        <is>
          <t>How Christmas is celebrated around the world</t>
        </is>
      </c>
      <c r="C1310"/>
      <c r="D1310"/>
      <c r="E1310" t="inlineStr">
        <is>
          <t>https://www.youtube.com/results?search_query=How+Christmas+is+celebrated+around+the+world&amp;sp=EgQgAXAB</t>
        </is>
      </c>
    </row>
    <row r="1311" ht="25.5" customHeight="1">
      <c r="A1311" t="inlineStr">
        <is>
          <t>Christmas</t>
        </is>
      </c>
      <c r="B1311" t="inlineStr">
        <is>
          <t>Making homemade Christmas ornaments step by step</t>
        </is>
      </c>
      <c r="C1311"/>
      <c r="D1311"/>
      <c r="E1311" t="inlineStr">
        <is>
          <t>https://www.youtube.com/results?search_query=Making+homemade+Christmas+ornaments+step+by+step&amp;sp=EgQgAXAB</t>
        </is>
      </c>
    </row>
    <row r="1312" ht="25.5" customHeight="1">
      <c r="A1312" t="inlineStr">
        <is>
          <t>Christmas</t>
        </is>
      </c>
      <c r="B1312" t="inlineStr">
        <is>
          <t>Bake Christmas cookies from scratch</t>
        </is>
      </c>
      <c r="C1312"/>
      <c r="D1312"/>
      <c r="E1312" t="inlineStr">
        <is>
          <t>https://www.youtube.com/results?search_query=Bake+Christmas+cookies+from+scratch&amp;sp=EgQgAXAB</t>
        </is>
      </c>
    </row>
    <row r="1313" ht="25.5" customHeight="1">
      <c r="A1313" t="inlineStr">
        <is>
          <t>Christmas</t>
        </is>
      </c>
      <c r="B1313" t="inlineStr">
        <is>
          <t>Christmas carol performances by popular choirs</t>
        </is>
      </c>
      <c r="C1313"/>
      <c r="D1313"/>
      <c r="E1313" t="inlineStr">
        <is>
          <t>https://www.youtube.com/results?search_query=Christmas+carol+performances+by+popular+choirs&amp;sp=EgQgAXAB</t>
        </is>
      </c>
    </row>
    <row r="1314" ht="25.5" customHeight="1">
      <c r="A1314" t="inlineStr">
        <is>
          <t>Easter</t>
        </is>
      </c>
      <c r="B1314" t="inlineStr">
        <is>
          <t>How to prepare for Easter</t>
        </is>
      </c>
      <c r="C1314"/>
      <c r="D1314"/>
      <c r="E1314" t="inlineStr">
        <is>
          <t>https://www.youtube.com/results?search_query=How+to+prepare+for+Easter&amp;sp=EgQgAXAB</t>
        </is>
      </c>
    </row>
    <row r="1315" ht="25.5" customHeight="1">
      <c r="A1315" t="inlineStr">
        <is>
          <t>Easter</t>
        </is>
      </c>
      <c r="B1315" t="inlineStr">
        <is>
          <t>How to make Easter Egg</t>
        </is>
      </c>
      <c r="C1315"/>
      <c r="D1315"/>
      <c r="E1315" t="inlineStr">
        <is>
          <t>https://www.youtube.com/results?search_query=How+to+make+Easter+Egg&amp;sp=EgQgAXAB</t>
        </is>
      </c>
    </row>
    <row r="1316" ht="25.5" customHeight="1">
      <c r="A1316" t="inlineStr">
        <is>
          <t>Easter</t>
        </is>
      </c>
      <c r="B1316" t="inlineStr">
        <is>
          <t>Easter crafts for kids</t>
        </is>
      </c>
      <c r="C1316"/>
      <c r="D1316"/>
      <c r="E1316" t="inlineStr">
        <is>
          <t>https://www.youtube.com/results?search_query=Easter+crafts+for+kids&amp;sp=EgQgAXAB</t>
        </is>
      </c>
    </row>
    <row r="1317" ht="25.5" customHeight="1">
      <c r="A1317" t="inlineStr">
        <is>
          <t>Easter</t>
        </is>
      </c>
      <c r="B1317" t="inlineStr">
        <is>
          <t>Easter egg hunt ideas</t>
        </is>
      </c>
      <c r="C1317"/>
      <c r="D1317"/>
      <c r="E1317" t="inlineStr">
        <is>
          <t>https://www.youtube.com/results?search_query=Easter+egg+hunt+ideas&amp;sp=EgQgAXAB</t>
        </is>
      </c>
    </row>
    <row r="1318" ht="25.5" customHeight="1">
      <c r="A1318" t="inlineStr">
        <is>
          <t>Easter</t>
        </is>
      </c>
      <c r="B1318" t="inlineStr">
        <is>
          <t>Day in the life of an Easter Bunny</t>
        </is>
      </c>
      <c r="C1318"/>
      <c r="D1318"/>
      <c r="E1318" t="inlineStr">
        <is>
          <t>https://www.youtube.com/results?search_query=Day+in+the+life+of+an+Easter+Bunny&amp;sp=EgQgAXAB</t>
        </is>
      </c>
    </row>
    <row r="1319" ht="25.5" customHeight="1">
      <c r="A1319" t="inlineStr">
        <is>
          <t>Easter</t>
        </is>
      </c>
      <c r="B1319" t="inlineStr">
        <is>
          <t>Traditional Easter recipes</t>
        </is>
      </c>
      <c r="C1319"/>
      <c r="D1319"/>
      <c r="E1319" t="inlineStr">
        <is>
          <t>https://www.youtube.com/results?search_query=Traditional+Easter+recipes&amp;sp=EgQgAXAB</t>
        </is>
      </c>
    </row>
    <row r="1320" ht="25.5" customHeight="1">
      <c r="A1320" t="inlineStr">
        <is>
          <t>Easter</t>
        </is>
      </c>
      <c r="B1320" t="inlineStr">
        <is>
          <t>DIY Easter decorations tutorial</t>
        </is>
      </c>
      <c r="C1320"/>
      <c r="D1320"/>
      <c r="E1320" t="inlineStr">
        <is>
          <t>https://www.youtube.com/results?search_query=DIY+Easter+decorations+tutorial&amp;sp=EgQgAXAB</t>
        </is>
      </c>
    </row>
    <row r="1321" ht="25.5" customHeight="1">
      <c r="A1321" t="inlineStr">
        <is>
          <t>Easter</t>
        </is>
      </c>
      <c r="B1321" t="inlineStr">
        <is>
          <t>Easter celebration around the world</t>
        </is>
      </c>
      <c r="C1321"/>
      <c r="D1321"/>
      <c r="E1321" t="inlineStr">
        <is>
          <t>https://www.youtube.com/results?search_query=Easter+celebration+around+the+world&amp;sp=EgQgAXAB</t>
        </is>
      </c>
    </row>
    <row r="1322" ht="25.5" customHeight="1">
      <c r="A1322" t="inlineStr">
        <is>
          <t>Easter</t>
        </is>
      </c>
      <c r="B1322" t="inlineStr">
        <is>
          <t>History of Easter holiday</t>
        </is>
      </c>
      <c r="C1322"/>
      <c r="D1322"/>
      <c r="E1322" t="inlineStr">
        <is>
          <t>https://www.youtube.com/results?search_query=History+of+Easter+holiday&amp;sp=EgQgAXAB</t>
        </is>
      </c>
    </row>
    <row r="1323" ht="25.5" customHeight="1">
      <c r="A1323" t="inlineStr">
        <is>
          <t>Easter</t>
        </is>
      </c>
      <c r="B1323" t="inlineStr">
        <is>
          <t>Baking Easter treats</t>
        </is>
      </c>
      <c r="C1323"/>
      <c r="D1323"/>
      <c r="E1323" t="inlineStr">
        <is>
          <t>https://www.youtube.com/results?search_query=Baking+Easter+treats&amp;sp=EgQgAXAB</t>
        </is>
      </c>
    </row>
    <row r="1324" ht="25.5" customHeight="1">
      <c r="A1324" t="inlineStr">
        <is>
          <t>Gift giving</t>
        </is>
      </c>
      <c r="B1324" t="inlineStr">
        <is>
          <t>How to choose the perfect gift</t>
        </is>
      </c>
      <c r="C1324"/>
      <c r="D1324"/>
      <c r="E1324" t="inlineStr">
        <is>
          <t>https://www.youtube.com/results?search_query=How+to+choose+the+perfect+gift&amp;sp=EgQgAXAB</t>
        </is>
      </c>
    </row>
    <row r="1325" ht="25.5" customHeight="1">
      <c r="A1325" t="inlineStr">
        <is>
          <t>Gift giving</t>
        </is>
      </c>
      <c r="B1325" t="inlineStr">
        <is>
          <t>Creative DIY gift ideas</t>
        </is>
      </c>
      <c r="C1325"/>
      <c r="D1325"/>
      <c r="E1325" t="inlineStr">
        <is>
          <t>https://www.youtube.com/results?search_query=Creative+DIY+gift+ideas&amp;sp=EgQgAXAB</t>
        </is>
      </c>
    </row>
    <row r="1326" ht="25.5" customHeight="1">
      <c r="A1326" t="inlineStr">
        <is>
          <t>Gift giving</t>
        </is>
      </c>
      <c r="B1326" t="inlineStr">
        <is>
          <t>Best gift giving etiquette</t>
        </is>
      </c>
      <c r="C1326"/>
      <c r="D1326"/>
      <c r="E1326" t="inlineStr">
        <is>
          <t>https://www.youtube.com/results?search_query=Best+gift+giving+etiquette&amp;sp=EgQgAXAB</t>
        </is>
      </c>
    </row>
    <row r="1327" ht="25.5" customHeight="1">
      <c r="A1327" t="inlineStr">
        <is>
          <t>Gift giving</t>
        </is>
      </c>
      <c r="B1327" t="inlineStr">
        <is>
          <t>How to personalize gifts</t>
        </is>
      </c>
      <c r="C1327"/>
      <c r="D1327"/>
      <c r="E1327" t="inlineStr">
        <is>
          <t>https://www.youtube.com/results?search_query=How+to+personalize+gifts&amp;sp=EgQgAXAB</t>
        </is>
      </c>
    </row>
    <row r="1328" ht="25.5" customHeight="1">
      <c r="A1328" t="inlineStr">
        <is>
          <t>Gift giving</t>
        </is>
      </c>
      <c r="B1328" t="inlineStr">
        <is>
          <t>Day in the life of a gift shop owner</t>
        </is>
      </c>
      <c r="C1328"/>
      <c r="D1328"/>
      <c r="E1328" t="inlineStr">
        <is>
          <t>https://www.youtube.com/results?search_query=Day+in+the+life+of+a+gift+shop+owner&amp;sp=EgQgAXAB</t>
        </is>
      </c>
    </row>
    <row r="1329" ht="25.5" customHeight="1">
      <c r="A1329" t="inlineStr">
        <is>
          <t>Gift giving</t>
        </is>
      </c>
      <c r="B1329" t="inlineStr">
        <is>
          <t>Unique gift wrapping tutorials</t>
        </is>
      </c>
      <c r="C1329"/>
      <c r="D1329"/>
      <c r="E1329" t="inlineStr">
        <is>
          <t>https://www.youtube.com/results?search_query=Unique+gift+wrapping+tutorials&amp;sp=EgQgAXAB</t>
        </is>
      </c>
    </row>
    <row r="1330" ht="25.5" customHeight="1">
      <c r="A1330" t="inlineStr">
        <is>
          <t>Gift giving</t>
        </is>
      </c>
      <c r="B1330" t="inlineStr">
        <is>
          <t>Sustainable and ecofriendly gift ideas</t>
        </is>
      </c>
      <c r="C1330"/>
      <c r="D1330"/>
      <c r="E1330" t="inlineStr">
        <is>
          <t>https://www.youtube.com/results?search_query=Sustainable+and+ecofriendly+gift+ideas&amp;sp=EgQgAXAB</t>
        </is>
      </c>
    </row>
    <row r="1331" ht="25.5" customHeight="1">
      <c r="A1331" t="inlineStr">
        <is>
          <t>Gift giving</t>
        </is>
      </c>
      <c r="B1331" t="inlineStr">
        <is>
          <t>Gift giving traditions around the world</t>
        </is>
      </c>
      <c r="C1331"/>
      <c r="D1331"/>
      <c r="E1331" t="inlineStr">
        <is>
          <t>https://www.youtube.com/results?search_query=Gift+giving+traditions+around+the+world&amp;sp=EgQgAXAB</t>
        </is>
      </c>
    </row>
    <row r="1332" ht="25.5" customHeight="1">
      <c r="A1332" t="inlineStr">
        <is>
          <t>Gift giving</t>
        </is>
      </c>
      <c r="B1332" t="inlineStr">
        <is>
          <t>How to react receiving gifts</t>
        </is>
      </c>
      <c r="C1332"/>
      <c r="D1332"/>
      <c r="E1332" t="inlineStr">
        <is>
          <t>https://www.youtube.com/results?search_query=How+to+react+receiving+gifts&amp;sp=EgQgAXAB</t>
        </is>
      </c>
    </row>
    <row r="1333" ht="25.5" customHeight="1">
      <c r="A1333" t="inlineStr">
        <is>
          <t>Gift giving</t>
        </is>
      </c>
      <c r="B1333" t="inlineStr">
        <is>
          <t>How to create a gift basket</t>
        </is>
      </c>
      <c r="C1333"/>
      <c r="D1333"/>
      <c r="E1333" t="inlineStr">
        <is>
          <t>https://www.youtube.com/results?search_query=How+to+create+a+gift+basket&amp;sp=EgQgAXAB</t>
        </is>
      </c>
    </row>
    <row r="1334" ht="25.5" customHeight="1">
      <c r="A1334" t="inlineStr">
        <is>
          <t>Valentines day</t>
        </is>
      </c>
      <c r="B1334" t="inlineStr">
        <is>
          <t>How to make a Valentine's Day dinner at home</t>
        </is>
      </c>
      <c r="C1334"/>
      <c r="D1334"/>
      <c r="E1334" t="inlineStr">
        <is>
          <t>https://www.youtube.com/results?search_query=How+to+make+a+Valentine's+Day+dinner+at+home&amp;sp=EgQgAXAB</t>
        </is>
      </c>
    </row>
    <row r="1335" ht="25.5" customHeight="1">
      <c r="A1335" t="inlineStr">
        <is>
          <t>Valentines day</t>
        </is>
      </c>
      <c r="B1335" t="inlineStr">
        <is>
          <t>Romantic Valentine's Day date ideas</t>
        </is>
      </c>
      <c r="C1335"/>
      <c r="D1335"/>
      <c r="E1335" t="inlineStr">
        <is>
          <t>https://www.youtube.com/results?search_query=Romantic+Valentine's+Day+date+ideas&amp;sp=EgQgAXAB</t>
        </is>
      </c>
    </row>
    <row r="1336" ht="25.5" customHeight="1">
      <c r="A1336" t="inlineStr">
        <is>
          <t>Valentines day</t>
        </is>
      </c>
      <c r="B1336" t="inlineStr">
        <is>
          <t>How to create DIY Valentine's Day cards</t>
        </is>
      </c>
      <c r="C1336"/>
      <c r="D1336"/>
      <c r="E1336" t="inlineStr">
        <is>
          <t>https://www.youtube.com/results?search_query=How+to+create+DIY+Valentine's+Day+cards&amp;sp=EgQgAXAB</t>
        </is>
      </c>
    </row>
    <row r="1337" ht="25.5" customHeight="1">
      <c r="A1337" t="inlineStr">
        <is>
          <t>Valentines day</t>
        </is>
      </c>
      <c r="B1337" t="inlineStr">
        <is>
          <t>Baking tutorials for romantic Valentine's Day desserts</t>
        </is>
      </c>
      <c r="C1337"/>
      <c r="D1337"/>
      <c r="E1337" t="inlineStr">
        <is>
          <t>https://www.youtube.com/results?search_query=Baking+tutorials+for+romantic+Valentine's+Day+desserts&amp;sp=EgQgAXAB</t>
        </is>
      </c>
    </row>
    <row r="1338" ht="25.5" customHeight="1">
      <c r="A1338" t="inlineStr">
        <is>
          <t>Valentines day</t>
        </is>
      </c>
      <c r="B1338" t="inlineStr">
        <is>
          <t>Gift ideas for Valentine's Day</t>
        </is>
      </c>
      <c r="C1338"/>
      <c r="D1338"/>
      <c r="E1338" t="inlineStr">
        <is>
          <t>https://www.youtube.com/results?search_query=Gift+ideas+for+Valentine's+Day&amp;sp=EgQgAXAB</t>
        </is>
      </c>
    </row>
    <row r="1339" ht="25.5" customHeight="1">
      <c r="A1339" t="inlineStr">
        <is>
          <t>Valentines day</t>
        </is>
      </c>
      <c r="B1339" t="inlineStr">
        <is>
          <t>Unique ways to celebrate Valentine's Day</t>
        </is>
      </c>
      <c r="C1339"/>
      <c r="D1339"/>
      <c r="E1339" t="inlineStr">
        <is>
          <t>https://www.youtube.com/results?search_query=Unique+ways+to+celebrate+Valentine's+Day&amp;sp=EgQgAXAB</t>
        </is>
      </c>
    </row>
    <row r="1340" ht="25.5" customHeight="1">
      <c r="A1340" t="inlineStr">
        <is>
          <t>Valentines day</t>
        </is>
      </c>
      <c r="B1340" t="inlineStr">
        <is>
          <t>Valentine's Day makeup tutorial</t>
        </is>
      </c>
      <c r="C1340"/>
      <c r="D1340"/>
      <c r="E1340" t="inlineStr">
        <is>
          <t>https://www.youtube.com/results?search_query=Valentine's+Day+makeup+tutorial&amp;sp=EgQgAXAB</t>
        </is>
      </c>
    </row>
    <row r="1341" ht="25.5" customHeight="1">
      <c r="A1341" t="inlineStr">
        <is>
          <t>Valentines day</t>
        </is>
      </c>
      <c r="B1341" t="inlineStr">
        <is>
          <t>Movie recommendations for Valentine's Day</t>
        </is>
      </c>
      <c r="C1341"/>
      <c r="D1341"/>
      <c r="E1341" t="inlineStr">
        <is>
          <t>https://www.youtube.com/results?search_query=Movie+recommendations+for+Valentine's+Day&amp;sp=EgQgAXAB</t>
        </is>
      </c>
    </row>
    <row r="1342" ht="25.5" customHeight="1">
      <c r="A1342" t="inlineStr">
        <is>
          <t>Valentines day</t>
        </is>
      </c>
      <c r="B1342" t="inlineStr">
        <is>
          <t>Day in the life of a florist on Valentine's Day</t>
        </is>
      </c>
      <c r="C1342"/>
      <c r="D1342"/>
      <c r="E1342" t="inlineStr">
        <is>
          <t>https://www.youtube.com/results?search_query=Day+in+the+life+of+a+florist+on+Valentine's+Day&amp;sp=EgQgAXAB</t>
        </is>
      </c>
    </row>
    <row r="1343" ht="25.5" customHeight="1">
      <c r="A1343" t="inlineStr">
        <is>
          <t>Valentines day</t>
        </is>
      </c>
      <c r="B1343" t="inlineStr">
        <is>
          <t>How to plan a surprise Valentine's Day proposal</t>
        </is>
      </c>
      <c r="C1343"/>
      <c r="D1343"/>
      <c r="E1343" t="inlineStr">
        <is>
          <t>https://www.youtube.com/results?search_query=How+to+plan+a+surprise+Valentine's+Day+proposal&amp;sp=EgQgAXAB</t>
        </is>
      </c>
    </row>
    <row r="1344" ht="25.5" customHeight="1">
      <c r="A1344" t="inlineStr">
        <is>
          <t>Thanksgiving</t>
        </is>
      </c>
      <c r="B1344" t="inlineStr">
        <is>
          <t>How to cook a Thanksgiving turkey</t>
        </is>
      </c>
      <c r="C1344"/>
      <c r="D1344"/>
      <c r="E1344" t="inlineStr">
        <is>
          <t>https://www.youtube.com/results?search_query=How+to+cook+a+Thanksgiving+turkey&amp;sp=EgQgAXAB</t>
        </is>
      </c>
    </row>
    <row r="1345" ht="25.5" customHeight="1">
      <c r="A1345" t="inlineStr">
        <is>
          <t>Thanksgiving</t>
        </is>
      </c>
      <c r="B1345" t="inlineStr">
        <is>
          <t>Day in the life of a Thanksgiving host</t>
        </is>
      </c>
      <c r="C1345"/>
      <c r="D1345"/>
      <c r="E1345" t="inlineStr">
        <is>
          <t>https://www.youtube.com/results?search_query=Day+in+the+life+of+a+Thanksgiving+host&amp;sp=EgQgAXAB</t>
        </is>
      </c>
    </row>
    <row r="1346" ht="25.5" customHeight="1">
      <c r="A1346" t="inlineStr">
        <is>
          <t>Thanksgiving</t>
        </is>
      </c>
      <c r="B1346" t="inlineStr">
        <is>
          <t>Thanksgiving table setting tutorials</t>
        </is>
      </c>
      <c r="C1346"/>
      <c r="D1346"/>
      <c r="E1346" t="inlineStr">
        <is>
          <t>https://www.youtube.com/results?search_query=Thanksgiving+table+setting+tutorials&amp;sp=EgQgAXAB</t>
        </is>
      </c>
    </row>
    <row r="1347" ht="25.5" customHeight="1">
      <c r="A1347" t="inlineStr">
        <is>
          <t>Thanksgiving</t>
        </is>
      </c>
      <c r="B1347" t="inlineStr">
        <is>
          <t>Easy Thanksgiving side dish recipes</t>
        </is>
      </c>
      <c r="C1347"/>
      <c r="D1347"/>
      <c r="E1347" t="inlineStr">
        <is>
          <t>https://www.youtube.com/results?search_query=Easy+Thanksgiving+side+dish+recipes&amp;sp=EgQgAXAB</t>
        </is>
      </c>
    </row>
    <row r="1348" ht="25.5" customHeight="1">
      <c r="A1348" t="inlineStr">
        <is>
          <t>Thanksgiving</t>
        </is>
      </c>
      <c r="B1348" t="inlineStr">
        <is>
          <t>Ways to decorate your home for Thanksgiving</t>
        </is>
      </c>
      <c r="C1348"/>
      <c r="D1348"/>
      <c r="E1348" t="inlineStr">
        <is>
          <t>https://www.youtube.com/results?search_query=Ways+to+decorate+your+home+for+Thanksgiving&amp;sp=EgQgAXAB</t>
        </is>
      </c>
    </row>
    <row r="1349" ht="25.5" customHeight="1">
      <c r="A1349" t="inlineStr">
        <is>
          <t>Thanksgiving</t>
        </is>
      </c>
      <c r="B1349" t="inlineStr">
        <is>
          <t>Thanksgiving DIY table centrepiece</t>
        </is>
      </c>
      <c r="C1349"/>
      <c r="D1349"/>
      <c r="E1349" t="inlineStr">
        <is>
          <t>https://www.youtube.com/results?search_query=Thanksgiving+DIY+table+centrepiece&amp;sp=EgQgAXAB</t>
        </is>
      </c>
    </row>
    <row r="1350" ht="25.5" customHeight="1">
      <c r="A1350" t="inlineStr">
        <is>
          <t>Thanksgiving</t>
        </is>
      </c>
      <c r="B1350" t="inlineStr">
        <is>
          <t>Unique Thanksgiving recipes</t>
        </is>
      </c>
      <c r="C1350"/>
      <c r="D1350"/>
      <c r="E1350" t="inlineStr">
        <is>
          <t>https://www.youtube.com/results?search_query=Unique+Thanksgiving+recipes&amp;sp=EgQgAXAB</t>
        </is>
      </c>
    </row>
    <row r="1351" ht="25.5" customHeight="1">
      <c r="A1351" t="inlineStr">
        <is>
          <t>Thanksgiving</t>
        </is>
      </c>
      <c r="B1351" t="inlineStr">
        <is>
          <t>How to make Thanksgiving desserts</t>
        </is>
      </c>
      <c r="C1351"/>
      <c r="D1351"/>
      <c r="E1351" t="inlineStr">
        <is>
          <t>https://www.youtube.com/results?search_query=How+to+make+Thanksgiving+desserts&amp;sp=EgQgAXAB</t>
        </is>
      </c>
    </row>
    <row r="1352" ht="25.5" customHeight="1">
      <c r="A1352" t="inlineStr">
        <is>
          <t>Thanksgiving</t>
        </is>
      </c>
      <c r="B1352" t="inlineStr">
        <is>
          <t>Thanksgiving dinner preparation timeline</t>
        </is>
      </c>
      <c r="C1352"/>
      <c r="D1352"/>
      <c r="E1352" t="inlineStr">
        <is>
          <t>https://www.youtube.com/results?search_query=Thanksgiving+dinner+preparation+timeline&amp;sp=EgQgAXAB</t>
        </is>
      </c>
    </row>
    <row r="1353" ht="25.5" customHeight="1">
      <c r="A1353" t="inlineStr">
        <is>
          <t>Thanksgiving</t>
        </is>
      </c>
      <c r="B1353" t="inlineStr">
        <is>
          <t>Healthy Thanksgiving meal options</t>
        </is>
      </c>
      <c r="C1353"/>
      <c r="D1353"/>
      <c r="E1353" t="inlineStr">
        <is>
          <t>https://www.youtube.com/results?search_query=Healthy+Thanksgiving+meal+options&amp;sp=EgQgAXAB</t>
        </is>
      </c>
    </row>
    <row r="1354" ht="25.5" customHeight="1">
      <c r="A1354" t="inlineStr">
        <is>
          <t>Saint Patrick's Day</t>
        </is>
      </c>
      <c r="B1354" t="inlineStr">
        <is>
          <t>History of Saint Patrick's Day documentary</t>
        </is>
      </c>
      <c r="C1354"/>
      <c r="D1354"/>
      <c r="E1354" t="inlineStr">
        <is>
          <t>https://www.youtube.com/results?search_query=History+of+Saint+Patrick's+Day+documentary&amp;sp=EgQgAXAB</t>
        </is>
      </c>
    </row>
    <row r="1355" ht="25.5" customHeight="1">
      <c r="A1355" t="inlineStr">
        <is>
          <t>Saint Patrick's Day</t>
        </is>
      </c>
      <c r="B1355" t="inlineStr">
        <is>
          <t>How to celebrate Saint Patrick's Day</t>
        </is>
      </c>
      <c r="C1355"/>
      <c r="D1355"/>
      <c r="E1355" t="inlineStr">
        <is>
          <t>https://www.youtube.com/results?search_query=How+to+celebrate+Saint+Patrick's+Day&amp;sp=EgQgAXAB</t>
        </is>
      </c>
    </row>
    <row r="1356" ht="25.5" customHeight="1">
      <c r="A1356" t="inlineStr">
        <is>
          <t>Saint Patrick's Day</t>
        </is>
      </c>
      <c r="B1356" t="inlineStr">
        <is>
          <t>Day in the life on Saint Patrick's Day</t>
        </is>
      </c>
      <c r="C1356"/>
      <c r="D1356"/>
      <c r="E1356" t="inlineStr">
        <is>
          <t>https://www.youtube.com/results?search_query=Day+in+the+life+on+Saint+Patrick's+Day&amp;sp=EgQgAXAB</t>
        </is>
      </c>
    </row>
    <row r="1357" ht="25.5" customHeight="1">
      <c r="A1357" t="inlineStr">
        <is>
          <t>Saint Patrick's Day</t>
        </is>
      </c>
      <c r="B1357" t="inlineStr">
        <is>
          <t>Saint Patrick's Day traditions explained</t>
        </is>
      </c>
      <c r="C1357"/>
      <c r="D1357"/>
      <c r="E1357" t="inlineStr">
        <is>
          <t>https://www.youtube.com/results?search_query=Saint+Patrick's+Day+traditions+explained&amp;sp=EgQgAXAB</t>
        </is>
      </c>
    </row>
    <row r="1358" ht="25.5" customHeight="1">
      <c r="A1358" t="inlineStr">
        <is>
          <t>Saint Patrick's Day</t>
        </is>
      </c>
      <c r="B1358" t="inlineStr">
        <is>
          <t>Making traditional Saint Patrick's Day food</t>
        </is>
      </c>
      <c r="C1358"/>
      <c r="D1358"/>
      <c r="E1358" t="inlineStr">
        <is>
          <t>https://www.youtube.com/results?search_query=Making+traditional+Saint+Patrick's+Day+food&amp;sp=EgQgAXAB</t>
        </is>
      </c>
    </row>
    <row r="1359" ht="25.5" customHeight="1">
      <c r="A1359" t="inlineStr">
        <is>
          <t>Saint Patrick's Day</t>
        </is>
      </c>
      <c r="B1359" t="inlineStr">
        <is>
          <t>Saint Patrick's Day parade highlights</t>
        </is>
      </c>
      <c r="C1359"/>
      <c r="D1359"/>
      <c r="E1359" t="inlineStr">
        <is>
          <t>https://www.youtube.com/results?search_query=Saint+Patrick's+Day+parade+highlights&amp;sp=EgQgAXAB</t>
        </is>
      </c>
    </row>
    <row r="1360" ht="25.5" customHeight="1">
      <c r="A1360" t="inlineStr">
        <is>
          <t>Saint Patrick's Day</t>
        </is>
      </c>
      <c r="B1360" t="inlineStr">
        <is>
          <t>Celebrating Saint Patrick's Day in Ireland</t>
        </is>
      </c>
      <c r="C1360"/>
      <c r="D1360"/>
      <c r="E1360" t="inlineStr">
        <is>
          <t>https://www.youtube.com/results?search_query=Celebrating+Saint+Patrick's+Day+in+Ireland&amp;sp=EgQgAXAB</t>
        </is>
      </c>
    </row>
    <row r="1361" ht="25.5" customHeight="1">
      <c r="A1361" t="inlineStr">
        <is>
          <t>Saint Patrick's Day</t>
        </is>
      </c>
      <c r="B1361" t="inlineStr">
        <is>
          <t>DIY Saint Patrick's Day decorations</t>
        </is>
      </c>
      <c r="C1361"/>
      <c r="D1361"/>
      <c r="E1361" t="inlineStr">
        <is>
          <t>https://www.youtube.com/results?search_query=DIY+Saint+Patrick's+Day+decorations&amp;sp=EgQgAXAB</t>
        </is>
      </c>
    </row>
    <row r="1362" ht="25.5" customHeight="1">
      <c r="A1362" t="inlineStr">
        <is>
          <t>Saint Patrick's Day</t>
        </is>
      </c>
      <c r="B1362" t="inlineStr">
        <is>
          <t>How to make a Saint Patrick's Day leprechaun trap for kids</t>
        </is>
      </c>
      <c r="C1362"/>
      <c r="D1362"/>
      <c r="E1362" t="inlineStr">
        <is>
          <t>https://www.youtube.com/results?search_query=How+to+make+a+Saint+Patrick's+Day+leprechaun+trap+for+kids&amp;sp=EgQgAXAB</t>
        </is>
      </c>
    </row>
    <row r="1363" ht="25.5" customHeight="1">
      <c r="A1363" t="inlineStr">
        <is>
          <t>Saint Patrick's Day</t>
        </is>
      </c>
      <c r="B1363" t="inlineStr">
        <is>
          <t>Saint Patrick's Day crafts for children tutorial</t>
        </is>
      </c>
      <c r="C1363"/>
      <c r="D1363"/>
      <c r="E1363" t="inlineStr">
        <is>
          <t>https://www.youtube.com/results?search_query=Saint+Patrick's+Day+crafts+for+children+tutorial&amp;sp=EgQgAXAB</t>
        </is>
      </c>
    </row>
    <row r="1364" ht="25.5" customHeight="1">
      <c r="A1364" t="inlineStr">
        <is>
          <t>Mother's Day</t>
        </is>
      </c>
      <c r="B1364" t="inlineStr">
        <is>
          <t>How to surprise your mom on Mother's Day</t>
        </is>
      </c>
      <c r="C1364"/>
      <c r="D1364"/>
      <c r="E1364" t="inlineStr">
        <is>
          <t>https://www.youtube.com/results?search_query=How+to+surprise+your+mom+on+Mother's+Day&amp;sp=EgQgAXAB</t>
        </is>
      </c>
    </row>
    <row r="1365" ht="25.5" customHeight="1">
      <c r="A1365" t="inlineStr">
        <is>
          <t>Mother's Day</t>
        </is>
      </c>
      <c r="B1365" t="inlineStr">
        <is>
          <t>Best Mother's Day gift ideas</t>
        </is>
      </c>
      <c r="C1365"/>
      <c r="D1365"/>
      <c r="E1365" t="inlineStr">
        <is>
          <t>https://www.youtube.com/results?search_query=Best+Mother's+Day+gift+ideas&amp;sp=EgQgAXAB</t>
        </is>
      </c>
    </row>
    <row r="1366" ht="25.5" customHeight="1">
      <c r="A1366" t="inlineStr">
        <is>
          <t>Mother's Day</t>
        </is>
      </c>
      <c r="B1366" t="inlineStr">
        <is>
          <t>DIY Mother's Day card tutorial</t>
        </is>
      </c>
      <c r="C1366"/>
      <c r="D1366"/>
      <c r="E1366" t="inlineStr">
        <is>
          <t>https://www.youtube.com/results?search_query=DIY+Mother's+Day+card+tutorial&amp;sp=EgQgAXAB</t>
        </is>
      </c>
    </row>
    <row r="1367" ht="25.5" customHeight="1">
      <c r="A1367" t="inlineStr">
        <is>
          <t>Mother's Day</t>
        </is>
      </c>
      <c r="B1367" t="inlineStr">
        <is>
          <t>Day in the life of a mom on Mother's Day</t>
        </is>
      </c>
      <c r="C1367"/>
      <c r="D1367"/>
      <c r="E1367" t="inlineStr">
        <is>
          <t>https://www.youtube.com/results?search_query=Day+in+the+life+of+a+mom+on+Mother's+Day&amp;sp=EgQgAXAB</t>
        </is>
      </c>
    </row>
    <row r="1368" ht="25.5" customHeight="1">
      <c r="A1368" t="inlineStr">
        <is>
          <t>Mother's Day</t>
        </is>
      </c>
      <c r="B1368" t="inlineStr">
        <is>
          <t>How to cook breakfast for mom on Mother's Day</t>
        </is>
      </c>
      <c r="C1368"/>
      <c r="D1368"/>
      <c r="E1368" t="inlineStr">
        <is>
          <t>https://www.youtube.com/results?search_query=How+to+cook+breakfast+for+mom+on+Mother's+Day&amp;sp=EgQgAXAB</t>
        </is>
      </c>
    </row>
    <row r="1369" ht="25.5" customHeight="1">
      <c r="A1369" t="inlineStr">
        <is>
          <t>Mother's Day</t>
        </is>
      </c>
      <c r="B1369" t="inlineStr">
        <is>
          <t>Mother's Day surprise ideas</t>
        </is>
      </c>
      <c r="C1369"/>
      <c r="D1369"/>
      <c r="E1369" t="inlineStr">
        <is>
          <t>https://www.youtube.com/results?search_query=Mother's+Day+surprise+ideas&amp;sp=EgQgAXAB</t>
        </is>
      </c>
    </row>
    <row r="1370" ht="25.5" customHeight="1">
      <c r="A1370" t="inlineStr">
        <is>
          <t>Mother's Day</t>
        </is>
      </c>
      <c r="B1370" t="inlineStr">
        <is>
          <t>Mothers Day home decoration ideas</t>
        </is>
      </c>
      <c r="C1370"/>
      <c r="D1370"/>
      <c r="E1370" t="inlineStr">
        <is>
          <t>https://www.youtube.com/results?search_query=Mothers+Day+home+decoration+ideas&amp;sp=EgQgAXAB</t>
        </is>
      </c>
    </row>
    <row r="1371" ht="25.5" customHeight="1">
      <c r="A1371" t="inlineStr">
        <is>
          <t>Mother's Day</t>
        </is>
      </c>
      <c r="B1371" t="inlineStr">
        <is>
          <t>How to celebrate Mother's Day at home</t>
        </is>
      </c>
      <c r="C1371"/>
      <c r="D1371"/>
      <c r="E1371" t="inlineStr">
        <is>
          <t>https://www.youtube.com/results?search_query=How+to+celebrate+Mother's+Day+at+home&amp;sp=EgQgAXAB</t>
        </is>
      </c>
    </row>
    <row r="1372" ht="25.5" customHeight="1">
      <c r="A1372" t="inlineStr">
        <is>
          <t>Mother's Day</t>
        </is>
      </c>
      <c r="B1372" t="inlineStr">
        <is>
          <t>Tips for a memorable Mothers Day</t>
        </is>
      </c>
      <c r="C1372"/>
      <c r="D1372"/>
      <c r="E1372" t="inlineStr">
        <is>
          <t>https://www.youtube.com/results?search_query=Tips+for+a+memorable+Mothers+Day&amp;sp=EgQgAXAB</t>
        </is>
      </c>
    </row>
    <row r="1373" ht="25.5" customHeight="1">
      <c r="A1373" t="inlineStr">
        <is>
          <t>Mother's Day</t>
        </is>
      </c>
      <c r="B1373" t="inlineStr">
        <is>
          <t>Celebrities sharing Mother's Day stories</t>
        </is>
      </c>
      <c r="C1373"/>
      <c r="D1373"/>
      <c r="E1373" t="inlineStr">
        <is>
          <t>https://www.youtube.com/results?search_query=Celebrities+sharing+Mother's+Day+stories&amp;sp=EgQgAXAB</t>
        </is>
      </c>
    </row>
    <row r="1374" ht="25.5" customHeight="1">
      <c r="A1374" t="inlineStr">
        <is>
          <t>Passover</t>
        </is>
      </c>
      <c r="B1374" t="inlineStr">
        <is>
          <t>Passover history and significance explained</t>
        </is>
      </c>
      <c r="C1374"/>
      <c r="D1374"/>
      <c r="E1374" t="inlineStr">
        <is>
          <t>https://www.youtube.com/results?search_query=Passover+history+and+significance+explained&amp;sp=EgQgAXAB</t>
        </is>
      </c>
    </row>
    <row r="1375" ht="25.5" customHeight="1">
      <c r="A1375" t="inlineStr">
        <is>
          <t>Passover</t>
        </is>
      </c>
      <c r="B1375" t="inlineStr">
        <is>
          <t>How to celebrate Passover at home</t>
        </is>
      </c>
      <c r="C1375"/>
      <c r="D1375"/>
      <c r="E1375" t="inlineStr">
        <is>
          <t>https://www.youtube.com/results?search_query=How+to+celebrate+Passover+at+home&amp;sp=EgQgAXAB</t>
        </is>
      </c>
    </row>
    <row r="1376" ht="25.5" customHeight="1">
      <c r="A1376" t="inlineStr">
        <is>
          <t>Passover</t>
        </is>
      </c>
      <c r="B1376" t="inlineStr">
        <is>
          <t>Traditional Passover recipes tutorial</t>
        </is>
      </c>
      <c r="C1376"/>
      <c r="D1376"/>
      <c r="E1376" t="inlineStr">
        <is>
          <t>https://www.youtube.com/results?search_query=Traditional+Passover+recipes+tutorial&amp;sp=EgQgAXAB</t>
        </is>
      </c>
    </row>
    <row r="1377" ht="25.5" customHeight="1">
      <c r="A1377" t="inlineStr">
        <is>
          <t>Passover</t>
        </is>
      </c>
      <c r="B1377" t="inlineStr">
        <is>
          <t>Day in the life during Passover</t>
        </is>
      </c>
      <c r="C1377"/>
      <c r="D1377"/>
      <c r="E1377" t="inlineStr">
        <is>
          <t>https://www.youtube.com/results?search_query=Day+in+the+life+during+Passover&amp;sp=EgQgAXAB</t>
        </is>
      </c>
    </row>
    <row r="1378" ht="25.5" customHeight="1">
      <c r="A1378" t="inlineStr">
        <is>
          <t>Passover</t>
        </is>
      </c>
      <c r="B1378" t="inlineStr">
        <is>
          <t>Understanding the Passover Seder plate</t>
        </is>
      </c>
      <c r="C1378"/>
      <c r="D1378"/>
      <c r="E1378" t="inlineStr">
        <is>
          <t>https://www.youtube.com/results?search_query=Understanding+the+Passover+Seder+plate&amp;sp=EgQgAXAB</t>
        </is>
      </c>
    </row>
    <row r="1379" ht="25.5" customHeight="1">
      <c r="A1379" t="inlineStr">
        <is>
          <t>Passover</t>
        </is>
      </c>
      <c r="B1379" t="inlineStr">
        <is>
          <t>How to make Matzah for Passover</t>
        </is>
      </c>
      <c r="C1379"/>
      <c r="D1379"/>
      <c r="E1379" t="inlineStr">
        <is>
          <t>https://www.youtube.com/results?search_query=How+to+make+Matzah+for+Passover&amp;sp=EgQgAXAB</t>
        </is>
      </c>
    </row>
    <row r="1380" ht="25.5" customHeight="1">
      <c r="A1380" t="inlineStr">
        <is>
          <t>Passover</t>
        </is>
      </c>
      <c r="B1380" t="inlineStr">
        <is>
          <t>Explaining Passover to kids</t>
        </is>
      </c>
      <c r="C1380"/>
      <c r="D1380"/>
      <c r="E1380" t="inlineStr">
        <is>
          <t>https://www.youtube.com/results?search_query=Explaining+Passover+to+kids&amp;sp=EgQgAXAB</t>
        </is>
      </c>
    </row>
    <row r="1381" ht="25.5" customHeight="1">
      <c r="A1381" t="inlineStr">
        <is>
          <t>Passover</t>
        </is>
      </c>
      <c r="B1381" t="inlineStr">
        <is>
          <t>Passover songs and prayers compilation</t>
        </is>
      </c>
      <c r="C1381"/>
      <c r="D1381"/>
      <c r="E1381" t="inlineStr">
        <is>
          <t>https://www.youtube.com/results?search_query=Passover+songs+and+prayers+compilation&amp;sp=EgQgAXAB</t>
        </is>
      </c>
    </row>
    <row r="1382" ht="25.5" customHeight="1">
      <c r="A1382" t="inlineStr">
        <is>
          <t>Passover</t>
        </is>
      </c>
      <c r="B1382" t="inlineStr">
        <is>
          <t>Complete guide to Passover customs and traditions</t>
        </is>
      </c>
      <c r="C1382"/>
      <c r="D1382"/>
      <c r="E1382" t="inlineStr">
        <is>
          <t>https://www.youtube.com/results?search_query=Complete+guide+to+Passover+customs+and+traditions&amp;sp=EgQgAXAB</t>
        </is>
      </c>
    </row>
    <row r="1383" ht="25.5" customHeight="1">
      <c r="A1383" t="inlineStr">
        <is>
          <t>Passover</t>
        </is>
      </c>
      <c r="B1383" t="inlineStr">
        <is>
          <t>DIY Passover table decorations</t>
        </is>
      </c>
      <c r="C1383"/>
      <c r="D1383"/>
      <c r="E1383" t="inlineStr">
        <is>
          <t>https://www.youtube.com/results?search_query=DIY+Passover+table+decorations&amp;sp=EgQgAXAB</t>
        </is>
      </c>
    </row>
    <row r="1384" ht="25.5" customHeight="1">
      <c r="A1384" t="inlineStr">
        <is>
          <t>Birthdays</t>
        </is>
      </c>
      <c r="B1384" t="inlineStr">
        <is>
          <t>How to plan a birthday party</t>
        </is>
      </c>
      <c r="C1384"/>
      <c r="D1384"/>
      <c r="E1384" t="inlineStr">
        <is>
          <t>https://www.youtube.com/results?search_query=How+to+plan+a+birthday+party&amp;sp=EgQgAXAB</t>
        </is>
      </c>
    </row>
    <row r="1385" ht="25.5" customHeight="1">
      <c r="A1385" t="inlineStr">
        <is>
          <t>Birthdays</t>
        </is>
      </c>
      <c r="B1385" t="inlineStr">
        <is>
          <t>Best surprise birthday party ideas</t>
        </is>
      </c>
      <c r="C1385"/>
      <c r="D1385"/>
      <c r="E1385" t="inlineStr">
        <is>
          <t>https://www.youtube.com/results?search_query=Best+surprise+birthday+party+ideas&amp;sp=EgQgAXAB</t>
        </is>
      </c>
    </row>
    <row r="1386" ht="25.5" customHeight="1">
      <c r="A1386" t="inlineStr">
        <is>
          <t>Birthdays</t>
        </is>
      </c>
      <c r="B1386" t="inlineStr">
        <is>
          <t>How to bake birthday cake at home</t>
        </is>
      </c>
      <c r="C1386"/>
      <c r="D1386"/>
      <c r="E1386" t="inlineStr">
        <is>
          <t>https://www.youtube.com/results?search_query=How+to+bake+birthday+cake+at+home&amp;sp=EgQgAXAB</t>
        </is>
      </c>
    </row>
    <row r="1387" ht="25.5" customHeight="1">
      <c r="A1387" t="inlineStr">
        <is>
          <t>Birthdays</t>
        </is>
      </c>
      <c r="B1387" t="inlineStr">
        <is>
          <t>Top 10 unique birthday gifts ideas</t>
        </is>
      </c>
      <c r="C1387"/>
      <c r="D1387"/>
      <c r="E1387" t="inlineStr">
        <is>
          <t>https://www.youtube.com/results?search_query=Top+10+unique+birthday+gifts+ideas&amp;sp=EgQgAXAB</t>
        </is>
      </c>
    </row>
    <row r="1388" ht="25.5" customHeight="1">
      <c r="A1388" t="inlineStr">
        <is>
          <t>Birthdays</t>
        </is>
      </c>
      <c r="B1388" t="inlineStr">
        <is>
          <t>How to decorate room for birthday celebration</t>
        </is>
      </c>
      <c r="C1388"/>
      <c r="D1388"/>
      <c r="E1388" t="inlineStr">
        <is>
          <t>https://www.youtube.com/results?search_query=How+to+decorate+room+for+birthday+celebration&amp;sp=EgQgAXAB</t>
        </is>
      </c>
    </row>
    <row r="1389" ht="25.5" customHeight="1">
      <c r="A1389" t="inlineStr">
        <is>
          <t>Birthdays</t>
        </is>
      </c>
      <c r="B1389" t="inlineStr">
        <is>
          <t>Birthday vlog: Day in the life of a professional event planner</t>
        </is>
      </c>
      <c r="C1389"/>
      <c r="D1389"/>
      <c r="E1389" t="inlineStr">
        <is>
          <t>https://www.youtube.com/results?search_query=Birthday+vlog:+Day+in+the+life+of+a+professional+event+planner&amp;sp=EgQgAXAB</t>
        </is>
      </c>
    </row>
    <row r="1390" ht="25.5" customHeight="1">
      <c r="A1390" t="inlineStr">
        <is>
          <t>Birthdays</t>
        </is>
      </c>
      <c r="B1390" t="inlineStr">
        <is>
          <t>How to make DIY birthday cards</t>
        </is>
      </c>
      <c r="C1390"/>
      <c r="D1390"/>
      <c r="E1390" t="inlineStr">
        <is>
          <t>https://www.youtube.com/results?search_query=How+to+make+DIY+birthday+cards&amp;sp=EgQgAXAB</t>
        </is>
      </c>
    </row>
    <row r="1391" ht="25.5" customHeight="1">
      <c r="A1391" t="inlineStr">
        <is>
          <t>Birthdays</t>
        </is>
      </c>
      <c r="B1391" t="inlineStr">
        <is>
          <t>How to organize a lowbudget birthday party</t>
        </is>
      </c>
      <c r="C1391"/>
      <c r="D1391"/>
      <c r="E1391" t="inlineStr">
        <is>
          <t>https://www.youtube.com/results?search_query=How+to+organize+a+lowbudget+birthday+party&amp;sp=EgQgAXAB</t>
        </is>
      </c>
    </row>
    <row r="1392" ht="25.5" customHeight="1">
      <c r="A1392" t="inlineStr">
        <is>
          <t>Birthdays</t>
        </is>
      </c>
      <c r="B1392" t="inlineStr">
        <is>
          <t>How to make birthday party games more fun</t>
        </is>
      </c>
      <c r="C1392"/>
      <c r="D1392"/>
      <c r="E1392" t="inlineStr">
        <is>
          <t>https://www.youtube.com/results?search_query=How+to+make+birthday+party+games+more+fun&amp;sp=EgQgAXAB</t>
        </is>
      </c>
    </row>
    <row r="1393" ht="25.5" customHeight="1">
      <c r="A1393" t="inlineStr">
        <is>
          <t>Birthdays</t>
        </is>
      </c>
      <c r="B1393" t="inlineStr">
        <is>
          <t>Day in the life of a birthday party entertainer</t>
        </is>
      </c>
      <c r="C1393"/>
      <c r="D1393"/>
      <c r="E1393" t="inlineStr">
        <is>
          <t>https://www.youtube.com/results?search_query=Day+in+the+life+of+a+birthday+party+entertainer&amp;sp=EgQgAXAB</t>
        </is>
      </c>
    </row>
    <row r="1394" ht="25.5" customHeight="1">
      <c r="A1394" t="inlineStr">
        <is>
          <t>Hanukkah Chanukah</t>
        </is>
      </c>
      <c r="B1394" t="inlineStr">
        <is>
          <t>How to celebrate Hanukkah Chanukah</t>
        </is>
      </c>
      <c r="C1394"/>
      <c r="D1394"/>
      <c r="E1394" t="inlineStr">
        <is>
          <t>https://www.youtube.com/results?search_query=How+to+celebrate+Hanukkah+Chanukah&amp;sp=EgQgAXAB</t>
        </is>
      </c>
    </row>
    <row r="1395" ht="25.5" customHeight="1">
      <c r="A1395" t="inlineStr">
        <is>
          <t>Hanukkah Chanukah</t>
        </is>
      </c>
      <c r="B1395" t="inlineStr">
        <is>
          <t>Traditions of Hanukkah Chanukah explained</t>
        </is>
      </c>
      <c r="C1395"/>
      <c r="D1395"/>
      <c r="E1395" t="inlineStr">
        <is>
          <t>https://www.youtube.com/results?search_query=Traditions+of+Hanukkah+Chanukah+explained&amp;sp=EgQgAXAB</t>
        </is>
      </c>
    </row>
    <row r="1396" ht="25.5" customHeight="1">
      <c r="A1396" t="inlineStr">
        <is>
          <t>Hanukkah Chanukah</t>
        </is>
      </c>
      <c r="B1396" t="inlineStr">
        <is>
          <t>Day in the life of Jewish family during Hanukkah Chanukah</t>
        </is>
      </c>
      <c r="C1396"/>
      <c r="D1396"/>
      <c r="E1396" t="inlineStr">
        <is>
          <t>https://www.youtube.com/results?search_query=Day+in+the+life+of+Jewish+family+during+Hanukkah+Chanukah&amp;sp=EgQgAXAB</t>
        </is>
      </c>
    </row>
    <row r="1397" ht="25.5" customHeight="1">
      <c r="A1397" t="inlineStr">
        <is>
          <t>Hanukkah Chanukah</t>
        </is>
      </c>
      <c r="B1397" t="inlineStr">
        <is>
          <t>Cooking traditional foods for Hanukkah Chanukah</t>
        </is>
      </c>
      <c r="C1397"/>
      <c r="D1397"/>
      <c r="E1397" t="inlineStr">
        <is>
          <t>https://www.youtube.com/results?search_query=Cooking+traditional+foods+for+Hanukkah+Chanukah&amp;sp=EgQgAXAB</t>
        </is>
      </c>
    </row>
    <row r="1398" ht="25.5" customHeight="1">
      <c r="A1398" t="inlineStr">
        <is>
          <t>Hanukkah Chanukah</t>
        </is>
      </c>
      <c r="B1398" t="inlineStr">
        <is>
          <t>History and significance of Hanukkah Chanukah</t>
        </is>
      </c>
      <c r="C1398"/>
      <c r="D1398"/>
      <c r="E1398" t="inlineStr">
        <is>
          <t>https://www.youtube.com/results?search_query=History+and+significance+of+Hanukkah+Chanukah&amp;sp=EgQgAXAB</t>
        </is>
      </c>
    </row>
    <row r="1399" ht="25.5" customHeight="1">
      <c r="A1399" t="inlineStr">
        <is>
          <t>Hanukkah Chanukah</t>
        </is>
      </c>
      <c r="B1399" t="inlineStr">
        <is>
          <t>Hanukkah Chanukah lighting the Menorah ceremony</t>
        </is>
      </c>
      <c r="C1399"/>
      <c r="D1399"/>
      <c r="E1399" t="inlineStr">
        <is>
          <t>https://www.youtube.com/results?search_query=Hanukkah+Chanukah+lighting+the+Menorah+ceremony&amp;sp=EgQgAXAB</t>
        </is>
      </c>
    </row>
    <row r="1400" ht="25.5" customHeight="1">
      <c r="A1400" t="inlineStr">
        <is>
          <t>Hanukkah Chanukah</t>
        </is>
      </c>
      <c r="B1400" t="inlineStr">
        <is>
          <t>DIY decorations for Hanukkah Chanukah</t>
        </is>
      </c>
      <c r="C1400"/>
      <c r="D1400"/>
      <c r="E1400" t="inlineStr">
        <is>
          <t>https://www.youtube.com/results?search_query=DIY+decorations+for+Hanukkah+Chanukah&amp;sp=EgQgAXAB</t>
        </is>
      </c>
    </row>
    <row r="1401" ht="25.5" customHeight="1">
      <c r="A1401" t="inlineStr">
        <is>
          <t>Hanukkah Chanukah</t>
        </is>
      </c>
      <c r="B1401" t="inlineStr">
        <is>
          <t>How to play the Dreidel game during Hanukkah Chanukah</t>
        </is>
      </c>
      <c r="C1401"/>
      <c r="D1401"/>
      <c r="E1401" t="inlineStr">
        <is>
          <t>https://www.youtube.com/results?search_query=How+to+play+the+Dreidel+game+during+Hanukkah+Chanukah&amp;sp=EgQgAXAB</t>
        </is>
      </c>
    </row>
    <row r="1402" ht="25.5" customHeight="1">
      <c r="A1402" t="inlineStr">
        <is>
          <t>Hanukkah Chanukah</t>
        </is>
      </c>
      <c r="B1402" t="inlineStr">
        <is>
          <t>Traditional songs and music for Hanukkah Chanukah</t>
        </is>
      </c>
      <c r="C1402"/>
      <c r="D1402"/>
      <c r="E1402" t="inlineStr">
        <is>
          <t>https://www.youtube.com/results?search_query=Traditional+songs+and+music+for+Hanukkah+Chanukah&amp;sp=EgQgAXAB</t>
        </is>
      </c>
    </row>
    <row r="1403" ht="25.5" customHeight="1">
      <c r="A1403" t="inlineStr">
        <is>
          <t>Hanukkah Chanukah</t>
        </is>
      </c>
      <c r="B1403" t="inlineStr">
        <is>
          <t>How to set a Hanukkah Chanukah table setting</t>
        </is>
      </c>
      <c r="C1403"/>
      <c r="D1403"/>
      <c r="E1403" t="inlineStr">
        <is>
          <t>https://www.youtube.com/results?search_query=How+to+set+a+Hanukkah+Chanukah+table+setting&amp;sp=EgQgAXAB</t>
        </is>
      </c>
    </row>
    <row r="1404" ht="25.5" customHeight="1">
      <c r="A1404" t="inlineStr">
        <is>
          <t>Diwali</t>
        </is>
      </c>
      <c r="B1404" t="inlineStr">
        <is>
          <t>How to celebrate Diwali at home</t>
        </is>
      </c>
      <c r="C1404"/>
      <c r="D1404"/>
      <c r="E1404" t="inlineStr">
        <is>
          <t>https://www.youtube.com/results?search_query=How+to+celebrate+Diwali+at+home&amp;sp=EgQgAXAB</t>
        </is>
      </c>
    </row>
    <row r="1405" ht="25.5" customHeight="1">
      <c r="A1405" t="inlineStr">
        <is>
          <t>Diwali</t>
        </is>
      </c>
      <c r="B1405" t="inlineStr">
        <is>
          <t>Diwali decoration ideas DIY</t>
        </is>
      </c>
      <c r="C1405"/>
      <c r="D1405"/>
      <c r="E1405" t="inlineStr">
        <is>
          <t>https://www.youtube.com/results?search_query=Diwali+decoration+ideas+DIY&amp;sp=EgQgAXAB</t>
        </is>
      </c>
    </row>
    <row r="1406" ht="25.5" customHeight="1">
      <c r="A1406" t="inlineStr">
        <is>
          <t>Diwali</t>
        </is>
      </c>
      <c r="B1406" t="inlineStr">
        <is>
          <t>Traditional Diwali food recipes</t>
        </is>
      </c>
      <c r="C1406"/>
      <c r="D1406"/>
      <c r="E1406" t="inlineStr">
        <is>
          <t>https://www.youtube.com/results?search_query=Traditional+Diwali+food+recipes&amp;sp=EgQgAXAB</t>
        </is>
      </c>
    </row>
    <row r="1407" ht="25.5" customHeight="1">
      <c r="A1407" t="inlineStr">
        <is>
          <t>Diwali</t>
        </is>
      </c>
      <c r="B1407" t="inlineStr">
        <is>
          <t>History of Diwali festival</t>
        </is>
      </c>
      <c r="C1407"/>
      <c r="D1407"/>
      <c r="E1407" t="inlineStr">
        <is>
          <t>https://www.youtube.com/results?search_query=History+of+Diwali+festival&amp;sp=EgQgAXAB</t>
        </is>
      </c>
    </row>
    <row r="1408" ht="25.5" customHeight="1">
      <c r="A1408" t="inlineStr">
        <is>
          <t>Diwali</t>
        </is>
      </c>
      <c r="B1408" t="inlineStr">
        <is>
          <t>Day in the life during Diwali in India</t>
        </is>
      </c>
      <c r="C1408"/>
      <c r="D1408"/>
      <c r="E1408" t="inlineStr">
        <is>
          <t>https://www.youtube.com/results?search_query=Day+in+the+life+during+Diwali+in+India&amp;sp=EgQgAXAB</t>
        </is>
      </c>
    </row>
    <row r="1409" ht="25.5" customHeight="1">
      <c r="A1409" t="inlineStr">
        <is>
          <t>Diwali</t>
        </is>
      </c>
      <c r="B1409" t="inlineStr">
        <is>
          <t>Diwali Rangoli designs tutorial</t>
        </is>
      </c>
      <c r="C1409"/>
      <c r="D1409"/>
      <c r="E1409" t="inlineStr">
        <is>
          <t>https://www.youtube.com/results?search_query=Diwali+Rangoli+designs+tutorial&amp;sp=EgQgAXAB</t>
        </is>
      </c>
    </row>
    <row r="1410" ht="25.5" customHeight="1">
      <c r="A1410" t="inlineStr">
        <is>
          <t>Diwali</t>
        </is>
      </c>
      <c r="B1410" t="inlineStr">
        <is>
          <t>How to make Diwali sweets</t>
        </is>
      </c>
      <c r="C1410"/>
      <c r="D1410"/>
      <c r="E1410" t="inlineStr">
        <is>
          <t>https://www.youtube.com/results?search_query=How+to+make+Diwali+sweets&amp;sp=EgQgAXAB</t>
        </is>
      </c>
    </row>
    <row r="1411" ht="25.5" customHeight="1">
      <c r="A1411" t="inlineStr">
        <is>
          <t>Diwali</t>
        </is>
      </c>
      <c r="B1411" t="inlineStr">
        <is>
          <t>Significance of Diwali celebration</t>
        </is>
      </c>
      <c r="C1411"/>
      <c r="D1411"/>
      <c r="E1411" t="inlineStr">
        <is>
          <t>https://www.youtube.com/results?search_query=Significance+of+Diwali+celebration&amp;sp=EgQgAXAB</t>
        </is>
      </c>
    </row>
    <row r="1412" ht="25.5" customHeight="1">
      <c r="A1412" t="inlineStr">
        <is>
          <t>Diwali</t>
        </is>
      </c>
      <c r="B1412" t="inlineStr">
        <is>
          <t>How to safely use Diwali firecrackers</t>
        </is>
      </c>
      <c r="C1412"/>
      <c r="D1412"/>
      <c r="E1412" t="inlineStr">
        <is>
          <t>https://www.youtube.com/results?search_query=How+to+safely+use+Diwali+firecrackers&amp;sp=EgQgAXAB</t>
        </is>
      </c>
    </row>
    <row r="1413" ht="25.5" customHeight="1">
      <c r="A1413" t="inlineStr">
        <is>
          <t>Diwali</t>
        </is>
      </c>
      <c r="B1413" t="inlineStr">
        <is>
          <t>Ecofriendly Diwali celebration ideas</t>
        </is>
      </c>
      <c r="C1413"/>
      <c r="D1413"/>
      <c r="E1413" t="inlineStr">
        <is>
          <t>https://www.youtube.com/results?search_query=Ecofriendly+Diwali+celebration+ideas&amp;sp=EgQgAXAB</t>
        </is>
      </c>
    </row>
    <row r="1414" ht="25.5" customHeight="1">
      <c r="A1414" t="inlineStr">
        <is>
          <t>disappearing</t>
        </is>
      </c>
      <c r="B1414" t="inlineStr">
        <is>
          <t>How to do a disappearing magic trick</t>
        </is>
      </c>
      <c r="C1414"/>
      <c r="D1414"/>
      <c r="E1414" t="inlineStr">
        <is>
          <t>https://www.youtube.com/results?search_query=How+to+do+a+disappearing+magic+trick&amp;sp=EgQgAXAB</t>
        </is>
      </c>
    </row>
    <row r="1415" ht="25.5" customHeight="1">
      <c r="A1415" t="inlineStr">
        <is>
          <t>disappearing</t>
        </is>
      </c>
      <c r="B1415" t="inlineStr">
        <is>
          <t>Explanation of disappearing object tricks</t>
        </is>
      </c>
      <c r="C1415"/>
      <c r="D1415"/>
      <c r="E1415" t="inlineStr">
        <is>
          <t>https://www.youtube.com/results?search_query=Explanation+of+disappearing+object+tricks&amp;sp=EgQgAXAB</t>
        </is>
      </c>
    </row>
    <row r="1416" ht="25.5" customHeight="1">
      <c r="A1416" t="inlineStr">
        <is>
          <t>disappearing</t>
        </is>
      </c>
      <c r="B1416" t="inlineStr">
        <is>
          <t>Disappearing acts in magic shows</t>
        </is>
      </c>
      <c r="C1416"/>
      <c r="D1416"/>
      <c r="E1416" t="inlineStr">
        <is>
          <t>https://www.youtube.com/results?search_query=Disappearing+acts+in+magic+shows&amp;sp=EgQgAXAB</t>
        </is>
      </c>
    </row>
    <row r="1417" ht="25.5" customHeight="1">
      <c r="A1417" t="inlineStr">
        <is>
          <t>disappearing</t>
        </is>
      </c>
      <c r="B1417" t="inlineStr">
        <is>
          <t>Masterclass on disappearing coin tricks</t>
        </is>
      </c>
      <c r="C1417"/>
      <c r="D1417"/>
      <c r="E1417" t="inlineStr">
        <is>
          <t>https://www.youtube.com/results?search_query=Masterclass+on+disappearing+coin+tricks&amp;sp=EgQgAXAB</t>
        </is>
      </c>
    </row>
    <row r="1418" ht="25.5" customHeight="1">
      <c r="A1418" t="inlineStr">
        <is>
          <t>disappearing</t>
        </is>
      </c>
      <c r="B1418" t="inlineStr">
        <is>
          <t>Stepbystep guide to disappearing card trick</t>
        </is>
      </c>
      <c r="C1418"/>
      <c r="D1418"/>
      <c r="E1418" t="inlineStr">
        <is>
          <t>https://www.youtube.com/results?search_query=Stepbystep+guide+to+disappearing+card+trick&amp;sp=EgQgAXAB</t>
        </is>
      </c>
    </row>
    <row r="1419" ht="25.5" customHeight="1">
      <c r="A1419" t="inlineStr">
        <is>
          <t>disappearing</t>
        </is>
      </c>
      <c r="B1419" t="inlineStr">
        <is>
          <t>Documentaries on famous disappearing acts</t>
        </is>
      </c>
      <c r="C1419"/>
      <c r="D1419"/>
      <c r="E1419" t="inlineStr">
        <is>
          <t>https://www.youtube.com/results?search_query=Documentaries+on+famous+disappearing+acts&amp;sp=EgQgAXAB</t>
        </is>
      </c>
    </row>
    <row r="1420" ht="25.5" customHeight="1">
      <c r="A1420" t="inlineStr">
        <is>
          <t>disappearing</t>
        </is>
      </c>
      <c r="B1420" t="inlineStr">
        <is>
          <t>Day in the life of a magician specializing in disappearing tricks</t>
        </is>
      </c>
      <c r="C1420"/>
      <c r="D1420"/>
      <c r="E1420" t="inlineStr">
        <is>
          <t>https://www.youtube.com/results?search_query=Day+in+the+life+of+a+magician+specializing+in+disappearing+tricks&amp;sp=EgQgAXAB</t>
        </is>
      </c>
    </row>
    <row r="1421" ht="25.5" customHeight="1">
      <c r="A1421" t="inlineStr">
        <is>
          <t>disappearing</t>
        </is>
      </c>
      <c r="B1421" t="inlineStr">
        <is>
          <t>Techniques for perfecting disappearing illusions</t>
        </is>
      </c>
      <c r="C1421"/>
      <c r="D1421"/>
      <c r="E1421" t="inlineStr">
        <is>
          <t>https://www.youtube.com/results?search_query=Techniques+for+perfecting+disappearing+illusions&amp;sp=EgQgAXAB</t>
        </is>
      </c>
    </row>
    <row r="1422" ht="25.5" customHeight="1">
      <c r="A1422" t="inlineStr">
        <is>
          <t>disappearing</t>
        </is>
      </c>
      <c r="B1422" t="inlineStr">
        <is>
          <t>Quick tutorial on simple disappearing magic tricks for beginners</t>
        </is>
      </c>
      <c r="C1422"/>
      <c r="D1422"/>
      <c r="E1422" t="inlineStr">
        <is>
          <t>https://www.youtube.com/results?search_query=Quick+tutorial+on+simple+disappearing+magic+tricks+for+beginners&amp;sp=EgQgAXAB</t>
        </is>
      </c>
    </row>
    <row r="1423" ht="25.5" customHeight="1">
      <c r="A1423" t="inlineStr">
        <is>
          <t>disappearing</t>
        </is>
      </c>
      <c r="B1423" t="inlineStr">
        <is>
          <t>Understanding the science behind disappearing acts in magic</t>
        </is>
      </c>
      <c r="C1423"/>
      <c r="D1423"/>
      <c r="E1423" t="inlineStr">
        <is>
          <t>https://www.youtube.com/results?search_query=Understanding+the+science+behind+disappearing+acts+in+magic&amp;sp=EgQgAXAB</t>
        </is>
      </c>
    </row>
    <row r="1424" ht="25.5" customHeight="1">
      <c r="A1424" t="inlineStr">
        <is>
          <t>match play</t>
        </is>
      </c>
      <c r="B1424" t="inlineStr">
        <is>
          <t>How to understand match play in golf</t>
        </is>
      </c>
      <c r="C1424"/>
      <c r="D1424"/>
      <c r="E1424" t="inlineStr">
        <is>
          <t>https://www.youtube.com/results?search_query=How+to+understand+match+play+in+golf&amp;sp=EgQgAXAB</t>
        </is>
      </c>
    </row>
    <row r="1425" ht="25.5" customHeight="1">
      <c r="A1425" t="inlineStr">
        <is>
          <t>match play</t>
        </is>
      </c>
      <c r="B1425" t="inlineStr">
        <is>
          <t>Match play strategies in golf</t>
        </is>
      </c>
      <c r="C1425"/>
      <c r="D1425"/>
      <c r="E1425" t="inlineStr">
        <is>
          <t>https://www.youtube.com/results?search_query=Match+play+strategies+in+golf&amp;sp=EgQgAXAB</t>
        </is>
      </c>
    </row>
    <row r="1426" ht="25.5" customHeight="1">
      <c r="A1426" t="inlineStr">
        <is>
          <t>match play</t>
        </is>
      </c>
      <c r="B1426" t="inlineStr">
        <is>
          <t>Day in the life of a match play golfer</t>
        </is>
      </c>
      <c r="C1426"/>
      <c r="D1426"/>
      <c r="E1426" t="inlineStr">
        <is>
          <t>https://www.youtube.com/results?search_query=Day+in+the+life+of+a+match+play+golfer&amp;sp=EgQgAXAB</t>
        </is>
      </c>
    </row>
    <row r="1427" ht="25.5" customHeight="1">
      <c r="A1427" t="inlineStr">
        <is>
          <t>match play</t>
        </is>
      </c>
      <c r="B1427" t="inlineStr">
        <is>
          <t>How to win at match play in chess</t>
        </is>
      </c>
      <c r="C1427"/>
      <c r="D1427"/>
      <c r="E1427" t="inlineStr">
        <is>
          <t>https://www.youtube.com/results?search_query=How+to+win+at+match+play+in+chess&amp;sp=EgQgAXAB</t>
        </is>
      </c>
    </row>
    <row r="1428" ht="25.5" customHeight="1">
      <c r="A1428" t="inlineStr">
        <is>
          <t>match play</t>
        </is>
      </c>
      <c r="B1428" t="inlineStr">
        <is>
          <t>Tips and tricks for match play in tennis</t>
        </is>
      </c>
      <c r="C1428"/>
      <c r="D1428"/>
      <c r="E1428" t="inlineStr">
        <is>
          <t>https://www.youtube.com/results?search_query=Tips+and+tricks+for+match+play+in+tennis&amp;sp=EgQgAXAB</t>
        </is>
      </c>
    </row>
    <row r="1429" ht="25.5" customHeight="1">
      <c r="A1429" t="inlineStr">
        <is>
          <t>match play</t>
        </is>
      </c>
      <c r="B1429" t="inlineStr">
        <is>
          <t>Essential rules for match play in Badminton</t>
        </is>
      </c>
      <c r="C1429"/>
      <c r="D1429"/>
      <c r="E1429" t="inlineStr">
        <is>
          <t>https://www.youtube.com/results?search_query=Essential+rules+for+match+play+in+Badminton&amp;sp=EgQgAXAB</t>
        </is>
      </c>
    </row>
    <row r="1430" ht="25.5" customHeight="1">
      <c r="A1430" t="inlineStr">
        <is>
          <t>match play</t>
        </is>
      </c>
      <c r="B1430" t="inlineStr">
        <is>
          <t>Pros and cons of match play scoring</t>
        </is>
      </c>
      <c r="C1430"/>
      <c r="D1430"/>
      <c r="E1430" t="inlineStr">
        <is>
          <t>https://www.youtube.com/results?search_query=Pros+and+cons+of+match+play+scoring&amp;sp=EgQgAXAB</t>
        </is>
      </c>
    </row>
    <row r="1431" ht="25.5" customHeight="1">
      <c r="A1431" t="inlineStr">
        <is>
          <t>match play</t>
        </is>
      </c>
      <c r="B1431" t="inlineStr">
        <is>
          <t>Differences between match play and stroke play in golf</t>
        </is>
      </c>
      <c r="C1431"/>
      <c r="D1431"/>
      <c r="E1431" t="inlineStr">
        <is>
          <t>https://www.youtube.com/results?search_query=Differences+between+match+play+and+stroke+play+in+golf&amp;sp=EgQgAXAB</t>
        </is>
      </c>
    </row>
    <row r="1432" ht="25.5" customHeight="1">
      <c r="A1432" t="inlineStr">
        <is>
          <t>match play</t>
        </is>
      </c>
      <c r="B1432" t="inlineStr">
        <is>
          <t>Best shots in Chess match play history</t>
        </is>
      </c>
      <c r="C1432"/>
      <c r="D1432"/>
      <c r="E1432" t="inlineStr">
        <is>
          <t>https://www.youtube.com/results?search_query=Best+shots+in+Chess+match+play+history&amp;sp=EgQgAXAB</t>
        </is>
      </c>
    </row>
    <row r="1433" ht="25.5" customHeight="1">
      <c r="A1433" t="inlineStr">
        <is>
          <t>match play</t>
        </is>
      </c>
      <c r="B1433" t="inlineStr">
        <is>
          <t>Indepth guide to match play in Bowling</t>
        </is>
      </c>
      <c r="C1433"/>
      <c r="D1433"/>
      <c r="E1433" t="inlineStr">
        <is>
          <t>https://www.youtube.com/results?search_query=Indepth+guide+to+match+play+in+Bowling&amp;sp=EgQgAXAB</t>
        </is>
      </c>
    </row>
    <row r="1434" ht="25.5" customHeight="1">
      <c r="A1434" t="inlineStr">
        <is>
          <t>shooting sport</t>
        </is>
      </c>
      <c r="B1434" t="inlineStr">
        <is>
          <t>How to get started with shooting sport</t>
        </is>
      </c>
      <c r="C1434"/>
      <c r="D1434"/>
      <c r="E1434" t="inlineStr">
        <is>
          <t>https://www.youtube.com/results?search_query=How+to+get+started+with+shooting+sport&amp;sp=EgQgAXAB</t>
        </is>
      </c>
    </row>
    <row r="1435" ht="25.5" customHeight="1">
      <c r="A1435" t="inlineStr">
        <is>
          <t>shooting sport</t>
        </is>
      </c>
      <c r="B1435" t="inlineStr">
        <is>
          <t>Best techniques for shooting sport</t>
        </is>
      </c>
      <c r="C1435"/>
      <c r="D1435"/>
      <c r="E1435" t="inlineStr">
        <is>
          <t>https://www.youtube.com/results?search_query=Best+techniques+for+shooting+sport&amp;sp=EgQgAXAB</t>
        </is>
      </c>
    </row>
    <row r="1436" ht="25.5" customHeight="1">
      <c r="A1436" t="inlineStr">
        <is>
          <t>shooting sport</t>
        </is>
      </c>
      <c r="B1436" t="inlineStr">
        <is>
          <t>Beginners guide to shooting sport</t>
        </is>
      </c>
      <c r="C1436"/>
      <c r="D1436"/>
      <c r="E1436" t="inlineStr">
        <is>
          <t>https://www.youtube.com/results?search_query=Beginners+guide+to+shooting+sport&amp;sp=EgQgAXAB</t>
        </is>
      </c>
    </row>
    <row r="1437" ht="25.5" customHeight="1">
      <c r="A1437" t="inlineStr">
        <is>
          <t>shooting sport</t>
        </is>
      </c>
      <c r="B1437" t="inlineStr">
        <is>
          <t>Pro tips for shooting sport</t>
        </is>
      </c>
      <c r="C1437"/>
      <c r="D1437"/>
      <c r="E1437" t="inlineStr">
        <is>
          <t>https://www.youtube.com/results?search_query=Pro+tips+for+shooting+sport&amp;sp=EgQgAXAB</t>
        </is>
      </c>
    </row>
    <row r="1438" ht="25.5" customHeight="1">
      <c r="A1438" t="inlineStr">
        <is>
          <t>shooting sport</t>
        </is>
      </c>
      <c r="B1438" t="inlineStr">
        <is>
          <t>How to improve your shooting sport skills</t>
        </is>
      </c>
      <c r="C1438"/>
      <c r="D1438"/>
      <c r="E1438" t="inlineStr">
        <is>
          <t>https://www.youtube.com/results?search_query=How+to+improve+your+shooting+sport+skills&amp;sp=EgQgAXAB</t>
        </is>
      </c>
    </row>
    <row r="1439" ht="25.5" customHeight="1">
      <c r="A1439" t="inlineStr">
        <is>
          <t>shooting sport</t>
        </is>
      </c>
      <c r="B1439" t="inlineStr">
        <is>
          <t>Day in the life of a professional shooting sport athlete</t>
        </is>
      </c>
      <c r="C1439"/>
      <c r="D1439"/>
      <c r="E1439" t="inlineStr">
        <is>
          <t>https://www.youtube.com/results?search_query=Day+in+the+life+of+a+professional+shooting+sport+athlete&amp;sp=EgQgAXAB</t>
        </is>
      </c>
    </row>
    <row r="1440" ht="25.5" customHeight="1">
      <c r="A1440" t="inlineStr">
        <is>
          <t>shooting sport</t>
        </is>
      </c>
      <c r="B1440" t="inlineStr">
        <is>
          <t>Safety guidelines for shooting sport</t>
        </is>
      </c>
      <c r="C1440"/>
      <c r="D1440"/>
      <c r="E1440" t="inlineStr">
        <is>
          <t>https://www.youtube.com/results?search_query=Safety+guidelines+for+shooting+sport&amp;sp=EgQgAXAB</t>
        </is>
      </c>
    </row>
    <row r="1441" ht="25.5" customHeight="1">
      <c r="A1441" t="inlineStr">
        <is>
          <t>shooting sport</t>
        </is>
      </c>
      <c r="B1441" t="inlineStr">
        <is>
          <t>Shooting sport competition highlights</t>
        </is>
      </c>
      <c r="C1441"/>
      <c r="D1441"/>
      <c r="E1441" t="inlineStr">
        <is>
          <t>https://www.youtube.com/results?search_query=Shooting+sport+competition+highlights&amp;sp=EgQgAXAB</t>
        </is>
      </c>
    </row>
    <row r="1442" ht="25.5" customHeight="1">
      <c r="A1442" t="inlineStr">
        <is>
          <t>shooting sport</t>
        </is>
      </c>
      <c r="B1442" t="inlineStr">
        <is>
          <t>Training routine for shooting sport</t>
        </is>
      </c>
      <c r="C1442"/>
      <c r="D1442"/>
      <c r="E1442" t="inlineStr">
        <is>
          <t>https://www.youtube.com/results?search_query=Training+routine+for+shooting+sport&amp;sp=EgQgAXAB</t>
        </is>
      </c>
    </row>
    <row r="1443" ht="25.5" customHeight="1">
      <c r="A1443" t="inlineStr">
        <is>
          <t>shooting sport</t>
        </is>
      </c>
      <c r="B1443" t="inlineStr">
        <is>
          <t>Shooting sport equipment review and suggestions.</t>
        </is>
      </c>
      <c r="C1443"/>
      <c r="D1443"/>
      <c r="E1443" t="inlineStr">
        <is>
          <t>https://www.youtube.com/results?search_query=Shooting+sport+equipment+review+and+suggestions.&amp;sp=EgQgAXAB</t>
        </is>
      </c>
    </row>
    <row r="1444" ht="25.5" customHeight="1">
      <c r="A1444" t="inlineStr">
        <is>
          <t>practical shooting</t>
        </is>
      </c>
      <c r="B1444" t="inlineStr">
        <is>
          <t>How to get started in practical shooting</t>
        </is>
      </c>
      <c r="C1444"/>
      <c r="D1444"/>
      <c r="E1444" t="inlineStr">
        <is>
          <t>https://www.youtube.com/results?search_query=How+to+get+started+in+practical+shooting&amp;sp=EgQgAXAB</t>
        </is>
      </c>
    </row>
    <row r="1445" ht="25.5" customHeight="1">
      <c r="A1445" t="inlineStr">
        <is>
          <t>practical shooting</t>
        </is>
      </c>
      <c r="B1445" t="inlineStr">
        <is>
          <t>Practical shooting techniques for beginners</t>
        </is>
      </c>
      <c r="C1445"/>
      <c r="D1445"/>
      <c r="E1445" t="inlineStr">
        <is>
          <t>https://www.youtube.com/results?search_query=Practical+shooting+techniques+for+beginners&amp;sp=EgQgAXAB</t>
        </is>
      </c>
    </row>
    <row r="1446" ht="25.5" customHeight="1">
      <c r="A1446" t="inlineStr">
        <is>
          <t>practical shooting</t>
        </is>
      </c>
      <c r="B1446" t="inlineStr">
        <is>
          <t>Advanced techniques in practical shooting</t>
        </is>
      </c>
      <c r="C1446"/>
      <c r="D1446"/>
      <c r="E1446" t="inlineStr">
        <is>
          <t>https://www.youtube.com/results?search_query=Advanced+techniques+in+practical+shooting&amp;sp=EgQgAXAB</t>
        </is>
      </c>
    </row>
    <row r="1447" ht="25.5" customHeight="1">
      <c r="A1447" t="inlineStr">
        <is>
          <t>practical shooting</t>
        </is>
      </c>
      <c r="B1447" t="inlineStr">
        <is>
          <t>Day in the life of a professional practical shooter</t>
        </is>
      </c>
      <c r="C1447"/>
      <c r="D1447"/>
      <c r="E1447" t="inlineStr">
        <is>
          <t>https://www.youtube.com/results?search_query=Day+in+the+life+of+a+professional+practical+shooter&amp;sp=EgQgAXAB</t>
        </is>
      </c>
    </row>
    <row r="1448" ht="25.5" customHeight="1">
      <c r="A1448" t="inlineStr">
        <is>
          <t>practical shooting</t>
        </is>
      </c>
      <c r="B1448" t="inlineStr">
        <is>
          <t>Practical shooting drills to improve accuracy</t>
        </is>
      </c>
      <c r="C1448"/>
      <c r="D1448"/>
      <c r="E1448" t="inlineStr">
        <is>
          <t>https://www.youtube.com/results?search_query=Practical+shooting+drills+to+improve+accuracy&amp;sp=EgQgAXAB</t>
        </is>
      </c>
    </row>
    <row r="1449" ht="25.5" customHeight="1">
      <c r="A1449" t="inlineStr">
        <is>
          <t>practical shooting</t>
        </is>
      </c>
      <c r="B1449" t="inlineStr">
        <is>
          <t>Live practical shooting competitions</t>
        </is>
      </c>
      <c r="C1449"/>
      <c r="D1449"/>
      <c r="E1449" t="inlineStr">
        <is>
          <t>https://www.youtube.com/results?search_query=Live+practical+shooting+competitions&amp;sp=EgQgAXAB</t>
        </is>
      </c>
    </row>
    <row r="1450" ht="25.5" customHeight="1">
      <c r="A1450" t="inlineStr">
        <is>
          <t>practical shooting</t>
        </is>
      </c>
      <c r="B1450" t="inlineStr">
        <is>
          <t>Practical shooting equipment essentials</t>
        </is>
      </c>
      <c r="C1450"/>
      <c r="D1450"/>
      <c r="E1450" t="inlineStr">
        <is>
          <t>https://www.youtube.com/results?search_query=Practical+shooting+equipment+essentials&amp;sp=EgQgAXAB</t>
        </is>
      </c>
    </row>
    <row r="1451" ht="25.5" customHeight="1">
      <c r="A1451" t="inlineStr">
        <is>
          <t>practical shooting</t>
        </is>
      </c>
      <c r="B1451" t="inlineStr">
        <is>
          <t>Tips and tricks to excel in practical shooting</t>
        </is>
      </c>
      <c r="C1451"/>
      <c r="D1451"/>
      <c r="E1451" t="inlineStr">
        <is>
          <t>https://www.youtube.com/results?search_query=Tips+and+tricks+to+excel+in+practical+shooting&amp;sp=EgQgAXAB</t>
        </is>
      </c>
    </row>
    <row r="1452" ht="25.5" customHeight="1">
      <c r="A1452" t="inlineStr">
        <is>
          <t>practical shooting</t>
        </is>
      </c>
      <c r="B1452" t="inlineStr">
        <is>
          <t>Step by step guide to practical shooting</t>
        </is>
      </c>
      <c r="C1452"/>
      <c r="D1452"/>
      <c r="E1452" t="inlineStr">
        <is>
          <t>https://www.youtube.com/results?search_query=Step+by+step+guide+to+practical+shooting&amp;sp=EgQgAXAB</t>
        </is>
      </c>
    </row>
    <row r="1453" ht="25.5" customHeight="1">
      <c r="A1453" t="inlineStr">
        <is>
          <t>practical shooting</t>
        </is>
      </c>
      <c r="B1453" t="inlineStr">
        <is>
          <t>Understanding the rules of practical shooting</t>
        </is>
      </c>
      <c r="C1453"/>
      <c r="D1453"/>
      <c r="E1453" t="inlineStr">
        <is>
          <t>https://www.youtube.com/results?search_query=Understanding+the+rules+of+practical+shooting&amp;sp=EgQgAXAB</t>
        </is>
      </c>
    </row>
    <row r="1454" ht="25.5" customHeight="1">
      <c r="A1454" t="inlineStr">
        <is>
          <t>cowboy action shooting</t>
        </is>
      </c>
      <c r="B1454" t="inlineStr">
        <is>
          <t>Cowboy action shooting tutorial</t>
        </is>
      </c>
      <c r="C1454"/>
      <c r="D1454"/>
      <c r="E1454" t="inlineStr">
        <is>
          <t>https://www.youtube.com/results?search_query=Cowboy+action+shooting+tutorial&amp;sp=EgQgAXAB</t>
        </is>
      </c>
    </row>
    <row r="1455" ht="25.5" customHeight="1">
      <c r="A1455" t="inlineStr">
        <is>
          <t>cowboy action shooting</t>
        </is>
      </c>
      <c r="B1455" t="inlineStr">
        <is>
          <t>Cowboy action shooting competition highlights</t>
        </is>
      </c>
      <c r="C1455"/>
      <c r="D1455"/>
      <c r="E1455" t="inlineStr">
        <is>
          <t>https://www.youtube.com/results?search_query=Cowboy+action+shooting+competition+highlights&amp;sp=EgQgAXAB</t>
        </is>
      </c>
    </row>
    <row r="1456" ht="25.5" customHeight="1">
      <c r="A1456" t="inlineStr">
        <is>
          <t>cowboy action shooting</t>
        </is>
      </c>
      <c r="B1456" t="inlineStr">
        <is>
          <t>Day in the life of a cowboy action shooter</t>
        </is>
      </c>
      <c r="C1456"/>
      <c r="D1456"/>
      <c r="E1456" t="inlineStr">
        <is>
          <t>https://www.youtube.com/results?search_query=Day+in+the+life+of+a+cowboy+action+shooter&amp;sp=EgQgAXAB</t>
        </is>
      </c>
    </row>
    <row r="1457" ht="25.5" customHeight="1">
      <c r="A1457" t="inlineStr">
        <is>
          <t>cowboy action shooting</t>
        </is>
      </c>
      <c r="B1457" t="inlineStr">
        <is>
          <t>Tips and tricks for cowboy action shooting</t>
        </is>
      </c>
      <c r="C1457"/>
      <c r="D1457"/>
      <c r="E1457" t="inlineStr">
        <is>
          <t>https://www.youtube.com/results?search_query=Tips+and+tricks+for+cowboy+action+shooting&amp;sp=EgQgAXAB</t>
        </is>
      </c>
    </row>
    <row r="1458" ht="25.5" customHeight="1">
      <c r="A1458" t="inlineStr">
        <is>
          <t>cowboy action shooting</t>
        </is>
      </c>
      <c r="B1458" t="inlineStr">
        <is>
          <t>How to get started with cowboy action shooting</t>
        </is>
      </c>
      <c r="C1458"/>
      <c r="D1458"/>
      <c r="E1458" t="inlineStr">
        <is>
          <t>https://www.youtube.com/results?search_query=How+to+get+started+with+cowboy+action+shooting&amp;sp=EgQgAXAB</t>
        </is>
      </c>
    </row>
    <row r="1459" ht="25.5" customHeight="1">
      <c r="A1459" t="inlineStr">
        <is>
          <t>cowboy action shooting</t>
        </is>
      </c>
      <c r="B1459" t="inlineStr">
        <is>
          <t>Top cowboy action shooting championship moments</t>
        </is>
      </c>
      <c r="C1459"/>
      <c r="D1459"/>
      <c r="E1459" t="inlineStr">
        <is>
          <t>https://www.youtube.com/results?search_query=Top+cowboy+action+shooting+championship+moments&amp;sp=EgQgAXAB</t>
        </is>
      </c>
    </row>
    <row r="1460" ht="25.5" customHeight="1">
      <c r="A1460" t="inlineStr">
        <is>
          <t>cowboy action shooting</t>
        </is>
      </c>
      <c r="B1460" t="inlineStr">
        <is>
          <t>Basic techniques for cowboy action shooting</t>
        </is>
      </c>
      <c r="C1460"/>
      <c r="D1460"/>
      <c r="E1460" t="inlineStr">
        <is>
          <t>https://www.youtube.com/results?search_query=Basic+techniques+for+cowboy+action+shooting&amp;sp=EgQgAXAB</t>
        </is>
      </c>
    </row>
    <row r="1461" ht="25.5" customHeight="1">
      <c r="A1461" t="inlineStr">
        <is>
          <t>cowboy action shooting</t>
        </is>
      </c>
      <c r="B1461" t="inlineStr">
        <is>
          <t>Professional cowboy action shooting gear recommendation</t>
        </is>
      </c>
      <c r="C1461"/>
      <c r="D1461"/>
      <c r="E1461" t="inlineStr">
        <is>
          <t>https://www.youtube.com/results?search_query=Professional+cowboy+action+shooting+gear+recommendation&amp;sp=EgQgAXAB</t>
        </is>
      </c>
    </row>
    <row r="1462" ht="25.5" customHeight="1">
      <c r="A1462" t="inlineStr">
        <is>
          <t>cowboy action shooting</t>
        </is>
      </c>
      <c r="B1462" t="inlineStr">
        <is>
          <t>Safety measures in cowboy action shooting</t>
        </is>
      </c>
      <c r="C1462"/>
      <c r="D1462"/>
      <c r="E1462" t="inlineStr">
        <is>
          <t>https://www.youtube.com/results?search_query=Safety+measures+in+cowboy+action+shooting&amp;sp=EgQgAXAB</t>
        </is>
      </c>
    </row>
    <row r="1463" ht="25.5" customHeight="1">
      <c r="A1463" t="inlineStr">
        <is>
          <t>cowboy action shooting</t>
        </is>
      </c>
      <c r="B1463" t="inlineStr">
        <is>
          <t>Inside a cowboy action shooting training session</t>
        </is>
      </c>
      <c r="C1463"/>
      <c r="D1463"/>
      <c r="E1463" t="inlineStr">
        <is>
          <t>https://www.youtube.com/results?search_query=Inside+a+cowboy+action+shooting+training+session&amp;sp=EgQgAXAB</t>
        </is>
      </c>
    </row>
    <row r="1464" ht="25.5" customHeight="1">
      <c r="A1464" t="inlineStr">
        <is>
          <t>clay pigeon shooting</t>
        </is>
      </c>
      <c r="B1464" t="inlineStr">
        <is>
          <t>How to start Clay Pigeon Shooting</t>
        </is>
      </c>
      <c r="C1464"/>
      <c r="D1464"/>
      <c r="E1464" t="inlineStr">
        <is>
          <t>https://www.youtube.com/results?search_query=How+to+start+Clay+Pigeon+Shooting&amp;sp=EgQgAXAB</t>
        </is>
      </c>
    </row>
    <row r="1465" ht="25.5" customHeight="1">
      <c r="A1465" t="inlineStr">
        <is>
          <t>clay pigeon shooting</t>
        </is>
      </c>
      <c r="B1465" t="inlineStr">
        <is>
          <t>Basics of Clay Pigeon Shooting</t>
        </is>
      </c>
      <c r="C1465"/>
      <c r="D1465"/>
      <c r="E1465" t="inlineStr">
        <is>
          <t>https://www.youtube.com/results?search_query=Basics+of+Clay+Pigeon+Shooting&amp;sp=EgQgAXAB</t>
        </is>
      </c>
    </row>
    <row r="1466" ht="25.5" customHeight="1">
      <c r="A1466" t="inlineStr">
        <is>
          <t>clay pigeon shooting</t>
        </is>
      </c>
      <c r="B1466" t="inlineStr">
        <is>
          <t>Day in the life of a professional Clay Pigeon Shooter</t>
        </is>
      </c>
      <c r="C1466"/>
      <c r="D1466"/>
      <c r="E1466" t="inlineStr">
        <is>
          <t>https://www.youtube.com/results?search_query=Day+in+the+life+of+a+professional+Clay+Pigeon+Shooter&amp;sp=EgQgAXAB</t>
        </is>
      </c>
    </row>
    <row r="1467" ht="25.5" customHeight="1">
      <c r="A1467" t="inlineStr">
        <is>
          <t>clay pigeon shooting</t>
        </is>
      </c>
      <c r="B1467" t="inlineStr">
        <is>
          <t>Clay Pigeon shooting techniques for beginners</t>
        </is>
      </c>
      <c r="C1467"/>
      <c r="D1467"/>
      <c r="E1467" t="inlineStr">
        <is>
          <t>https://www.youtube.com/results?search_query=Clay+Pigeon+shooting+techniques+for+beginners&amp;sp=EgQgAXAB</t>
        </is>
      </c>
    </row>
    <row r="1468" ht="25.5" customHeight="1">
      <c r="A1468" t="inlineStr">
        <is>
          <t>clay pigeon shooting</t>
        </is>
      </c>
      <c r="B1468" t="inlineStr">
        <is>
          <t>Pro tips for Clay Pigeon shooting</t>
        </is>
      </c>
      <c r="C1468"/>
      <c r="D1468"/>
      <c r="E1468" t="inlineStr">
        <is>
          <t>https://www.youtube.com/results?search_query=Pro+tips+for+Clay+Pigeon+shooting&amp;sp=EgQgAXAB</t>
        </is>
      </c>
    </row>
    <row r="1469" ht="25.5" customHeight="1">
      <c r="A1469" t="inlineStr">
        <is>
          <t>clay pigeon shooting</t>
        </is>
      </c>
      <c r="B1469" t="inlineStr">
        <is>
          <t>History of Clay Pigeon shooting</t>
        </is>
      </c>
      <c r="C1469"/>
      <c r="D1469"/>
      <c r="E1469" t="inlineStr">
        <is>
          <t>https://www.youtube.com/results?search_query=History+of+Clay+Pigeon+shooting&amp;sp=EgQgAXAB</t>
        </is>
      </c>
    </row>
    <row r="1470" ht="25.5" customHeight="1">
      <c r="A1470" t="inlineStr">
        <is>
          <t>clay pigeon shooting</t>
        </is>
      </c>
      <c r="B1470" t="inlineStr">
        <is>
          <t>Do's and don'ts in Clay Pigeon Shooting</t>
        </is>
      </c>
      <c r="C1470"/>
      <c r="D1470"/>
      <c r="E1470" t="inlineStr">
        <is>
          <t>https://www.youtube.com/results?search_query=Do's+and+don'ts+in+Clay+Pigeon+Shooting&amp;sp=EgQgAXAB</t>
        </is>
      </c>
    </row>
    <row r="1471" ht="25.5" customHeight="1">
      <c r="A1471" t="inlineStr">
        <is>
          <t>clay pigeon shooting</t>
        </is>
      </c>
      <c r="B1471" t="inlineStr">
        <is>
          <t>Improving your Clay Pigeon shooting skills</t>
        </is>
      </c>
      <c r="C1471"/>
      <c r="D1471"/>
      <c r="E1471" t="inlineStr">
        <is>
          <t>https://www.youtube.com/results?search_query=Improving+your+Clay+Pigeon+shooting+skills&amp;sp=EgQgAXAB</t>
        </is>
      </c>
    </row>
    <row r="1472" ht="25.5" customHeight="1">
      <c r="A1472" t="inlineStr">
        <is>
          <t>clay pigeon shooting</t>
        </is>
      </c>
      <c r="B1472" t="inlineStr">
        <is>
          <t>Clay Pigeon Shooting competitions and tournaments</t>
        </is>
      </c>
      <c r="C1472"/>
      <c r="D1472"/>
      <c r="E1472" t="inlineStr">
        <is>
          <t>https://www.youtube.com/results?search_query=Clay+Pigeon+Shooting+competitions+and+tournaments&amp;sp=EgQgAXAB</t>
        </is>
      </c>
    </row>
    <row r="1473" ht="25.5" customHeight="1">
      <c r="A1473" t="inlineStr">
        <is>
          <t>clay pigeon shooting</t>
        </is>
      </c>
      <c r="B1473" t="inlineStr">
        <is>
          <t>Equipment used in Clay Pigeon Shooting</t>
        </is>
      </c>
      <c r="C1473"/>
      <c r="D1473"/>
      <c r="E1473" t="inlineStr">
        <is>
          <t>https://www.youtube.com/results?search_query=Equipment+used+in+Clay+Pigeon+Shooting&amp;sp=EgQgAXAB</t>
        </is>
      </c>
    </row>
    <row r="1474" ht="25.5" customHeight="1">
      <c r="A1474" t="inlineStr">
        <is>
          <t>skeet shooting</t>
        </is>
      </c>
      <c r="B1474" t="inlineStr">
        <is>
          <t>How to start skeet shooting for beginners</t>
        </is>
      </c>
      <c r="C1474"/>
      <c r="D1474"/>
      <c r="E1474" t="inlineStr">
        <is>
          <t>https://www.youtube.com/results?search_query=How+to+start+skeet+shooting+for+beginners&amp;sp=EgQgAXAB</t>
        </is>
      </c>
    </row>
    <row r="1475" ht="25.5" customHeight="1">
      <c r="A1475" t="inlineStr">
        <is>
          <t>skeet shooting</t>
        </is>
      </c>
      <c r="B1475" t="inlineStr">
        <is>
          <t>Step by step guide to skeet shooting</t>
        </is>
      </c>
      <c r="C1475"/>
      <c r="D1475"/>
      <c r="E1475" t="inlineStr">
        <is>
          <t>https://www.youtube.com/results?search_query=Step+by+step+guide+to+skeet+shooting&amp;sp=EgQgAXAB</t>
        </is>
      </c>
    </row>
    <row r="1476" ht="25.5" customHeight="1">
      <c r="A1476" t="inlineStr">
        <is>
          <t>skeet shooting</t>
        </is>
      </c>
      <c r="B1476" t="inlineStr">
        <is>
          <t>Skeet shooting techniques and tips</t>
        </is>
      </c>
      <c r="C1476"/>
      <c r="D1476"/>
      <c r="E1476" t="inlineStr">
        <is>
          <t>https://www.youtube.com/results?search_query=Skeet+shooting+techniques+and+tips&amp;sp=EgQgAXAB</t>
        </is>
      </c>
    </row>
    <row r="1477" ht="25.5" customHeight="1">
      <c r="A1477" t="inlineStr">
        <is>
          <t>skeet shooting</t>
        </is>
      </c>
      <c r="B1477" t="inlineStr">
        <is>
          <t>Day in the life of a professional skeet shooter</t>
        </is>
      </c>
      <c r="C1477"/>
      <c r="D1477"/>
      <c r="E1477" t="inlineStr">
        <is>
          <t>https://www.youtube.com/results?search_query=Day+in+the+life+of+a+professional+skeet+shooter&amp;sp=EgQgAXAB</t>
        </is>
      </c>
    </row>
    <row r="1478" ht="25.5" customHeight="1">
      <c r="A1478" t="inlineStr">
        <is>
          <t>skeet shooting</t>
        </is>
      </c>
      <c r="B1478" t="inlineStr">
        <is>
          <t>Skeet shooting tutorial for beginners</t>
        </is>
      </c>
      <c r="C1478"/>
      <c r="D1478"/>
      <c r="E1478" t="inlineStr">
        <is>
          <t>https://www.youtube.com/results?search_query=Skeet+shooting+tutorial+for+beginners&amp;sp=EgQgAXAB</t>
        </is>
      </c>
    </row>
    <row r="1479" ht="25.5" customHeight="1">
      <c r="A1479" t="inlineStr">
        <is>
          <t>skeet shooting</t>
        </is>
      </c>
      <c r="B1479" t="inlineStr">
        <is>
          <t>Improving your skeet shooting accuracy</t>
        </is>
      </c>
      <c r="C1479"/>
      <c r="D1479"/>
      <c r="E1479" t="inlineStr">
        <is>
          <t>https://www.youtube.com/results?search_query=Improving+your+skeet+shooting+accuracy&amp;sp=EgQgAXAB</t>
        </is>
      </c>
    </row>
    <row r="1480" ht="25.5" customHeight="1">
      <c r="A1480" t="inlineStr">
        <is>
          <t>skeet shooting</t>
        </is>
      </c>
      <c r="B1480" t="inlineStr">
        <is>
          <t>Understanding skeet shooting rules</t>
        </is>
      </c>
      <c r="C1480"/>
      <c r="D1480"/>
      <c r="E1480" t="inlineStr">
        <is>
          <t>https://www.youtube.com/results?search_query=Understanding+skeet+shooting+rules&amp;sp=EgQgAXAB</t>
        </is>
      </c>
    </row>
    <row r="1481" ht="25.5" customHeight="1">
      <c r="A1481" t="inlineStr">
        <is>
          <t>skeet shooting</t>
        </is>
      </c>
      <c r="B1481" t="inlineStr">
        <is>
          <t>Exploring history of skeet shooting</t>
        </is>
      </c>
      <c r="C1481"/>
      <c r="D1481"/>
      <c r="E1481" t="inlineStr">
        <is>
          <t>https://www.youtube.com/results?search_query=Exploring+history+of+skeet+shooting&amp;sp=EgQgAXAB</t>
        </is>
      </c>
    </row>
    <row r="1482" ht="25.5" customHeight="1">
      <c r="A1482" t="inlineStr">
        <is>
          <t>skeet shooting</t>
        </is>
      </c>
      <c r="B1482" t="inlineStr">
        <is>
          <t>World championship skeet shooting tournaments</t>
        </is>
      </c>
      <c r="C1482"/>
      <c r="D1482"/>
      <c r="E1482" t="inlineStr">
        <is>
          <t>https://www.youtube.com/results?search_query=World+championship+skeet+shooting+tournaments&amp;sp=EgQgAXAB</t>
        </is>
      </c>
    </row>
    <row r="1483" ht="25.5" customHeight="1">
      <c r="A1483" t="inlineStr">
        <is>
          <t>skeet shooting</t>
        </is>
      </c>
      <c r="B1483" t="inlineStr">
        <is>
          <t>Masterclass on skeet shooting</t>
        </is>
      </c>
      <c r="C1483"/>
      <c r="D1483"/>
      <c r="E1483" t="inlineStr">
        <is>
          <t>https://www.youtube.com/results?search_query=Masterclass+on+skeet+shooting&amp;sp=EgQgAXAB</t>
        </is>
      </c>
    </row>
    <row r="1484" ht="25.5" customHeight="1">
      <c r="A1484" t="inlineStr">
        <is>
          <t>trap shooting</t>
        </is>
      </c>
      <c r="B1484" t="inlineStr">
        <is>
          <t>Trap shooting tutorial for beginners</t>
        </is>
      </c>
      <c r="C1484"/>
      <c r="D1484"/>
      <c r="E1484" t="inlineStr">
        <is>
          <t>https://www.youtube.com/results?search_query=Trap+shooting+tutorial+for+beginners&amp;sp=EgQgAXAB</t>
        </is>
      </c>
    </row>
    <row r="1485" ht="25.5" customHeight="1">
      <c r="A1485" t="inlineStr">
        <is>
          <t>trap shooting</t>
        </is>
      </c>
      <c r="B1485" t="inlineStr">
        <is>
          <t>How to get started with trap shooting</t>
        </is>
      </c>
      <c r="C1485"/>
      <c r="D1485"/>
      <c r="E1485" t="inlineStr">
        <is>
          <t>https://www.youtube.com/results?search_query=How+to+get+started+with+trap+shooting&amp;sp=EgQgAXAB</t>
        </is>
      </c>
    </row>
    <row r="1486" ht="25.5" customHeight="1">
      <c r="A1486" t="inlineStr">
        <is>
          <t>trap shooting</t>
        </is>
      </c>
      <c r="B1486" t="inlineStr">
        <is>
          <t>Improve your trap shooting skills</t>
        </is>
      </c>
      <c r="C1486"/>
      <c r="D1486"/>
      <c r="E1486" t="inlineStr">
        <is>
          <t>https://www.youtube.com/results?search_query=Improve+your+trap+shooting+skills&amp;sp=EgQgAXAB</t>
        </is>
      </c>
    </row>
    <row r="1487" ht="25.5" customHeight="1">
      <c r="A1487" t="inlineStr">
        <is>
          <t>trap shooting</t>
        </is>
      </c>
      <c r="B1487" t="inlineStr">
        <is>
          <t>Champion trap shooting videos</t>
        </is>
      </c>
      <c r="C1487"/>
      <c r="D1487"/>
      <c r="E1487" t="inlineStr">
        <is>
          <t>https://www.youtube.com/results?search_query=Champion+trap+shooting+videos&amp;sp=EgQgAXAB</t>
        </is>
      </c>
    </row>
    <row r="1488" ht="25.5" customHeight="1">
      <c r="A1488" t="inlineStr">
        <is>
          <t>trap shooting</t>
        </is>
      </c>
      <c r="B1488" t="inlineStr">
        <is>
          <t>Day in the life of a professional trap shooter</t>
        </is>
      </c>
      <c r="C1488"/>
      <c r="D1488"/>
      <c r="E1488" t="inlineStr">
        <is>
          <t>https://www.youtube.com/results?search_query=Day+in+the+life+of+a+professional+trap+shooter&amp;sp=EgQgAXAB</t>
        </is>
      </c>
    </row>
    <row r="1489" ht="25.5" customHeight="1">
      <c r="A1489" t="inlineStr">
        <is>
          <t>trap shooting</t>
        </is>
      </c>
      <c r="B1489" t="inlineStr">
        <is>
          <t>Tips and tricks for successful trap shooting</t>
        </is>
      </c>
      <c r="C1489"/>
      <c r="D1489"/>
      <c r="E1489" t="inlineStr">
        <is>
          <t>https://www.youtube.com/results?search_query=Tips+and+tricks+for+successful+trap+shooting&amp;sp=EgQgAXAB</t>
        </is>
      </c>
    </row>
    <row r="1490" ht="25.5" customHeight="1">
      <c r="A1490" t="inlineStr">
        <is>
          <t>trap shooting</t>
        </is>
      </c>
      <c r="B1490" t="inlineStr">
        <is>
          <t>Training techniques for trap shooting</t>
        </is>
      </c>
      <c r="C1490"/>
      <c r="D1490"/>
      <c r="E1490" t="inlineStr">
        <is>
          <t>https://www.youtube.com/results?search_query=Training+techniques+for+trap+shooting&amp;sp=EgQgAXAB</t>
        </is>
      </c>
    </row>
    <row r="1491" ht="25.5" customHeight="1">
      <c r="A1491" t="inlineStr">
        <is>
          <t>trap shooting</t>
        </is>
      </c>
      <c r="B1491" t="inlineStr">
        <is>
          <t>Different styles in trap shooting</t>
        </is>
      </c>
      <c r="C1491"/>
      <c r="D1491"/>
      <c r="E1491" t="inlineStr">
        <is>
          <t>https://www.youtube.com/results?search_query=Different+styles+in+trap+shooting&amp;sp=EgQgAXAB</t>
        </is>
      </c>
    </row>
    <row r="1492" ht="25.5" customHeight="1">
      <c r="A1492" t="inlineStr">
        <is>
          <t>trap shooting</t>
        </is>
      </c>
      <c r="B1492" t="inlineStr">
        <is>
          <t>Setting up a trap shooting range</t>
        </is>
      </c>
      <c r="C1492"/>
      <c r="D1492"/>
      <c r="E1492" t="inlineStr">
        <is>
          <t>https://www.youtube.com/results?search_query=Setting+up+a+trap+shooting+range&amp;sp=EgQgAXAB</t>
        </is>
      </c>
    </row>
    <row r="1493" ht="25.5" customHeight="1">
      <c r="A1493" t="inlineStr">
        <is>
          <t>trap shooting</t>
        </is>
      </c>
      <c r="B1493" t="inlineStr">
        <is>
          <t>Understanding the rules of trap shooting</t>
        </is>
      </c>
      <c r="C1493"/>
      <c r="D1493"/>
      <c r="E1493" t="inlineStr">
        <is>
          <t>https://www.youtube.com/results?search_query=Understanding+the+rules+of+trap+shooting&amp;sp=EgQgAXAB</t>
        </is>
      </c>
    </row>
    <row r="1494" ht="25.5" customHeight="1">
      <c r="A1494" t="inlineStr">
        <is>
          <t>sporting clays</t>
        </is>
      </c>
      <c r="B1494" t="inlineStr">
        <is>
          <t>How to get started with sporting clays</t>
        </is>
      </c>
      <c r="C1494"/>
      <c r="D1494"/>
      <c r="E1494" t="inlineStr">
        <is>
          <t>https://www.youtube.com/results?search_query=How+to+get+started+with+sporting+clays&amp;sp=EgQgAXAB</t>
        </is>
      </c>
    </row>
    <row r="1495" ht="25.5" customHeight="1">
      <c r="A1495" t="inlineStr">
        <is>
          <t>sporting clays</t>
        </is>
      </c>
      <c r="B1495" t="inlineStr">
        <is>
          <t>Basics of sporting clays for beginners</t>
        </is>
      </c>
      <c r="C1495"/>
      <c r="D1495"/>
      <c r="E1495" t="inlineStr">
        <is>
          <t>https://www.youtube.com/results?search_query=Basics+of+sporting+clays+for+beginners&amp;sp=EgQgAXAB</t>
        </is>
      </c>
    </row>
    <row r="1496" ht="25.5" customHeight="1">
      <c r="A1496" t="inlineStr">
        <is>
          <t>sporting clays</t>
        </is>
      </c>
      <c r="B1496" t="inlineStr">
        <is>
          <t>Pro tips for sporting clays</t>
        </is>
      </c>
      <c r="C1496"/>
      <c r="D1496"/>
      <c r="E1496" t="inlineStr">
        <is>
          <t>https://www.youtube.com/results?search_query=Pro+tips+for+sporting+clays&amp;sp=EgQgAXAB</t>
        </is>
      </c>
    </row>
    <row r="1497" ht="25.5" customHeight="1">
      <c r="A1497" t="inlineStr">
        <is>
          <t>sporting clays</t>
        </is>
      </c>
      <c r="B1497" t="inlineStr">
        <is>
          <t>Day in the life of a professional sporting clays shooter</t>
        </is>
      </c>
      <c r="C1497"/>
      <c r="D1497"/>
      <c r="E1497" t="inlineStr">
        <is>
          <t>https://www.youtube.com/results?search_query=Day+in+the+life+of+a+professional+sporting+clays+shooter&amp;sp=EgQgAXAB</t>
        </is>
      </c>
    </row>
    <row r="1498" ht="25.5" customHeight="1">
      <c r="A1498" t="inlineStr">
        <is>
          <t>sporting clays</t>
        </is>
      </c>
      <c r="B1498" t="inlineStr">
        <is>
          <t>Sporting clays techniques and strategies</t>
        </is>
      </c>
      <c r="C1498"/>
      <c r="D1498"/>
      <c r="E1498" t="inlineStr">
        <is>
          <t>https://www.youtube.com/results?search_query=Sporting+clays+techniques+and+strategies&amp;sp=EgQgAXAB</t>
        </is>
      </c>
    </row>
    <row r="1499" ht="25.5" customHeight="1">
      <c r="A1499" t="inlineStr">
        <is>
          <t>sporting clays</t>
        </is>
      </c>
      <c r="B1499" t="inlineStr">
        <is>
          <t>How to improve your sporting clays score</t>
        </is>
      </c>
      <c r="C1499"/>
      <c r="D1499"/>
      <c r="E1499" t="inlineStr">
        <is>
          <t>https://www.youtube.com/results?search_query=How+to+improve+your+sporting+clays+score&amp;sp=EgQgAXAB</t>
        </is>
      </c>
    </row>
    <row r="1500" ht="25.5" customHeight="1">
      <c r="A1500" t="inlineStr">
        <is>
          <t>sporting clays</t>
        </is>
      </c>
      <c r="B1500" t="inlineStr">
        <is>
          <t>Detailed guide for sporting clays gear</t>
        </is>
      </c>
      <c r="C1500"/>
      <c r="D1500"/>
      <c r="E1500" t="inlineStr">
        <is>
          <t>https://www.youtube.com/results?search_query=Detailed+guide+for+sporting+clays+gear&amp;sp=EgQgAXAB</t>
        </is>
      </c>
    </row>
    <row r="1501" ht="25.5" customHeight="1">
      <c r="A1501" t="inlineStr">
        <is>
          <t>sporting clays</t>
        </is>
      </c>
      <c r="B1501" t="inlineStr">
        <is>
          <t>Sporting clays tournaments highlights</t>
        </is>
      </c>
      <c r="C1501"/>
      <c r="D1501"/>
      <c r="E1501" t="inlineStr">
        <is>
          <t>https://www.youtube.com/results?search_query=Sporting+clays+tournaments+highlights&amp;sp=EgQgAXAB</t>
        </is>
      </c>
    </row>
    <row r="1502" ht="25.5" customHeight="1">
      <c r="A1502" t="inlineStr">
        <is>
          <t>sporting clays</t>
        </is>
      </c>
      <c r="B1502" t="inlineStr">
        <is>
          <t>Famous sporting clays shooters interviews</t>
        </is>
      </c>
      <c r="C1502"/>
      <c r="D1502"/>
      <c r="E1502" t="inlineStr">
        <is>
          <t>https://www.youtube.com/results?search_query=Famous+sporting+clays+shooters+interviews&amp;sp=EgQgAXAB</t>
        </is>
      </c>
    </row>
    <row r="1503" ht="25.5" customHeight="1">
      <c r="A1503" t="inlineStr">
        <is>
          <t>sporting clays</t>
        </is>
      </c>
      <c r="B1503" t="inlineStr">
        <is>
          <t>Training drills for sporting clays</t>
        </is>
      </c>
      <c r="C1503"/>
      <c r="D1503"/>
      <c r="E1503" t="inlineStr">
        <is>
          <t>https://www.youtube.com/results?search_query=Training+drills+for+sporting+clays&amp;sp=EgQgAXAB</t>
        </is>
      </c>
    </row>
    <row r="1504" ht="25.5" customHeight="1">
      <c r="A1504" t="inlineStr">
        <is>
          <t>skee ball</t>
        </is>
      </c>
      <c r="B1504" t="inlineStr">
        <is>
          <t>How to play skee ball for beginners</t>
        </is>
      </c>
      <c r="C1504"/>
      <c r="D1504"/>
      <c r="E1504" t="inlineStr">
        <is>
          <t>https://www.youtube.com/results?search_query=How+to+play+skee+ball+for+beginners&amp;sp=EgQgAXAB</t>
        </is>
      </c>
    </row>
    <row r="1505" ht="25.5" customHeight="1">
      <c r="A1505" t="inlineStr">
        <is>
          <t>skee ball</t>
        </is>
      </c>
      <c r="B1505" t="inlineStr">
        <is>
          <t>Improving your skee ball skills</t>
        </is>
      </c>
      <c r="C1505"/>
      <c r="D1505"/>
      <c r="E1505" t="inlineStr">
        <is>
          <t>https://www.youtube.com/results?search_query=Improving+your+skee+ball+skills&amp;sp=EgQgAXAB</t>
        </is>
      </c>
    </row>
    <row r="1506" ht="25.5" customHeight="1">
      <c r="A1506" t="inlineStr">
        <is>
          <t>skee ball</t>
        </is>
      </c>
      <c r="B1506" t="inlineStr">
        <is>
          <t>Skee ball techniques for high scores</t>
        </is>
      </c>
      <c r="C1506"/>
      <c r="D1506"/>
      <c r="E1506" t="inlineStr">
        <is>
          <t>https://www.youtube.com/results?search_query=Skee+ball+techniques+for+high+scores&amp;sp=EgQgAXAB</t>
        </is>
      </c>
    </row>
    <row r="1507" ht="25.5" customHeight="1">
      <c r="A1507" t="inlineStr">
        <is>
          <t>skee ball</t>
        </is>
      </c>
      <c r="B1507" t="inlineStr">
        <is>
          <t>Day in the life of a professional skee ball player</t>
        </is>
      </c>
      <c r="C1507"/>
      <c r="D1507"/>
      <c r="E1507" t="inlineStr">
        <is>
          <t>https://www.youtube.com/results?search_query=Day+in+the+life+of+a+professional+skee+ball+player&amp;sp=EgQgAXAB</t>
        </is>
      </c>
    </row>
    <row r="1508" ht="25.5" customHeight="1">
      <c r="A1508" t="inlineStr">
        <is>
          <t>skee ball</t>
        </is>
      </c>
      <c r="B1508" t="inlineStr">
        <is>
          <t>How to win at arcade skee ball games</t>
        </is>
      </c>
      <c r="C1508"/>
      <c r="D1508"/>
      <c r="E1508" t="inlineStr">
        <is>
          <t>https://www.youtube.com/results?search_query=How+to+win+at+arcade+skee+ball+games&amp;sp=EgQgAXAB</t>
        </is>
      </c>
    </row>
    <row r="1509" ht="25.5" customHeight="1">
      <c r="A1509" t="inlineStr">
        <is>
          <t>skee ball</t>
        </is>
      </c>
      <c r="B1509" t="inlineStr">
        <is>
          <t>Making your own skee ball game at home</t>
        </is>
      </c>
      <c r="C1509"/>
      <c r="D1509"/>
      <c r="E1509" t="inlineStr">
        <is>
          <t>https://www.youtube.com/results?search_query=Making+your+own+skee+ball+game+at+home&amp;sp=EgQgAXAB</t>
        </is>
      </c>
    </row>
    <row r="1510" ht="25.5" customHeight="1">
      <c r="A1510" t="inlineStr">
        <is>
          <t>skee ball</t>
        </is>
      </c>
      <c r="B1510" t="inlineStr">
        <is>
          <t>History and evolution of skee ball game</t>
        </is>
      </c>
      <c r="C1510"/>
      <c r="D1510"/>
      <c r="E1510" t="inlineStr">
        <is>
          <t>https://www.youtube.com/results?search_query=History+and+evolution+of+skee+ball+game&amp;sp=EgQgAXAB</t>
        </is>
      </c>
    </row>
    <row r="1511" ht="25.5" customHeight="1">
      <c r="A1511" t="inlineStr">
        <is>
          <t>skee ball</t>
        </is>
      </c>
      <c r="B1511" t="inlineStr">
        <is>
          <t>World's biggest skee ball tournaments</t>
        </is>
      </c>
      <c r="C1511"/>
      <c r="D1511"/>
      <c r="E1511" t="inlineStr">
        <is>
          <t>https://www.youtube.com/results?search_query=World's+biggest+skee+ball+tournaments&amp;sp=EgQgAXAB</t>
        </is>
      </c>
    </row>
    <row r="1512" ht="25.5" customHeight="1">
      <c r="A1512" t="inlineStr">
        <is>
          <t>skee ball</t>
        </is>
      </c>
      <c r="B1512" t="inlineStr">
        <is>
          <t>Skee ball game strategies and tips</t>
        </is>
      </c>
      <c r="C1512"/>
      <c r="D1512"/>
      <c r="E1512" t="inlineStr">
        <is>
          <t>https://www.youtube.com/results?search_query=Skee+ball+game+strategies+and+tips&amp;sp=EgQgAXAB</t>
        </is>
      </c>
    </row>
    <row r="1513" ht="25.5" customHeight="1">
      <c r="A1513" t="inlineStr">
        <is>
          <t>skee ball</t>
        </is>
      </c>
      <c r="B1513" t="inlineStr">
        <is>
          <t>Professional skee ball player's game routine</t>
        </is>
      </c>
      <c r="C1513"/>
      <c r="D1513"/>
      <c r="E1513" t="inlineStr">
        <is>
          <t>https://www.youtube.com/results?search_query=Professional+skee+ball+player's+game+routine&amp;sp=EgQgAXAB</t>
        </is>
      </c>
    </row>
    <row r="1514" ht="25.5" customHeight="1">
      <c r="A1514" t="inlineStr">
        <is>
          <t>knife throwing</t>
        </is>
      </c>
      <c r="B1514" t="inlineStr">
        <is>
          <t>How to start knife throwing for beginners</t>
        </is>
      </c>
      <c r="C1514"/>
      <c r="D1514"/>
      <c r="E1514" t="inlineStr">
        <is>
          <t>https://www.youtube.com/results?search_query=How+to+start+knife+throwing+for+beginners&amp;sp=EgQgAXAB</t>
        </is>
      </c>
    </row>
    <row r="1515" ht="25.5" customHeight="1">
      <c r="A1515" t="inlineStr">
        <is>
          <t>knife throwing</t>
        </is>
      </c>
      <c r="B1515" t="inlineStr">
        <is>
          <t>Professional knife throwing techniques</t>
        </is>
      </c>
      <c r="C1515"/>
      <c r="D1515"/>
      <c r="E1515" t="inlineStr">
        <is>
          <t>https://www.youtube.com/results?search_query=Professional+knife+throwing+techniques&amp;sp=EgQgAXAB</t>
        </is>
      </c>
    </row>
    <row r="1516" ht="25.5" customHeight="1">
      <c r="A1516" t="inlineStr">
        <is>
          <t>knife throwing</t>
        </is>
      </c>
      <c r="B1516" t="inlineStr">
        <is>
          <t>Day in the life of a knife thrower</t>
        </is>
      </c>
      <c r="C1516"/>
      <c r="D1516"/>
      <c r="E1516" t="inlineStr">
        <is>
          <t>https://www.youtube.com/results?search_query=Day+in+the+life+of+a+knife+thrower&amp;sp=EgQgAXAB</t>
        </is>
      </c>
    </row>
    <row r="1517" ht="25.5" customHeight="1">
      <c r="A1517" t="inlineStr">
        <is>
          <t>knife throwing</t>
        </is>
      </c>
      <c r="B1517" t="inlineStr">
        <is>
          <t>Knife throwing safety tips and guidelines</t>
        </is>
      </c>
      <c r="C1517"/>
      <c r="D1517"/>
      <c r="E1517" t="inlineStr">
        <is>
          <t>https://www.youtube.com/results?search_query=Knife+throwing+safety+tips+and+guidelines&amp;sp=EgQgAXAB</t>
        </is>
      </c>
    </row>
    <row r="1518" ht="25.5" customHeight="1">
      <c r="A1518" t="inlineStr">
        <is>
          <t>knife throwing</t>
        </is>
      </c>
      <c r="B1518" t="inlineStr">
        <is>
          <t>Different types of throwing knives and their uses</t>
        </is>
      </c>
      <c r="C1518"/>
      <c r="D1518"/>
      <c r="E1518" t="inlineStr">
        <is>
          <t>https://www.youtube.com/results?search_query=Different+types+of+throwing+knives+and+their+uses&amp;sp=EgQgAXAB</t>
        </is>
      </c>
    </row>
    <row r="1519" ht="25.5" customHeight="1">
      <c r="A1519" t="inlineStr">
        <is>
          <t>knife throwing</t>
        </is>
      </c>
      <c r="B1519" t="inlineStr">
        <is>
          <t>World records in knife throwing</t>
        </is>
      </c>
      <c r="C1519"/>
      <c r="D1519"/>
      <c r="E1519" t="inlineStr">
        <is>
          <t>https://www.youtube.com/results?search_query=World+records+in+knife+throwing&amp;sp=EgQgAXAB</t>
        </is>
      </c>
    </row>
    <row r="1520" ht="25.5" customHeight="1">
      <c r="A1520" t="inlineStr">
        <is>
          <t>knife throwing</t>
        </is>
      </c>
      <c r="B1520" t="inlineStr">
        <is>
          <t>Slowmotion demonstration of knife throwing</t>
        </is>
      </c>
      <c r="C1520"/>
      <c r="D1520"/>
      <c r="E1520" t="inlineStr">
        <is>
          <t>https://www.youtube.com/results?search_query=Slowmotion+demonstration+of+knife+throwing&amp;sp=EgQgAXAB</t>
        </is>
      </c>
    </row>
    <row r="1521" ht="25.5" customHeight="1">
      <c r="A1521" t="inlineStr">
        <is>
          <t>knife throwing</t>
        </is>
      </c>
      <c r="B1521" t="inlineStr">
        <is>
          <t>Understanding the physics behind knife throwing</t>
        </is>
      </c>
      <c r="C1521"/>
      <c r="D1521"/>
      <c r="E1521" t="inlineStr">
        <is>
          <t>https://www.youtube.com/results?search_query=Understanding+the+physics+behind+knife+throwing&amp;sp=EgQgAXAB</t>
        </is>
      </c>
    </row>
    <row r="1522" ht="25.5" customHeight="1">
      <c r="A1522" t="inlineStr">
        <is>
          <t>knife throwing</t>
        </is>
      </c>
      <c r="B1522" t="inlineStr">
        <is>
          <t>DIY guide on setting up your own knife throwing practice area</t>
        </is>
      </c>
      <c r="C1522"/>
      <c r="D1522"/>
      <c r="E1522" t="inlineStr">
        <is>
          <t>https://www.youtube.com/results?search_query=DIY+guide+on+setting+up+your+own+knife+throwing+practice+area&amp;sp=EgQgAXAB</t>
        </is>
      </c>
    </row>
    <row r="1523" ht="25.5" customHeight="1">
      <c r="A1523" t="inlineStr">
        <is>
          <t>knife throwing</t>
        </is>
      </c>
      <c r="B1523" t="inlineStr">
        <is>
          <t>Popular knife throwing competitions and events</t>
        </is>
      </c>
      <c r="C1523"/>
      <c r="D1523"/>
      <c r="E1523" t="inlineStr">
        <is>
          <t>https://www.youtube.com/results?search_query=Popular+knife+throwing+competitions+and+events&amp;sp=EgQgAXAB</t>
        </is>
      </c>
    </row>
    <row r="1524" ht="25.5" customHeight="1">
      <c r="A1524" t="inlineStr">
        <is>
          <t>boules</t>
        </is>
      </c>
      <c r="B1524" t="inlineStr">
        <is>
          <t>How to play boules for beginners</t>
        </is>
      </c>
      <c r="C1524"/>
      <c r="D1524"/>
      <c r="E1524" t="inlineStr">
        <is>
          <t>https://www.youtube.com/results?search_query=How+to+play+boules+for+beginners&amp;sp=EgQgAXAB</t>
        </is>
      </c>
    </row>
    <row r="1525" ht="25.5" customHeight="1">
      <c r="A1525" t="inlineStr">
        <is>
          <t>boules</t>
        </is>
      </c>
      <c r="B1525" t="inlineStr">
        <is>
          <t>Official boules rules explained</t>
        </is>
      </c>
      <c r="C1525"/>
      <c r="D1525"/>
      <c r="E1525" t="inlineStr">
        <is>
          <t>https://www.youtube.com/results?search_query=Official+boules+rules+explained&amp;sp=EgQgAXAB</t>
        </is>
      </c>
    </row>
    <row r="1526" ht="25.5" customHeight="1">
      <c r="A1526" t="inlineStr">
        <is>
          <t>boules</t>
        </is>
      </c>
      <c r="B1526" t="inlineStr">
        <is>
          <t>Professional boules tournament footage</t>
        </is>
      </c>
      <c r="C1526"/>
      <c r="D1526"/>
      <c r="E1526" t="inlineStr">
        <is>
          <t>https://www.youtube.com/results?search_query=Professional+boules+tournament+footage&amp;sp=EgQgAXAB</t>
        </is>
      </c>
    </row>
    <row r="1527" ht="25.5" customHeight="1">
      <c r="A1527" t="inlineStr">
        <is>
          <t>boules</t>
        </is>
      </c>
      <c r="B1527" t="inlineStr">
        <is>
          <t>Day in the life of a professional boules player</t>
        </is>
      </c>
      <c r="C1527"/>
      <c r="D1527"/>
      <c r="E1527" t="inlineStr">
        <is>
          <t>https://www.youtube.com/results?search_query=Day+in+the+life+of+a+professional+boules+player&amp;sp=EgQgAXAB</t>
        </is>
      </c>
    </row>
    <row r="1528" ht="25.5" customHeight="1">
      <c r="A1528" t="inlineStr">
        <is>
          <t>boules</t>
        </is>
      </c>
      <c r="B1528" t="inlineStr">
        <is>
          <t>Best boules strategies and tips</t>
        </is>
      </c>
      <c r="C1528"/>
      <c r="D1528"/>
      <c r="E1528" t="inlineStr">
        <is>
          <t>https://www.youtube.com/results?search_query=Best+boules+strategies+and+tips&amp;sp=EgQgAXAB</t>
        </is>
      </c>
    </row>
    <row r="1529" ht="25.5" customHeight="1">
      <c r="A1529" t="inlineStr">
        <is>
          <t>boules</t>
        </is>
      </c>
      <c r="B1529" t="inlineStr">
        <is>
          <t>Understanding boules scoring system</t>
        </is>
      </c>
      <c r="C1529"/>
      <c r="D1529"/>
      <c r="E1529" t="inlineStr">
        <is>
          <t>https://www.youtube.com/results?search_query=Understanding+boules+scoring+system&amp;sp=EgQgAXAB</t>
        </is>
      </c>
    </row>
    <row r="1530" ht="25.5" customHeight="1">
      <c r="A1530" t="inlineStr">
        <is>
          <t>boules</t>
        </is>
      </c>
      <c r="B1530" t="inlineStr">
        <is>
          <t>Boules gameplay and techniques</t>
        </is>
      </c>
      <c r="C1530"/>
      <c r="D1530"/>
      <c r="E1530" t="inlineStr">
        <is>
          <t>https://www.youtube.com/results?search_query=Boules+gameplay+and+techniques&amp;sp=EgQgAXAB</t>
        </is>
      </c>
    </row>
    <row r="1531" ht="25.5" customHeight="1">
      <c r="A1531" t="inlineStr">
        <is>
          <t>boules</t>
        </is>
      </c>
      <c r="B1531" t="inlineStr">
        <is>
          <t>Boules training exercises for improvement</t>
        </is>
      </c>
      <c r="C1531"/>
      <c r="D1531"/>
      <c r="E1531" t="inlineStr">
        <is>
          <t>https://www.youtube.com/results?search_query=Boules+training+exercises+for+improvement&amp;sp=EgQgAXAB</t>
        </is>
      </c>
    </row>
    <row r="1532" ht="25.5" customHeight="1">
      <c r="A1532" t="inlineStr">
        <is>
          <t>boules</t>
        </is>
      </c>
      <c r="B1532" t="inlineStr">
        <is>
          <t>Comparing boules with bocce and petanque</t>
        </is>
      </c>
      <c r="C1532"/>
      <c r="D1532"/>
      <c r="E1532" t="inlineStr">
        <is>
          <t>https://www.youtube.com/results?search_query=Comparing+boules+with+bocce+and+petanque&amp;sp=EgQgAXAB</t>
        </is>
      </c>
    </row>
    <row r="1533" ht="25.5" customHeight="1">
      <c r="A1533" t="inlineStr">
        <is>
          <t>boules</t>
        </is>
      </c>
      <c r="B1533" t="inlineStr">
        <is>
          <t>The history and origin of boules game</t>
        </is>
      </c>
      <c r="C1533"/>
      <c r="D1533"/>
      <c r="E1533" t="inlineStr">
        <is>
          <t>https://www.youtube.com/results?search_query=The+history+and+origin+of+boules+game&amp;sp=EgQgAXAB</t>
        </is>
      </c>
    </row>
    <row r="1534" ht="25.5" customHeight="1">
      <c r="A1534" t="inlineStr">
        <is>
          <t>bocce</t>
        </is>
      </c>
      <c r="B1534" t="inlineStr">
        <is>
          <t>How to play Bocce for beginners</t>
        </is>
      </c>
      <c r="C1534"/>
      <c r="D1534"/>
      <c r="E1534" t="inlineStr">
        <is>
          <t>https://www.youtube.com/results?search_query=How+to+play+Bocce+for+beginners&amp;sp=EgQgAXAB</t>
        </is>
      </c>
    </row>
    <row r="1535" ht="25.5" customHeight="1">
      <c r="A1535" t="inlineStr">
        <is>
          <t>bocce</t>
        </is>
      </c>
      <c r="B1535" t="inlineStr">
        <is>
          <t>Rules of Bocce explained</t>
        </is>
      </c>
      <c r="C1535"/>
      <c r="D1535"/>
      <c r="E1535" t="inlineStr">
        <is>
          <t>https://www.youtube.com/results?search_query=Rules+of+Bocce+explained&amp;sp=EgQgAXAB</t>
        </is>
      </c>
    </row>
    <row r="1536" ht="25.5" customHeight="1">
      <c r="A1536" t="inlineStr">
        <is>
          <t>bocce</t>
        </is>
      </c>
      <c r="B1536" t="inlineStr">
        <is>
          <t>Professional Bocce games</t>
        </is>
      </c>
      <c r="C1536"/>
      <c r="D1536"/>
      <c r="E1536" t="inlineStr">
        <is>
          <t>https://www.youtube.com/results?search_query=Professional+Bocce+games&amp;sp=EgQgAXAB</t>
        </is>
      </c>
    </row>
    <row r="1537" ht="25.5" customHeight="1">
      <c r="A1537" t="inlineStr">
        <is>
          <t>bocce</t>
        </is>
      </c>
      <c r="B1537" t="inlineStr">
        <is>
          <t>Day in the life of a Bocce player</t>
        </is>
      </c>
      <c r="C1537"/>
      <c r="D1537"/>
      <c r="E1537" t="inlineStr">
        <is>
          <t>https://www.youtube.com/results?search_query=Day+in+the+life+of+a+Bocce+player&amp;sp=EgQgAXAB</t>
        </is>
      </c>
    </row>
    <row r="1538" ht="25.5" customHeight="1">
      <c r="A1538" t="inlineStr">
        <is>
          <t>bocce</t>
        </is>
      </c>
      <c r="B1538" t="inlineStr">
        <is>
          <t>Training techniques for Bocce</t>
        </is>
      </c>
      <c r="C1538"/>
      <c r="D1538"/>
      <c r="E1538" t="inlineStr">
        <is>
          <t>https://www.youtube.com/results?search_query=Training+techniques+for+Bocce&amp;sp=EgQgAXAB</t>
        </is>
      </c>
    </row>
    <row r="1539" ht="25.5" customHeight="1">
      <c r="A1539" t="inlineStr">
        <is>
          <t>bocce</t>
        </is>
      </c>
      <c r="B1539" t="inlineStr">
        <is>
          <t>History of Bocce game</t>
        </is>
      </c>
      <c r="C1539"/>
      <c r="D1539"/>
      <c r="E1539" t="inlineStr">
        <is>
          <t>https://www.youtube.com/results?search_query=History+of+Bocce+game&amp;sp=EgQgAXAB</t>
        </is>
      </c>
    </row>
    <row r="1540" ht="25.5" customHeight="1">
      <c r="A1540" t="inlineStr">
        <is>
          <t>bocce</t>
        </is>
      </c>
      <c r="B1540" t="inlineStr">
        <is>
          <t>Bocce playing strategies and tactics</t>
        </is>
      </c>
      <c r="C1540"/>
      <c r="D1540"/>
      <c r="E1540" t="inlineStr">
        <is>
          <t>https://www.youtube.com/results?search_query=Bocce+playing+strategies+and+tactics&amp;sp=EgQgAXAB</t>
        </is>
      </c>
    </row>
    <row r="1541" ht="25.5" customHeight="1">
      <c r="A1541" t="inlineStr">
        <is>
          <t>bocce</t>
        </is>
      </c>
      <c r="B1541" t="inlineStr">
        <is>
          <t>World Bocce championship highlights</t>
        </is>
      </c>
      <c r="C1541"/>
      <c r="D1541"/>
      <c r="E1541" t="inlineStr">
        <is>
          <t>https://www.youtube.com/results?search_query=World+Bocce+championship+highlights&amp;sp=EgQgAXAB</t>
        </is>
      </c>
    </row>
    <row r="1542" ht="25.5" customHeight="1">
      <c r="A1542" t="inlineStr">
        <is>
          <t>bocce</t>
        </is>
      </c>
      <c r="B1542" t="inlineStr">
        <is>
          <t>Tips and tricks to improve Bocce skills</t>
        </is>
      </c>
      <c r="C1542"/>
      <c r="D1542"/>
      <c r="E1542" t="inlineStr">
        <is>
          <t>https://www.youtube.com/results?search_query=Tips+and+tricks+to+improve+Bocce+skills&amp;sp=EgQgAXAB</t>
        </is>
      </c>
    </row>
    <row r="1543" ht="25.5" customHeight="1">
      <c r="A1543" t="inlineStr">
        <is>
          <t>bocce</t>
        </is>
      </c>
      <c r="B1543" t="inlineStr">
        <is>
          <t>How to select Bocce equipment.</t>
        </is>
      </c>
      <c r="C1543"/>
      <c r="D1543"/>
      <c r="E1543" t="inlineStr">
        <is>
          <t>https://www.youtube.com/results?search_query=How+to+select+Bocce+equipment.&amp;sp=EgQgAXAB</t>
        </is>
      </c>
    </row>
    <row r="1544" ht="25.5" customHeight="1">
      <c r="A1544" t="inlineStr">
        <is>
          <t>boccia</t>
        </is>
      </c>
      <c r="B1544" t="inlineStr">
        <is>
          <t>How to play Boccia for beginners</t>
        </is>
      </c>
      <c r="C1544"/>
      <c r="D1544"/>
      <c r="E1544" t="inlineStr">
        <is>
          <t>https://www.youtube.com/results?search_query=How+to+play+Boccia+for+beginners&amp;sp=EgQgAXAB</t>
        </is>
      </c>
    </row>
    <row r="1545" ht="25.5" customHeight="1">
      <c r="A1545" t="inlineStr">
        <is>
          <t>boccia</t>
        </is>
      </c>
      <c r="B1545" t="inlineStr">
        <is>
          <t>Rules of Boccia explained</t>
        </is>
      </c>
      <c r="C1545"/>
      <c r="D1545"/>
      <c r="E1545" t="inlineStr">
        <is>
          <t>https://www.youtube.com/results?search_query=Rules+of+Boccia+explained&amp;sp=EgQgAXAB</t>
        </is>
      </c>
    </row>
    <row r="1546" ht="25.5" customHeight="1">
      <c r="A1546" t="inlineStr">
        <is>
          <t>boccia</t>
        </is>
      </c>
      <c r="B1546" t="inlineStr">
        <is>
          <t>Top 10 Boccia games of all time</t>
        </is>
      </c>
      <c r="C1546"/>
      <c r="D1546"/>
      <c r="E1546" t="inlineStr">
        <is>
          <t>https://www.youtube.com/results?search_query=Top+10+Boccia+games+of+all+time&amp;sp=EgQgAXAB</t>
        </is>
      </c>
    </row>
    <row r="1547" ht="25.5" customHeight="1">
      <c r="A1547" t="inlineStr">
        <is>
          <t>boccia</t>
        </is>
      </c>
      <c r="B1547" t="inlineStr">
        <is>
          <t>Day in the life of a professional Boccia player</t>
        </is>
      </c>
      <c r="C1547"/>
      <c r="D1547"/>
      <c r="E1547" t="inlineStr">
        <is>
          <t>https://www.youtube.com/results?search_query=Day+in+the+life+of+a+professional+Boccia+player&amp;sp=EgQgAXAB</t>
        </is>
      </c>
    </row>
    <row r="1548" ht="25.5" customHeight="1">
      <c r="A1548" t="inlineStr">
        <is>
          <t>boccia</t>
        </is>
      </c>
      <c r="B1548" t="inlineStr">
        <is>
          <t>Boccia winning strategies and tactics</t>
        </is>
      </c>
      <c r="C1548"/>
      <c r="D1548"/>
      <c r="E1548" t="inlineStr">
        <is>
          <t>https://www.youtube.com/results?search_query=Boccia+winning+strategies+and+tactics&amp;sp=EgQgAXAB</t>
        </is>
      </c>
    </row>
    <row r="1549" ht="25.5" customHeight="1">
      <c r="A1549" t="inlineStr">
        <is>
          <t>boccia</t>
        </is>
      </c>
      <c r="B1549" t="inlineStr">
        <is>
          <t>Boccia training routines for beginners</t>
        </is>
      </c>
      <c r="C1549"/>
      <c r="D1549"/>
      <c r="E1549" t="inlineStr">
        <is>
          <t>https://www.youtube.com/results?search_query=Boccia+training+routines+for+beginners&amp;sp=EgQgAXAB</t>
        </is>
      </c>
    </row>
    <row r="1550" ht="25.5" customHeight="1">
      <c r="A1550" t="inlineStr">
        <is>
          <t>boccia</t>
        </is>
      </c>
      <c r="B1550" t="inlineStr">
        <is>
          <t>Detailed guide to Boccia ball game</t>
        </is>
      </c>
      <c r="C1550"/>
      <c r="D1550"/>
      <c r="E1550" t="inlineStr">
        <is>
          <t>https://www.youtube.com/results?search_query=Detailed+guide+to+Boccia+ball+game&amp;sp=EgQgAXAB</t>
        </is>
      </c>
    </row>
    <row r="1551" ht="25.5" customHeight="1">
      <c r="A1551" t="inlineStr">
        <is>
          <t>boccia</t>
        </is>
      </c>
      <c r="B1551" t="inlineStr">
        <is>
          <t>Steps to improve your Boccia skills</t>
        </is>
      </c>
      <c r="C1551"/>
      <c r="D1551"/>
      <c r="E1551" t="inlineStr">
        <is>
          <t>https://www.youtube.com/results?search_query=Steps+to+improve+your+Boccia+skills&amp;sp=EgQgAXAB</t>
        </is>
      </c>
    </row>
    <row r="1552" ht="25.5" customHeight="1">
      <c r="A1552" t="inlineStr">
        <is>
          <t>boccia</t>
        </is>
      </c>
      <c r="B1552" t="inlineStr">
        <is>
          <t>Boccia championships highlights</t>
        </is>
      </c>
      <c r="C1552"/>
      <c r="D1552"/>
      <c r="E1552" t="inlineStr">
        <is>
          <t>https://www.youtube.com/results?search_query=Boccia+championships+highlights&amp;sp=EgQgAXAB</t>
        </is>
      </c>
    </row>
    <row r="1553" ht="25.5" customHeight="1">
      <c r="A1553" t="inlineStr">
        <is>
          <t>boccia</t>
        </is>
      </c>
      <c r="B1553" t="inlineStr">
        <is>
          <t>Boccia match commentary and analysis</t>
        </is>
      </c>
      <c r="C1553"/>
      <c r="D1553"/>
      <c r="E1553" t="inlineStr">
        <is>
          <t>https://www.youtube.com/results?search_query=Boccia+match+commentary+and+analysis&amp;sp=EgQgAXAB</t>
        </is>
      </c>
    </row>
    <row r="1554" ht="25.5" customHeight="1">
      <c r="A1554" t="inlineStr">
        <is>
          <t>curling</t>
        </is>
      </c>
      <c r="B1554" t="inlineStr">
        <is>
          <t>How to curl hair with a flat iron</t>
        </is>
      </c>
      <c r="C1554"/>
      <c r="D1554"/>
      <c r="E1554" t="inlineStr">
        <is>
          <t>https://www.youtube.com/results?search_query=How+to+curl+hair+with+a+flat+iron&amp;sp=EgQgAXAB</t>
        </is>
      </c>
    </row>
    <row r="1555" ht="25.5" customHeight="1">
      <c r="A1555" t="inlineStr">
        <is>
          <t>curling</t>
        </is>
      </c>
      <c r="B1555" t="inlineStr">
        <is>
          <t>Basics of curling in winter sports</t>
        </is>
      </c>
      <c r="C1555"/>
      <c r="D1555"/>
      <c r="E1555" t="inlineStr">
        <is>
          <t>https://www.youtube.com/results?search_query=Basics+of+curling+in+winter+sports&amp;sp=EgQgAXAB</t>
        </is>
      </c>
    </row>
    <row r="1556" ht="25.5" customHeight="1">
      <c r="A1556" t="inlineStr">
        <is>
          <t>curling</t>
        </is>
      </c>
      <c r="B1556" t="inlineStr">
        <is>
          <t>Top 10 rules of curling explained</t>
        </is>
      </c>
      <c r="C1556"/>
      <c r="D1556"/>
      <c r="E1556" t="inlineStr">
        <is>
          <t>https://www.youtube.com/results?search_query=Top+10+rules+of+curling+explained&amp;sp=EgQgAXAB</t>
        </is>
      </c>
    </row>
    <row r="1557" ht="25.5" customHeight="1">
      <c r="A1557" t="inlineStr">
        <is>
          <t>curling</t>
        </is>
      </c>
      <c r="B1557" t="inlineStr">
        <is>
          <t>Day in the life of a professional curler</t>
        </is>
      </c>
      <c r="C1557"/>
      <c r="D1557"/>
      <c r="E1557" t="inlineStr">
        <is>
          <t>https://www.youtube.com/results?search_query=Day+in+the+life+of+a+professional+curler&amp;sp=EgQgAXAB</t>
        </is>
      </c>
    </row>
    <row r="1558" ht="25.5" customHeight="1">
      <c r="A1558" t="inlineStr">
        <is>
          <t>curling</t>
        </is>
      </c>
      <c r="B1558" t="inlineStr">
        <is>
          <t>Mastering the technique of curling stones</t>
        </is>
      </c>
      <c r="C1558"/>
      <c r="D1558"/>
      <c r="E1558" t="inlineStr">
        <is>
          <t>https://www.youtube.com/results?search_query=Mastering+the+technique+of+curling+stones&amp;sp=EgQgAXAB</t>
        </is>
      </c>
    </row>
    <row r="1559" ht="25.5" customHeight="1">
      <c r="A1559" t="inlineStr">
        <is>
          <t>curling</t>
        </is>
      </c>
      <c r="B1559" t="inlineStr">
        <is>
          <t>Curling championship highlights</t>
        </is>
      </c>
      <c r="C1559"/>
      <c r="D1559"/>
      <c r="E1559" t="inlineStr">
        <is>
          <t>https://www.youtube.com/results?search_query=Curling+championship+highlights&amp;sp=EgQgAXAB</t>
        </is>
      </c>
    </row>
    <row r="1560" ht="25.5" customHeight="1">
      <c r="A1560" t="inlineStr">
        <is>
          <t>curling</t>
        </is>
      </c>
      <c r="B1560" t="inlineStr">
        <is>
          <t>How to curl dumbbells for biceps</t>
        </is>
      </c>
      <c r="C1560"/>
      <c r="D1560"/>
      <c r="E1560" t="inlineStr">
        <is>
          <t>https://www.youtube.com/results?search_query=How+to+curl+dumbbells+for+biceps&amp;sp=EgQgAXAB</t>
        </is>
      </c>
    </row>
    <row r="1561" ht="25.5" customHeight="1">
      <c r="A1561" t="inlineStr">
        <is>
          <t>curling</t>
        </is>
      </c>
      <c r="B1561" t="inlineStr">
        <is>
          <t>Ice curling techniques for beginners</t>
        </is>
      </c>
      <c r="C1561"/>
      <c r="D1561"/>
      <c r="E1561" t="inlineStr">
        <is>
          <t>https://www.youtube.com/results?search_query=Ice+curling+techniques+for+beginners&amp;sp=EgQgAXAB</t>
        </is>
      </c>
    </row>
    <row r="1562" ht="25.5" customHeight="1">
      <c r="A1562" t="inlineStr">
        <is>
          <t>curling</t>
        </is>
      </c>
      <c r="B1562" t="inlineStr">
        <is>
          <t>Training routines of professional curling athletes</t>
        </is>
      </c>
      <c r="C1562"/>
      <c r="D1562"/>
      <c r="E1562" t="inlineStr">
        <is>
          <t>https://www.youtube.com/results?search_query=Training+routines+of+professional+curling+athletes&amp;sp=EgQgAXAB</t>
        </is>
      </c>
    </row>
    <row r="1563" ht="25.5" customHeight="1">
      <c r="A1563" t="inlineStr">
        <is>
          <t>curling</t>
        </is>
      </c>
      <c r="B1563" t="inlineStr">
        <is>
          <t>Olympic curling match full coverage</t>
        </is>
      </c>
      <c r="C1563"/>
      <c r="D1563"/>
      <c r="E1563" t="inlineStr">
        <is>
          <t>https://www.youtube.com/results?search_query=Olympic+curling+match+full+coverage&amp;sp=EgQgAXAB</t>
        </is>
      </c>
    </row>
    <row r="1564" ht="25.5" customHeight="1">
      <c r="A1564" t="inlineStr">
        <is>
          <t>shuffleboard</t>
        </is>
      </c>
      <c r="B1564" t="inlineStr">
        <is>
          <t>How to play shuffleboard for beginners</t>
        </is>
      </c>
      <c r="C1564"/>
      <c r="D1564"/>
      <c r="E1564" t="inlineStr">
        <is>
          <t>https://www.youtube.com/results?search_query=How+to+play+shuffleboard+for+beginners&amp;sp=EgQgAXAB</t>
        </is>
      </c>
    </row>
    <row r="1565" ht="25.5" customHeight="1">
      <c r="A1565" t="inlineStr">
        <is>
          <t>shuffleboard</t>
        </is>
      </c>
      <c r="B1565" t="inlineStr">
        <is>
          <t>Shuffleboard rules and strategies explained</t>
        </is>
      </c>
      <c r="C1565"/>
      <c r="D1565"/>
      <c r="E1565" t="inlineStr">
        <is>
          <t>https://www.youtube.com/results?search_query=Shuffleboard+rules+and+strategies+explained&amp;sp=EgQgAXAB</t>
        </is>
      </c>
    </row>
    <row r="1566" ht="25.5" customHeight="1">
      <c r="A1566" t="inlineStr">
        <is>
          <t>shuffleboard</t>
        </is>
      </c>
      <c r="B1566" t="inlineStr">
        <is>
          <t>Professional shuffleboard matches</t>
        </is>
      </c>
      <c r="C1566"/>
      <c r="D1566"/>
      <c r="E1566" t="inlineStr">
        <is>
          <t>https://www.youtube.com/results?search_query=Professional+shuffleboard+matches&amp;sp=EgQgAXAB</t>
        </is>
      </c>
    </row>
    <row r="1567" ht="25.5" customHeight="1">
      <c r="A1567" t="inlineStr">
        <is>
          <t>shuffleboard</t>
        </is>
      </c>
      <c r="B1567" t="inlineStr">
        <is>
          <t>Day in the life of a professional shuffleboard player</t>
        </is>
      </c>
      <c r="C1567"/>
      <c r="D1567"/>
      <c r="E1567" t="inlineStr">
        <is>
          <t>https://www.youtube.com/results?search_query=Day+in+the+life+of+a+professional+shuffleboard+player&amp;sp=EgQgAXAB</t>
        </is>
      </c>
    </row>
    <row r="1568" ht="25.5" customHeight="1">
      <c r="A1568" t="inlineStr">
        <is>
          <t>shuffleboard</t>
        </is>
      </c>
      <c r="B1568" t="inlineStr">
        <is>
          <t>Shuffleboard playing techniques and tips</t>
        </is>
      </c>
      <c r="C1568"/>
      <c r="D1568"/>
      <c r="E1568" t="inlineStr">
        <is>
          <t>https://www.youtube.com/results?search_query=Shuffleboard+playing+techniques+and+tips&amp;sp=EgQgAXAB</t>
        </is>
      </c>
    </row>
    <row r="1569" ht="25.5" customHeight="1">
      <c r="A1569" t="inlineStr">
        <is>
          <t>shuffleboard</t>
        </is>
      </c>
      <c r="B1569" t="inlineStr">
        <is>
          <t>Indoor vs outdoor shuffleboard differences</t>
        </is>
      </c>
      <c r="C1569"/>
      <c r="D1569"/>
      <c r="E1569" t="inlineStr">
        <is>
          <t>https://www.youtube.com/results?search_query=Indoor+vs+outdoor+shuffleboard+differences&amp;sp=EgQgAXAB</t>
        </is>
      </c>
    </row>
    <row r="1570" ht="25.5" customHeight="1">
      <c r="A1570" t="inlineStr">
        <is>
          <t>shuffleboard</t>
        </is>
      </c>
      <c r="B1570" t="inlineStr">
        <is>
          <t>How to maintain your shuffleboard table</t>
        </is>
      </c>
      <c r="C1570"/>
      <c r="D1570"/>
      <c r="E1570" t="inlineStr">
        <is>
          <t>https://www.youtube.com/results?search_query=How+to+maintain+your+shuffleboard+table&amp;sp=EgQgAXAB</t>
        </is>
      </c>
    </row>
    <row r="1571" ht="25.5" customHeight="1">
      <c r="A1571" t="inlineStr">
        <is>
          <t>shuffleboard</t>
        </is>
      </c>
      <c r="B1571" t="inlineStr">
        <is>
          <t>DIY shuffleboard table construction guide</t>
        </is>
      </c>
      <c r="C1571"/>
      <c r="D1571"/>
      <c r="E1571" t="inlineStr">
        <is>
          <t>https://www.youtube.com/results?search_query=DIY+shuffleboard+table+construction+guide&amp;sp=EgQgAXAB</t>
        </is>
      </c>
    </row>
    <row r="1572" ht="25.5" customHeight="1">
      <c r="A1572" t="inlineStr">
        <is>
          <t>shuffleboard</t>
        </is>
      </c>
      <c r="B1572" t="inlineStr">
        <is>
          <t>Shuffleboard scoring system detailed explanation</t>
        </is>
      </c>
      <c r="C1572"/>
      <c r="D1572"/>
      <c r="E1572" t="inlineStr">
        <is>
          <t>https://www.youtube.com/results?search_query=Shuffleboard+scoring+system+detailed+explanation&amp;sp=EgQgAXAB</t>
        </is>
      </c>
    </row>
    <row r="1573" ht="25.5" customHeight="1">
      <c r="A1573" t="inlineStr">
        <is>
          <t>shuffleboard</t>
        </is>
      </c>
      <c r="B1573" t="inlineStr">
        <is>
          <t>Best shuffleboard equipment and where to buy.</t>
        </is>
      </c>
      <c r="C1573"/>
      <c r="D1573"/>
      <c r="E1573" t="inlineStr">
        <is>
          <t>https://www.youtube.com/results?search_query=Best+shuffleboard+equipment+and+where+to+buy.&amp;sp=EgQgAXAB</t>
        </is>
      </c>
    </row>
    <row r="1574" ht="25.5" customHeight="1">
      <c r="A1574" t="inlineStr">
        <is>
          <t>pétanque</t>
        </is>
      </c>
      <c r="B1574" t="inlineStr">
        <is>
          <t>How to play Pétanque for beginners</t>
        </is>
      </c>
      <c r="C1574"/>
      <c r="D1574"/>
      <c r="E1574" t="inlineStr">
        <is>
          <t>https://www.youtube.com/results?search_query=How+to+play+Pétanque+for+beginners&amp;sp=EgQgAXAB</t>
        </is>
      </c>
    </row>
    <row r="1575" ht="25.5" customHeight="1">
      <c r="A1575" t="inlineStr">
        <is>
          <t>pétanque</t>
        </is>
      </c>
      <c r="B1575" t="inlineStr">
        <is>
          <t>Rules of Pétanque in detail</t>
        </is>
      </c>
      <c r="C1575"/>
      <c r="D1575"/>
      <c r="E1575" t="inlineStr">
        <is>
          <t>https://www.youtube.com/results?search_query=Rules+of+Pétanque+in+detail&amp;sp=EgQgAXAB</t>
        </is>
      </c>
    </row>
    <row r="1576" ht="25.5" customHeight="1">
      <c r="A1576" t="inlineStr">
        <is>
          <t>pétanque</t>
        </is>
      </c>
      <c r="B1576" t="inlineStr">
        <is>
          <t>Top Pétanque games of all time</t>
        </is>
      </c>
      <c r="C1576"/>
      <c r="D1576"/>
      <c r="E1576" t="inlineStr">
        <is>
          <t>https://www.youtube.com/results?search_query=Top+Pétanque+games+of+all+time&amp;sp=EgQgAXAB</t>
        </is>
      </c>
    </row>
    <row r="1577" ht="25.5" customHeight="1">
      <c r="A1577" t="inlineStr">
        <is>
          <t>pétanque</t>
        </is>
      </c>
      <c r="B1577" t="inlineStr">
        <is>
          <t>Day in the life of a Pétanque player</t>
        </is>
      </c>
      <c r="C1577"/>
      <c r="D1577"/>
      <c r="E1577" t="inlineStr">
        <is>
          <t>https://www.youtube.com/results?search_query=Day+in+the+life+of+a+Pétanque+player&amp;sp=EgQgAXAB</t>
        </is>
      </c>
    </row>
    <row r="1578" ht="25.5" customHeight="1">
      <c r="A1578" t="inlineStr">
        <is>
          <t>pétanque</t>
        </is>
      </c>
      <c r="B1578" t="inlineStr">
        <is>
          <t>World Pétanque championship highlights</t>
        </is>
      </c>
      <c r="C1578"/>
      <c r="D1578"/>
      <c r="E1578" t="inlineStr">
        <is>
          <t>https://www.youtube.com/results?search_query=World+Pétanque+championship+highlights&amp;sp=EgQgAXAB</t>
        </is>
      </c>
    </row>
    <row r="1579" ht="25.5" customHeight="1">
      <c r="A1579" t="inlineStr">
        <is>
          <t>pétanque</t>
        </is>
      </c>
      <c r="B1579" t="inlineStr">
        <is>
          <t>Strategies in playing Pétanque</t>
        </is>
      </c>
      <c r="C1579"/>
      <c r="D1579"/>
      <c r="E1579" t="inlineStr">
        <is>
          <t>https://www.youtube.com/results?search_query=Strategies+in+playing+Pétanque&amp;sp=EgQgAXAB</t>
        </is>
      </c>
    </row>
    <row r="1580" ht="25.5" customHeight="1">
      <c r="A1580" t="inlineStr">
        <is>
          <t>pétanque</t>
        </is>
      </c>
      <c r="B1580" t="inlineStr">
        <is>
          <t>World's best Pétanque players</t>
        </is>
      </c>
      <c r="C1580"/>
      <c r="D1580"/>
      <c r="E1580" t="inlineStr">
        <is>
          <t>https://www.youtube.com/results?search_query=World's+best+Pétanque+players&amp;sp=EgQgAXAB</t>
        </is>
      </c>
    </row>
    <row r="1581" ht="25.5" customHeight="1">
      <c r="A1581" t="inlineStr">
        <is>
          <t>pétanque</t>
        </is>
      </c>
      <c r="B1581" t="inlineStr">
        <is>
          <t>Training techniques for Pétanque</t>
        </is>
      </c>
      <c r="C1581"/>
      <c r="D1581"/>
      <c r="E1581" t="inlineStr">
        <is>
          <t>https://www.youtube.com/results?search_query=Training+techniques+for+Pétanque&amp;sp=EgQgAXAB</t>
        </is>
      </c>
    </row>
    <row r="1582" ht="25.5" customHeight="1">
      <c r="A1582" t="inlineStr">
        <is>
          <t>pétanque</t>
        </is>
      </c>
      <c r="B1582" t="inlineStr">
        <is>
          <t>How to improve your Pétanque game</t>
        </is>
      </c>
      <c r="C1582"/>
      <c r="D1582"/>
      <c r="E1582" t="inlineStr">
        <is>
          <t>https://www.youtube.com/results?search_query=How+to+improve+your+Pétanque+game&amp;sp=EgQgAXAB</t>
        </is>
      </c>
    </row>
    <row r="1583" ht="25.5" customHeight="1">
      <c r="A1583" t="inlineStr">
        <is>
          <t>pétanque</t>
        </is>
      </c>
      <c r="B1583" t="inlineStr">
        <is>
          <t>Pétanque tournaments around the world</t>
        </is>
      </c>
      <c r="C1583"/>
      <c r="D1583"/>
      <c r="E1583" t="inlineStr">
        <is>
          <t>https://www.youtube.com/results?search_query=Pétanque+tournaments+around+the+world&amp;sp=EgQgAXAB</t>
        </is>
      </c>
    </row>
    <row r="1584" ht="25.5" customHeight="1">
      <c r="A1584" t="inlineStr">
        <is>
          <t>canyoning</t>
        </is>
      </c>
      <c r="B1584" t="inlineStr">
        <is>
          <t>How to start canyoning for beginners</t>
        </is>
      </c>
      <c r="C1584"/>
      <c r="D1584"/>
      <c r="E1584" t="inlineStr">
        <is>
          <t>https://www.youtube.com/results?search_query=How+to+start+canyoning+for+beginners&amp;sp=EgQgAXAB</t>
        </is>
      </c>
    </row>
    <row r="1585" ht="25.5" customHeight="1">
      <c r="A1585" t="inlineStr">
        <is>
          <t>canyoning</t>
        </is>
      </c>
      <c r="B1585" t="inlineStr">
        <is>
          <t>Best canyoning techniques</t>
        </is>
      </c>
      <c r="C1585"/>
      <c r="D1585"/>
      <c r="E1585" t="inlineStr">
        <is>
          <t>https://www.youtube.com/results?search_query=Best+canyoning+techniques&amp;sp=EgQgAXAB</t>
        </is>
      </c>
    </row>
    <row r="1586" ht="25.5" customHeight="1">
      <c r="A1586" t="inlineStr">
        <is>
          <t>canyoning</t>
        </is>
      </c>
      <c r="B1586" t="inlineStr">
        <is>
          <t>Pro canyoning tricks and tips</t>
        </is>
      </c>
      <c r="C1586"/>
      <c r="D1586"/>
      <c r="E1586" t="inlineStr">
        <is>
          <t>https://www.youtube.com/results?search_query=Pro+canyoning+tricks+and+tips&amp;sp=EgQgAXAB</t>
        </is>
      </c>
    </row>
    <row r="1587" ht="25.5" customHeight="1">
      <c r="A1587" t="inlineStr">
        <is>
          <t>canyoning</t>
        </is>
      </c>
      <c r="B1587" t="inlineStr">
        <is>
          <t>Day in the life of a professional canyoneer</t>
        </is>
      </c>
      <c r="C1587"/>
      <c r="D1587"/>
      <c r="E1587" t="inlineStr">
        <is>
          <t>https://www.youtube.com/results?search_query=Day+in+the+life+of+a+professional+canyoneer&amp;sp=EgQgAXAB</t>
        </is>
      </c>
    </row>
    <row r="1588" ht="25.5" customHeight="1">
      <c r="A1588" t="inlineStr">
        <is>
          <t>canyoning</t>
        </is>
      </c>
      <c r="B1588" t="inlineStr">
        <is>
          <t>Canyoning gear essentials and usage</t>
        </is>
      </c>
      <c r="C1588"/>
      <c r="D1588"/>
      <c r="E1588" t="inlineStr">
        <is>
          <t>https://www.youtube.com/results?search_query=Canyoning+gear+essentials+and+usage&amp;sp=EgQgAXAB</t>
        </is>
      </c>
    </row>
    <row r="1589" ht="25.5" customHeight="1">
      <c r="A1589" t="inlineStr">
        <is>
          <t>canyoning</t>
        </is>
      </c>
      <c r="B1589" t="inlineStr">
        <is>
          <t>Safety measures in canyoning</t>
        </is>
      </c>
      <c r="C1589"/>
      <c r="D1589"/>
      <c r="E1589" t="inlineStr">
        <is>
          <t>https://www.youtube.com/results?search_query=Safety+measures+in+canyoning&amp;sp=EgQgAXAB</t>
        </is>
      </c>
    </row>
    <row r="1590" ht="25.5" customHeight="1">
      <c r="A1590" t="inlineStr">
        <is>
          <t>canyoning</t>
        </is>
      </c>
      <c r="B1590" t="inlineStr">
        <is>
          <t>Top 10 canyoning destinations in the world</t>
        </is>
      </c>
      <c r="C1590"/>
      <c r="D1590"/>
      <c r="E1590" t="inlineStr">
        <is>
          <t>https://www.youtube.com/results?search_query=Top+10+canyoning+destinations+in+the+world&amp;sp=EgQgAXAB</t>
        </is>
      </c>
    </row>
    <row r="1591" ht="25.5" customHeight="1">
      <c r="A1591" t="inlineStr">
        <is>
          <t>canyoning</t>
        </is>
      </c>
      <c r="B1591" t="inlineStr">
        <is>
          <t>Canyoning rope skills tutorial</t>
        </is>
      </c>
      <c r="C1591"/>
      <c r="D1591"/>
      <c r="E1591" t="inlineStr">
        <is>
          <t>https://www.youtube.com/results?search_query=Canyoning+rope+skills+tutorial&amp;sp=EgQgAXAB</t>
        </is>
      </c>
    </row>
    <row r="1592" ht="25.5" customHeight="1">
      <c r="A1592" t="inlineStr">
        <is>
          <t>canyoning</t>
        </is>
      </c>
      <c r="B1592" t="inlineStr">
        <is>
          <t>River Canyoning guide for beginners</t>
        </is>
      </c>
      <c r="C1592"/>
      <c r="D1592"/>
      <c r="E1592" t="inlineStr">
        <is>
          <t>https://www.youtube.com/results?search_query=River+Canyoning+guide+for+beginners&amp;sp=EgQgAXAB</t>
        </is>
      </c>
    </row>
    <row r="1593" ht="25.5" customHeight="1">
      <c r="A1593" t="inlineStr">
        <is>
          <t>canyoning</t>
        </is>
      </c>
      <c r="B1593" t="inlineStr">
        <is>
          <t>Documentaries about canyoning adventures</t>
        </is>
      </c>
      <c r="C1593"/>
      <c r="D1593"/>
      <c r="E1593" t="inlineStr">
        <is>
          <t>https://www.youtube.com/results?search_query=Documentaries+about+canyoning+adventures&amp;sp=EgQgAXAB</t>
        </is>
      </c>
    </row>
    <row r="1594" ht="25.5" customHeight="1">
      <c r="A1594" t="inlineStr">
        <is>
          <t>mountaineering</t>
        </is>
      </c>
      <c r="B1594" t="inlineStr">
        <is>
          <t>How to start mountaineering for beginners</t>
        </is>
      </c>
      <c r="C1594"/>
      <c r="D1594"/>
      <c r="E1594" t="inlineStr">
        <is>
          <t>https://www.youtube.com/results?search_query=How+to+start+mountaineering+for+beginners&amp;sp=EgQgAXAB</t>
        </is>
      </c>
    </row>
    <row r="1595" ht="25.5" customHeight="1">
      <c r="A1595" t="inlineStr">
        <is>
          <t>mountaineering</t>
        </is>
      </c>
      <c r="B1595" t="inlineStr">
        <is>
          <t>Stepbystep guide to mountaineering</t>
        </is>
      </c>
      <c r="C1595"/>
      <c r="D1595"/>
      <c r="E1595" t="inlineStr">
        <is>
          <t>https://www.youtube.com/results?search_query=Stepbystep+guide+to+mountaineering&amp;sp=EgQgAXAB</t>
        </is>
      </c>
    </row>
    <row r="1596" ht="25.5" customHeight="1">
      <c r="A1596" t="inlineStr">
        <is>
          <t>mountaineering</t>
        </is>
      </c>
      <c r="B1596" t="inlineStr">
        <is>
          <t>Day in the life of professional mountaineers</t>
        </is>
      </c>
      <c r="C1596"/>
      <c r="D1596"/>
      <c r="E1596" t="inlineStr">
        <is>
          <t>https://www.youtube.com/results?search_query=Day+in+the+life+of+professional+mountaineers&amp;sp=EgQgAXAB</t>
        </is>
      </c>
    </row>
    <row r="1597" ht="25.5" customHeight="1">
      <c r="A1597" t="inlineStr">
        <is>
          <t>mountaineering</t>
        </is>
      </c>
      <c r="B1597" t="inlineStr">
        <is>
          <t>Best mountaineering routes for beginners</t>
        </is>
      </c>
      <c r="C1597"/>
      <c r="D1597"/>
      <c r="E1597" t="inlineStr">
        <is>
          <t>https://www.youtube.com/results?search_query=Best+mountaineering+routes+for+beginners&amp;sp=EgQgAXAB</t>
        </is>
      </c>
    </row>
    <row r="1598" ht="25.5" customHeight="1">
      <c r="A1598" t="inlineStr">
        <is>
          <t>mountaineering</t>
        </is>
      </c>
      <c r="B1598" t="inlineStr">
        <is>
          <t>Mountaineering safety and equipment tutorial</t>
        </is>
      </c>
      <c r="C1598"/>
      <c r="D1598"/>
      <c r="E1598" t="inlineStr">
        <is>
          <t>https://www.youtube.com/results?search_query=Mountaineering+safety+and+equipment+tutorial&amp;sp=EgQgAXAB</t>
        </is>
      </c>
    </row>
    <row r="1599" ht="25.5" customHeight="1">
      <c r="A1599" t="inlineStr">
        <is>
          <t>mountaineering</t>
        </is>
      </c>
      <c r="B1599" t="inlineStr">
        <is>
          <t>Mountain climbing techniques and strategies</t>
        </is>
      </c>
      <c r="C1599"/>
      <c r="D1599"/>
      <c r="E1599" t="inlineStr">
        <is>
          <t>https://www.youtube.com/results?search_query=Mountain+climbing+techniques+and+strategies&amp;sp=EgQgAXAB</t>
        </is>
      </c>
    </row>
    <row r="1600" ht="25.5" customHeight="1">
      <c r="A1600" t="inlineStr">
        <is>
          <t>mountaineering</t>
        </is>
      </c>
      <c r="B1600" t="inlineStr">
        <is>
          <t>How to prepare for a mountaineering expedition</t>
        </is>
      </c>
      <c r="C1600"/>
      <c r="D1600"/>
      <c r="E1600" t="inlineStr">
        <is>
          <t>https://www.youtube.com/results?search_query=How+to+prepare+for+a+mountaineering+expedition&amp;sp=EgQgAXAB</t>
        </is>
      </c>
    </row>
    <row r="1601" ht="25.5" customHeight="1">
      <c r="A1601" t="inlineStr">
        <is>
          <t>mountaineering</t>
        </is>
      </c>
      <c r="B1601" t="inlineStr">
        <is>
          <t>Training routines for mountaineering</t>
        </is>
      </c>
      <c r="C1601"/>
      <c r="D1601"/>
      <c r="E1601" t="inlineStr">
        <is>
          <t>https://www.youtube.com/results?search_query=Training+routines+for+mountaineering&amp;sp=EgQgAXAB</t>
        </is>
      </c>
    </row>
    <row r="1602" ht="25.5" customHeight="1">
      <c r="A1602" t="inlineStr">
        <is>
          <t>mountaineering</t>
        </is>
      </c>
      <c r="B1602" t="inlineStr">
        <is>
          <t>Documentary on history of mountaineering</t>
        </is>
      </c>
      <c r="C1602"/>
      <c r="D1602"/>
      <c r="E1602" t="inlineStr">
        <is>
          <t>https://www.youtube.com/results?search_query=Documentary+on+history+of+mountaineering&amp;sp=EgQgAXAB</t>
        </is>
      </c>
    </row>
    <row r="1603" ht="25.5" customHeight="1">
      <c r="A1603" t="inlineStr">
        <is>
          <t>mountaineering</t>
        </is>
      </c>
      <c r="B1603" t="inlineStr">
        <is>
          <t>Mountaineering tips and tricks from experts</t>
        </is>
      </c>
      <c r="C1603"/>
      <c r="D1603"/>
      <c r="E1603" t="inlineStr">
        <is>
          <t>https://www.youtube.com/results?search_query=Mountaineering+tips+and+tricks+from+experts&amp;sp=EgQgAXAB</t>
        </is>
      </c>
    </row>
    <row r="1604" ht="25.5" customHeight="1">
      <c r="A1604" t="inlineStr">
        <is>
          <t>rope climbing</t>
        </is>
      </c>
      <c r="B1604" t="inlineStr">
        <is>
          <t>How to rope climb for beginners</t>
        </is>
      </c>
      <c r="C1604"/>
      <c r="D1604"/>
      <c r="E1604" t="inlineStr">
        <is>
          <t>https://www.youtube.com/results?search_query=How+to+rope+climb+for+beginners&amp;sp=EgQgAXAB</t>
        </is>
      </c>
    </row>
    <row r="1605" ht="25.5" customHeight="1">
      <c r="A1605" t="inlineStr">
        <is>
          <t>rope climbing</t>
        </is>
      </c>
      <c r="B1605" t="inlineStr">
        <is>
          <t>Best techniques for rope climbing</t>
        </is>
      </c>
      <c r="C1605"/>
      <c r="D1605"/>
      <c r="E1605" t="inlineStr">
        <is>
          <t>https://www.youtube.com/results?search_query=Best+techniques+for+rope+climbing&amp;sp=EgQgAXAB</t>
        </is>
      </c>
    </row>
    <row r="1606" ht="25.5" customHeight="1">
      <c r="A1606" t="inlineStr">
        <is>
          <t>rope climbing</t>
        </is>
      </c>
      <c r="B1606" t="inlineStr">
        <is>
          <t>Day in the life of a competitive rope climber</t>
        </is>
      </c>
      <c r="C1606"/>
      <c r="D1606"/>
      <c r="E1606" t="inlineStr">
        <is>
          <t>https://www.youtube.com/results?search_query=Day+in+the+life+of+a+competitive+rope+climber&amp;sp=EgQgAXAB</t>
        </is>
      </c>
    </row>
    <row r="1607" ht="25.5" customHeight="1">
      <c r="A1607" t="inlineStr">
        <is>
          <t>rope climbing</t>
        </is>
      </c>
      <c r="B1607" t="inlineStr">
        <is>
          <t>Rope climbing workout routines</t>
        </is>
      </c>
      <c r="C1607"/>
      <c r="D1607"/>
      <c r="E1607" t="inlineStr">
        <is>
          <t>https://www.youtube.com/results?search_query=Rope+climbing+workout+routines&amp;sp=EgQgAXAB</t>
        </is>
      </c>
    </row>
    <row r="1608" ht="25.5" customHeight="1">
      <c r="A1608" t="inlineStr">
        <is>
          <t>rope climbing</t>
        </is>
      </c>
      <c r="B1608" t="inlineStr">
        <is>
          <t>DIY outdoor rope climbing setup</t>
        </is>
      </c>
      <c r="C1608"/>
      <c r="D1608"/>
      <c r="E1608" t="inlineStr">
        <is>
          <t>https://www.youtube.com/results?search_query=DIY+outdoor+rope+climbing+setup&amp;sp=EgQgAXAB</t>
        </is>
      </c>
    </row>
    <row r="1609" ht="25.5" customHeight="1">
      <c r="A1609" t="inlineStr">
        <is>
          <t>rope climbing</t>
        </is>
      </c>
      <c r="B1609" t="inlineStr">
        <is>
          <t>Rope climbing safety tips</t>
        </is>
      </c>
      <c r="C1609"/>
      <c r="D1609"/>
      <c r="E1609" t="inlineStr">
        <is>
          <t>https://www.youtube.com/results?search_query=Rope+climbing+safety+tips&amp;sp=EgQgAXAB</t>
        </is>
      </c>
    </row>
    <row r="1610" ht="25.5" customHeight="1">
      <c r="A1610" t="inlineStr">
        <is>
          <t>rope climbing</t>
        </is>
      </c>
      <c r="B1610" t="inlineStr">
        <is>
          <t>Advanced rope climbing techniques</t>
        </is>
      </c>
      <c r="C1610"/>
      <c r="D1610"/>
      <c r="E1610" t="inlineStr">
        <is>
          <t>https://www.youtube.com/results?search_query=Advanced+rope+climbing+techniques&amp;sp=EgQgAXAB</t>
        </is>
      </c>
    </row>
    <row r="1611" ht="25.5" customHeight="1">
      <c r="A1611" t="inlineStr">
        <is>
          <t>rope climbing</t>
        </is>
      </c>
      <c r="B1611" t="inlineStr">
        <is>
          <t>Rope climbing challenges and how to overcome them</t>
        </is>
      </c>
      <c r="C1611"/>
      <c r="D1611"/>
      <c r="E1611" t="inlineStr">
        <is>
          <t>https://www.youtube.com/results?search_query=Rope+climbing+challenges+and+how+to+overcome+them&amp;sp=EgQgAXAB</t>
        </is>
      </c>
    </row>
    <row r="1612" ht="25.5" customHeight="1">
      <c r="A1612" t="inlineStr">
        <is>
          <t>rope climbing</t>
        </is>
      </c>
      <c r="B1612" t="inlineStr">
        <is>
          <t>How to increase speed in rope climbing</t>
        </is>
      </c>
      <c r="C1612"/>
      <c r="D1612"/>
      <c r="E1612" t="inlineStr">
        <is>
          <t>https://www.youtube.com/results?search_query=How+to+increase+speed+in+rope+climbing&amp;sp=EgQgAXAB</t>
        </is>
      </c>
    </row>
    <row r="1613" ht="25.5" customHeight="1">
      <c r="A1613" t="inlineStr">
        <is>
          <t>rope climbing</t>
        </is>
      </c>
      <c r="B1613" t="inlineStr">
        <is>
          <t>Strength exercises for improving rope climbing</t>
        </is>
      </c>
      <c r="C1613"/>
      <c r="D1613"/>
      <c r="E1613" t="inlineStr">
        <is>
          <t>https://www.youtube.com/results?search_query=Strength+exercises+for+improving+rope+climbing&amp;sp=EgQgAXAB</t>
        </is>
      </c>
    </row>
    <row r="1614" ht="25.5" customHeight="1">
      <c r="A1614" t="inlineStr">
        <is>
          <t>abseiling</t>
        </is>
      </c>
      <c r="B1614" t="inlineStr">
        <is>
          <t>Abseiling for beginners</t>
        </is>
      </c>
      <c r="C1614"/>
      <c r="D1614"/>
      <c r="E1614" t="inlineStr">
        <is>
          <t>https://www.youtube.com/results?search_query=Abseiling+for+beginners&amp;sp=EgQgAXAB</t>
        </is>
      </c>
    </row>
    <row r="1615" ht="25.5" customHeight="1">
      <c r="A1615" t="inlineStr">
        <is>
          <t>abseiling</t>
        </is>
      </c>
      <c r="B1615" t="inlineStr">
        <is>
          <t>How to do abseiling</t>
        </is>
      </c>
      <c r="C1615"/>
      <c r="D1615"/>
      <c r="E1615" t="inlineStr">
        <is>
          <t>https://www.youtube.com/results?search_query=How+to+do+abseiling&amp;sp=EgQgAXAB</t>
        </is>
      </c>
    </row>
    <row r="1616" ht="25.5" customHeight="1">
      <c r="A1616" t="inlineStr">
        <is>
          <t>abseiling</t>
        </is>
      </c>
      <c r="B1616" t="inlineStr">
        <is>
          <t>Abseiling techniques tutorial</t>
        </is>
      </c>
      <c r="C1616"/>
      <c r="D1616"/>
      <c r="E1616" t="inlineStr">
        <is>
          <t>https://www.youtube.com/results?search_query=Abseiling+techniques+tutorial&amp;sp=EgQgAXAB</t>
        </is>
      </c>
    </row>
    <row r="1617" ht="25.5" customHeight="1">
      <c r="A1617" t="inlineStr">
        <is>
          <t>abseiling</t>
        </is>
      </c>
      <c r="B1617" t="inlineStr">
        <is>
          <t>Safety measures in abseiling</t>
        </is>
      </c>
      <c r="C1617"/>
      <c r="D1617"/>
      <c r="E1617" t="inlineStr">
        <is>
          <t>https://www.youtube.com/results?search_query=Safety+measures+in+abseiling&amp;sp=EgQgAXAB</t>
        </is>
      </c>
    </row>
    <row r="1618" ht="25.5" customHeight="1">
      <c r="A1618" t="inlineStr">
        <is>
          <t>abseiling</t>
        </is>
      </c>
      <c r="B1618" t="inlineStr">
        <is>
          <t>Day in the life of an abseiler</t>
        </is>
      </c>
      <c r="C1618"/>
      <c r="D1618"/>
      <c r="E1618" t="inlineStr">
        <is>
          <t>https://www.youtube.com/results?search_query=Day+in+the+life+of+an+abseiler&amp;sp=EgQgAXAB</t>
        </is>
      </c>
    </row>
    <row r="1619" ht="25.5" customHeight="1">
      <c r="A1619" t="inlineStr">
        <is>
          <t>abseiling</t>
        </is>
      </c>
      <c r="B1619" t="inlineStr">
        <is>
          <t>Best places for abseiling</t>
        </is>
      </c>
      <c r="C1619"/>
      <c r="D1619"/>
      <c r="E1619" t="inlineStr">
        <is>
          <t>https://www.youtube.com/results?search_query=Best+places+for+abseiling&amp;sp=EgQgAXAB</t>
        </is>
      </c>
    </row>
    <row r="1620" ht="25.5" customHeight="1">
      <c r="A1620" t="inlineStr">
        <is>
          <t>abseiling</t>
        </is>
      </c>
      <c r="B1620" t="inlineStr">
        <is>
          <t>Equipment needed for abseiling</t>
        </is>
      </c>
      <c r="C1620"/>
      <c r="D1620"/>
      <c r="E1620" t="inlineStr">
        <is>
          <t>https://www.youtube.com/results?search_query=Equipment+needed+for+abseiling&amp;sp=EgQgAXAB</t>
        </is>
      </c>
    </row>
    <row r="1621" ht="25.5" customHeight="1">
      <c r="A1621" t="inlineStr">
        <is>
          <t>abseiling</t>
        </is>
      </c>
      <c r="B1621" t="inlineStr">
        <is>
          <t>Advanced abseiling techniques</t>
        </is>
      </c>
      <c r="C1621"/>
      <c r="D1621"/>
      <c r="E1621" t="inlineStr">
        <is>
          <t>https://www.youtube.com/results?search_query=Advanced+abseiling+techniques&amp;sp=EgQgAXAB</t>
        </is>
      </c>
    </row>
    <row r="1622" ht="25.5" customHeight="1">
      <c r="A1622" t="inlineStr">
        <is>
          <t>abseiling</t>
        </is>
      </c>
      <c r="B1622" t="inlineStr">
        <is>
          <t>Abseiling challenges and how to overcome them</t>
        </is>
      </c>
      <c r="C1622"/>
      <c r="D1622"/>
      <c r="E1622" t="inlineStr">
        <is>
          <t>https://www.youtube.com/results?search_query=Abseiling+challenges+and+how+to+overcome+them&amp;sp=EgQgAXAB</t>
        </is>
      </c>
    </row>
    <row r="1623" ht="25.5" customHeight="1">
      <c r="A1623" t="inlineStr">
        <is>
          <t>abseiling</t>
        </is>
      </c>
      <c r="B1623" t="inlineStr">
        <is>
          <t>Experience of firsttime abseiling</t>
        </is>
      </c>
      <c r="C1623"/>
      <c r="D1623"/>
      <c r="E1623" t="inlineStr">
        <is>
          <t>https://www.youtube.com/results?search_query=Experience+of+firsttime+abseiling&amp;sp=EgQgAXAB</t>
        </is>
      </c>
    </row>
    <row r="1624" ht="25.5" customHeight="1">
      <c r="A1624" t="inlineStr">
        <is>
          <t>answering questions</t>
        </is>
      </c>
      <c r="B1624" t="inlineStr">
        <is>
          <t>How to effectively answer questions in an interview</t>
        </is>
      </c>
      <c r="C1624"/>
      <c r="D1624"/>
      <c r="E1624" t="inlineStr">
        <is>
          <t>https://www.youtube.com/results?search_query=How+to+effectively+answer+questions+in+an+interview&amp;sp=EgQgAXAB</t>
        </is>
      </c>
    </row>
    <row r="1625" ht="25.5" customHeight="1">
      <c r="A1625" t="inlineStr">
        <is>
          <t>answering questions</t>
        </is>
      </c>
      <c r="B1625" t="inlineStr">
        <is>
          <t>Day in the life of a customer service rep answering questions</t>
        </is>
      </c>
      <c r="C1625"/>
      <c r="D1625"/>
      <c r="E1625" t="inlineStr">
        <is>
          <t>https://www.youtube.com/results?search_query=Day+in+the+life+of+a+customer+service+rep+answering+questions&amp;sp=EgQgAXAB</t>
        </is>
      </c>
    </row>
    <row r="1626" ht="25.5" customHeight="1">
      <c r="A1626" t="inlineStr">
        <is>
          <t>answering questions</t>
        </is>
      </c>
      <c r="B1626" t="inlineStr">
        <is>
          <t>Techniques for accurately answering trivia questions</t>
        </is>
      </c>
      <c r="C1626"/>
      <c r="D1626"/>
      <c r="E1626" t="inlineStr">
        <is>
          <t>https://www.youtube.com/results?search_query=Techniques+for+accurately+answering+trivia+questions&amp;sp=EgQgAXAB</t>
        </is>
      </c>
    </row>
    <row r="1627" ht="25.5" customHeight="1">
      <c r="A1627" t="inlineStr">
        <is>
          <t>answering questions</t>
        </is>
      </c>
      <c r="B1627" t="inlineStr">
        <is>
          <t>Tips on answering questions in a Q&amp;A session</t>
        </is>
      </c>
      <c r="C1627"/>
      <c r="D1627"/>
      <c r="E1627" t="inlineStr">
        <is>
          <t>https://www.youtube.com/results?search_query=Tips+on+answering+questions+in+a+Q&amp;A+session&amp;sp=EgQgAXAB</t>
        </is>
      </c>
    </row>
    <row r="1628" ht="25.5" customHeight="1">
      <c r="A1628" t="inlineStr">
        <is>
          <t>answering questions</t>
        </is>
      </c>
      <c r="B1628" t="inlineStr">
        <is>
          <t>Lessons on answering math problems quickly</t>
        </is>
      </c>
      <c r="C1628"/>
      <c r="D1628"/>
      <c r="E1628" t="inlineStr">
        <is>
          <t>https://www.youtube.com/results?search_query=Lessons+on+answering+math+problems+quickly&amp;sp=EgQgAXAB</t>
        </is>
      </c>
    </row>
    <row r="1629" ht="25.5" customHeight="1">
      <c r="A1629" t="inlineStr">
        <is>
          <t>answering questions</t>
        </is>
      </c>
      <c r="B1629" t="inlineStr">
        <is>
          <t>How to answer IELTS speaking test questions</t>
        </is>
      </c>
      <c r="C1629"/>
      <c r="D1629"/>
      <c r="E1629" t="inlineStr">
        <is>
          <t>https://www.youtube.com/results?search_query=How+to+answer+IELTS+speaking+test+questions&amp;sp=EgQgAXAB</t>
        </is>
      </c>
    </row>
    <row r="1630" ht="25.5" customHeight="1">
      <c r="A1630" t="inlineStr">
        <is>
          <t>answering questions</t>
        </is>
      </c>
      <c r="B1630" t="inlineStr">
        <is>
          <t>Answering difficult questions during presentations</t>
        </is>
      </c>
      <c r="C1630"/>
      <c r="D1630"/>
      <c r="E1630" t="inlineStr">
        <is>
          <t>https://www.youtube.com/results?search_query=Answering+difficult+questions+during+presentations&amp;sp=EgQgAXAB</t>
        </is>
      </c>
    </row>
    <row r="1631" ht="25.5" customHeight="1">
      <c r="A1631" t="inlineStr">
        <is>
          <t>answering questions</t>
        </is>
      </c>
      <c r="B1631" t="inlineStr">
        <is>
          <t>How to handle answering questions in a public forum</t>
        </is>
      </c>
      <c r="C1631"/>
      <c r="D1631"/>
      <c r="E1631" t="inlineStr">
        <is>
          <t>https://www.youtube.com/results?search_query=How+to+handle+answering+questions+in+a+public+forum&amp;sp=EgQgAXAB</t>
        </is>
      </c>
    </row>
    <row r="1632" ht="25.5" customHeight="1">
      <c r="A1632" t="inlineStr">
        <is>
          <t>answering questions</t>
        </is>
      </c>
      <c r="B1632" t="inlineStr">
        <is>
          <t>Mastering the technique for answering MCQ questions</t>
        </is>
      </c>
      <c r="C1632"/>
      <c r="D1632"/>
      <c r="E1632" t="inlineStr">
        <is>
          <t>https://www.youtube.com/results?search_query=Mastering+the+technique+for+answering+MCQ+questions&amp;sp=EgQgAXAB</t>
        </is>
      </c>
    </row>
    <row r="1633" ht="25.5" customHeight="1">
      <c r="A1633" t="inlineStr">
        <is>
          <t>answering questions</t>
        </is>
      </c>
      <c r="B1633" t="inlineStr">
        <is>
          <t>Day in the life of a teacher answering student questions</t>
        </is>
      </c>
      <c r="C1633"/>
      <c r="D1633"/>
      <c r="E1633" t="inlineStr">
        <is>
          <t>https://www.youtube.com/results?search_query=Day+in+the+life+of+a+teacher+answering+student+questions&amp;sp=EgQgAXAB</t>
        </is>
      </c>
    </row>
    <row r="1634" ht="25.5" customHeight="1">
      <c r="A1634" t="inlineStr">
        <is>
          <t>applauding</t>
        </is>
      </c>
      <c r="B1634" t="inlineStr">
        <is>
          <t>How to applaud properly during performances</t>
        </is>
      </c>
      <c r="C1634"/>
      <c r="D1634"/>
      <c r="E1634" t="inlineStr">
        <is>
          <t>https://www.youtube.com/results?search_query=How+to+applaud+properly+during+performances&amp;sp=EgQgAXAB</t>
        </is>
      </c>
    </row>
    <row r="1635" ht="25.5" customHeight="1">
      <c r="A1635" t="inlineStr">
        <is>
          <t>applauding</t>
        </is>
      </c>
      <c r="B1635" t="inlineStr">
        <is>
          <t>Proper techniques of applauding</t>
        </is>
      </c>
      <c r="C1635"/>
      <c r="D1635"/>
      <c r="E1635" t="inlineStr">
        <is>
          <t>https://www.youtube.com/results?search_query=Proper+techniques+of+applauding&amp;sp=EgQgAXAB</t>
        </is>
      </c>
    </row>
    <row r="1636" ht="25.5" customHeight="1">
      <c r="A1636" t="inlineStr">
        <is>
          <t>applauding</t>
        </is>
      </c>
      <c r="B1636" t="inlineStr">
        <is>
          <t>Best practice for applauding in theatre</t>
        </is>
      </c>
      <c r="C1636"/>
      <c r="D1636"/>
      <c r="E1636" t="inlineStr">
        <is>
          <t>https://www.youtube.com/results?search_query=Best+practice+for+applauding+in+theatre&amp;sp=EgQgAXAB</t>
        </is>
      </c>
    </row>
    <row r="1637" ht="25.5" customHeight="1">
      <c r="A1637" t="inlineStr">
        <is>
          <t>applauding</t>
        </is>
      </c>
      <c r="B1637" t="inlineStr">
        <is>
          <t>Difference between clapping and applauding</t>
        </is>
      </c>
      <c r="C1637"/>
      <c r="D1637"/>
      <c r="E1637" t="inlineStr">
        <is>
          <t>https://www.youtube.com/results?search_query=Difference+between+clapping+and+applauding&amp;sp=EgQgAXAB</t>
        </is>
      </c>
    </row>
    <row r="1638" ht="25.5" customHeight="1">
      <c r="A1638" t="inlineStr">
        <is>
          <t>applauding</t>
        </is>
      </c>
      <c r="B1638" t="inlineStr">
        <is>
          <t>Day in the life of a standing ovation</t>
        </is>
      </c>
      <c r="C1638"/>
      <c r="D1638"/>
      <c r="E1638" t="inlineStr">
        <is>
          <t>https://www.youtube.com/results?search_query=Day+in+the+life+of+a+standing+ovation&amp;sp=EgQgAXAB</t>
        </is>
      </c>
    </row>
    <row r="1639" ht="25.5" customHeight="1">
      <c r="A1639" t="inlineStr">
        <is>
          <t>applauding</t>
        </is>
      </c>
      <c r="B1639" t="inlineStr">
        <is>
          <t>Effects of applauding on performers</t>
        </is>
      </c>
      <c r="C1639"/>
      <c r="D1639"/>
      <c r="E1639" t="inlineStr">
        <is>
          <t>https://www.youtube.com/results?search_query=Effects+of+applauding+on+performers&amp;sp=EgQgAXAB</t>
        </is>
      </c>
    </row>
    <row r="1640" ht="25.5" customHeight="1">
      <c r="A1640" t="inlineStr">
        <is>
          <t>applauding</t>
        </is>
      </c>
      <c r="B1640" t="inlineStr">
        <is>
          <t>How to applaud in different cultures</t>
        </is>
      </c>
      <c r="C1640"/>
      <c r="D1640"/>
      <c r="E1640" t="inlineStr">
        <is>
          <t>https://www.youtube.com/results?search_query=How+to+applaud+in+different+cultures&amp;sp=EgQgAXAB</t>
        </is>
      </c>
    </row>
    <row r="1641" ht="25.5" customHeight="1">
      <c r="A1641" t="inlineStr">
        <is>
          <t>applauding</t>
        </is>
      </c>
      <c r="B1641" t="inlineStr">
        <is>
          <t>Interesting facts about applauding</t>
        </is>
      </c>
      <c r="C1641"/>
      <c r="D1641"/>
      <c r="E1641" t="inlineStr">
        <is>
          <t>https://www.youtube.com/results?search_query=Interesting+facts+about+applauding&amp;sp=EgQgAXAB</t>
        </is>
      </c>
    </row>
    <row r="1642" ht="25.5" customHeight="1">
      <c r="A1642" t="inlineStr">
        <is>
          <t>applauding</t>
        </is>
      </c>
      <c r="B1642" t="inlineStr">
        <is>
          <t>Psychology behind applauding</t>
        </is>
      </c>
      <c r="C1642"/>
      <c r="D1642"/>
      <c r="E1642" t="inlineStr">
        <is>
          <t>https://www.youtube.com/results?search_query=Psychology+behind+applauding&amp;sp=EgQgAXAB</t>
        </is>
      </c>
    </row>
    <row r="1643" ht="25.5" customHeight="1">
      <c r="A1643" t="inlineStr">
        <is>
          <t>applauding</t>
        </is>
      </c>
      <c r="B1643" t="inlineStr">
        <is>
          <t>Applauding etiquette in classical music concerts</t>
        </is>
      </c>
      <c r="C1643"/>
      <c r="D1643"/>
      <c r="E1643" t="inlineStr">
        <is>
          <t>https://www.youtube.com/results?search_query=Applauding+etiquette+in+classical+music+concerts&amp;sp=EgQgAXAB</t>
        </is>
      </c>
    </row>
    <row r="1644" ht="25.5" customHeight="1">
      <c r="A1644" t="inlineStr">
        <is>
          <t>applying cream</t>
        </is>
      </c>
      <c r="B1644" t="inlineStr">
        <is>
          <t>How to correctly apply face cream</t>
        </is>
      </c>
      <c r="C1644"/>
      <c r="D1644"/>
      <c r="E1644" t="inlineStr">
        <is>
          <t>https://www.youtube.com/results?search_query=How+to+correctly+apply+face+cream&amp;sp=EgQgAXAB</t>
        </is>
      </c>
    </row>
    <row r="1645" ht="25.5" customHeight="1">
      <c r="A1645" t="inlineStr">
        <is>
          <t>applying cream</t>
        </is>
      </c>
      <c r="B1645" t="inlineStr">
        <is>
          <t>Applying cream to skin: techniques and tips</t>
        </is>
      </c>
      <c r="C1645"/>
      <c r="D1645"/>
      <c r="E1645" t="inlineStr">
        <is>
          <t>https://www.youtube.com/results?search_query=Applying+cream+to+skin:+techniques+and+tips&amp;sp=EgQgAXAB</t>
        </is>
      </c>
    </row>
    <row r="1646" ht="25.5" customHeight="1">
      <c r="A1646" t="inlineStr">
        <is>
          <t>applying cream</t>
        </is>
      </c>
      <c r="B1646" t="inlineStr">
        <is>
          <t>Benefits of applying cream on skin daily</t>
        </is>
      </c>
      <c r="C1646"/>
      <c r="D1646"/>
      <c r="E1646" t="inlineStr">
        <is>
          <t>https://www.youtube.com/results?search_query=Benefits+of+applying+cream+on+skin+daily&amp;sp=EgQgAXAB</t>
        </is>
      </c>
    </row>
    <row r="1647" ht="25.5" customHeight="1">
      <c r="A1647" t="inlineStr">
        <is>
          <t>applying cream</t>
        </is>
      </c>
      <c r="B1647" t="inlineStr">
        <is>
          <t>Step by step guide to applying eye cream</t>
        </is>
      </c>
      <c r="C1647"/>
      <c r="D1647"/>
      <c r="E1647" t="inlineStr">
        <is>
          <t>https://www.youtube.com/results?search_query=Step+by+step+guide+to+applying+eye+cream&amp;sp=EgQgAXAB</t>
        </is>
      </c>
    </row>
    <row r="1648" ht="25.5" customHeight="1">
      <c r="A1648" t="inlineStr">
        <is>
          <t>applying cream</t>
        </is>
      </c>
      <c r="B1648" t="inlineStr">
        <is>
          <t>Mistakes to avoid when applying face cream</t>
        </is>
      </c>
      <c r="C1648"/>
      <c r="D1648"/>
      <c r="E1648" t="inlineStr">
        <is>
          <t>https://www.youtube.com/results?search_query=Mistakes+to+avoid+when+applying+face+cream&amp;sp=EgQgAXAB</t>
        </is>
      </c>
    </row>
    <row r="1649" ht="25.5" customHeight="1">
      <c r="A1649" t="inlineStr">
        <is>
          <t>applying cream</t>
        </is>
      </c>
      <c r="B1649" t="inlineStr">
        <is>
          <t>Best practices for applying night cream</t>
        </is>
      </c>
      <c r="C1649"/>
      <c r="D1649"/>
      <c r="E1649" t="inlineStr">
        <is>
          <t>https://www.youtube.com/results?search_query=Best+practices+for+applying+night+cream&amp;sp=EgQgAXAB</t>
        </is>
      </c>
    </row>
    <row r="1650" ht="25.5" customHeight="1">
      <c r="A1650" t="inlineStr">
        <is>
          <t>applying cream</t>
        </is>
      </c>
      <c r="B1650" t="inlineStr">
        <is>
          <t>Day in the life of a dermatologist: applying cream</t>
        </is>
      </c>
      <c r="C1650"/>
      <c r="D1650"/>
      <c r="E1650" t="inlineStr">
        <is>
          <t>https://www.youtube.com/results?search_query=Day+in+the+life+of+a+dermatologist:+applying+cream&amp;sp=EgQgAXAB</t>
        </is>
      </c>
    </row>
    <row r="1651" ht="25.5" customHeight="1">
      <c r="A1651" t="inlineStr">
        <is>
          <t>applying cream</t>
        </is>
      </c>
      <c r="B1651" t="inlineStr">
        <is>
          <t>Professional guide to applying BB cream</t>
        </is>
      </c>
      <c r="C1651"/>
      <c r="D1651"/>
      <c r="E1651" t="inlineStr">
        <is>
          <t>https://www.youtube.com/results?search_query=Professional+guide+to+applying+BB+cream&amp;sp=EgQgAXAB</t>
        </is>
      </c>
    </row>
    <row r="1652" ht="25.5" customHeight="1">
      <c r="A1652" t="inlineStr">
        <is>
          <t>applying cream</t>
        </is>
      </c>
      <c r="B1652" t="inlineStr">
        <is>
          <t>How to apply cream blush for a natural glow</t>
        </is>
      </c>
      <c r="C1652"/>
      <c r="D1652"/>
      <c r="E1652" t="inlineStr">
        <is>
          <t>https://www.youtube.com/results?search_query=How+to+apply+cream+blush+for+a+natural+glow&amp;sp=EgQgAXAB</t>
        </is>
      </c>
    </row>
    <row r="1653" ht="25.5" customHeight="1">
      <c r="A1653" t="inlineStr">
        <is>
          <t>applying cream</t>
        </is>
      </c>
      <c r="B1653" t="inlineStr">
        <is>
          <t>Application tutorial: Toprated creams for acneprone skin</t>
        </is>
      </c>
      <c r="C1653"/>
      <c r="D1653"/>
      <c r="E1653" t="inlineStr">
        <is>
          <t>https://www.youtube.com/results?search_query=Application+tutorial:+Toprated+creams+for+acneprone+skin&amp;sp=EgQgAXAB</t>
        </is>
      </c>
    </row>
    <row r="1654" ht="25.5" customHeight="1">
      <c r="A1654" t="inlineStr">
        <is>
          <t>baby waking up</t>
        </is>
      </c>
      <c r="B1654" t="inlineStr">
        <is>
          <t>How to soothe a waking up baby</t>
        </is>
      </c>
      <c r="C1654"/>
      <c r="D1654"/>
      <c r="E1654" t="inlineStr">
        <is>
          <t>https://www.youtube.com/results?search_query=How+to+soothe+a+waking+up+baby&amp;sp=EgQgAXAB</t>
        </is>
      </c>
    </row>
    <row r="1655" ht="25.5" customHeight="1">
      <c r="A1655" t="inlineStr">
        <is>
          <t>baby waking up</t>
        </is>
      </c>
      <c r="B1655" t="inlineStr">
        <is>
          <t>Expert tips on handling baby when they wake up</t>
        </is>
      </c>
      <c r="C1655"/>
      <c r="D1655"/>
      <c r="E1655" t="inlineStr">
        <is>
          <t>https://www.youtube.com/results?search_query=Expert+tips+on+handling+baby+when+they+wake+up&amp;sp=EgQgAXAB</t>
        </is>
      </c>
    </row>
    <row r="1656" ht="25.5" customHeight="1">
      <c r="A1656" t="inlineStr">
        <is>
          <t>baby waking up</t>
        </is>
      </c>
      <c r="B1656" t="inlineStr">
        <is>
          <t>What to do when baby wakes up crying</t>
        </is>
      </c>
      <c r="C1656"/>
      <c r="D1656"/>
      <c r="E1656" t="inlineStr">
        <is>
          <t>https://www.youtube.com/results?search_query=What+to+do+when+baby+wakes+up+crying&amp;sp=EgQgAXAB</t>
        </is>
      </c>
    </row>
    <row r="1657" ht="25.5" customHeight="1">
      <c r="A1657" t="inlineStr">
        <is>
          <t>baby waking up</t>
        </is>
      </c>
      <c r="B1657" t="inlineStr">
        <is>
          <t>Baby's waking up routine</t>
        </is>
      </c>
      <c r="C1657"/>
      <c r="D1657"/>
      <c r="E1657" t="inlineStr">
        <is>
          <t>https://www.youtube.com/results?search_query=Baby's+waking+up+routine&amp;sp=EgQgAXAB</t>
        </is>
      </c>
    </row>
    <row r="1658" ht="25.5" customHeight="1">
      <c r="A1658" t="inlineStr">
        <is>
          <t>baby waking up</t>
        </is>
      </c>
      <c r="B1658" t="inlineStr">
        <is>
          <t>Day in the life of a newborn baby including waking up</t>
        </is>
      </c>
      <c r="C1658"/>
      <c r="D1658"/>
      <c r="E1658" t="inlineStr">
        <is>
          <t>https://www.youtube.com/results?search_query=Day+in+the+life+of+a+newborn+baby+including+waking+up&amp;sp=EgQgAXAB</t>
        </is>
      </c>
    </row>
    <row r="1659" ht="25.5" customHeight="1">
      <c r="A1659" t="inlineStr">
        <is>
          <t>baby waking up</t>
        </is>
      </c>
      <c r="B1659" t="inlineStr">
        <is>
          <t>Unboxing baby wake up toys</t>
        </is>
      </c>
      <c r="C1659"/>
      <c r="D1659"/>
      <c r="E1659" t="inlineStr">
        <is>
          <t>https://www.youtube.com/results?search_query=Unboxing+baby+wake+up+toys&amp;sp=EgQgAXAB</t>
        </is>
      </c>
    </row>
    <row r="1660" ht="25.5" customHeight="1">
      <c r="A1660" t="inlineStr">
        <is>
          <t>baby waking up</t>
        </is>
      </c>
      <c r="B1660" t="inlineStr">
        <is>
          <t>Educational video on baby sleep cycles including waking up</t>
        </is>
      </c>
      <c r="C1660"/>
      <c r="D1660"/>
      <c r="E1660" t="inlineStr">
        <is>
          <t>https://www.youtube.com/results?search_query=Educational+video+on+baby+sleep+cycles+including+waking+up&amp;sp=EgQgAXAB</t>
        </is>
      </c>
    </row>
    <row r="1661" ht="25.5" customHeight="1">
      <c r="A1661" t="inlineStr">
        <is>
          <t>baby waking up</t>
        </is>
      </c>
      <c r="B1661" t="inlineStr">
        <is>
          <t>Babies reaction upon waking up</t>
        </is>
      </c>
      <c r="C1661"/>
      <c r="D1661"/>
      <c r="E1661" t="inlineStr">
        <is>
          <t>https://www.youtube.com/results?search_query=Babies+reaction+upon+waking+up&amp;sp=EgQgAXAB</t>
        </is>
      </c>
    </row>
    <row r="1662" ht="25.5" customHeight="1">
      <c r="A1662" t="inlineStr">
        <is>
          <t>baby waking up</t>
        </is>
      </c>
      <c r="B1662" t="inlineStr">
        <is>
          <t>How to train baby to wake up happily</t>
        </is>
      </c>
      <c r="C1662"/>
      <c r="D1662"/>
      <c r="E1662" t="inlineStr">
        <is>
          <t>https://www.youtube.com/results?search_query=How+to+train+baby+to+wake+up+happily&amp;sp=EgQgAXAB</t>
        </is>
      </c>
    </row>
    <row r="1663" ht="25.5" customHeight="1">
      <c r="A1663" t="inlineStr">
        <is>
          <t>baby waking up</t>
        </is>
      </c>
      <c r="B1663" t="inlineStr">
        <is>
          <t>Documentary on understanding baby waking up behavior.</t>
        </is>
      </c>
      <c r="C1663"/>
      <c r="D1663"/>
      <c r="E1663" t="inlineStr">
        <is>
          <t>https://www.youtube.com/results?search_query=Documentary+on+understanding+baby+waking+up+behavior.&amp;sp=EgQgAXAB</t>
        </is>
      </c>
    </row>
    <row r="1664" ht="25.5" customHeight="1">
      <c r="A1664" t="inlineStr">
        <is>
          <t>barbequing</t>
        </is>
      </c>
      <c r="B1664" t="inlineStr">
        <is>
          <t>How to barbecue for beginners</t>
        </is>
      </c>
      <c r="C1664"/>
      <c r="D1664"/>
      <c r="E1664" t="inlineStr">
        <is>
          <t>https://www.youtube.com/results?search_query=How+to+barbecue+for+beginners&amp;sp=EgQgAXAB</t>
        </is>
      </c>
    </row>
    <row r="1665" ht="25.5" customHeight="1">
      <c r="A1665" t="inlineStr">
        <is>
          <t>barbequing</t>
        </is>
      </c>
      <c r="B1665" t="inlineStr">
        <is>
          <t>Barbecuing techniques for the perfect steak</t>
        </is>
      </c>
      <c r="C1665"/>
      <c r="D1665"/>
      <c r="E1665" t="inlineStr">
        <is>
          <t>https://www.youtube.com/results?search_query=Barbecuing+techniques+for+the+perfect+steak&amp;sp=EgQgAXAB</t>
        </is>
      </c>
    </row>
    <row r="1666" ht="25.5" customHeight="1">
      <c r="A1666" t="inlineStr">
        <is>
          <t>barbequing</t>
        </is>
      </c>
      <c r="B1666" t="inlineStr">
        <is>
          <t>Day in the life of a professional barbecue chef</t>
        </is>
      </c>
      <c r="C1666"/>
      <c r="D1666"/>
      <c r="E1666" t="inlineStr">
        <is>
          <t>https://www.youtube.com/results?search_query=Day+in+the+life+of+a+professional+barbecue+chef&amp;sp=EgQgAXAB</t>
        </is>
      </c>
    </row>
    <row r="1667" ht="25.5" customHeight="1">
      <c r="A1667" t="inlineStr">
        <is>
          <t>barbequing</t>
        </is>
      </c>
      <c r="B1667" t="inlineStr">
        <is>
          <t>Different ways to barbecue chicken</t>
        </is>
      </c>
      <c r="C1667"/>
      <c r="D1667"/>
      <c r="E1667" t="inlineStr">
        <is>
          <t>https://www.youtube.com/results?search_query=Different+ways+to+barbecue+chicken&amp;sp=EgQgAXAB</t>
        </is>
      </c>
    </row>
    <row r="1668" ht="25.5" customHeight="1">
      <c r="A1668" t="inlineStr">
        <is>
          <t>barbequing</t>
        </is>
      </c>
      <c r="B1668" t="inlineStr">
        <is>
          <t>Tips to improve your barbecuing skills</t>
        </is>
      </c>
      <c r="C1668"/>
      <c r="D1668"/>
      <c r="E1668" t="inlineStr">
        <is>
          <t>https://www.youtube.com/results?search_query=Tips+to+improve+your+barbecuing+skills&amp;sp=EgQgAXAB</t>
        </is>
      </c>
    </row>
    <row r="1669" ht="25.5" customHeight="1">
      <c r="A1669" t="inlineStr">
        <is>
          <t>barbequing</t>
        </is>
      </c>
      <c r="B1669" t="inlineStr">
        <is>
          <t>Barbecuing seafood guide</t>
        </is>
      </c>
      <c r="C1669"/>
      <c r="D1669"/>
      <c r="E1669" t="inlineStr">
        <is>
          <t>https://www.youtube.com/results?search_query=Barbecuing+seafood+guide&amp;sp=EgQgAXAB</t>
        </is>
      </c>
    </row>
    <row r="1670" ht="25.5" customHeight="1">
      <c r="A1670" t="inlineStr">
        <is>
          <t>barbequing</t>
        </is>
      </c>
      <c r="B1670" t="inlineStr">
        <is>
          <t>Vegetarian options for barbecuing</t>
        </is>
      </c>
      <c r="C1670"/>
      <c r="D1670"/>
      <c r="E1670" t="inlineStr">
        <is>
          <t>https://www.youtube.com/results?search_query=Vegetarian+options+for+barbecuing&amp;sp=EgQgAXAB</t>
        </is>
      </c>
    </row>
    <row r="1671" ht="25.5" customHeight="1">
      <c r="A1671" t="inlineStr">
        <is>
          <t>barbequing</t>
        </is>
      </c>
      <c r="B1671" t="inlineStr">
        <is>
          <t>Barbecuing tips from world's best pitmasters</t>
        </is>
      </c>
      <c r="C1671"/>
      <c r="D1671"/>
      <c r="E1671" t="inlineStr">
        <is>
          <t>https://www.youtube.com/results?search_query=Barbecuing+tips+from+world's+best+pitmasters&amp;sp=EgQgAXAB</t>
        </is>
      </c>
    </row>
    <row r="1672" ht="25.5" customHeight="1">
      <c r="A1672" t="inlineStr">
        <is>
          <t>barbequing</t>
        </is>
      </c>
      <c r="B1672" t="inlineStr">
        <is>
          <t>BBQ grill setup and maintenance</t>
        </is>
      </c>
      <c r="C1672"/>
      <c r="D1672"/>
      <c r="E1672" t="inlineStr">
        <is>
          <t>https://www.youtube.com/results?search_query=BBQ+grill+setup+and+maintenance&amp;sp=EgQgAXAB</t>
        </is>
      </c>
    </row>
    <row r="1673" ht="25.5" customHeight="1">
      <c r="A1673" t="inlineStr">
        <is>
          <t>barbequing</t>
        </is>
      </c>
      <c r="B1673" t="inlineStr">
        <is>
          <t>How to choose the best wood for barbecuing</t>
        </is>
      </c>
      <c r="C1673"/>
      <c r="D1673"/>
      <c r="E1673" t="inlineStr">
        <is>
          <t>https://www.youtube.com/results?search_query=How+to+choose+the+best+wood+for+barbecuing&amp;sp=EgQgAXAB</t>
        </is>
      </c>
    </row>
    <row r="1674" ht="25.5" customHeight="1">
      <c r="A1674" t="inlineStr">
        <is>
          <t>bartending</t>
        </is>
      </c>
      <c r="B1674" t="inlineStr">
        <is>
          <t>How to become a bartender  training and certification tips</t>
        </is>
      </c>
      <c r="C1674"/>
      <c r="D1674"/>
      <c r="E1674" t="inlineStr">
        <is>
          <t>https://www.youtube.com/results?search_query=How+to+become+a+bartender++training+and+certification+tips&amp;sp=EgQgAXAB</t>
        </is>
      </c>
    </row>
    <row r="1675" ht="25.5" customHeight="1">
      <c r="A1675" t="inlineStr">
        <is>
          <t>bartending</t>
        </is>
      </c>
      <c r="B1675" t="inlineStr">
        <is>
          <t>A day in the life of a professional bartender</t>
        </is>
      </c>
      <c r="C1675"/>
      <c r="D1675"/>
      <c r="E1675" t="inlineStr">
        <is>
          <t>https://www.youtube.com/results?search_query=A+day+in+the+life+of+a+professional+bartender&amp;sp=EgQgAXAB</t>
        </is>
      </c>
    </row>
    <row r="1676" ht="25.5" customHeight="1">
      <c r="A1676" t="inlineStr">
        <is>
          <t>bartending</t>
        </is>
      </c>
      <c r="B1676" t="inlineStr">
        <is>
          <t>How to mix cocktails  Essential bartending skills</t>
        </is>
      </c>
      <c r="C1676"/>
      <c r="D1676"/>
      <c r="E1676" t="inlineStr">
        <is>
          <t>https://www.youtube.com/results?search_query=How+to+mix+cocktails++Essential+bartending+skills&amp;sp=EgQgAXAB</t>
        </is>
      </c>
    </row>
    <row r="1677" ht="25.5" customHeight="1">
      <c r="A1677" t="inlineStr">
        <is>
          <t>bartending</t>
        </is>
      </c>
      <c r="B1677" t="inlineStr">
        <is>
          <t>Top ten bartender tools  understand their uses</t>
        </is>
      </c>
      <c r="C1677"/>
      <c r="D1677"/>
      <c r="E1677" t="inlineStr">
        <is>
          <t>https://www.youtube.com/results?search_query=Top+ten+bartender+tools++understand+their+uses&amp;sp=EgQgAXAB</t>
        </is>
      </c>
    </row>
    <row r="1678" ht="25.5" customHeight="1">
      <c r="A1678" t="inlineStr">
        <is>
          <t>bartending</t>
        </is>
      </c>
      <c r="B1678" t="inlineStr">
        <is>
          <t>Bar etiquette: Understanding the do's and don'ts of bartending</t>
        </is>
      </c>
      <c r="C1678"/>
      <c r="D1678"/>
      <c r="E1678" t="inlineStr">
        <is>
          <t>https://www.youtube.com/results?search_query=Bar+etiquette:+Understanding+the+do's+and+don'ts+of+bartending&amp;sp=EgQgAXAB</t>
        </is>
      </c>
    </row>
    <row r="1679" ht="25.5" customHeight="1">
      <c r="A1679" t="inlineStr">
        <is>
          <t>bartending</t>
        </is>
      </c>
      <c r="B1679" t="inlineStr">
        <is>
          <t>How to pour a draught beer  master bartending techniques</t>
        </is>
      </c>
      <c r="C1679"/>
      <c r="D1679"/>
      <c r="E1679" t="inlineStr">
        <is>
          <t>https://www.youtube.com/results?search_query=How+to+pour+a+draught+beer++master+bartending+techniques&amp;sp=EgQgAXAB</t>
        </is>
      </c>
    </row>
    <row r="1680" ht="25.5" customHeight="1">
      <c r="A1680" t="inlineStr">
        <is>
          <t>bartending</t>
        </is>
      </c>
      <c r="B1680" t="inlineStr">
        <is>
          <t>Steps to negotiating tips  improve your bartending income</t>
        </is>
      </c>
      <c r="C1680"/>
      <c r="D1680"/>
      <c r="E1680" t="inlineStr">
        <is>
          <t>https://www.youtube.com/results?search_query=Steps+to+negotiating+tips++improve+your+bartending+income&amp;sp=EgQgAXAB</t>
        </is>
      </c>
    </row>
    <row r="1681" ht="25.5" customHeight="1">
      <c r="A1681" t="inlineStr">
        <is>
          <t>bartending</t>
        </is>
      </c>
      <c r="B1681" t="inlineStr">
        <is>
          <t>Best bartending apps for aspiring mixologists</t>
        </is>
      </c>
      <c r="C1681"/>
      <c r="D1681"/>
      <c r="E1681" t="inlineStr">
        <is>
          <t>https://www.youtube.com/results?search_query=Best+bartending+apps+for+aspiring+mixologists&amp;sp=EgQgAXAB</t>
        </is>
      </c>
    </row>
    <row r="1682" ht="25.5" customHeight="1">
      <c r="A1682" t="inlineStr">
        <is>
          <t>bartending</t>
        </is>
      </c>
      <c r="B1682" t="inlineStr">
        <is>
          <t>Flair bartending tricks  learn to entertain your customers</t>
        </is>
      </c>
      <c r="C1682"/>
      <c r="D1682"/>
      <c r="E1682" t="inlineStr">
        <is>
          <t>https://www.youtube.com/results?search_query=Flair+bartending+tricks++learn+to+entertain+your+customers&amp;sp=EgQgAXAB</t>
        </is>
      </c>
    </row>
    <row r="1683" ht="25.5" customHeight="1">
      <c r="A1683" t="inlineStr">
        <is>
          <t>bartending</t>
        </is>
      </c>
      <c r="B1683" t="inlineStr">
        <is>
          <t>Interesting bartender stories and encounters  behind the bar tales.</t>
        </is>
      </c>
      <c r="C1683"/>
      <c r="D1683"/>
      <c r="E1683" t="inlineStr">
        <is>
          <t>https://www.youtube.com/results?search_query=Interesting+bartender+stories+and+encounters++behind+the+bar+tales.&amp;sp=EgQgAXAB</t>
        </is>
      </c>
    </row>
    <row r="1684" ht="25.5" customHeight="1">
      <c r="A1684" t="inlineStr">
        <is>
          <t>bench pressing</t>
        </is>
      </c>
      <c r="B1684" t="inlineStr">
        <is>
          <t>How to bench press correctly for beginners</t>
        </is>
      </c>
      <c r="C1684"/>
      <c r="D1684"/>
      <c r="E1684" t="inlineStr">
        <is>
          <t>https://www.youtube.com/results?search_query=How+to+bench+press+correctly+for+beginners&amp;sp=EgQgAXAB</t>
        </is>
      </c>
    </row>
    <row r="1685" ht="25.5" customHeight="1">
      <c r="A1685" t="inlineStr">
        <is>
          <t>bench pressing</t>
        </is>
      </c>
      <c r="B1685" t="inlineStr">
        <is>
          <t>Bench press form and technique</t>
        </is>
      </c>
      <c r="C1685"/>
      <c r="D1685"/>
      <c r="E1685" t="inlineStr">
        <is>
          <t>https://www.youtube.com/results?search_query=Bench+press+form+and+technique&amp;sp=EgQgAXAB</t>
        </is>
      </c>
    </row>
    <row r="1686" ht="25.5" customHeight="1">
      <c r="A1686" t="inlineStr">
        <is>
          <t>bench pressing</t>
        </is>
      </c>
      <c r="B1686" t="inlineStr">
        <is>
          <t>Day in the life of a powerlifter bench pressing workout</t>
        </is>
      </c>
      <c r="C1686"/>
      <c r="D1686"/>
      <c r="E1686" t="inlineStr">
        <is>
          <t>https://www.youtube.com/results?search_query=Day+in+the+life+of+a+powerlifter+bench+pressing+workout&amp;sp=EgQgAXAB</t>
        </is>
      </c>
    </row>
    <row r="1687" ht="25.5" customHeight="1">
      <c r="A1687" t="inlineStr">
        <is>
          <t>bench pressing</t>
        </is>
      </c>
      <c r="B1687" t="inlineStr">
        <is>
          <t>Powerlifting training: bench press tips from professionals</t>
        </is>
      </c>
      <c r="C1687"/>
      <c r="D1687"/>
      <c r="E1687" t="inlineStr">
        <is>
          <t>https://www.youtube.com/results?search_query=Powerlifting+training:+bench+press+tips+from+professionals&amp;sp=EgQgAXAB</t>
        </is>
      </c>
    </row>
    <row r="1688" ht="25.5" customHeight="1">
      <c r="A1688" t="inlineStr">
        <is>
          <t>bench pressing</t>
        </is>
      </c>
      <c r="B1688" t="inlineStr">
        <is>
          <t>Bench press variations and their benefits</t>
        </is>
      </c>
      <c r="C1688"/>
      <c r="D1688"/>
      <c r="E1688" t="inlineStr">
        <is>
          <t>https://www.youtube.com/results?search_query=Bench+press+variations+and+their+benefits&amp;sp=EgQgAXAB</t>
        </is>
      </c>
    </row>
    <row r="1689" ht="25.5" customHeight="1">
      <c r="A1689" t="inlineStr">
        <is>
          <t>bench pressing</t>
        </is>
      </c>
      <c r="B1689" t="inlineStr">
        <is>
          <t>Increasing bench press strength: workout routine</t>
        </is>
      </c>
      <c r="C1689"/>
      <c r="D1689"/>
      <c r="E1689" t="inlineStr">
        <is>
          <t>https://www.youtube.com/results?search_query=Increasing+bench+press+strength:+workout+routine&amp;sp=EgQgAXAB</t>
        </is>
      </c>
    </row>
    <row r="1690" ht="25.5" customHeight="1">
      <c r="A1690" t="inlineStr">
        <is>
          <t>bench pressing</t>
        </is>
      </c>
      <c r="B1690" t="inlineStr">
        <is>
          <t>Common bench press mistakes and how to correct them</t>
        </is>
      </c>
      <c r="C1690"/>
      <c r="D1690"/>
      <c r="E1690" t="inlineStr">
        <is>
          <t>https://www.youtube.com/results?search_query=Common+bench+press+mistakes+and+how+to+correct+them&amp;sp=EgQgAXAB</t>
        </is>
      </c>
    </row>
    <row r="1691" ht="25.5" customHeight="1">
      <c r="A1691" t="inlineStr">
        <is>
          <t>bench pressing</t>
        </is>
      </c>
      <c r="B1691" t="inlineStr">
        <is>
          <t>Full body workout including bench press</t>
        </is>
      </c>
      <c r="C1691"/>
      <c r="D1691"/>
      <c r="E1691" t="inlineStr">
        <is>
          <t>https://www.youtube.com/results?search_query=Full+body+workout+including+bench+press&amp;sp=EgQgAXAB</t>
        </is>
      </c>
    </row>
    <row r="1692" ht="25.5" customHeight="1">
      <c r="A1692" t="inlineStr">
        <is>
          <t>bench pressing</t>
        </is>
      </c>
      <c r="B1692" t="inlineStr">
        <is>
          <t>Proper grip and positioning in bench press</t>
        </is>
      </c>
      <c r="C1692"/>
      <c r="D1692"/>
      <c r="E1692" t="inlineStr">
        <is>
          <t>https://www.youtube.com/results?search_query=Proper+grip+and+positioning+in+bench+press&amp;sp=EgQgAXAB</t>
        </is>
      </c>
    </row>
    <row r="1693" ht="25.5" customHeight="1">
      <c r="A1693" t="inlineStr">
        <is>
          <t>bench pressing</t>
        </is>
      </c>
      <c r="B1693" t="inlineStr">
        <is>
          <t>Safe bench pressing: how to use a spotter</t>
        </is>
      </c>
      <c r="C1693"/>
      <c r="D1693"/>
      <c r="E1693" t="inlineStr">
        <is>
          <t>https://www.youtube.com/results?search_query=Safe+bench+pressing:+how+to+use+a+spotter&amp;sp=EgQgAXAB</t>
        </is>
      </c>
    </row>
    <row r="1694" ht="25.5" customHeight="1">
      <c r="A1694" t="inlineStr">
        <is>
          <t>bending back</t>
        </is>
      </c>
      <c r="B1694" t="inlineStr">
        <is>
          <t>How to safely bend your back for flexibility</t>
        </is>
      </c>
      <c r="C1694"/>
      <c r="D1694"/>
      <c r="E1694" t="inlineStr">
        <is>
          <t>https://www.youtube.com/results?search_query=How+to+safely+bend+your+back+for+flexibility&amp;sp=EgQgAXAB</t>
        </is>
      </c>
    </row>
    <row r="1695" ht="25.5" customHeight="1">
      <c r="A1695" t="inlineStr">
        <is>
          <t>bending back</t>
        </is>
      </c>
      <c r="B1695" t="inlineStr">
        <is>
          <t>Yoga techniques for bending back</t>
        </is>
      </c>
      <c r="C1695"/>
      <c r="D1695"/>
      <c r="E1695" t="inlineStr">
        <is>
          <t>https://www.youtube.com/results?search_query=Yoga+techniques+for+bending+back&amp;sp=EgQgAXAB</t>
        </is>
      </c>
    </row>
    <row r="1696" ht="25.5" customHeight="1">
      <c r="A1696" t="inlineStr">
        <is>
          <t>bending back</t>
        </is>
      </c>
      <c r="B1696" t="inlineStr">
        <is>
          <t>Easy exercises for bending back</t>
        </is>
      </c>
      <c r="C1696"/>
      <c r="D1696"/>
      <c r="E1696" t="inlineStr">
        <is>
          <t>https://www.youtube.com/results?search_query=Easy+exercises+for+bending+back&amp;sp=EgQgAXAB</t>
        </is>
      </c>
    </row>
    <row r="1697" ht="25.5" customHeight="1">
      <c r="A1697" t="inlineStr">
        <is>
          <t>bending back</t>
        </is>
      </c>
      <c r="B1697" t="inlineStr">
        <is>
          <t>Tutorial on gymnastics back bending</t>
        </is>
      </c>
      <c r="C1697"/>
      <c r="D1697"/>
      <c r="E1697" t="inlineStr">
        <is>
          <t>https://www.youtube.com/results?search_query=Tutorial+on+gymnastics+back+bending&amp;sp=EgQgAXAB</t>
        </is>
      </c>
    </row>
    <row r="1698" ht="25.5" customHeight="1">
      <c r="A1698" t="inlineStr">
        <is>
          <t>bending back</t>
        </is>
      </c>
      <c r="B1698" t="inlineStr">
        <is>
          <t>Day in the life of a contortionist: bending back techniques</t>
        </is>
      </c>
      <c r="C1698"/>
      <c r="D1698"/>
      <c r="E1698" t="inlineStr">
        <is>
          <t>https://www.youtube.com/results?search_query=Day+in+the+life+of+a+contortionist:+bending+back+techniques&amp;sp=EgQgAXAB</t>
        </is>
      </c>
    </row>
    <row r="1699" ht="25.5" customHeight="1">
      <c r="A1699" t="inlineStr">
        <is>
          <t>bending back</t>
        </is>
      </c>
      <c r="B1699" t="inlineStr">
        <is>
          <t>Pilates back bending exercises for beginners</t>
        </is>
      </c>
      <c r="C1699"/>
      <c r="D1699"/>
      <c r="E1699" t="inlineStr">
        <is>
          <t>https://www.youtube.com/results?search_query=Pilates+back+bending+exercises+for+beginners&amp;sp=EgQgAXAB</t>
        </is>
      </c>
    </row>
    <row r="1700" ht="25.5" customHeight="1">
      <c r="A1700" t="inlineStr">
        <is>
          <t>bending back</t>
        </is>
      </c>
      <c r="B1700" t="inlineStr">
        <is>
          <t>Professional guide to bending back in acrobatics</t>
        </is>
      </c>
      <c r="C1700"/>
      <c r="D1700"/>
      <c r="E1700" t="inlineStr">
        <is>
          <t>https://www.youtube.com/results?search_query=Professional+guide+to+bending+back+in+acrobatics&amp;sp=EgQgAXAB</t>
        </is>
      </c>
    </row>
    <row r="1701" ht="25.5" customHeight="1">
      <c r="A1701" t="inlineStr">
        <is>
          <t>bending back</t>
        </is>
      </c>
      <c r="B1701" t="inlineStr">
        <is>
          <t>Correct technique to bend your back for dance</t>
        </is>
      </c>
      <c r="C1701"/>
      <c r="D1701"/>
      <c r="E1701" t="inlineStr">
        <is>
          <t>https://www.youtube.com/results?search_query=Correct+technique+to+bend+your+back+for+dance&amp;sp=EgQgAXAB</t>
        </is>
      </c>
    </row>
    <row r="1702" ht="25.5" customHeight="1">
      <c r="A1702" t="inlineStr">
        <is>
          <t>bending back</t>
        </is>
      </c>
      <c r="B1702" t="inlineStr">
        <is>
          <t>Advanced back bending stretches for athletes</t>
        </is>
      </c>
      <c r="C1702"/>
      <c r="D1702"/>
      <c r="E1702" t="inlineStr">
        <is>
          <t>https://www.youtube.com/results?search_query=Advanced+back+bending+stretches+for+athletes&amp;sp=EgQgAXAB</t>
        </is>
      </c>
    </row>
    <row r="1703" ht="25.5" customHeight="1">
      <c r="A1703" t="inlineStr">
        <is>
          <t>bending back</t>
        </is>
      </c>
      <c r="B1703" t="inlineStr">
        <is>
          <t>Physiotherapy exercises for bending back after injury</t>
        </is>
      </c>
      <c r="C1703"/>
      <c r="D1703"/>
      <c r="E1703" t="inlineStr">
        <is>
          <t>https://www.youtube.com/results?search_query=Physiotherapy+exercises+for+bending+back+after+injury&amp;sp=EgQgAXAB</t>
        </is>
      </c>
    </row>
    <row r="1704" ht="25.5" customHeight="1">
      <c r="A1704" t="inlineStr">
        <is>
          <t>bending metal</t>
        </is>
      </c>
      <c r="B1704" t="inlineStr">
        <is>
          <t>How to bend metal for beginners</t>
        </is>
      </c>
      <c r="C1704"/>
      <c r="D1704"/>
      <c r="E1704" t="inlineStr">
        <is>
          <t>https://www.youtube.com/results?search_query=How+to+bend+metal+for+beginners&amp;sp=EgQgAXAB</t>
        </is>
      </c>
    </row>
    <row r="1705" ht="25.5" customHeight="1">
      <c r="A1705" t="inlineStr">
        <is>
          <t>bending metal</t>
        </is>
      </c>
      <c r="B1705" t="inlineStr">
        <is>
          <t>Techniques for bending metal at home</t>
        </is>
      </c>
      <c r="C1705"/>
      <c r="D1705"/>
      <c r="E1705" t="inlineStr">
        <is>
          <t>https://www.youtube.com/results?search_query=Techniques+for+bending+metal+at+home&amp;sp=EgQgAXAB</t>
        </is>
      </c>
    </row>
    <row r="1706" ht="25.5" customHeight="1">
      <c r="A1706" t="inlineStr">
        <is>
          <t>bending metal</t>
        </is>
      </c>
      <c r="B1706" t="inlineStr">
        <is>
          <t>Tutorial on bending metal with tools</t>
        </is>
      </c>
      <c r="C1706"/>
      <c r="D1706"/>
      <c r="E1706" t="inlineStr">
        <is>
          <t>https://www.youtube.com/results?search_query=Tutorial+on+bending+metal+with+tools&amp;sp=EgQgAXAB</t>
        </is>
      </c>
    </row>
    <row r="1707" ht="25.5" customHeight="1">
      <c r="A1707" t="inlineStr">
        <is>
          <t>bending metal</t>
        </is>
      </c>
      <c r="B1707" t="inlineStr">
        <is>
          <t>DIY guide to bending metal</t>
        </is>
      </c>
      <c r="C1707"/>
      <c r="D1707"/>
      <c r="E1707" t="inlineStr">
        <is>
          <t>https://www.youtube.com/results?search_query=DIY+guide+to+bending+metal&amp;sp=EgQgAXAB</t>
        </is>
      </c>
    </row>
    <row r="1708" ht="25.5" customHeight="1">
      <c r="A1708" t="inlineStr">
        <is>
          <t>bending metal</t>
        </is>
      </c>
      <c r="B1708" t="inlineStr">
        <is>
          <t>Metal bending techniques for sculptures</t>
        </is>
      </c>
      <c r="C1708"/>
      <c r="D1708"/>
      <c r="E1708" t="inlineStr">
        <is>
          <t>https://www.youtube.com/results?search_query=Metal+bending+techniques+for+sculptures&amp;sp=EgQgAXAB</t>
        </is>
      </c>
    </row>
    <row r="1709" ht="25.5" customHeight="1">
      <c r="A1709" t="inlineStr">
        <is>
          <t>bending metal</t>
        </is>
      </c>
      <c r="B1709" t="inlineStr">
        <is>
          <t>Easy methods on how to bend metal without tools</t>
        </is>
      </c>
      <c r="C1709"/>
      <c r="D1709"/>
      <c r="E1709" t="inlineStr">
        <is>
          <t>https://www.youtube.com/results?search_query=Easy+methods+on+how+to+bend+metal+without+tools&amp;sp=EgQgAXAB</t>
        </is>
      </c>
    </row>
    <row r="1710" ht="25.5" customHeight="1">
      <c r="A1710" t="inlineStr">
        <is>
          <t>bending metal</t>
        </is>
      </c>
      <c r="B1710" t="inlineStr">
        <is>
          <t>Day in the life of a metal bender</t>
        </is>
      </c>
      <c r="C1710"/>
      <c r="D1710"/>
      <c r="E1710" t="inlineStr">
        <is>
          <t>https://www.youtube.com/results?search_query=Day+in+the+life+of+a+metal+bender&amp;sp=EgQgAXAB</t>
        </is>
      </c>
    </row>
    <row r="1711" ht="25.5" customHeight="1">
      <c r="A1711" t="inlineStr">
        <is>
          <t>bending metal</t>
        </is>
      </c>
      <c r="B1711" t="inlineStr">
        <is>
          <t>How professionals bend metal in workshops</t>
        </is>
      </c>
      <c r="C1711"/>
      <c r="D1711"/>
      <c r="E1711" t="inlineStr">
        <is>
          <t>https://www.youtube.com/results?search_query=How+professionals+bend+metal+in+workshops&amp;sp=EgQgAXAB</t>
        </is>
      </c>
    </row>
    <row r="1712" ht="25.5" customHeight="1">
      <c r="A1712" t="inlineStr">
        <is>
          <t>bending metal</t>
        </is>
      </c>
      <c r="B1712" t="inlineStr">
        <is>
          <t>Step by step guide to bending metal for jewelry</t>
        </is>
      </c>
      <c r="C1712"/>
      <c r="D1712"/>
      <c r="E1712" t="inlineStr">
        <is>
          <t>https://www.youtube.com/results?search_query=Step+by+step+guide+to+bending+metal+for+jewelry&amp;sp=EgQgAXAB</t>
        </is>
      </c>
    </row>
    <row r="1713" ht="25.5" customHeight="1">
      <c r="A1713" t="inlineStr">
        <is>
          <t>bending metal</t>
        </is>
      </c>
      <c r="B1713" t="inlineStr">
        <is>
          <t>Expert tips on how to bend metal safely</t>
        </is>
      </c>
      <c r="C1713"/>
      <c r="D1713"/>
      <c r="E1713" t="inlineStr">
        <is>
          <t>https://www.youtube.com/results?search_query=Expert+tips+on+how+to+bend+metal+safely&amp;sp=EgQgAXAB</t>
        </is>
      </c>
    </row>
    <row r="1714" ht="25.5" customHeight="1">
      <c r="A1714" t="inlineStr">
        <is>
          <t>blasting sand</t>
        </is>
      </c>
      <c r="B1714" t="inlineStr">
        <is>
          <t>How to do sand blasting for beginners</t>
        </is>
      </c>
      <c r="C1714"/>
      <c r="D1714"/>
      <c r="E1714" t="inlineStr">
        <is>
          <t>https://www.youtube.com/results?search_query=How+to+do+sand+blasting+for+beginners&amp;sp=EgQgAXAB</t>
        </is>
      </c>
    </row>
    <row r="1715" ht="25.5" customHeight="1">
      <c r="A1715" t="inlineStr">
        <is>
          <t>blasting sand</t>
        </is>
      </c>
      <c r="B1715" t="inlineStr">
        <is>
          <t>DIY sand blasting techniques</t>
        </is>
      </c>
      <c r="C1715"/>
      <c r="D1715"/>
      <c r="E1715" t="inlineStr">
        <is>
          <t>https://www.youtube.com/results?search_query=DIY+sand+blasting+techniques&amp;sp=EgQgAXAB</t>
        </is>
      </c>
    </row>
    <row r="1716" ht="25.5" customHeight="1">
      <c r="A1716" t="inlineStr">
        <is>
          <t>blasting sand</t>
        </is>
      </c>
      <c r="B1716" t="inlineStr">
        <is>
          <t>Understanding the process of sand blasting</t>
        </is>
      </c>
      <c r="C1716"/>
      <c r="D1716"/>
      <c r="E1716" t="inlineStr">
        <is>
          <t>https://www.youtube.com/results?search_query=Understanding+the+process+of+sand+blasting&amp;sp=EgQgAXAB</t>
        </is>
      </c>
    </row>
    <row r="1717" ht="25.5" customHeight="1">
      <c r="A1717" t="inlineStr">
        <is>
          <t>blasting sand</t>
        </is>
      </c>
      <c r="B1717" t="inlineStr">
        <is>
          <t>Safety measures for sand blasting</t>
        </is>
      </c>
      <c r="C1717"/>
      <c r="D1717"/>
      <c r="E1717" t="inlineStr">
        <is>
          <t>https://www.youtube.com/results?search_query=Safety+measures+for+sand+blasting&amp;sp=EgQgAXAB</t>
        </is>
      </c>
    </row>
    <row r="1718" ht="25.5" customHeight="1">
      <c r="A1718" t="inlineStr">
        <is>
          <t>blasting sand</t>
        </is>
      </c>
      <c r="B1718" t="inlineStr">
        <is>
          <t>Day in the life of a sand blaster</t>
        </is>
      </c>
      <c r="C1718"/>
      <c r="D1718"/>
      <c r="E1718" t="inlineStr">
        <is>
          <t>https://www.youtube.com/results?search_query=Day+in+the+life+of+a+sand+blaster&amp;sp=EgQgAXAB</t>
        </is>
      </c>
    </row>
    <row r="1719" ht="25.5" customHeight="1">
      <c r="A1719" t="inlineStr">
        <is>
          <t>blasting sand</t>
        </is>
      </c>
      <c r="B1719" t="inlineStr">
        <is>
          <t>Best equipment for sand blasting</t>
        </is>
      </c>
      <c r="C1719"/>
      <c r="D1719"/>
      <c r="E1719" t="inlineStr">
        <is>
          <t>https://www.youtube.com/results?search_query=Best+equipment+for+sand+blasting&amp;sp=EgQgAXAB</t>
        </is>
      </c>
    </row>
    <row r="1720" ht="25.5" customHeight="1">
      <c r="A1720" t="inlineStr">
        <is>
          <t>blasting sand</t>
        </is>
      </c>
      <c r="B1720" t="inlineStr">
        <is>
          <t>Professional sand blasting tutorial</t>
        </is>
      </c>
      <c r="C1720"/>
      <c r="D1720"/>
      <c r="E1720" t="inlineStr">
        <is>
          <t>https://www.youtube.com/results?search_query=Professional+sand+blasting+tutorial&amp;sp=EgQgAXAB</t>
        </is>
      </c>
    </row>
    <row r="1721" ht="25.5" customHeight="1">
      <c r="A1721" t="inlineStr">
        <is>
          <t>blasting sand</t>
        </is>
      </c>
      <c r="B1721" t="inlineStr">
        <is>
          <t>Step by step guide to sand blasting</t>
        </is>
      </c>
      <c r="C1721"/>
      <c r="D1721"/>
      <c r="E1721" t="inlineStr">
        <is>
          <t>https://www.youtube.com/results?search_query=Step+by+step+guide+to+sand+blasting&amp;sp=EgQgAXAB</t>
        </is>
      </c>
    </row>
    <row r="1722" ht="25.5" customHeight="1">
      <c r="A1722" t="inlineStr">
        <is>
          <t>blasting sand</t>
        </is>
      </c>
      <c r="B1722" t="inlineStr">
        <is>
          <t>Indepth sand blasting process</t>
        </is>
      </c>
      <c r="C1722"/>
      <c r="D1722"/>
      <c r="E1722" t="inlineStr">
        <is>
          <t>https://www.youtube.com/results?search_query=Indepth+sand+blasting+process&amp;sp=EgQgAXAB</t>
        </is>
      </c>
    </row>
    <row r="1723" ht="25.5" customHeight="1">
      <c r="A1723" t="inlineStr">
        <is>
          <t>blasting sand</t>
        </is>
      </c>
      <c r="B1723" t="inlineStr">
        <is>
          <t>How to choose sand for blasting</t>
        </is>
      </c>
      <c r="C1723"/>
      <c r="D1723"/>
      <c r="E1723" t="inlineStr">
        <is>
          <t>https://www.youtube.com/results?search_query=How+to+choose+sand+for+blasting&amp;sp=EgQgAXAB</t>
        </is>
      </c>
    </row>
    <row r="1724" ht="25.5" customHeight="1">
      <c r="A1724" t="inlineStr">
        <is>
          <t>blowing leaves</t>
        </is>
      </c>
      <c r="B1724" t="inlineStr">
        <is>
          <t>How to properly blow leaves off your lawn</t>
        </is>
      </c>
      <c r="C1724"/>
      <c r="D1724"/>
      <c r="E1724" t="inlineStr">
        <is>
          <t>https://www.youtube.com/results?search_query=How+to+properly+blow+leaves+off+your+lawn&amp;sp=EgQgAXAB</t>
        </is>
      </c>
    </row>
    <row r="1725" ht="25.5" customHeight="1">
      <c r="A1725" t="inlineStr">
        <is>
          <t>blowing leaves</t>
        </is>
      </c>
      <c r="B1725" t="inlineStr">
        <is>
          <t>Best techniques for blowing leaves</t>
        </is>
      </c>
      <c r="C1725"/>
      <c r="D1725"/>
      <c r="E1725" t="inlineStr">
        <is>
          <t>https://www.youtube.com/results?search_query=Best+techniques+for+blowing+leaves&amp;sp=EgQgAXAB</t>
        </is>
      </c>
    </row>
    <row r="1726" ht="25.5" customHeight="1">
      <c r="A1726" t="inlineStr">
        <is>
          <t>blowing leaves</t>
        </is>
      </c>
      <c r="B1726" t="inlineStr">
        <is>
          <t>Comparison of leaf blowers for autumn cleanup</t>
        </is>
      </c>
      <c r="C1726"/>
      <c r="D1726"/>
      <c r="E1726" t="inlineStr">
        <is>
          <t>https://www.youtube.com/results?search_query=Comparison+of+leaf+blowers+for+autumn+cleanup&amp;sp=EgQgAXAB</t>
        </is>
      </c>
    </row>
    <row r="1727" ht="25.5" customHeight="1">
      <c r="A1727" t="inlineStr">
        <is>
          <t>blowing leaves</t>
        </is>
      </c>
      <c r="B1727" t="inlineStr">
        <is>
          <t>Tips and tricks for blowing leaves</t>
        </is>
      </c>
      <c r="C1727"/>
      <c r="D1727"/>
      <c r="E1727" t="inlineStr">
        <is>
          <t>https://www.youtube.com/results?search_query=Tips+and+tricks+for+blowing+leaves&amp;sp=EgQgAXAB</t>
        </is>
      </c>
    </row>
    <row r="1728" ht="25.5" customHeight="1">
      <c r="A1728" t="inlineStr">
        <is>
          <t>blowing leaves</t>
        </is>
      </c>
      <c r="B1728" t="inlineStr">
        <is>
          <t>Day in the life of a landscaper: Blowing leaves</t>
        </is>
      </c>
      <c r="C1728"/>
      <c r="D1728"/>
      <c r="E1728" t="inlineStr">
        <is>
          <t>https://www.youtube.com/results?search_query=Day+in+the+life+of+a+landscaper:+Blowing+leaves&amp;sp=EgQgAXAB</t>
        </is>
      </c>
    </row>
    <row r="1729" ht="25.5" customHeight="1">
      <c r="A1729" t="inlineStr">
        <is>
          <t>blowing leaves</t>
        </is>
      </c>
      <c r="B1729" t="inlineStr">
        <is>
          <t>Ecofriendly ways to blow leaves</t>
        </is>
      </c>
      <c r="C1729"/>
      <c r="D1729"/>
      <c r="E1729" t="inlineStr">
        <is>
          <t>https://www.youtube.com/results?search_query=Ecofriendly+ways+to+blow+leaves&amp;sp=EgQgAXAB</t>
        </is>
      </c>
    </row>
    <row r="1730" ht="25.5" customHeight="1">
      <c r="A1730" t="inlineStr">
        <is>
          <t>blowing leaves</t>
        </is>
      </c>
      <c r="B1730" t="inlineStr">
        <is>
          <t>DIY guide to blowing leaves effectively</t>
        </is>
      </c>
      <c r="C1730"/>
      <c r="D1730"/>
      <c r="E1730" t="inlineStr">
        <is>
          <t>https://www.youtube.com/results?search_query=DIY+guide+to+blowing+leaves+effectively&amp;sp=EgQgAXAB</t>
        </is>
      </c>
    </row>
    <row r="1731" ht="25.5" customHeight="1">
      <c r="A1731" t="inlineStr">
        <is>
          <t>blowing leaves</t>
        </is>
      </c>
      <c r="B1731" t="inlineStr">
        <is>
          <t>How to use a leaf blower for beginners</t>
        </is>
      </c>
      <c r="C1731"/>
      <c r="D1731"/>
      <c r="E1731" t="inlineStr">
        <is>
          <t>https://www.youtube.com/results?search_query=How+to+use+a+leaf+blower+for+beginners&amp;sp=EgQgAXAB</t>
        </is>
      </c>
    </row>
    <row r="1732" ht="25.5" customHeight="1">
      <c r="A1732" t="inlineStr">
        <is>
          <t>blowing leaves</t>
        </is>
      </c>
      <c r="B1732" t="inlineStr">
        <is>
          <t>Blowing leaves in large gardens  efficient methods</t>
        </is>
      </c>
      <c r="C1732"/>
      <c r="D1732"/>
      <c r="E1732" t="inlineStr">
        <is>
          <t>https://www.youtube.com/results?search_query=Blowing+leaves+in+large+gardens++efficient+methods&amp;sp=EgQgAXAB</t>
        </is>
      </c>
    </row>
    <row r="1733" ht="25.5" customHeight="1">
      <c r="A1733" t="inlineStr">
        <is>
          <t>blowing leaves</t>
        </is>
      </c>
      <c r="B1733" t="inlineStr">
        <is>
          <t>Safety measures to consider while blowing leaves</t>
        </is>
      </c>
      <c r="C1733"/>
      <c r="D1733"/>
      <c r="E1733" t="inlineStr">
        <is>
          <t>https://www.youtube.com/results?search_query=Safety+measures+to+consider+while+blowing+leaves&amp;sp=EgQgAXAB</t>
        </is>
      </c>
    </row>
    <row r="1734" ht="25.5" customHeight="1">
      <c r="A1734" t="inlineStr">
        <is>
          <t>blowing nose</t>
        </is>
      </c>
      <c r="B1734" t="inlineStr">
        <is>
          <t>How to blow your nose correctly</t>
        </is>
      </c>
      <c r="C1734"/>
      <c r="D1734"/>
      <c r="E1734" t="inlineStr">
        <is>
          <t>https://www.youtube.com/results?search_query=How+to+blow+your+nose+correctly&amp;sp=EgQgAXAB</t>
        </is>
      </c>
    </row>
    <row r="1735" ht="25.5" customHeight="1">
      <c r="A1735" t="inlineStr">
        <is>
          <t>blowing nose</t>
        </is>
      </c>
      <c r="B1735" t="inlineStr">
        <is>
          <t>Proper technique for blowing nose</t>
        </is>
      </c>
      <c r="C1735"/>
      <c r="D1735"/>
      <c r="E1735" t="inlineStr">
        <is>
          <t>https://www.youtube.com/results?search_query=Proper+technique+for+blowing+nose&amp;sp=EgQgAXAB</t>
        </is>
      </c>
    </row>
    <row r="1736" ht="25.5" customHeight="1">
      <c r="A1736" t="inlineStr">
        <is>
          <t>blowing nose</t>
        </is>
      </c>
      <c r="B1736" t="inlineStr">
        <is>
          <t>Blowing nose etiquette</t>
        </is>
      </c>
      <c r="C1736"/>
      <c r="D1736"/>
      <c r="E1736" t="inlineStr">
        <is>
          <t>https://www.youtube.com/results?search_query=Blowing+nose+etiquette&amp;sp=EgQgAXAB</t>
        </is>
      </c>
    </row>
    <row r="1737" ht="25.5" customHeight="1">
      <c r="A1737" t="inlineStr">
        <is>
          <t>blowing nose</t>
        </is>
      </c>
      <c r="B1737" t="inlineStr">
        <is>
          <t>Best way to blow a nose with a cold</t>
        </is>
      </c>
      <c r="C1737"/>
      <c r="D1737"/>
      <c r="E1737" t="inlineStr">
        <is>
          <t>https://www.youtube.com/results?search_query=Best+way+to+blow+a+nose+with+a+cold&amp;sp=EgQgAXAB</t>
        </is>
      </c>
    </row>
    <row r="1738" ht="25.5" customHeight="1">
      <c r="A1738" t="inlineStr">
        <is>
          <t>blowing nose</t>
        </is>
      </c>
      <c r="B1738" t="inlineStr">
        <is>
          <t>Tutorial on how to teach kids to blow their nose</t>
        </is>
      </c>
      <c r="C1738"/>
      <c r="D1738"/>
      <c r="E1738" t="inlineStr">
        <is>
          <t>https://www.youtube.com/results?search_query=Tutorial+on+how+to+teach+kids+to+blow+their+nose&amp;sp=EgQgAXAB</t>
        </is>
      </c>
    </row>
    <row r="1739" ht="25.5" customHeight="1">
      <c r="A1739" t="inlineStr">
        <is>
          <t>blowing nose</t>
        </is>
      </c>
      <c r="B1739" t="inlineStr">
        <is>
          <t>Do's and Don'ts when blowing your nose</t>
        </is>
      </c>
      <c r="C1739"/>
      <c r="D1739"/>
      <c r="E1739" t="inlineStr">
        <is>
          <t>https://www.youtube.com/results?search_query=Do's+and+Don'ts+when+blowing+your+nose&amp;sp=EgQgAXAB</t>
        </is>
      </c>
    </row>
    <row r="1740" ht="25.5" customHeight="1">
      <c r="A1740" t="inlineStr">
        <is>
          <t>blowing nose</t>
        </is>
      </c>
      <c r="B1740" t="inlineStr">
        <is>
          <t>Common mistakes while blowing your nose</t>
        </is>
      </c>
      <c r="C1740"/>
      <c r="D1740"/>
      <c r="E1740" t="inlineStr">
        <is>
          <t>https://www.youtube.com/results?search_query=Common+mistakes+while+blowing+your+nose&amp;sp=EgQgAXAB</t>
        </is>
      </c>
    </row>
    <row r="1741" ht="25.5" customHeight="1">
      <c r="A1741" t="inlineStr">
        <is>
          <t>blowing nose</t>
        </is>
      </c>
      <c r="B1741" t="inlineStr">
        <is>
          <t>Day in the life with a cold: how to blow your nose</t>
        </is>
      </c>
      <c r="C1741"/>
      <c r="D1741"/>
      <c r="E1741" t="inlineStr">
        <is>
          <t>https://www.youtube.com/results?search_query=Day+in+the+life+with+a+cold:+how+to+blow+your+nose&amp;sp=EgQgAXAB</t>
        </is>
      </c>
    </row>
    <row r="1742" ht="25.5" customHeight="1">
      <c r="A1742" t="inlineStr">
        <is>
          <t>blowing nose</t>
        </is>
      </c>
      <c r="B1742" t="inlineStr">
        <is>
          <t>Blowing nose techniques for sinusitis patients</t>
        </is>
      </c>
      <c r="C1742"/>
      <c r="D1742"/>
      <c r="E1742" t="inlineStr">
        <is>
          <t>https://www.youtube.com/results?search_query=Blowing+nose+techniques+for+sinusitis+patients&amp;sp=EgQgAXAB</t>
        </is>
      </c>
    </row>
    <row r="1743" ht="25.5" customHeight="1">
      <c r="A1743" t="inlineStr">
        <is>
          <t>blowing nose</t>
        </is>
      </c>
      <c r="B1743" t="inlineStr">
        <is>
          <t>How to clean up after blowing your nose hygienically</t>
        </is>
      </c>
      <c r="C1743"/>
      <c r="D1743"/>
      <c r="E1743" t="inlineStr">
        <is>
          <t>https://www.youtube.com/results?search_query=How+to+clean+up+after+blowing+your+nose+hygienically&amp;sp=EgQgAXAB</t>
        </is>
      </c>
    </row>
    <row r="1744" ht="25.5" customHeight="1">
      <c r="A1744" t="inlineStr">
        <is>
          <t>blowing out candles</t>
        </is>
      </c>
      <c r="B1744" t="inlineStr">
        <is>
          <t>How to blow out candles without spitting</t>
        </is>
      </c>
      <c r="C1744"/>
      <c r="D1744"/>
      <c r="E1744" t="inlineStr">
        <is>
          <t>https://www.youtube.com/results?search_query=How+to+blow+out+candles+without+spitting&amp;sp=EgQgAXAB</t>
        </is>
      </c>
    </row>
    <row r="1745" ht="25.5" customHeight="1">
      <c r="A1745" t="inlineStr">
        <is>
          <t>blowing out candles</t>
        </is>
      </c>
      <c r="B1745" t="inlineStr">
        <is>
          <t>Techniques for blowing out birthday candles</t>
        </is>
      </c>
      <c r="C1745"/>
      <c r="D1745"/>
      <c r="E1745" t="inlineStr">
        <is>
          <t>https://www.youtube.com/results?search_query=Techniques+for+blowing+out+birthday+candles&amp;sp=EgQgAXAB</t>
        </is>
      </c>
    </row>
    <row r="1746" ht="25.5" customHeight="1">
      <c r="A1746" t="inlineStr">
        <is>
          <t>blowing out candles</t>
        </is>
      </c>
      <c r="B1746" t="inlineStr">
        <is>
          <t>Funny reactions to blowing out candles</t>
        </is>
      </c>
      <c r="C1746"/>
      <c r="D1746"/>
      <c r="E1746" t="inlineStr">
        <is>
          <t>https://www.youtube.com/results?search_query=Funny+reactions+to+blowing+out+candles&amp;sp=EgQgAXAB</t>
        </is>
      </c>
    </row>
    <row r="1747" ht="25.5" customHeight="1">
      <c r="A1747" t="inlineStr">
        <is>
          <t>blowing out candles</t>
        </is>
      </c>
      <c r="B1747" t="inlineStr">
        <is>
          <t>Epic fails in blowing out candles</t>
        </is>
      </c>
      <c r="C1747"/>
      <c r="D1747"/>
      <c r="E1747" t="inlineStr">
        <is>
          <t>https://www.youtube.com/results?search_query=Epic+fails+in+blowing+out+candles&amp;sp=EgQgAXAB</t>
        </is>
      </c>
    </row>
    <row r="1748" ht="25.5" customHeight="1">
      <c r="A1748" t="inlineStr">
        <is>
          <t>blowing out candles</t>
        </is>
      </c>
      <c r="B1748" t="inlineStr">
        <is>
          <t>Blowing out candles trick shots videos</t>
        </is>
      </c>
      <c r="C1748"/>
      <c r="D1748"/>
      <c r="E1748" t="inlineStr">
        <is>
          <t>https://www.youtube.com/results?search_query=Blowing+out+candles+trick+shots+videos&amp;sp=EgQgAXAB</t>
        </is>
      </c>
    </row>
    <row r="1749" ht="25.5" customHeight="1">
      <c r="A1749" t="inlineStr">
        <is>
          <t>blowing out candles</t>
        </is>
      </c>
      <c r="B1749" t="inlineStr">
        <is>
          <t>World record for most candles blown out</t>
        </is>
      </c>
      <c r="C1749"/>
      <c r="D1749"/>
      <c r="E1749" t="inlineStr">
        <is>
          <t>https://www.youtube.com/results?search_query=World+record+for+most+candles+blown+out&amp;sp=EgQgAXAB</t>
        </is>
      </c>
    </row>
    <row r="1750" ht="25.5" customHeight="1">
      <c r="A1750" t="inlineStr">
        <is>
          <t>blowing out candles</t>
        </is>
      </c>
      <c r="B1750" t="inlineStr">
        <is>
          <t>Science behind blowing out candles</t>
        </is>
      </c>
      <c r="C1750"/>
      <c r="D1750"/>
      <c r="E1750" t="inlineStr">
        <is>
          <t>https://www.youtube.com/results?search_query=Science+behind+blowing+out+candles&amp;sp=EgQgAXAB</t>
        </is>
      </c>
    </row>
    <row r="1751" ht="25.5" customHeight="1">
      <c r="A1751" t="inlineStr">
        <is>
          <t>blowing out candles</t>
        </is>
      </c>
      <c r="B1751" t="inlineStr">
        <is>
          <t>Blowing out candles in slow motion</t>
        </is>
      </c>
      <c r="C1751"/>
      <c r="D1751"/>
      <c r="E1751" t="inlineStr">
        <is>
          <t>https://www.youtube.com/results?search_query=Blowing+out+candles+in+slow+motion&amp;sp=EgQgAXAB</t>
        </is>
      </c>
    </row>
    <row r="1752" ht="25.5" customHeight="1">
      <c r="A1752" t="inlineStr">
        <is>
          <t>blowing out candles</t>
        </is>
      </c>
      <c r="B1752" t="inlineStr">
        <is>
          <t>Day in the life of a candle maker</t>
        </is>
      </c>
      <c r="C1752"/>
      <c r="D1752"/>
      <c r="E1752" t="inlineStr">
        <is>
          <t>https://www.youtube.com/results?search_query=Day+in+the+life+of+a+candle+maker&amp;sp=EgQgAXAB</t>
        </is>
      </c>
    </row>
    <row r="1753" ht="25.5" customHeight="1">
      <c r="A1753" t="inlineStr">
        <is>
          <t>blowing out candles</t>
        </is>
      </c>
      <c r="B1753" t="inlineStr">
        <is>
          <t>Best way to blow out candles on a cake</t>
        </is>
      </c>
      <c r="C1753"/>
      <c r="D1753"/>
      <c r="E1753" t="inlineStr">
        <is>
          <t>https://www.youtube.com/results?search_query=Best+way+to+blow+out+candles+on+a+cake&amp;sp=EgQgAXAB</t>
        </is>
      </c>
    </row>
    <row r="1754" ht="25.5" customHeight="1">
      <c r="A1754" t="inlineStr">
        <is>
          <t>bobsledding</t>
        </is>
      </c>
      <c r="B1754" t="inlineStr">
        <is>
          <t>What is bobsledding</t>
        </is>
      </c>
      <c r="C1754"/>
      <c r="D1754"/>
      <c r="E1754" t="inlineStr">
        <is>
          <t>https://www.youtube.com/results?search_query=What+is+bobsledding&amp;sp=EgQgAXAB</t>
        </is>
      </c>
    </row>
    <row r="1755" ht="25.5" customHeight="1">
      <c r="A1755" t="inlineStr">
        <is>
          <t>bobsledding</t>
        </is>
      </c>
      <c r="B1755" t="inlineStr">
        <is>
          <t>Bobsledding techniques for beginners</t>
        </is>
      </c>
      <c r="C1755"/>
      <c r="D1755"/>
      <c r="E1755" t="inlineStr">
        <is>
          <t>https://www.youtube.com/results?search_query=Bobsledding+techniques+for+beginners&amp;sp=EgQgAXAB</t>
        </is>
      </c>
    </row>
    <row r="1756" ht="25.5" customHeight="1">
      <c r="A1756" t="inlineStr">
        <is>
          <t>bobsledding</t>
        </is>
      </c>
      <c r="B1756" t="inlineStr">
        <is>
          <t>How to start bobsledding</t>
        </is>
      </c>
      <c r="C1756"/>
      <c r="D1756"/>
      <c r="E1756" t="inlineStr">
        <is>
          <t>https://www.youtube.com/results?search_query=How+to+start+bobsledding&amp;sp=EgQgAXAB</t>
        </is>
      </c>
    </row>
    <row r="1757" ht="25.5" customHeight="1">
      <c r="A1757" t="inlineStr">
        <is>
          <t>bobsledding</t>
        </is>
      </c>
      <c r="B1757" t="inlineStr">
        <is>
          <t>Day in the life of a professional bobsledder</t>
        </is>
      </c>
      <c r="C1757"/>
      <c r="D1757"/>
      <c r="E1757" t="inlineStr">
        <is>
          <t>https://www.youtube.com/results?search_query=Day+in+the+life+of+a+professional+bobsledder&amp;sp=EgQgAXAB</t>
        </is>
      </c>
    </row>
    <row r="1758" ht="25.5" customHeight="1">
      <c r="A1758" t="inlineStr">
        <is>
          <t>bobsledding</t>
        </is>
      </c>
      <c r="B1758" t="inlineStr">
        <is>
          <t>History of bobsledding</t>
        </is>
      </c>
      <c r="C1758"/>
      <c r="D1758"/>
      <c r="E1758" t="inlineStr">
        <is>
          <t>https://www.youtube.com/results?search_query=History+of+bobsledding&amp;sp=EgQgAXAB</t>
        </is>
      </c>
    </row>
    <row r="1759" ht="25.5" customHeight="1">
      <c r="A1759" t="inlineStr">
        <is>
          <t>bobsledding</t>
        </is>
      </c>
      <c r="B1759" t="inlineStr">
        <is>
          <t>Bobsledding world championships highlights</t>
        </is>
      </c>
      <c r="C1759"/>
      <c r="D1759"/>
      <c r="E1759" t="inlineStr">
        <is>
          <t>https://www.youtube.com/results?search_query=Bobsledding+world+championships+highlights&amp;sp=EgQgAXAB</t>
        </is>
      </c>
    </row>
    <row r="1760" ht="25.5" customHeight="1">
      <c r="A1760" t="inlineStr">
        <is>
          <t>bobsledding</t>
        </is>
      </c>
      <c r="B1760" t="inlineStr">
        <is>
          <t>Beginner's guide to bobsledding equipment</t>
        </is>
      </c>
      <c r="C1760"/>
      <c r="D1760"/>
      <c r="E1760" t="inlineStr">
        <is>
          <t>https://www.youtube.com/results?search_query=Beginner's+guide+to+bobsledding+equipment&amp;sp=EgQgAXAB</t>
        </is>
      </c>
    </row>
    <row r="1761" ht="25.5" customHeight="1">
      <c r="A1761" t="inlineStr">
        <is>
          <t>bobsledding</t>
        </is>
      </c>
      <c r="B1761" t="inlineStr">
        <is>
          <t>Famous bobsledding athletes and their training regime</t>
        </is>
      </c>
      <c r="C1761"/>
      <c r="D1761"/>
      <c r="E1761" t="inlineStr">
        <is>
          <t>https://www.youtube.com/results?search_query=Famous+bobsledding+athletes+and+their+training+regime&amp;sp=EgQgAXAB</t>
        </is>
      </c>
    </row>
    <row r="1762" ht="25.5" customHeight="1">
      <c r="A1762" t="inlineStr">
        <is>
          <t>bobsledding</t>
        </is>
      </c>
      <c r="B1762" t="inlineStr">
        <is>
          <t>How to improve bobsledding speed</t>
        </is>
      </c>
      <c r="C1762"/>
      <c r="D1762"/>
      <c r="E1762" t="inlineStr">
        <is>
          <t>https://www.youtube.com/results?search_query=How+to+improve+bobsledding+speed&amp;sp=EgQgAXAB</t>
        </is>
      </c>
    </row>
    <row r="1763" ht="25.5" customHeight="1">
      <c r="A1763" t="inlineStr">
        <is>
          <t>bobsledding</t>
        </is>
      </c>
      <c r="B1763" t="inlineStr">
        <is>
          <t>Broadvideos of bobsledding races</t>
        </is>
      </c>
      <c r="C1763"/>
      <c r="D1763"/>
      <c r="E1763" t="inlineStr">
        <is>
          <t>https://www.youtube.com/results?search_query=Broadvideos+of+bobsledding+races&amp;sp=EgQgAXAB</t>
        </is>
      </c>
    </row>
    <row r="1764" ht="25.5" customHeight="1">
      <c r="A1764" t="inlineStr">
        <is>
          <t>bookbinding</t>
        </is>
      </c>
      <c r="B1764" t="inlineStr">
        <is>
          <t>How to do bookbinding for beginners</t>
        </is>
      </c>
      <c r="C1764" t="inlineStr">
        <is>
          <t>Yes</t>
        </is>
      </c>
      <c r="D1764"/>
      <c r="E1764" t="inlineStr">
        <is>
          <t>https://www.youtube.com/results?search_query=How+to+do+bookbinding+for+beginners&amp;sp=EgQgAXAB</t>
        </is>
      </c>
    </row>
    <row r="1765" ht="25.5" customHeight="1">
      <c r="A1765" t="inlineStr">
        <is>
          <t>bookbinding</t>
        </is>
      </c>
      <c r="B1765" t="inlineStr">
        <is>
          <t>Bookbinding tutorials for all levels</t>
        </is>
      </c>
      <c r="C1765" t="inlineStr">
        <is>
          <t>Yes</t>
        </is>
      </c>
      <c r="D1765"/>
      <c r="E1765" t="inlineStr">
        <is>
          <t>https://www.youtube.com/results?search_query=Bookbinding+tutorials+for+all+levels&amp;sp=EgQgAXAB</t>
        </is>
      </c>
    </row>
    <row r="1766" ht="25.5" customHeight="1">
      <c r="A1766" t="inlineStr">
        <is>
          <t>bookbinding</t>
        </is>
      </c>
      <c r="B1766" t="inlineStr">
        <is>
          <t>DIY Basic bookbinding technique</t>
        </is>
      </c>
      <c r="C1766" t="inlineStr">
        <is>
          <t>Yes</t>
        </is>
      </c>
      <c r="D1766"/>
      <c r="E1766" t="inlineStr">
        <is>
          <t>https://www.youtube.com/results?search_query=DIY+Basic+bookbinding+technique&amp;sp=EgQgAXAB</t>
        </is>
      </c>
    </row>
    <row r="1767" ht="25.5" customHeight="1">
      <c r="A1767" t="inlineStr">
        <is>
          <t>bookbinding</t>
        </is>
      </c>
      <c r="B1767" t="inlineStr">
        <is>
          <t>Day in the life of a professional bookbinder</t>
        </is>
      </c>
      <c r="C1767" t="inlineStr">
        <is>
          <t>Yes</t>
        </is>
      </c>
      <c r="D1767"/>
      <c r="E1767" t="inlineStr">
        <is>
          <t>https://www.youtube.com/results?search_query=Day+in+the+life+of+a+professional+bookbinder&amp;sp=EgQgAXAB</t>
        </is>
      </c>
    </row>
    <row r="1768" ht="25.5" customHeight="1">
      <c r="A1768" t="inlineStr">
        <is>
          <t>bookbinding</t>
        </is>
      </c>
      <c r="B1768" t="inlineStr">
        <is>
          <t>Step by step guide to Japanese bookbinding</t>
        </is>
      </c>
      <c r="C1768" t="inlineStr">
        <is>
          <t>Yes</t>
        </is>
      </c>
      <c r="D1768"/>
      <c r="E1768" t="inlineStr">
        <is>
          <t>https://www.youtube.com/results?search_query=Step+by+step+guide+to+Japanese+bookbinding&amp;sp=EgQgAXAB</t>
        </is>
      </c>
    </row>
    <row r="1769" ht="25.5" customHeight="1">
      <c r="A1769" t="inlineStr">
        <is>
          <t>bookbinding</t>
        </is>
      </c>
      <c r="B1769" t="inlineStr">
        <is>
          <t>Beginner's guide to creating a hardcover book</t>
        </is>
      </c>
      <c r="C1769" t="inlineStr">
        <is>
          <t>Yes</t>
        </is>
      </c>
      <c r="D1769"/>
      <c r="E1769" t="inlineStr">
        <is>
          <t>https://www.youtube.com/results?search_query=Beginner's+guide+to+creating+a+hardcover+book&amp;sp=EgQgAXAB</t>
        </is>
      </c>
    </row>
    <row r="1770" ht="25.5" customHeight="1">
      <c r="A1770" t="inlineStr">
        <is>
          <t>bookbinding</t>
        </is>
      </c>
      <c r="B1770" t="inlineStr">
        <is>
          <t>Advanced techniques in bookbinding</t>
        </is>
      </c>
      <c r="C1770" t="inlineStr">
        <is>
          <t>Yes</t>
        </is>
      </c>
      <c r="D1770"/>
      <c r="E1770" t="inlineStr">
        <is>
          <t>https://www.youtube.com/results?search_query=Advanced+techniques+in+bookbinding&amp;sp=EgQgAXAB</t>
        </is>
      </c>
    </row>
    <row r="1771" ht="25.5" customHeight="1">
      <c r="A1771" t="inlineStr">
        <is>
          <t>bookbinding</t>
        </is>
      </c>
      <c r="B1771" t="inlineStr">
        <is>
          <t>Tips and tricks on bookbinding</t>
        </is>
      </c>
      <c r="C1771" t="inlineStr">
        <is>
          <t>Yes</t>
        </is>
      </c>
      <c r="D1771"/>
      <c r="E1771" t="inlineStr">
        <is>
          <t>https://www.youtube.com/results?search_query=Tips+and+tricks+on+bookbinding&amp;sp=EgQgAXAB</t>
        </is>
      </c>
    </row>
    <row r="1772" ht="25.5" customHeight="1">
      <c r="A1772" t="inlineStr">
        <is>
          <t>bookbinding</t>
        </is>
      </c>
      <c r="B1772" t="inlineStr">
        <is>
          <t>How to bind a book with a leather cover</t>
        </is>
      </c>
      <c r="C1772" t="inlineStr">
        <is>
          <t>Yes</t>
        </is>
      </c>
      <c r="D1772"/>
      <c r="E1772" t="inlineStr">
        <is>
          <t>https://www.youtube.com/results?search_query=How+to+bind+a+book+with+a+leather+cover&amp;sp=EgQgAXAB</t>
        </is>
      </c>
    </row>
    <row r="1773" ht="25.5" customHeight="1">
      <c r="A1773" t="inlineStr">
        <is>
          <t>bookbinding</t>
        </is>
      </c>
      <c r="B1773" t="inlineStr">
        <is>
          <t>Creative projects using bookbinding skills</t>
        </is>
      </c>
      <c r="C1773" t="inlineStr">
        <is>
          <t>Yes</t>
        </is>
      </c>
      <c r="D1773"/>
      <c r="E1773" t="inlineStr">
        <is>
          <t>https://www.youtube.com/results?search_query=Creative+projects+using+bookbinding+skills&amp;sp=EgQgAXAB</t>
        </is>
      </c>
    </row>
    <row r="1774" ht="25.5" customHeight="1">
      <c r="A1774" t="inlineStr">
        <is>
          <t>bouncing on trampoline</t>
        </is>
      </c>
      <c r="B1774" t="inlineStr">
        <is>
          <t>How to bounce on a trampoline for beginners</t>
        </is>
      </c>
      <c r="C1774"/>
      <c r="D1774"/>
      <c r="E1774" t="inlineStr">
        <is>
          <t>https://www.youtube.com/results?search_query=How+to+bounce+on+a+trampoline+for+beginners&amp;sp=EgQgAXAB</t>
        </is>
      </c>
    </row>
    <row r="1775" ht="25.5" customHeight="1">
      <c r="A1775" t="inlineStr">
        <is>
          <t>bouncing on trampoline</t>
        </is>
      </c>
      <c r="B1775" t="inlineStr">
        <is>
          <t>Trampoline bouncing techniques</t>
        </is>
      </c>
      <c r="C1775"/>
      <c r="D1775"/>
      <c r="E1775" t="inlineStr">
        <is>
          <t>https://www.youtube.com/results?search_query=Trampoline+bouncing+techniques&amp;sp=EgQgAXAB</t>
        </is>
      </c>
    </row>
    <row r="1776" ht="25.5" customHeight="1">
      <c r="A1776" t="inlineStr">
        <is>
          <t>bouncing on trampoline</t>
        </is>
      </c>
      <c r="B1776" t="inlineStr">
        <is>
          <t>Day in the life of a professional trampoline athlete</t>
        </is>
      </c>
      <c r="C1776"/>
      <c r="D1776"/>
      <c r="E1776" t="inlineStr">
        <is>
          <t>https://www.youtube.com/results?search_query=Day+in+the+life+of+a+professional+trampoline+athlete&amp;sp=EgQgAXAB</t>
        </is>
      </c>
    </row>
    <row r="1777" ht="25.5" customHeight="1">
      <c r="A1777" t="inlineStr">
        <is>
          <t>bouncing on trampoline</t>
        </is>
      </c>
      <c r="B1777" t="inlineStr">
        <is>
          <t>How to do flip bounce on trampoline</t>
        </is>
      </c>
      <c r="C1777"/>
      <c r="D1777"/>
      <c r="E1777" t="inlineStr">
        <is>
          <t>https://www.youtube.com/results?search_query=How+to+do+flip+bounce+on+trampoline&amp;sp=EgQgAXAB</t>
        </is>
      </c>
    </row>
    <row r="1778" ht="25.5" customHeight="1">
      <c r="A1778" t="inlineStr">
        <is>
          <t>bouncing on trampoline</t>
        </is>
      </c>
      <c r="B1778" t="inlineStr">
        <is>
          <t>Safety tips for bouncing on trampoline</t>
        </is>
      </c>
      <c r="C1778"/>
      <c r="D1778"/>
      <c r="E1778" t="inlineStr">
        <is>
          <t>https://www.youtube.com/results?search_query=Safety+tips+for+bouncing+on+trampoline&amp;sp=EgQgAXAB</t>
        </is>
      </c>
    </row>
    <row r="1779" ht="25.5" customHeight="1">
      <c r="A1779" t="inlineStr">
        <is>
          <t>bouncing on trampoline</t>
        </is>
      </c>
      <c r="B1779" t="inlineStr">
        <is>
          <t>Improving trampoline bounce performance</t>
        </is>
      </c>
      <c r="C1779"/>
      <c r="D1779"/>
      <c r="E1779" t="inlineStr">
        <is>
          <t>https://www.youtube.com/results?search_query=Improving+trampoline+bounce+performance&amp;sp=EgQgAXAB</t>
        </is>
      </c>
    </row>
    <row r="1780" ht="25.5" customHeight="1">
      <c r="A1780" t="inlineStr">
        <is>
          <t>bouncing on trampoline</t>
        </is>
      </c>
      <c r="B1780" t="inlineStr">
        <is>
          <t>Bouncing on trampoline for fitness workout</t>
        </is>
      </c>
      <c r="C1780"/>
      <c r="D1780"/>
      <c r="E1780" t="inlineStr">
        <is>
          <t>https://www.youtube.com/results?search_query=Bouncing+on+trampoline+for+fitness+workout&amp;sp=EgQgAXAB</t>
        </is>
      </c>
    </row>
    <row r="1781" ht="25.5" customHeight="1">
      <c r="A1781" t="inlineStr">
        <is>
          <t>bouncing on trampoline</t>
        </is>
      </c>
      <c r="B1781" t="inlineStr">
        <is>
          <t>Games to play while bouncing on trampoline</t>
        </is>
      </c>
      <c r="C1781"/>
      <c r="D1781"/>
      <c r="E1781" t="inlineStr">
        <is>
          <t>https://www.youtube.com/results?search_query=Games+to+play+while+bouncing+on+trampoline&amp;sp=EgQgAXAB</t>
        </is>
      </c>
    </row>
    <row r="1782" ht="25.5" customHeight="1">
      <c r="A1782" t="inlineStr">
        <is>
          <t>bouncing on trampoline</t>
        </is>
      </c>
      <c r="B1782" t="inlineStr">
        <is>
          <t>Professional trampoline tricks and bounce techniques</t>
        </is>
      </c>
      <c r="C1782"/>
      <c r="D1782"/>
      <c r="E1782" t="inlineStr">
        <is>
          <t>https://www.youtube.com/results?search_query=Professional+trampoline+tricks+and+bounce+techniques&amp;sp=EgQgAXAB</t>
        </is>
      </c>
    </row>
    <row r="1783" ht="25.5" customHeight="1">
      <c r="A1783" t="inlineStr">
        <is>
          <t>bouncing on trampoline</t>
        </is>
      </c>
      <c r="B1783" t="inlineStr">
        <is>
          <t>First time bouncing on trampoline experience</t>
        </is>
      </c>
      <c r="C1783"/>
      <c r="D1783"/>
      <c r="E1783" t="inlineStr">
        <is>
          <t>https://www.youtube.com/results?search_query=First+time+bouncing+on+trampoline+experience&amp;sp=EgQgAXAB</t>
        </is>
      </c>
    </row>
    <row r="1784" ht="25.5" customHeight="1">
      <c r="A1784" t="inlineStr">
        <is>
          <t>breading or breadcrumbing</t>
        </is>
      </c>
      <c r="B1784" t="inlineStr">
        <is>
          <t>How to breadcrumb chicken for frying</t>
        </is>
      </c>
      <c r="C1784"/>
      <c r="D1784"/>
      <c r="E1784" t="inlineStr">
        <is>
          <t>https://www.youtube.com/results?search_query=How+to+breadcrumb+chicken+for+frying&amp;sp=EgQgAXAB</t>
        </is>
      </c>
    </row>
    <row r="1785" ht="25.5" customHeight="1">
      <c r="A1785" t="inlineStr">
        <is>
          <t>breading or breadcrumbing</t>
        </is>
      </c>
      <c r="B1785" t="inlineStr">
        <is>
          <t>Different types of breading techniques</t>
        </is>
      </c>
      <c r="C1785"/>
      <c r="D1785"/>
      <c r="E1785" t="inlineStr">
        <is>
          <t>https://www.youtube.com/results?search_query=Different+types+of+breading+techniques&amp;sp=EgQgAXAB</t>
        </is>
      </c>
    </row>
    <row r="1786" ht="25.5" customHeight="1">
      <c r="A1786" t="inlineStr">
        <is>
          <t>breading or breadcrumbing</t>
        </is>
      </c>
      <c r="B1786" t="inlineStr">
        <is>
          <t>Proper way to bread fish</t>
        </is>
      </c>
      <c r="C1786"/>
      <c r="D1786"/>
      <c r="E1786" t="inlineStr">
        <is>
          <t>https://www.youtube.com/results?search_query=Proper+way+to+bread+fish&amp;sp=EgQgAXAB</t>
        </is>
      </c>
    </row>
    <row r="1787" ht="25.5" customHeight="1">
      <c r="A1787" t="inlineStr">
        <is>
          <t>breading or breadcrumbing</t>
        </is>
      </c>
      <c r="B1787" t="inlineStr">
        <is>
          <t>Easy breadcrumbing tutorial for beginners</t>
        </is>
      </c>
      <c r="C1787"/>
      <c r="D1787"/>
      <c r="E1787" t="inlineStr">
        <is>
          <t>https://www.youtube.com/results?search_query=Easy+breadcrumbing+tutorial+for+beginners&amp;sp=EgQgAXAB</t>
        </is>
      </c>
    </row>
    <row r="1788" ht="25.5" customHeight="1">
      <c r="A1788" t="inlineStr">
        <is>
          <t>breading or breadcrumbing</t>
        </is>
      </c>
      <c r="B1788" t="inlineStr">
        <is>
          <t>Day in the life of a chef: Breadcrumbing techniques</t>
        </is>
      </c>
      <c r="C1788"/>
      <c r="D1788"/>
      <c r="E1788" t="inlineStr">
        <is>
          <t>https://www.youtube.com/results?search_query=Day+in+the+life+of+a+chef:+Breadcrumbing+techniques&amp;sp=EgQgAXAB</t>
        </is>
      </c>
    </row>
    <row r="1789" ht="25.5" customHeight="1">
      <c r="A1789" t="inlineStr">
        <is>
          <t>breading or breadcrumbing</t>
        </is>
      </c>
      <c r="B1789" t="inlineStr">
        <is>
          <t>Crispy breadcrumbing recipes</t>
        </is>
      </c>
      <c r="C1789"/>
      <c r="D1789"/>
      <c r="E1789" t="inlineStr">
        <is>
          <t>https://www.youtube.com/results?search_query=Crispy+breadcrumbing+recipes&amp;sp=EgQgAXAB</t>
        </is>
      </c>
    </row>
    <row r="1790" ht="25.5" customHeight="1">
      <c r="A1790" t="inlineStr">
        <is>
          <t>breading or breadcrumbing</t>
        </is>
      </c>
      <c r="B1790" t="inlineStr">
        <is>
          <t>How to achieve perfect breading for schnitzel</t>
        </is>
      </c>
      <c r="C1790"/>
      <c r="D1790"/>
      <c r="E1790" t="inlineStr">
        <is>
          <t>https://www.youtube.com/results?search_query=How+to+achieve+perfect+breading+for+schnitzel&amp;sp=EgQgAXAB</t>
        </is>
      </c>
    </row>
    <row r="1791" ht="25.5" customHeight="1">
      <c r="A1791" t="inlineStr">
        <is>
          <t>breading or breadcrumbing</t>
        </is>
      </c>
      <c r="B1791" t="inlineStr">
        <is>
          <t>Kitchen hacks: breadcrumbing without making a mess</t>
        </is>
      </c>
      <c r="C1791"/>
      <c r="D1791"/>
      <c r="E1791" t="inlineStr">
        <is>
          <t>https://www.youtube.com/results?search_query=Kitchen+hacks:+breadcrumbing+without+making+a+mess&amp;sp=EgQgAXAB</t>
        </is>
      </c>
    </row>
    <row r="1792" ht="25.5" customHeight="1">
      <c r="A1792" t="inlineStr">
        <is>
          <t>breading or breadcrumbing</t>
        </is>
      </c>
      <c r="B1792" t="inlineStr">
        <is>
          <t>Breading vs Breadcrumbing: Differences and Techniques</t>
        </is>
      </c>
      <c r="C1792"/>
      <c r="D1792"/>
      <c r="E1792" t="inlineStr">
        <is>
          <t>https://www.youtube.com/results?search_query=Breading+vs+Breadcrumbing:+Differences+and+Techniques&amp;sp=EgQgAXAB</t>
        </is>
      </c>
    </row>
    <row r="1793" ht="25.5" customHeight="1">
      <c r="A1793" t="inlineStr">
        <is>
          <t>breading or breadcrumbing</t>
        </is>
      </c>
      <c r="B1793" t="inlineStr">
        <is>
          <t>How to make and use fresh breadcrumbs at home</t>
        </is>
      </c>
      <c r="C1793"/>
      <c r="D1793"/>
      <c r="E1793" t="inlineStr">
        <is>
          <t>https://www.youtube.com/results?search_query=How+to+make+and+use+fresh+breadcrumbs+at+home&amp;sp=EgQgAXAB</t>
        </is>
      </c>
    </row>
    <row r="1794" ht="25.5" customHeight="1">
      <c r="A1794" t="inlineStr">
        <is>
          <t>brush painting</t>
        </is>
      </c>
      <c r="B1794" t="inlineStr">
        <is>
          <t>How to brush paint for beginners</t>
        </is>
      </c>
      <c r="C1794"/>
      <c r="D1794"/>
      <c r="E1794" t="inlineStr">
        <is>
          <t>https://www.youtube.com/results?search_query=How+to+brush+paint+for+beginners&amp;sp=EgQgAXAB</t>
        </is>
      </c>
    </row>
    <row r="1795" ht="25.5" customHeight="1">
      <c r="A1795" t="inlineStr">
        <is>
          <t>brush painting</t>
        </is>
      </c>
      <c r="B1795" t="inlineStr">
        <is>
          <t>Day in the life of a professional brush painter</t>
        </is>
      </c>
      <c r="C1795"/>
      <c r="D1795"/>
      <c r="E1795" t="inlineStr">
        <is>
          <t>https://www.youtube.com/results?search_query=Day+in+the+life+of+a+professional+brush+painter&amp;sp=EgQgAXAB</t>
        </is>
      </c>
    </row>
    <row r="1796" ht="25.5" customHeight="1">
      <c r="A1796" t="inlineStr">
        <is>
          <t>brush painting</t>
        </is>
      </c>
      <c r="B1796" t="inlineStr">
        <is>
          <t>Mastering the art of brush painting</t>
        </is>
      </c>
      <c r="C1796"/>
      <c r="D1796"/>
      <c r="E1796" t="inlineStr">
        <is>
          <t>https://www.youtube.com/results?search_query=Mastering+the+art+of+brush+painting&amp;sp=EgQgAXAB</t>
        </is>
      </c>
    </row>
    <row r="1797" ht="25.5" customHeight="1">
      <c r="A1797" t="inlineStr">
        <is>
          <t>brush painting</t>
        </is>
      </c>
      <c r="B1797" t="inlineStr">
        <is>
          <t>DIY brush painting techniques</t>
        </is>
      </c>
      <c r="C1797"/>
      <c r="D1797"/>
      <c r="E1797" t="inlineStr">
        <is>
          <t>https://www.youtube.com/results?search_query=DIY+brush+painting+techniques&amp;sp=EgQgAXAB</t>
        </is>
      </c>
    </row>
    <row r="1798" ht="25.5" customHeight="1">
      <c r="A1798" t="inlineStr">
        <is>
          <t>brush painting</t>
        </is>
      </c>
      <c r="B1798" t="inlineStr">
        <is>
          <t>Common mistakes to avoid when brush painting</t>
        </is>
      </c>
      <c r="C1798"/>
      <c r="D1798"/>
      <c r="E1798" t="inlineStr">
        <is>
          <t>https://www.youtube.com/results?search_query=Common+mistakes+to+avoid+when+brush+painting&amp;sp=EgQgAXAB</t>
        </is>
      </c>
    </row>
    <row r="1799" ht="25.5" customHeight="1">
      <c r="A1799" t="inlineStr">
        <is>
          <t>brush painting</t>
        </is>
      </c>
      <c r="B1799" t="inlineStr">
        <is>
          <t>How to clean a brush after painting</t>
        </is>
      </c>
      <c r="C1799"/>
      <c r="D1799"/>
      <c r="E1799" t="inlineStr">
        <is>
          <t>https://www.youtube.com/results?search_query=How+to+clean+a+brush+after+painting&amp;sp=EgQgAXAB</t>
        </is>
      </c>
    </row>
    <row r="1800" ht="25.5" customHeight="1">
      <c r="A1800" t="inlineStr">
        <is>
          <t>brush painting</t>
        </is>
      </c>
      <c r="B1800" t="inlineStr">
        <is>
          <t>How to select a brush for painting</t>
        </is>
      </c>
      <c r="C1800"/>
      <c r="D1800"/>
      <c r="E1800" t="inlineStr">
        <is>
          <t>https://www.youtube.com/results?search_query=How+to+select+a+brush+for+painting&amp;sp=EgQgAXAB</t>
        </is>
      </c>
    </row>
    <row r="1801" ht="25.5" customHeight="1">
      <c r="A1801" t="inlineStr">
        <is>
          <t>brush painting</t>
        </is>
      </c>
      <c r="B1801" t="inlineStr">
        <is>
          <t>Step by step guide to brush painting</t>
        </is>
      </c>
      <c r="C1801"/>
      <c r="D1801"/>
      <c r="E1801" t="inlineStr">
        <is>
          <t>https://www.youtube.com/results?search_query=Step+by+step+guide+to+brush+painting&amp;sp=EgQgAXAB</t>
        </is>
      </c>
    </row>
    <row r="1802" ht="25.5" customHeight="1">
      <c r="A1802" t="inlineStr">
        <is>
          <t>brush painting</t>
        </is>
      </c>
      <c r="B1802" t="inlineStr">
        <is>
          <t>Different styles of brush painting</t>
        </is>
      </c>
      <c r="C1802"/>
      <c r="D1802"/>
      <c r="E1802" t="inlineStr">
        <is>
          <t>https://www.youtube.com/results?search_query=Different+styles+of+brush+painting&amp;sp=EgQgAXAB</t>
        </is>
      </c>
    </row>
    <row r="1803" ht="25.5" customHeight="1">
      <c r="A1803" t="inlineStr">
        <is>
          <t>brush painting</t>
        </is>
      </c>
      <c r="B1803" t="inlineStr">
        <is>
          <t>Getting creative with brush painting</t>
        </is>
      </c>
      <c r="C1803"/>
      <c r="D1803"/>
      <c r="E1803" t="inlineStr">
        <is>
          <t>https://www.youtube.com/results?search_query=Getting+creative+with+brush+painting&amp;sp=EgQgAXAB</t>
        </is>
      </c>
    </row>
    <row r="1804" ht="25.5" customHeight="1">
      <c r="A1804" t="inlineStr">
        <is>
          <t>brushing teeth</t>
        </is>
      </c>
      <c r="B1804" t="inlineStr">
        <is>
          <t>How to brush your teeth properly</t>
        </is>
      </c>
      <c r="C1804"/>
      <c r="D1804"/>
      <c r="E1804" t="inlineStr">
        <is>
          <t>https://www.youtube.com/results?search_query=How+to+brush+your+teeth+properly&amp;sp=EgQgAXAB</t>
        </is>
      </c>
    </row>
    <row r="1805" ht="25.5" customHeight="1">
      <c r="A1805" t="inlineStr">
        <is>
          <t>brushing teeth</t>
        </is>
      </c>
      <c r="B1805" t="inlineStr">
        <is>
          <t>The right technique for brushing teeth</t>
        </is>
      </c>
      <c r="C1805"/>
      <c r="D1805"/>
      <c r="E1805" t="inlineStr">
        <is>
          <t>https://www.youtube.com/results?search_query=The+right+technique+for+brushing+teeth&amp;sp=EgQgAXAB</t>
        </is>
      </c>
    </row>
    <row r="1806" ht="25.5" customHeight="1">
      <c r="A1806" t="inlineStr">
        <is>
          <t>brushing teeth</t>
        </is>
      </c>
      <c r="B1806" t="inlineStr">
        <is>
          <t>Step by step guide to brushing teeth</t>
        </is>
      </c>
      <c r="C1806"/>
      <c r="D1806"/>
      <c r="E1806" t="inlineStr">
        <is>
          <t>https://www.youtube.com/results?search_query=Step+by+step+guide+to+brushing+teeth&amp;sp=EgQgAXAB</t>
        </is>
      </c>
    </row>
    <row r="1807" ht="25.5" customHeight="1">
      <c r="A1807" t="inlineStr">
        <is>
          <t>brushing teeth</t>
        </is>
      </c>
      <c r="B1807" t="inlineStr">
        <is>
          <t>Mistakes to avoid while brushing your teeth</t>
        </is>
      </c>
      <c r="C1807"/>
      <c r="D1807"/>
      <c r="E1807" t="inlineStr">
        <is>
          <t>https://www.youtube.com/results?search_query=Mistakes+to+avoid+while+brushing+your+teeth&amp;sp=EgQgAXAB</t>
        </is>
      </c>
    </row>
    <row r="1808" ht="25.5" customHeight="1">
      <c r="A1808" t="inlineStr">
        <is>
          <t>brushing teeth</t>
        </is>
      </c>
      <c r="B1808" t="inlineStr">
        <is>
          <t>The importance of brushing teeth twice a day</t>
        </is>
      </c>
      <c r="C1808"/>
      <c r="D1808"/>
      <c r="E1808" t="inlineStr">
        <is>
          <t>https://www.youtube.com/results?search_query=The+importance+of+brushing+teeth+twice+a+day&amp;sp=EgQgAXAB</t>
        </is>
      </c>
    </row>
    <row r="1809" ht="25.5" customHeight="1">
      <c r="A1809" t="inlineStr">
        <is>
          <t>brushing teeth</t>
        </is>
      </c>
      <c r="B1809" t="inlineStr">
        <is>
          <t>Day in the life of a dentist: Brushing teeth</t>
        </is>
      </c>
      <c r="C1809"/>
      <c r="D1809"/>
      <c r="E1809" t="inlineStr">
        <is>
          <t>https://www.youtube.com/results?search_query=Day+in+the+life+of+a+dentist:+Brushing+teeth&amp;sp=EgQgAXAB</t>
        </is>
      </c>
    </row>
    <row r="1810" ht="25.5" customHeight="1">
      <c r="A1810" t="inlineStr">
        <is>
          <t>brushing teeth</t>
        </is>
      </c>
      <c r="B1810" t="inlineStr">
        <is>
          <t>The best toothpaste for brushing teeth</t>
        </is>
      </c>
      <c r="C1810"/>
      <c r="D1810"/>
      <c r="E1810" t="inlineStr">
        <is>
          <t>https://www.youtube.com/results?search_query=The+best+toothpaste+for+brushing+teeth&amp;sp=EgQgAXAB</t>
        </is>
      </c>
    </row>
    <row r="1811" ht="25.5" customHeight="1">
      <c r="A1811" t="inlineStr">
        <is>
          <t>brushing teeth</t>
        </is>
      </c>
      <c r="B1811" t="inlineStr">
        <is>
          <t>How to brush teeth for kids</t>
        </is>
      </c>
      <c r="C1811"/>
      <c r="D1811"/>
      <c r="E1811" t="inlineStr">
        <is>
          <t>https://www.youtube.com/results?search_query=How+to+brush+teeth+for+kids&amp;sp=EgQgAXAB</t>
        </is>
      </c>
    </row>
    <row r="1812" ht="25.5" customHeight="1">
      <c r="A1812" t="inlineStr">
        <is>
          <t>brushing teeth</t>
        </is>
      </c>
      <c r="B1812" t="inlineStr">
        <is>
          <t>Brushing teeth with braces tips</t>
        </is>
      </c>
      <c r="C1812"/>
      <c r="D1812"/>
      <c r="E1812" t="inlineStr">
        <is>
          <t>https://www.youtube.com/results?search_query=Brushing+teeth+with+braces+tips&amp;sp=EgQgAXAB</t>
        </is>
      </c>
    </row>
    <row r="1813" ht="25.5" customHeight="1">
      <c r="A1813" t="inlineStr">
        <is>
          <t>brushing teeth</t>
        </is>
      </c>
      <c r="B1813" t="inlineStr">
        <is>
          <t>What happens if you don't brush your teeth</t>
        </is>
      </c>
      <c r="C1813"/>
      <c r="D1813"/>
      <c r="E1813" t="inlineStr">
        <is>
          <t>https://www.youtube.com/results?search_query=What+happens+if+you+don't+brush+your+teeth&amp;sp=EgQgAXAB</t>
        </is>
      </c>
    </row>
    <row r="1814" ht="25.5" customHeight="1">
      <c r="A1814" t="inlineStr">
        <is>
          <t>building cabinet</t>
        </is>
      </c>
      <c r="B1814" t="inlineStr">
        <is>
          <t>How to build a cabinet from scratch</t>
        </is>
      </c>
      <c r="C1814"/>
      <c r="D1814"/>
      <c r="E1814" t="inlineStr">
        <is>
          <t>https://www.youtube.com/results?search_query=How+to+build+a+cabinet+from+scratch&amp;sp=EgQgAXAB</t>
        </is>
      </c>
    </row>
    <row r="1815" ht="25.5" customHeight="1">
      <c r="A1815" t="inlineStr">
        <is>
          <t>building cabinet</t>
        </is>
      </c>
      <c r="B1815" t="inlineStr">
        <is>
          <t>DIY cabinet building tutorial</t>
        </is>
      </c>
      <c r="C1815"/>
      <c r="D1815"/>
      <c r="E1815" t="inlineStr">
        <is>
          <t>https://www.youtube.com/results?search_query=DIY+cabinet+building+tutorial&amp;sp=EgQgAXAB</t>
        </is>
      </c>
    </row>
    <row r="1816" ht="25.5" customHeight="1">
      <c r="A1816" t="inlineStr">
        <is>
          <t>building cabinet</t>
        </is>
      </c>
      <c r="B1816" t="inlineStr">
        <is>
          <t>Step by step guide on assembling a cabinet</t>
        </is>
      </c>
      <c r="C1816"/>
      <c r="D1816"/>
      <c r="E1816" t="inlineStr">
        <is>
          <t>https://www.youtube.com/results?search_query=Step+by+step+guide+on+assembling+a+cabinet&amp;sp=EgQgAXAB</t>
        </is>
      </c>
    </row>
    <row r="1817" ht="25.5" customHeight="1">
      <c r="A1817" t="inlineStr">
        <is>
          <t>building cabinet</t>
        </is>
      </c>
      <c r="B1817" t="inlineStr">
        <is>
          <t>Day in the life of a cabinet maker</t>
        </is>
      </c>
      <c r="C1817"/>
      <c r="D1817"/>
      <c r="E1817" t="inlineStr">
        <is>
          <t>https://www.youtube.com/results?search_query=Day+in+the+life+of+a+cabinet+maker&amp;sp=EgQgAXAB</t>
        </is>
      </c>
    </row>
    <row r="1818" ht="25.5" customHeight="1">
      <c r="A1818" t="inlineStr">
        <is>
          <t>building cabinet</t>
        </is>
      </c>
      <c r="B1818" t="inlineStr">
        <is>
          <t>Expert tips for building a cabinet</t>
        </is>
      </c>
      <c r="C1818"/>
      <c r="D1818"/>
      <c r="E1818" t="inlineStr">
        <is>
          <t>https://www.youtube.com/results?search_query=Expert+tips+for+building+a+cabinet&amp;sp=EgQgAXAB</t>
        </is>
      </c>
    </row>
    <row r="1819" ht="25.5" customHeight="1">
      <c r="A1819" t="inlineStr">
        <is>
          <t>building cabinet</t>
        </is>
      </c>
      <c r="B1819" t="inlineStr">
        <is>
          <t>Choosing right materials for cabinet construction</t>
        </is>
      </c>
      <c r="C1819"/>
      <c r="D1819"/>
      <c r="E1819" t="inlineStr">
        <is>
          <t>https://www.youtube.com/results?search_query=Choosing+right+materials+for+cabinet+construction&amp;sp=EgQgAXAB</t>
        </is>
      </c>
    </row>
    <row r="1820" ht="25.5" customHeight="1">
      <c r="A1820" t="inlineStr">
        <is>
          <t>building cabinet</t>
        </is>
      </c>
      <c r="B1820" t="inlineStr">
        <is>
          <t>Mistakes to avoid when building a cabinet</t>
        </is>
      </c>
      <c r="C1820"/>
      <c r="D1820"/>
      <c r="E1820" t="inlineStr">
        <is>
          <t>https://www.youtube.com/results?search_query=Mistakes+to+avoid+when+building+a+cabinet&amp;sp=EgQgAXAB</t>
        </is>
      </c>
    </row>
    <row r="1821" ht="25.5" customHeight="1">
      <c r="A1821" t="inlineStr">
        <is>
          <t>building cabinet</t>
        </is>
      </c>
      <c r="B1821" t="inlineStr">
        <is>
          <t>Cabinet building techniques</t>
        </is>
      </c>
      <c r="C1821"/>
      <c r="D1821"/>
      <c r="E1821" t="inlineStr">
        <is>
          <t>https://www.youtube.com/results?search_query=Cabinet+building+techniques&amp;sp=EgQgAXAB</t>
        </is>
      </c>
    </row>
    <row r="1822" ht="25.5" customHeight="1">
      <c r="A1822" t="inlineStr">
        <is>
          <t>building cabinet</t>
        </is>
      </c>
      <c r="B1822" t="inlineStr">
        <is>
          <t>How to design and build your own cabinet</t>
        </is>
      </c>
      <c r="C1822"/>
      <c r="D1822"/>
      <c r="E1822" t="inlineStr">
        <is>
          <t>https://www.youtube.com/results?search_query=How+to+design+and+build+your+own+cabinet&amp;sp=EgQgAXAB</t>
        </is>
      </c>
    </row>
    <row r="1823" ht="25.5" customHeight="1">
      <c r="A1823" t="inlineStr">
        <is>
          <t>building cabinet</t>
        </is>
      </c>
      <c r="B1823" t="inlineStr">
        <is>
          <t>Tools needed for cabinet building</t>
        </is>
      </c>
      <c r="C1823"/>
      <c r="D1823"/>
      <c r="E1823" t="inlineStr">
        <is>
          <t>https://www.youtube.com/results?search_query=Tools+needed+for+cabinet+building&amp;sp=EgQgAXAB</t>
        </is>
      </c>
    </row>
    <row r="1824" ht="25.5" customHeight="1">
      <c r="A1824" t="inlineStr">
        <is>
          <t>capoeira</t>
        </is>
      </c>
      <c r="B1824" t="inlineStr">
        <is>
          <t>How to learn Capoeira for beginners</t>
        </is>
      </c>
      <c r="C1824"/>
      <c r="D1824"/>
      <c r="E1824" t="inlineStr">
        <is>
          <t>https://www.youtube.com/results?search_query=How+to+learn+Capoeira+for+beginners&amp;sp=EgQgAXAB</t>
        </is>
      </c>
    </row>
    <row r="1825" ht="25.5" customHeight="1">
      <c r="A1825" t="inlineStr">
        <is>
          <t>capoeira</t>
        </is>
      </c>
      <c r="B1825" t="inlineStr">
        <is>
          <t>Capoeira training routines</t>
        </is>
      </c>
      <c r="C1825"/>
      <c r="D1825"/>
      <c r="E1825" t="inlineStr">
        <is>
          <t>https://www.youtube.com/results?search_query=Capoeira+training+routines&amp;sp=EgQgAXAB</t>
        </is>
      </c>
    </row>
    <row r="1826" ht="25.5" customHeight="1">
      <c r="A1826" t="inlineStr">
        <is>
          <t>capoeira</t>
        </is>
      </c>
      <c r="B1826" t="inlineStr">
        <is>
          <t>Day in the life of a Capoeira trainer</t>
        </is>
      </c>
      <c r="C1826"/>
      <c r="D1826"/>
      <c r="E1826" t="inlineStr">
        <is>
          <t>https://www.youtube.com/results?search_query=Day+in+the+life+of+a+Capoeira+trainer&amp;sp=EgQgAXAB</t>
        </is>
      </c>
    </row>
    <row r="1827" ht="25.5" customHeight="1">
      <c r="A1827" t="inlineStr">
        <is>
          <t>capoeira</t>
        </is>
      </c>
      <c r="B1827" t="inlineStr">
        <is>
          <t>Capoeira techniques step by step</t>
        </is>
      </c>
      <c r="C1827"/>
      <c r="D1827"/>
      <c r="E1827" t="inlineStr">
        <is>
          <t>https://www.youtube.com/results?search_query=Capoeira+techniques+step+by+step&amp;sp=EgQgAXAB</t>
        </is>
      </c>
    </row>
    <row r="1828" ht="25.5" customHeight="1">
      <c r="A1828" t="inlineStr">
        <is>
          <t>capoeira</t>
        </is>
      </c>
      <c r="B1828" t="inlineStr">
        <is>
          <t>Mestre Bimba Capoeira highlights</t>
        </is>
      </c>
      <c r="C1828"/>
      <c r="D1828"/>
      <c r="E1828" t="inlineStr">
        <is>
          <t>https://www.youtube.com/results?search_query=Mestre+Bimba+Capoeira+highlights&amp;sp=EgQgAXAB</t>
        </is>
      </c>
    </row>
    <row r="1829" ht="25.5" customHeight="1">
      <c r="A1829" t="inlineStr">
        <is>
          <t>capoeira</t>
        </is>
      </c>
      <c r="B1829" t="inlineStr">
        <is>
          <t>Advanced Capoeira moves</t>
        </is>
      </c>
      <c r="C1829"/>
      <c r="D1829"/>
      <c r="E1829" t="inlineStr">
        <is>
          <t>https://www.youtube.com/results?search_query=Advanced+Capoeira+moves&amp;sp=EgQgAXAB</t>
        </is>
      </c>
    </row>
    <row r="1830" ht="25.5" customHeight="1">
      <c r="A1830" t="inlineStr">
        <is>
          <t>capoeira</t>
        </is>
      </c>
      <c r="B1830" t="inlineStr">
        <is>
          <t>Capoeira vs other martial arts</t>
        </is>
      </c>
      <c r="C1830"/>
      <c r="D1830"/>
      <c r="E1830" t="inlineStr">
        <is>
          <t>https://www.youtube.com/results?search_query=Capoeira+vs+other+martial+arts&amp;sp=EgQgAXAB</t>
        </is>
      </c>
    </row>
    <row r="1831" ht="25.5" customHeight="1">
      <c r="A1831" t="inlineStr">
        <is>
          <t>capoeira</t>
        </is>
      </c>
      <c r="B1831" t="inlineStr">
        <is>
          <t>History of Capoeira</t>
        </is>
      </c>
      <c r="C1831"/>
      <c r="D1831"/>
      <c r="E1831" t="inlineStr">
        <is>
          <t>https://www.youtube.com/results?search_query=History+of+Capoeira&amp;sp=EgQgAXAB</t>
        </is>
      </c>
    </row>
    <row r="1832" ht="25.5" customHeight="1">
      <c r="A1832" t="inlineStr">
        <is>
          <t>capoeira</t>
        </is>
      </c>
      <c r="B1832" t="inlineStr">
        <is>
          <t>Capoeira music and instruments tutorial</t>
        </is>
      </c>
      <c r="C1832"/>
      <c r="D1832"/>
      <c r="E1832" t="inlineStr">
        <is>
          <t>https://www.youtube.com/results?search_query=Capoeira+music+and+instruments+tutorial&amp;sp=EgQgAXAB</t>
        </is>
      </c>
    </row>
    <row r="1833" ht="25.5" customHeight="1">
      <c r="A1833" t="inlineStr">
        <is>
          <t>capoeira</t>
        </is>
      </c>
      <c r="B1833" t="inlineStr">
        <is>
          <t>Training exercises for Capoeira flexibility and strength</t>
        </is>
      </c>
      <c r="C1833"/>
      <c r="D1833"/>
      <c r="E1833" t="inlineStr">
        <is>
          <t>https://www.youtube.com/results?search_query=Training+exercises+for+Capoeira+flexibility+and+strength&amp;sp=EgQgAXAB</t>
        </is>
      </c>
    </row>
    <row r="1834" ht="25.5" customHeight="1">
      <c r="A1834" t="inlineStr">
        <is>
          <t>carrying baby</t>
        </is>
      </c>
      <c r="B1834" t="inlineStr">
        <is>
          <t>Best baby carrying techniques for new parents</t>
        </is>
      </c>
      <c r="C1834"/>
      <c r="D1834"/>
      <c r="E1834" t="inlineStr">
        <is>
          <t>https://www.youtube.com/results?search_query=Best+baby+carrying+techniques+for+new+parents&amp;sp=EgQgAXAB</t>
        </is>
      </c>
    </row>
    <row r="1835" ht="25.5" customHeight="1">
      <c r="A1835" t="inlineStr">
        <is>
          <t>carrying baby</t>
        </is>
      </c>
      <c r="B1835" t="inlineStr">
        <is>
          <t>How to safely carry a baby tutorial</t>
        </is>
      </c>
      <c r="C1835"/>
      <c r="D1835"/>
      <c r="E1835" t="inlineStr">
        <is>
          <t>https://www.youtube.com/results?search_query=How+to+safely+carry+a+baby+tutorial&amp;sp=EgQgAXAB</t>
        </is>
      </c>
    </row>
    <row r="1836" ht="25.5" customHeight="1">
      <c r="A1836" t="inlineStr">
        <is>
          <t>carrying baby</t>
        </is>
      </c>
      <c r="B1836" t="inlineStr">
        <is>
          <t>Day in the life of a babywearing mother</t>
        </is>
      </c>
      <c r="C1836"/>
      <c r="D1836"/>
      <c r="E1836" t="inlineStr">
        <is>
          <t>https://www.youtube.com/results?search_query=Day+in+the+life+of+a+babywearing+mother&amp;sp=EgQgAXAB</t>
        </is>
      </c>
    </row>
    <row r="1837" ht="25.5" customHeight="1">
      <c r="A1837" t="inlineStr">
        <is>
          <t>carrying baby</t>
        </is>
      </c>
      <c r="B1837" t="inlineStr">
        <is>
          <t>Carrier vs Sling  different ways to carry your baby</t>
        </is>
      </c>
      <c r="C1837"/>
      <c r="D1837"/>
      <c r="E1837" t="inlineStr">
        <is>
          <t>https://www.youtube.com/results?search_query=Carrier+vs+Sling++different+ways+to+carry+your+baby&amp;sp=EgQgAXAB</t>
        </is>
      </c>
    </row>
    <row r="1838" ht="25.5" customHeight="1">
      <c r="A1838" t="inlineStr">
        <is>
          <t>carrying baby</t>
        </is>
      </c>
      <c r="B1838" t="inlineStr">
        <is>
          <t>Tips and tricks for carrying your baby</t>
        </is>
      </c>
      <c r="C1838"/>
      <c r="D1838"/>
      <c r="E1838" t="inlineStr">
        <is>
          <t>https://www.youtube.com/results?search_query=Tips+and+tricks+for+carrying+your+baby&amp;sp=EgQgAXAB</t>
        </is>
      </c>
    </row>
    <row r="1839" ht="25.5" customHeight="1">
      <c r="A1839" t="inlineStr">
        <is>
          <t>carrying baby</t>
        </is>
      </c>
      <c r="B1839" t="inlineStr">
        <is>
          <t>Ergonomic baby carrying positions</t>
        </is>
      </c>
      <c r="C1839"/>
      <c r="D1839"/>
      <c r="E1839" t="inlineStr">
        <is>
          <t>https://www.youtube.com/results?search_query=Ergonomic+baby+carrying+positions&amp;sp=EgQgAXAB</t>
        </is>
      </c>
    </row>
    <row r="1840" ht="25.5" customHeight="1">
      <c r="A1840" t="inlineStr">
        <is>
          <t>carrying baby</t>
        </is>
      </c>
      <c r="B1840" t="inlineStr">
        <is>
          <t>Mother and baby yoga  how to carry baby</t>
        </is>
      </c>
      <c r="C1840"/>
      <c r="D1840"/>
      <c r="E1840" t="inlineStr">
        <is>
          <t>https://www.youtube.com/results?search_query=Mother+and+baby+yoga++how+to+carry+baby&amp;sp=EgQgAXAB</t>
        </is>
      </c>
    </row>
    <row r="1841" ht="25.5" customHeight="1">
      <c r="A1841" t="inlineStr">
        <is>
          <t>carrying baby</t>
        </is>
      </c>
      <c r="B1841" t="inlineStr">
        <is>
          <t>Dads guide to carrying a baby</t>
        </is>
      </c>
      <c r="C1841"/>
      <c r="D1841"/>
      <c r="E1841" t="inlineStr">
        <is>
          <t>https://www.youtube.com/results?search_query=Dads+guide+to+carrying+a+baby&amp;sp=EgQgAXAB</t>
        </is>
      </c>
    </row>
    <row r="1842" ht="25.5" customHeight="1">
      <c r="A1842" t="inlineStr">
        <is>
          <t>carrying baby</t>
        </is>
      </c>
      <c r="B1842" t="inlineStr">
        <is>
          <t>How to position a baby while carrying</t>
        </is>
      </c>
      <c r="C1842"/>
      <c r="D1842"/>
      <c r="E1842" t="inlineStr">
        <is>
          <t>https://www.youtube.com/results?search_query=How+to+position+a+baby+while+carrying&amp;sp=EgQgAXAB</t>
        </is>
      </c>
    </row>
    <row r="1843" ht="25.5" customHeight="1">
      <c r="A1843" t="inlineStr">
        <is>
          <t>carrying baby</t>
        </is>
      </c>
      <c r="B1843" t="inlineStr">
        <is>
          <t>Carrying baby hacks every parent should know</t>
        </is>
      </c>
      <c r="C1843"/>
      <c r="D1843"/>
      <c r="E1843" t="inlineStr">
        <is>
          <t>https://www.youtube.com/results?search_query=Carrying+baby+hacks+every+parent+should+know&amp;sp=EgQgAXAB</t>
        </is>
      </c>
    </row>
    <row r="1844" ht="25.5" customHeight="1">
      <c r="A1844" t="inlineStr">
        <is>
          <t>cartwheeling</t>
        </is>
      </c>
      <c r="B1844" t="inlineStr">
        <is>
          <t>How to do a cartwheel for beginners</t>
        </is>
      </c>
      <c r="C1844"/>
      <c r="D1844"/>
      <c r="E1844" t="inlineStr">
        <is>
          <t>https://www.youtube.com/results?search_query=How+to+do+a+cartwheel+for+beginners&amp;sp=EgQgAXAB</t>
        </is>
      </c>
    </row>
    <row r="1845" ht="25.5" customHeight="1">
      <c r="A1845" t="inlineStr">
        <is>
          <t>cartwheeling</t>
        </is>
      </c>
      <c r="B1845" t="inlineStr">
        <is>
          <t>Proper technique for cartwheeling</t>
        </is>
      </c>
      <c r="C1845"/>
      <c r="D1845"/>
      <c r="E1845" t="inlineStr">
        <is>
          <t>https://www.youtube.com/results?search_query=Proper+technique+for+cartwheeling&amp;sp=EgQgAXAB</t>
        </is>
      </c>
    </row>
    <row r="1846" ht="25.5" customHeight="1">
      <c r="A1846" t="inlineStr">
        <is>
          <t>cartwheeling</t>
        </is>
      </c>
      <c r="B1846" t="inlineStr">
        <is>
          <t>Gymnastics tutorial: mastering the cartwheel</t>
        </is>
      </c>
      <c r="C1846"/>
      <c r="D1846"/>
      <c r="E1846" t="inlineStr">
        <is>
          <t>https://www.youtube.com/results?search_query=Gymnastics+tutorial:+mastering+the+cartwheel&amp;sp=EgQgAXAB</t>
        </is>
      </c>
    </row>
    <row r="1847" ht="25.5" customHeight="1">
      <c r="A1847" t="inlineStr">
        <is>
          <t>cartwheeling</t>
        </is>
      </c>
      <c r="B1847" t="inlineStr">
        <is>
          <t>Training tips: improve your cartwheel</t>
        </is>
      </c>
      <c r="C1847"/>
      <c r="D1847"/>
      <c r="E1847" t="inlineStr">
        <is>
          <t>https://www.youtube.com/results?search_query=Training+tips:+improve+your+cartwheel&amp;sp=EgQgAXAB</t>
        </is>
      </c>
    </row>
    <row r="1848" ht="25.5" customHeight="1">
      <c r="A1848" t="inlineStr">
        <is>
          <t>cartwheeling</t>
        </is>
      </c>
      <c r="B1848" t="inlineStr">
        <is>
          <t>Step by step guide to perfect cartwheel</t>
        </is>
      </c>
      <c r="C1848"/>
      <c r="D1848"/>
      <c r="E1848" t="inlineStr">
        <is>
          <t>https://www.youtube.com/results?search_query=Step+by+step+guide+to+perfect+cartwheel&amp;sp=EgQgAXAB</t>
        </is>
      </c>
    </row>
    <row r="1849" ht="25.5" customHeight="1">
      <c r="A1849" t="inlineStr">
        <is>
          <t>cartwheeling</t>
        </is>
      </c>
      <c r="B1849" t="inlineStr">
        <is>
          <t>Day in the life of a gymnast training cartwheels</t>
        </is>
      </c>
      <c r="C1849"/>
      <c r="D1849"/>
      <c r="E1849" t="inlineStr">
        <is>
          <t>https://www.youtube.com/results?search_query=Day+in+the+life+of+a+gymnast+training+cartwheels&amp;sp=EgQgAXAB</t>
        </is>
      </c>
    </row>
    <row r="1850" ht="25.5" customHeight="1">
      <c r="A1850" t="inlineStr">
        <is>
          <t>cartwheeling</t>
        </is>
      </c>
      <c r="B1850" t="inlineStr">
        <is>
          <t>Common mistakes while cartwheeling and how to fix them</t>
        </is>
      </c>
      <c r="C1850"/>
      <c r="D1850"/>
      <c r="E1850" t="inlineStr">
        <is>
          <t>https://www.youtube.com/results?search_query=Common+mistakes+while+cartwheeling+and+how+to+fix+them&amp;sp=EgQgAXAB</t>
        </is>
      </c>
    </row>
    <row r="1851" ht="25.5" customHeight="1">
      <c r="A1851" t="inlineStr">
        <is>
          <t>cartwheeling</t>
        </is>
      </c>
      <c r="B1851" t="inlineStr">
        <is>
          <t>Mastering cartwheel in a week challenge</t>
        </is>
      </c>
      <c r="C1851"/>
      <c r="D1851"/>
      <c r="E1851" t="inlineStr">
        <is>
          <t>https://www.youtube.com/results?search_query=Mastering+cartwheel+in+a+week+challenge&amp;sp=EgQgAXAB</t>
        </is>
      </c>
    </row>
    <row r="1852" ht="25.5" customHeight="1">
      <c r="A1852" t="inlineStr">
        <is>
          <t>cartwheeling</t>
        </is>
      </c>
      <c r="B1852" t="inlineStr">
        <is>
          <t>Safety measures while practicing cartwheels</t>
        </is>
      </c>
      <c r="C1852"/>
      <c r="D1852"/>
      <c r="E1852" t="inlineStr">
        <is>
          <t>https://www.youtube.com/results?search_query=Safety+measures+while+practicing+cartwheels&amp;sp=EgQgAXAB</t>
        </is>
      </c>
    </row>
    <row r="1853" ht="25.5" customHeight="1">
      <c r="A1853" t="inlineStr">
        <is>
          <t>cartwheeling</t>
        </is>
      </c>
      <c r="B1853" t="inlineStr">
        <is>
          <t>Cartwheel progression for gymnastics beginners</t>
        </is>
      </c>
      <c r="C1853"/>
      <c r="D1853"/>
      <c r="E1853" t="inlineStr">
        <is>
          <t>https://www.youtube.com/results?search_query=Cartwheel+progression+for+gymnastics+beginners&amp;sp=EgQgAXAB</t>
        </is>
      </c>
    </row>
    <row r="1854" ht="25.5" customHeight="1">
      <c r="A1854" t="inlineStr">
        <is>
          <t>catching fish</t>
        </is>
      </c>
      <c r="B1854" t="inlineStr">
        <is>
          <t>How to catch fish for beginners</t>
        </is>
      </c>
      <c r="C1854"/>
      <c r="D1854"/>
      <c r="E1854" t="inlineStr">
        <is>
          <t>https://www.youtube.com/results?search_query=How+to+catch+fish+for+beginners&amp;sp=EgQgAXAB</t>
        </is>
      </c>
    </row>
    <row r="1855" ht="25.5" customHeight="1">
      <c r="A1855" t="inlineStr">
        <is>
          <t>catching fish</t>
        </is>
      </c>
      <c r="B1855" t="inlineStr">
        <is>
          <t>Best techniques for catching fish</t>
        </is>
      </c>
      <c r="C1855"/>
      <c r="D1855"/>
      <c r="E1855" t="inlineStr">
        <is>
          <t>https://www.youtube.com/results?search_query=Best+techniques+for+catching+fish&amp;sp=EgQgAXAB</t>
        </is>
      </c>
    </row>
    <row r="1856" ht="25.5" customHeight="1">
      <c r="A1856" t="inlineStr">
        <is>
          <t>catching fish</t>
        </is>
      </c>
      <c r="B1856" t="inlineStr">
        <is>
          <t>Day in the life of a professional fisherman</t>
        </is>
      </c>
      <c r="C1856"/>
      <c r="D1856"/>
      <c r="E1856" t="inlineStr">
        <is>
          <t>https://www.youtube.com/results?search_query=Day+in+the+life+of+a+professional+fisherman&amp;sp=EgQgAXAB</t>
        </is>
      </c>
    </row>
    <row r="1857" ht="25.5" customHeight="1">
      <c r="A1857" t="inlineStr">
        <is>
          <t>catching fish</t>
        </is>
      </c>
      <c r="B1857" t="inlineStr">
        <is>
          <t>Fishing tutorials for catching specific types of fish</t>
        </is>
      </c>
      <c r="C1857"/>
      <c r="D1857"/>
      <c r="E1857" t="inlineStr">
        <is>
          <t>https://www.youtube.com/results?search_query=Fishing+tutorials+for+catching+specific+types+of+fish&amp;sp=EgQgAXAB</t>
        </is>
      </c>
    </row>
    <row r="1858" ht="25.5" customHeight="1">
      <c r="A1858" t="inlineStr">
        <is>
          <t>catching fish</t>
        </is>
      </c>
      <c r="B1858" t="inlineStr">
        <is>
          <t>Ultimate guide for catching big fish</t>
        </is>
      </c>
      <c r="C1858"/>
      <c r="D1858"/>
      <c r="E1858" t="inlineStr">
        <is>
          <t>https://www.youtube.com/results?search_query=Ultimate+guide+for+catching+big+fish&amp;sp=EgQgAXAB</t>
        </is>
      </c>
    </row>
    <row r="1859" ht="25.5" customHeight="1">
      <c r="A1859" t="inlineStr">
        <is>
          <t>catching fish</t>
        </is>
      </c>
      <c r="B1859" t="inlineStr">
        <is>
          <t>How to catch fish in a river</t>
        </is>
      </c>
      <c r="C1859"/>
      <c r="D1859"/>
      <c r="E1859" t="inlineStr">
        <is>
          <t>https://www.youtube.com/results?search_query=How+to+catch+fish+in+a+river&amp;sp=EgQgAXAB</t>
        </is>
      </c>
    </row>
    <row r="1860" ht="25.5" customHeight="1">
      <c r="A1860" t="inlineStr">
        <is>
          <t>catching fish</t>
        </is>
      </c>
      <c r="B1860" t="inlineStr">
        <is>
          <t>Fishing challenges  catching the most fish</t>
        </is>
      </c>
      <c r="C1860"/>
      <c r="D1860"/>
      <c r="E1860" t="inlineStr">
        <is>
          <t>https://www.youtube.com/results?search_query=Fishing+challenges++catching+the+most+fish&amp;sp=EgQgAXAB</t>
        </is>
      </c>
    </row>
    <row r="1861" ht="25.5" customHeight="1">
      <c r="A1861" t="inlineStr">
        <is>
          <t>catching fish</t>
        </is>
      </c>
      <c r="B1861" t="inlineStr">
        <is>
          <t>Survival guides  catching fish with bare hands</t>
        </is>
      </c>
      <c r="C1861"/>
      <c r="D1861"/>
      <c r="E1861" t="inlineStr">
        <is>
          <t>https://www.youtube.com/results?search_query=Survival+guides++catching+fish+with+bare+hands&amp;sp=EgQgAXAB</t>
        </is>
      </c>
    </row>
    <row r="1862" ht="25.5" customHeight="1">
      <c r="A1862" t="inlineStr">
        <is>
          <t>catching fish</t>
        </is>
      </c>
      <c r="B1862" t="inlineStr">
        <is>
          <t>How to catch fish during different seasons</t>
        </is>
      </c>
      <c r="C1862"/>
      <c r="D1862"/>
      <c r="E1862" t="inlineStr">
        <is>
          <t>https://www.youtube.com/results?search_query=How+to+catch+fish+during+different+seasons&amp;sp=EgQgAXAB</t>
        </is>
      </c>
    </row>
    <row r="1863" ht="25.5" customHeight="1">
      <c r="A1863" t="inlineStr">
        <is>
          <t>catching fish</t>
        </is>
      </c>
      <c r="B1863" t="inlineStr">
        <is>
          <t>Experience of deep sea fishing to catch exotic fish.</t>
        </is>
      </c>
      <c r="C1863"/>
      <c r="D1863"/>
      <c r="E1863" t="inlineStr">
        <is>
          <t>https://www.youtube.com/results?search_query=Experience+of+deep+sea+fishing+to+catch+exotic+fish.&amp;sp=EgQgAXAB</t>
        </is>
      </c>
    </row>
    <row r="1864" ht="25.5" customHeight="1">
      <c r="A1864" t="inlineStr">
        <is>
          <t>catching or throwing baseball</t>
        </is>
      </c>
      <c r="B1864" t="inlineStr">
        <is>
          <t>How to perfectly catch a baseball</t>
        </is>
      </c>
      <c r="C1864"/>
      <c r="D1864"/>
      <c r="E1864" t="inlineStr">
        <is>
          <t>https://www.youtube.com/results?search_query=How+to+perfectly+catch+a+baseball&amp;sp=EgQgAXAB</t>
        </is>
      </c>
    </row>
    <row r="1865" ht="25.5" customHeight="1">
      <c r="A1865" t="inlineStr">
        <is>
          <t>catching or throwing baseball</t>
        </is>
      </c>
      <c r="B1865" t="inlineStr">
        <is>
          <t>Basics of throwing a baseball for beginners</t>
        </is>
      </c>
      <c r="C1865"/>
      <c r="D1865"/>
      <c r="E1865" t="inlineStr">
        <is>
          <t>https://www.youtube.com/results?search_query=Basics+of+throwing+a+baseball+for+beginners&amp;sp=EgQgAXAB</t>
        </is>
      </c>
    </row>
    <row r="1866" ht="25.5" customHeight="1">
      <c r="A1866" t="inlineStr">
        <is>
          <t>catching or throwing baseball</t>
        </is>
      </c>
      <c r="B1866" t="inlineStr">
        <is>
          <t>Mastering baseball catching skills</t>
        </is>
      </c>
      <c r="C1866"/>
      <c r="D1866"/>
      <c r="E1866" t="inlineStr">
        <is>
          <t>https://www.youtube.com/results?search_query=Mastering+baseball+catching+skills&amp;sp=EgQgAXAB</t>
        </is>
      </c>
    </row>
    <row r="1867" ht="25.5" customHeight="1">
      <c r="A1867" t="inlineStr">
        <is>
          <t>catching or throwing baseball</t>
        </is>
      </c>
      <c r="B1867" t="inlineStr">
        <is>
          <t>Training strategies for baseball throwing</t>
        </is>
      </c>
      <c r="C1867"/>
      <c r="D1867"/>
      <c r="E1867" t="inlineStr">
        <is>
          <t>https://www.youtube.com/results?search_query=Training+strategies+for+baseball+throwing&amp;sp=EgQgAXAB</t>
        </is>
      </c>
    </row>
    <row r="1868" ht="25.5" customHeight="1">
      <c r="A1868" t="inlineStr">
        <is>
          <t>catching or throwing baseball</t>
        </is>
      </c>
      <c r="B1868" t="inlineStr">
        <is>
          <t>Day in the life of a baseball catcher</t>
        </is>
      </c>
      <c r="C1868"/>
      <c r="D1868"/>
      <c r="E1868" t="inlineStr">
        <is>
          <t>https://www.youtube.com/results?search_query=Day+in+the+life+of+a+baseball+catcher&amp;sp=EgQgAXAB</t>
        </is>
      </c>
    </row>
    <row r="1869" ht="25.5" customHeight="1">
      <c r="A1869" t="inlineStr">
        <is>
          <t>catching or throwing baseball</t>
        </is>
      </c>
      <c r="B1869" t="inlineStr">
        <is>
          <t>Baseball throw training drills to enhance your game</t>
        </is>
      </c>
      <c r="C1869"/>
      <c r="D1869"/>
      <c r="E1869" t="inlineStr">
        <is>
          <t>https://www.youtube.com/results?search_query=Baseball+throw+training+drills+to+enhance+your+game&amp;sp=EgQgAXAB</t>
        </is>
      </c>
    </row>
    <row r="1870" ht="25.5" customHeight="1">
      <c r="A1870" t="inlineStr">
        <is>
          <t>catching or throwing baseball</t>
        </is>
      </c>
      <c r="B1870" t="inlineStr">
        <is>
          <t>Catching drills for young baseball players</t>
        </is>
      </c>
      <c r="C1870"/>
      <c r="D1870"/>
      <c r="E1870" t="inlineStr">
        <is>
          <t>https://www.youtube.com/results?search_query=Catching+drills+for+young+baseball+players&amp;sp=EgQgAXAB</t>
        </is>
      </c>
    </row>
    <row r="1871" ht="25.5" customHeight="1">
      <c r="A1871" t="inlineStr">
        <is>
          <t>catching or throwing baseball</t>
        </is>
      </c>
      <c r="B1871" t="inlineStr">
        <is>
          <t>Expert guides to improve throwing technique in baseball</t>
        </is>
      </c>
      <c r="C1871"/>
      <c r="D1871"/>
      <c r="E1871" t="inlineStr">
        <is>
          <t>https://www.youtube.com/results?search_query=Expert+guides+to+improve+throwing+technique+in+baseball&amp;sp=EgQgAXAB</t>
        </is>
      </c>
    </row>
    <row r="1872" ht="25.5" customHeight="1">
      <c r="A1872" t="inlineStr">
        <is>
          <t>catching or throwing baseball</t>
        </is>
      </c>
      <c r="B1872" t="inlineStr">
        <is>
          <t>Tips and tricks for catching a baseball accurately</t>
        </is>
      </c>
      <c r="C1872"/>
      <c r="D1872"/>
      <c r="E1872" t="inlineStr">
        <is>
          <t>https://www.youtube.com/results?search_query=Tips+and+tricks+for+catching+a+baseball+accurately&amp;sp=EgQgAXAB</t>
        </is>
      </c>
    </row>
    <row r="1873" ht="25.5" customHeight="1">
      <c r="A1873" t="inlineStr">
        <is>
          <t>catching or throwing baseball</t>
        </is>
      </c>
      <c r="B1873" t="inlineStr">
        <is>
          <t>How professionals train for throwing a baseball</t>
        </is>
      </c>
      <c r="C1873"/>
      <c r="D1873"/>
      <c r="E1873" t="inlineStr">
        <is>
          <t>https://www.youtube.com/results?search_query=How+professionals+train+for+throwing+a+baseball&amp;sp=EgQgAXAB</t>
        </is>
      </c>
    </row>
    <row r="1874" ht="25.5" customHeight="1">
      <c r="A1874" t="inlineStr">
        <is>
          <t>catching or throwing frisbee</t>
        </is>
      </c>
      <c r="B1874" t="inlineStr">
        <is>
          <t>How to catch a frisbee for beginners</t>
        </is>
      </c>
      <c r="C1874"/>
      <c r="D1874"/>
      <c r="E1874" t="inlineStr">
        <is>
          <t>https://www.youtube.com/results?search_query=How+to+catch+a+frisbee+for+beginners&amp;sp=EgQgAXAB</t>
        </is>
      </c>
    </row>
    <row r="1875" ht="25.5" customHeight="1">
      <c r="A1875" t="inlineStr">
        <is>
          <t>catching or throwing frisbee</t>
        </is>
      </c>
      <c r="B1875" t="inlineStr">
        <is>
          <t>Best techniques for throwing a frisbee</t>
        </is>
      </c>
      <c r="C1875"/>
      <c r="D1875"/>
      <c r="E1875" t="inlineStr">
        <is>
          <t>https://www.youtube.com/results?search_query=Best+techniques+for+throwing+a+frisbee&amp;sp=EgQgAXAB</t>
        </is>
      </c>
    </row>
    <row r="1876" ht="25.5" customHeight="1">
      <c r="A1876" t="inlineStr">
        <is>
          <t>catching or throwing frisbee</t>
        </is>
      </c>
      <c r="B1876" t="inlineStr">
        <is>
          <t>Proper body mechanics when catching a frisbee</t>
        </is>
      </c>
      <c r="C1876"/>
      <c r="D1876"/>
      <c r="E1876" t="inlineStr">
        <is>
          <t>https://www.youtube.com/results?search_query=Proper+body+mechanics+when+catching+a+frisbee&amp;sp=EgQgAXAB</t>
        </is>
      </c>
    </row>
    <row r="1877" ht="25.5" customHeight="1">
      <c r="A1877" t="inlineStr">
        <is>
          <t>catching or throwing frisbee</t>
        </is>
      </c>
      <c r="B1877" t="inlineStr">
        <is>
          <t>Day in the life of a professional Frisbee player</t>
        </is>
      </c>
      <c r="C1877"/>
      <c r="D1877"/>
      <c r="E1877" t="inlineStr">
        <is>
          <t>https://www.youtube.com/results?search_query=Day+in+the+life+of+a+professional+Frisbee+player&amp;sp=EgQgAXAB</t>
        </is>
      </c>
    </row>
    <row r="1878" ht="25.5" customHeight="1">
      <c r="A1878" t="inlineStr">
        <is>
          <t>catching or throwing frisbee</t>
        </is>
      </c>
      <c r="B1878" t="inlineStr">
        <is>
          <t>Enhance your frisbee throw for distance</t>
        </is>
      </c>
      <c r="C1878"/>
      <c r="D1878"/>
      <c r="E1878" t="inlineStr">
        <is>
          <t>https://www.youtube.com/results?search_query=Enhance+your+frisbee+throw+for+distance&amp;sp=EgQgAXAB</t>
        </is>
      </c>
    </row>
    <row r="1879" ht="25.5" customHeight="1">
      <c r="A1879" t="inlineStr">
        <is>
          <t>catching or throwing frisbee</t>
        </is>
      </c>
      <c r="B1879" t="inlineStr">
        <is>
          <t>Ultimate guide to mastering frisbee catching</t>
        </is>
      </c>
      <c r="C1879"/>
      <c r="D1879"/>
      <c r="E1879" t="inlineStr">
        <is>
          <t>https://www.youtube.com/results?search_query=Ultimate+guide+to+mastering+frisbee+catching&amp;sp=EgQgAXAB</t>
        </is>
      </c>
    </row>
    <row r="1880" ht="25.5" customHeight="1">
      <c r="A1880" t="inlineStr">
        <is>
          <t>catching or throwing frisbee</t>
        </is>
      </c>
      <c r="B1880" t="inlineStr">
        <is>
          <t>Workout routines to improve frisbee throwing skills</t>
        </is>
      </c>
      <c r="C1880"/>
      <c r="D1880"/>
      <c r="E1880" t="inlineStr">
        <is>
          <t>https://www.youtube.com/results?search_query=Workout+routines+to+improve+frisbee+throwing+skills&amp;sp=EgQgAXAB</t>
        </is>
      </c>
    </row>
    <row r="1881" ht="25.5" customHeight="1">
      <c r="A1881" t="inlineStr">
        <is>
          <t>catching or throwing frisbee</t>
        </is>
      </c>
      <c r="B1881" t="inlineStr">
        <is>
          <t>Key factors in a successful frisbee catch</t>
        </is>
      </c>
      <c r="C1881"/>
      <c r="D1881"/>
      <c r="E1881" t="inlineStr">
        <is>
          <t>https://www.youtube.com/results?search_query=Key+factors+in+a+successful+frisbee+catch&amp;sp=EgQgAXAB</t>
        </is>
      </c>
    </row>
    <row r="1882" ht="25.5" customHeight="1">
      <c r="A1882" t="inlineStr">
        <is>
          <t>catching or throwing frisbee</t>
        </is>
      </c>
      <c r="B1882" t="inlineStr">
        <is>
          <t>Signature frisbee throw moves and how to achieve them</t>
        </is>
      </c>
      <c r="C1882"/>
      <c r="D1882"/>
      <c r="E1882" t="inlineStr">
        <is>
          <t>https://www.youtube.com/results?search_query=Signature+frisbee+throw+moves+and+how+to+achieve+them&amp;sp=EgQgAXAB</t>
        </is>
      </c>
    </row>
    <row r="1883" ht="25.5" customHeight="1">
      <c r="A1883" t="inlineStr">
        <is>
          <t>catching or throwing frisbee</t>
        </is>
      </c>
      <c r="B1883" t="inlineStr">
        <is>
          <t>Professional tips for improved frisbee catching and throwing</t>
        </is>
      </c>
      <c r="C1883"/>
      <c r="D1883"/>
      <c r="E1883" t="inlineStr">
        <is>
          <t>https://www.youtube.com/results?search_query=Professional+tips+for+improved+frisbee+catching+and+throwing&amp;sp=EgQgAXAB</t>
        </is>
      </c>
    </row>
    <row r="1884" ht="25.5" customHeight="1">
      <c r="A1884" t="inlineStr">
        <is>
          <t>catching or throwing softball</t>
        </is>
      </c>
      <c r="B1884" t="inlineStr">
        <is>
          <t>How to catch a softball for beginners</t>
        </is>
      </c>
      <c r="C1884"/>
      <c r="D1884"/>
      <c r="E1884" t="inlineStr">
        <is>
          <t>https://www.youtube.com/results?search_query=How+to+catch+a+softball+for+beginners&amp;sp=EgQgAXAB</t>
        </is>
      </c>
    </row>
    <row r="1885" ht="25.5" customHeight="1">
      <c r="A1885" t="inlineStr">
        <is>
          <t>catching or throwing softball</t>
        </is>
      </c>
      <c r="B1885" t="inlineStr">
        <is>
          <t>The best methods for throwing a softball</t>
        </is>
      </c>
      <c r="C1885"/>
      <c r="D1885"/>
      <c r="E1885" t="inlineStr">
        <is>
          <t>https://www.youtube.com/results?search_query=The+best+methods+for+throwing+a+softball&amp;sp=EgQgAXAB</t>
        </is>
      </c>
    </row>
    <row r="1886" ht="25.5" customHeight="1">
      <c r="A1886" t="inlineStr">
        <is>
          <t>catching or throwing softball</t>
        </is>
      </c>
      <c r="B1886" t="inlineStr">
        <is>
          <t>Day in the life of a professional softball pitcher</t>
        </is>
      </c>
      <c r="C1886"/>
      <c r="D1886"/>
      <c r="E1886" t="inlineStr">
        <is>
          <t>https://www.youtube.com/results?search_query=Day+in+the+life+of+a+professional+softball+pitcher&amp;sp=EgQgAXAB</t>
        </is>
      </c>
    </row>
    <row r="1887" ht="25.5" customHeight="1">
      <c r="A1887" t="inlineStr">
        <is>
          <t>catching or throwing softball</t>
        </is>
      </c>
      <c r="B1887" t="inlineStr">
        <is>
          <t>Softball throwing techniques tutorial</t>
        </is>
      </c>
      <c r="C1887"/>
      <c r="D1887"/>
      <c r="E1887" t="inlineStr">
        <is>
          <t>https://www.youtube.com/results?search_query=Softball+throwing+techniques+tutorial&amp;sp=EgQgAXAB</t>
        </is>
      </c>
    </row>
    <row r="1888" ht="25.5" customHeight="1">
      <c r="A1888" t="inlineStr">
        <is>
          <t>catching or throwing softball</t>
        </is>
      </c>
      <c r="B1888" t="inlineStr">
        <is>
          <t>Practicing softball catching skills at home</t>
        </is>
      </c>
      <c r="C1888"/>
      <c r="D1888"/>
      <c r="E1888" t="inlineStr">
        <is>
          <t>https://www.youtube.com/results?search_query=Practicing+softball+catching+skills+at+home&amp;sp=EgQgAXAB</t>
        </is>
      </c>
    </row>
    <row r="1889" ht="25.5" customHeight="1">
      <c r="A1889" t="inlineStr">
        <is>
          <t>catching or throwing softball</t>
        </is>
      </c>
      <c r="B1889" t="inlineStr">
        <is>
          <t>How to improve softball throw velocity</t>
        </is>
      </c>
      <c r="C1889"/>
      <c r="D1889"/>
      <c r="E1889" t="inlineStr">
        <is>
          <t>https://www.youtube.com/results?search_query=How+to+improve+softball+throw+velocity&amp;sp=EgQgAXAB</t>
        </is>
      </c>
    </row>
    <row r="1890" ht="25.5" customHeight="1">
      <c r="A1890" t="inlineStr">
        <is>
          <t>catching or throwing softball</t>
        </is>
      </c>
      <c r="B1890" t="inlineStr">
        <is>
          <t>Professional guide on how to catch a fast pitch softball</t>
        </is>
      </c>
      <c r="C1890"/>
      <c r="D1890"/>
      <c r="E1890" t="inlineStr">
        <is>
          <t>https://www.youtube.com/results?search_query=Professional+guide+on+how+to+catch+a+fast+pitch+softball&amp;sp=EgQgAXAB</t>
        </is>
      </c>
    </row>
    <row r="1891" ht="25.5" customHeight="1">
      <c r="A1891" t="inlineStr">
        <is>
          <t>catching or throwing softball</t>
        </is>
      </c>
      <c r="B1891" t="inlineStr">
        <is>
          <t>Advanced softball throwing drills for practice</t>
        </is>
      </c>
      <c r="C1891"/>
      <c r="D1891"/>
      <c r="E1891" t="inlineStr">
        <is>
          <t>https://www.youtube.com/results?search_query=Advanced+softball+throwing+drills+for+practice&amp;sp=EgQgAXAB</t>
        </is>
      </c>
    </row>
    <row r="1892" ht="25.5" customHeight="1">
      <c r="A1892" t="inlineStr">
        <is>
          <t>catching or throwing softball</t>
        </is>
      </c>
      <c r="B1892" t="inlineStr">
        <is>
          <t>Secrets for a perfect softball catching technique</t>
        </is>
      </c>
      <c r="C1892"/>
      <c r="D1892"/>
      <c r="E1892" t="inlineStr">
        <is>
          <t>https://www.youtube.com/results?search_query=Secrets+for+a+perfect+softball+catching+technique&amp;sp=EgQgAXAB</t>
        </is>
      </c>
    </row>
    <row r="1893" ht="25.5" customHeight="1">
      <c r="A1893" t="inlineStr">
        <is>
          <t>catching or throwing softball</t>
        </is>
      </c>
      <c r="B1893" t="inlineStr">
        <is>
          <t>Tips for mastering the art of throwing a softball</t>
        </is>
      </c>
      <c r="C1893"/>
      <c r="D1893"/>
      <c r="E1893" t="inlineStr">
        <is>
          <t>https://www.youtube.com/results?search_query=Tips+for+mastering+the+art+of+throwing+a+softball&amp;sp=EgQgAXAB</t>
        </is>
      </c>
    </row>
    <row r="1894" ht="25.5" customHeight="1">
      <c r="A1894" t="inlineStr">
        <is>
          <t>celebrating</t>
        </is>
      </c>
      <c r="B1894" t="inlineStr">
        <is>
          <t>How to throw a surprise celebration party</t>
        </is>
      </c>
      <c r="C1894"/>
      <c r="D1894"/>
      <c r="E1894" t="inlineStr">
        <is>
          <t>https://www.youtube.com/results?search_query=How+to+throw+a+surprise+celebration+party&amp;sp=EgQgAXAB</t>
        </is>
      </c>
    </row>
    <row r="1895" ht="25.5" customHeight="1">
      <c r="A1895" t="inlineStr">
        <is>
          <t>celebrating</t>
        </is>
      </c>
      <c r="B1895" t="inlineStr">
        <is>
          <t>Celebrating birthday in lockdown ideas</t>
        </is>
      </c>
      <c r="C1895"/>
      <c r="D1895"/>
      <c r="E1895" t="inlineStr">
        <is>
          <t>https://www.youtube.com/results?search_query=Celebrating+birthday+in+lockdown+ideas&amp;sp=EgQgAXAB</t>
        </is>
      </c>
    </row>
    <row r="1896" ht="25.5" customHeight="1">
      <c r="A1896" t="inlineStr">
        <is>
          <t>celebrating</t>
        </is>
      </c>
      <c r="B1896" t="inlineStr">
        <is>
          <t>Best ways to celebrate anniversary at home</t>
        </is>
      </c>
      <c r="C1896"/>
      <c r="D1896"/>
      <c r="E1896" t="inlineStr">
        <is>
          <t>https://www.youtube.com/results?search_query=Best+ways+to+celebrate+anniversary+at+home&amp;sp=EgQgAXAB</t>
        </is>
      </c>
    </row>
    <row r="1897" ht="25.5" customHeight="1">
      <c r="A1897" t="inlineStr">
        <is>
          <t>celebrating</t>
        </is>
      </c>
      <c r="B1897" t="inlineStr">
        <is>
          <t>Vlog of a day in life celebrating graduation</t>
        </is>
      </c>
      <c r="C1897"/>
      <c r="D1897"/>
      <c r="E1897" t="inlineStr">
        <is>
          <t>https://www.youtube.com/results?search_query=Vlog+of+a+day+in+life+celebrating+graduation&amp;sp=EgQgAXAB</t>
        </is>
      </c>
    </row>
    <row r="1898" ht="25.5" customHeight="1">
      <c r="A1898" t="inlineStr">
        <is>
          <t>celebrating</t>
        </is>
      </c>
      <c r="B1898" t="inlineStr">
        <is>
          <t>How to celebrate festive seasons sustainably</t>
        </is>
      </c>
      <c r="C1898"/>
      <c r="D1898"/>
      <c r="E1898" t="inlineStr">
        <is>
          <t>https://www.youtube.com/results?search_query=How+to+celebrate+festive+seasons+sustainably&amp;sp=EgQgAXAB</t>
        </is>
      </c>
    </row>
    <row r="1899" ht="25.5" customHeight="1">
      <c r="A1899" t="inlineStr">
        <is>
          <t>celebrating</t>
        </is>
      </c>
      <c r="B1899" t="inlineStr">
        <is>
          <t>Foreign cultures celebrating unique traditions</t>
        </is>
      </c>
      <c r="C1899"/>
      <c r="D1899"/>
      <c r="E1899" t="inlineStr">
        <is>
          <t>https://www.youtube.com/results?search_query=Foreign+cultures+celebrating+unique+traditions&amp;sp=EgQgAXAB</t>
        </is>
      </c>
    </row>
    <row r="1900" ht="25.5" customHeight="1">
      <c r="A1900" t="inlineStr">
        <is>
          <t>celebrating</t>
        </is>
      </c>
      <c r="B1900" t="inlineStr">
        <is>
          <t>DIY ideas for celebrating kids' birthdays</t>
        </is>
      </c>
      <c r="C1900"/>
      <c r="D1900"/>
      <c r="E1900" t="inlineStr">
        <is>
          <t>https://www.youtube.com/results?search_query=DIY+ideas+for+celebrating+kids'+birthdays&amp;sp=EgQgAXAB</t>
        </is>
      </c>
    </row>
    <row r="1901" ht="25.5" customHeight="1">
      <c r="A1901" t="inlineStr">
        <is>
          <t>celebrating</t>
        </is>
      </c>
      <c r="B1901" t="inlineStr">
        <is>
          <t>Celebration cake decorating tutorial</t>
        </is>
      </c>
      <c r="C1901"/>
      <c r="D1901"/>
      <c r="E1901" t="inlineStr">
        <is>
          <t>https://www.youtube.com/results?search_query=Celebration+cake+decorating+tutorial&amp;sp=EgQgAXAB</t>
        </is>
      </c>
    </row>
    <row r="1902" ht="25.5" customHeight="1">
      <c r="A1902" t="inlineStr">
        <is>
          <t>celebrating</t>
        </is>
      </c>
      <c r="B1902" t="inlineStr">
        <is>
          <t>Organizing a celebration event – step by step guide</t>
        </is>
      </c>
      <c r="C1902"/>
      <c r="D1902"/>
      <c r="E1902" t="inlineStr">
        <is>
          <t>https://www.youtube.com/results?search_query=Organizing+a+celebration+event+–+step+by+step+guide&amp;sp=EgQgAXAB</t>
        </is>
      </c>
    </row>
    <row r="1903" ht="25.5" customHeight="1">
      <c r="A1903" t="inlineStr">
        <is>
          <t>celebrating</t>
        </is>
      </c>
      <c r="B1903" t="inlineStr">
        <is>
          <t>How to surprise friends with a virtual celebration.</t>
        </is>
      </c>
      <c r="C1903"/>
      <c r="D1903"/>
      <c r="E1903" t="inlineStr">
        <is>
          <t>https://www.youtube.com/results?search_query=How+to+surprise+friends+with+a+virtual+celebration.&amp;sp=EgQgAXAB</t>
        </is>
      </c>
    </row>
    <row r="1904" ht="25.5" customHeight="1">
      <c r="A1904" t="inlineStr">
        <is>
          <t>changing oil</t>
        </is>
      </c>
      <c r="B1904" t="inlineStr">
        <is>
          <t>How to change oil in a car for beginners</t>
        </is>
      </c>
      <c r="C1904"/>
      <c r="D1904"/>
      <c r="E1904" t="inlineStr">
        <is>
          <t>https://www.youtube.com/results?search_query=How+to+change+oil+in+a+car+for+beginners&amp;sp=EgQgAXAB</t>
        </is>
      </c>
    </row>
    <row r="1905" ht="25.5" customHeight="1">
      <c r="A1905" t="inlineStr">
        <is>
          <t>changing oil</t>
        </is>
      </c>
      <c r="B1905" t="inlineStr">
        <is>
          <t>DIY car oil change tutorial</t>
        </is>
      </c>
      <c r="C1905"/>
      <c r="D1905"/>
      <c r="E1905" t="inlineStr">
        <is>
          <t>https://www.youtube.com/results?search_query=DIY+car+oil+change+tutorial&amp;sp=EgQgAXAB</t>
        </is>
      </c>
    </row>
    <row r="1906" ht="25.5" customHeight="1">
      <c r="A1906" t="inlineStr">
        <is>
          <t>changing oil</t>
        </is>
      </c>
      <c r="B1906" t="inlineStr">
        <is>
          <t>Stepbystep guide to changing your car oil</t>
        </is>
      </c>
      <c r="C1906"/>
      <c r="D1906"/>
      <c r="E1906" t="inlineStr">
        <is>
          <t>https://www.youtube.com/results?search_query=Stepbystep+guide+to+changing+your+car+oil&amp;sp=EgQgAXAB</t>
        </is>
      </c>
    </row>
    <row r="1907" ht="25.5" customHeight="1">
      <c r="A1907" t="inlineStr">
        <is>
          <t>changing oil</t>
        </is>
      </c>
      <c r="B1907" t="inlineStr">
        <is>
          <t>Changing oil in a Ford F150 walkthrough</t>
        </is>
      </c>
      <c r="C1907"/>
      <c r="D1907"/>
      <c r="E1907" t="inlineStr">
        <is>
          <t>https://www.youtube.com/results?search_query=Changing+oil+in+a+Ford+F150+walkthrough&amp;sp=EgQgAXAB</t>
        </is>
      </c>
    </row>
    <row r="1908" ht="25.5" customHeight="1">
      <c r="A1908" t="inlineStr">
        <is>
          <t>changing oil</t>
        </is>
      </c>
      <c r="B1908" t="inlineStr">
        <is>
          <t>Day in the life of an auto mechanic changing oil</t>
        </is>
      </c>
      <c r="C1908"/>
      <c r="D1908"/>
      <c r="E1908" t="inlineStr">
        <is>
          <t>https://www.youtube.com/results?search_query=Day+in+the+life+of+an+auto+mechanic+changing+oil&amp;sp=EgQgAXAB</t>
        </is>
      </c>
    </row>
    <row r="1909" ht="25.5" customHeight="1">
      <c r="A1909" t="inlineStr">
        <is>
          <t>changing oil</t>
        </is>
      </c>
      <c r="B1909" t="inlineStr">
        <is>
          <t>Tips and tricks for changing oil at home</t>
        </is>
      </c>
      <c r="C1909"/>
      <c r="D1909"/>
      <c r="E1909" t="inlineStr">
        <is>
          <t>https://www.youtube.com/results?search_query=Tips+and+tricks+for+changing+oil+at+home&amp;sp=EgQgAXAB</t>
        </is>
      </c>
    </row>
    <row r="1910" ht="25.5" customHeight="1">
      <c r="A1910" t="inlineStr">
        <is>
          <t>changing oil</t>
        </is>
      </c>
      <c r="B1910" t="inlineStr">
        <is>
          <t>Car maintenance: changing oil 101</t>
        </is>
      </c>
      <c r="C1910"/>
      <c r="D1910"/>
      <c r="E1910" t="inlineStr">
        <is>
          <t>https://www.youtube.com/results?search_query=Car+maintenance:+changing+oil+101&amp;sp=EgQgAXAB</t>
        </is>
      </c>
    </row>
    <row r="1911" ht="25.5" customHeight="1">
      <c r="A1911" t="inlineStr">
        <is>
          <t>changing oil</t>
        </is>
      </c>
      <c r="B1911" t="inlineStr">
        <is>
          <t>What to avoid when changing your vehicle's oil</t>
        </is>
      </c>
      <c r="C1911"/>
      <c r="D1911"/>
      <c r="E1911" t="inlineStr">
        <is>
          <t>https://www.youtube.com/results?search_query=What+to+avoid+when+changing+your+vehicle's+oil&amp;sp=EgQgAXAB</t>
        </is>
      </c>
    </row>
    <row r="1912" ht="25.5" customHeight="1">
      <c r="A1912" t="inlineStr">
        <is>
          <t>changing oil</t>
        </is>
      </c>
      <c r="B1912" t="inlineStr">
        <is>
          <t>Instructional video on how to change car oil safely</t>
        </is>
      </c>
      <c r="C1912"/>
      <c r="D1912"/>
      <c r="E1912" t="inlineStr">
        <is>
          <t>https://www.youtube.com/results?search_query=Instructional+video+on+how+to+change+car+oil+safely&amp;sp=EgQgAXAB</t>
        </is>
      </c>
    </row>
    <row r="1913" ht="25.5" customHeight="1">
      <c r="A1913" t="inlineStr">
        <is>
          <t>changing oil</t>
        </is>
      </c>
      <c r="B1913" t="inlineStr">
        <is>
          <t>Analyzing the process of changing motor oil in a car</t>
        </is>
      </c>
      <c r="C1913"/>
      <c r="D1913"/>
      <c r="E1913" t="inlineStr">
        <is>
          <t>https://www.youtube.com/results?search_query=Analyzing+the+process+of+changing+motor+oil+in+a+car&amp;sp=EgQgAXAB</t>
        </is>
      </c>
    </row>
    <row r="1914" ht="25.5" customHeight="1">
      <c r="A1914" t="inlineStr">
        <is>
          <t>changing wheel</t>
        </is>
      </c>
      <c r="B1914" t="inlineStr">
        <is>
          <t>How to change a car wheel stepbystep</t>
        </is>
      </c>
      <c r="C1914"/>
      <c r="D1914"/>
      <c r="E1914" t="inlineStr">
        <is>
          <t>https://www.youtube.com/results?search_query=How+to+change+a+car+wheel+stepbystep&amp;sp=EgQgAXAB</t>
        </is>
      </c>
    </row>
    <row r="1915" ht="25.5" customHeight="1">
      <c r="A1915" t="inlineStr">
        <is>
          <t>changing wheel</t>
        </is>
      </c>
      <c r="B1915" t="inlineStr">
        <is>
          <t>DIY tutorial for changing a wheel</t>
        </is>
      </c>
      <c r="C1915"/>
      <c r="D1915"/>
      <c r="E1915" t="inlineStr">
        <is>
          <t>https://www.youtube.com/results?search_query=DIY+tutorial+for+changing+a+wheel&amp;sp=EgQgAXAB</t>
        </is>
      </c>
    </row>
    <row r="1916" ht="25.5" customHeight="1">
      <c r="A1916" t="inlineStr">
        <is>
          <t>changing wheel</t>
        </is>
      </c>
      <c r="B1916" t="inlineStr">
        <is>
          <t>Day in the life of a car mechanic changing wheels</t>
        </is>
      </c>
      <c r="C1916"/>
      <c r="D1916"/>
      <c r="E1916" t="inlineStr">
        <is>
          <t>https://www.youtube.com/results?search_query=Day+in+the+life+of+a+car+mechanic+changing+wheels&amp;sp=EgQgAXAB</t>
        </is>
      </c>
    </row>
    <row r="1917" ht="25.5" customHeight="1">
      <c r="A1917" t="inlineStr">
        <is>
          <t>changing wheel</t>
        </is>
      </c>
      <c r="B1917" t="inlineStr">
        <is>
          <t>Car maintenance 101: Changing a flat tire</t>
        </is>
      </c>
      <c r="C1917"/>
      <c r="D1917"/>
      <c r="E1917" t="inlineStr">
        <is>
          <t>https://www.youtube.com/results?search_query=Car+maintenance+101:+Changing+a+flat+tire&amp;sp=EgQgAXAB</t>
        </is>
      </c>
    </row>
    <row r="1918" ht="25.5" customHeight="1">
      <c r="A1918" t="inlineStr">
        <is>
          <t>changing wheel</t>
        </is>
      </c>
      <c r="B1918" t="inlineStr">
        <is>
          <t>Pro tips for changing car wheel swiftly</t>
        </is>
      </c>
      <c r="C1918"/>
      <c r="D1918"/>
      <c r="E1918" t="inlineStr">
        <is>
          <t>https://www.youtube.com/results?search_query=Pro+tips+for+changing+car+wheel+swiftly&amp;sp=EgQgAXAB</t>
        </is>
      </c>
    </row>
    <row r="1919" ht="25.5" customHeight="1">
      <c r="A1919" t="inlineStr">
        <is>
          <t>changing wheel</t>
        </is>
      </c>
      <c r="B1919" t="inlineStr">
        <is>
          <t>Changing bike wheel: beginner's guide</t>
        </is>
      </c>
      <c r="C1919"/>
      <c r="D1919"/>
      <c r="E1919" t="inlineStr">
        <is>
          <t>https://www.youtube.com/results?search_query=Changing+bike+wheel:+beginner's+guide&amp;sp=EgQgAXAB</t>
        </is>
      </c>
    </row>
    <row r="1920" ht="25.5" customHeight="1">
      <c r="A1920" t="inlineStr">
        <is>
          <t>changing wheel</t>
        </is>
      </c>
      <c r="B1920" t="inlineStr">
        <is>
          <t>Indepth tutorial on changing wheel bearings</t>
        </is>
      </c>
      <c r="C1920"/>
      <c r="D1920"/>
      <c r="E1920" t="inlineStr">
        <is>
          <t>https://www.youtube.com/results?search_query=Indepth+tutorial+on+changing+wheel+bearings&amp;sp=EgQgAXAB</t>
        </is>
      </c>
    </row>
    <row r="1921" ht="25.5" customHeight="1">
      <c r="A1921" t="inlineStr">
        <is>
          <t>changing wheel</t>
        </is>
      </c>
      <c r="B1921" t="inlineStr">
        <is>
          <t>How to change wheel on a trailer: a practical guide</t>
        </is>
      </c>
      <c r="C1921"/>
      <c r="D1921"/>
      <c r="E1921" t="inlineStr">
        <is>
          <t>https://www.youtube.com/results?search_query=How+to+change+wheel+on+a+trailer:+a+practical+guide&amp;sp=EgQgAXAB</t>
        </is>
      </c>
    </row>
    <row r="1922" ht="25.5" customHeight="1">
      <c r="A1922" t="inlineStr">
        <is>
          <t>changing wheel</t>
        </is>
      </c>
      <c r="B1922" t="inlineStr">
        <is>
          <t>Changing a wheel: common mistakes to avoid</t>
        </is>
      </c>
      <c r="C1922"/>
      <c r="D1922"/>
      <c r="E1922" t="inlineStr">
        <is>
          <t>https://www.youtube.com/results?search_query=Changing+a+wheel:+common+mistakes+to+avoid&amp;sp=EgQgAXAB</t>
        </is>
      </c>
    </row>
    <row r="1923" ht="25.5" customHeight="1">
      <c r="A1923" t="inlineStr">
        <is>
          <t>changing wheel</t>
        </is>
      </c>
      <c r="B1923" t="inlineStr">
        <is>
          <t>Car wheel changing safety measures and precautions</t>
        </is>
      </c>
      <c r="C1923"/>
      <c r="D1923"/>
      <c r="E1923" t="inlineStr">
        <is>
          <t>https://www.youtube.com/results?search_query=Car+wheel+changing+safety+measures+and+precautions&amp;sp=EgQgAXAB</t>
        </is>
      </c>
    </row>
    <row r="1924" ht="25.5" customHeight="1">
      <c r="A1924" t="inlineStr">
        <is>
          <t>checking tires</t>
        </is>
      </c>
      <c r="B1924" t="inlineStr">
        <is>
          <t>How to check tire pressure correctly</t>
        </is>
      </c>
      <c r="C1924"/>
      <c r="D1924"/>
      <c r="E1924" t="inlineStr">
        <is>
          <t>https://www.youtube.com/results?search_query=How+to+check+tire+pressure+correctly&amp;sp=EgQgAXAB</t>
        </is>
      </c>
    </row>
    <row r="1925" ht="25.5" customHeight="1">
      <c r="A1925" t="inlineStr">
        <is>
          <t>checking tires</t>
        </is>
      </c>
      <c r="B1925" t="inlineStr">
        <is>
          <t>Day in the life of a tire technician</t>
        </is>
      </c>
      <c r="C1925"/>
      <c r="D1925"/>
      <c r="E1925" t="inlineStr">
        <is>
          <t>https://www.youtube.com/results?search_query=Day+in+the+life+of+a+tire+technician&amp;sp=EgQgAXAB</t>
        </is>
      </c>
    </row>
    <row r="1926" ht="25.5" customHeight="1">
      <c r="A1926" t="inlineStr">
        <is>
          <t>checking tires</t>
        </is>
      </c>
      <c r="B1926" t="inlineStr">
        <is>
          <t>Guide to checking and maintaining tires</t>
        </is>
      </c>
      <c r="C1926"/>
      <c r="D1926"/>
      <c r="E1926" t="inlineStr">
        <is>
          <t>https://www.youtube.com/results?search_query=Guide+to+checking+and+maintaining+tires&amp;sp=EgQgAXAB</t>
        </is>
      </c>
    </row>
    <row r="1927" ht="25.5" customHeight="1">
      <c r="A1927" t="inlineStr">
        <is>
          <t>checking tires</t>
        </is>
      </c>
      <c r="B1927" t="inlineStr">
        <is>
          <t>DIY tire checking tutorial</t>
        </is>
      </c>
      <c r="C1927"/>
      <c r="D1927"/>
      <c r="E1927" t="inlineStr">
        <is>
          <t>https://www.youtube.com/results?search_query=DIY+tire+checking+tutorial&amp;sp=EgQgAXAB</t>
        </is>
      </c>
    </row>
    <row r="1928" ht="25.5" customHeight="1">
      <c r="A1928" t="inlineStr">
        <is>
          <t>checking tires</t>
        </is>
      </c>
      <c r="B1928" t="inlineStr">
        <is>
          <t>Checking tires for tread depth</t>
        </is>
      </c>
      <c r="C1928"/>
      <c r="D1928"/>
      <c r="E1928" t="inlineStr">
        <is>
          <t>https://www.youtube.com/results?search_query=Checking+tires+for+tread+depth&amp;sp=EgQgAXAB</t>
        </is>
      </c>
    </row>
    <row r="1929" ht="25.5" customHeight="1">
      <c r="A1929" t="inlineStr">
        <is>
          <t>checking tires</t>
        </is>
      </c>
      <c r="B1929" t="inlineStr">
        <is>
          <t>How to check if your tires are safe for driving</t>
        </is>
      </c>
      <c r="C1929"/>
      <c r="D1929"/>
      <c r="E1929" t="inlineStr">
        <is>
          <t>https://www.youtube.com/results?search_query=How+to+check+if+your+tires+are+safe+for+driving&amp;sp=EgQgAXAB</t>
        </is>
      </c>
    </row>
    <row r="1930" ht="25.5" customHeight="1">
      <c r="A1930" t="inlineStr">
        <is>
          <t>checking tires</t>
        </is>
      </c>
      <c r="B1930" t="inlineStr">
        <is>
          <t>When to replace your tires</t>
        </is>
      </c>
      <c r="C1930"/>
      <c r="D1930"/>
      <c r="E1930" t="inlineStr">
        <is>
          <t>https://www.youtube.com/results?search_query=When+to+replace+your+tires&amp;sp=EgQgAXAB</t>
        </is>
      </c>
    </row>
    <row r="1931" ht="25.5" customHeight="1">
      <c r="A1931" t="inlineStr">
        <is>
          <t>checking tires</t>
        </is>
      </c>
      <c r="B1931" t="inlineStr">
        <is>
          <t>Understanding tire wear patterns</t>
        </is>
      </c>
      <c r="C1931"/>
      <c r="D1931"/>
      <c r="E1931" t="inlineStr">
        <is>
          <t>https://www.youtube.com/results?search_query=Understanding+tire+wear+patterns&amp;sp=EgQgAXAB</t>
        </is>
      </c>
    </row>
    <row r="1932" ht="25.5" customHeight="1">
      <c r="A1932" t="inlineStr">
        <is>
          <t>checking tires</t>
        </is>
      </c>
      <c r="B1932" t="inlineStr">
        <is>
          <t>Step by step guide to performing a tire check</t>
        </is>
      </c>
      <c r="C1932"/>
      <c r="D1932"/>
      <c r="E1932" t="inlineStr">
        <is>
          <t>https://www.youtube.com/results?search_query=Step+by+step+guide+to+performing+a+tire+check&amp;sp=EgQgAXAB</t>
        </is>
      </c>
    </row>
    <row r="1933" ht="25.5" customHeight="1">
      <c r="A1933" t="inlineStr">
        <is>
          <t>checking tires</t>
        </is>
      </c>
      <c r="B1933" t="inlineStr">
        <is>
          <t>Inspection techniques for tires used by professionals</t>
        </is>
      </c>
      <c r="C1933"/>
      <c r="D1933"/>
      <c r="E1933" t="inlineStr">
        <is>
          <t>https://www.youtube.com/results?search_query=Inspection+techniques+for+tires+used+by+professionals&amp;sp=EgQgAXAB</t>
        </is>
      </c>
    </row>
    <row r="1934" ht="25.5" customHeight="1">
      <c r="A1934" t="inlineStr">
        <is>
          <t>chopping wood</t>
        </is>
      </c>
      <c r="B1934" t="inlineStr">
        <is>
          <t>How to chop wood for beginners</t>
        </is>
      </c>
      <c r="C1934"/>
      <c r="D1934"/>
      <c r="E1934" t="inlineStr">
        <is>
          <t>https://www.youtube.com/results?search_query=How+to+chop+wood+for+beginners&amp;sp=EgQgAXAB</t>
        </is>
      </c>
    </row>
    <row r="1935" ht="25.5" customHeight="1">
      <c r="A1935" t="inlineStr">
        <is>
          <t>chopping wood</t>
        </is>
      </c>
      <c r="B1935" t="inlineStr">
        <is>
          <t>Techniques for chopping wood safely</t>
        </is>
      </c>
      <c r="C1935"/>
      <c r="D1935"/>
      <c r="E1935" t="inlineStr">
        <is>
          <t>https://www.youtube.com/results?search_query=Techniques+for+chopping+wood+safely&amp;sp=EgQgAXAB</t>
        </is>
      </c>
    </row>
    <row r="1936" ht="25.5" customHeight="1">
      <c r="A1936" t="inlineStr">
        <is>
          <t>chopping wood</t>
        </is>
      </c>
      <c r="B1936" t="inlineStr">
        <is>
          <t>Day in the life of a professional woodcutter</t>
        </is>
      </c>
      <c r="C1936"/>
      <c r="D1936"/>
      <c r="E1936" t="inlineStr">
        <is>
          <t>https://www.youtube.com/results?search_query=Day+in+the+life+of+a+professional+woodcutter&amp;sp=EgQgAXAB</t>
        </is>
      </c>
    </row>
    <row r="1937" ht="25.5" customHeight="1">
      <c r="A1937" t="inlineStr">
        <is>
          <t>chopping wood</t>
        </is>
      </c>
      <c r="B1937" t="inlineStr">
        <is>
          <t>Chopping wood with different types of axes</t>
        </is>
      </c>
      <c r="C1937"/>
      <c r="D1937"/>
      <c r="E1937" t="inlineStr">
        <is>
          <t>https://www.youtube.com/results?search_query=Chopping+wood+with+different+types+of+axes&amp;sp=EgQgAXAB</t>
        </is>
      </c>
    </row>
    <row r="1938" ht="25.5" customHeight="1">
      <c r="A1938" t="inlineStr">
        <is>
          <t>chopping wood</t>
        </is>
      </c>
      <c r="B1938" t="inlineStr">
        <is>
          <t>Proper maintenance and cleaning of wood chopping tools</t>
        </is>
      </c>
      <c r="C1938"/>
      <c r="D1938"/>
      <c r="E1938" t="inlineStr">
        <is>
          <t>https://www.youtube.com/results?search_query=Proper+maintenance+and+cleaning+of+wood+chopping+tools&amp;sp=EgQgAXAB</t>
        </is>
      </c>
    </row>
    <row r="1939" ht="25.5" customHeight="1">
      <c r="A1939" t="inlineStr">
        <is>
          <t>chopping wood</t>
        </is>
      </c>
      <c r="B1939" t="inlineStr">
        <is>
          <t>Wood chopping techniques for maximum efficiency</t>
        </is>
      </c>
      <c r="C1939"/>
      <c r="D1939"/>
      <c r="E1939" t="inlineStr">
        <is>
          <t>https://www.youtube.com/results?search_query=Wood+chopping+techniques+for+maximum+efficiency&amp;sp=EgQgAXAB</t>
        </is>
      </c>
    </row>
    <row r="1940" ht="25.5" customHeight="1">
      <c r="A1940" t="inlineStr">
        <is>
          <t>chopping wood</t>
        </is>
      </c>
      <c r="B1940" t="inlineStr">
        <is>
          <t>Wood chopping for firewood: Tips and tricks</t>
        </is>
      </c>
      <c r="C1940"/>
      <c r="D1940"/>
      <c r="E1940" t="inlineStr">
        <is>
          <t>https://www.youtube.com/results?search_query=Wood+chopping+for+firewood:+Tips+and+tricks&amp;sp=EgQgAXAB</t>
        </is>
      </c>
    </row>
    <row r="1941" ht="25.5" customHeight="1">
      <c r="A1941" t="inlineStr">
        <is>
          <t>chopping wood</t>
        </is>
      </c>
      <c r="B1941" t="inlineStr">
        <is>
          <t>How to choose the right wood for chopping</t>
        </is>
      </c>
      <c r="C1941"/>
      <c r="D1941"/>
      <c r="E1941" t="inlineStr">
        <is>
          <t>https://www.youtube.com/results?search_query=How+to+choose+the+right+wood+for+chopping&amp;sp=EgQgAXAB</t>
        </is>
      </c>
    </row>
    <row r="1942" ht="25.5" customHeight="1">
      <c r="A1942" t="inlineStr">
        <is>
          <t>chopping wood</t>
        </is>
      </c>
      <c r="B1942" t="inlineStr">
        <is>
          <t>Chopping wood without an axe: Alternative methods</t>
        </is>
      </c>
      <c r="C1942"/>
      <c r="D1942"/>
      <c r="E1942" t="inlineStr">
        <is>
          <t>https://www.youtube.com/results?search_query=Chopping+wood+without+an+axe:+Alternative+methods&amp;sp=EgQgAXAB</t>
        </is>
      </c>
    </row>
    <row r="1943" ht="25.5" customHeight="1">
      <c r="A1943" t="inlineStr">
        <is>
          <t>chopping wood</t>
        </is>
      </c>
      <c r="B1943" t="inlineStr">
        <is>
          <t>Wood chopping competition: Best moments</t>
        </is>
      </c>
      <c r="C1943"/>
      <c r="D1943"/>
      <c r="E1943" t="inlineStr">
        <is>
          <t>https://www.youtube.com/results?search_query=Wood+chopping+competition:+Best+moments&amp;sp=EgQgAXAB</t>
        </is>
      </c>
    </row>
    <row r="1944" ht="25.5" customHeight="1">
      <c r="A1944" t="inlineStr">
        <is>
          <t>clapping</t>
        </is>
      </c>
      <c r="B1944" t="inlineStr">
        <is>
          <t>How to clap hands correctly</t>
        </is>
      </c>
      <c r="C1944"/>
      <c r="D1944"/>
      <c r="E1944" t="inlineStr">
        <is>
          <t>https://www.youtube.com/results?search_query=How+to+clap+hands+correctly&amp;sp=EgQgAXAB</t>
        </is>
      </c>
    </row>
    <row r="1945" ht="25.5" customHeight="1">
      <c r="A1945" t="inlineStr">
        <is>
          <t>clapping</t>
        </is>
      </c>
      <c r="B1945" t="inlineStr">
        <is>
          <t>Different clapping rhythms tutorial</t>
        </is>
      </c>
      <c r="C1945"/>
      <c r="D1945"/>
      <c r="E1945" t="inlineStr">
        <is>
          <t>https://www.youtube.com/results?search_query=Different+clapping+rhythms+tutorial&amp;sp=EgQgAXAB</t>
        </is>
      </c>
    </row>
    <row r="1946" ht="25.5" customHeight="1">
      <c r="A1946" t="inlineStr">
        <is>
          <t>clapping</t>
        </is>
      </c>
      <c r="B1946" t="inlineStr">
        <is>
          <t>History of clapping in performances</t>
        </is>
      </c>
      <c r="C1946"/>
      <c r="D1946"/>
      <c r="E1946" t="inlineStr">
        <is>
          <t>https://www.youtube.com/results?search_query=History+of+clapping+in+performances&amp;sp=EgQgAXAB</t>
        </is>
      </c>
    </row>
    <row r="1947" ht="25.5" customHeight="1">
      <c r="A1947" t="inlineStr">
        <is>
          <t>clapping</t>
        </is>
      </c>
      <c r="B1947" t="inlineStr">
        <is>
          <t>Funny clapping reactions compilation</t>
        </is>
      </c>
      <c r="C1947"/>
      <c r="D1947"/>
      <c r="E1947" t="inlineStr">
        <is>
          <t>https://www.youtube.com/results?search_query=Funny+clapping+reactions+compilation&amp;sp=EgQgAXAB</t>
        </is>
      </c>
    </row>
    <row r="1948" ht="25.5" customHeight="1">
      <c r="A1948" t="inlineStr">
        <is>
          <t>clapping</t>
        </is>
      </c>
      <c r="B1948" t="inlineStr">
        <is>
          <t>Celebrity clapping at award shows</t>
        </is>
      </c>
      <c r="C1948"/>
      <c r="D1948"/>
      <c r="E1948" t="inlineStr">
        <is>
          <t>https://www.youtube.com/results?search_query=Celebrity+clapping+at+award+shows&amp;sp=EgQgAXAB</t>
        </is>
      </c>
    </row>
    <row r="1949" ht="25.5" customHeight="1">
      <c r="A1949" t="inlineStr">
        <is>
          <t>clapping</t>
        </is>
      </c>
      <c r="B1949" t="inlineStr">
        <is>
          <t>Clapping games for kids how to play</t>
        </is>
      </c>
      <c r="C1949"/>
      <c r="D1949"/>
      <c r="E1949" t="inlineStr">
        <is>
          <t>https://www.youtube.com/results?search_query=Clapping+games+for+kids+how+to+play&amp;sp=EgQgAXAB</t>
        </is>
      </c>
    </row>
    <row r="1950" ht="25.5" customHeight="1">
      <c r="A1950" t="inlineStr">
        <is>
          <t>clapping</t>
        </is>
      </c>
      <c r="B1950" t="inlineStr">
        <is>
          <t>Clapping sounds and their meanings</t>
        </is>
      </c>
      <c r="C1950"/>
      <c r="D1950"/>
      <c r="E1950" t="inlineStr">
        <is>
          <t>https://www.youtube.com/results?search_query=Clapping+sounds+and+their+meanings&amp;sp=EgQgAXAB</t>
        </is>
      </c>
    </row>
    <row r="1951" ht="25.5" customHeight="1">
      <c r="A1951" t="inlineStr">
        <is>
          <t>clapping</t>
        </is>
      </c>
      <c r="B1951" t="inlineStr">
        <is>
          <t>World record for fastest clapping</t>
        </is>
      </c>
      <c r="C1951"/>
      <c r="D1951"/>
      <c r="E1951" t="inlineStr">
        <is>
          <t>https://www.youtube.com/results?search_query=World+record+for+fastest+clapping&amp;sp=EgQgAXAB</t>
        </is>
      </c>
    </row>
    <row r="1952" ht="25.5" customHeight="1">
      <c r="A1952" t="inlineStr">
        <is>
          <t>clapping</t>
        </is>
      </c>
      <c r="B1952" t="inlineStr">
        <is>
          <t>Day in the life of a worldclass clapper</t>
        </is>
      </c>
      <c r="C1952"/>
      <c r="D1952"/>
      <c r="E1952" t="inlineStr">
        <is>
          <t>https://www.youtube.com/results?search_query=Day+in+the+life+of+a+worldclass+clapper&amp;sp=EgQgAXAB</t>
        </is>
      </c>
    </row>
    <row r="1953" ht="25.5" customHeight="1">
      <c r="A1953" t="inlineStr">
        <is>
          <t>clapping</t>
        </is>
      </c>
      <c r="B1953" t="inlineStr">
        <is>
          <t>How to produce unique sounds while clapping</t>
        </is>
      </c>
      <c r="C1953"/>
      <c r="D1953"/>
      <c r="E1953" t="inlineStr">
        <is>
          <t>https://www.youtube.com/results?search_query=How+to+produce+unique+sounds+while+clapping&amp;sp=EgQgAXAB</t>
        </is>
      </c>
    </row>
    <row r="1954" ht="25.5" customHeight="1">
      <c r="A1954" t="inlineStr">
        <is>
          <t>clean and jerk</t>
        </is>
      </c>
      <c r="B1954" t="inlineStr">
        <is>
          <t>How to perform clean and jerk for beginners</t>
        </is>
      </c>
      <c r="C1954"/>
      <c r="D1954"/>
      <c r="E1954" t="inlineStr">
        <is>
          <t>https://www.youtube.com/results?search_query=How+to+perform+clean+and+jerk+for+beginners&amp;sp=EgQgAXAB</t>
        </is>
      </c>
    </row>
    <row r="1955" ht="25.5" customHeight="1">
      <c r="A1955" t="inlineStr">
        <is>
          <t>clean and jerk</t>
        </is>
      </c>
      <c r="B1955" t="inlineStr">
        <is>
          <t>Clean and jerk tutorial for advanced lifters</t>
        </is>
      </c>
      <c r="C1955"/>
      <c r="D1955"/>
      <c r="E1955" t="inlineStr">
        <is>
          <t>https://www.youtube.com/results?search_query=Clean+and+jerk+tutorial+for+advanced+lifters&amp;sp=EgQgAXAB</t>
        </is>
      </c>
    </row>
    <row r="1956" ht="25.5" customHeight="1">
      <c r="A1956" t="inlineStr">
        <is>
          <t>clean and jerk</t>
        </is>
      </c>
      <c r="B1956" t="inlineStr">
        <is>
          <t>Best techniques for clean and jerk</t>
        </is>
      </c>
      <c r="C1956"/>
      <c r="D1956"/>
      <c r="E1956" t="inlineStr">
        <is>
          <t>https://www.youtube.com/results?search_query=Best+techniques+for+clean+and+jerk&amp;sp=EgQgAXAB</t>
        </is>
      </c>
    </row>
    <row r="1957" ht="25.5" customHeight="1">
      <c r="A1957" t="inlineStr">
        <is>
          <t>clean and jerk</t>
        </is>
      </c>
      <c r="B1957" t="inlineStr">
        <is>
          <t>Day in the life of a professional weightlifter training clean and jerk</t>
        </is>
      </c>
      <c r="C1957"/>
      <c r="D1957"/>
      <c r="E1957" t="inlineStr">
        <is>
          <t>https://www.youtube.com/results?search_query=Day+in+the+life+of+a+professional+weightlifter+training+clean+and+jerk&amp;sp=EgQgAXAB</t>
        </is>
      </c>
    </row>
    <row r="1958" ht="25.5" customHeight="1">
      <c r="A1958" t="inlineStr">
        <is>
          <t>clean and jerk</t>
        </is>
      </c>
      <c r="B1958" t="inlineStr">
        <is>
          <t>The science behind clean and jerk movement</t>
        </is>
      </c>
      <c r="C1958"/>
      <c r="D1958"/>
      <c r="E1958" t="inlineStr">
        <is>
          <t>https://www.youtube.com/results?search_query=The+science+behind+clean+and+jerk+movement&amp;sp=EgQgAXAB</t>
        </is>
      </c>
    </row>
    <row r="1959" ht="25.5" customHeight="1">
      <c r="A1959" t="inlineStr">
        <is>
          <t>clean and jerk</t>
        </is>
      </c>
      <c r="B1959" t="inlineStr">
        <is>
          <t>Improving your clean and jerk form</t>
        </is>
      </c>
      <c r="C1959"/>
      <c r="D1959"/>
      <c r="E1959" t="inlineStr">
        <is>
          <t>https://www.youtube.com/results?search_query=Improving+your+clean+and+jerk+form&amp;sp=EgQgAXAB</t>
        </is>
      </c>
    </row>
    <row r="1960" ht="25.5" customHeight="1">
      <c r="A1960" t="inlineStr">
        <is>
          <t>clean and jerk</t>
        </is>
      </c>
      <c r="B1960" t="inlineStr">
        <is>
          <t>Olympic weightlifting</t>
        </is>
      </c>
      <c r="C1960"/>
      <c r="D1960"/>
      <c r="E1960" t="inlineStr">
        <is>
          <t>https://www.youtube.com/results?search_query=Olympic+weightlifting&amp;sp=EgQgAXAB</t>
        </is>
      </c>
    </row>
    <row r="1961" ht="25.5" customHeight="1">
      <c r="A1961" t="inlineStr">
        <is>
          <t>clean and jerk</t>
        </is>
      </c>
      <c r="B1961" t="inlineStr">
        <is>
          <t>Common clean and jerk mistakes and how to correct them</t>
        </is>
      </c>
      <c r="C1961"/>
      <c r="D1961"/>
      <c r="E1961" t="inlineStr">
        <is>
          <t>https://www.youtube.com/results?search_query=Common+clean+and+jerk+mistakes+and+how+to+correct+them&amp;sp=EgQgAXAB</t>
        </is>
      </c>
    </row>
    <row r="1962" ht="25.5" customHeight="1">
      <c r="A1962" t="inlineStr">
        <is>
          <t>clean and jerk</t>
        </is>
      </c>
      <c r="B1962" t="inlineStr">
        <is>
          <t>Athome clean and jerk workouts</t>
        </is>
      </c>
      <c r="C1962"/>
      <c r="D1962"/>
      <c r="E1962" t="inlineStr">
        <is>
          <t>https://www.youtube.com/results?search_query=Athome+clean+and+jerk+workouts&amp;sp=EgQgAXAB</t>
        </is>
      </c>
    </row>
    <row r="1963" ht="25.5" customHeight="1">
      <c r="A1963" t="inlineStr">
        <is>
          <t>clean and jerk</t>
        </is>
      </c>
      <c r="B1963" t="inlineStr">
        <is>
          <t>Evolution of clean and jerk technique</t>
        </is>
      </c>
      <c r="C1963"/>
      <c r="D1963"/>
      <c r="E1963" t="inlineStr">
        <is>
          <t>https://www.youtube.com/results?search_query=Evolution+of+clean+and+jerk+technique&amp;sp=EgQgAXAB</t>
        </is>
      </c>
    </row>
    <row r="1964" ht="25.5" customHeight="1">
      <c r="A1964" t="inlineStr">
        <is>
          <t>cleaning gutters</t>
        </is>
      </c>
      <c r="B1964" t="inlineStr">
        <is>
          <t>How to clean gutters professionally</t>
        </is>
      </c>
      <c r="C1964"/>
      <c r="D1964"/>
      <c r="E1964" t="inlineStr">
        <is>
          <t>https://www.youtube.com/results?search_query=How+to+clean+gutters+professionally&amp;sp=EgQgAXAB</t>
        </is>
      </c>
    </row>
    <row r="1965" ht="25.5" customHeight="1">
      <c r="A1965" t="inlineStr">
        <is>
          <t>cleaning gutters</t>
        </is>
      </c>
      <c r="B1965" t="inlineStr">
        <is>
          <t>DIY gutter cleaning tips and tricks</t>
        </is>
      </c>
      <c r="C1965"/>
      <c r="D1965"/>
      <c r="E1965" t="inlineStr">
        <is>
          <t>https://www.youtube.com/results?search_query=DIY+gutter+cleaning+tips+and+tricks&amp;sp=EgQgAXAB</t>
        </is>
      </c>
    </row>
    <row r="1966" ht="25.5" customHeight="1">
      <c r="A1966" t="inlineStr">
        <is>
          <t>cleaning gutters</t>
        </is>
      </c>
      <c r="B1966" t="inlineStr">
        <is>
          <t>Step by step guide to clean house gutters</t>
        </is>
      </c>
      <c r="C1966"/>
      <c r="D1966"/>
      <c r="E1966" t="inlineStr">
        <is>
          <t>https://www.youtube.com/results?search_query=Step+by+step+guide+to+clean+house+gutters&amp;sp=EgQgAXAB</t>
        </is>
      </c>
    </row>
    <row r="1967" ht="25.5" customHeight="1">
      <c r="A1967" t="inlineStr">
        <is>
          <t>cleaning gutters</t>
        </is>
      </c>
      <c r="B1967" t="inlineStr">
        <is>
          <t>Cleaning gutters safely without ladder</t>
        </is>
      </c>
      <c r="C1967"/>
      <c r="D1967"/>
      <c r="E1967" t="inlineStr">
        <is>
          <t>https://www.youtube.com/results?search_query=Cleaning+gutters+safely+without+ladder&amp;sp=EgQgAXAB</t>
        </is>
      </c>
    </row>
    <row r="1968" ht="25.5" customHeight="1">
      <c r="A1968" t="inlineStr">
        <is>
          <t>cleaning gutters</t>
        </is>
      </c>
      <c r="B1968" t="inlineStr">
        <is>
          <t>Day in the life of a professional gutter cleaner</t>
        </is>
      </c>
      <c r="C1968"/>
      <c r="D1968"/>
      <c r="E1968" t="inlineStr">
        <is>
          <t>https://www.youtube.com/results?search_query=Day+in+the+life+of+a+professional+gutter+cleaner&amp;sp=EgQgAXAB</t>
        </is>
      </c>
    </row>
    <row r="1969" ht="25.5" customHeight="1">
      <c r="A1969" t="inlineStr">
        <is>
          <t>cleaning gutters</t>
        </is>
      </c>
      <c r="B1969" t="inlineStr">
        <is>
          <t>Effective methods for cleaning blocked gutters</t>
        </is>
      </c>
      <c r="C1969"/>
      <c r="D1969"/>
      <c r="E1969" t="inlineStr">
        <is>
          <t>https://www.youtube.com/results?search_query=Effective+methods+for+cleaning+blocked+gutters&amp;sp=EgQgAXAB</t>
        </is>
      </c>
    </row>
    <row r="1970" ht="25.5" customHeight="1">
      <c r="A1970" t="inlineStr">
        <is>
          <t>cleaning gutters</t>
        </is>
      </c>
      <c r="B1970" t="inlineStr">
        <is>
          <t>How to clean gutters and downspouts</t>
        </is>
      </c>
      <c r="C1970"/>
      <c r="D1970"/>
      <c r="E1970" t="inlineStr">
        <is>
          <t>https://www.youtube.com/results?search_query=How+to+clean+gutters+and+downspouts&amp;sp=EgQgAXAB</t>
        </is>
      </c>
    </row>
    <row r="1971" ht="25.5" customHeight="1">
      <c r="A1971" t="inlineStr">
        <is>
          <t>cleaning gutters</t>
        </is>
      </c>
      <c r="B1971" t="inlineStr">
        <is>
          <t>Preventive measures to keep gutters clean</t>
        </is>
      </c>
      <c r="C1971"/>
      <c r="D1971"/>
      <c r="E1971" t="inlineStr">
        <is>
          <t>https://www.youtube.com/results?search_query=Preventive+measures+to+keep+gutters+clean&amp;sp=EgQgAXAB</t>
        </is>
      </c>
    </row>
    <row r="1972" ht="25.5" customHeight="1">
      <c r="A1972" t="inlineStr">
        <is>
          <t>cleaning gutters</t>
        </is>
      </c>
      <c r="B1972" t="inlineStr">
        <is>
          <t>How to use pressure washer for gutter cleaning</t>
        </is>
      </c>
      <c r="C1972"/>
      <c r="D1972"/>
      <c r="E1972" t="inlineStr">
        <is>
          <t>https://www.youtube.com/results?search_query=How+to+use+pressure+washer+for+gutter+cleaning&amp;sp=EgQgAXAB</t>
        </is>
      </c>
    </row>
    <row r="1973" ht="25.5" customHeight="1">
      <c r="A1973" t="inlineStr">
        <is>
          <t>cleaning gutters</t>
        </is>
      </c>
      <c r="B1973" t="inlineStr">
        <is>
          <t>Gutter cleaning</t>
        </is>
      </c>
      <c r="C1973"/>
      <c r="D1973"/>
      <c r="E1973" t="inlineStr">
        <is>
          <t>https://www.youtube.com/results?search_query=Gutter+cleaning&amp;sp=EgQgAXAB</t>
        </is>
      </c>
    </row>
    <row r="1974" ht="25.5" customHeight="1">
      <c r="A1974" t="inlineStr">
        <is>
          <t>climbing a rope</t>
        </is>
      </c>
      <c r="B1974" t="inlineStr">
        <is>
          <t>How to climb a rope for beginners</t>
        </is>
      </c>
      <c r="C1974"/>
      <c r="D1974"/>
      <c r="E1974" t="inlineStr">
        <is>
          <t>https://www.youtube.com/results?search_query=How+to+climb+a+rope+for+beginners&amp;sp=EgQgAXAB</t>
        </is>
      </c>
    </row>
    <row r="1975" ht="25.5" customHeight="1">
      <c r="A1975" t="inlineStr">
        <is>
          <t>climbing a rope</t>
        </is>
      </c>
      <c r="B1975" t="inlineStr">
        <is>
          <t>Rope climbing techniques training</t>
        </is>
      </c>
      <c r="C1975"/>
      <c r="D1975"/>
      <c r="E1975" t="inlineStr">
        <is>
          <t>https://www.youtube.com/results?search_query=Rope+climbing+techniques+training&amp;sp=EgQgAXAB</t>
        </is>
      </c>
    </row>
    <row r="1976" ht="25.5" customHeight="1">
      <c r="A1976" t="inlineStr">
        <is>
          <t>climbing a rope</t>
        </is>
      </c>
      <c r="B1976" t="inlineStr">
        <is>
          <t>Day in the life of a professional rope climber</t>
        </is>
      </c>
      <c r="C1976"/>
      <c r="D1976"/>
      <c r="E1976" t="inlineStr">
        <is>
          <t>https://www.youtube.com/results?search_query=Day+in+the+life+of+a+professional+rope+climber&amp;sp=EgQgAXAB</t>
        </is>
      </c>
    </row>
    <row r="1977" ht="25.5" customHeight="1">
      <c r="A1977" t="inlineStr">
        <is>
          <t>climbing a rope</t>
        </is>
      </c>
      <c r="B1977" t="inlineStr">
        <is>
          <t>Top 10 rope climbing exercises</t>
        </is>
      </c>
      <c r="C1977"/>
      <c r="D1977"/>
      <c r="E1977" t="inlineStr">
        <is>
          <t>https://www.youtube.com/results?search_query=Top+10+rope+climbing+exercises&amp;sp=EgQgAXAB</t>
        </is>
      </c>
    </row>
    <row r="1978" ht="25.5" customHeight="1">
      <c r="A1978" t="inlineStr">
        <is>
          <t>climbing a rope</t>
        </is>
      </c>
      <c r="B1978" t="inlineStr">
        <is>
          <t>Climbing a rope without using legs</t>
        </is>
      </c>
      <c r="C1978"/>
      <c r="D1978"/>
      <c r="E1978" t="inlineStr">
        <is>
          <t>https://www.youtube.com/results?search_query=Climbing+a+rope+without+using+legs&amp;sp=EgQgAXAB</t>
        </is>
      </c>
    </row>
    <row r="1979" ht="25.5" customHeight="1">
      <c r="A1979" t="inlineStr">
        <is>
          <t>climbing a rope</t>
        </is>
      </c>
      <c r="B1979" t="inlineStr">
        <is>
          <t>Best rope climbing gear review</t>
        </is>
      </c>
      <c r="C1979"/>
      <c r="D1979"/>
      <c r="E1979" t="inlineStr">
        <is>
          <t>https://www.youtube.com/results?search_query=Best+rope+climbing+gear+review&amp;sp=EgQgAXAB</t>
        </is>
      </c>
    </row>
    <row r="1980" ht="25.5" customHeight="1">
      <c r="A1980" t="inlineStr">
        <is>
          <t>climbing a rope</t>
        </is>
      </c>
      <c r="B1980" t="inlineStr">
        <is>
          <t>Rope climbing competition videos</t>
        </is>
      </c>
      <c r="C1980"/>
      <c r="D1980"/>
      <c r="E1980" t="inlineStr">
        <is>
          <t>https://www.youtube.com/results?search_query=Rope+climbing+competition+videos&amp;sp=EgQgAXAB</t>
        </is>
      </c>
    </row>
    <row r="1981" ht="25.5" customHeight="1">
      <c r="A1981" t="inlineStr">
        <is>
          <t>climbing a rope</t>
        </is>
      </c>
      <c r="B1981" t="inlineStr">
        <is>
          <t>Rope climbing workout routine</t>
        </is>
      </c>
      <c r="C1981"/>
      <c r="D1981"/>
      <c r="E1981" t="inlineStr">
        <is>
          <t>https://www.youtube.com/results?search_query=Rope+climbing+workout+routine&amp;sp=EgQgAXAB</t>
        </is>
      </c>
    </row>
    <row r="1982" ht="25.5" customHeight="1">
      <c r="A1982" t="inlineStr">
        <is>
          <t>climbing a rope</t>
        </is>
      </c>
      <c r="B1982" t="inlineStr">
        <is>
          <t>Safety tips for rope climbing</t>
        </is>
      </c>
      <c r="C1982"/>
      <c r="D1982"/>
      <c r="E1982" t="inlineStr">
        <is>
          <t>https://www.youtube.com/results?search_query=Safety+tips+for+rope+climbing&amp;sp=EgQgAXAB</t>
        </is>
      </c>
    </row>
    <row r="1983" ht="25.5" customHeight="1">
      <c r="A1983" t="inlineStr">
        <is>
          <t>climbing a rope</t>
        </is>
      </c>
      <c r="B1983" t="inlineStr">
        <is>
          <t>Indoor vs outdoor rope climbing beginners guide</t>
        </is>
      </c>
      <c r="C1983"/>
      <c r="D1983"/>
      <c r="E1983" t="inlineStr">
        <is>
          <t>https://www.youtube.com/results?search_query=Indoor+vs+outdoor+rope+climbing+beginners+guide&amp;sp=EgQgAXAB</t>
        </is>
      </c>
    </row>
    <row r="1984" ht="25.5" customHeight="1">
      <c r="A1984" t="inlineStr">
        <is>
          <t>climbing ladder</t>
        </is>
      </c>
      <c r="B1984" t="inlineStr">
        <is>
          <t>How to climb a ladder safely</t>
        </is>
      </c>
      <c r="C1984"/>
      <c r="D1984"/>
      <c r="E1984" t="inlineStr">
        <is>
          <t>https://www.youtube.com/results?search_query=How+to+climb+a+ladder+safely&amp;sp=EgQgAXAB</t>
        </is>
      </c>
    </row>
    <row r="1985" ht="25.5" customHeight="1">
      <c r="A1985" t="inlineStr">
        <is>
          <t>climbing ladder</t>
        </is>
      </c>
      <c r="B1985" t="inlineStr">
        <is>
          <t>Ladder climbing techniques for beginners</t>
        </is>
      </c>
      <c r="C1985"/>
      <c r="D1985"/>
      <c r="E1985" t="inlineStr">
        <is>
          <t>https://www.youtube.com/results?search_query=Ladder+climbing+techniques+for+beginners&amp;sp=EgQgAXAB</t>
        </is>
      </c>
    </row>
    <row r="1986" ht="25.5" customHeight="1">
      <c r="A1986" t="inlineStr">
        <is>
          <t>climbing ladder</t>
        </is>
      </c>
      <c r="B1986" t="inlineStr">
        <is>
          <t>Proper ladder climbing in construction</t>
        </is>
      </c>
      <c r="C1986"/>
      <c r="D1986"/>
      <c r="E1986" t="inlineStr">
        <is>
          <t>https://www.youtube.com/results?search_query=Proper+ladder+climbing+in+construction&amp;sp=EgQgAXAB</t>
        </is>
      </c>
    </row>
    <row r="1987" ht="25.5" customHeight="1">
      <c r="A1987" t="inlineStr">
        <is>
          <t>climbing ladder</t>
        </is>
      </c>
      <c r="B1987" t="inlineStr">
        <is>
          <t>Day in the life of a ladder climber</t>
        </is>
      </c>
      <c r="C1987"/>
      <c r="D1987"/>
      <c r="E1987" t="inlineStr">
        <is>
          <t>https://www.youtube.com/results?search_query=Day+in+the+life+of+a+ladder+climber&amp;sp=EgQgAXAB</t>
        </is>
      </c>
    </row>
    <row r="1988" ht="25.5" customHeight="1">
      <c r="A1988" t="inlineStr">
        <is>
          <t>climbing ladder</t>
        </is>
      </c>
      <c r="B1988" t="inlineStr">
        <is>
          <t>Intensive ladder climbing workout</t>
        </is>
      </c>
      <c r="C1988"/>
      <c r="D1988"/>
      <c r="E1988" t="inlineStr">
        <is>
          <t>https://www.youtube.com/results?search_query=Intensive+ladder+climbing+workout&amp;sp=EgQgAXAB</t>
        </is>
      </c>
    </row>
    <row r="1989" ht="25.5" customHeight="1">
      <c r="A1989" t="inlineStr">
        <is>
          <t>climbing ladder</t>
        </is>
      </c>
      <c r="B1989" t="inlineStr">
        <is>
          <t>Safety tips for ladder climbing</t>
        </is>
      </c>
      <c r="C1989"/>
      <c r="D1989"/>
      <c r="E1989" t="inlineStr">
        <is>
          <t>https://www.youtube.com/results?search_query=Safety+tips+for+ladder+climbing&amp;sp=EgQgAXAB</t>
        </is>
      </c>
    </row>
    <row r="1990" ht="25.5" customHeight="1">
      <c r="A1990" t="inlineStr">
        <is>
          <t>climbing ladder</t>
        </is>
      </c>
      <c r="B1990" t="inlineStr">
        <is>
          <t>Climbing ladder in competitive sports</t>
        </is>
      </c>
      <c r="C1990"/>
      <c r="D1990"/>
      <c r="E1990" t="inlineStr">
        <is>
          <t>https://www.youtube.com/results?search_query=Climbing+ladder+in+competitive+sports&amp;sp=EgQgAXAB</t>
        </is>
      </c>
    </row>
    <row r="1991" ht="25.5" customHeight="1">
      <c r="A1991" t="inlineStr">
        <is>
          <t>climbing ladder</t>
        </is>
      </c>
      <c r="B1991" t="inlineStr">
        <is>
          <t>How to use extension ladder</t>
        </is>
      </c>
      <c r="C1991"/>
      <c r="D1991"/>
      <c r="E1991" t="inlineStr">
        <is>
          <t>https://www.youtube.com/results?search_query=How+to+use+extension+ladder&amp;sp=EgQgAXAB</t>
        </is>
      </c>
    </row>
    <row r="1992" ht="25.5" customHeight="1">
      <c r="A1992" t="inlineStr">
        <is>
          <t>climbing ladder</t>
        </is>
      </c>
      <c r="B1992" t="inlineStr">
        <is>
          <t>Ladder climbing training for firefighters</t>
        </is>
      </c>
      <c r="C1992"/>
      <c r="D1992"/>
      <c r="E1992" t="inlineStr">
        <is>
          <t>https://www.youtube.com/results?search_query=Ladder+climbing+training+for+firefighters&amp;sp=EgQgAXAB</t>
        </is>
      </c>
    </row>
    <row r="1993" ht="25.5" customHeight="1">
      <c r="A1993" t="inlineStr">
        <is>
          <t>climbing ladder</t>
        </is>
      </c>
      <c r="B1993" t="inlineStr">
        <is>
          <t>Ladder climbing as part of obstacle course training</t>
        </is>
      </c>
      <c r="C1993"/>
      <c r="D1993"/>
      <c r="E1993" t="inlineStr">
        <is>
          <t>https://www.youtube.com/results?search_query=Ladder+climbing+as+part+of+obstacle+course+training&amp;sp=EgQgAXAB</t>
        </is>
      </c>
    </row>
    <row r="1994" ht="25.5" customHeight="1">
      <c r="A1994" t="inlineStr">
        <is>
          <t>climbing tree</t>
        </is>
      </c>
      <c r="B1994" t="inlineStr">
        <is>
          <t>How to climb a tree safely</t>
        </is>
      </c>
      <c r="C1994" t="inlineStr">
        <is>
          <t>Yes</t>
        </is>
      </c>
      <c r="D1994"/>
      <c r="E1994" t="inlineStr">
        <is>
          <t>https://www.youtube.com/results?search_query=How+to+climb+a+tree+safely&amp;sp=EgQgAXAB</t>
        </is>
      </c>
    </row>
    <row r="1995" ht="25.5" customHeight="1">
      <c r="A1995" t="inlineStr">
        <is>
          <t>climbing tree</t>
        </is>
      </c>
      <c r="B1995" t="inlineStr">
        <is>
          <t>Beginning guide to tree climbing</t>
        </is>
      </c>
      <c r="C1995" t="inlineStr">
        <is>
          <t>Yes</t>
        </is>
      </c>
      <c r="D1995"/>
      <c r="E1995" t="inlineStr">
        <is>
          <t>https://www.youtube.com/results?search_query=Beginning+guide+to+tree+climbing&amp;sp=EgQgAXAB</t>
        </is>
      </c>
    </row>
    <row r="1996" ht="25.5" customHeight="1">
      <c r="A1996" t="inlineStr">
        <is>
          <t>climbing tree</t>
        </is>
      </c>
      <c r="B1996" t="inlineStr">
        <is>
          <t>Tree climbing techniques for beginners</t>
        </is>
      </c>
      <c r="C1996" t="inlineStr">
        <is>
          <t>Yes</t>
        </is>
      </c>
      <c r="D1996"/>
      <c r="E1996" t="inlineStr">
        <is>
          <t>https://www.youtube.com/results?search_query=Tree+climbing+techniques+for+beginners&amp;sp=EgQgAXAB</t>
        </is>
      </c>
    </row>
    <row r="1997" ht="25.5" customHeight="1">
      <c r="A1997" t="inlineStr">
        <is>
          <t>climbing tree</t>
        </is>
      </c>
      <c r="B1997" t="inlineStr">
        <is>
          <t>Expert's tips for climbing trees</t>
        </is>
      </c>
      <c r="C1997" t="inlineStr">
        <is>
          <t>Yes</t>
        </is>
      </c>
      <c r="D1997"/>
      <c r="E1997" t="inlineStr">
        <is>
          <t>https://www.youtube.com/results?search_query=Expert's+tips+for+climbing+trees&amp;sp=EgQgAXAB</t>
        </is>
      </c>
    </row>
    <row r="1998" ht="25.5" customHeight="1">
      <c r="A1998" t="inlineStr">
        <is>
          <t>climbing tree</t>
        </is>
      </c>
      <c r="B1998" t="inlineStr">
        <is>
          <t>Day in the life of a professional tree climber</t>
        </is>
      </c>
      <c r="C1998" t="inlineStr">
        <is>
          <t>Yes</t>
        </is>
      </c>
      <c r="D1998"/>
      <c r="E1998" t="inlineStr">
        <is>
          <t>https://www.youtube.com/results?search_query=Day+in+the+life+of+a+professional+tree+climber&amp;sp=EgQgAXAB</t>
        </is>
      </c>
    </row>
    <row r="1999" ht="25.5" customHeight="1">
      <c r="A1999" t="inlineStr">
        <is>
          <t>climbing tree</t>
        </is>
      </c>
      <c r="B1999" t="inlineStr">
        <is>
          <t>Tree climbing equipment tutorial</t>
        </is>
      </c>
      <c r="C1999" t="inlineStr">
        <is>
          <t>Yes</t>
        </is>
      </c>
      <c r="D1999"/>
      <c r="E1999" t="inlineStr">
        <is>
          <t>https://www.youtube.com/results?search_query=Tree+climbing+equipment+tutorial&amp;sp=EgQgAXAB</t>
        </is>
      </c>
    </row>
    <row r="2000" ht="25.5" customHeight="1">
      <c r="A2000" t="inlineStr">
        <is>
          <t>climbing tree</t>
        </is>
      </c>
      <c r="B2000" t="inlineStr">
        <is>
          <t>Advanced tree climbing techniques</t>
        </is>
      </c>
      <c r="C2000" t="inlineStr">
        <is>
          <t>Yes</t>
        </is>
      </c>
      <c r="D2000"/>
      <c r="E2000" t="inlineStr">
        <is>
          <t>https://www.youtube.com/results?search_query=Advanced+tree+climbing+techniques&amp;sp=EgQgAXAB</t>
        </is>
      </c>
    </row>
    <row r="2001" ht="25.5" customHeight="1">
      <c r="A2001" t="inlineStr">
        <is>
          <t>climbing tree</t>
        </is>
      </c>
      <c r="B2001" t="inlineStr">
        <is>
          <t>Tree climbing for fitness workouts</t>
        </is>
      </c>
      <c r="C2001" t="inlineStr">
        <is>
          <t>Yes</t>
        </is>
      </c>
      <c r="D2001"/>
      <c r="E2001" t="inlineStr">
        <is>
          <t>https://www.youtube.com/results?search_query=Tree+climbing+for+fitness+workouts&amp;sp=EgQgAXAB</t>
        </is>
      </c>
    </row>
    <row r="2002" ht="25.5" customHeight="1">
      <c r="A2002" t="inlineStr">
        <is>
          <t>climbing tree</t>
        </is>
      </c>
      <c r="B2002" t="inlineStr">
        <is>
          <t>Climbing gigantic trees: Expert climbers share experiences</t>
        </is>
      </c>
      <c r="C2002" t="inlineStr">
        <is>
          <t>Yes</t>
        </is>
      </c>
      <c r="D2002"/>
      <c r="E2002" t="inlineStr">
        <is>
          <t>https://www.youtube.com/results?search_query=Climbing+gigantic+trees:+Expert+climbers+share+experiences&amp;sp=EgQgAXAB</t>
        </is>
      </c>
    </row>
    <row r="2003" ht="25.5" customHeight="1">
      <c r="A2003" t="inlineStr">
        <is>
          <t>climbing tree</t>
        </is>
      </c>
      <c r="B2003" t="inlineStr">
        <is>
          <t>How to climb a tree without equipment</t>
        </is>
      </c>
      <c r="C2003" t="inlineStr">
        <is>
          <t>Yes</t>
        </is>
      </c>
      <c r="D2003"/>
      <c r="E2003" t="inlineStr">
        <is>
          <t>https://www.youtube.com/results?search_query=How+to+climb+a+tree+without+equipment&amp;sp=EgQgAXAB</t>
        </is>
      </c>
    </row>
    <row r="2004" ht="25.5" customHeight="1">
      <c r="A2004" t="inlineStr">
        <is>
          <t>contact juggling</t>
        </is>
      </c>
      <c r="B2004" t="inlineStr">
        <is>
          <t>How to start contact juggling for beginners</t>
        </is>
      </c>
      <c r="C2004"/>
      <c r="D2004"/>
      <c r="E2004" t="inlineStr">
        <is>
          <t>https://www.youtube.com/results?search_query=How+to+start+contact+juggling+for+beginners&amp;sp=EgQgAXAB</t>
        </is>
      </c>
    </row>
    <row r="2005" ht="25.5" customHeight="1">
      <c r="A2005" t="inlineStr">
        <is>
          <t>contact juggling</t>
        </is>
      </c>
      <c r="B2005" t="inlineStr">
        <is>
          <t>Contact juggling tricks tutorial</t>
        </is>
      </c>
      <c r="C2005"/>
      <c r="D2005"/>
      <c r="E2005" t="inlineStr">
        <is>
          <t>https://www.youtube.com/results?search_query=Contact+juggling+tricks+tutorial&amp;sp=EgQgAXAB</t>
        </is>
      </c>
    </row>
    <row r="2006" ht="25.5" customHeight="1">
      <c r="A2006" t="inlineStr">
        <is>
          <t>contact juggling</t>
        </is>
      </c>
      <c r="B2006" t="inlineStr">
        <is>
          <t>Mastering the art of contact juggling</t>
        </is>
      </c>
      <c r="C2006"/>
      <c r="D2006"/>
      <c r="E2006" t="inlineStr">
        <is>
          <t>https://www.youtube.com/results?search_query=Mastering+the+art+of+contact+juggling&amp;sp=EgQgAXAB</t>
        </is>
      </c>
    </row>
    <row r="2007" ht="25.5" customHeight="1">
      <c r="A2007" t="inlineStr">
        <is>
          <t>contact juggling</t>
        </is>
      </c>
      <c r="B2007" t="inlineStr">
        <is>
          <t>Day in the life of a contact juggler</t>
        </is>
      </c>
      <c r="C2007"/>
      <c r="D2007"/>
      <c r="E2007" t="inlineStr">
        <is>
          <t>https://www.youtube.com/results?search_query=Day+in+the+life+of+a+contact+juggler&amp;sp=EgQgAXAB</t>
        </is>
      </c>
    </row>
    <row r="2008" ht="25.5" customHeight="1">
      <c r="A2008" t="inlineStr">
        <is>
          <t>contact juggling</t>
        </is>
      </c>
      <c r="B2008" t="inlineStr">
        <is>
          <t>Top 10 astounding contact juggling performances</t>
        </is>
      </c>
      <c r="C2008"/>
      <c r="D2008"/>
      <c r="E2008" t="inlineStr">
        <is>
          <t>https://www.youtube.com/results?search_query=Top+10+astounding+contact+juggling+performances&amp;sp=EgQgAXAB</t>
        </is>
      </c>
    </row>
    <row r="2009" ht="25.5" customHeight="1">
      <c r="A2009" t="inlineStr">
        <is>
          <t>contact juggling</t>
        </is>
      </c>
      <c r="B2009" t="inlineStr">
        <is>
          <t>Contact juggling ball types and uses</t>
        </is>
      </c>
      <c r="C2009"/>
      <c r="D2009"/>
      <c r="E2009" t="inlineStr">
        <is>
          <t>https://www.youtube.com/results?search_query=Contact+juggling+ball+types+and+uses&amp;sp=EgQgAXAB</t>
        </is>
      </c>
    </row>
    <row r="2010" ht="25.5" customHeight="1">
      <c r="A2010" t="inlineStr">
        <is>
          <t>contact juggling</t>
        </is>
      </c>
      <c r="B2010" t="inlineStr">
        <is>
          <t>Tips and tricks for contact juggling</t>
        </is>
      </c>
      <c r="C2010"/>
      <c r="D2010"/>
      <c r="E2010" t="inlineStr">
        <is>
          <t>https://www.youtube.com/results?search_query=Tips+and+tricks+for+contact+juggling&amp;sp=EgQgAXAB</t>
        </is>
      </c>
    </row>
    <row r="2011" ht="25.5" customHeight="1">
      <c r="A2011" t="inlineStr">
        <is>
          <t>contact juggling</t>
        </is>
      </c>
      <c r="B2011" t="inlineStr">
        <is>
          <t>Improve your contact juggling skills</t>
        </is>
      </c>
      <c r="C2011"/>
      <c r="D2011"/>
      <c r="E2011" t="inlineStr">
        <is>
          <t>https://www.youtube.com/results?search_query=Improve+your+contact+juggling+skills&amp;sp=EgQgAXAB</t>
        </is>
      </c>
    </row>
    <row r="2012" ht="25.5" customHeight="1">
      <c r="A2012" t="inlineStr">
        <is>
          <t>contact juggling</t>
        </is>
      </c>
      <c r="B2012" t="inlineStr">
        <is>
          <t>Contact juggling moves step by step guide</t>
        </is>
      </c>
      <c r="C2012"/>
      <c r="D2012"/>
      <c r="E2012" t="inlineStr">
        <is>
          <t>https://www.youtube.com/results?search_query=Contact+juggling+moves+step+by+step+guide&amp;sp=EgQgAXAB</t>
        </is>
      </c>
    </row>
    <row r="2013" ht="25.5" customHeight="1">
      <c r="A2013" t="inlineStr">
        <is>
          <t>contact juggling</t>
        </is>
      </c>
      <c r="B2013" t="inlineStr">
        <is>
          <t>World’s best contact jugglers to watch</t>
        </is>
      </c>
      <c r="C2013"/>
      <c r="D2013"/>
      <c r="E2013" t="inlineStr">
        <is>
          <t>https://www.youtube.com/results?search_query=World’s+best+contact+jugglers+to+watch&amp;sp=EgQgAXAB</t>
        </is>
      </c>
    </row>
    <row r="2014" ht="25.5" customHeight="1">
      <c r="A2014" t="inlineStr">
        <is>
          <t>cooking chicken</t>
        </is>
      </c>
      <c r="B2014" t="inlineStr">
        <is>
          <t>How to cook chicken for beginners</t>
        </is>
      </c>
      <c r="C2014"/>
      <c r="D2014"/>
      <c r="E2014" t="inlineStr">
        <is>
          <t>https://www.youtube.com/results?search_query=How+to+cook+chicken+for+beginners&amp;sp=EgQgAXAB</t>
        </is>
      </c>
    </row>
    <row r="2015" ht="25.5" customHeight="1">
      <c r="A2015" t="inlineStr">
        <is>
          <t>cooking chicken</t>
        </is>
      </c>
      <c r="B2015" t="inlineStr">
        <is>
          <t>Best methods to cook chicken</t>
        </is>
      </c>
      <c r="C2015"/>
      <c r="D2015"/>
      <c r="E2015" t="inlineStr">
        <is>
          <t>https://www.youtube.com/results?search_query=Best+methods+to+cook+chicken&amp;sp=EgQgAXAB</t>
        </is>
      </c>
    </row>
    <row r="2016" ht="25.5" customHeight="1">
      <c r="A2016" t="inlineStr">
        <is>
          <t>cooking chicken</t>
        </is>
      </c>
      <c r="B2016" t="inlineStr">
        <is>
          <t>Cooking chicken in a pan tutorial</t>
        </is>
      </c>
      <c r="C2016"/>
      <c r="D2016"/>
      <c r="E2016" t="inlineStr">
        <is>
          <t>https://www.youtube.com/results?search_query=Cooking+chicken+in+a+pan+tutorial&amp;sp=EgQgAXAB</t>
        </is>
      </c>
    </row>
    <row r="2017" ht="25.5" customHeight="1">
      <c r="A2017" t="inlineStr">
        <is>
          <t>cooking chicken</t>
        </is>
      </c>
      <c r="B2017" t="inlineStr">
        <is>
          <t>Gordon Ramsay's secret to cooking chicken</t>
        </is>
      </c>
      <c r="C2017"/>
      <c r="D2017"/>
      <c r="E2017" t="inlineStr">
        <is>
          <t>https://www.youtube.com/results?search_query=Gordon+Ramsay's+secret+to+cooking+chicken&amp;sp=EgQgAXAB</t>
        </is>
      </c>
    </row>
    <row r="2018" ht="25.5" customHeight="1">
      <c r="A2018" t="inlineStr">
        <is>
          <t>cooking chicken</t>
        </is>
      </c>
      <c r="B2018" t="inlineStr">
        <is>
          <t>Healthy chicken recipes for dinner</t>
        </is>
      </c>
      <c r="C2018"/>
      <c r="D2018"/>
      <c r="E2018" t="inlineStr">
        <is>
          <t>https://www.youtube.com/results?search_query=Healthy+chicken+recipes+for+dinner&amp;sp=EgQgAXAB</t>
        </is>
      </c>
    </row>
    <row r="2019" ht="25.5" customHeight="1">
      <c r="A2019" t="inlineStr">
        <is>
          <t>cooking chicken</t>
        </is>
      </c>
      <c r="B2019" t="inlineStr">
        <is>
          <t>BBQ chicken cooking techniques</t>
        </is>
      </c>
      <c r="C2019"/>
      <c r="D2019"/>
      <c r="E2019" t="inlineStr">
        <is>
          <t>https://www.youtube.com/results?search_query=BBQ+chicken+cooking+techniques&amp;sp=EgQgAXAB</t>
        </is>
      </c>
    </row>
    <row r="2020" ht="25.5" customHeight="1">
      <c r="A2020" t="inlineStr">
        <is>
          <t>cooking chicken</t>
        </is>
      </c>
      <c r="B2020" t="inlineStr">
        <is>
          <t>Day in the life of a chicken chef</t>
        </is>
      </c>
      <c r="C2020"/>
      <c r="D2020"/>
      <c r="E2020" t="inlineStr">
        <is>
          <t>https://www.youtube.com/results?search_query=Day+in+the+life+of+a+chicken+chef&amp;sp=EgQgAXAB</t>
        </is>
      </c>
    </row>
    <row r="2021" ht="25.5" customHeight="1">
      <c r="A2021" t="inlineStr">
        <is>
          <t>cooking chicken</t>
        </is>
      </c>
      <c r="B2021" t="inlineStr">
        <is>
          <t>Cook own KFC style chicken tutorial</t>
        </is>
      </c>
      <c r="C2021"/>
      <c r="D2021"/>
      <c r="E2021" t="inlineStr">
        <is>
          <t>https://www.youtube.com/results?search_query=Cook+own+KFC+style+chicken+tutorial&amp;sp=EgQgAXAB</t>
        </is>
      </c>
    </row>
    <row r="2022" ht="25.5" customHeight="1">
      <c r="A2022" t="inlineStr">
        <is>
          <t>cooking chicken</t>
        </is>
      </c>
      <c r="B2022" t="inlineStr">
        <is>
          <t>Cooking chicken in different cuisines</t>
        </is>
      </c>
      <c r="C2022"/>
      <c r="D2022"/>
      <c r="E2022" t="inlineStr">
        <is>
          <t>https://www.youtube.com/results?search_query=Cooking+chicken+in+different+cuisines&amp;sp=EgQgAXAB</t>
        </is>
      </c>
    </row>
    <row r="2023" ht="25.5" customHeight="1">
      <c r="A2023" t="inlineStr">
        <is>
          <t>cooking chicken</t>
        </is>
      </c>
      <c r="B2023" t="inlineStr">
        <is>
          <t>Pro chefs share their secrets on cooking chicken</t>
        </is>
      </c>
      <c r="C2023"/>
      <c r="D2023"/>
      <c r="E2023" t="inlineStr">
        <is>
          <t>https://www.youtube.com/results?search_query=Pro+chefs+share+their+secrets+on+cooking+chicken&amp;sp=EgQgAXAB</t>
        </is>
      </c>
    </row>
    <row r="2024" ht="25.5" customHeight="1">
      <c r="A2024" t="inlineStr">
        <is>
          <t>cooking egg</t>
        </is>
      </c>
      <c r="B2024" t="inlineStr">
        <is>
          <t>How to cook eggs</t>
        </is>
      </c>
      <c r="C2024"/>
      <c r="D2024"/>
      <c r="E2024" t="inlineStr">
        <is>
          <t>https://www.youtube.com/results?search_query=How+to+cook+eggs&amp;sp=EgQgAXAB</t>
        </is>
      </c>
    </row>
    <row r="2025" ht="25.5" customHeight="1">
      <c r="A2025" t="inlineStr">
        <is>
          <t>cooking egg</t>
        </is>
      </c>
      <c r="B2025" t="inlineStr">
        <is>
          <t>Cooking scrambled eggs tutorial</t>
        </is>
      </c>
      <c r="C2025"/>
      <c r="D2025"/>
      <c r="E2025" t="inlineStr">
        <is>
          <t>https://www.youtube.com/results?search_query=Cooking+scrambled+eggs+tutorial&amp;sp=EgQgAXAB</t>
        </is>
      </c>
    </row>
    <row r="2026" ht="25.5" customHeight="1">
      <c r="A2026" t="inlineStr">
        <is>
          <t>cooking egg</t>
        </is>
      </c>
      <c r="B2026" t="inlineStr">
        <is>
          <t>Egg recipes for breakfast</t>
        </is>
      </c>
      <c r="C2026"/>
      <c r="D2026"/>
      <c r="E2026" t="inlineStr">
        <is>
          <t>https://www.youtube.com/results?search_query=Egg+recipes+for+breakfast&amp;sp=EgQgAXAB</t>
        </is>
      </c>
    </row>
    <row r="2027" ht="25.5" customHeight="1">
      <c r="A2027" t="inlineStr">
        <is>
          <t>cooking egg</t>
        </is>
      </c>
      <c r="B2027" t="inlineStr">
        <is>
          <t>How to poach an egg</t>
        </is>
      </c>
      <c r="C2027"/>
      <c r="D2027"/>
      <c r="E2027" t="inlineStr">
        <is>
          <t>https://www.youtube.com/results?search_query=How+to+poach+an+egg&amp;sp=EgQgAXAB</t>
        </is>
      </c>
    </row>
    <row r="2028" ht="25.5" customHeight="1">
      <c r="A2028" t="inlineStr">
        <is>
          <t>cooking egg</t>
        </is>
      </c>
      <c r="B2028" t="inlineStr">
        <is>
          <t>Perfecting the boiled egg</t>
        </is>
      </c>
      <c r="C2028"/>
      <c r="D2028"/>
      <c r="E2028" t="inlineStr">
        <is>
          <t>https://www.youtube.com/results?search_query=Perfecting+the+boiled+egg&amp;sp=EgQgAXAB</t>
        </is>
      </c>
    </row>
    <row r="2029" ht="25.5" customHeight="1">
      <c r="A2029" t="inlineStr">
        <is>
          <t>cooking egg</t>
        </is>
      </c>
      <c r="B2029" t="inlineStr">
        <is>
          <t>Day in the life of a chef: egg dishes</t>
        </is>
      </c>
      <c r="C2029"/>
      <c r="D2029"/>
      <c r="E2029" t="inlineStr">
        <is>
          <t>https://www.youtube.com/results?search_query=Day+in+the+life+of+a+chef:+egg+dishes&amp;sp=EgQgAXAB</t>
        </is>
      </c>
    </row>
    <row r="2030" ht="25.5" customHeight="1">
      <c r="A2030" t="inlineStr">
        <is>
          <t>cooking egg</t>
        </is>
      </c>
      <c r="B2030" t="inlineStr">
        <is>
          <t>Mastering the art of egg frying</t>
        </is>
      </c>
      <c r="C2030"/>
      <c r="D2030"/>
      <c r="E2030" t="inlineStr">
        <is>
          <t>https://www.youtube.com/results?search_query=Mastering+the+art+of+egg+frying&amp;sp=EgQgAXAB</t>
        </is>
      </c>
    </row>
    <row r="2031" ht="25.5" customHeight="1">
      <c r="A2031" t="inlineStr">
        <is>
          <t>cooking egg</t>
        </is>
      </c>
      <c r="B2031" t="inlineStr">
        <is>
          <t>Kitchen tips: preventing eggs from sticking to pan</t>
        </is>
      </c>
      <c r="C2031"/>
      <c r="D2031"/>
      <c r="E2031" t="inlineStr">
        <is>
          <t>https://www.youtube.com/results?search_query=Kitchen+tips:+preventing+eggs+from+sticking+to+pan&amp;sp=EgQgAXAB</t>
        </is>
      </c>
    </row>
    <row r="2032" ht="25.5" customHeight="1">
      <c r="A2032" t="inlineStr">
        <is>
          <t>cooking egg</t>
        </is>
      </c>
      <c r="B2032" t="inlineStr">
        <is>
          <t>Cooking sunny side up eggs</t>
        </is>
      </c>
      <c r="C2032"/>
      <c r="D2032"/>
      <c r="E2032" t="inlineStr">
        <is>
          <t>https://www.youtube.com/results?search_query=Cooking+sunny+side+up+eggs&amp;sp=EgQgAXAB</t>
        </is>
      </c>
    </row>
    <row r="2033" ht="25.5" customHeight="1">
      <c r="A2033" t="inlineStr">
        <is>
          <t>cooking egg</t>
        </is>
      </c>
      <c r="B2033" t="inlineStr">
        <is>
          <t>How to make egg curry</t>
        </is>
      </c>
      <c r="C2033"/>
      <c r="D2033"/>
      <c r="E2033" t="inlineStr">
        <is>
          <t>https://www.youtube.com/results?search_query=How+to+make+egg+curry&amp;sp=EgQgAXAB</t>
        </is>
      </c>
    </row>
    <row r="2034" ht="25.5" customHeight="1">
      <c r="A2034" t="inlineStr">
        <is>
          <t>cooking sausages</t>
        </is>
      </c>
      <c r="B2034" t="inlineStr">
        <is>
          <t>How to cook sausages perfectly</t>
        </is>
      </c>
      <c r="C2034"/>
      <c r="D2034"/>
      <c r="E2034" t="inlineStr">
        <is>
          <t>https://www.youtube.com/results?search_query=How+to+cook+sausages+perfectly&amp;sp=EgQgAXAB</t>
        </is>
      </c>
    </row>
    <row r="2035" ht="25.5" customHeight="1">
      <c r="A2035" t="inlineStr">
        <is>
          <t>cooking sausages</t>
        </is>
      </c>
      <c r="B2035" t="inlineStr">
        <is>
          <t>Beginner's guide to cooking sausages</t>
        </is>
      </c>
      <c r="C2035"/>
      <c r="D2035"/>
      <c r="E2035" t="inlineStr">
        <is>
          <t>https://www.youtube.com/results?search_query=Beginner's+guide+to+cooking+sausages&amp;sp=EgQgAXAB</t>
        </is>
      </c>
    </row>
    <row r="2036" ht="25.5" customHeight="1">
      <c r="A2036" t="inlineStr">
        <is>
          <t>cooking sausages</t>
        </is>
      </c>
      <c r="B2036" t="inlineStr">
        <is>
          <t>Cooking sausages</t>
        </is>
      </c>
      <c r="C2036"/>
      <c r="D2036"/>
      <c r="E2036" t="inlineStr">
        <is>
          <t>https://www.youtube.com/results?search_query=Cooking+sausages&amp;sp=EgQgAXAB</t>
        </is>
      </c>
    </row>
    <row r="2037" ht="25.5" customHeight="1">
      <c r="A2037" t="inlineStr">
        <is>
          <t>cooking sausages</t>
        </is>
      </c>
      <c r="B2037" t="inlineStr">
        <is>
          <t>Different ways to cook sausages</t>
        </is>
      </c>
      <c r="C2037"/>
      <c r="D2037"/>
      <c r="E2037" t="inlineStr">
        <is>
          <t>https://www.youtube.com/results?search_query=Different+ways+to+cook+sausages&amp;sp=EgQgAXAB</t>
        </is>
      </c>
    </row>
    <row r="2038" ht="25.5" customHeight="1">
      <c r="A2038" t="inlineStr">
        <is>
          <t>cooking sausages</t>
        </is>
      </c>
      <c r="B2038" t="inlineStr">
        <is>
          <t>Cooking sausages in a skillet tutorial</t>
        </is>
      </c>
      <c r="C2038"/>
      <c r="D2038"/>
      <c r="E2038" t="inlineStr">
        <is>
          <t>https://www.youtube.com/results?search_query=Cooking+sausages+in+a+skillet+tutorial&amp;sp=EgQgAXAB</t>
        </is>
      </c>
    </row>
    <row r="2039" ht="25.5" customHeight="1">
      <c r="A2039" t="inlineStr">
        <is>
          <t>cooking sausages</t>
        </is>
      </c>
      <c r="B2039" t="inlineStr">
        <is>
          <t>Grilling sausages outdoors</t>
        </is>
      </c>
      <c r="C2039"/>
      <c r="D2039"/>
      <c r="E2039" t="inlineStr">
        <is>
          <t>https://www.youtube.com/results?search_query=Grilling+sausages+outdoors&amp;sp=EgQgAXAB</t>
        </is>
      </c>
    </row>
    <row r="2040" ht="25.5" customHeight="1">
      <c r="A2040" t="inlineStr">
        <is>
          <t>cooking sausages</t>
        </is>
      </c>
      <c r="B2040" t="inlineStr">
        <is>
          <t>Day in the life of a chef: cooking sausages</t>
        </is>
      </c>
      <c r="C2040"/>
      <c r="D2040"/>
      <c r="E2040" t="inlineStr">
        <is>
          <t>https://www.youtube.com/results?search_query=Day+in+the+life+of+a+chef:+cooking+sausages&amp;sp=EgQgAXAB</t>
        </is>
      </c>
    </row>
    <row r="2041" ht="25.5" customHeight="1">
      <c r="A2041" t="inlineStr">
        <is>
          <t>cooking sausages</t>
        </is>
      </c>
      <c r="B2041" t="inlineStr">
        <is>
          <t>Making homemade sausages from scratch</t>
        </is>
      </c>
      <c r="C2041"/>
      <c r="D2041"/>
      <c r="E2041" t="inlineStr">
        <is>
          <t>https://www.youtube.com/results?search_query=Making+homemade+sausages+from+scratch&amp;sp=EgQgAXAB</t>
        </is>
      </c>
    </row>
    <row r="2042" ht="25.5" customHeight="1">
      <c r="A2042" t="inlineStr">
        <is>
          <t>cooking sausages</t>
        </is>
      </c>
      <c r="B2042" t="inlineStr">
        <is>
          <t>Indepth guide to cooking breakfast sausages</t>
        </is>
      </c>
      <c r="C2042"/>
      <c r="D2042"/>
      <c r="E2042" t="inlineStr">
        <is>
          <t>https://www.youtube.com/results?search_query=Indepth+guide+to+cooking+breakfast+sausages&amp;sp=EgQgAXAB</t>
        </is>
      </c>
    </row>
    <row r="2043" ht="25.5" customHeight="1">
      <c r="A2043" t="inlineStr">
        <is>
          <t>cooking sausages</t>
        </is>
      </c>
      <c r="B2043" t="inlineStr">
        <is>
          <t>Cooking Italian sausages: traditional methods.</t>
        </is>
      </c>
      <c r="C2043"/>
      <c r="D2043"/>
      <c r="E2043" t="inlineStr">
        <is>
          <t>https://www.youtube.com/results?search_query=Cooking+Italian+sausages:+traditional+methods.&amp;sp=EgQgAXAB</t>
        </is>
      </c>
    </row>
    <row r="2044" ht="25.5" customHeight="1">
      <c r="A2044" t="inlineStr">
        <is>
          <t>country line dancing</t>
        </is>
      </c>
      <c r="B2044" t="inlineStr">
        <is>
          <t>How to do country line dancing for beginners</t>
        </is>
      </c>
      <c r="C2044"/>
      <c r="D2044"/>
      <c r="E2044" t="inlineStr">
        <is>
          <t>https://www.youtube.com/results?search_query=How+to+do+country+line+dancing+for+beginners&amp;sp=EgQgAXAB</t>
        </is>
      </c>
    </row>
    <row r="2045" ht="25.5" customHeight="1">
      <c r="A2045" t="inlineStr">
        <is>
          <t>country line dancing</t>
        </is>
      </c>
      <c r="B2045" t="inlineStr">
        <is>
          <t>Step by step guide to country line dancing</t>
        </is>
      </c>
      <c r="C2045"/>
      <c r="D2045"/>
      <c r="E2045" t="inlineStr">
        <is>
          <t>https://www.youtube.com/results?search_query=Step+by+step+guide+to+country+line+dancing&amp;sp=EgQgAXAB</t>
        </is>
      </c>
    </row>
    <row r="2046" ht="25.5" customHeight="1">
      <c r="A2046" t="inlineStr">
        <is>
          <t>country line dancing</t>
        </is>
      </c>
      <c r="B2046" t="inlineStr">
        <is>
          <t>Day in the life of a country line dancer</t>
        </is>
      </c>
      <c r="C2046"/>
      <c r="D2046"/>
      <c r="E2046" t="inlineStr">
        <is>
          <t>https://www.youtube.com/results?search_query=Day+in+the+life+of+a+country+line+dancer&amp;sp=EgQgAXAB</t>
        </is>
      </c>
    </row>
    <row r="2047" ht="25.5" customHeight="1">
      <c r="A2047" t="inlineStr">
        <is>
          <t>country line dancing</t>
        </is>
      </c>
      <c r="B2047" t="inlineStr">
        <is>
          <t>Country line dancing: moves you need to know</t>
        </is>
      </c>
      <c r="C2047"/>
      <c r="D2047"/>
      <c r="E2047" t="inlineStr">
        <is>
          <t>https://www.youtube.com/results?search_query=Country+line+dancing:+moves+you+need+to+know&amp;sp=EgQgAXAB</t>
        </is>
      </c>
    </row>
    <row r="2048" ht="25.5" customHeight="1">
      <c r="A2048" t="inlineStr">
        <is>
          <t>country line dancing</t>
        </is>
      </c>
      <c r="B2048" t="inlineStr">
        <is>
          <t>Top country line dance songs to dance to</t>
        </is>
      </c>
      <c r="C2048"/>
      <c r="D2048"/>
      <c r="E2048" t="inlineStr">
        <is>
          <t>https://www.youtube.com/results?search_query=Top+country+line+dance+songs+to+dance+to&amp;sp=EgQgAXAB</t>
        </is>
      </c>
    </row>
    <row r="2049" ht="25.5" customHeight="1">
      <c r="A2049" t="inlineStr">
        <is>
          <t>country line dancing</t>
        </is>
      </c>
      <c r="B2049" t="inlineStr">
        <is>
          <t>Best country line dances to learn</t>
        </is>
      </c>
      <c r="C2049"/>
      <c r="D2049"/>
      <c r="E2049" t="inlineStr">
        <is>
          <t>https://www.youtube.com/results?search_query=Best+country+line+dances+to+learn&amp;sp=EgQgAXAB</t>
        </is>
      </c>
    </row>
    <row r="2050" ht="25.5" customHeight="1">
      <c r="A2050" t="inlineStr">
        <is>
          <t>country line dancing</t>
        </is>
      </c>
      <c r="B2050" t="inlineStr">
        <is>
          <t>Country line dancing competition videos</t>
        </is>
      </c>
      <c r="C2050"/>
      <c r="D2050"/>
      <c r="E2050" t="inlineStr">
        <is>
          <t>https://www.youtube.com/results?search_query=Country+line+dancing+competition+videos&amp;sp=EgQgAXAB</t>
        </is>
      </c>
    </row>
    <row r="2051" ht="25.5" customHeight="1">
      <c r="A2051" t="inlineStr">
        <is>
          <t>country line dancing</t>
        </is>
      </c>
      <c r="B2051" t="inlineStr">
        <is>
          <t>History of country line dancing</t>
        </is>
      </c>
      <c r="C2051"/>
      <c r="D2051"/>
      <c r="E2051" t="inlineStr">
        <is>
          <t>https://www.youtube.com/results?search_query=History+of+country+line+dancing&amp;sp=EgQgAXAB</t>
        </is>
      </c>
    </row>
    <row r="2052" ht="25.5" customHeight="1">
      <c r="A2052" t="inlineStr">
        <is>
          <t>country line dancing</t>
        </is>
      </c>
      <c r="B2052" t="inlineStr">
        <is>
          <t>Country line dance choreography tutorials</t>
        </is>
      </c>
      <c r="C2052"/>
      <c r="D2052"/>
      <c r="E2052" t="inlineStr">
        <is>
          <t>https://www.youtube.com/results?search_query=Country+line+dance+choreography+tutorials&amp;sp=EgQgAXAB</t>
        </is>
      </c>
    </row>
    <row r="2053" ht="25.5" customHeight="1">
      <c r="A2053" t="inlineStr">
        <is>
          <t>country line dancing</t>
        </is>
      </c>
      <c r="B2053" t="inlineStr">
        <is>
          <t>Mastering country line dancing for advanced dancers</t>
        </is>
      </c>
      <c r="C2053"/>
      <c r="D2053"/>
      <c r="E2053" t="inlineStr">
        <is>
          <t>https://www.youtube.com/results?search_query=Mastering+country+line+dancing+for+advanced+dancers&amp;sp=EgQgAXAB</t>
        </is>
      </c>
    </row>
    <row r="2054" ht="25.5" customHeight="1">
      <c r="A2054" t="inlineStr">
        <is>
          <t>cracking neck</t>
        </is>
      </c>
      <c r="B2054" t="inlineStr">
        <is>
          <t>How to safely crack your neck at home</t>
        </is>
      </c>
      <c r="C2054"/>
      <c r="D2054"/>
      <c r="E2054" t="inlineStr">
        <is>
          <t>https://www.youtube.com/results?search_query=How+to+safely+crack+your+neck+at+home&amp;sp=EgQgAXAB</t>
        </is>
      </c>
    </row>
    <row r="2055" ht="25.5" customHeight="1">
      <c r="A2055" t="inlineStr">
        <is>
          <t>cracking neck</t>
        </is>
      </c>
      <c r="B2055" t="inlineStr">
        <is>
          <t>Professional chiropractor cracking neck techniques</t>
        </is>
      </c>
      <c r="C2055"/>
      <c r="D2055"/>
      <c r="E2055" t="inlineStr">
        <is>
          <t>https://www.youtube.com/results?search_query=Professional+chiropractor+cracking+neck+techniques&amp;sp=EgQgAXAB</t>
        </is>
      </c>
    </row>
    <row r="2056" ht="25.5" customHeight="1">
      <c r="A2056" t="inlineStr">
        <is>
          <t>cracking neck</t>
        </is>
      </c>
      <c r="B2056" t="inlineStr">
        <is>
          <t>Health risks of cracking neck</t>
        </is>
      </c>
      <c r="C2056"/>
      <c r="D2056"/>
      <c r="E2056" t="inlineStr">
        <is>
          <t>https://www.youtube.com/results?search_query=Health+risks+of+cracking+neck&amp;sp=EgQgAXAB</t>
        </is>
      </c>
    </row>
    <row r="2057" ht="25.5" customHeight="1">
      <c r="A2057" t="inlineStr">
        <is>
          <t>cracking neck</t>
        </is>
      </c>
      <c r="B2057" t="inlineStr">
        <is>
          <t>Benefits of neck cracking</t>
        </is>
      </c>
      <c r="C2057"/>
      <c r="D2057"/>
      <c r="E2057" t="inlineStr">
        <is>
          <t>https://www.youtube.com/results?search_query=Benefits+of+neck+cracking&amp;sp=EgQgAXAB</t>
        </is>
      </c>
    </row>
    <row r="2058" ht="25.5" customHeight="1">
      <c r="A2058" t="inlineStr">
        <is>
          <t>cracking neck</t>
        </is>
      </c>
      <c r="B2058" t="inlineStr">
        <is>
          <t>Exercises to crack your neck safely</t>
        </is>
      </c>
      <c r="C2058"/>
      <c r="D2058"/>
      <c r="E2058" t="inlineStr">
        <is>
          <t>https://www.youtube.com/results?search_query=Exercises+to+crack+your+neck+safely&amp;sp=EgQgAXAB</t>
        </is>
      </c>
    </row>
    <row r="2059" ht="25.5" customHeight="1">
      <c r="A2059" t="inlineStr">
        <is>
          <t>cracking neck</t>
        </is>
      </c>
      <c r="B2059" t="inlineStr">
        <is>
          <t>Day in the life of a chiropractor  neck cracking</t>
        </is>
      </c>
      <c r="C2059"/>
      <c r="D2059"/>
      <c r="E2059" t="inlineStr">
        <is>
          <t>https://www.youtube.com/results?search_query=Day+in+the+life+of+a+chiropractor++neck+cracking&amp;sp=EgQgAXAB</t>
        </is>
      </c>
    </row>
    <row r="2060" ht="25.5" customHeight="1">
      <c r="A2060" t="inlineStr">
        <is>
          <t>cracking neck</t>
        </is>
      </c>
      <c r="B2060" t="inlineStr">
        <is>
          <t>Dangers of cracking your own neck</t>
        </is>
      </c>
      <c r="C2060"/>
      <c r="D2060"/>
      <c r="E2060" t="inlineStr">
        <is>
          <t>https://www.youtube.com/results?search_query=Dangers+of+cracking+your+own+neck&amp;sp=EgQgAXAB</t>
        </is>
      </c>
    </row>
    <row r="2061" ht="25.5" customHeight="1">
      <c r="A2061" t="inlineStr">
        <is>
          <t>cracking neck</t>
        </is>
      </c>
      <c r="B2061" t="inlineStr">
        <is>
          <t>Tutorial for self neck cracking</t>
        </is>
      </c>
      <c r="C2061"/>
      <c r="D2061"/>
      <c r="E2061" t="inlineStr">
        <is>
          <t>https://www.youtube.com/results?search_query=Tutorial+for+self+neck+cracking&amp;sp=EgQgAXAB</t>
        </is>
      </c>
    </row>
    <row r="2062" ht="25.5" customHeight="1">
      <c r="A2062" t="inlineStr">
        <is>
          <t>cracking neck</t>
        </is>
      </c>
      <c r="B2062" t="inlineStr">
        <is>
          <t>Popular neck cracking methods compared</t>
        </is>
      </c>
      <c r="C2062"/>
      <c r="D2062"/>
      <c r="E2062" t="inlineStr">
        <is>
          <t>https://www.youtube.com/results?search_query=Popular+neck+cracking+methods+compared&amp;sp=EgQgAXAB</t>
        </is>
      </c>
    </row>
    <row r="2063" ht="25.5" customHeight="1">
      <c r="A2063" t="inlineStr">
        <is>
          <t>cracking neck</t>
        </is>
      </c>
      <c r="B2063" t="inlineStr">
        <is>
          <t>Is it bad to crack your neck regularly?</t>
        </is>
      </c>
      <c r="C2063"/>
      <c r="D2063"/>
      <c r="E2063" t="inlineStr">
        <is>
          <t>https://www.youtube.com/results?search_query=Is+it+bad+to+crack+your+neck+regularly?&amp;sp=EgQgAXAB</t>
        </is>
      </c>
    </row>
    <row r="2064" ht="25.5" customHeight="1">
      <c r="A2064" t="inlineStr">
        <is>
          <t>crawling baby</t>
        </is>
      </c>
      <c r="B2064" t="inlineStr">
        <is>
          <t>How to teach your baby to crawl</t>
        </is>
      </c>
      <c r="C2064"/>
      <c r="D2064"/>
      <c r="E2064" t="inlineStr">
        <is>
          <t>https://www.youtube.com/results?search_query=How+to+teach+your+baby+to+crawl&amp;sp=EgQgAXAB</t>
        </is>
      </c>
    </row>
    <row r="2065" ht="25.5" customHeight="1">
      <c r="A2065" t="inlineStr">
        <is>
          <t>crawling baby</t>
        </is>
      </c>
      <c r="B2065" t="inlineStr">
        <is>
          <t>Day in the life of a crawling baby</t>
        </is>
      </c>
      <c r="C2065"/>
      <c r="D2065"/>
      <c r="E2065" t="inlineStr">
        <is>
          <t>https://www.youtube.com/results?search_query=Day+in+the+life+of+a+crawling+baby&amp;sp=EgQgAXAB</t>
        </is>
      </c>
    </row>
    <row r="2066" ht="25.5" customHeight="1">
      <c r="A2066" t="inlineStr">
        <is>
          <t>crawling baby</t>
        </is>
      </c>
      <c r="B2066" t="inlineStr">
        <is>
          <t>Baby crawling stages development</t>
        </is>
      </c>
      <c r="C2066"/>
      <c r="D2066"/>
      <c r="E2066" t="inlineStr">
        <is>
          <t>https://www.youtube.com/results?search_query=Baby+crawling+stages+development&amp;sp=EgQgAXAB</t>
        </is>
      </c>
    </row>
    <row r="2067" ht="25.5" customHeight="1">
      <c r="A2067" t="inlineStr">
        <is>
          <t>crawling baby</t>
        </is>
      </c>
      <c r="B2067" t="inlineStr">
        <is>
          <t>Techniques to encourage baby crawling</t>
        </is>
      </c>
      <c r="C2067"/>
      <c r="D2067"/>
      <c r="E2067" t="inlineStr">
        <is>
          <t>https://www.youtube.com/results?search_query=Techniques+to+encourage+baby+crawling&amp;sp=EgQgAXAB</t>
        </is>
      </c>
    </row>
    <row r="2068" ht="25.5" customHeight="1">
      <c r="A2068" t="inlineStr">
        <is>
          <t>crawling baby</t>
        </is>
      </c>
      <c r="B2068" t="inlineStr">
        <is>
          <t>Baby's first crawling experience</t>
        </is>
      </c>
      <c r="C2068"/>
      <c r="D2068"/>
      <c r="E2068" t="inlineStr">
        <is>
          <t>https://www.youtube.com/results?search_query=Baby's+first+crawling+experience&amp;sp=EgQgAXAB</t>
        </is>
      </c>
    </row>
    <row r="2069" ht="25.5" customHeight="1">
      <c r="A2069" t="inlineStr">
        <is>
          <t>crawling baby</t>
        </is>
      </c>
      <c r="B2069" t="inlineStr">
        <is>
          <t>Babies crawling on different surfaces</t>
        </is>
      </c>
      <c r="C2069"/>
      <c r="D2069"/>
      <c r="E2069" t="inlineStr">
        <is>
          <t>https://www.youtube.com/results?search_query=Babies+crawling+on+different+surfaces&amp;sp=EgQgAXAB</t>
        </is>
      </c>
    </row>
    <row r="2070" ht="25.5" customHeight="1">
      <c r="A2070" t="inlineStr">
        <is>
          <t>crawling baby</t>
        </is>
      </c>
      <c r="B2070" t="inlineStr">
        <is>
          <t>Tips on improving baby crawling</t>
        </is>
      </c>
      <c r="C2070"/>
      <c r="D2070"/>
      <c r="E2070" t="inlineStr">
        <is>
          <t>https://www.youtube.com/results?search_query=Tips+on+improving+baby+crawling&amp;sp=EgQgAXAB</t>
        </is>
      </c>
    </row>
    <row r="2071" ht="25.5" customHeight="1">
      <c r="A2071" t="inlineStr">
        <is>
          <t>crawling baby</t>
        </is>
      </c>
      <c r="B2071" t="inlineStr">
        <is>
          <t>Babies race crawling competition</t>
        </is>
      </c>
      <c r="C2071"/>
      <c r="D2071"/>
      <c r="E2071" t="inlineStr">
        <is>
          <t>https://www.youtube.com/results?search_query=Babies+race+crawling+competition&amp;sp=EgQgAXAB</t>
        </is>
      </c>
    </row>
    <row r="2072" ht="25.5" customHeight="1">
      <c r="A2072" t="inlineStr">
        <is>
          <t>crawling baby</t>
        </is>
      </c>
      <c r="B2072" t="inlineStr">
        <is>
          <t>Safety tips for crawling babies</t>
        </is>
      </c>
      <c r="C2072"/>
      <c r="D2072"/>
      <c r="E2072" t="inlineStr">
        <is>
          <t>https://www.youtube.com/results?search_query=Safety+tips+for+crawling+babies&amp;sp=EgQgAXAB</t>
        </is>
      </c>
    </row>
    <row r="2073" ht="25.5" customHeight="1">
      <c r="A2073" t="inlineStr">
        <is>
          <t>crawling baby</t>
        </is>
      </c>
      <c r="B2073" t="inlineStr">
        <is>
          <t>Exercises to help baby start crawling</t>
        </is>
      </c>
      <c r="C2073"/>
      <c r="D2073"/>
      <c r="E2073" t="inlineStr">
        <is>
          <t>https://www.youtube.com/results?search_query=Exercises+to+help+baby+start+crawling&amp;sp=EgQgAXAB</t>
        </is>
      </c>
    </row>
    <row r="2074" ht="25.5" customHeight="1">
      <c r="A2074" t="inlineStr">
        <is>
          <t>crossing river</t>
        </is>
      </c>
      <c r="B2074" t="inlineStr">
        <is>
          <t>How to safely cross a river</t>
        </is>
      </c>
      <c r="C2074"/>
      <c r="D2074"/>
      <c r="E2074" t="inlineStr">
        <is>
          <t>https://www.youtube.com/results?search_query=How+to+safely+cross+a+river&amp;sp=EgQgAXAB</t>
        </is>
      </c>
    </row>
    <row r="2075" ht="25.5" customHeight="1">
      <c r="A2075" t="inlineStr">
        <is>
          <t>crossing river</t>
        </is>
      </c>
      <c r="B2075" t="inlineStr">
        <is>
          <t>Techniques for crossing a river</t>
        </is>
      </c>
      <c r="C2075"/>
      <c r="D2075"/>
      <c r="E2075" t="inlineStr">
        <is>
          <t>https://www.youtube.com/results?search_query=Techniques+for+crossing+a+river&amp;sp=EgQgAXAB</t>
        </is>
      </c>
    </row>
    <row r="2076" ht="25.5" customHeight="1">
      <c r="A2076" t="inlineStr">
        <is>
          <t>crossing river</t>
        </is>
      </c>
      <c r="B2076" t="inlineStr">
        <is>
          <t>Crossing rivers in wilderness survival</t>
        </is>
      </c>
      <c r="C2076"/>
      <c r="D2076"/>
      <c r="E2076" t="inlineStr">
        <is>
          <t>https://www.youtube.com/results?search_query=Crossing+rivers+in+wilderness+survival&amp;sp=EgQgAXAB</t>
        </is>
      </c>
    </row>
    <row r="2077" ht="25.5" customHeight="1">
      <c r="A2077" t="inlineStr">
        <is>
          <t>crossing river</t>
        </is>
      </c>
      <c r="B2077" t="inlineStr">
        <is>
          <t>DIY river crossing gear</t>
        </is>
      </c>
      <c r="C2077"/>
      <c r="D2077"/>
      <c r="E2077" t="inlineStr">
        <is>
          <t>https://www.youtube.com/results?search_query=DIY+river+crossing+gear&amp;sp=EgQgAXAB</t>
        </is>
      </c>
    </row>
    <row r="2078" ht="25.5" customHeight="1">
      <c r="A2078" t="inlineStr">
        <is>
          <t>crossing river</t>
        </is>
      </c>
      <c r="B2078" t="inlineStr">
        <is>
          <t>Day in the life of a river guide</t>
        </is>
      </c>
      <c r="C2078"/>
      <c r="D2078"/>
      <c r="E2078" t="inlineStr">
        <is>
          <t>https://www.youtube.com/results?search_query=Day+in+the+life+of+a+river+guide&amp;sp=EgQgAXAB</t>
        </is>
      </c>
    </row>
    <row r="2079" ht="25.5" customHeight="1">
      <c r="A2079" t="inlineStr">
        <is>
          <t>crossing river</t>
        </is>
      </c>
      <c r="B2079" t="inlineStr">
        <is>
          <t>River crossing techniques for hikers</t>
        </is>
      </c>
      <c r="C2079"/>
      <c r="D2079"/>
      <c r="E2079" t="inlineStr">
        <is>
          <t>https://www.youtube.com/results?search_query=River+crossing+techniques+for+hikers&amp;sp=EgQgAXAB</t>
        </is>
      </c>
    </row>
    <row r="2080" ht="25.5" customHeight="1">
      <c r="A2080" t="inlineStr">
        <is>
          <t>crossing river</t>
        </is>
      </c>
      <c r="B2080" t="inlineStr">
        <is>
          <t>What to do when crossing a big river</t>
        </is>
      </c>
      <c r="C2080"/>
      <c r="D2080"/>
      <c r="E2080" t="inlineStr">
        <is>
          <t>https://www.youtube.com/results?search_query=What+to+do+when+crossing+a+big+river&amp;sp=EgQgAXAB</t>
        </is>
      </c>
    </row>
    <row r="2081" ht="25.5" customHeight="1">
      <c r="A2081" t="inlineStr">
        <is>
          <t>crossing river</t>
        </is>
      </c>
      <c r="B2081" t="inlineStr">
        <is>
          <t>Safety tips for crossing rivers during flood season</t>
        </is>
      </c>
      <c r="C2081"/>
      <c r="D2081"/>
      <c r="E2081" t="inlineStr">
        <is>
          <t>https://www.youtube.com/results?search_query=Safety+tips+for+crossing+rivers+during+flood+season&amp;sp=EgQgAXAB</t>
        </is>
      </c>
    </row>
    <row r="2082" ht="25.5" customHeight="1">
      <c r="A2082" t="inlineStr">
        <is>
          <t>crossing river</t>
        </is>
      </c>
      <c r="B2082" t="inlineStr">
        <is>
          <t>River crossing challenge outdoor adventure</t>
        </is>
      </c>
      <c r="C2082"/>
      <c r="D2082"/>
      <c r="E2082" t="inlineStr">
        <is>
          <t>https://www.youtube.com/results?search_query=River+crossing+challenge+outdoor+adventure&amp;sp=EgQgAXAB</t>
        </is>
      </c>
    </row>
    <row r="2083" ht="25.5" customHeight="1">
      <c r="A2083" t="inlineStr">
        <is>
          <t>crossing river</t>
        </is>
      </c>
      <c r="B2083" t="inlineStr">
        <is>
          <t>Practical skills for crossing a river while trekking</t>
        </is>
      </c>
      <c r="C2083"/>
      <c r="D2083"/>
      <c r="E2083" t="inlineStr">
        <is>
          <t>https://www.youtube.com/results?search_query=Practical+skills+for+crossing+a+river+while+trekking&amp;sp=EgQgAXAB</t>
        </is>
      </c>
    </row>
    <row r="2084" ht="25.5" customHeight="1">
      <c r="A2084" t="inlineStr">
        <is>
          <t>crying</t>
        </is>
      </c>
      <c r="B2084" t="inlineStr">
        <is>
          <t>How to stop crying quickly</t>
        </is>
      </c>
      <c r="C2084"/>
      <c r="D2084"/>
      <c r="E2084" t="inlineStr">
        <is>
          <t>https://www.youtube.com/results?search_query=How+to+stop+crying+quickly&amp;sp=EgQgAXAB</t>
        </is>
      </c>
    </row>
    <row r="2085" ht="25.5" customHeight="1">
      <c r="A2085" t="inlineStr">
        <is>
          <t>crying</t>
        </is>
      </c>
      <c r="B2085" t="inlineStr">
        <is>
          <t>Scientific reasons for crying</t>
        </is>
      </c>
      <c r="C2085"/>
      <c r="D2085"/>
      <c r="E2085" t="inlineStr">
        <is>
          <t>https://www.youtube.com/results?search_query=Scientific+reasons+for+crying&amp;sp=EgQgAXAB</t>
        </is>
      </c>
    </row>
    <row r="2086" ht="25.5" customHeight="1">
      <c r="A2086" t="inlineStr">
        <is>
          <t>crying</t>
        </is>
      </c>
      <c r="B2086" t="inlineStr">
        <is>
          <t>Day in the life of an actor crying on demand</t>
        </is>
      </c>
      <c r="C2086"/>
      <c r="D2086"/>
      <c r="E2086" t="inlineStr">
        <is>
          <t>https://www.youtube.com/results?search_query=Day+in+the+life+of+an+actor+crying+on+demand&amp;sp=EgQgAXAB</t>
        </is>
      </c>
    </row>
    <row r="2087" ht="25.5" customHeight="1">
      <c r="A2087" t="inlineStr">
        <is>
          <t>crying</t>
        </is>
      </c>
      <c r="B2087" t="inlineStr">
        <is>
          <t>Methods to control emotional crying</t>
        </is>
      </c>
      <c r="C2087"/>
      <c r="D2087"/>
      <c r="E2087" t="inlineStr">
        <is>
          <t>https://www.youtube.com/results?search_query=Methods+to+control+emotional+crying&amp;sp=EgQgAXAB</t>
        </is>
      </c>
    </row>
    <row r="2088" ht="25.5" customHeight="1">
      <c r="A2088" t="inlineStr">
        <is>
          <t>crying</t>
        </is>
      </c>
      <c r="B2088" t="inlineStr">
        <is>
          <t>Different types of crying and what they mean</t>
        </is>
      </c>
      <c r="C2088"/>
      <c r="D2088"/>
      <c r="E2088" t="inlineStr">
        <is>
          <t>https://www.youtube.com/results?search_query=Different+types+of+crying+and+what+they+mean&amp;sp=EgQgAXAB</t>
        </is>
      </c>
    </row>
    <row r="2089" ht="25.5" customHeight="1">
      <c r="A2089" t="inlineStr">
        <is>
          <t>crying</t>
        </is>
      </c>
      <c r="B2089" t="inlineStr">
        <is>
          <t>Tips on how to cry for dramatic effect</t>
        </is>
      </c>
      <c r="C2089"/>
      <c r="D2089"/>
      <c r="E2089" t="inlineStr">
        <is>
          <t>https://www.youtube.com/results?search_query=Tips+on+how+to+cry+for+dramatic+effect&amp;sp=EgQgAXAB</t>
        </is>
      </c>
    </row>
    <row r="2090" ht="25.5" customHeight="1">
      <c r="A2090" t="inlineStr">
        <is>
          <t>crying</t>
        </is>
      </c>
      <c r="B2090" t="inlineStr">
        <is>
          <t>Techniques to stop a baby from crying</t>
        </is>
      </c>
      <c r="C2090"/>
      <c r="D2090"/>
      <c r="E2090" t="inlineStr">
        <is>
          <t>https://www.youtube.com/results?search_query=Techniques+to+stop+a+baby+from+crying&amp;sp=EgQgAXAB</t>
        </is>
      </c>
    </row>
    <row r="2091" ht="25.5" customHeight="1">
      <c r="A2091" t="inlineStr">
        <is>
          <t>crying</t>
        </is>
      </c>
      <c r="B2091" t="inlineStr">
        <is>
          <t>The psychology behind crying</t>
        </is>
      </c>
      <c r="C2091"/>
      <c r="D2091"/>
      <c r="E2091" t="inlineStr">
        <is>
          <t>https://www.youtube.com/results?search_query=The+psychology+behind+crying&amp;sp=EgQgAXAB</t>
        </is>
      </c>
    </row>
    <row r="2092" ht="25.5" customHeight="1">
      <c r="A2092" t="inlineStr">
        <is>
          <t>crying</t>
        </is>
      </c>
      <c r="B2092" t="inlineStr">
        <is>
          <t>Health benefits of crying</t>
        </is>
      </c>
      <c r="C2092"/>
      <c r="D2092"/>
      <c r="E2092" t="inlineStr">
        <is>
          <t>https://www.youtube.com/results?search_query=Health+benefits+of+crying&amp;sp=EgQgAXAB</t>
        </is>
      </c>
    </row>
    <row r="2093" ht="25.5" customHeight="1">
      <c r="A2093" t="inlineStr">
        <is>
          <t>crying</t>
        </is>
      </c>
      <c r="B2093" t="inlineStr">
        <is>
          <t>Effective ways to comfort a crying person</t>
        </is>
      </c>
      <c r="C2093"/>
      <c r="D2093"/>
      <c r="E2093" t="inlineStr">
        <is>
          <t>https://www.youtube.com/results?search_query=Effective+ways+to+comfort+a+crying+person&amp;sp=EgQgAXAB</t>
        </is>
      </c>
    </row>
    <row r="2094" ht="25.5" customHeight="1">
      <c r="A2094" t="inlineStr">
        <is>
          <t>cutting nails</t>
        </is>
      </c>
      <c r="B2094" t="inlineStr">
        <is>
          <t>How to properly cut nails</t>
        </is>
      </c>
      <c r="C2094"/>
      <c r="D2094"/>
      <c r="E2094" t="inlineStr">
        <is>
          <t>https://www.youtube.com/results?search_query=How+to+properly+cut+nails&amp;sp=EgQgAXAB</t>
        </is>
      </c>
    </row>
    <row r="2095" ht="25.5" customHeight="1">
      <c r="A2095" t="inlineStr">
        <is>
          <t>cutting nails</t>
        </is>
      </c>
      <c r="B2095" t="inlineStr">
        <is>
          <t>Nail cutting techniques for beginners</t>
        </is>
      </c>
      <c r="C2095"/>
      <c r="D2095"/>
      <c r="E2095" t="inlineStr">
        <is>
          <t>https://www.youtube.com/results?search_query=Nail+cutting+techniques+for+beginners&amp;sp=EgQgAXAB</t>
        </is>
      </c>
    </row>
    <row r="2096" ht="25.5" customHeight="1">
      <c r="A2096" t="inlineStr">
        <is>
          <t>cutting nails</t>
        </is>
      </c>
      <c r="B2096" t="inlineStr">
        <is>
          <t>DIY nail cutting at home</t>
        </is>
      </c>
      <c r="C2096"/>
      <c r="D2096"/>
      <c r="E2096" t="inlineStr">
        <is>
          <t>https://www.youtube.com/results?search_query=DIY+nail+cutting+at+home&amp;sp=EgQgAXAB</t>
        </is>
      </c>
    </row>
    <row r="2097" ht="25.5" customHeight="1">
      <c r="A2097" t="inlineStr">
        <is>
          <t>cutting nails</t>
        </is>
      </c>
      <c r="B2097" t="inlineStr">
        <is>
          <t>Best tools for cutting nails</t>
        </is>
      </c>
      <c r="C2097"/>
      <c r="D2097"/>
      <c r="E2097" t="inlineStr">
        <is>
          <t>https://www.youtube.com/results?search_query=Best+tools+for+cutting+nails&amp;sp=EgQgAXAB</t>
        </is>
      </c>
    </row>
    <row r="2098" ht="25.5" customHeight="1">
      <c r="A2098" t="inlineStr">
        <is>
          <t>cutting nails</t>
        </is>
      </c>
      <c r="B2098" t="inlineStr">
        <is>
          <t>Professional guidance on cutting nails</t>
        </is>
      </c>
      <c r="C2098"/>
      <c r="D2098"/>
      <c r="E2098" t="inlineStr">
        <is>
          <t>https://www.youtube.com/results?search_query=Professional+guidance+on+cutting+nails&amp;sp=EgQgAXAB</t>
        </is>
      </c>
    </row>
    <row r="2099" ht="25.5" customHeight="1">
      <c r="A2099" t="inlineStr">
        <is>
          <t>cutting nails</t>
        </is>
      </c>
      <c r="B2099" t="inlineStr">
        <is>
          <t>Day in the life of a nail technician</t>
        </is>
      </c>
      <c r="C2099"/>
      <c r="D2099"/>
      <c r="E2099" t="inlineStr">
        <is>
          <t>https://www.youtube.com/results?search_query=Day+in+the+life+of+a+nail+technician&amp;sp=EgQgAXAB</t>
        </is>
      </c>
    </row>
    <row r="2100" ht="25.5" customHeight="1">
      <c r="A2100" t="inlineStr">
        <is>
          <t>cutting nails</t>
        </is>
      </c>
      <c r="B2100" t="inlineStr">
        <is>
          <t>Mistakes to avoid when cutting nails</t>
        </is>
      </c>
      <c r="C2100"/>
      <c r="D2100"/>
      <c r="E2100" t="inlineStr">
        <is>
          <t>https://www.youtube.com/results?search_query=Mistakes+to+avoid+when+cutting+nails&amp;sp=EgQgAXAB</t>
        </is>
      </c>
    </row>
    <row r="2101" ht="25.5" customHeight="1">
      <c r="A2101" t="inlineStr">
        <is>
          <t>cutting nails</t>
        </is>
      </c>
      <c r="B2101" t="inlineStr">
        <is>
          <t>Step by step guide to cutting nails</t>
        </is>
      </c>
      <c r="C2101"/>
      <c r="D2101"/>
      <c r="E2101" t="inlineStr">
        <is>
          <t>https://www.youtube.com/results?search_query=Step+by+step+guide+to+cutting+nails&amp;sp=EgQgAXAB</t>
        </is>
      </c>
    </row>
    <row r="2102" ht="25.5" customHeight="1">
      <c r="A2102" t="inlineStr">
        <is>
          <t>cutting nails</t>
        </is>
      </c>
      <c r="B2102" t="inlineStr">
        <is>
          <t>Cutting nails for shape and health</t>
        </is>
      </c>
      <c r="C2102"/>
      <c r="D2102"/>
      <c r="E2102" t="inlineStr">
        <is>
          <t>https://www.youtube.com/results?search_query=Cutting+nails+for+shape+and+health&amp;sp=EgQgAXAB</t>
        </is>
      </c>
    </row>
    <row r="2103" ht="25.5" customHeight="1">
      <c r="A2103" t="inlineStr">
        <is>
          <t>cutting nails</t>
        </is>
      </c>
      <c r="B2103" t="inlineStr">
        <is>
          <t>Fitness nail care: how to cut nails</t>
        </is>
      </c>
      <c r="C2103"/>
      <c r="D2103"/>
      <c r="E2103" t="inlineStr">
        <is>
          <t>https://www.youtube.com/results?search_query=Fitness+nail+care:+how+to+cut+nails&amp;sp=EgQgAXAB</t>
        </is>
      </c>
    </row>
    <row r="2104" ht="25.5" customHeight="1">
      <c r="A2104" t="inlineStr">
        <is>
          <t>cutting pineapple</t>
        </is>
      </c>
      <c r="B2104" t="inlineStr">
        <is>
          <t>How to cut a pineapple easily</t>
        </is>
      </c>
      <c r="C2104"/>
      <c r="D2104"/>
      <c r="E2104" t="inlineStr">
        <is>
          <t>https://www.youtube.com/results?search_query=How+to+cut+a+pineapple+easily&amp;sp=EgQgAXAB</t>
        </is>
      </c>
    </row>
    <row r="2105" ht="25.5" customHeight="1">
      <c r="A2105" t="inlineStr">
        <is>
          <t>cutting pineapple</t>
        </is>
      </c>
      <c r="B2105" t="inlineStr">
        <is>
          <t>Best way to slice a pineapple</t>
        </is>
      </c>
      <c r="C2105"/>
      <c r="D2105"/>
      <c r="E2105" t="inlineStr">
        <is>
          <t>https://www.youtube.com/results?search_query=Best+way+to+slice+a+pineapple&amp;sp=EgQgAXAB</t>
        </is>
      </c>
    </row>
    <row r="2106" ht="25.5" customHeight="1">
      <c r="A2106" t="inlineStr">
        <is>
          <t>cutting pineapple</t>
        </is>
      </c>
      <c r="B2106" t="inlineStr">
        <is>
          <t>Stepbystep guide for cutting pineapple</t>
        </is>
      </c>
      <c r="C2106"/>
      <c r="D2106"/>
      <c r="E2106" t="inlineStr">
        <is>
          <t>https://www.youtube.com/results?search_query=Stepbystep+guide+for+cutting+pineapple&amp;sp=EgQgAXAB</t>
        </is>
      </c>
    </row>
    <row r="2107" ht="25.5" customHeight="1">
      <c r="A2107" t="inlineStr">
        <is>
          <t>cutting pineapple</t>
        </is>
      </c>
      <c r="B2107" t="inlineStr">
        <is>
          <t>Rapid pineapple cutting technique</t>
        </is>
      </c>
      <c r="C2107"/>
      <c r="D2107"/>
      <c r="E2107" t="inlineStr">
        <is>
          <t>https://www.youtube.com/results?search_query=Rapid+pineapple+cutting+technique&amp;sp=EgQgAXAB</t>
        </is>
      </c>
    </row>
    <row r="2108" ht="25.5" customHeight="1">
      <c r="A2108" t="inlineStr">
        <is>
          <t>cutting pineapple</t>
        </is>
      </c>
      <c r="B2108" t="inlineStr">
        <is>
          <t>Cutting pineapple like a professional</t>
        </is>
      </c>
      <c r="C2108"/>
      <c r="D2108"/>
      <c r="E2108" t="inlineStr">
        <is>
          <t>https://www.youtube.com/results?search_query=Cutting+pineapple+like+a+professional&amp;sp=EgQgAXAB</t>
        </is>
      </c>
    </row>
    <row r="2109" ht="25.5" customHeight="1">
      <c r="A2109" t="inlineStr">
        <is>
          <t>cutting pineapple</t>
        </is>
      </c>
      <c r="B2109" t="inlineStr">
        <is>
          <t>Avoid waste while cutting a pineapple</t>
        </is>
      </c>
      <c r="C2109"/>
      <c r="D2109"/>
      <c r="E2109" t="inlineStr">
        <is>
          <t>https://www.youtube.com/results?search_query=Avoid+waste+while+cutting+a+pineapple&amp;sp=EgQgAXAB</t>
        </is>
      </c>
    </row>
    <row r="2110" ht="25.5" customHeight="1">
      <c r="A2110" t="inlineStr">
        <is>
          <t>cutting pineapple</t>
        </is>
      </c>
      <c r="B2110" t="inlineStr">
        <is>
          <t>Day in the life of a fruit vendor: cutting pineapple</t>
        </is>
      </c>
      <c r="C2110"/>
      <c r="D2110"/>
      <c r="E2110" t="inlineStr">
        <is>
          <t>https://www.youtube.com/results?search_query=Day+in+the+life+of+a+fruit+vendor:+cutting+pineapple&amp;sp=EgQgAXAB</t>
        </is>
      </c>
    </row>
    <row r="2111" ht="25.5" customHeight="1">
      <c r="A2111" t="inlineStr">
        <is>
          <t>cutting pineapple</t>
        </is>
      </c>
      <c r="B2111" t="inlineStr">
        <is>
          <t>Tutorial for dicing a pineapple</t>
        </is>
      </c>
      <c r="C2111"/>
      <c r="D2111"/>
      <c r="E2111" t="inlineStr">
        <is>
          <t>https://www.youtube.com/results?search_query=Tutorial+for+dicing+a+pineapple&amp;sp=EgQgAXAB</t>
        </is>
      </c>
    </row>
    <row r="2112" ht="25.5" customHeight="1">
      <c r="A2112" t="inlineStr">
        <is>
          <t>cutting pineapple</t>
        </is>
      </c>
      <c r="B2112" t="inlineStr">
        <is>
          <t>Cutting pineapple without a knife</t>
        </is>
      </c>
      <c r="C2112"/>
      <c r="D2112"/>
      <c r="E2112" t="inlineStr">
        <is>
          <t>https://www.youtube.com/results?search_query=Cutting+pineapple+without+a+knife&amp;sp=EgQgAXAB</t>
        </is>
      </c>
    </row>
    <row r="2113" ht="25.5" customHeight="1">
      <c r="A2113" t="inlineStr">
        <is>
          <t>cutting pineapple</t>
        </is>
      </c>
      <c r="B2113" t="inlineStr">
        <is>
          <t>Quick pineapple cutting hack for beginners</t>
        </is>
      </c>
      <c r="C2113"/>
      <c r="D2113"/>
      <c r="E2113" t="inlineStr">
        <is>
          <t>https://www.youtube.com/results?search_query=Quick+pineapple+cutting+hack+for+beginners&amp;sp=EgQgAXAB</t>
        </is>
      </c>
    </row>
    <row r="2114" ht="25.5" customHeight="1">
      <c r="A2114" t="inlineStr">
        <is>
          <t>cutting watermelon</t>
        </is>
      </c>
      <c r="B2114" t="inlineStr">
        <is>
          <t>How to cut a watermelon into cubes</t>
        </is>
      </c>
      <c r="C2114"/>
      <c r="D2114"/>
      <c r="E2114" t="inlineStr">
        <is>
          <t>https://www.youtube.com/results?search_query=How+to+cut+a+watermelon+into+cubes&amp;sp=EgQgAXAB</t>
        </is>
      </c>
    </row>
    <row r="2115" ht="25.5" customHeight="1">
      <c r="A2115" t="inlineStr">
        <is>
          <t>cutting watermelon</t>
        </is>
      </c>
      <c r="B2115" t="inlineStr">
        <is>
          <t>Best techniques for cutting watermelon</t>
        </is>
      </c>
      <c r="C2115"/>
      <c r="D2115"/>
      <c r="E2115" t="inlineStr">
        <is>
          <t>https://www.youtube.com/results?search_query=Best+techniques+for+cutting+watermelon&amp;sp=EgQgAXAB</t>
        </is>
      </c>
    </row>
    <row r="2116" ht="25.5" customHeight="1">
      <c r="A2116" t="inlineStr">
        <is>
          <t>cutting watermelon</t>
        </is>
      </c>
      <c r="B2116" t="inlineStr">
        <is>
          <t>Cutting watermelon for easy eating</t>
        </is>
      </c>
      <c r="C2116"/>
      <c r="D2116"/>
      <c r="E2116" t="inlineStr">
        <is>
          <t>https://www.youtube.com/results?search_query=Cutting+watermelon+for+easy+eating&amp;sp=EgQgAXAB</t>
        </is>
      </c>
    </row>
    <row r="2117" ht="25.5" customHeight="1">
      <c r="A2117" t="inlineStr">
        <is>
          <t>cutting watermelon</t>
        </is>
      </c>
      <c r="B2117" t="inlineStr">
        <is>
          <t>Stepbystep guide to cutting a watermelon</t>
        </is>
      </c>
      <c r="C2117"/>
      <c r="D2117"/>
      <c r="E2117" t="inlineStr">
        <is>
          <t>https://www.youtube.com/results?search_query=Stepbystep+guide+to+cutting+a+watermelon&amp;sp=EgQgAXAB</t>
        </is>
      </c>
    </row>
    <row r="2118" ht="25.5" customHeight="1">
      <c r="A2118" t="inlineStr">
        <is>
          <t>cutting watermelon</t>
        </is>
      </c>
      <c r="B2118" t="inlineStr">
        <is>
          <t>How to cut and serve watermelon</t>
        </is>
      </c>
      <c r="C2118"/>
      <c r="D2118"/>
      <c r="E2118" t="inlineStr">
        <is>
          <t>https://www.youtube.com/results?search_query=How+to+cut+and+serve+watermelon&amp;sp=EgQgAXAB</t>
        </is>
      </c>
    </row>
    <row r="2119" ht="25.5" customHeight="1">
      <c r="A2119" t="inlineStr">
        <is>
          <t>cutting watermelon</t>
        </is>
      </c>
      <c r="B2119" t="inlineStr">
        <is>
          <t>Day in the life of a fruit vendor: cutting watermelon</t>
        </is>
      </c>
      <c r="C2119"/>
      <c r="D2119"/>
      <c r="E2119" t="inlineStr">
        <is>
          <t>https://www.youtube.com/results?search_query=Day+in+the+life+of+a+fruit+vendor:+cutting+watermelon&amp;sp=EgQgAXAB</t>
        </is>
      </c>
    </row>
    <row r="2120" ht="25.5" customHeight="1">
      <c r="A2120" t="inlineStr">
        <is>
          <t>cutting watermelon</t>
        </is>
      </c>
      <c r="B2120" t="inlineStr">
        <is>
          <t>Cutting watermelon without making a mess</t>
        </is>
      </c>
      <c r="C2120"/>
      <c r="D2120"/>
      <c r="E2120" t="inlineStr">
        <is>
          <t>https://www.youtube.com/results?search_query=Cutting+watermelon+without+making+a+mess&amp;sp=EgQgAXAB</t>
        </is>
      </c>
    </row>
    <row r="2121" ht="25.5" customHeight="1">
      <c r="A2121" t="inlineStr">
        <is>
          <t>cutting watermelon</t>
        </is>
      </c>
      <c r="B2121" t="inlineStr">
        <is>
          <t>How to cut a watermelon into slices</t>
        </is>
      </c>
      <c r="C2121"/>
      <c r="D2121"/>
      <c r="E2121" t="inlineStr">
        <is>
          <t>https://www.youtube.com/results?search_query=How+to+cut+a+watermelon+into+slices&amp;sp=EgQgAXAB</t>
        </is>
      </c>
    </row>
    <row r="2122" ht="25.5" customHeight="1">
      <c r="A2122" t="inlineStr">
        <is>
          <t>cutting watermelon</t>
        </is>
      </c>
      <c r="B2122" t="inlineStr">
        <is>
          <t>Professional chef techniques for cutting watermelon</t>
        </is>
      </c>
      <c r="C2122"/>
      <c r="D2122"/>
      <c r="E2122" t="inlineStr">
        <is>
          <t>https://www.youtube.com/results?search_query=Professional+chef+techniques+for+cutting+watermelon&amp;sp=EgQgAXAB</t>
        </is>
      </c>
    </row>
    <row r="2123" ht="25.5" customHeight="1">
      <c r="A2123" t="inlineStr">
        <is>
          <t>cutting watermelon</t>
        </is>
      </c>
      <c r="B2123" t="inlineStr">
        <is>
          <t>Safe ways to cut a watermelon</t>
        </is>
      </c>
      <c r="C2123"/>
      <c r="D2123"/>
      <c r="E2123" t="inlineStr">
        <is>
          <t>https://www.youtube.com/results?search_query=Safe+ways+to+cut+a+watermelon&amp;sp=EgQgAXAB</t>
        </is>
      </c>
    </row>
    <row r="2124" ht="25.5" customHeight="1">
      <c r="A2124" t="inlineStr">
        <is>
          <t>dancing ballet</t>
        </is>
      </c>
      <c r="B2124" t="inlineStr">
        <is>
          <t>How to dance ballet for beginners</t>
        </is>
      </c>
      <c r="C2124" t="inlineStr">
        <is>
          <t>Yes</t>
        </is>
      </c>
      <c r="D2124"/>
      <c r="E2124" t="inlineStr">
        <is>
          <t>https://www.youtube.com/results?search_query=How+to+dance+ballet+for+beginners&amp;sp=EgQgAXAB</t>
        </is>
      </c>
    </row>
    <row r="2125" ht="25.5" customHeight="1">
      <c r="A2125" t="inlineStr">
        <is>
          <t>dancing ballet</t>
        </is>
      </c>
      <c r="B2125" t="inlineStr">
        <is>
          <t>Basic ballet dance steps tutorial</t>
        </is>
      </c>
      <c r="C2125" t="inlineStr">
        <is>
          <t>Yes</t>
        </is>
      </c>
      <c r="D2125"/>
      <c r="E2125" t="inlineStr">
        <is>
          <t>https://www.youtube.com/results?search_query=Basic+ballet+dance+steps+tutorial&amp;sp=EgQgAXAB</t>
        </is>
      </c>
    </row>
    <row r="2126" ht="25.5" customHeight="1">
      <c r="A2126" t="inlineStr">
        <is>
          <t>dancing ballet</t>
        </is>
      </c>
      <c r="B2126" t="inlineStr">
        <is>
          <t>Day in the life of a professional ballet dancer</t>
        </is>
      </c>
      <c r="C2126" t="inlineStr">
        <is>
          <t>Yes</t>
        </is>
      </c>
      <c r="D2126"/>
      <c r="E2126" t="inlineStr">
        <is>
          <t>https://www.youtube.com/results?search_query=Day+in+the+life+of+a+professional+ballet+dancer&amp;sp=EgQgAXAB</t>
        </is>
      </c>
    </row>
    <row r="2127" ht="25.5" customHeight="1">
      <c r="A2127" t="inlineStr">
        <is>
          <t>dancing ballet</t>
        </is>
      </c>
      <c r="B2127" t="inlineStr">
        <is>
          <t>Ballet dancing techniques explained</t>
        </is>
      </c>
      <c r="C2127" t="inlineStr">
        <is>
          <t>Yes</t>
        </is>
      </c>
      <c r="D2127"/>
      <c r="E2127" t="inlineStr">
        <is>
          <t>https://www.youtube.com/results?search_query=Ballet+dancing+techniques+explained&amp;sp=EgQgAXAB</t>
        </is>
      </c>
    </row>
    <row r="2128" ht="25.5" customHeight="1">
      <c r="A2128" t="inlineStr">
        <is>
          <t>dancing ballet</t>
        </is>
      </c>
      <c r="B2128" t="inlineStr">
        <is>
          <t>Understanding ballet dance movement and vocabulary</t>
        </is>
      </c>
      <c r="C2128" t="inlineStr">
        <is>
          <t>Yes</t>
        </is>
      </c>
      <c r="D2128"/>
      <c r="E2128" t="inlineStr">
        <is>
          <t>https://www.youtube.com/results?search_query=Understanding+ballet+dance+movement+and+vocabulary&amp;sp=EgQgAXAB</t>
        </is>
      </c>
    </row>
    <row r="2129" ht="25.5" customHeight="1">
      <c r="A2129" t="inlineStr">
        <is>
          <t>dancing ballet</t>
        </is>
      </c>
      <c r="B2129" t="inlineStr">
        <is>
          <t>Ballet dance workout for beginners</t>
        </is>
      </c>
      <c r="C2129" t="inlineStr">
        <is>
          <t>Yes</t>
        </is>
      </c>
      <c r="D2129"/>
      <c r="E2129" t="inlineStr">
        <is>
          <t>https://www.youtube.com/results?search_query=Ballet+dance+workout+for+beginners&amp;sp=EgQgAXAB</t>
        </is>
      </c>
    </row>
    <row r="2130" ht="25.5" customHeight="1">
      <c r="A2130" t="inlineStr">
        <is>
          <t>dancing ballet</t>
        </is>
      </c>
      <c r="B2130" t="inlineStr">
        <is>
          <t>Performance of famous ballet dances</t>
        </is>
      </c>
      <c r="C2130" t="inlineStr">
        <is>
          <t>Yes</t>
        </is>
      </c>
      <c r="D2130"/>
      <c r="E2130" t="inlineStr">
        <is>
          <t>https://www.youtube.com/results?search_query=Performance+of+famous+ballet+dances&amp;sp=EgQgAXAB</t>
        </is>
      </c>
    </row>
    <row r="2131" ht="25.5" customHeight="1">
      <c r="A2131" t="inlineStr">
        <is>
          <t>dancing ballet</t>
        </is>
      </c>
      <c r="B2131" t="inlineStr">
        <is>
          <t>Masterclass in ballet dancing</t>
        </is>
      </c>
      <c r="C2131" t="inlineStr">
        <is>
          <t>Yes</t>
        </is>
      </c>
      <c r="D2131"/>
      <c r="E2131" t="inlineStr">
        <is>
          <t>https://www.youtube.com/results?search_query=Masterclass+in+ballet+dancing&amp;sp=EgQgAXAB</t>
        </is>
      </c>
    </row>
    <row r="2132" ht="25.5" customHeight="1">
      <c r="A2132" t="inlineStr">
        <is>
          <t>dancing ballet</t>
        </is>
      </c>
      <c r="B2132" t="inlineStr">
        <is>
          <t>Ballet dance tips and tricks for learners</t>
        </is>
      </c>
      <c r="C2132" t="inlineStr">
        <is>
          <t>Yes</t>
        </is>
      </c>
      <c r="D2132"/>
      <c r="E2132" t="inlineStr">
        <is>
          <t>https://www.youtube.com/results?search_query=Ballet+dance+tips+and+tricks+for+learners&amp;sp=EgQgAXAB</t>
        </is>
      </c>
    </row>
    <row r="2133" ht="25.5" customHeight="1">
      <c r="A2133" t="inlineStr">
        <is>
          <t>dancing ballet</t>
        </is>
      </c>
      <c r="B2133" t="inlineStr">
        <is>
          <t>Ballet dance routines practice</t>
        </is>
      </c>
      <c r="C2133" t="inlineStr">
        <is>
          <t>Yes</t>
        </is>
      </c>
      <c r="D2133"/>
      <c r="E2133" t="inlineStr">
        <is>
          <t>https://www.youtube.com/results?search_query=Ballet+dance+routines+practice&amp;sp=EgQgAXAB</t>
        </is>
      </c>
    </row>
    <row r="2134" ht="25.5" customHeight="1">
      <c r="A2134" t="inlineStr">
        <is>
          <t>dancing charleston</t>
        </is>
      </c>
      <c r="B2134" t="inlineStr">
        <is>
          <t>How to dance the Charleston for beginners</t>
        </is>
      </c>
      <c r="C2134"/>
      <c r="D2134"/>
      <c r="E2134" t="inlineStr">
        <is>
          <t>https://www.youtube.com/results?search_query=How+to+dance+the+Charleston+for+beginners&amp;sp=EgQgAXAB</t>
        </is>
      </c>
    </row>
    <row r="2135" ht="25.5" customHeight="1">
      <c r="A2135" t="inlineStr">
        <is>
          <t>dancing charleston</t>
        </is>
      </c>
      <c r="B2135" t="inlineStr">
        <is>
          <t>Charleston dance steps tutorial</t>
        </is>
      </c>
      <c r="C2135"/>
      <c r="D2135"/>
      <c r="E2135" t="inlineStr">
        <is>
          <t>https://www.youtube.com/results?search_query=Charleston+dance+steps+tutorial&amp;sp=EgQgAXAB</t>
        </is>
      </c>
    </row>
    <row r="2136" ht="25.5" customHeight="1">
      <c r="A2136" t="inlineStr">
        <is>
          <t>dancing charleston</t>
        </is>
      </c>
      <c r="B2136" t="inlineStr">
        <is>
          <t>Vintage Charleston dancing performance</t>
        </is>
      </c>
      <c r="C2136"/>
      <c r="D2136"/>
      <c r="E2136" t="inlineStr">
        <is>
          <t>https://www.youtube.com/results?search_query=Vintage+Charleston+dancing+performance&amp;sp=EgQgAXAB</t>
        </is>
      </c>
    </row>
    <row r="2137" ht="25.5" customHeight="1">
      <c r="A2137" t="inlineStr">
        <is>
          <t>dancing charleston</t>
        </is>
      </c>
      <c r="B2137" t="inlineStr">
        <is>
          <t>1920s Charleston dancing instructional video</t>
        </is>
      </c>
      <c r="C2137"/>
      <c r="D2137"/>
      <c r="E2137" t="inlineStr">
        <is>
          <t>https://www.youtube.com/results?search_query=1920s+Charleston+dancing+instructional+video&amp;sp=EgQgAXAB</t>
        </is>
      </c>
    </row>
    <row r="2138" ht="25.5" customHeight="1">
      <c r="A2138" t="inlineStr">
        <is>
          <t>dancing charleston</t>
        </is>
      </c>
      <c r="B2138" t="inlineStr">
        <is>
          <t>Day in the life of a Charleston dancer</t>
        </is>
      </c>
      <c r="C2138"/>
      <c r="D2138"/>
      <c r="E2138" t="inlineStr">
        <is>
          <t>https://www.youtube.com/results?search_query=Day+in+the+life+of+a+Charleston+dancer&amp;sp=EgQgAXAB</t>
        </is>
      </c>
    </row>
    <row r="2139" ht="25.5" customHeight="1">
      <c r="A2139" t="inlineStr">
        <is>
          <t>dancing charleston</t>
        </is>
      </c>
      <c r="B2139" t="inlineStr">
        <is>
          <t>Professional Charleston dance routines</t>
        </is>
      </c>
      <c r="C2139"/>
      <c r="D2139"/>
      <c r="E2139" t="inlineStr">
        <is>
          <t>https://www.youtube.com/results?search_query=Professional+Charleston+dance+routines&amp;sp=EgQgAXAB</t>
        </is>
      </c>
    </row>
    <row r="2140" ht="25.5" customHeight="1">
      <c r="A2140" t="inlineStr">
        <is>
          <t>dancing charleston</t>
        </is>
      </c>
      <c r="B2140" t="inlineStr">
        <is>
          <t>Learn the Charleston footwork</t>
        </is>
      </c>
      <c r="C2140"/>
      <c r="D2140"/>
      <c r="E2140" t="inlineStr">
        <is>
          <t>https://www.youtube.com/results?search_query=Learn+the+Charleston+footwork&amp;sp=EgQgAXAB</t>
        </is>
      </c>
    </row>
    <row r="2141" ht="25.5" customHeight="1">
      <c r="A2141" t="inlineStr">
        <is>
          <t>dancing charleston</t>
        </is>
      </c>
      <c r="B2141" t="inlineStr">
        <is>
          <t>Charleston dance history documentary</t>
        </is>
      </c>
      <c r="C2141"/>
      <c r="D2141"/>
      <c r="E2141" t="inlineStr">
        <is>
          <t>https://www.youtube.com/results?search_query=Charleston+dance+history+documentary&amp;sp=EgQgAXAB</t>
        </is>
      </c>
    </row>
    <row r="2142" ht="25.5" customHeight="1">
      <c r="A2142" t="inlineStr">
        <is>
          <t>dancing charleston</t>
        </is>
      </c>
      <c r="B2142" t="inlineStr">
        <is>
          <t>Charleston dance competition performances</t>
        </is>
      </c>
      <c r="C2142"/>
      <c r="D2142"/>
      <c r="E2142" t="inlineStr">
        <is>
          <t>https://www.youtube.com/results?search_query=Charleston+dance+competition+performances&amp;sp=EgQgAXAB</t>
        </is>
      </c>
    </row>
    <row r="2143" ht="25.5" customHeight="1">
      <c r="A2143" t="inlineStr">
        <is>
          <t>dancing charleston</t>
        </is>
      </c>
      <c r="B2143" t="inlineStr">
        <is>
          <t>Dance class on Charleston style</t>
        </is>
      </c>
      <c r="C2143"/>
      <c r="D2143"/>
      <c r="E2143" t="inlineStr">
        <is>
          <t>https://www.youtube.com/results?search_query=Dance+class+on+Charleston+style&amp;sp=EgQgAXAB</t>
        </is>
      </c>
    </row>
    <row r="2144" ht="25.5" customHeight="1">
      <c r="A2144" t="inlineStr">
        <is>
          <t>dancing gangnam style</t>
        </is>
      </c>
      <c r="B2144" t="inlineStr">
        <is>
          <t>How to dance Gangnam Style step by step for beginners</t>
        </is>
      </c>
      <c r="C2144"/>
      <c r="D2144"/>
      <c r="E2144" t="inlineStr">
        <is>
          <t>https://www.youtube.com/results?search_query=How+to+dance+Gangnam+Style+step+by+step+for+beginners&amp;sp=EgQgAXAB</t>
        </is>
      </c>
    </row>
    <row r="2145" ht="25.5" customHeight="1">
      <c r="A2145" t="inlineStr">
        <is>
          <t>dancing gangnam style</t>
        </is>
      </c>
      <c r="B2145" t="inlineStr">
        <is>
          <t>Gangnam Style dance tutorial easy steps</t>
        </is>
      </c>
      <c r="C2145"/>
      <c r="D2145"/>
      <c r="E2145" t="inlineStr">
        <is>
          <t>https://www.youtube.com/results?search_query=Gangnam+Style+dance+tutorial+easy+steps&amp;sp=EgQgAXAB</t>
        </is>
      </c>
    </row>
    <row r="2146" ht="25.5" customHeight="1">
      <c r="A2146" t="inlineStr">
        <is>
          <t>dancing gangnam style</t>
        </is>
      </c>
      <c r="B2146" t="inlineStr">
        <is>
          <t>Flash mob dancing Gangnam Style in city centre</t>
        </is>
      </c>
      <c r="C2146"/>
      <c r="D2146"/>
      <c r="E2146" t="inlineStr">
        <is>
          <t>https://www.youtube.com/results?search_query=Flash+mob+dancing+Gangnam+Style+in+city+centre&amp;sp=EgQgAXAB</t>
        </is>
      </c>
    </row>
    <row r="2147" ht="25.5" customHeight="1">
      <c r="A2147" t="inlineStr">
        <is>
          <t>dancing gangnam style</t>
        </is>
      </c>
      <c r="B2147" t="inlineStr">
        <is>
          <t>Day in the life of a dancer learning Gangnam Style</t>
        </is>
      </c>
      <c r="C2147"/>
      <c r="D2147"/>
      <c r="E2147" t="inlineStr">
        <is>
          <t>https://www.youtube.com/results?search_query=Day+in+the+life+of+a+dancer+learning+Gangnam+Style&amp;sp=EgQgAXAB</t>
        </is>
      </c>
    </row>
    <row r="2148" ht="25.5" customHeight="1">
      <c r="A2148" t="inlineStr">
        <is>
          <t>dancing gangnam style</t>
        </is>
      </c>
      <c r="B2148" t="inlineStr">
        <is>
          <t>Gangnam Style dance tutorial with counts</t>
        </is>
      </c>
      <c r="C2148"/>
      <c r="D2148"/>
      <c r="E2148" t="inlineStr">
        <is>
          <t>https://www.youtube.com/results?search_query=Gangnam+Style+dance+tutorial+with+counts&amp;sp=EgQgAXAB</t>
        </is>
      </c>
    </row>
    <row r="2149" ht="25.5" customHeight="1">
      <c r="A2149" t="inlineStr">
        <is>
          <t>dancing gangnam style</t>
        </is>
      </c>
      <c r="B2149" t="inlineStr">
        <is>
          <t>Gangnam Style choreography by professional dancer</t>
        </is>
      </c>
      <c r="C2149"/>
      <c r="D2149"/>
      <c r="E2149" t="inlineStr">
        <is>
          <t>https://www.youtube.com/results?search_query=Gangnam+Style+choreography+by+professional+dancer&amp;sp=EgQgAXAB</t>
        </is>
      </c>
    </row>
    <row r="2150" ht="25.5" customHeight="1">
      <c r="A2150" t="inlineStr">
        <is>
          <t>dancing gangnam style</t>
        </is>
      </c>
      <c r="B2150" t="inlineStr">
        <is>
          <t>Advanced Gangnam Style dance moves</t>
        </is>
      </c>
      <c r="C2150"/>
      <c r="D2150"/>
      <c r="E2150" t="inlineStr">
        <is>
          <t>https://www.youtube.com/results?search_query=Advanced+Gangnam+Style+dance+moves&amp;sp=EgQgAXAB</t>
        </is>
      </c>
    </row>
    <row r="2151" ht="25.5" customHeight="1">
      <c r="A2151" t="inlineStr">
        <is>
          <t>dancing gangnam style</t>
        </is>
      </c>
      <c r="B2151" t="inlineStr">
        <is>
          <t>Performing Gangnam Style dance at talent show</t>
        </is>
      </c>
      <c r="C2151"/>
      <c r="D2151"/>
      <c r="E2151" t="inlineStr">
        <is>
          <t>https://www.youtube.com/results?search_query=Performing+Gangnam+Style+dance+at+talent+show&amp;sp=EgQgAXAB</t>
        </is>
      </c>
    </row>
    <row r="2152" ht="25.5" customHeight="1">
      <c r="A2152" t="inlineStr">
        <is>
          <t>dancing gangnam style</t>
        </is>
      </c>
      <c r="B2152" t="inlineStr">
        <is>
          <t>Detailed breakdown of Gangnam Style dance steps</t>
        </is>
      </c>
      <c r="C2152"/>
      <c r="D2152"/>
      <c r="E2152" t="inlineStr">
        <is>
          <t>https://www.youtube.com/results?search_query=Detailed+breakdown+of+Gangnam+Style+dance+steps&amp;sp=EgQgAXAB</t>
        </is>
      </c>
    </row>
    <row r="2153" ht="25.5" customHeight="1">
      <c r="A2153" t="inlineStr">
        <is>
          <t>dancing gangnam style</t>
        </is>
      </c>
      <c r="B2153" t="inlineStr">
        <is>
          <t>Warming up exercises before dancing Gangnam Style</t>
        </is>
      </c>
      <c r="C2153"/>
      <c r="D2153"/>
      <c r="E2153" t="inlineStr">
        <is>
          <t>https://www.youtube.com/results?search_query=Warming+up+exercises+before+dancing+Gangnam+Style&amp;sp=EgQgAXAB</t>
        </is>
      </c>
    </row>
    <row r="2154" ht="25.5" customHeight="1">
      <c r="A2154" t="inlineStr">
        <is>
          <t>dancing macarena</t>
        </is>
      </c>
      <c r="B2154" t="inlineStr">
        <is>
          <t>How to dance Macarena for beginners</t>
        </is>
      </c>
      <c r="C2154"/>
      <c r="D2154"/>
      <c r="E2154" t="inlineStr">
        <is>
          <t>https://www.youtube.com/results?search_query=How+to+dance+Macarena+for+beginners&amp;sp=EgQgAXAB</t>
        </is>
      </c>
    </row>
    <row r="2155" ht="25.5" customHeight="1">
      <c r="A2155" t="inlineStr">
        <is>
          <t>dancing macarena</t>
        </is>
      </c>
      <c r="B2155" t="inlineStr">
        <is>
          <t>Step by step Macarena dance tutorial</t>
        </is>
      </c>
      <c r="C2155"/>
      <c r="D2155"/>
      <c r="E2155" t="inlineStr">
        <is>
          <t>https://www.youtube.com/results?search_query=Step+by+step+Macarena+dance+tutorial&amp;sp=EgQgAXAB</t>
        </is>
      </c>
    </row>
    <row r="2156" ht="25.5" customHeight="1">
      <c r="A2156" t="inlineStr">
        <is>
          <t>dancing macarena</t>
        </is>
      </c>
      <c r="B2156" t="inlineStr">
        <is>
          <t>Day in the life of a professional dancer learning Macarena</t>
        </is>
      </c>
      <c r="C2156"/>
      <c r="D2156"/>
      <c r="E2156" t="inlineStr">
        <is>
          <t>https://www.youtube.com/results?search_query=Day+in+the+life+of+a+professional+dancer+learning+Macarena&amp;sp=EgQgAXAB</t>
        </is>
      </c>
    </row>
    <row r="2157" ht="25.5" customHeight="1">
      <c r="A2157" t="inlineStr">
        <is>
          <t>dancing macarena</t>
        </is>
      </c>
      <c r="B2157" t="inlineStr">
        <is>
          <t>Learning Macarena dance moves</t>
        </is>
      </c>
      <c r="C2157"/>
      <c r="D2157"/>
      <c r="E2157" t="inlineStr">
        <is>
          <t>https://www.youtube.com/results?search_query=Learning+Macarena+dance+moves&amp;sp=EgQgAXAB</t>
        </is>
      </c>
    </row>
    <row r="2158" ht="25.5" customHeight="1">
      <c r="A2158" t="inlineStr">
        <is>
          <t>dancing macarena</t>
        </is>
      </c>
      <c r="B2158" t="inlineStr">
        <is>
          <t>Macarena dance performance</t>
        </is>
      </c>
      <c r="C2158"/>
      <c r="D2158"/>
      <c r="E2158" t="inlineStr">
        <is>
          <t>https://www.youtube.com/results?search_query=Macarena+dance+performance&amp;sp=EgQgAXAB</t>
        </is>
      </c>
    </row>
    <row r="2159" ht="25.5" customHeight="1">
      <c r="A2159" t="inlineStr">
        <is>
          <t>dancing macarena</t>
        </is>
      </c>
      <c r="B2159" t="inlineStr">
        <is>
          <t>Practice choreography to Macarena song</t>
        </is>
      </c>
      <c r="C2159"/>
      <c r="D2159"/>
      <c r="E2159" t="inlineStr">
        <is>
          <t>https://www.youtube.com/results?search_query=Practice+choreography+to+Macarena+song&amp;sp=EgQgAXAB</t>
        </is>
      </c>
    </row>
    <row r="2160" ht="25.5" customHeight="1">
      <c r="A2160" t="inlineStr">
        <is>
          <t>dancing macarena</t>
        </is>
      </c>
      <c r="B2160" t="inlineStr">
        <is>
          <t>Macarena dance for kids tutorial</t>
        </is>
      </c>
      <c r="C2160"/>
      <c r="D2160"/>
      <c r="E2160" t="inlineStr">
        <is>
          <t>https://www.youtube.com/results?search_query=Macarena+dance+for+kids+tutorial&amp;sp=EgQgAXAB</t>
        </is>
      </c>
    </row>
    <row r="2161" ht="25.5" customHeight="1">
      <c r="A2161" t="inlineStr">
        <is>
          <t>dancing macarena</t>
        </is>
      </c>
      <c r="B2161" t="inlineStr">
        <is>
          <t>Detailed Macarena dance instruction video</t>
        </is>
      </c>
      <c r="C2161"/>
      <c r="D2161"/>
      <c r="E2161" t="inlineStr">
        <is>
          <t>https://www.youtube.com/results?search_query=Detailed+Macarena+dance+instruction+video&amp;sp=EgQgAXAB</t>
        </is>
      </c>
    </row>
    <row r="2162" ht="25.5" customHeight="1">
      <c r="A2162" t="inlineStr">
        <is>
          <t>dancing macarena</t>
        </is>
      </c>
      <c r="B2162" t="inlineStr">
        <is>
          <t>Macarena dance practice video</t>
        </is>
      </c>
      <c r="C2162"/>
      <c r="D2162"/>
      <c r="E2162" t="inlineStr">
        <is>
          <t>https://www.youtube.com/results?search_query=Macarena+dance+practice+video&amp;sp=EgQgAXAB</t>
        </is>
      </c>
    </row>
    <row r="2163" ht="25.5" customHeight="1">
      <c r="A2163" t="inlineStr">
        <is>
          <t>dancing macarena</t>
        </is>
      </c>
      <c r="B2163" t="inlineStr">
        <is>
          <t>Fun ways to learn the Macarena dance</t>
        </is>
      </c>
      <c r="C2163"/>
      <c r="D2163"/>
      <c r="E2163" t="inlineStr">
        <is>
          <t>https://www.youtube.com/results?search_query=Fun+ways+to+learn+the+Macarena+dance&amp;sp=EgQgAXAB</t>
        </is>
      </c>
    </row>
    <row r="2164" ht="25.5" customHeight="1">
      <c r="A2164" t="inlineStr">
        <is>
          <t>deadlifting</t>
        </is>
      </c>
      <c r="B2164" t="inlineStr">
        <is>
          <t>How to deadlift for beginners</t>
        </is>
      </c>
      <c r="C2164"/>
      <c r="D2164"/>
      <c r="E2164" t="inlineStr">
        <is>
          <t>https://www.youtube.com/results?search_query=How+to+deadlift+for+beginners&amp;sp=EgQgAXAB</t>
        </is>
      </c>
    </row>
    <row r="2165" ht="25.5" customHeight="1">
      <c r="A2165" t="inlineStr">
        <is>
          <t>deadlifting</t>
        </is>
      </c>
      <c r="B2165" t="inlineStr">
        <is>
          <t>Best techniques for deadlifting</t>
        </is>
      </c>
      <c r="C2165"/>
      <c r="D2165"/>
      <c r="E2165" t="inlineStr">
        <is>
          <t>https://www.youtube.com/results?search_query=Best+techniques+for+deadlifting&amp;sp=EgQgAXAB</t>
        </is>
      </c>
    </row>
    <row r="2166" ht="25.5" customHeight="1">
      <c r="A2166" t="inlineStr">
        <is>
          <t>deadlifting</t>
        </is>
      </c>
      <c r="B2166" t="inlineStr">
        <is>
          <t>Day in the life of a powerlifter</t>
        </is>
      </c>
      <c r="C2166"/>
      <c r="D2166"/>
      <c r="E2166" t="inlineStr">
        <is>
          <t>https://www.youtube.com/results?search_query=Day+in+the+life+of+a+powerlifter&amp;sp=EgQgAXAB</t>
        </is>
      </c>
    </row>
    <row r="2167" ht="25.5" customHeight="1">
      <c r="A2167" t="inlineStr">
        <is>
          <t>deadlifting</t>
        </is>
      </c>
      <c r="B2167" t="inlineStr">
        <is>
          <t>Common mistakes to avoid when deadlifting</t>
        </is>
      </c>
      <c r="C2167"/>
      <c r="D2167"/>
      <c r="E2167" t="inlineStr">
        <is>
          <t>https://www.youtube.com/results?search_query=Common+mistakes+to+avoid+when+deadlifting&amp;sp=EgQgAXAB</t>
        </is>
      </c>
    </row>
    <row r="2168" ht="25.5" customHeight="1">
      <c r="A2168" t="inlineStr">
        <is>
          <t>deadlifting</t>
        </is>
      </c>
      <c r="B2168" t="inlineStr">
        <is>
          <t>Proper form for deadlifting</t>
        </is>
      </c>
      <c r="C2168"/>
      <c r="D2168"/>
      <c r="E2168" t="inlineStr">
        <is>
          <t>https://www.youtube.com/results?search_query=Proper+form+for+deadlifting&amp;sp=EgQgAXAB</t>
        </is>
      </c>
    </row>
    <row r="2169" ht="25.5" customHeight="1">
      <c r="A2169" t="inlineStr">
        <is>
          <t>deadlifting</t>
        </is>
      </c>
      <c r="B2169" t="inlineStr">
        <is>
          <t>Advanced deadlift workout routines</t>
        </is>
      </c>
      <c r="C2169"/>
      <c r="D2169"/>
      <c r="E2169" t="inlineStr">
        <is>
          <t>https://www.youtube.com/results?search_query=Advanced+deadlift+workout+routines&amp;sp=EgQgAXAB</t>
        </is>
      </c>
    </row>
    <row r="2170" ht="25.5" customHeight="1">
      <c r="A2170" t="inlineStr">
        <is>
          <t>deadlifting</t>
        </is>
      </c>
      <c r="B2170" t="inlineStr">
        <is>
          <t>Benefits of deadlifting regularly</t>
        </is>
      </c>
      <c r="C2170"/>
      <c r="D2170"/>
      <c r="E2170" t="inlineStr">
        <is>
          <t>https://www.youtube.com/results?search_query=Benefits+of+deadlifting+regularly&amp;sp=EgQgAXAB</t>
        </is>
      </c>
    </row>
    <row r="2171" ht="25.5" customHeight="1">
      <c r="A2171" t="inlineStr">
        <is>
          <t>deadlifting</t>
        </is>
      </c>
      <c r="B2171" t="inlineStr">
        <is>
          <t>How to increase your deadlift weight safely</t>
        </is>
      </c>
      <c r="C2171"/>
      <c r="D2171"/>
      <c r="E2171" t="inlineStr">
        <is>
          <t>https://www.youtube.com/results?search_query=How+to+increase+your+deadlift+weight+safely&amp;sp=EgQgAXAB</t>
        </is>
      </c>
    </row>
    <row r="2172" ht="25.5" customHeight="1">
      <c r="A2172" t="inlineStr">
        <is>
          <t>deadlifting</t>
        </is>
      </c>
      <c r="B2172" t="inlineStr">
        <is>
          <t>Comparison of sumo deadlift and conventional deadlift</t>
        </is>
      </c>
      <c r="C2172"/>
      <c r="D2172"/>
      <c r="E2172" t="inlineStr">
        <is>
          <t>https://www.youtube.com/results?search_query=Comparison+of+sumo+deadlift+and+conventional+deadlift&amp;sp=EgQgAXAB</t>
        </is>
      </c>
    </row>
    <row r="2173" ht="25.5" customHeight="1">
      <c r="A2173" t="inlineStr">
        <is>
          <t>deadlifting</t>
        </is>
      </c>
      <c r="B2173" t="inlineStr">
        <is>
          <t>Exercises to improve your deadlift performance</t>
        </is>
      </c>
      <c r="C2173"/>
      <c r="D2173"/>
      <c r="E2173" t="inlineStr">
        <is>
          <t>https://www.youtube.com/results?search_query=Exercises+to+improve+your+deadlift+performance&amp;sp=EgQgAXAB</t>
        </is>
      </c>
    </row>
    <row r="2174" ht="25.5" customHeight="1">
      <c r="A2174" t="inlineStr">
        <is>
          <t>decorating the christmas tree</t>
        </is>
      </c>
      <c r="B2174" t="inlineStr">
        <is>
          <t>How to decorate a Christmas tree like a professional</t>
        </is>
      </c>
      <c r="C2174"/>
      <c r="D2174"/>
      <c r="E2174" t="inlineStr">
        <is>
          <t>https://www.youtube.com/results?search_query=How+to+decorate+a+Christmas+tree+like+a+professional&amp;sp=EgQgAXAB</t>
        </is>
      </c>
    </row>
    <row r="2175" ht="25.5" customHeight="1">
      <c r="A2175" t="inlineStr">
        <is>
          <t>decorating the christmas tree</t>
        </is>
      </c>
      <c r="B2175" t="inlineStr">
        <is>
          <t>DIY Christmas tree decorations at home</t>
        </is>
      </c>
      <c r="C2175"/>
      <c r="D2175"/>
      <c r="E2175" t="inlineStr">
        <is>
          <t>https://www.youtube.com/results?search_query=DIY+Christmas+tree+decorations+at+home&amp;sp=EgQgAXAB</t>
        </is>
      </c>
    </row>
    <row r="2176" ht="25.5" customHeight="1">
      <c r="A2176" t="inlineStr">
        <is>
          <t>decorating the christmas tree</t>
        </is>
      </c>
      <c r="B2176" t="inlineStr">
        <is>
          <t>Traditional Christmas tree decorating ideas</t>
        </is>
      </c>
      <c r="C2176"/>
      <c r="D2176"/>
      <c r="E2176" t="inlineStr">
        <is>
          <t>https://www.youtube.com/results?search_query=Traditional+Christmas+tree+decorating+ideas&amp;sp=EgQgAXAB</t>
        </is>
      </c>
    </row>
    <row r="2177" ht="25.5" customHeight="1">
      <c r="A2177" t="inlineStr">
        <is>
          <t>decorating the christmas tree</t>
        </is>
      </c>
      <c r="B2177" t="inlineStr">
        <is>
          <t>Stepbystep Christmas tree decoration</t>
        </is>
      </c>
      <c r="C2177"/>
      <c r="D2177"/>
      <c r="E2177" t="inlineStr">
        <is>
          <t>https://www.youtube.com/results?search_query=Stepbystep+Christmas+tree+decoration&amp;sp=EgQgAXAB</t>
        </is>
      </c>
    </row>
    <row r="2178" ht="25.5" customHeight="1">
      <c r="A2178" t="inlineStr">
        <is>
          <t>decorating the christmas tree</t>
        </is>
      </c>
      <c r="B2178" t="inlineStr">
        <is>
          <t>Tips for decorating a Christmas tree</t>
        </is>
      </c>
      <c r="C2178"/>
      <c r="D2178"/>
      <c r="E2178" t="inlineStr">
        <is>
          <t>https://www.youtube.com/results?search_query=Tips+for+decorating+a+Christmas+tree&amp;sp=EgQgAXAB</t>
        </is>
      </c>
    </row>
    <row r="2179" ht="25.5" customHeight="1">
      <c r="A2179" t="inlineStr">
        <is>
          <t>decorating the christmas tree</t>
        </is>
      </c>
      <c r="B2179" t="inlineStr">
        <is>
          <t>LED Christmas tree decorating</t>
        </is>
      </c>
      <c r="C2179"/>
      <c r="D2179"/>
      <c r="E2179" t="inlineStr">
        <is>
          <t>https://www.youtube.com/results?search_query=LED+Christmas+tree+decorating&amp;sp=EgQgAXAB</t>
        </is>
      </c>
    </row>
    <row r="2180" ht="25.5" customHeight="1">
      <c r="A2180" t="inlineStr">
        <is>
          <t>decorating the christmas tree</t>
        </is>
      </c>
      <c r="B2180" t="inlineStr">
        <is>
          <t>Classy Christmas tree decorating ideas</t>
        </is>
      </c>
      <c r="C2180"/>
      <c r="D2180"/>
      <c r="E2180" t="inlineStr">
        <is>
          <t>https://www.youtube.com/results?search_query=Classy+Christmas+tree+decorating+ideas&amp;sp=EgQgAXAB</t>
        </is>
      </c>
    </row>
    <row r="2181" ht="25.5" customHeight="1">
      <c r="A2181" t="inlineStr">
        <is>
          <t>decorating the christmas tree</t>
        </is>
      </c>
      <c r="B2181" t="inlineStr">
        <is>
          <t>Day in the life of a Christmas tree decorator</t>
        </is>
      </c>
      <c r="C2181"/>
      <c r="D2181"/>
      <c r="E2181" t="inlineStr">
        <is>
          <t>https://www.youtube.com/results?search_query=Day+in+the+life+of+a+Christmas+tree+decorator&amp;sp=EgQgAXAB</t>
        </is>
      </c>
    </row>
    <row r="2182" ht="25.5" customHeight="1">
      <c r="A2182" t="inlineStr">
        <is>
          <t>decorating the christmas tree</t>
        </is>
      </c>
      <c r="B2182" t="inlineStr">
        <is>
          <t>Live family Christmas tree decorating</t>
        </is>
      </c>
      <c r="C2182"/>
      <c r="D2182"/>
      <c r="E2182" t="inlineStr">
        <is>
          <t>https://www.youtube.com/results?search_query=Live+family+Christmas+tree+decorating&amp;sp=EgQgAXAB</t>
        </is>
      </c>
    </row>
    <row r="2183" ht="25.5" customHeight="1">
      <c r="A2183" t="inlineStr">
        <is>
          <t>decorating the christmas tree</t>
        </is>
      </c>
      <c r="B2183" t="inlineStr">
        <is>
          <t>Ornament placement techniques for Christmas tree decorating</t>
        </is>
      </c>
      <c r="C2183"/>
      <c r="D2183"/>
      <c r="E2183" t="inlineStr">
        <is>
          <t>https://www.youtube.com/results?search_query=Ornament+placement+techniques+for+Christmas+tree+decorating&amp;sp=EgQgAXAB</t>
        </is>
      </c>
    </row>
    <row r="2184" ht="25.5" customHeight="1">
      <c r="A2184" t="inlineStr">
        <is>
          <t>digging</t>
        </is>
      </c>
      <c r="B2184" t="inlineStr">
        <is>
          <t>How to dig a hole properly</t>
        </is>
      </c>
      <c r="C2184"/>
      <c r="D2184"/>
      <c r="E2184" t="inlineStr">
        <is>
          <t>https://www.youtube.com/results?search_query=How+to+dig+a+hole+properly&amp;sp=EgQgAXAB</t>
        </is>
      </c>
    </row>
    <row r="2185" ht="25.5" customHeight="1">
      <c r="A2185" t="inlineStr">
        <is>
          <t>digging</t>
        </is>
      </c>
      <c r="B2185" t="inlineStr">
        <is>
          <t>Proper techniques for digging trenches</t>
        </is>
      </c>
      <c r="C2185"/>
      <c r="D2185"/>
      <c r="E2185" t="inlineStr">
        <is>
          <t>https://www.youtube.com/results?search_query=Proper+techniques+for+digging+trenches&amp;sp=EgQgAXAB</t>
        </is>
      </c>
    </row>
    <row r="2186" ht="25.5" customHeight="1">
      <c r="A2186" t="inlineStr">
        <is>
          <t>digging</t>
        </is>
      </c>
      <c r="B2186" t="inlineStr">
        <is>
          <t>Day in the life of a professional digger</t>
        </is>
      </c>
      <c r="C2186"/>
      <c r="D2186"/>
      <c r="E2186" t="inlineStr">
        <is>
          <t>https://www.youtube.com/results?search_query=Day+in+the+life+of+a+professional+digger&amp;sp=EgQgAXAB</t>
        </is>
      </c>
    </row>
    <row r="2187" ht="25.5" customHeight="1">
      <c r="A2187" t="inlineStr">
        <is>
          <t>digging</t>
        </is>
      </c>
      <c r="B2187" t="inlineStr">
        <is>
          <t>Best tools for digging</t>
        </is>
      </c>
      <c r="C2187"/>
      <c r="D2187"/>
      <c r="E2187" t="inlineStr">
        <is>
          <t>https://www.youtube.com/results?search_query=Best+tools+for+digging&amp;sp=EgQgAXAB</t>
        </is>
      </c>
    </row>
    <row r="2188" ht="25.5" customHeight="1">
      <c r="A2188" t="inlineStr">
        <is>
          <t>digging</t>
        </is>
      </c>
      <c r="B2188" t="inlineStr">
        <is>
          <t>How to dig a pond in your backyard</t>
        </is>
      </c>
      <c r="C2188"/>
      <c r="D2188"/>
      <c r="E2188" t="inlineStr">
        <is>
          <t>https://www.youtube.com/results?search_query=How+to+dig+a+pond+in+your+backyard&amp;sp=EgQgAXAB</t>
        </is>
      </c>
    </row>
    <row r="2189" ht="25.5" customHeight="1">
      <c r="A2189" t="inlineStr">
        <is>
          <t>digging</t>
        </is>
      </c>
      <c r="B2189" t="inlineStr">
        <is>
          <t>Tips for digging in hard soil</t>
        </is>
      </c>
      <c r="C2189"/>
      <c r="D2189"/>
      <c r="E2189" t="inlineStr">
        <is>
          <t>https://www.youtube.com/results?search_query=Tips+for+digging+in+hard+soil&amp;sp=EgQgAXAB</t>
        </is>
      </c>
    </row>
    <row r="2190" ht="25.5" customHeight="1">
      <c r="A2190" t="inlineStr">
        <is>
          <t>digging</t>
        </is>
      </c>
      <c r="B2190" t="inlineStr">
        <is>
          <t>How archaeologists dig up artifacts</t>
        </is>
      </c>
      <c r="C2190"/>
      <c r="D2190"/>
      <c r="E2190" t="inlineStr">
        <is>
          <t>https://www.youtube.com/results?search_query=How+archaeologists+dig+up+artifacts&amp;sp=EgQgAXAB</t>
        </is>
      </c>
    </row>
    <row r="2191" ht="25.5" customHeight="1">
      <c r="A2191" t="inlineStr">
        <is>
          <t>digging</t>
        </is>
      </c>
      <c r="B2191" t="inlineStr">
        <is>
          <t>How to dig for clams</t>
        </is>
      </c>
      <c r="C2191"/>
      <c r="D2191"/>
      <c r="E2191" t="inlineStr">
        <is>
          <t>https://www.youtube.com/results?search_query=How+to+dig+for+clams&amp;sp=EgQgAXAB</t>
        </is>
      </c>
    </row>
    <row r="2192" ht="25.5" customHeight="1">
      <c r="A2192" t="inlineStr">
        <is>
          <t>digging</t>
        </is>
      </c>
      <c r="B2192" t="inlineStr">
        <is>
          <t>Digging a garden bed step by step</t>
        </is>
      </c>
      <c r="C2192"/>
      <c r="D2192"/>
      <c r="E2192" t="inlineStr">
        <is>
          <t>https://www.youtube.com/results?search_query=Digging+a+garden+bed+step+by+step&amp;sp=EgQgAXAB</t>
        </is>
      </c>
    </row>
    <row r="2193" ht="25.5" customHeight="1">
      <c r="A2193" t="inlineStr">
        <is>
          <t>digging</t>
        </is>
      </c>
      <c r="B2193" t="inlineStr">
        <is>
          <t>Safety measures while digging deep holes</t>
        </is>
      </c>
      <c r="C2193"/>
      <c r="D2193"/>
      <c r="E2193" t="inlineStr">
        <is>
          <t>https://www.youtube.com/results?search_query=Safety+measures+while+digging+deep+holes&amp;sp=EgQgAXAB</t>
        </is>
      </c>
    </row>
    <row r="2194" ht="25.5" customHeight="1">
      <c r="A2194" t="inlineStr">
        <is>
          <t>disc golfing</t>
        </is>
      </c>
      <c r="B2194" t="inlineStr">
        <is>
          <t>How to play disc golf for beginners</t>
        </is>
      </c>
      <c r="C2194"/>
      <c r="D2194"/>
      <c r="E2194" t="inlineStr">
        <is>
          <t>https://www.youtube.com/results?search_query=How+to+play+disc+golf+for+beginners&amp;sp=EgQgAXAB</t>
        </is>
      </c>
    </row>
    <row r="2195" ht="25.5" customHeight="1">
      <c r="A2195" t="inlineStr">
        <is>
          <t>disc golfing</t>
        </is>
      </c>
      <c r="B2195" t="inlineStr">
        <is>
          <t>Best disc golfing moments</t>
        </is>
      </c>
      <c r="C2195"/>
      <c r="D2195"/>
      <c r="E2195" t="inlineStr">
        <is>
          <t>https://www.youtube.com/results?search_query=Best+disc+golfing+moments&amp;sp=EgQgAXAB</t>
        </is>
      </c>
    </row>
    <row r="2196" ht="25.5" customHeight="1">
      <c r="A2196" t="inlineStr">
        <is>
          <t>disc golfing</t>
        </is>
      </c>
      <c r="B2196" t="inlineStr">
        <is>
          <t>Day in the life of a professional disc golfer</t>
        </is>
      </c>
      <c r="C2196"/>
      <c r="D2196"/>
      <c r="E2196" t="inlineStr">
        <is>
          <t>https://www.youtube.com/results?search_query=Day+in+the+life+of+a+professional+disc+golfer&amp;sp=EgQgAXAB</t>
        </is>
      </c>
    </row>
    <row r="2197" ht="25.5" customHeight="1">
      <c r="A2197" t="inlineStr">
        <is>
          <t>disc golfing</t>
        </is>
      </c>
      <c r="B2197" t="inlineStr">
        <is>
          <t>Disc golf tournament gameplay</t>
        </is>
      </c>
      <c r="C2197"/>
      <c r="D2197"/>
      <c r="E2197" t="inlineStr">
        <is>
          <t>https://www.youtube.com/results?search_query=Disc+golf+tournament+gameplay&amp;sp=EgQgAXAB</t>
        </is>
      </c>
    </row>
    <row r="2198" ht="25.5" customHeight="1">
      <c r="A2198" t="inlineStr">
        <is>
          <t>disc golfing</t>
        </is>
      </c>
      <c r="B2198" t="inlineStr">
        <is>
          <t>Techniques for disc golf throwing</t>
        </is>
      </c>
      <c r="C2198"/>
      <c r="D2198"/>
      <c r="E2198" t="inlineStr">
        <is>
          <t>https://www.youtube.com/results?search_query=Techniques+for+disc+golf+throwing&amp;sp=EgQgAXAB</t>
        </is>
      </c>
    </row>
    <row r="2199" ht="25.5" customHeight="1">
      <c r="A2199" t="inlineStr">
        <is>
          <t>disc golfing</t>
        </is>
      </c>
      <c r="B2199" t="inlineStr">
        <is>
          <t>Top rated disc golf courses around the world</t>
        </is>
      </c>
      <c r="C2199"/>
      <c r="D2199"/>
      <c r="E2199" t="inlineStr">
        <is>
          <t>https://www.youtube.com/results?search_query=Top+rated+disc+golf+courses+around+the+world&amp;sp=EgQgAXAB</t>
        </is>
      </c>
    </row>
    <row r="2200" ht="25.5" customHeight="1">
      <c r="A2200" t="inlineStr">
        <is>
          <t>disc golfing</t>
        </is>
      </c>
      <c r="B2200" t="inlineStr">
        <is>
          <t>Improving your disc golf game tips and tricks</t>
        </is>
      </c>
      <c r="C2200"/>
      <c r="D2200"/>
      <c r="E2200" t="inlineStr">
        <is>
          <t>https://www.youtube.com/results?search_query=Improving+your+disc+golf+game+tips+and+tricks&amp;sp=EgQgAXAB</t>
        </is>
      </c>
    </row>
    <row r="2201" ht="25.5" customHeight="1">
      <c r="A2201" t="inlineStr">
        <is>
          <t>disc golfing</t>
        </is>
      </c>
      <c r="B2201" t="inlineStr">
        <is>
          <t>Disc golf rules and scoring explanation</t>
        </is>
      </c>
      <c r="C2201"/>
      <c r="D2201"/>
      <c r="E2201" t="inlineStr">
        <is>
          <t>https://www.youtube.com/results?search_query=Disc+golf+rules+and+scoring+explanation&amp;sp=EgQgAXAB</t>
        </is>
      </c>
    </row>
    <row r="2202" ht="25.5" customHeight="1">
      <c r="A2202" t="inlineStr">
        <is>
          <t>disc golfing</t>
        </is>
      </c>
      <c r="B2202" t="inlineStr">
        <is>
          <t>Fundamentals of disc golf: a beginner's guide</t>
        </is>
      </c>
      <c r="C2202"/>
      <c r="D2202"/>
      <c r="E2202" t="inlineStr">
        <is>
          <t>https://www.youtube.com/results?search_query=Fundamentals+of+disc+golf:+a+beginner's+guide&amp;sp=EgQgAXAB</t>
        </is>
      </c>
    </row>
    <row r="2203" ht="25.5" customHeight="1">
      <c r="A2203" t="inlineStr">
        <is>
          <t>disc golfing</t>
        </is>
      </c>
      <c r="B2203" t="inlineStr">
        <is>
          <t>Disc golf workouts and training for better performance</t>
        </is>
      </c>
      <c r="C2203"/>
      <c r="D2203"/>
      <c r="E2203" t="inlineStr">
        <is>
          <t>https://www.youtube.com/results?search_query=Disc+golf+workouts+and+training+for+better+performance&amp;sp=EgQgAXAB</t>
        </is>
      </c>
    </row>
    <row r="2204" ht="25.5" customHeight="1">
      <c r="A2204" t="inlineStr">
        <is>
          <t>dodgeball</t>
        </is>
      </c>
      <c r="B2204" t="inlineStr">
        <is>
          <t>How to play dodgeball for beginners</t>
        </is>
      </c>
      <c r="C2204" t="inlineStr">
        <is>
          <t>Yes</t>
        </is>
      </c>
      <c r="D2204"/>
      <c r="E2204" t="inlineStr">
        <is>
          <t>https://www.youtube.com/results?search_query=How+to+play+dodgeball+for+beginners&amp;sp=EgQgAXAB</t>
        </is>
      </c>
    </row>
    <row r="2205" ht="25.5" customHeight="1">
      <c r="A2205" t="inlineStr">
        <is>
          <t>dodgeball</t>
        </is>
      </c>
      <c r="B2205" t="inlineStr">
        <is>
          <t>Dodgeball championship games</t>
        </is>
      </c>
      <c r="C2205" t="inlineStr">
        <is>
          <t>Yes</t>
        </is>
      </c>
      <c r="D2205"/>
      <c r="E2205" t="inlineStr">
        <is>
          <t>https://www.youtube.com/results?search_query=Dodgeball+championship+games&amp;sp=EgQgAXAB</t>
        </is>
      </c>
    </row>
    <row r="2206" ht="25.5" customHeight="1">
      <c r="A2206" t="inlineStr">
        <is>
          <t>dodgeball</t>
        </is>
      </c>
      <c r="B2206" t="inlineStr">
        <is>
          <t>Best dodgeball strategies</t>
        </is>
      </c>
      <c r="C2206" t="inlineStr">
        <is>
          <t>Yes</t>
        </is>
      </c>
      <c r="D2206"/>
      <c r="E2206" t="inlineStr">
        <is>
          <t>https://www.youtube.com/results?search_query=Best+dodgeball+strategies&amp;sp=EgQgAXAB</t>
        </is>
      </c>
    </row>
    <row r="2207" ht="25.5" customHeight="1">
      <c r="A2207" t="inlineStr">
        <is>
          <t>dodgeball</t>
        </is>
      </c>
      <c r="B2207" t="inlineStr">
        <is>
          <t>Professional dodgeball player day in the life</t>
        </is>
      </c>
      <c r="C2207" t="inlineStr">
        <is>
          <t>Yes</t>
        </is>
      </c>
      <c r="D2207"/>
      <c r="E2207" t="inlineStr">
        <is>
          <t>https://www.youtube.com/results?search_query=Professional+dodgeball+player+day+in+the+life&amp;sp=EgQgAXAB</t>
        </is>
      </c>
    </row>
    <row r="2208" ht="25.5" customHeight="1">
      <c r="A2208" t="inlineStr">
        <is>
          <t>dodgeball</t>
        </is>
      </c>
      <c r="B2208" t="inlineStr">
        <is>
          <t>How to improve your dodgeball throwing techniques</t>
        </is>
      </c>
      <c r="C2208" t="inlineStr">
        <is>
          <t>Yes</t>
        </is>
      </c>
      <c r="D2208"/>
      <c r="E2208" t="inlineStr">
        <is>
          <t>https://www.youtube.com/results?search_query=How+to+improve+your+dodgeball+throwing+techniques&amp;sp=EgQgAXAB</t>
        </is>
      </c>
    </row>
    <row r="2209" ht="25.5" customHeight="1">
      <c r="A2209" t="inlineStr">
        <is>
          <t>dodgeball</t>
        </is>
      </c>
      <c r="B2209" t="inlineStr">
        <is>
          <t>How to dodge effectively in dodgeball</t>
        </is>
      </c>
      <c r="C2209" t="inlineStr">
        <is>
          <t>Yes</t>
        </is>
      </c>
      <c r="D2209"/>
      <c r="E2209" t="inlineStr">
        <is>
          <t>https://www.youtube.com/results?search_query=How+to+dodge+effectively+in+dodgeball&amp;sp=EgQgAXAB</t>
        </is>
      </c>
    </row>
    <row r="2210" ht="25.5" customHeight="1">
      <c r="A2210" t="inlineStr">
        <is>
          <t>dodgeball</t>
        </is>
      </c>
      <c r="B2210" t="inlineStr">
        <is>
          <t>Top dodgeball game highlights</t>
        </is>
      </c>
      <c r="C2210" t="inlineStr">
        <is>
          <t>Yes</t>
        </is>
      </c>
      <c r="D2210"/>
      <c r="E2210" t="inlineStr">
        <is>
          <t>https://www.youtube.com/results?search_query=Top+dodgeball+game+highlights&amp;sp=EgQgAXAB</t>
        </is>
      </c>
    </row>
    <row r="2211" ht="25.5" customHeight="1">
      <c r="A2211" t="inlineStr">
        <is>
          <t>dodgeball</t>
        </is>
      </c>
      <c r="B2211" t="inlineStr">
        <is>
          <t>Intense dodgeball workouts and training routines</t>
        </is>
      </c>
      <c r="C2211" t="inlineStr">
        <is>
          <t>Yes</t>
        </is>
      </c>
      <c r="D2211"/>
      <c r="E2211" t="inlineStr">
        <is>
          <t>https://www.youtube.com/results?search_query=Intense+dodgeball+workouts+and+training+routines&amp;sp=EgQgAXAB</t>
        </is>
      </c>
    </row>
    <row r="2212" ht="25.5" customHeight="1">
      <c r="A2212" t="inlineStr">
        <is>
          <t>dodgeball</t>
        </is>
      </c>
      <c r="B2212" t="inlineStr">
        <is>
          <t>Rules of dodgeball game explained</t>
        </is>
      </c>
      <c r="C2212" t="inlineStr">
        <is>
          <t>Yes</t>
        </is>
      </c>
      <c r="D2212"/>
      <c r="E2212" t="inlineStr">
        <is>
          <t>https://www.youtube.com/results?search_query=Rules+of+dodgeball+game+explained&amp;sp=EgQgAXAB</t>
        </is>
      </c>
    </row>
    <row r="2213" ht="25.5" customHeight="1">
      <c r="A2213" t="inlineStr">
        <is>
          <t>dodgeball</t>
        </is>
      </c>
      <c r="B2213" t="inlineStr">
        <is>
          <t>Most exciting dodgeball match moments</t>
        </is>
      </c>
      <c r="C2213" t="inlineStr">
        <is>
          <t>Yes</t>
        </is>
      </c>
      <c r="D2213"/>
      <c r="E2213" t="inlineStr">
        <is>
          <t>https://www.youtube.com/results?search_query=Most+exciting+dodgeball+match+moments&amp;sp=EgQgAXAB</t>
        </is>
      </c>
    </row>
    <row r="2214" ht="25.5" customHeight="1">
      <c r="A2214" t="inlineStr">
        <is>
          <t>doing aerobics</t>
        </is>
      </c>
      <c r="B2214" t="inlineStr">
        <is>
          <t>How to do aerobics for beginners</t>
        </is>
      </c>
      <c r="C2214" t="inlineStr">
        <is>
          <t>Yes</t>
        </is>
      </c>
      <c r="D2214"/>
      <c r="E2214" t="inlineStr">
        <is>
          <t>https://www.youtube.com/results?search_query=How+to+do+aerobics+for+beginners&amp;sp=EgQgAXAB</t>
        </is>
      </c>
    </row>
    <row r="2215" ht="25.5" customHeight="1">
      <c r="A2215" t="inlineStr">
        <is>
          <t>doing aerobics</t>
        </is>
      </c>
      <c r="B2215" t="inlineStr">
        <is>
          <t>Day in the life of an aerobics instructor</t>
        </is>
      </c>
      <c r="C2215" t="inlineStr">
        <is>
          <t>Yes</t>
        </is>
      </c>
      <c r="D2215"/>
      <c r="E2215" t="inlineStr">
        <is>
          <t>https://www.youtube.com/results?search_query=Day+in+the+life+of+an+aerobics+instructor&amp;sp=EgQgAXAB</t>
        </is>
      </c>
    </row>
    <row r="2216" ht="25.5" customHeight="1">
      <c r="A2216" t="inlineStr">
        <is>
          <t>doing aerobics</t>
        </is>
      </c>
      <c r="B2216" t="inlineStr">
        <is>
          <t>Cardio aerobics workout for weight loss</t>
        </is>
      </c>
      <c r="C2216" t="inlineStr">
        <is>
          <t>Yes</t>
        </is>
      </c>
      <c r="D2216"/>
      <c r="E2216" t="inlineStr">
        <is>
          <t>https://www.youtube.com/results?search_query=Cardio+aerobics+workout+for+weight+loss&amp;sp=EgQgAXAB</t>
        </is>
      </c>
    </row>
    <row r="2217" ht="25.5" customHeight="1">
      <c r="A2217" t="inlineStr">
        <is>
          <t>doing aerobics</t>
        </is>
      </c>
      <c r="B2217" t="inlineStr">
        <is>
          <t>High energy aerobics routines</t>
        </is>
      </c>
      <c r="C2217" t="inlineStr">
        <is>
          <t>Yes</t>
        </is>
      </c>
      <c r="D2217"/>
      <c r="E2217" t="inlineStr">
        <is>
          <t>https://www.youtube.com/results?search_query=High+energy+aerobics+routines&amp;sp=EgQgAXAB</t>
        </is>
      </c>
    </row>
    <row r="2218" ht="25.5" customHeight="1">
      <c r="A2218" t="inlineStr">
        <is>
          <t>doing aerobics</t>
        </is>
      </c>
      <c r="B2218" t="inlineStr">
        <is>
          <t>Masterclass on doing aerobics at home</t>
        </is>
      </c>
      <c r="C2218" t="inlineStr">
        <is>
          <t>Yes</t>
        </is>
      </c>
      <c r="D2218"/>
      <c r="E2218" t="inlineStr">
        <is>
          <t>https://www.youtube.com/results?search_query=Masterclass+on+doing+aerobics+at+home&amp;sp=EgQgAXAB</t>
        </is>
      </c>
    </row>
    <row r="2219" ht="25.5" customHeight="1">
      <c r="A2219" t="inlineStr">
        <is>
          <t>doing aerobics</t>
        </is>
      </c>
      <c r="B2219" t="inlineStr">
        <is>
          <t>Advanced aerobics training methods</t>
        </is>
      </c>
      <c r="C2219" t="inlineStr">
        <is>
          <t>Yes</t>
        </is>
      </c>
      <c r="D2219"/>
      <c r="E2219" t="inlineStr">
        <is>
          <t>https://www.youtube.com/results?search_query=Advanced+aerobics+training+methods&amp;sp=EgQgAXAB</t>
        </is>
      </c>
    </row>
    <row r="2220" ht="25.5" customHeight="1">
      <c r="A2220" t="inlineStr">
        <is>
          <t>doing aerobics</t>
        </is>
      </c>
      <c r="B2220" t="inlineStr">
        <is>
          <t>Step by step guide to doing aerobics</t>
        </is>
      </c>
      <c r="C2220" t="inlineStr">
        <is>
          <t>Yes</t>
        </is>
      </c>
      <c r="D2220"/>
      <c r="E2220" t="inlineStr">
        <is>
          <t>https://www.youtube.com/results?search_query=Step+by+step+guide+to+doing+aerobics&amp;sp=EgQgAXAB</t>
        </is>
      </c>
    </row>
    <row r="2221" ht="25.5" customHeight="1">
      <c r="A2221" t="inlineStr">
        <is>
          <t>doing aerobics</t>
        </is>
      </c>
      <c r="B2221" t="inlineStr">
        <is>
          <t>Learning aerobics to maintain fitness</t>
        </is>
      </c>
      <c r="C2221" t="inlineStr">
        <is>
          <t>Yes</t>
        </is>
      </c>
      <c r="D2221"/>
      <c r="E2221" t="inlineStr">
        <is>
          <t>https://www.youtube.com/results?search_query=Learning+aerobics+to+maintain+fitness&amp;sp=EgQgAXAB</t>
        </is>
      </c>
    </row>
    <row r="2222" ht="25.5" customHeight="1">
      <c r="A2222" t="inlineStr">
        <is>
          <t>doing aerobics</t>
        </is>
      </c>
      <c r="B2222" t="inlineStr">
        <is>
          <t>Tips and tricks for doing aerobics effectively</t>
        </is>
      </c>
      <c r="C2222" t="inlineStr">
        <is>
          <t>Yes</t>
        </is>
      </c>
      <c r="D2222"/>
      <c r="E2222" t="inlineStr">
        <is>
          <t>https://www.youtube.com/results?search_query=Tips+and+tricks+for+doing+aerobics+effectively&amp;sp=EgQgAXAB</t>
        </is>
      </c>
    </row>
    <row r="2223" ht="25.5" customHeight="1">
      <c r="A2223" t="inlineStr">
        <is>
          <t>doing aerobics</t>
        </is>
      </c>
      <c r="B2223" t="inlineStr">
        <is>
          <t>Aerobics exercises for all age groups</t>
        </is>
      </c>
      <c r="C2223" t="inlineStr">
        <is>
          <t>Yes</t>
        </is>
      </c>
      <c r="D2223"/>
      <c r="E2223" t="inlineStr">
        <is>
          <t>https://www.youtube.com/results?search_query=Aerobics+exercises+for+all+age+groups&amp;sp=EgQgAXAB</t>
        </is>
      </c>
    </row>
    <row r="2224" ht="25.5" customHeight="1">
      <c r="A2224" t="inlineStr">
        <is>
          <t>doing laundry</t>
        </is>
      </c>
      <c r="B2224" t="inlineStr">
        <is>
          <t>How to properly do laundry for beginners</t>
        </is>
      </c>
      <c r="C2224"/>
      <c r="D2224"/>
      <c r="E2224" t="inlineStr">
        <is>
          <t>https://www.youtube.com/results?search_query=How+to+properly+do+laundry+for+beginners&amp;sp=EgQgAXAB</t>
        </is>
      </c>
    </row>
    <row r="2225" ht="25.5" customHeight="1">
      <c r="A2225" t="inlineStr">
        <is>
          <t>doing laundry</t>
        </is>
      </c>
      <c r="B2225" t="inlineStr">
        <is>
          <t>Complete guide to doing laundry at home</t>
        </is>
      </c>
      <c r="C2225"/>
      <c r="D2225"/>
      <c r="E2225" t="inlineStr">
        <is>
          <t>https://www.youtube.com/results?search_query=Complete+guide+to+doing+laundry+at+home&amp;sp=EgQgAXAB</t>
        </is>
      </c>
    </row>
    <row r="2226" ht="25.5" customHeight="1">
      <c r="A2226" t="inlineStr">
        <is>
          <t>doing laundry</t>
        </is>
      </c>
      <c r="B2226" t="inlineStr">
        <is>
          <t>Tips and tricks for washing clothes</t>
        </is>
      </c>
      <c r="C2226"/>
      <c r="D2226"/>
      <c r="E2226" t="inlineStr">
        <is>
          <t>https://www.youtube.com/results?search_query=Tips+and+tricks+for+washing+clothes&amp;sp=EgQgAXAB</t>
        </is>
      </c>
    </row>
    <row r="2227" ht="25.5" customHeight="1">
      <c r="A2227" t="inlineStr">
        <is>
          <t>doing laundry</t>
        </is>
      </c>
      <c r="B2227" t="inlineStr">
        <is>
          <t>Day in the life of a laundry shop assistant</t>
        </is>
      </c>
      <c r="C2227"/>
      <c r="D2227"/>
      <c r="E2227" t="inlineStr">
        <is>
          <t>https://www.youtube.com/results?search_query=Day+in+the+life+of+a+laundry+shop+assistant&amp;sp=EgQgAXAB</t>
        </is>
      </c>
    </row>
    <row r="2228" ht="25.5" customHeight="1">
      <c r="A2228" t="inlineStr">
        <is>
          <t>doing laundry</t>
        </is>
      </c>
      <c r="B2228" t="inlineStr">
        <is>
          <t>How to use a washing machine</t>
        </is>
      </c>
      <c r="C2228"/>
      <c r="D2228"/>
      <c r="E2228" t="inlineStr">
        <is>
          <t>https://www.youtube.com/results?search_query=How+to+use+a+washing+machine&amp;sp=EgQgAXAB</t>
        </is>
      </c>
    </row>
    <row r="2229" ht="25.5" customHeight="1">
      <c r="A2229" t="inlineStr">
        <is>
          <t>doing laundry</t>
        </is>
      </c>
      <c r="B2229" t="inlineStr">
        <is>
          <t>Best laundry detergents reviews and comparisons</t>
        </is>
      </c>
      <c r="C2229"/>
      <c r="D2229"/>
      <c r="E2229" t="inlineStr">
        <is>
          <t>https://www.youtube.com/results?search_query=Best+laundry+detergents+reviews+and+comparisons&amp;sp=EgQgAXAB</t>
        </is>
      </c>
    </row>
    <row r="2230" ht="25.5" customHeight="1">
      <c r="A2230" t="inlineStr">
        <is>
          <t>doing laundry</t>
        </is>
      </c>
      <c r="B2230" t="inlineStr">
        <is>
          <t>DIY techniques for removing laundry stains</t>
        </is>
      </c>
      <c r="C2230"/>
      <c r="D2230"/>
      <c r="E2230" t="inlineStr">
        <is>
          <t>https://www.youtube.com/results?search_query=DIY+techniques+for+removing+laundry+stains&amp;sp=EgQgAXAB</t>
        </is>
      </c>
    </row>
    <row r="2231" ht="25.5" customHeight="1">
      <c r="A2231" t="inlineStr">
        <is>
          <t>doing laundry</t>
        </is>
      </c>
      <c r="B2231" t="inlineStr">
        <is>
          <t>How to handwash clothes at home</t>
        </is>
      </c>
      <c r="C2231"/>
      <c r="D2231"/>
      <c r="E2231" t="inlineStr">
        <is>
          <t>https://www.youtube.com/results?search_query=How+to+handwash+clothes+at+home&amp;sp=EgQgAXAB</t>
        </is>
      </c>
    </row>
    <row r="2232" ht="25.5" customHeight="1">
      <c r="A2232" t="inlineStr">
        <is>
          <t>doing laundry</t>
        </is>
      </c>
      <c r="B2232" t="inlineStr">
        <is>
          <t>Energyefficient laundry practices</t>
        </is>
      </c>
      <c r="C2232"/>
      <c r="D2232"/>
      <c r="E2232" t="inlineStr">
        <is>
          <t>https://www.youtube.com/results?search_query=Energyefficient+laundry+practices&amp;sp=EgQgAXAB</t>
        </is>
      </c>
    </row>
    <row r="2233" ht="25.5" customHeight="1">
      <c r="A2233" t="inlineStr">
        <is>
          <t>doing laundry</t>
        </is>
      </c>
      <c r="B2233" t="inlineStr">
        <is>
          <t>Difference between various laundry cycles</t>
        </is>
      </c>
      <c r="C2233"/>
      <c r="D2233"/>
      <c r="E2233" t="inlineStr">
        <is>
          <t>https://www.youtube.com/results?search_query=Difference+between+various+laundry+cycles&amp;sp=EgQgAXAB</t>
        </is>
      </c>
    </row>
    <row r="2234" ht="25.5" customHeight="1">
      <c r="A2234" t="inlineStr">
        <is>
          <t>dribbling basketball</t>
        </is>
      </c>
      <c r="B2234" t="inlineStr">
        <is>
          <t>How to dribble a basketball for beginners</t>
        </is>
      </c>
      <c r="C2234" t="inlineStr">
        <is>
          <t>Yes</t>
        </is>
      </c>
      <c r="D2234"/>
      <c r="E2234" t="inlineStr">
        <is>
          <t>https://www.youtube.com/results?search_query=How+to+dribble+a+basketball+for+beginners&amp;sp=EgQgAXAB</t>
        </is>
      </c>
    </row>
    <row r="2235" ht="25.5" customHeight="1">
      <c r="A2235" t="inlineStr">
        <is>
          <t>dribbling basketball</t>
        </is>
      </c>
      <c r="B2235" t="inlineStr">
        <is>
          <t>Basketball dribbling drills for advanced players</t>
        </is>
      </c>
      <c r="C2235" t="inlineStr">
        <is>
          <t>Yes</t>
        </is>
      </c>
      <c r="D2235"/>
      <c r="E2235" t="inlineStr">
        <is>
          <t>https://www.youtube.com/results?search_query=Basketball+dribbling+drills+for+advanced+players&amp;sp=EgQgAXAB</t>
        </is>
      </c>
    </row>
    <row r="2236" ht="25.5" customHeight="1">
      <c r="A2236" t="inlineStr">
        <is>
          <t>dribbling basketball</t>
        </is>
      </c>
      <c r="B2236" t="inlineStr">
        <is>
          <t>Day in the life of professional basketball player focusing on dribbling</t>
        </is>
      </c>
      <c r="C2236" t="inlineStr">
        <is>
          <t>Yes</t>
        </is>
      </c>
      <c r="D2236"/>
      <c r="E2236" t="inlineStr">
        <is>
          <t>https://www.youtube.com/results?search_query=Day+in+the+life+of+professional+basketball+player+focusing+on+dribbling&amp;sp=EgQgAXAB</t>
        </is>
      </c>
    </row>
    <row r="2237" ht="25.5" customHeight="1">
      <c r="A2237" t="inlineStr">
        <is>
          <t>dribbling basketball</t>
        </is>
      </c>
      <c r="B2237" t="inlineStr">
        <is>
          <t>Tips and tricks for effective basketball dribbling</t>
        </is>
      </c>
      <c r="C2237" t="inlineStr">
        <is>
          <t>Yes</t>
        </is>
      </c>
      <c r="D2237"/>
      <c r="E2237" t="inlineStr">
        <is>
          <t>https://www.youtube.com/results?search_query=Tips+and+tricks+for+effective+basketball+dribbling&amp;sp=EgQgAXAB</t>
        </is>
      </c>
    </row>
    <row r="2238" ht="25.5" customHeight="1">
      <c r="A2238" t="inlineStr">
        <is>
          <t>dribbling basketball</t>
        </is>
      </c>
      <c r="B2238" t="inlineStr">
        <is>
          <t>Stepbystep guide to mastering basketball dribbling</t>
        </is>
      </c>
      <c r="C2238" t="inlineStr">
        <is>
          <t>Yes</t>
        </is>
      </c>
      <c r="D2238"/>
      <c r="E2238" t="inlineStr">
        <is>
          <t>https://www.youtube.com/results?search_query=Stepbystep+guide+to+mastering+basketball+dribbling&amp;sp=EgQgAXAB</t>
        </is>
      </c>
    </row>
    <row r="2239" ht="25.5" customHeight="1">
      <c r="A2239" t="inlineStr">
        <is>
          <t>dribbling basketball</t>
        </is>
      </c>
      <c r="B2239" t="inlineStr">
        <is>
          <t>Basketball dribbling techniques from NBA players</t>
        </is>
      </c>
      <c r="C2239" t="inlineStr">
        <is>
          <t>Yes</t>
        </is>
      </c>
      <c r="D2239"/>
      <c r="E2239" t="inlineStr">
        <is>
          <t>https://www.youtube.com/results?search_query=Basketball+dribbling+techniques+from+NBA+players&amp;sp=EgQgAXAB</t>
        </is>
      </c>
    </row>
    <row r="2240" ht="25.5" customHeight="1">
      <c r="A2240" t="inlineStr">
        <is>
          <t>dribbling basketball</t>
        </is>
      </c>
      <c r="B2240" t="inlineStr">
        <is>
          <t>Basketball dribbling workout routines</t>
        </is>
      </c>
      <c r="C2240" t="inlineStr">
        <is>
          <t>Yes</t>
        </is>
      </c>
      <c r="D2240"/>
      <c r="E2240" t="inlineStr">
        <is>
          <t>https://www.youtube.com/results?search_query=Basketball+dribbling+workout+routines&amp;sp=EgQgAXAB</t>
        </is>
      </c>
    </row>
    <row r="2241" ht="25.5" customHeight="1">
      <c r="A2241" t="inlineStr">
        <is>
          <t>dribbling basketball</t>
        </is>
      </c>
      <c r="B2241" t="inlineStr">
        <is>
          <t>Improving ball handling for basketball dribbling</t>
        </is>
      </c>
      <c r="C2241" t="inlineStr">
        <is>
          <t>Yes</t>
        </is>
      </c>
      <c r="D2241"/>
      <c r="E2241" t="inlineStr">
        <is>
          <t>https://www.youtube.com/results?search_query=Improving+ball+handling+for+basketball+dribbling&amp;sp=EgQgAXAB</t>
        </is>
      </c>
    </row>
    <row r="2242" ht="25.5" customHeight="1">
      <c r="A2242" t="inlineStr">
        <is>
          <t>dribbling basketball</t>
        </is>
      </c>
      <c r="B2242" t="inlineStr">
        <is>
          <t>Most effective basketball dribbling moves and how to do them</t>
        </is>
      </c>
      <c r="C2242" t="inlineStr">
        <is>
          <t>Yes</t>
        </is>
      </c>
      <c r="D2242"/>
      <c r="E2242" t="inlineStr">
        <is>
          <t>https://www.youtube.com/results?search_query=Most+effective+basketball+dribbling+moves+and+how+to+do+them&amp;sp=EgQgAXAB</t>
        </is>
      </c>
    </row>
    <row r="2243" ht="25.5" customHeight="1">
      <c r="A2243" t="inlineStr">
        <is>
          <t>dribbling basketball</t>
        </is>
      </c>
      <c r="B2243" t="inlineStr">
        <is>
          <t>Basketball dribbling tutorial for heightchallenged players</t>
        </is>
      </c>
      <c r="C2243" t="inlineStr">
        <is>
          <t>Yes</t>
        </is>
      </c>
      <c r="D2243"/>
      <c r="E2243" t="inlineStr">
        <is>
          <t>https://www.youtube.com/results?search_query=Basketball+dribbling+tutorial+for+heightchallenged+players&amp;sp=EgQgAXAB</t>
        </is>
      </c>
    </row>
    <row r="2244" ht="25.5" customHeight="1">
      <c r="A2244" t="inlineStr">
        <is>
          <t>drinking</t>
        </is>
      </c>
      <c r="B2244" t="inlineStr">
        <is>
          <t>How to make classic cocktails at home</t>
        </is>
      </c>
      <c r="C2244" t="inlineStr">
        <is>
          <t>Yes</t>
        </is>
      </c>
      <c r="D2244"/>
      <c r="E2244" t="inlineStr">
        <is>
          <t>https://www.youtube.com/results?search_query=How+to+make+classic+cocktails+at+home&amp;sp=EgQgAXAB</t>
        </is>
      </c>
    </row>
    <row r="2245" ht="25.5" customHeight="1">
      <c r="A2245" t="inlineStr">
        <is>
          <t>drinking</t>
        </is>
      </c>
      <c r="B2245" t="inlineStr">
        <is>
          <t>Day in the life of a professional bartender</t>
        </is>
      </c>
      <c r="C2245" t="inlineStr">
        <is>
          <t>Yes</t>
        </is>
      </c>
      <c r="D2245"/>
      <c r="E2245" t="inlineStr">
        <is>
          <t>https://www.youtube.com/results?search_query=Day+in+the+life+of+a+professional+bartender&amp;sp=EgQgAXAB</t>
        </is>
      </c>
    </row>
    <row r="2246" ht="25.5" customHeight="1">
      <c r="A2246" t="inlineStr">
        <is>
          <t>drinking</t>
        </is>
      </c>
      <c r="B2246" t="inlineStr">
        <is>
          <t>Benefits of drinking water throughout the day</t>
        </is>
      </c>
      <c r="C2246" t="inlineStr">
        <is>
          <t>Yes</t>
        </is>
      </c>
      <c r="D2246"/>
      <c r="E2246" t="inlineStr">
        <is>
          <t>https://www.youtube.com/results?search_query=Benefits+of+drinking+water+throughout+the+day&amp;sp=EgQgAXAB</t>
        </is>
      </c>
    </row>
    <row r="2247" ht="25.5" customHeight="1">
      <c r="A2247" t="inlineStr">
        <is>
          <t>drinking</t>
        </is>
      </c>
      <c r="B2247" t="inlineStr">
        <is>
          <t>Impact of heavy drinking on the human body</t>
        </is>
      </c>
      <c r="C2247" t="inlineStr">
        <is>
          <t>Yes</t>
        </is>
      </c>
      <c r="D2247"/>
      <c r="E2247" t="inlineStr">
        <is>
          <t>https://www.youtube.com/results?search_query=Impact+of+heavy+drinking+on+the+human+body&amp;sp=EgQgAXAB</t>
        </is>
      </c>
    </row>
    <row r="2248" ht="25.5" customHeight="1">
      <c r="A2248" t="inlineStr">
        <is>
          <t>drinking</t>
        </is>
      </c>
      <c r="B2248" t="inlineStr">
        <is>
          <t>How to stop drinking alcohol effectively</t>
        </is>
      </c>
      <c r="C2248" t="inlineStr">
        <is>
          <t>Yes</t>
        </is>
      </c>
      <c r="D2248"/>
      <c r="E2248" t="inlineStr">
        <is>
          <t>https://www.youtube.com/results?search_query=How+to+stop+drinking+alcohol+effectively&amp;sp=EgQgAXAB</t>
        </is>
      </c>
    </row>
    <row r="2249" ht="25.5" customHeight="1">
      <c r="A2249" t="inlineStr">
        <is>
          <t>drinking</t>
        </is>
      </c>
      <c r="B2249" t="inlineStr">
        <is>
          <t>Step by step guide to brewing your own beer</t>
        </is>
      </c>
      <c r="C2249" t="inlineStr">
        <is>
          <t>Yes</t>
        </is>
      </c>
      <c r="D2249"/>
      <c r="E2249" t="inlineStr">
        <is>
          <t>https://www.youtube.com/results?search_query=Step+by+step+guide+to+brewing+your+own+beer&amp;sp=EgQgAXAB</t>
        </is>
      </c>
    </row>
    <row r="2250" ht="25.5" customHeight="1">
      <c r="A2250" t="inlineStr">
        <is>
          <t>drinking</t>
        </is>
      </c>
      <c r="B2250" t="inlineStr">
        <is>
          <t>Wine tasting: How to appreciate and savor wine</t>
        </is>
      </c>
      <c r="C2250" t="inlineStr">
        <is>
          <t>Yes</t>
        </is>
      </c>
      <c r="D2250"/>
      <c r="E2250" t="inlineStr">
        <is>
          <t>https://www.youtube.com/results?search_query=Wine+tasting:+How+to+appreciate+and+savor+wine&amp;sp=EgQgAXAB</t>
        </is>
      </c>
    </row>
    <row r="2251" ht="25.5" customHeight="1">
      <c r="A2251" t="inlineStr">
        <is>
          <t>drinking</t>
        </is>
      </c>
      <c r="B2251" t="inlineStr">
        <is>
          <t>Tips on drinking responsibly and knowing your limits</t>
        </is>
      </c>
      <c r="C2251" t="inlineStr">
        <is>
          <t>Yes</t>
        </is>
      </c>
      <c r="D2251"/>
      <c r="E2251" t="inlineStr">
        <is>
          <t>https://www.youtube.com/results?search_query=Tips+on+drinking+responsibly+and+knowing+your+limits&amp;sp=EgQgAXAB</t>
        </is>
      </c>
    </row>
    <row r="2252" ht="25.5" customHeight="1">
      <c r="A2252" t="inlineStr">
        <is>
          <t>drinking</t>
        </is>
      </c>
      <c r="B2252" t="inlineStr">
        <is>
          <t>Demonstration on how to make the most delicious smoothies</t>
        </is>
      </c>
      <c r="C2252" t="inlineStr">
        <is>
          <t>Yes</t>
        </is>
      </c>
      <c r="D2252"/>
      <c r="E2252" t="inlineStr">
        <is>
          <t>https://www.youtube.com/results?search_query=Demonstration+on+how+to+make+the+most+delicious+smoothies&amp;sp=EgQgAXAB</t>
        </is>
      </c>
    </row>
    <row r="2253" ht="25.5" customHeight="1">
      <c r="A2253" t="inlineStr">
        <is>
          <t>drinking</t>
        </is>
      </c>
      <c r="B2253" t="inlineStr">
        <is>
          <t>Guided tutorial on how to pair wine with food</t>
        </is>
      </c>
      <c r="C2253" t="inlineStr">
        <is>
          <t>Yes</t>
        </is>
      </c>
      <c r="D2253"/>
      <c r="E2253" t="inlineStr">
        <is>
          <t>https://www.youtube.com/results?search_query=Guided+tutorial+on+how+to+pair+wine+with+food&amp;sp=EgQgAXAB</t>
        </is>
      </c>
    </row>
    <row r="2254" ht="25.5" customHeight="1">
      <c r="A2254" t="inlineStr">
        <is>
          <t>drinking beer</t>
        </is>
      </c>
      <c r="B2254" t="inlineStr">
        <is>
          <t>How to brew your own beer at home</t>
        </is>
      </c>
      <c r="C2254" t="inlineStr">
        <is>
          <t>Yes</t>
        </is>
      </c>
      <c r="D2254"/>
      <c r="E2254" t="inlineStr">
        <is>
          <t>https://www.youtube.com/results?search_query=How+to+brew+your+own+beer+at+home&amp;sp=EgQgAXAB</t>
        </is>
      </c>
    </row>
    <row r="2255" ht="25.5" customHeight="1">
      <c r="A2255" t="inlineStr">
        <is>
          <t>drinking beer</t>
        </is>
      </c>
      <c r="B2255" t="inlineStr">
        <is>
          <t>Benefits and risks of drinking beer</t>
        </is>
      </c>
      <c r="C2255" t="inlineStr">
        <is>
          <t>Yes</t>
        </is>
      </c>
      <c r="D2255"/>
      <c r="E2255" t="inlineStr">
        <is>
          <t>https://www.youtube.com/results?search_query=Benefits+and+risks+of+drinking+beer&amp;sp=EgQgAXAB</t>
        </is>
      </c>
    </row>
    <row r="2256" ht="25.5" customHeight="1">
      <c r="A2256" t="inlineStr">
        <is>
          <t>drinking beer</t>
        </is>
      </c>
      <c r="B2256" t="inlineStr">
        <is>
          <t>Drinking beer around the world : different types and traditions</t>
        </is>
      </c>
      <c r="C2256" t="inlineStr">
        <is>
          <t>Yes</t>
        </is>
      </c>
      <c r="D2256"/>
      <c r="E2256" t="inlineStr">
        <is>
          <t>https://www.youtube.com/results?search_query=Drinking+beer+around+the+world+:+different+types+and+traditions&amp;sp=EgQgAXAB</t>
        </is>
      </c>
    </row>
    <row r="2257" ht="25.5" customHeight="1">
      <c r="A2257" t="inlineStr">
        <is>
          <t>drinking beer</t>
        </is>
      </c>
      <c r="B2257" t="inlineStr">
        <is>
          <t>Tasting the best beers in the world</t>
        </is>
      </c>
      <c r="C2257" t="inlineStr">
        <is>
          <t>Yes</t>
        </is>
      </c>
      <c r="D2257"/>
      <c r="E2257" t="inlineStr">
        <is>
          <t>https://www.youtube.com/results?search_query=Tasting+the+best+beers+in+the+world&amp;sp=EgQgAXAB</t>
        </is>
      </c>
    </row>
    <row r="2258" ht="25.5" customHeight="1">
      <c r="A2258" t="inlineStr">
        <is>
          <t>drinking beer</t>
        </is>
      </c>
      <c r="B2258" t="inlineStr">
        <is>
          <t>Day in the life of a beer sommelier</t>
        </is>
      </c>
      <c r="C2258" t="inlineStr">
        <is>
          <t>Yes</t>
        </is>
      </c>
      <c r="D2258"/>
      <c r="E2258" t="inlineStr">
        <is>
          <t>https://www.youtube.com/results?search_query=Day+in+the+life+of+a+beer+sommelier&amp;sp=EgQgAXAB</t>
        </is>
      </c>
    </row>
    <row r="2259" ht="25.5" customHeight="1">
      <c r="A2259" t="inlineStr">
        <is>
          <t>drinking beer</t>
        </is>
      </c>
      <c r="B2259" t="inlineStr">
        <is>
          <t>A beginner's guide to appreciating craft beers</t>
        </is>
      </c>
      <c r="C2259" t="inlineStr">
        <is>
          <t>Yes</t>
        </is>
      </c>
      <c r="D2259"/>
      <c r="E2259" t="inlineStr">
        <is>
          <t>https://www.youtube.com/results?search_query=A+beginner's+guide+to+appreciating+craft+beers&amp;sp=EgQgAXAB</t>
        </is>
      </c>
    </row>
    <row r="2260" ht="25.5" customHeight="1">
      <c r="A2260" t="inlineStr">
        <is>
          <t>drinking beer</t>
        </is>
      </c>
      <c r="B2260" t="inlineStr">
        <is>
          <t>How to participate in Oktoberfest, the world’s largest beer festival</t>
        </is>
      </c>
      <c r="C2260" t="inlineStr">
        <is>
          <t>Yes</t>
        </is>
      </c>
      <c r="D2260"/>
      <c r="E2260" t="inlineStr">
        <is>
          <t>https://www.youtube.com/results?search_query=How+to+participate+in+Oktoberfest, +the+world’s+largest+beer+festival&amp;sp=EgQgAXAB</t>
        </is>
      </c>
    </row>
    <row r="2261" ht="25.5" customHeight="1">
      <c r="A2261" t="inlineStr">
        <is>
          <t>drinking beer</t>
        </is>
      </c>
      <c r="B2261" t="inlineStr">
        <is>
          <t>Proper techniques to pour and taste beer</t>
        </is>
      </c>
      <c r="C2261" t="inlineStr">
        <is>
          <t>Yes</t>
        </is>
      </c>
      <c r="D2261"/>
      <c r="E2261" t="inlineStr">
        <is>
          <t>https://www.youtube.com/results?search_query=Proper+techniques+to+pour+and+taste+beer&amp;sp=EgQgAXAB</t>
        </is>
      </c>
    </row>
    <row r="2262" ht="25.5" customHeight="1">
      <c r="A2262" t="inlineStr">
        <is>
          <t>drinking beer</t>
        </is>
      </c>
      <c r="B2262" t="inlineStr">
        <is>
          <t>How beer is made: traditional brewing processes</t>
        </is>
      </c>
      <c r="C2262" t="inlineStr">
        <is>
          <t>Yes</t>
        </is>
      </c>
      <c r="D2262"/>
      <c r="E2262" t="inlineStr">
        <is>
          <t>https://www.youtube.com/results?search_query=How+beer+is+made:+traditional+brewing+processes&amp;sp=EgQgAXAB</t>
        </is>
      </c>
    </row>
    <row r="2263" ht="25.5" customHeight="1">
      <c r="A2263" t="inlineStr">
        <is>
          <t>drinking beer</t>
        </is>
      </c>
      <c r="B2263" t="inlineStr">
        <is>
          <t>History and culture of beer drinking</t>
        </is>
      </c>
      <c r="C2263"/>
      <c r="D2263"/>
      <c r="E2263" t="inlineStr">
        <is>
          <t>https://www.youtube.com/results?search_query=History+and+culture+of+beer+drinking&amp;sp=EgQgAXAB</t>
        </is>
      </c>
    </row>
    <row r="2264" ht="25.5" customHeight="1">
      <c r="A2264" t="inlineStr">
        <is>
          <t>drinking shots</t>
        </is>
      </c>
      <c r="B2264" t="inlineStr">
        <is>
          <t>How to drink shots without burning throat</t>
        </is>
      </c>
      <c r="C2264"/>
      <c r="D2264"/>
      <c r="E2264" t="inlineStr">
        <is>
          <t>https://www.youtube.com/results?search_query=How+to+drink+shots+without+burning+throat&amp;sp=EgQgAXAB</t>
        </is>
      </c>
    </row>
    <row r="2265" ht="25.5" customHeight="1">
      <c r="A2265" t="inlineStr">
        <is>
          <t>drinking shots</t>
        </is>
      </c>
      <c r="B2265" t="inlineStr">
        <is>
          <t>Proper way to drink tequila shots</t>
        </is>
      </c>
      <c r="C2265"/>
      <c r="D2265"/>
      <c r="E2265" t="inlineStr">
        <is>
          <t>https://www.youtube.com/results?search_query=Proper+way+to+drink+tequila+shots&amp;sp=EgQgAXAB</t>
        </is>
      </c>
    </row>
    <row r="2266" ht="25.5" customHeight="1">
      <c r="A2266" t="inlineStr">
        <is>
          <t>drinking shots</t>
        </is>
      </c>
      <c r="B2266" t="inlineStr">
        <is>
          <t>Different types of shots to drink at a bar</t>
        </is>
      </c>
      <c r="C2266"/>
      <c r="D2266"/>
      <c r="E2266" t="inlineStr">
        <is>
          <t>https://www.youtube.com/results?search_query=Different+types+of+shots+to+drink+at+a+bar&amp;sp=EgQgAXAB</t>
        </is>
      </c>
    </row>
    <row r="2267" ht="25.5" customHeight="1">
      <c r="A2267" t="inlineStr">
        <is>
          <t>drinking shots</t>
        </is>
      </c>
      <c r="B2267" t="inlineStr">
        <is>
          <t>Day in the life of a bartender : Making shots</t>
        </is>
      </c>
      <c r="C2267"/>
      <c r="D2267"/>
      <c r="E2267" t="inlineStr">
        <is>
          <t>https://www.youtube.com/results?search_query=Day+in+the+life+of+a+bartender+:+Making+shots&amp;sp=EgQgAXAB</t>
        </is>
      </c>
    </row>
    <row r="2268" ht="25.5" customHeight="1">
      <c r="A2268" t="inlineStr">
        <is>
          <t>drinking shots</t>
        </is>
      </c>
      <c r="B2268" t="inlineStr">
        <is>
          <t>How to make homemade shots</t>
        </is>
      </c>
      <c r="C2268"/>
      <c r="D2268"/>
      <c r="E2268" t="inlineStr">
        <is>
          <t>https://www.youtube.com/results?search_query=How+to+make+homemade+shots&amp;sp=EgQgAXAB</t>
        </is>
      </c>
    </row>
    <row r="2269" ht="25.5" customHeight="1">
      <c r="A2269" t="inlineStr">
        <is>
          <t>drinking shots</t>
        </is>
      </c>
      <c r="B2269" t="inlineStr">
        <is>
          <t>Drinking shots challenges on YouTube</t>
        </is>
      </c>
      <c r="C2269"/>
      <c r="D2269"/>
      <c r="E2269" t="inlineStr">
        <is>
          <t>https://www.youtube.com/results?search_query=Drinking+shots+challenges+on+YouTube&amp;sp=EgQgAXAB</t>
        </is>
      </c>
    </row>
    <row r="2270" ht="25.5" customHeight="1">
      <c r="A2270" t="inlineStr">
        <is>
          <t>drinking shots</t>
        </is>
      </c>
      <c r="B2270" t="inlineStr">
        <is>
          <t>Tutorial on how to drink flaming shots</t>
        </is>
      </c>
      <c r="C2270"/>
      <c r="D2270"/>
      <c r="E2270" t="inlineStr">
        <is>
          <t>https://www.youtube.com/results?search_query=Tutorial+on+how+to+drink+flaming+shots&amp;sp=EgQgAXAB</t>
        </is>
      </c>
    </row>
    <row r="2271" ht="25.5" customHeight="1">
      <c r="A2271" t="inlineStr">
        <is>
          <t>drinking shots</t>
        </is>
      </c>
      <c r="B2271" t="inlineStr">
        <is>
          <t>World's most popular shots and how to drink them</t>
        </is>
      </c>
      <c r="C2271"/>
      <c r="D2271"/>
      <c r="E2271" t="inlineStr">
        <is>
          <t>https://www.youtube.com/results?search_query=World's+most+popular+shots+and+how+to+drink+them&amp;sp=EgQgAXAB</t>
        </is>
      </c>
    </row>
    <row r="2272" ht="25.5" customHeight="1">
      <c r="A2272" t="inlineStr">
        <is>
          <t>drinking shots</t>
        </is>
      </c>
      <c r="B2272" t="inlineStr">
        <is>
          <t>How to correctly drink vodka shots</t>
        </is>
      </c>
      <c r="C2272"/>
      <c r="D2272"/>
      <c r="E2272" t="inlineStr">
        <is>
          <t>https://www.youtube.com/results?search_query=How+to+correctly+drink+vodka+shots&amp;sp=EgQgAXAB</t>
        </is>
      </c>
    </row>
    <row r="2273" ht="25.5" customHeight="1">
      <c r="A2273" t="inlineStr">
        <is>
          <t>drinking shots</t>
        </is>
      </c>
      <c r="B2273" t="inlineStr">
        <is>
          <t>Experience of drinking 100 shots in a day</t>
        </is>
      </c>
      <c r="C2273"/>
      <c r="D2273"/>
      <c r="E2273" t="inlineStr">
        <is>
          <t>https://www.youtube.com/results?search_query=Experience+of+drinking+100+shots+in+a+day&amp;sp=EgQgAXAB</t>
        </is>
      </c>
    </row>
    <row r="2274" ht="25.5" customHeight="1">
      <c r="A2274" t="inlineStr">
        <is>
          <t>driving car</t>
        </is>
      </c>
      <c r="B2274" t="inlineStr">
        <is>
          <t>How to properly drive a car for beginners</t>
        </is>
      </c>
      <c r="C2274"/>
      <c r="D2274"/>
      <c r="E2274" t="inlineStr">
        <is>
          <t>https://www.youtube.com/results?search_query=How+to+properly+drive+a+car+for+beginners&amp;sp=EgQgAXAB</t>
        </is>
      </c>
    </row>
    <row r="2275" ht="25.5" customHeight="1">
      <c r="A2275" t="inlineStr">
        <is>
          <t>driving car</t>
        </is>
      </c>
      <c r="B2275" t="inlineStr">
        <is>
          <t>Best safety tips for driving a car</t>
        </is>
      </c>
      <c r="C2275"/>
      <c r="D2275"/>
      <c r="E2275" t="inlineStr">
        <is>
          <t>https://www.youtube.com/results?search_query=Best+safety+tips+for+driving+a+car&amp;sp=EgQgAXAB</t>
        </is>
      </c>
    </row>
    <row r="2276" ht="25.5" customHeight="1">
      <c r="A2276" t="inlineStr">
        <is>
          <t>driving car</t>
        </is>
      </c>
      <c r="B2276" t="inlineStr">
        <is>
          <t>Day in the life of a Formula 1 car driver</t>
        </is>
      </c>
      <c r="C2276"/>
      <c r="D2276"/>
      <c r="E2276" t="inlineStr">
        <is>
          <t>https://www.youtube.com/results?search_query=Day+in+the+life+of+a+Formula+1+car+driver&amp;sp=EgQgAXAB</t>
        </is>
      </c>
    </row>
    <row r="2277" ht="25.5" customHeight="1">
      <c r="A2277" t="inlineStr">
        <is>
          <t>driving car</t>
        </is>
      </c>
      <c r="B2277" t="inlineStr">
        <is>
          <t>Mastering the manual car driving</t>
        </is>
      </c>
      <c r="C2277"/>
      <c r="D2277"/>
      <c r="E2277" t="inlineStr">
        <is>
          <t>https://www.youtube.com/results?search_query=Mastering+the+manual+car+driving&amp;sp=EgQgAXAB</t>
        </is>
      </c>
    </row>
    <row r="2278" ht="25.5" customHeight="1">
      <c r="A2278" t="inlineStr">
        <is>
          <t>driving car</t>
        </is>
      </c>
      <c r="B2278" t="inlineStr">
        <is>
          <t>Car driving lessons for beginners</t>
        </is>
      </c>
      <c r="C2278"/>
      <c r="D2278"/>
      <c r="E2278" t="inlineStr">
        <is>
          <t>https://www.youtube.com/results?search_query=Car+driving+lessons+for+beginners&amp;sp=EgQgAXAB</t>
        </is>
      </c>
    </row>
    <row r="2279" ht="25.5" customHeight="1">
      <c r="A2279" t="inlineStr">
        <is>
          <t>driving car</t>
        </is>
      </c>
      <c r="B2279" t="inlineStr">
        <is>
          <t>Driving a car in heavy city traffic</t>
        </is>
      </c>
      <c r="C2279"/>
      <c r="D2279"/>
      <c r="E2279" t="inlineStr">
        <is>
          <t>https://www.youtube.com/results?search_query=Driving+a+car+in+heavy+city+traffic&amp;sp=EgQgAXAB</t>
        </is>
      </c>
    </row>
    <row r="2280" ht="25.5" customHeight="1">
      <c r="A2280" t="inlineStr">
        <is>
          <t>driving car</t>
        </is>
      </c>
      <c r="B2280" t="inlineStr">
        <is>
          <t>How to park a car perfectly</t>
        </is>
      </c>
      <c r="C2280"/>
      <c r="D2280"/>
      <c r="E2280" t="inlineStr">
        <is>
          <t>https://www.youtube.com/results?search_query=How+to+park+a+car+perfectly&amp;sp=EgQgAXAB</t>
        </is>
      </c>
    </row>
    <row r="2281" ht="25.5" customHeight="1">
      <c r="A2281" t="inlineStr">
        <is>
          <t>driving car</t>
        </is>
      </c>
      <c r="B2281" t="inlineStr">
        <is>
          <t>Advanced techniques for car driving</t>
        </is>
      </c>
      <c r="C2281"/>
      <c r="D2281"/>
      <c r="E2281" t="inlineStr">
        <is>
          <t>https://www.youtube.com/results?search_query=Advanced+techniques+for+car+driving&amp;sp=EgQgAXAB</t>
        </is>
      </c>
    </row>
    <row r="2282" ht="25.5" customHeight="1">
      <c r="A2282" t="inlineStr">
        <is>
          <t>driving car</t>
        </is>
      </c>
      <c r="B2282" t="inlineStr">
        <is>
          <t>How to navigate while driving a car</t>
        </is>
      </c>
      <c r="C2282"/>
      <c r="D2282"/>
      <c r="E2282" t="inlineStr">
        <is>
          <t>https://www.youtube.com/results?search_query=How+to+navigate+while+driving+a+car&amp;sp=EgQgAXAB</t>
        </is>
      </c>
    </row>
    <row r="2283" ht="25.5" customHeight="1">
      <c r="A2283" t="inlineStr">
        <is>
          <t>driving car</t>
        </is>
      </c>
      <c r="B2283" t="inlineStr">
        <is>
          <t>Race car driving training sessions</t>
        </is>
      </c>
      <c r="C2283"/>
      <c r="D2283"/>
      <c r="E2283" t="inlineStr">
        <is>
          <t>https://www.youtube.com/results?search_query=Race+car+driving+training+sessions&amp;sp=EgQgAXAB</t>
        </is>
      </c>
    </row>
    <row r="2284" ht="25.5" customHeight="1">
      <c r="A2284" t="inlineStr">
        <is>
          <t>driving tractor</t>
        </is>
      </c>
      <c r="B2284" t="inlineStr">
        <is>
          <t>How to drive a tractor for beginners</t>
        </is>
      </c>
      <c r="C2284"/>
      <c r="D2284"/>
      <c r="E2284" t="inlineStr">
        <is>
          <t>https://www.youtube.com/results?search_query=How+to+drive+a+tractor+for+beginners&amp;sp=EgQgAXAB</t>
        </is>
      </c>
    </row>
    <row r="2285" ht="25.5" customHeight="1">
      <c r="A2285" t="inlineStr">
        <is>
          <t>driving tractor</t>
        </is>
      </c>
      <c r="B2285" t="inlineStr">
        <is>
          <t>Tractor driving tutorial</t>
        </is>
      </c>
      <c r="C2285"/>
      <c r="D2285"/>
      <c r="E2285" t="inlineStr">
        <is>
          <t>https://www.youtube.com/results?search_query=Tractor+driving+tutorial&amp;sp=EgQgAXAB</t>
        </is>
      </c>
    </row>
    <row r="2286" ht="25.5" customHeight="1">
      <c r="A2286" t="inlineStr">
        <is>
          <t>driving tractor</t>
        </is>
      </c>
      <c r="B2286" t="inlineStr">
        <is>
          <t>Day in the life of a tractor driver</t>
        </is>
      </c>
      <c r="C2286"/>
      <c r="D2286"/>
      <c r="E2286" t="inlineStr">
        <is>
          <t>https://www.youtube.com/results?search_query=Day+in+the+life+of+a+tractor+driver&amp;sp=EgQgAXAB</t>
        </is>
      </c>
    </row>
    <row r="2287" ht="25.5" customHeight="1">
      <c r="A2287" t="inlineStr">
        <is>
          <t>driving tractor</t>
        </is>
      </c>
      <c r="B2287" t="inlineStr">
        <is>
          <t>Tractor driving techniques and tips</t>
        </is>
      </c>
      <c r="C2287"/>
      <c r="D2287"/>
      <c r="E2287" t="inlineStr">
        <is>
          <t>https://www.youtube.com/results?search_query=Tractor+driving+techniques+and+tips&amp;sp=EgQgAXAB</t>
        </is>
      </c>
    </row>
    <row r="2288" ht="25.5" customHeight="1">
      <c r="A2288" t="inlineStr">
        <is>
          <t>driving tractor</t>
        </is>
      </c>
      <c r="B2288" t="inlineStr">
        <is>
          <t>Performing regular maintenance on a tractor</t>
        </is>
      </c>
      <c r="C2288"/>
      <c r="D2288"/>
      <c r="E2288" t="inlineStr">
        <is>
          <t>https://www.youtube.com/results?search_query=Performing+regular+maintenance+on+a+tractor&amp;sp=EgQgAXAB</t>
        </is>
      </c>
    </row>
    <row r="2289" ht="25.5" customHeight="1">
      <c r="A2289" t="inlineStr">
        <is>
          <t>driving tractor</t>
        </is>
      </c>
      <c r="B2289" t="inlineStr">
        <is>
          <t>Common problems and solutions in driving tractors</t>
        </is>
      </c>
      <c r="C2289"/>
      <c r="D2289"/>
      <c r="E2289" t="inlineStr">
        <is>
          <t>https://www.youtube.com/results?search_query=Common+problems+and+solutions+in+driving+tractors&amp;sp=EgQgAXAB</t>
        </is>
      </c>
    </row>
    <row r="2290" ht="25.5" customHeight="1">
      <c r="A2290" t="inlineStr">
        <is>
          <t>driving tractor</t>
        </is>
      </c>
      <c r="B2290" t="inlineStr">
        <is>
          <t>Tractor driving safety guidelines</t>
        </is>
      </c>
      <c r="C2290"/>
      <c r="D2290"/>
      <c r="E2290" t="inlineStr">
        <is>
          <t>https://www.youtube.com/results?search_query=Tractor+driving+safety+guidelines&amp;sp=EgQgAXAB</t>
        </is>
      </c>
    </row>
    <row r="2291" ht="25.5" customHeight="1">
      <c r="A2291" t="inlineStr">
        <is>
          <t>driving tractor</t>
        </is>
      </c>
      <c r="B2291" t="inlineStr">
        <is>
          <t>Advanced tractor driving skills</t>
        </is>
      </c>
      <c r="C2291"/>
      <c r="D2291"/>
      <c r="E2291" t="inlineStr">
        <is>
          <t>https://www.youtube.com/results?search_query=Advanced+tractor+driving+skills&amp;sp=EgQgAXAB</t>
        </is>
      </c>
    </row>
    <row r="2292" ht="25.5" customHeight="1">
      <c r="A2292" t="inlineStr">
        <is>
          <t>driving tractor</t>
        </is>
      </c>
      <c r="B2292" t="inlineStr">
        <is>
          <t>Realtime tractor driving session</t>
        </is>
      </c>
      <c r="C2292"/>
      <c r="D2292"/>
      <c r="E2292" t="inlineStr">
        <is>
          <t>https://www.youtube.com/results?search_query=Realtime+tractor+driving+session&amp;sp=EgQgAXAB</t>
        </is>
      </c>
    </row>
    <row r="2293" ht="25.5" customHeight="1">
      <c r="A2293" t="inlineStr">
        <is>
          <t>driving tractor</t>
        </is>
      </c>
      <c r="B2293" t="inlineStr">
        <is>
          <t>Understanding tractor controls</t>
        </is>
      </c>
      <c r="C2293"/>
      <c r="D2293"/>
      <c r="E2293" t="inlineStr">
        <is>
          <t>https://www.youtube.com/results?search_query=Understanding+tractor+controls&amp;sp=EgQgAXAB</t>
        </is>
      </c>
    </row>
    <row r="2294" ht="25.5" customHeight="1">
      <c r="A2294" t="inlineStr">
        <is>
          <t>drop kicking</t>
        </is>
      </c>
      <c r="B2294" t="inlineStr">
        <is>
          <t>How to perfect a drop kick in rugby</t>
        </is>
      </c>
      <c r="C2294"/>
      <c r="D2294"/>
      <c r="E2294" t="inlineStr">
        <is>
          <t>https://www.youtube.com/results?search_query=How+to+perfect+a+drop+kick+in+rugby&amp;sp=EgQgAXAB</t>
        </is>
      </c>
    </row>
    <row r="2295" ht="25.5" customHeight="1">
      <c r="A2295" t="inlineStr">
        <is>
          <t>drop kicking</t>
        </is>
      </c>
      <c r="B2295" t="inlineStr">
        <is>
          <t>Tips on improving your drop kick in football</t>
        </is>
      </c>
      <c r="C2295"/>
      <c r="D2295"/>
      <c r="E2295" t="inlineStr">
        <is>
          <t>https://www.youtube.com/results?search_query=Tips+on+improving+your+drop+kick+in+football&amp;sp=EgQgAXAB</t>
        </is>
      </c>
    </row>
    <row r="2296" ht="25.5" customHeight="1">
      <c r="A2296" t="inlineStr">
        <is>
          <t>drop kicking</t>
        </is>
      </c>
      <c r="B2296" t="inlineStr">
        <is>
          <t>Day in the life of a professional rugby player: drop kicking</t>
        </is>
      </c>
      <c r="C2296"/>
      <c r="D2296"/>
      <c r="E2296" t="inlineStr">
        <is>
          <t>https://www.youtube.com/results?search_query=Day+in+the+life+of+a+professional+rugby+player:+drop+kicking&amp;sp=EgQgAXAB</t>
        </is>
      </c>
    </row>
    <row r="2297" ht="25.5" customHeight="1">
      <c r="A2297" t="inlineStr">
        <is>
          <t>drop kicking</t>
        </is>
      </c>
      <c r="B2297" t="inlineStr">
        <is>
          <t>Common mistakes in drop kicking and how to avoid them</t>
        </is>
      </c>
      <c r="C2297"/>
      <c r="D2297"/>
      <c r="E2297" t="inlineStr">
        <is>
          <t>https://www.youtube.com/results?search_query=Common+mistakes+in+drop+kicking+and+how+to+avoid+them&amp;sp=EgQgAXAB</t>
        </is>
      </c>
    </row>
    <row r="2298" ht="25.5" customHeight="1">
      <c r="A2298" t="inlineStr">
        <is>
          <t>drop kicking</t>
        </is>
      </c>
      <c r="B2298" t="inlineStr">
        <is>
          <t>Mastering the art of a drop kick</t>
        </is>
      </c>
      <c r="C2298"/>
      <c r="D2298"/>
      <c r="E2298" t="inlineStr">
        <is>
          <t>https://www.youtube.com/results?search_query=Mastering+the+art+of+a+drop+kick&amp;sp=EgQgAXAB</t>
        </is>
      </c>
    </row>
    <row r="2299" ht="25.5" customHeight="1">
      <c r="A2299" t="inlineStr">
        <is>
          <t>drop kicking</t>
        </is>
      </c>
      <c r="B2299" t="inlineStr">
        <is>
          <t>Step by step guide to executing a drop kick in American football</t>
        </is>
      </c>
      <c r="C2299"/>
      <c r="D2299"/>
      <c r="E2299" t="inlineStr">
        <is>
          <t>https://www.youtube.com/results?search_query=Step+by+step+guide+to+executing+a+drop+kick+in+American+football&amp;sp=EgQgAXAB</t>
        </is>
      </c>
    </row>
    <row r="2300" ht="25.5" customHeight="1">
      <c r="A2300" t="inlineStr">
        <is>
          <t>drop kicking</t>
        </is>
      </c>
      <c r="B2300" t="inlineStr">
        <is>
          <t>Understanding the physics behind a successful drop kick</t>
        </is>
      </c>
      <c r="C2300"/>
      <c r="D2300"/>
      <c r="E2300" t="inlineStr">
        <is>
          <t>https://www.youtube.com/results?search_query=Understanding+the+physics+behind+a+successful+drop+kick&amp;sp=EgQgAXAB</t>
        </is>
      </c>
    </row>
    <row r="2301" ht="25.5" customHeight="1">
      <c r="A2301" t="inlineStr">
        <is>
          <t>drop kicking</t>
        </is>
      </c>
      <c r="B2301" t="inlineStr">
        <is>
          <t>Pro techniques on nailing a drop kick in rugby</t>
        </is>
      </c>
      <c r="C2301"/>
      <c r="D2301"/>
      <c r="E2301" t="inlineStr">
        <is>
          <t>https://www.youtube.com/results?search_query=Pro+techniques+on+nailing+a+drop+kick+in+rugby&amp;sp=EgQgAXAB</t>
        </is>
      </c>
    </row>
    <row r="2302" ht="25.5" customHeight="1">
      <c r="A2302" t="inlineStr">
        <is>
          <t>drop kicking</t>
        </is>
      </c>
      <c r="B2302" t="inlineStr">
        <is>
          <t>Pro footballer's training routine focusing on drop kick</t>
        </is>
      </c>
      <c r="C2302"/>
      <c r="D2302"/>
      <c r="E2302" t="inlineStr">
        <is>
          <t>https://www.youtube.com/results?search_query=Pro+footballer's+training+routine+focusing+on+drop+kick&amp;sp=EgQgAXAB</t>
        </is>
      </c>
    </row>
    <row r="2303" ht="25.5" customHeight="1">
      <c r="A2303" t="inlineStr">
        <is>
          <t>drop kicking</t>
        </is>
      </c>
      <c r="B2303" t="inlineStr">
        <is>
          <t>Football match highlights featuring exceptional drop kicks</t>
        </is>
      </c>
      <c r="C2303"/>
      <c r="D2303"/>
      <c r="E2303" t="inlineStr">
        <is>
          <t>https://www.youtube.com/results?search_query=Football+match+highlights+featuring+exceptional+drop+kicks&amp;sp=EgQgAXAB</t>
        </is>
      </c>
    </row>
    <row r="2304" ht="25.5" customHeight="1">
      <c r="A2304" t="inlineStr">
        <is>
          <t>drumming fingers</t>
        </is>
      </c>
      <c r="B2304" t="inlineStr">
        <is>
          <t>How to drum fingers like a pro</t>
        </is>
      </c>
      <c r="C2304"/>
      <c r="D2304"/>
      <c r="E2304" t="inlineStr">
        <is>
          <t>https://www.youtube.com/results?search_query=How+to+drum+fingers+like+a+pro&amp;sp=EgQgAXAB</t>
        </is>
      </c>
    </row>
    <row r="2305" ht="25.5" customHeight="1">
      <c r="A2305" t="inlineStr">
        <is>
          <t>drumming fingers</t>
        </is>
      </c>
      <c r="B2305" t="inlineStr">
        <is>
          <t>Techniques for finger drumming</t>
        </is>
      </c>
      <c r="C2305"/>
      <c r="D2305"/>
      <c r="E2305" t="inlineStr">
        <is>
          <t>https://www.youtube.com/results?search_query=Techniques+for+finger+drumming&amp;sp=EgQgAXAB</t>
        </is>
      </c>
    </row>
    <row r="2306" ht="25.5" customHeight="1">
      <c r="A2306" t="inlineStr">
        <is>
          <t>drumming fingers</t>
        </is>
      </c>
      <c r="B2306" t="inlineStr">
        <is>
          <t>Drumming fingers speed challenge</t>
        </is>
      </c>
      <c r="C2306"/>
      <c r="D2306"/>
      <c r="E2306" t="inlineStr">
        <is>
          <t>https://www.youtube.com/results?search_query=Drumming+fingers+speed+challenge&amp;sp=EgQgAXAB</t>
        </is>
      </c>
    </row>
    <row r="2307" ht="25.5" customHeight="1">
      <c r="A2307" t="inlineStr">
        <is>
          <t>drumming fingers</t>
        </is>
      </c>
      <c r="B2307" t="inlineStr">
        <is>
          <t>Advanced finger drumming tutorial</t>
        </is>
      </c>
      <c r="C2307"/>
      <c r="D2307"/>
      <c r="E2307" t="inlineStr">
        <is>
          <t>https://www.youtube.com/results?search_query=Advanced+finger+drumming+tutorial&amp;sp=EgQgAXAB</t>
        </is>
      </c>
    </row>
    <row r="2308" ht="25.5" customHeight="1">
      <c r="A2308" t="inlineStr">
        <is>
          <t>drumming fingers</t>
        </is>
      </c>
      <c r="B2308" t="inlineStr">
        <is>
          <t>Learn finger drumming in 5 easy steps</t>
        </is>
      </c>
      <c r="C2308"/>
      <c r="D2308"/>
      <c r="E2308" t="inlineStr">
        <is>
          <t>https://www.youtube.com/results?search_query=Learn+finger+drumming+in+5+easy+steps&amp;sp=EgQgAXAB</t>
        </is>
      </c>
    </row>
    <row r="2309" ht="25.5" customHeight="1">
      <c r="A2309" t="inlineStr">
        <is>
          <t>drumming fingers</t>
        </is>
      </c>
      <c r="B2309" t="inlineStr">
        <is>
          <t>Amazing finger drumming performances</t>
        </is>
      </c>
      <c r="C2309"/>
      <c r="D2309"/>
      <c r="E2309" t="inlineStr">
        <is>
          <t>https://www.youtube.com/results?search_query=Amazing+finger+drumming+performances&amp;sp=EgQgAXAB</t>
        </is>
      </c>
    </row>
    <row r="2310" ht="25.5" customHeight="1">
      <c r="A2310" t="inlineStr">
        <is>
          <t>drumming fingers</t>
        </is>
      </c>
      <c r="B2310" t="inlineStr">
        <is>
          <t>Day in the life of a professional finger drummer</t>
        </is>
      </c>
      <c r="C2310"/>
      <c r="D2310"/>
      <c r="E2310" t="inlineStr">
        <is>
          <t>https://www.youtube.com/results?search_query=Day+in+the+life+of+a+professional+finger+drummer&amp;sp=EgQgAXAB</t>
        </is>
      </c>
    </row>
    <row r="2311" ht="25.5" customHeight="1">
      <c r="A2311" t="inlineStr">
        <is>
          <t>drumming fingers</t>
        </is>
      </c>
      <c r="B2311" t="inlineStr">
        <is>
          <t>Common mistakes in finger drumming</t>
        </is>
      </c>
      <c r="C2311"/>
      <c r="D2311"/>
      <c r="E2311" t="inlineStr">
        <is>
          <t>https://www.youtube.com/results?search_query=Common+mistakes+in+finger+drumming&amp;sp=EgQgAXAB</t>
        </is>
      </c>
    </row>
    <row r="2312" ht="25.5" customHeight="1">
      <c r="A2312" t="inlineStr">
        <is>
          <t>drumming fingers</t>
        </is>
      </c>
      <c r="B2312" t="inlineStr">
        <is>
          <t>Finger drumming exercises for beginners</t>
        </is>
      </c>
      <c r="C2312"/>
      <c r="D2312"/>
      <c r="E2312" t="inlineStr">
        <is>
          <t>https://www.youtube.com/results?search_query=Finger+drumming+exercises+for+beginners&amp;sp=EgQgAXAB</t>
        </is>
      </c>
    </row>
    <row r="2313" ht="25.5" customHeight="1">
      <c r="A2313" t="inlineStr">
        <is>
          <t>drumming fingers</t>
        </is>
      </c>
      <c r="B2313" t="inlineStr">
        <is>
          <t>Improve your finger drumming skills</t>
        </is>
      </c>
      <c r="C2313"/>
      <c r="D2313"/>
      <c r="E2313" t="inlineStr">
        <is>
          <t>https://www.youtube.com/results?search_query=Improve+your+finger+drumming+skills&amp;sp=EgQgAXAB</t>
        </is>
      </c>
    </row>
    <row r="2314" ht="25.5" customHeight="1">
      <c r="A2314" t="inlineStr">
        <is>
          <t>dunking basketball</t>
        </is>
      </c>
      <c r="B2314" t="inlineStr">
        <is>
          <t>How to dunk a basketball for beginners</t>
        </is>
      </c>
      <c r="C2314" t="inlineStr">
        <is>
          <t>Yes</t>
        </is>
      </c>
      <c r="D2314"/>
      <c r="E2314" t="inlineStr">
        <is>
          <t>https://www.youtube.com/results?search_query=How+to+dunk+a+basketball+for+beginners&amp;sp=EgQgAXAB</t>
        </is>
      </c>
    </row>
    <row r="2315" ht="25.5" customHeight="1">
      <c r="A2315" t="inlineStr">
        <is>
          <t>dunking basketball</t>
        </is>
      </c>
      <c r="B2315" t="inlineStr">
        <is>
          <t>Improving your basketball dunk technique</t>
        </is>
      </c>
      <c r="C2315" t="inlineStr">
        <is>
          <t>Yes</t>
        </is>
      </c>
      <c r="D2315"/>
      <c r="E2315" t="inlineStr">
        <is>
          <t>https://www.youtube.com/results?search_query=Improving+your+basketball+dunk+technique&amp;sp=EgQgAXAB</t>
        </is>
      </c>
    </row>
    <row r="2316" ht="25.5" customHeight="1">
      <c r="A2316" t="inlineStr">
        <is>
          <t>dunking basketball</t>
        </is>
      </c>
      <c r="B2316" t="inlineStr">
        <is>
          <t>Powerful basketball dunks in NBA history</t>
        </is>
      </c>
      <c r="C2316" t="inlineStr">
        <is>
          <t>Yes</t>
        </is>
      </c>
      <c r="D2316"/>
      <c r="E2316" t="inlineStr">
        <is>
          <t>https://www.youtube.com/results?search_query=Powerful+basketball+dunks+in+NBA+history&amp;sp=EgQgAXAB</t>
        </is>
      </c>
    </row>
    <row r="2317" ht="25.5" customHeight="1">
      <c r="A2317" t="inlineStr">
        <is>
          <t>dunking basketball</t>
        </is>
      </c>
      <c r="B2317" t="inlineStr">
        <is>
          <t>Drills for dunking a basketball</t>
        </is>
      </c>
      <c r="C2317" t="inlineStr">
        <is>
          <t>Yes</t>
        </is>
      </c>
      <c r="D2317"/>
      <c r="E2317" t="inlineStr">
        <is>
          <t>https://www.youtube.com/results?search_query=Drills+for+dunking+a+basketball&amp;sp=EgQgAXAB</t>
        </is>
      </c>
    </row>
    <row r="2318" ht="25.5" customHeight="1">
      <c r="A2318" t="inlineStr">
        <is>
          <t>dunking basketball</t>
        </is>
      </c>
      <c r="B2318" t="inlineStr">
        <is>
          <t>Professional basketball player dunking tutorial</t>
        </is>
      </c>
      <c r="C2318" t="inlineStr">
        <is>
          <t>Yes</t>
        </is>
      </c>
      <c r="D2318"/>
      <c r="E2318" t="inlineStr">
        <is>
          <t>https://www.youtube.com/results?search_query=Professional+basketball+player+dunking+tutorial&amp;sp=EgQgAXAB</t>
        </is>
      </c>
    </row>
    <row r="2319" ht="25.5" customHeight="1">
      <c r="A2319" t="inlineStr">
        <is>
          <t>dunking basketball</t>
        </is>
      </c>
      <c r="B2319" t="inlineStr">
        <is>
          <t>Basketball dunking tips and tricks</t>
        </is>
      </c>
      <c r="C2319" t="inlineStr">
        <is>
          <t>Yes</t>
        </is>
      </c>
      <c r="D2319"/>
      <c r="E2319" t="inlineStr">
        <is>
          <t>https://www.youtube.com/results?search_query=Basketball+dunking+tips+and+tricks&amp;sp=EgQgAXAB</t>
        </is>
      </c>
    </row>
    <row r="2320" ht="25.5" customHeight="1">
      <c r="A2320" t="inlineStr">
        <is>
          <t>dunking basketball</t>
        </is>
      </c>
      <c r="B2320" t="inlineStr">
        <is>
          <t>Basketball dunking competition highlights</t>
        </is>
      </c>
      <c r="C2320" t="inlineStr">
        <is>
          <t>Yes</t>
        </is>
      </c>
      <c r="D2320"/>
      <c r="E2320" t="inlineStr">
        <is>
          <t>https://www.youtube.com/results?search_query=Basketball+dunking+competition+highlights&amp;sp=EgQgAXAB</t>
        </is>
      </c>
    </row>
    <row r="2321" ht="25.5" customHeight="1">
      <c r="A2321" t="inlineStr">
        <is>
          <t>dunking basketball</t>
        </is>
      </c>
      <c r="B2321" t="inlineStr">
        <is>
          <t>Day in the life of a slam dunk champion</t>
        </is>
      </c>
      <c r="C2321" t="inlineStr">
        <is>
          <t>Yes</t>
        </is>
      </c>
      <c r="D2321"/>
      <c r="E2321" t="inlineStr">
        <is>
          <t>https://www.youtube.com/results?search_query=Day+in+the+life+of+a+slam+dunk+champion&amp;sp=EgQgAXAB</t>
        </is>
      </c>
    </row>
    <row r="2322" ht="25.5" customHeight="1">
      <c r="A2322" t="inlineStr">
        <is>
          <t>dunking basketball</t>
        </is>
      </c>
      <c r="B2322" t="inlineStr">
        <is>
          <t>Training for basketball dunk</t>
        </is>
      </c>
      <c r="C2322" t="inlineStr">
        <is>
          <t>Yes</t>
        </is>
      </c>
      <c r="D2322"/>
      <c r="E2322" t="inlineStr">
        <is>
          <t>https://www.youtube.com/results?search_query=Training+for+basketball+dunk&amp;sp=EgQgAXAB</t>
        </is>
      </c>
    </row>
    <row r="2323" ht="25.5" customHeight="1">
      <c r="A2323" t="inlineStr">
        <is>
          <t>dunking basketball</t>
        </is>
      </c>
      <c r="B2323" t="inlineStr">
        <is>
          <t>Mastering the art of dunking in basketball</t>
        </is>
      </c>
      <c r="C2323" t="inlineStr">
        <is>
          <t>Yes</t>
        </is>
      </c>
      <c r="D2323"/>
      <c r="E2323" t="inlineStr">
        <is>
          <t>https://www.youtube.com/results?search_query=Mastering+the+art+of+dunking+in+basketball&amp;sp=EgQgAXAB</t>
        </is>
      </c>
    </row>
    <row r="2324" ht="25.5" customHeight="1">
      <c r="A2324" t="inlineStr">
        <is>
          <t>dying hair</t>
        </is>
      </c>
      <c r="B2324" t="inlineStr">
        <is>
          <t>How to dye hair at home for beginners</t>
        </is>
      </c>
      <c r="C2324"/>
      <c r="D2324"/>
      <c r="E2324" t="inlineStr">
        <is>
          <t>https://www.youtube.com/results?search_query=How+to+dye+hair+at+home+for+beginners&amp;sp=EgQgAXAB</t>
        </is>
      </c>
    </row>
    <row r="2325" ht="25.5" customHeight="1">
      <c r="A2325" t="inlineStr">
        <is>
          <t>dying hair</t>
        </is>
      </c>
      <c r="B2325" t="inlineStr">
        <is>
          <t>Choosing the right hair dye color for your skin tone</t>
        </is>
      </c>
      <c r="C2325"/>
      <c r="D2325"/>
      <c r="E2325" t="inlineStr">
        <is>
          <t>https://www.youtube.com/results?search_query=Choosing+the+right+hair+dye+color+for+your+skin+tone&amp;sp=EgQgAXAB</t>
        </is>
      </c>
    </row>
    <row r="2326" ht="25.5" customHeight="1">
      <c r="A2326" t="inlineStr">
        <is>
          <t>dying hair</t>
        </is>
      </c>
      <c r="B2326" t="inlineStr">
        <is>
          <t>Day in the life of a professional hair colorist</t>
        </is>
      </c>
      <c r="C2326"/>
      <c r="D2326"/>
      <c r="E2326" t="inlineStr">
        <is>
          <t>https://www.youtube.com/results?search_query=Day+in+the+life+of+a+professional+hair+colorist&amp;sp=EgQgAXAB</t>
        </is>
      </c>
    </row>
    <row r="2327" ht="25.5" customHeight="1">
      <c r="A2327" t="inlineStr">
        <is>
          <t>dying hair</t>
        </is>
      </c>
      <c r="B2327" t="inlineStr">
        <is>
          <t>Simple steps to dye your hair without damage</t>
        </is>
      </c>
      <c r="C2327"/>
      <c r="D2327"/>
      <c r="E2327" t="inlineStr">
        <is>
          <t>https://www.youtube.com/results?search_query=Simple+steps+to+dye+your+hair+without+damage&amp;sp=EgQgAXAB</t>
        </is>
      </c>
    </row>
    <row r="2328" ht="25.5" customHeight="1">
      <c r="A2328" t="inlineStr">
        <is>
          <t>dying hair</t>
        </is>
      </c>
      <c r="B2328" t="inlineStr">
        <is>
          <t>How to dye hair with natural ingredients</t>
        </is>
      </c>
      <c r="C2328"/>
      <c r="D2328"/>
      <c r="E2328" t="inlineStr">
        <is>
          <t>https://www.youtube.com/results?search_query=How+to+dye+hair+with+natural+ingredients&amp;sp=EgQgAXAB</t>
        </is>
      </c>
    </row>
    <row r="2329" ht="25.5" customHeight="1">
      <c r="A2329" t="inlineStr">
        <is>
          <t>dying hair</t>
        </is>
      </c>
      <c r="B2329" t="inlineStr">
        <is>
          <t>DIY hair dye : Balayage tutorial</t>
        </is>
      </c>
      <c r="C2329"/>
      <c r="D2329"/>
      <c r="E2329" t="inlineStr">
        <is>
          <t>https://www.youtube.com/results?search_query=DIY+hair+dye+:+Balayage+tutorial&amp;sp=EgQgAXAB</t>
        </is>
      </c>
    </row>
    <row r="2330" ht="25.5" customHeight="1">
      <c r="A2330" t="inlineStr">
        <is>
          <t>dying hair</t>
        </is>
      </c>
      <c r="B2330" t="inlineStr">
        <is>
          <t>Coloring hair for the first time : dos and dont's</t>
        </is>
      </c>
      <c r="C2330"/>
      <c r="D2330"/>
      <c r="E2330" t="inlineStr">
        <is>
          <t>https://www.youtube.com/results?search_query=Coloring+hair+for+the+first+time+:+dos+and+dont's&amp;sp=EgQgAXAB</t>
        </is>
      </c>
    </row>
    <row r="2331" ht="25.5" customHeight="1">
      <c r="A2331" t="inlineStr">
        <is>
          <t>dying hair</t>
        </is>
      </c>
      <c r="B2331" t="inlineStr">
        <is>
          <t>Maintaining colored hair: essential tips and tricks</t>
        </is>
      </c>
      <c r="C2331"/>
      <c r="D2331"/>
      <c r="E2331" t="inlineStr">
        <is>
          <t>https://www.youtube.com/results?search_query=Maintaining+colored+hair:+essential+tips+and+tricks&amp;sp=EgQgAXAB</t>
        </is>
      </c>
    </row>
    <row r="2332" ht="25.5" customHeight="1">
      <c r="A2332" t="inlineStr">
        <is>
          <t>dying hair</t>
        </is>
      </c>
      <c r="B2332" t="inlineStr">
        <is>
          <t>How to dye hair two colors at home</t>
        </is>
      </c>
      <c r="C2332"/>
      <c r="D2332"/>
      <c r="E2332" t="inlineStr">
        <is>
          <t>https://www.youtube.com/results?search_query=How+to+dye+hair+two+colors+at+home&amp;sp=EgQgAXAB</t>
        </is>
      </c>
    </row>
    <row r="2333" ht="25.5" customHeight="1">
      <c r="A2333" t="inlineStr">
        <is>
          <t>dying hair</t>
        </is>
      </c>
      <c r="B2333" t="inlineStr">
        <is>
          <t>Expert advice on how to remove hair dye</t>
        </is>
      </c>
      <c r="C2333"/>
      <c r="D2333"/>
      <c r="E2333" t="inlineStr">
        <is>
          <t>https://www.youtube.com/results?search_query=Expert+advice+on+how+to+remove+hair+dye&amp;sp=EgQgAXAB</t>
        </is>
      </c>
    </row>
    <row r="2334" ht="25.5" customHeight="1">
      <c r="A2334" t="inlineStr">
        <is>
          <t>eating burger</t>
        </is>
      </c>
      <c r="B2334" t="inlineStr">
        <is>
          <t>How to properly eat a burger</t>
        </is>
      </c>
      <c r="C2334"/>
      <c r="D2334"/>
      <c r="E2334" t="inlineStr">
        <is>
          <t>https://www.youtube.com/results?search_query=How+to+properly+eat+a+burger&amp;sp=EgQgAXAB</t>
        </is>
      </c>
    </row>
    <row r="2335" ht="25.5" customHeight="1">
      <c r="A2335" t="inlineStr">
        <is>
          <t>eating burger</t>
        </is>
      </c>
      <c r="B2335" t="inlineStr">
        <is>
          <t>Eating burger food challenge</t>
        </is>
      </c>
      <c r="C2335"/>
      <c r="D2335"/>
      <c r="E2335" t="inlineStr">
        <is>
          <t>https://www.youtube.com/results?search_query=Eating+burger+food+challenge&amp;sp=EgQgAXAB</t>
        </is>
      </c>
    </row>
    <row r="2336" ht="25.5" customHeight="1">
      <c r="A2336" t="inlineStr">
        <is>
          <t>eating burger</t>
        </is>
      </c>
      <c r="B2336" t="inlineStr">
        <is>
          <t>History of the hamburger</t>
        </is>
      </c>
      <c r="C2336"/>
      <c r="D2336"/>
      <c r="E2336" t="inlineStr">
        <is>
          <t>https://www.youtube.com/results?search_query=History+of+the+hamburger&amp;sp=EgQgAXAB</t>
        </is>
      </c>
    </row>
    <row r="2337" ht="25.5" customHeight="1">
      <c r="A2337" t="inlineStr">
        <is>
          <t>eating burger</t>
        </is>
      </c>
      <c r="B2337" t="inlineStr">
        <is>
          <t>Day in the life of a burger chef</t>
        </is>
      </c>
      <c r="C2337"/>
      <c r="D2337"/>
      <c r="E2337" t="inlineStr">
        <is>
          <t>https://www.youtube.com/results?search_query=Day+in+the+life+of+a+burger+chef&amp;sp=EgQgAXAB</t>
        </is>
      </c>
    </row>
    <row r="2338" ht="25.5" customHeight="1">
      <c r="A2338" t="inlineStr">
        <is>
          <t>eating burger</t>
        </is>
      </c>
      <c r="B2338" t="inlineStr">
        <is>
          <t>How to make a gourmet burger at home</t>
        </is>
      </c>
      <c r="C2338"/>
      <c r="D2338"/>
      <c r="E2338" t="inlineStr">
        <is>
          <t>https://www.youtube.com/results?search_query=How+to+make+a+gourmet+burger+at+home&amp;sp=EgQgAXAB</t>
        </is>
      </c>
    </row>
    <row r="2339" ht="25.5" customHeight="1">
      <c r="A2339" t="inlineStr">
        <is>
          <t>eating burger</t>
        </is>
      </c>
      <c r="B2339" t="inlineStr">
        <is>
          <t>Burger taste test comparison</t>
        </is>
      </c>
      <c r="C2339"/>
      <c r="D2339"/>
      <c r="E2339" t="inlineStr">
        <is>
          <t>https://www.youtube.com/results?search_query=Burger+taste+test+comparison&amp;sp=EgQgAXAB</t>
        </is>
      </c>
    </row>
    <row r="2340" ht="25.5" customHeight="1">
      <c r="A2340" t="inlineStr">
        <is>
          <t>eating burger</t>
        </is>
      </c>
      <c r="B2340" t="inlineStr">
        <is>
          <t>Burger eating contest records</t>
        </is>
      </c>
      <c r="C2340"/>
      <c r="D2340"/>
      <c r="E2340" t="inlineStr">
        <is>
          <t>https://www.youtube.com/results?search_query=Burger+eating+contest+records&amp;sp=EgQgAXAB</t>
        </is>
      </c>
    </row>
    <row r="2341" ht="25.5" customHeight="1">
      <c r="A2341" t="inlineStr">
        <is>
          <t>eating burger</t>
        </is>
      </c>
      <c r="B2341" t="inlineStr">
        <is>
          <t>Eating the world's biggest burger</t>
        </is>
      </c>
      <c r="C2341"/>
      <c r="D2341"/>
      <c r="E2341" t="inlineStr">
        <is>
          <t>https://www.youtube.com/results?search_query=Eating+the+world's+biggest+burger&amp;sp=EgQgAXAB</t>
        </is>
      </c>
    </row>
    <row r="2342" ht="25.5" customHeight="1">
      <c r="A2342" t="inlineStr">
        <is>
          <t>eating burger</t>
        </is>
      </c>
      <c r="B2342" t="inlineStr">
        <is>
          <t>How to eat a burger without making a mess</t>
        </is>
      </c>
      <c r="C2342"/>
      <c r="D2342"/>
      <c r="E2342" t="inlineStr">
        <is>
          <t>https://www.youtube.com/results?search_query=How+to+eat+a+burger+without+making+a+mess&amp;sp=EgQgAXAB</t>
        </is>
      </c>
    </row>
    <row r="2343" ht="25.5" customHeight="1">
      <c r="A2343" t="inlineStr">
        <is>
          <t>eating burger</t>
        </is>
      </c>
      <c r="B2343" t="inlineStr">
        <is>
          <t>Healthiest ways to eat a burger</t>
        </is>
      </c>
      <c r="C2343"/>
      <c r="D2343"/>
      <c r="E2343" t="inlineStr">
        <is>
          <t>https://www.youtube.com/results?search_query=Healthiest+ways+to+eat+a+burger&amp;sp=EgQgAXAB</t>
        </is>
      </c>
    </row>
    <row r="2344" ht="25.5" customHeight="1">
      <c r="A2344" t="inlineStr">
        <is>
          <t>eating cake</t>
        </is>
      </c>
      <c r="B2344" t="inlineStr">
        <is>
          <t>How to make a cake from scratch</t>
        </is>
      </c>
      <c r="C2344"/>
      <c r="D2344"/>
      <c r="E2344" t="inlineStr">
        <is>
          <t>https://www.youtube.com/results?search_query=How+to+make+a+cake+from+scratch&amp;sp=EgQgAXAB</t>
        </is>
      </c>
    </row>
    <row r="2345" ht="25.5" customHeight="1">
      <c r="A2345" t="inlineStr">
        <is>
          <t>eating cake</t>
        </is>
      </c>
      <c r="B2345" t="inlineStr">
        <is>
          <t>Eating cake challenge</t>
        </is>
      </c>
      <c r="C2345"/>
      <c r="D2345"/>
      <c r="E2345" t="inlineStr">
        <is>
          <t>https://www.youtube.com/results?search_query=Eating+cake+challenge&amp;sp=EgQgAXAB</t>
        </is>
      </c>
    </row>
    <row r="2346" ht="25.5" customHeight="1">
      <c r="A2346" t="inlineStr">
        <is>
          <t>eating cake</t>
        </is>
      </c>
      <c r="B2346" t="inlineStr">
        <is>
          <t>The science of eating cake</t>
        </is>
      </c>
      <c r="C2346"/>
      <c r="D2346"/>
      <c r="E2346" t="inlineStr">
        <is>
          <t>https://www.youtube.com/results?search_query=The+science+of+eating+cake&amp;sp=EgQgAXAB</t>
        </is>
      </c>
    </row>
    <row r="2347" ht="25.5" customHeight="1">
      <c r="A2347" t="inlineStr">
        <is>
          <t>eating cake</t>
        </is>
      </c>
      <c r="B2347" t="inlineStr">
        <is>
          <t>Best methods to eat cake</t>
        </is>
      </c>
      <c r="C2347"/>
      <c r="D2347"/>
      <c r="E2347" t="inlineStr">
        <is>
          <t>https://www.youtube.com/results?search_query=Best+methods+to+eat+cake&amp;sp=EgQgAXAB</t>
        </is>
      </c>
    </row>
    <row r="2348" ht="25.5" customHeight="1">
      <c r="A2348" t="inlineStr">
        <is>
          <t>eating cake</t>
        </is>
      </c>
      <c r="B2348" t="inlineStr">
        <is>
          <t>Day in the life of a cake baker</t>
        </is>
      </c>
      <c r="C2348"/>
      <c r="D2348"/>
      <c r="E2348" t="inlineStr">
        <is>
          <t>https://www.youtube.com/results?search_query=Day+in+the+life+of+a+cake+baker&amp;sp=EgQgAXAB</t>
        </is>
      </c>
    </row>
    <row r="2349" ht="25.5" customHeight="1">
      <c r="A2349" t="inlineStr">
        <is>
          <t>eating cake</t>
        </is>
      </c>
      <c r="B2349" t="inlineStr">
        <is>
          <t>How to decorate a cake</t>
        </is>
      </c>
      <c r="C2349"/>
      <c r="D2349"/>
      <c r="E2349" t="inlineStr">
        <is>
          <t>https://www.youtube.com/results?search_query=How+to+decorate+a+cake&amp;sp=EgQgAXAB</t>
        </is>
      </c>
    </row>
    <row r="2350" ht="25.5" customHeight="1">
      <c r="A2350" t="inlineStr">
        <is>
          <t>eating cake</t>
        </is>
      </c>
      <c r="B2350" t="inlineStr">
        <is>
          <t>Animated cake eating cartoon</t>
        </is>
      </c>
      <c r="C2350"/>
      <c r="D2350"/>
      <c r="E2350" t="inlineStr">
        <is>
          <t>https://www.youtube.com/results?search_query=Animated+cake+eating+cartoon&amp;sp=EgQgAXAB</t>
        </is>
      </c>
    </row>
    <row r="2351" ht="25.5" customHeight="1">
      <c r="A2351" t="inlineStr">
        <is>
          <t>eating cake</t>
        </is>
      </c>
      <c r="B2351" t="inlineStr">
        <is>
          <t>Guinness World Record for eating cake</t>
        </is>
      </c>
      <c r="C2351"/>
      <c r="D2351"/>
      <c r="E2351" t="inlineStr">
        <is>
          <t>https://www.youtube.com/results?search_query=Guinness+World+Record+for+eating+cake&amp;sp=EgQgAXAB</t>
        </is>
      </c>
    </row>
    <row r="2352" ht="25.5" customHeight="1">
      <c r="A2352" t="inlineStr">
        <is>
          <t>eating cake</t>
        </is>
      </c>
      <c r="B2352" t="inlineStr">
        <is>
          <t>How to create perfect cake slices</t>
        </is>
      </c>
      <c r="C2352"/>
      <c r="D2352"/>
      <c r="E2352" t="inlineStr">
        <is>
          <t>https://www.youtube.com/results?search_query=How+to+create+perfect+cake+slices&amp;sp=EgQgAXAB</t>
        </is>
      </c>
    </row>
    <row r="2353" ht="25.5" customHeight="1">
      <c r="A2353" t="inlineStr">
        <is>
          <t>eating cake</t>
        </is>
      </c>
      <c r="B2353" t="inlineStr">
        <is>
          <t>Competitive cake eating competition</t>
        </is>
      </c>
      <c r="C2353"/>
      <c r="D2353"/>
      <c r="E2353" t="inlineStr">
        <is>
          <t>https://www.youtube.com/results?search_query=Competitive+cake+eating+competition&amp;sp=EgQgAXAB</t>
        </is>
      </c>
    </row>
    <row r="2354" ht="25.5" customHeight="1">
      <c r="A2354" t="inlineStr">
        <is>
          <t>eating carrots</t>
        </is>
      </c>
      <c r="B2354" t="inlineStr">
        <is>
          <t>How to eat carrots in a healthy way</t>
        </is>
      </c>
      <c r="C2354"/>
      <c r="D2354"/>
      <c r="E2354" t="inlineStr">
        <is>
          <t>https://www.youtube.com/results?search_query=How+to+eat+carrots+in+a+healthy+way&amp;sp=EgQgAXAB</t>
        </is>
      </c>
    </row>
    <row r="2355" ht="25.5" customHeight="1">
      <c r="A2355" t="inlineStr">
        <is>
          <t>eating carrots</t>
        </is>
      </c>
      <c r="B2355" t="inlineStr">
        <is>
          <t>Benefits of eating carrots daily</t>
        </is>
      </c>
      <c r="C2355"/>
      <c r="D2355"/>
      <c r="E2355" t="inlineStr">
        <is>
          <t>https://www.youtube.com/results?search_query=Benefits+of+eating+carrots+daily&amp;sp=EgQgAXAB</t>
        </is>
      </c>
    </row>
    <row r="2356" ht="25.5" customHeight="1">
      <c r="A2356" t="inlineStr">
        <is>
          <t>eating carrots</t>
        </is>
      </c>
      <c r="B2356" t="inlineStr">
        <is>
          <t>Easy carrot recipes for lunch</t>
        </is>
      </c>
      <c r="C2356"/>
      <c r="D2356"/>
      <c r="E2356" t="inlineStr">
        <is>
          <t>https://www.youtube.com/results?search_query=Easy+carrot+recipes+for+lunch&amp;sp=EgQgAXAB</t>
        </is>
      </c>
    </row>
    <row r="2357" ht="25.5" customHeight="1">
      <c r="A2357" t="inlineStr">
        <is>
          <t>eating carrots</t>
        </is>
      </c>
      <c r="B2357" t="inlineStr">
        <is>
          <t>How to grow and eat your own carrots</t>
        </is>
      </c>
      <c r="C2357"/>
      <c r="D2357"/>
      <c r="E2357" t="inlineStr">
        <is>
          <t>https://www.youtube.com/results?search_query=How+to+grow+and+eat+your+own+carrots&amp;sp=EgQgAXAB</t>
        </is>
      </c>
    </row>
    <row r="2358" ht="25.5" customHeight="1">
      <c r="A2358" t="inlineStr">
        <is>
          <t>eating carrots</t>
        </is>
      </c>
      <c r="B2358" t="inlineStr">
        <is>
          <t>Proper way to chop and eat carrots</t>
        </is>
      </c>
      <c r="C2358"/>
      <c r="D2358"/>
      <c r="E2358" t="inlineStr">
        <is>
          <t>https://www.youtube.com/results?search_query=Proper+way+to+chop+and+eat+carrots&amp;sp=EgQgAXAB</t>
        </is>
      </c>
    </row>
    <row r="2359" ht="25.5" customHeight="1">
      <c r="A2359" t="inlineStr">
        <is>
          <t>eating carrots</t>
        </is>
      </c>
      <c r="B2359" t="inlineStr">
        <is>
          <t>Day in the life of a vegan eating carrots</t>
        </is>
      </c>
      <c r="C2359"/>
      <c r="D2359"/>
      <c r="E2359" t="inlineStr">
        <is>
          <t>https://www.youtube.com/results?search_query=Day+in+the+life+of+a+vegan+eating+carrots&amp;sp=EgQgAXAB</t>
        </is>
      </c>
    </row>
    <row r="2360" ht="25.5" customHeight="1">
      <c r="A2360" t="inlineStr">
        <is>
          <t>eating carrots</t>
        </is>
      </c>
      <c r="B2360" t="inlineStr">
        <is>
          <t>How to prepare carrot juice at home</t>
        </is>
      </c>
      <c r="C2360"/>
      <c r="D2360"/>
      <c r="E2360" t="inlineStr">
        <is>
          <t>https://www.youtube.com/results?search_query=How+to+prepare+carrot+juice+at+home&amp;sp=EgQgAXAB</t>
        </is>
      </c>
    </row>
    <row r="2361" ht="25.5" customHeight="1">
      <c r="A2361" t="inlineStr">
        <is>
          <t>eating carrots</t>
        </is>
      </c>
      <c r="B2361" t="inlineStr">
        <is>
          <t>Cooking tutorial: how to incorporate carrots in meals</t>
        </is>
      </c>
      <c r="C2361"/>
      <c r="D2361"/>
      <c r="E2361" t="inlineStr">
        <is>
          <t>https://www.youtube.com/results?search_query=Cooking+tutorial:+how+to+incorporate+carrots+in+meals&amp;sp=EgQgAXAB</t>
        </is>
      </c>
    </row>
    <row r="2362" ht="25.5" customHeight="1">
      <c r="A2362" t="inlineStr">
        <is>
          <t>eating carrots</t>
        </is>
      </c>
      <c r="B2362" t="inlineStr">
        <is>
          <t>Healthy snack ideas : eating carrots</t>
        </is>
      </c>
      <c r="C2362"/>
      <c r="D2362"/>
      <c r="E2362" t="inlineStr">
        <is>
          <t>https://www.youtube.com/results?search_query=Healthy+snack+ideas+:+eating+carrots&amp;sp=EgQgAXAB</t>
        </is>
      </c>
    </row>
    <row r="2363" ht="25.5" customHeight="1">
      <c r="A2363" t="inlineStr">
        <is>
          <t>eating carrots</t>
        </is>
      </c>
      <c r="B2363" t="inlineStr">
        <is>
          <t>Carrots eating challenge videos</t>
        </is>
      </c>
      <c r="C2363"/>
      <c r="D2363"/>
      <c r="E2363" t="inlineStr">
        <is>
          <t>https://www.youtube.com/results?search_query=Carrots+eating+challenge+videos&amp;sp=EgQgAXAB</t>
        </is>
      </c>
    </row>
    <row r="2364" ht="25.5" customHeight="1">
      <c r="A2364" t="inlineStr">
        <is>
          <t>eating chips</t>
        </is>
      </c>
      <c r="B2364" t="inlineStr">
        <is>
          <t>How to make homemade potato chips</t>
        </is>
      </c>
      <c r="C2364"/>
      <c r="D2364"/>
      <c r="E2364" t="inlineStr">
        <is>
          <t>https://www.youtube.com/results?search_query=How+to+make+homemade+potato+chips&amp;sp=EgQgAXAB</t>
        </is>
      </c>
    </row>
    <row r="2365" ht="25.5" customHeight="1">
      <c r="A2365" t="inlineStr">
        <is>
          <t>eating chips</t>
        </is>
      </c>
      <c r="B2365" t="inlineStr">
        <is>
          <t>Taste test of different chip brands</t>
        </is>
      </c>
      <c r="C2365"/>
      <c r="D2365"/>
      <c r="E2365" t="inlineStr">
        <is>
          <t>https://www.youtube.com/results?search_query=Taste+test+of+different+chip+brands&amp;sp=EgQgAXAB</t>
        </is>
      </c>
    </row>
    <row r="2366" ht="25.5" customHeight="1">
      <c r="A2366" t="inlineStr">
        <is>
          <t>eating chips</t>
        </is>
      </c>
      <c r="B2366" t="inlineStr">
        <is>
          <t>Eating chips for 24 hours challenge</t>
        </is>
      </c>
      <c r="C2366"/>
      <c r="D2366"/>
      <c r="E2366" t="inlineStr">
        <is>
          <t>https://www.youtube.com/results?search_query=Eating+chips+for+24+hours+challenge&amp;sp=EgQgAXAB</t>
        </is>
      </c>
    </row>
    <row r="2367" ht="25.5" customHeight="1">
      <c r="A2367" t="inlineStr">
        <is>
          <t>eating chips</t>
        </is>
      </c>
      <c r="B2367" t="inlineStr">
        <is>
          <t>Day in the life of a chips taste tester</t>
        </is>
      </c>
      <c r="C2367"/>
      <c r="D2367"/>
      <c r="E2367" t="inlineStr">
        <is>
          <t>https://www.youtube.com/results?search_query=Day+in+the+life+of+a+chips+taste+tester&amp;sp=EgQgAXAB</t>
        </is>
      </c>
    </row>
    <row r="2368" ht="25.5" customHeight="1">
      <c r="A2368" t="inlineStr">
        <is>
          <t>eating chips</t>
        </is>
      </c>
      <c r="B2368" t="inlineStr">
        <is>
          <t>Best chip eating ASMR video</t>
        </is>
      </c>
      <c r="C2368"/>
      <c r="D2368"/>
      <c r="E2368" t="inlineStr">
        <is>
          <t>https://www.youtube.com/results?search_query=Best+chip+eating+ASMR+video&amp;sp=EgQgAXAB</t>
        </is>
      </c>
    </row>
    <row r="2369" ht="25.5" customHeight="1">
      <c r="A2369" t="inlineStr">
        <is>
          <t>eating chips</t>
        </is>
      </c>
      <c r="B2369" t="inlineStr">
        <is>
          <t>Healthy alternatives for eating chips</t>
        </is>
      </c>
      <c r="C2369"/>
      <c r="D2369"/>
      <c r="E2369" t="inlineStr">
        <is>
          <t>https://www.youtube.com/results?search_query=Healthy+alternatives+for+eating+chips&amp;sp=EgQgAXAB</t>
        </is>
      </c>
    </row>
    <row r="2370" ht="25.5" customHeight="1">
      <c r="A2370" t="inlineStr">
        <is>
          <t>eating chips</t>
        </is>
      </c>
      <c r="B2370" t="inlineStr">
        <is>
          <t>How to stop eating chips and other unhealthy snacks</t>
        </is>
      </c>
      <c r="C2370"/>
      <c r="D2370"/>
      <c r="E2370" t="inlineStr">
        <is>
          <t>https://www.youtube.com/results?search_query=How+to+stop+eating+chips+and+other+unhealthy+snacks&amp;sp=EgQgAXAB</t>
        </is>
      </c>
    </row>
    <row r="2371" ht="25.5" customHeight="1">
      <c r="A2371" t="inlineStr">
        <is>
          <t>eating chips</t>
        </is>
      </c>
      <c r="B2371" t="inlineStr">
        <is>
          <t>Chips food challenge compilation</t>
        </is>
      </c>
      <c r="C2371"/>
      <c r="D2371"/>
      <c r="E2371" t="inlineStr">
        <is>
          <t>https://www.youtube.com/results?search_query=Chips+food+challenge+compilation&amp;sp=EgQgAXAB</t>
        </is>
      </c>
    </row>
    <row r="2372" ht="25.5" customHeight="1">
      <c r="A2372" t="inlineStr">
        <is>
          <t>eating chips</t>
        </is>
      </c>
      <c r="B2372" t="inlineStr">
        <is>
          <t>How chips are manufactured in a factory</t>
        </is>
      </c>
      <c r="C2372"/>
      <c r="D2372"/>
      <c r="E2372" t="inlineStr">
        <is>
          <t>https://www.youtube.com/results?search_query=How+chips+are+manufactured+in+a+factory&amp;sp=EgQgAXAB</t>
        </is>
      </c>
    </row>
    <row r="2373" ht="25.5" customHeight="1">
      <c r="A2373" t="inlineStr">
        <is>
          <t>eating chips</t>
        </is>
      </c>
      <c r="B2373" t="inlineStr">
        <is>
          <t>Benefits and drawbacks of eating chips</t>
        </is>
      </c>
      <c r="C2373"/>
      <c r="D2373"/>
      <c r="E2373" t="inlineStr">
        <is>
          <t>https://www.youtube.com/results?search_query=Benefits+and+drawbacks+of+eating+chips&amp;sp=EgQgAXAB</t>
        </is>
      </c>
    </row>
    <row r="2374" ht="25.5" customHeight="1">
      <c r="A2374" t="inlineStr">
        <is>
          <t>eating hotdog</t>
        </is>
      </c>
      <c r="B2374" t="inlineStr">
        <is>
          <t>How to properly eat a hotdog</t>
        </is>
      </c>
      <c r="C2374"/>
      <c r="D2374"/>
      <c r="E2374" t="inlineStr">
        <is>
          <t>https://www.youtube.com/results?search_query=How+to+properly+eat+a+hotdog&amp;sp=EgQgAXAB</t>
        </is>
      </c>
    </row>
    <row r="2375" ht="25.5" customHeight="1">
      <c r="A2375" t="inlineStr">
        <is>
          <t>eating hotdog</t>
        </is>
      </c>
      <c r="B2375" t="inlineStr">
        <is>
          <t>Best methods to eat a hotdog</t>
        </is>
      </c>
      <c r="C2375"/>
      <c r="D2375"/>
      <c r="E2375" t="inlineStr">
        <is>
          <t>https://www.youtube.com/results?search_query=Best+methods+to+eat+a+hotdog&amp;sp=EgQgAXAB</t>
        </is>
      </c>
    </row>
    <row r="2376" ht="25.5" customHeight="1">
      <c r="A2376" t="inlineStr">
        <is>
          <t>eating hotdog</t>
        </is>
      </c>
      <c r="B2376" t="inlineStr">
        <is>
          <t>Day in the life of a hotdog eating champion</t>
        </is>
      </c>
      <c r="C2376"/>
      <c r="D2376"/>
      <c r="E2376" t="inlineStr">
        <is>
          <t>https://www.youtube.com/results?search_query=Day+in+the+life+of+a+hotdog+eating+champion&amp;sp=EgQgAXAB</t>
        </is>
      </c>
    </row>
    <row r="2377" ht="25.5" customHeight="1">
      <c r="A2377" t="inlineStr">
        <is>
          <t>eating hotdog</t>
        </is>
      </c>
      <c r="B2377" t="inlineStr">
        <is>
          <t>Hotdog eating contests highlights</t>
        </is>
      </c>
      <c r="C2377"/>
      <c r="D2377"/>
      <c r="E2377" t="inlineStr">
        <is>
          <t>https://www.youtube.com/results?search_query=Hotdog+eating+contests+highlights&amp;sp=EgQgAXAB</t>
        </is>
      </c>
    </row>
    <row r="2378" ht="25.5" customHeight="1">
      <c r="A2378" t="inlineStr">
        <is>
          <t>eating hotdog</t>
        </is>
      </c>
      <c r="B2378" t="inlineStr">
        <is>
          <t>World record for eating hotdogs</t>
        </is>
      </c>
      <c r="C2378"/>
      <c r="D2378"/>
      <c r="E2378" t="inlineStr">
        <is>
          <t>https://www.youtube.com/results?search_query=World+record+for+eating+hotdogs&amp;sp=EgQgAXAB</t>
        </is>
      </c>
    </row>
    <row r="2379" ht="25.5" customHeight="1">
      <c r="A2379" t="inlineStr">
        <is>
          <t>eating hotdog</t>
        </is>
      </c>
      <c r="B2379" t="inlineStr">
        <is>
          <t>Tutorial on eating hotdogs quickly</t>
        </is>
      </c>
      <c r="C2379"/>
      <c r="D2379"/>
      <c r="E2379" t="inlineStr">
        <is>
          <t>https://www.youtube.com/results?search_query=Tutorial+on+eating+hotdogs+quickly&amp;sp=EgQgAXAB</t>
        </is>
      </c>
    </row>
    <row r="2380" ht="25.5" customHeight="1">
      <c r="A2380" t="inlineStr">
        <is>
          <t>eating hotdog</t>
        </is>
      </c>
      <c r="B2380" t="inlineStr">
        <is>
          <t>Healthy ways to eat hotdogs</t>
        </is>
      </c>
      <c r="C2380"/>
      <c r="D2380"/>
      <c r="E2380" t="inlineStr">
        <is>
          <t>https://www.youtube.com/results?search_query=Healthy+ways+to+eat+hotdogs&amp;sp=EgQgAXAB</t>
        </is>
      </c>
    </row>
    <row r="2381" ht="25.5" customHeight="1">
      <c r="A2381" t="inlineStr">
        <is>
          <t>eating hotdog</t>
        </is>
      </c>
      <c r="B2381" t="inlineStr">
        <is>
          <t>Hotdog eating techniques</t>
        </is>
      </c>
      <c r="C2381"/>
      <c r="D2381"/>
      <c r="E2381" t="inlineStr">
        <is>
          <t>https://www.youtube.com/results?search_query=Hotdog+eating+techniques&amp;sp=EgQgAXAB</t>
        </is>
      </c>
    </row>
    <row r="2382" ht="25.5" customHeight="1">
      <c r="A2382" t="inlineStr">
        <is>
          <t>eating hotdog</t>
        </is>
      </c>
      <c r="B2382" t="inlineStr">
        <is>
          <t>Eating hotdogs around the world</t>
        </is>
      </c>
      <c r="C2382"/>
      <c r="D2382"/>
      <c r="E2382" t="inlineStr">
        <is>
          <t>https://www.youtube.com/results?search_query=Eating+hotdogs+around+the+world&amp;sp=EgQgAXAB</t>
        </is>
      </c>
    </row>
    <row r="2383" ht="25.5" customHeight="1">
      <c r="A2383" t="inlineStr">
        <is>
          <t>eating hotdog</t>
        </is>
      </c>
      <c r="B2383" t="inlineStr">
        <is>
          <t>Epic hotdog eating challenges</t>
        </is>
      </c>
      <c r="C2383"/>
      <c r="D2383"/>
      <c r="E2383" t="inlineStr">
        <is>
          <t>https://www.youtube.com/results?search_query=Epic+hotdog+eating+challenges&amp;sp=EgQgAXAB</t>
        </is>
      </c>
    </row>
    <row r="2384" ht="25.5" customHeight="1">
      <c r="A2384" t="inlineStr">
        <is>
          <t>eating ice cream</t>
        </is>
      </c>
      <c r="B2384" t="inlineStr">
        <is>
          <t>How to make homemade ice cream</t>
        </is>
      </c>
      <c r="C2384"/>
      <c r="D2384"/>
      <c r="E2384" t="inlineStr">
        <is>
          <t>https://www.youtube.com/results?search_query=How+to+make+homemade+ice+cream&amp;sp=EgQgAXAB</t>
        </is>
      </c>
    </row>
    <row r="2385" ht="25.5" customHeight="1">
      <c r="A2385" t="inlineStr">
        <is>
          <t>eating ice cream</t>
        </is>
      </c>
      <c r="B2385" t="inlineStr">
        <is>
          <t>Best ice cream recipes for summer</t>
        </is>
      </c>
      <c r="C2385"/>
      <c r="D2385"/>
      <c r="E2385" t="inlineStr">
        <is>
          <t>https://www.youtube.com/results?search_query=Best+ice+cream+recipes+for+summer&amp;sp=EgQgAXAB</t>
        </is>
      </c>
    </row>
    <row r="2386" ht="25.5" customHeight="1">
      <c r="A2386" t="inlineStr">
        <is>
          <t>eating ice cream</t>
        </is>
      </c>
      <c r="B2386" t="inlineStr">
        <is>
          <t>History of ice cream manufacturing</t>
        </is>
      </c>
      <c r="C2386"/>
      <c r="D2386"/>
      <c r="E2386" t="inlineStr">
        <is>
          <t>https://www.youtube.com/results?search_query=History+of+ice+cream+manufacturing&amp;sp=EgQgAXAB</t>
        </is>
      </c>
    </row>
    <row r="2387" ht="25.5" customHeight="1">
      <c r="A2387" t="inlineStr">
        <is>
          <t>eating ice cream</t>
        </is>
      </c>
      <c r="B2387" t="inlineStr">
        <is>
          <t>Day in the life of an ice cream maker</t>
        </is>
      </c>
      <c r="C2387"/>
      <c r="D2387"/>
      <c r="E2387" t="inlineStr">
        <is>
          <t>https://www.youtube.com/results?search_query=Day+in+the+life+of+an+ice+cream+maker&amp;sp=EgQgAXAB</t>
        </is>
      </c>
    </row>
    <row r="2388" ht="25.5" customHeight="1">
      <c r="A2388" t="inlineStr">
        <is>
          <t>eating ice cream</t>
        </is>
      </c>
      <c r="B2388" t="inlineStr">
        <is>
          <t>Bizarre ice cream flavors around the world</t>
        </is>
      </c>
      <c r="C2388"/>
      <c r="D2388"/>
      <c r="E2388" t="inlineStr">
        <is>
          <t>https://www.youtube.com/results?search_query=Bizarre+ice+cream+flavors+around+the+world&amp;sp=EgQgAXAB</t>
        </is>
      </c>
    </row>
    <row r="2389" ht="25.5" customHeight="1">
      <c r="A2389" t="inlineStr">
        <is>
          <t>eating ice cream</t>
        </is>
      </c>
      <c r="B2389" t="inlineStr">
        <is>
          <t>How ice cream is made at Ben &amp; Jerry's</t>
        </is>
      </c>
      <c r="C2389"/>
      <c r="D2389"/>
      <c r="E2389" t="inlineStr">
        <is>
          <t>https://www.youtube.com/results?search_query=How+ice+cream+is+made+at+Ben+&amp;+Jerry's&amp;sp=EgQgAXAB</t>
        </is>
      </c>
    </row>
    <row r="2390" ht="25.5" customHeight="1">
      <c r="A2390" t="inlineStr">
        <is>
          <t>eating ice cream</t>
        </is>
      </c>
      <c r="B2390" t="inlineStr">
        <is>
          <t>Best techniques for scooping ice cream</t>
        </is>
      </c>
      <c r="C2390"/>
      <c r="D2390"/>
      <c r="E2390" t="inlineStr">
        <is>
          <t>https://www.youtube.com/results?search_query=Best+techniques+for+scooping+ice+cream&amp;sp=EgQgAXAB</t>
        </is>
      </c>
    </row>
    <row r="2391" ht="25.5" customHeight="1">
      <c r="A2391" t="inlineStr">
        <is>
          <t>eating ice cream</t>
        </is>
      </c>
      <c r="B2391" t="inlineStr">
        <is>
          <t>Science behind making ice cream</t>
        </is>
      </c>
      <c r="C2391"/>
      <c r="D2391"/>
      <c r="E2391" t="inlineStr">
        <is>
          <t>https://www.youtube.com/results?search_query=Science+behind+making+ice+cream&amp;sp=EgQgAXAB</t>
        </is>
      </c>
    </row>
    <row r="2392" ht="25.5" customHeight="1">
      <c r="A2392" t="inlineStr">
        <is>
          <t>eating ice cream</t>
        </is>
      </c>
      <c r="B2392" t="inlineStr">
        <is>
          <t>Complete process of ice cream production</t>
        </is>
      </c>
      <c r="C2392"/>
      <c r="D2392"/>
      <c r="E2392" t="inlineStr">
        <is>
          <t>https://www.youtube.com/results?search_query=Complete+process+of+ice+cream+production&amp;sp=EgQgAXAB</t>
        </is>
      </c>
    </row>
    <row r="2393" ht="25.5" customHeight="1">
      <c r="A2393" t="inlineStr">
        <is>
          <t>eating ice cream</t>
        </is>
      </c>
      <c r="B2393" t="inlineStr">
        <is>
          <t>Cultural variations of ice cream dishes</t>
        </is>
      </c>
      <c r="C2393"/>
      <c r="D2393"/>
      <c r="E2393" t="inlineStr">
        <is>
          <t>https://www.youtube.com/results?search_query=Cultural+variations+of+ice+cream+dishes&amp;sp=EgQgAXAB</t>
        </is>
      </c>
    </row>
    <row r="2394" ht="25.5" customHeight="1">
      <c r="A2394" t="inlineStr">
        <is>
          <t>eating spaghetti</t>
        </is>
      </c>
      <c r="B2394" t="inlineStr">
        <is>
          <t>How to properly eat spaghetti'</t>
        </is>
      </c>
      <c r="C2394"/>
      <c r="D2394"/>
      <c r="E2394" t="inlineStr">
        <is>
          <t>https://www.youtube.com/results?search_query=How+to+properly+eat+spaghetti'&amp;sp=EgQgAXAB</t>
        </is>
      </c>
    </row>
    <row r="2395" ht="25.5" customHeight="1">
      <c r="A2395" t="inlineStr">
        <is>
          <t>eating spaghetti</t>
        </is>
      </c>
      <c r="B2395" t="inlineStr">
        <is>
          <t>Best way to cook and eat spaghetti'</t>
        </is>
      </c>
      <c r="C2395"/>
      <c r="D2395"/>
      <c r="E2395" t="inlineStr">
        <is>
          <t>https://www.youtube.com/results?search_query=Best+way+to+cook+and+eat+spaghetti'&amp;sp=EgQgAXAB</t>
        </is>
      </c>
    </row>
    <row r="2396" ht="25.5" customHeight="1">
      <c r="A2396" t="inlineStr">
        <is>
          <t>eating spaghetti</t>
        </is>
      </c>
      <c r="B2396" t="inlineStr">
        <is>
          <t>Eating spaghetti in Italy  cultural experience'</t>
        </is>
      </c>
      <c r="C2396"/>
      <c r="D2396"/>
      <c r="E2396" t="inlineStr">
        <is>
          <t>https://www.youtube.com/results?search_query=Eating+spaghetti+in+Italy++cultural+experience'&amp;sp=EgQgAXAB</t>
        </is>
      </c>
    </row>
    <row r="2397" ht="25.5" customHeight="1">
      <c r="A2397" t="inlineStr">
        <is>
          <t>eating spaghetti</t>
        </is>
      </c>
      <c r="B2397" t="inlineStr">
        <is>
          <t>Day in the life of an Italian chef  making spaghetti'</t>
        </is>
      </c>
      <c r="C2397"/>
      <c r="D2397"/>
      <c r="E2397" t="inlineStr">
        <is>
          <t>https://www.youtube.com/results?search_query=Day+in+the+life+of+an+Italian+chef++making+spaghetti'&amp;sp=EgQgAXAB</t>
        </is>
      </c>
    </row>
    <row r="2398" ht="25.5" customHeight="1">
      <c r="A2398" t="inlineStr">
        <is>
          <t>eating spaghetti</t>
        </is>
      </c>
      <c r="B2398" t="inlineStr">
        <is>
          <t>Expert guide to eating spaghetti'</t>
        </is>
      </c>
      <c r="C2398"/>
      <c r="D2398"/>
      <c r="E2398" t="inlineStr">
        <is>
          <t>https://www.youtube.com/results?search_query=Expert+guide+to+eating+spaghetti'&amp;sp=EgQgAXAB</t>
        </is>
      </c>
    </row>
    <row r="2399" ht="25.5" customHeight="1">
      <c r="A2399" t="inlineStr">
        <is>
          <t>eating spaghetti</t>
        </is>
      </c>
      <c r="B2399" t="inlineStr">
        <is>
          <t>How to use fork and spoon when eating spaghetti'</t>
        </is>
      </c>
      <c r="C2399"/>
      <c r="D2399"/>
      <c r="E2399" t="inlineStr">
        <is>
          <t>https://www.youtube.com/results?search_query=How+to+use+fork+and+spoon+when+eating+spaghetti'&amp;sp=EgQgAXAB</t>
        </is>
      </c>
    </row>
    <row r="2400" ht="25.5" customHeight="1">
      <c r="A2400" t="inlineStr">
        <is>
          <t>eating spaghetti</t>
        </is>
      </c>
      <c r="B2400" t="inlineStr">
        <is>
          <t>Spaghetti eating contest  world records'</t>
        </is>
      </c>
      <c r="C2400"/>
      <c r="D2400"/>
      <c r="E2400" t="inlineStr">
        <is>
          <t>https://www.youtube.com/results?search_query=Spaghetti+eating+contest++world+records'&amp;sp=EgQgAXAB</t>
        </is>
      </c>
    </row>
    <row r="2401" ht="25.5" customHeight="1">
      <c r="A2401" t="inlineStr">
        <is>
          <t>eating spaghetti</t>
        </is>
      </c>
      <c r="B2401" t="inlineStr">
        <is>
          <t>Eating spaghetti for weight loss  meal ideas'</t>
        </is>
      </c>
      <c r="C2401"/>
      <c r="D2401"/>
      <c r="E2401" t="inlineStr">
        <is>
          <t>https://www.youtube.com/results?search_query=Eating+spaghetti+for+weight+loss++meal+ideas'&amp;sp=EgQgAXAB</t>
        </is>
      </c>
    </row>
    <row r="2402" ht="25.5" customHeight="1">
      <c r="A2402" t="inlineStr">
        <is>
          <t>eating spaghetti</t>
        </is>
      </c>
      <c r="B2402" t="inlineStr">
        <is>
          <t>Kids learning how to eat spaghetti'</t>
        </is>
      </c>
      <c r="C2402"/>
      <c r="D2402"/>
      <c r="E2402" t="inlineStr">
        <is>
          <t>https://www.youtube.com/results?search_query=Kids+learning+how+to+eat+spaghetti'&amp;sp=EgQgAXAB</t>
        </is>
      </c>
    </row>
    <row r="2403" ht="25.5" customHeight="1">
      <c r="A2403" t="inlineStr">
        <is>
          <t>eating spaghetti</t>
        </is>
      </c>
      <c r="B2403" t="inlineStr">
        <is>
          <t>Healthy ways to eat spaghetti  recipes and tips'.</t>
        </is>
      </c>
      <c r="C2403"/>
      <c r="D2403"/>
      <c r="E2403" t="inlineStr">
        <is>
          <t>https://www.youtube.com/results?search_query=Healthy+ways+to+eat+spaghetti++recipes+and+tips'.&amp;sp=EgQgAXAB</t>
        </is>
      </c>
    </row>
    <row r="2404" ht="25.5" customHeight="1">
      <c r="A2404" t="inlineStr">
        <is>
          <t>eating watermelon</t>
        </is>
      </c>
      <c r="B2404" t="inlineStr">
        <is>
          <t>How to properly eat a watermelon</t>
        </is>
      </c>
      <c r="C2404"/>
      <c r="D2404"/>
      <c r="E2404" t="inlineStr">
        <is>
          <t>https://www.youtube.com/results?search_query=How+to+properly+eat+a+watermelon&amp;sp=EgQgAXAB</t>
        </is>
      </c>
    </row>
    <row r="2405" ht="25.5" customHeight="1">
      <c r="A2405" t="inlineStr">
        <is>
          <t>eating watermelon</t>
        </is>
      </c>
      <c r="B2405" t="inlineStr">
        <is>
          <t>Best ways to cut and serve watermelon</t>
        </is>
      </c>
      <c r="C2405"/>
      <c r="D2405"/>
      <c r="E2405" t="inlineStr">
        <is>
          <t>https://www.youtube.com/results?search_query=Best+ways+to+cut+and+serve+watermelon&amp;sp=EgQgAXAB</t>
        </is>
      </c>
    </row>
    <row r="2406" ht="25.5" customHeight="1">
      <c r="A2406" t="inlineStr">
        <is>
          <t>eating watermelon</t>
        </is>
      </c>
      <c r="B2406" t="inlineStr">
        <is>
          <t>Eating watermelon for health benefits</t>
        </is>
      </c>
      <c r="C2406"/>
      <c r="D2406"/>
      <c r="E2406" t="inlineStr">
        <is>
          <t>https://www.youtube.com/results?search_query=Eating+watermelon+for+health+benefits&amp;sp=EgQgAXAB</t>
        </is>
      </c>
    </row>
    <row r="2407" ht="25.5" customHeight="1">
      <c r="A2407" t="inlineStr">
        <is>
          <t>eating watermelon</t>
        </is>
      </c>
      <c r="B2407" t="inlineStr">
        <is>
          <t>Watermelon eating challenge videos</t>
        </is>
      </c>
      <c r="C2407"/>
      <c r="D2407"/>
      <c r="E2407" t="inlineStr">
        <is>
          <t>https://www.youtube.com/results?search_query=Watermelon+eating+challenge+videos&amp;sp=EgQgAXAB</t>
        </is>
      </c>
    </row>
    <row r="2408" ht="25.5" customHeight="1">
      <c r="A2408" t="inlineStr">
        <is>
          <t>eating watermelon</t>
        </is>
      </c>
      <c r="B2408" t="inlineStr">
        <is>
          <t>Recipe ideas using watermelon</t>
        </is>
      </c>
      <c r="C2408"/>
      <c r="D2408"/>
      <c r="E2408" t="inlineStr">
        <is>
          <t>https://www.youtube.com/results?search_query=Recipe+ideas+using+watermelon&amp;sp=EgQgAXAB</t>
        </is>
      </c>
    </row>
    <row r="2409" ht="25.5" customHeight="1">
      <c r="A2409" t="inlineStr">
        <is>
          <t>eating watermelon</t>
        </is>
      </c>
      <c r="B2409" t="inlineStr">
        <is>
          <t>How to tell if a watermelon is ripe</t>
        </is>
      </c>
      <c r="C2409"/>
      <c r="D2409"/>
      <c r="E2409" t="inlineStr">
        <is>
          <t>https://www.youtube.com/results?search_query=How+to+tell+if+a+watermelon+is+ripe&amp;sp=EgQgAXAB</t>
        </is>
      </c>
    </row>
    <row r="2410" ht="25.5" customHeight="1">
      <c r="A2410" t="inlineStr">
        <is>
          <t>eating watermelon</t>
        </is>
      </c>
      <c r="B2410" t="inlineStr">
        <is>
          <t>How to eat a watermelon without making a mess</t>
        </is>
      </c>
      <c r="C2410"/>
      <c r="D2410"/>
      <c r="E2410" t="inlineStr">
        <is>
          <t>https://www.youtube.com/results?search_query=How+to+eat+a+watermelon+without+making+a+mess&amp;sp=EgQgAXAB</t>
        </is>
      </c>
    </row>
    <row r="2411" ht="25.5" customHeight="1">
      <c r="A2411" t="inlineStr">
        <is>
          <t>eating watermelon</t>
        </is>
      </c>
      <c r="B2411" t="inlineStr">
        <is>
          <t>Day in the life of a watermelon farmer</t>
        </is>
      </c>
      <c r="C2411"/>
      <c r="D2411"/>
      <c r="E2411" t="inlineStr">
        <is>
          <t>https://www.youtube.com/results?search_query=Day+in+the+life+of+a+watermelon+farmer&amp;sp=EgQgAXAB</t>
        </is>
      </c>
    </row>
    <row r="2412" ht="25.5" customHeight="1">
      <c r="A2412" t="inlineStr">
        <is>
          <t>eating watermelon</t>
        </is>
      </c>
      <c r="B2412" t="inlineStr">
        <is>
          <t>How to grow your own watermelon</t>
        </is>
      </c>
      <c r="C2412"/>
      <c r="D2412"/>
      <c r="E2412" t="inlineStr">
        <is>
          <t>https://www.youtube.com/results?search_query=How+to+grow+your+own+watermelon&amp;sp=EgQgAXAB</t>
        </is>
      </c>
    </row>
    <row r="2413" ht="25.5" customHeight="1">
      <c r="A2413" t="inlineStr">
        <is>
          <t>eating watermelon</t>
        </is>
      </c>
      <c r="B2413" t="inlineStr">
        <is>
          <t>Watermelon eating contests and world records</t>
        </is>
      </c>
      <c r="C2413"/>
      <c r="D2413"/>
      <c r="E2413" t="inlineStr">
        <is>
          <t>https://www.youtube.com/results?search_query=Watermelon+eating+contests+and+world+records&amp;sp=EgQgAXAB</t>
        </is>
      </c>
    </row>
    <row r="2414" ht="25.5" customHeight="1">
      <c r="A2414" t="inlineStr">
        <is>
          <t>egg hunting</t>
        </is>
      </c>
      <c r="B2414" t="inlineStr">
        <is>
          <t>How to organize an egg hunting event</t>
        </is>
      </c>
      <c r="C2414"/>
      <c r="D2414"/>
      <c r="E2414" t="inlineStr">
        <is>
          <t>https://www.youtube.com/results?search_query=How+to+organize+an+egg+hunting+event&amp;sp=EgQgAXAB</t>
        </is>
      </c>
    </row>
    <row r="2415" ht="25.5" customHeight="1">
      <c r="A2415" t="inlineStr">
        <is>
          <t>egg hunting</t>
        </is>
      </c>
      <c r="B2415" t="inlineStr">
        <is>
          <t>Best strategies for egg hunting</t>
        </is>
      </c>
      <c r="C2415"/>
      <c r="D2415"/>
      <c r="E2415" t="inlineStr">
        <is>
          <t>https://www.youtube.com/results?search_query=Best+strategies+for+egg+hunting&amp;sp=EgQgAXAB</t>
        </is>
      </c>
    </row>
    <row r="2416" ht="25.5" customHeight="1">
      <c r="A2416" t="inlineStr">
        <is>
          <t>egg hunting</t>
        </is>
      </c>
      <c r="B2416" t="inlineStr">
        <is>
          <t>Day in the life of an egg hunter</t>
        </is>
      </c>
      <c r="C2416"/>
      <c r="D2416"/>
      <c r="E2416" t="inlineStr">
        <is>
          <t>https://www.youtube.com/results?search_query=Day+in+the+life+of+an+egg+hunter&amp;sp=EgQgAXAB</t>
        </is>
      </c>
    </row>
    <row r="2417" ht="25.5" customHeight="1">
      <c r="A2417" t="inlineStr">
        <is>
          <t>egg hunting</t>
        </is>
      </c>
      <c r="B2417" t="inlineStr">
        <is>
          <t>Tutorial on making DIY egg hunting baskets</t>
        </is>
      </c>
      <c r="C2417"/>
      <c r="D2417"/>
      <c r="E2417" t="inlineStr">
        <is>
          <t>https://www.youtube.com/results?search_query=Tutorial+on+making+DIY+egg+hunting+baskets&amp;sp=EgQgAXAB</t>
        </is>
      </c>
    </row>
    <row r="2418" ht="25.5" customHeight="1">
      <c r="A2418" t="inlineStr">
        <is>
          <t>egg hunting</t>
        </is>
      </c>
      <c r="B2418" t="inlineStr">
        <is>
          <t>Egg hunting tips and tricks for kids</t>
        </is>
      </c>
      <c r="C2418"/>
      <c r="D2418"/>
      <c r="E2418" t="inlineStr">
        <is>
          <t>https://www.youtube.com/results?search_query=Egg+hunting+tips+and+tricks+for+kids&amp;sp=EgQgAXAB</t>
        </is>
      </c>
    </row>
    <row r="2419" ht="25.5" customHeight="1">
      <c r="A2419" t="inlineStr">
        <is>
          <t>egg hunting</t>
        </is>
      </c>
      <c r="B2419" t="inlineStr">
        <is>
          <t>Most challenging egg hunting spots</t>
        </is>
      </c>
      <c r="C2419"/>
      <c r="D2419"/>
      <c r="E2419" t="inlineStr">
        <is>
          <t>https://www.youtube.com/results?search_query=Most+challenging+egg+hunting+spots&amp;sp=EgQgAXAB</t>
        </is>
      </c>
    </row>
    <row r="2420" ht="25.5" customHeight="1">
      <c r="A2420" t="inlineStr">
        <is>
          <t>egg hunting</t>
        </is>
      </c>
      <c r="B2420" t="inlineStr">
        <is>
          <t>World record for fastest egg hunt</t>
        </is>
      </c>
      <c r="C2420"/>
      <c r="D2420"/>
      <c r="E2420" t="inlineStr">
        <is>
          <t>https://www.youtube.com/results?search_query=World+record+for+fastest+egg+hunt&amp;sp=EgQgAXAB</t>
        </is>
      </c>
    </row>
    <row r="2421" ht="25.5" customHeight="1">
      <c r="A2421" t="inlineStr">
        <is>
          <t>egg hunting</t>
        </is>
      </c>
      <c r="B2421" t="inlineStr">
        <is>
          <t>Egg hunting events around the world</t>
        </is>
      </c>
      <c r="C2421"/>
      <c r="D2421"/>
      <c r="E2421" t="inlineStr">
        <is>
          <t>https://www.youtube.com/results?search_query=Egg+hunting+events+around+the+world&amp;sp=EgQgAXAB</t>
        </is>
      </c>
    </row>
    <row r="2422" ht="25.5" customHeight="1">
      <c r="A2422" t="inlineStr">
        <is>
          <t>egg hunting</t>
        </is>
      </c>
      <c r="B2422" t="inlineStr">
        <is>
          <t>Easter egg hunting ideas</t>
        </is>
      </c>
      <c r="C2422"/>
      <c r="D2422"/>
      <c r="E2422" t="inlineStr">
        <is>
          <t>https://www.youtube.com/results?search_query=Easter+egg+hunting+ideas&amp;sp=EgQgAXAB</t>
        </is>
      </c>
    </row>
    <row r="2423" ht="25.5" customHeight="1">
      <c r="A2423" t="inlineStr">
        <is>
          <t>egg hunting</t>
        </is>
      </c>
      <c r="B2423" t="inlineStr">
        <is>
          <t>How to make egg hunting more fun</t>
        </is>
      </c>
      <c r="C2423"/>
      <c r="D2423"/>
      <c r="E2423" t="inlineStr">
        <is>
          <t>https://www.youtube.com/results?search_query=How+to+make+egg+hunting+more+fun&amp;sp=EgQgAXAB</t>
        </is>
      </c>
    </row>
    <row r="2424" ht="25.5" customHeight="1">
      <c r="A2424" t="inlineStr">
        <is>
          <t>exercising arm</t>
        </is>
      </c>
      <c r="B2424" t="inlineStr">
        <is>
          <t>How to exercise arm at home</t>
        </is>
      </c>
      <c r="C2424"/>
      <c r="D2424"/>
      <c r="E2424" t="inlineStr">
        <is>
          <t>https://www.youtube.com/results?search_query=How+to+exercise+arm+at+home&amp;sp=EgQgAXAB</t>
        </is>
      </c>
    </row>
    <row r="2425" ht="25.5" customHeight="1">
      <c r="A2425" t="inlineStr">
        <is>
          <t>exercising arm</t>
        </is>
      </c>
      <c r="B2425" t="inlineStr">
        <is>
          <t>Effective arm exercises for beginners</t>
        </is>
      </c>
      <c r="C2425"/>
      <c r="D2425"/>
      <c r="E2425" t="inlineStr">
        <is>
          <t>https://www.youtube.com/results?search_query=Effective+arm+exercises+for+beginners&amp;sp=EgQgAXAB</t>
        </is>
      </c>
    </row>
    <row r="2426" ht="25.5" customHeight="1">
      <c r="A2426" t="inlineStr">
        <is>
          <t>exercising arm</t>
        </is>
      </c>
      <c r="B2426" t="inlineStr">
        <is>
          <t>Day in the life of a professional arm wrestler</t>
        </is>
      </c>
      <c r="C2426"/>
      <c r="D2426"/>
      <c r="E2426" t="inlineStr">
        <is>
          <t>https://www.youtube.com/results?search_query=Day+in+the+life+of+a+professional+arm+wrestler&amp;sp=EgQgAXAB</t>
        </is>
      </c>
    </row>
    <row r="2427" ht="25.5" customHeight="1">
      <c r="A2427" t="inlineStr">
        <is>
          <t>exercising arm</t>
        </is>
      </c>
      <c r="B2427" t="inlineStr">
        <is>
          <t>Arm workout routines with dumbbells</t>
        </is>
      </c>
      <c r="C2427"/>
      <c r="D2427"/>
      <c r="E2427" t="inlineStr">
        <is>
          <t>https://www.youtube.com/results?search_query=Arm+workout+routines+with+dumbbells&amp;sp=EgQgAXAB</t>
        </is>
      </c>
    </row>
    <row r="2428" ht="25.5" customHeight="1">
      <c r="A2428" t="inlineStr">
        <is>
          <t>exercising arm</t>
        </is>
      </c>
      <c r="B2428" t="inlineStr">
        <is>
          <t>How to tone and strengthen arms</t>
        </is>
      </c>
      <c r="C2428"/>
      <c r="D2428"/>
      <c r="E2428" t="inlineStr">
        <is>
          <t>https://www.youtube.com/results?search_query=How+to+tone+and+strengthen+arms&amp;sp=EgQgAXAB</t>
        </is>
      </c>
    </row>
    <row r="2429" ht="25.5" customHeight="1">
      <c r="A2429" t="inlineStr">
        <is>
          <t>exercising arm</t>
        </is>
      </c>
      <c r="B2429" t="inlineStr">
        <is>
          <t>Musttry exercises for flabby arms</t>
        </is>
      </c>
      <c r="C2429"/>
      <c r="D2429"/>
      <c r="E2429" t="inlineStr">
        <is>
          <t>https://www.youtube.com/results?search_query=Musttry+exercises+for+flabby+arms&amp;sp=EgQgAXAB</t>
        </is>
      </c>
    </row>
    <row r="2430" ht="25.5" customHeight="1">
      <c r="A2430" t="inlineStr">
        <is>
          <t>exercising arm</t>
        </is>
      </c>
      <c r="B2430" t="inlineStr">
        <is>
          <t>Bodybuilding arm routines for mass and definition</t>
        </is>
      </c>
      <c r="C2430"/>
      <c r="D2430"/>
      <c r="E2430" t="inlineStr">
        <is>
          <t>https://www.youtube.com/results?search_query=Bodybuilding+arm+routines+for+mass+and+definition&amp;sp=EgQgAXAB</t>
        </is>
      </c>
    </row>
    <row r="2431" ht="25.5" customHeight="1">
      <c r="A2431" t="inlineStr">
        <is>
          <t>exercising arm</t>
        </is>
      </c>
      <c r="B2431" t="inlineStr">
        <is>
          <t>Exercising arm with resistance bands</t>
        </is>
      </c>
      <c r="C2431"/>
      <c r="D2431"/>
      <c r="E2431" t="inlineStr">
        <is>
          <t>https://www.youtube.com/results?search_query=Exercising+arm+with+resistance+bands&amp;sp=EgQgAXAB</t>
        </is>
      </c>
    </row>
    <row r="2432" ht="25.5" customHeight="1">
      <c r="A2432" t="inlineStr">
        <is>
          <t>exercising arm</t>
        </is>
      </c>
      <c r="B2432" t="inlineStr">
        <is>
          <t>Workout for arm fat loss</t>
        </is>
      </c>
      <c r="C2432"/>
      <c r="D2432"/>
      <c r="E2432" t="inlineStr">
        <is>
          <t>https://www.youtube.com/results?search_query=Workout+for+arm+fat+loss&amp;sp=EgQgAXAB</t>
        </is>
      </c>
    </row>
    <row r="2433" ht="25.5" customHeight="1">
      <c r="A2433" t="inlineStr">
        <is>
          <t>exercising arm</t>
        </is>
      </c>
      <c r="B2433" t="inlineStr">
        <is>
          <t>Tips on exercising arm muscles correctly</t>
        </is>
      </c>
      <c r="C2433"/>
      <c r="D2433"/>
      <c r="E2433" t="inlineStr">
        <is>
          <t>https://www.youtube.com/results?search_query=Tips+on+exercising+arm+muscles+correctly&amp;sp=EgQgAXAB</t>
        </is>
      </c>
    </row>
    <row r="2434" ht="25.5" customHeight="1">
      <c r="A2434" t="inlineStr">
        <is>
          <t>exercising with an exercise ball</t>
        </is>
      </c>
      <c r="B2434" t="inlineStr">
        <is>
          <t>How to exercise with an exercise ball for beginners</t>
        </is>
      </c>
      <c r="C2434"/>
      <c r="D2434"/>
      <c r="E2434" t="inlineStr">
        <is>
          <t>https://www.youtube.com/results?search_query=How+to+exercise+with+an+exercise+ball+for+beginners&amp;sp=EgQgAXAB</t>
        </is>
      </c>
    </row>
    <row r="2435" ht="25.5" customHeight="1">
      <c r="A2435" t="inlineStr">
        <is>
          <t>exercising with an exercise ball</t>
        </is>
      </c>
      <c r="B2435" t="inlineStr">
        <is>
          <t>Best workouts using an exercise ball</t>
        </is>
      </c>
      <c r="C2435"/>
      <c r="D2435"/>
      <c r="E2435" t="inlineStr">
        <is>
          <t>https://www.youtube.com/results?search_query=Best+workouts+using+an+exercise+ball&amp;sp=EgQgAXAB</t>
        </is>
      </c>
    </row>
    <row r="2436" ht="25.5" customHeight="1">
      <c r="A2436" t="inlineStr">
        <is>
          <t>exercising with an exercise ball</t>
        </is>
      </c>
      <c r="B2436" t="inlineStr">
        <is>
          <t>Day in the life of a fitness trainer : Exercise ball routines</t>
        </is>
      </c>
      <c r="C2436"/>
      <c r="D2436"/>
      <c r="E2436" t="inlineStr">
        <is>
          <t>https://www.youtube.com/results?search_query=Day+in+the+life+of+a+fitness+trainer+:+Exercise+ball+routines&amp;sp=EgQgAXAB</t>
        </is>
      </c>
    </row>
    <row r="2437" ht="25.5" customHeight="1">
      <c r="A2437" t="inlineStr">
        <is>
          <t>exercising with an exercise ball</t>
        </is>
      </c>
      <c r="B2437" t="inlineStr">
        <is>
          <t>Using an exercise ball for core strengthening exercises</t>
        </is>
      </c>
      <c r="C2437"/>
      <c r="D2437"/>
      <c r="E2437" t="inlineStr">
        <is>
          <t>https://www.youtube.com/results?search_query=Using+an+exercise+ball+for+core+strengthening+exercises&amp;sp=EgQgAXAB</t>
        </is>
      </c>
    </row>
    <row r="2438" ht="25.5" customHeight="1">
      <c r="A2438" t="inlineStr">
        <is>
          <t>exercising with an exercise ball</t>
        </is>
      </c>
      <c r="B2438" t="inlineStr">
        <is>
          <t>How to' guide on using exercise balls for back pain</t>
        </is>
      </c>
      <c r="C2438"/>
      <c r="D2438"/>
      <c r="E2438" t="inlineStr">
        <is>
          <t>https://www.youtube.com/results?search_query=How+to'+guide+on+using+exercise+balls+for+back+pain&amp;sp=EgQgAXAB</t>
        </is>
      </c>
    </row>
    <row r="2439" ht="25.5" customHeight="1">
      <c r="A2439" t="inlineStr">
        <is>
          <t>exercising with an exercise ball</t>
        </is>
      </c>
      <c r="B2439" t="inlineStr">
        <is>
          <t>Challenging exercise ball workouts for advanced levels</t>
        </is>
      </c>
      <c r="C2439"/>
      <c r="D2439"/>
      <c r="E2439" t="inlineStr">
        <is>
          <t>https://www.youtube.com/results?search_query=Challenging+exercise+ball+workouts+for+advanced+levels&amp;sp=EgQgAXAB</t>
        </is>
      </c>
    </row>
    <row r="2440" ht="25.5" customHeight="1">
      <c r="A2440" t="inlineStr">
        <is>
          <t>exercising with an exercise ball</t>
        </is>
      </c>
      <c r="B2440" t="inlineStr">
        <is>
          <t>Yoga exercises incorporating exercise ball</t>
        </is>
      </c>
      <c r="C2440"/>
      <c r="D2440"/>
      <c r="E2440" t="inlineStr">
        <is>
          <t>https://www.youtube.com/results?search_query=Yoga+exercises+incorporating+exercise+ball&amp;sp=EgQgAXAB</t>
        </is>
      </c>
    </row>
    <row r="2441" ht="25.5" customHeight="1">
      <c r="A2441" t="inlineStr">
        <is>
          <t>exercising with an exercise ball</t>
        </is>
      </c>
      <c r="B2441" t="inlineStr">
        <is>
          <t>Effective exercises with an exercise ball for pregnant women</t>
        </is>
      </c>
      <c r="C2441"/>
      <c r="D2441"/>
      <c r="E2441" t="inlineStr">
        <is>
          <t>https://www.youtube.com/results?search_query=Effective+exercises+with+an+exercise+ball+for+pregnant+women&amp;sp=EgQgAXAB</t>
        </is>
      </c>
    </row>
    <row r="2442" ht="25.5" customHeight="1">
      <c r="A2442" t="inlineStr">
        <is>
          <t>exercising with an exercise ball</t>
        </is>
      </c>
      <c r="B2442" t="inlineStr">
        <is>
          <t>Exercise ball stretches for better flexibility</t>
        </is>
      </c>
      <c r="C2442"/>
      <c r="D2442"/>
      <c r="E2442" t="inlineStr">
        <is>
          <t>https://www.youtube.com/results?search_query=Exercise+ball+stretches+for+better+flexibility&amp;sp=EgQgAXAB</t>
        </is>
      </c>
    </row>
    <row r="2443" ht="25.5" customHeight="1">
      <c r="A2443" t="inlineStr">
        <is>
          <t>exercising with an exercise ball</t>
        </is>
      </c>
      <c r="B2443" t="inlineStr">
        <is>
          <t>Intense cardio exercises using an exercise ball</t>
        </is>
      </c>
      <c r="C2443"/>
      <c r="D2443"/>
      <c r="E2443" t="inlineStr">
        <is>
          <t>https://www.youtube.com/results?search_query=Intense+cardio+exercises+using+an+exercise+ball&amp;sp=EgQgAXAB</t>
        </is>
      </c>
    </row>
    <row r="2444" ht="25.5" customHeight="1">
      <c r="A2444" t="inlineStr">
        <is>
          <t>extinguishing fire</t>
        </is>
      </c>
      <c r="B2444" t="inlineStr">
        <is>
          <t>How to extinguish a fire at home effectively</t>
        </is>
      </c>
      <c r="C2444"/>
      <c r="D2444"/>
      <c r="E2444" t="inlineStr">
        <is>
          <t>https://www.youtube.com/results?search_query=How+to+extinguish+a+fire+at+home+effectively&amp;sp=EgQgAXAB</t>
        </is>
      </c>
    </row>
    <row r="2445" ht="25.5" customHeight="1">
      <c r="A2445" t="inlineStr">
        <is>
          <t>extinguishing fire</t>
        </is>
      </c>
      <c r="B2445" t="inlineStr">
        <is>
          <t>Demonstration on fire extinguishing techniques</t>
        </is>
      </c>
      <c r="C2445"/>
      <c r="D2445"/>
      <c r="E2445" t="inlineStr">
        <is>
          <t>https://www.youtube.com/results?search_query=Demonstration+on+fire+extinguishing+techniques&amp;sp=EgQgAXAB</t>
        </is>
      </c>
    </row>
    <row r="2446" ht="25.5" customHeight="1">
      <c r="A2446" t="inlineStr">
        <is>
          <t>extinguishing fire</t>
        </is>
      </c>
      <c r="B2446" t="inlineStr">
        <is>
          <t>Safety tips for extinguishing fire</t>
        </is>
      </c>
      <c r="C2446"/>
      <c r="D2446"/>
      <c r="E2446" t="inlineStr">
        <is>
          <t>https://www.youtube.com/results?search_query=Safety+tips+for+extinguishing+fire&amp;sp=EgQgAXAB</t>
        </is>
      </c>
    </row>
    <row r="2447" ht="25.5" customHeight="1">
      <c r="A2447" t="inlineStr">
        <is>
          <t>extinguishing fire</t>
        </is>
      </c>
      <c r="B2447" t="inlineStr">
        <is>
          <t>Proper usage of fire extinguishers</t>
        </is>
      </c>
      <c r="C2447"/>
      <c r="D2447"/>
      <c r="E2447" t="inlineStr">
        <is>
          <t>https://www.youtube.com/results?search_query=Proper+usage+of+fire+extinguishers&amp;sp=EgQgAXAB</t>
        </is>
      </c>
    </row>
    <row r="2448" ht="25.5" customHeight="1">
      <c r="A2448" t="inlineStr">
        <is>
          <t>extinguishing fire</t>
        </is>
      </c>
      <c r="B2448" t="inlineStr">
        <is>
          <t>Fire extinguishing training procedures</t>
        </is>
      </c>
      <c r="C2448"/>
      <c r="D2448"/>
      <c r="E2448" t="inlineStr">
        <is>
          <t>https://www.youtube.com/results?search_query=Fire+extinguishing+training+procedures&amp;sp=EgQgAXAB</t>
        </is>
      </c>
    </row>
    <row r="2449" ht="25.5" customHeight="1">
      <c r="A2449" t="inlineStr">
        <is>
          <t>extinguishing fire</t>
        </is>
      </c>
      <c r="B2449" t="inlineStr">
        <is>
          <t>Day in the life of a firefighter extinguishing fires</t>
        </is>
      </c>
      <c r="C2449"/>
      <c r="D2449"/>
      <c r="E2449" t="inlineStr">
        <is>
          <t>https://www.youtube.com/results?search_query=Day+in+the+life+of+a+firefighter+extinguishing+fires&amp;sp=EgQgAXAB</t>
        </is>
      </c>
    </row>
    <row r="2450" ht="25.5" customHeight="1">
      <c r="A2450" t="inlineStr">
        <is>
          <t>extinguishing fire</t>
        </is>
      </c>
      <c r="B2450" t="inlineStr">
        <is>
          <t>Common mistakes in extinguishing fire</t>
        </is>
      </c>
      <c r="C2450"/>
      <c r="D2450"/>
      <c r="E2450" t="inlineStr">
        <is>
          <t>https://www.youtube.com/results?search_query=Common+mistakes+in+extinguishing+fire&amp;sp=EgQgAXAB</t>
        </is>
      </c>
    </row>
    <row r="2451" ht="25.5" customHeight="1">
      <c r="A2451" t="inlineStr">
        <is>
          <t>extinguishing fire</t>
        </is>
      </c>
      <c r="B2451" t="inlineStr">
        <is>
          <t>Professional fire extinguishing practices</t>
        </is>
      </c>
      <c r="C2451"/>
      <c r="D2451"/>
      <c r="E2451" t="inlineStr">
        <is>
          <t>https://www.youtube.com/results?search_query=Professional+fire+extinguishing+practices&amp;sp=EgQgAXAB</t>
        </is>
      </c>
    </row>
    <row r="2452" ht="25.5" customHeight="1">
      <c r="A2452" t="inlineStr">
        <is>
          <t>extinguishing fire</t>
        </is>
      </c>
      <c r="B2452" t="inlineStr">
        <is>
          <t>Methods to extinguish different types of fires</t>
        </is>
      </c>
      <c r="C2452"/>
      <c r="D2452"/>
      <c r="E2452" t="inlineStr">
        <is>
          <t>https://www.youtube.com/results?search_query=Methods+to+extinguish+different+types+of+fires&amp;sp=EgQgAXAB</t>
        </is>
      </c>
    </row>
    <row r="2453" ht="25.5" customHeight="1">
      <c r="A2453" t="inlineStr">
        <is>
          <t>extinguishing fire</t>
        </is>
      </c>
      <c r="B2453" t="inlineStr">
        <is>
          <t>Experiments showing fire extinguishing processes</t>
        </is>
      </c>
      <c r="C2453"/>
      <c r="D2453"/>
      <c r="E2453" t="inlineStr">
        <is>
          <t>https://www.youtube.com/results?search_query=Experiments+showing+fire+extinguishing+processes&amp;sp=EgQgAXAB</t>
        </is>
      </c>
    </row>
    <row r="2454" ht="25.5" customHeight="1">
      <c r="A2454" t="inlineStr">
        <is>
          <t>faceplanting</t>
        </is>
      </c>
      <c r="B2454" t="inlineStr">
        <is>
          <t>How to prevent faceplanting while snowboarding</t>
        </is>
      </c>
      <c r="C2454"/>
      <c r="D2454"/>
      <c r="E2454" t="inlineStr">
        <is>
          <t>https://www.youtube.com/results?search_query=How+to+prevent+faceplanting+while+snowboarding&amp;sp=EgQgAXAB</t>
        </is>
      </c>
    </row>
    <row r="2455" ht="25.5" customHeight="1">
      <c r="A2455" t="inlineStr">
        <is>
          <t>faceplanting</t>
        </is>
      </c>
      <c r="B2455" t="inlineStr">
        <is>
          <t>Common faceplanting incidents compilation</t>
        </is>
      </c>
      <c r="C2455"/>
      <c r="D2455"/>
      <c r="E2455" t="inlineStr">
        <is>
          <t>https://www.youtube.com/results?search_query=Common+faceplanting+incidents+compilation&amp;sp=EgQgAXAB</t>
        </is>
      </c>
    </row>
    <row r="2456" ht="25.5" customHeight="1">
      <c r="A2456" t="inlineStr">
        <is>
          <t>faceplanting</t>
        </is>
      </c>
      <c r="B2456" t="inlineStr">
        <is>
          <t>Longboarding faceplanting fails</t>
        </is>
      </c>
      <c r="C2456"/>
      <c r="D2456"/>
      <c r="E2456" t="inlineStr">
        <is>
          <t>https://www.youtube.com/results?search_query=Longboarding+faceplanting+fails&amp;sp=EgQgAXAB</t>
        </is>
      </c>
    </row>
    <row r="2457" ht="25.5" customHeight="1">
      <c r="A2457" t="inlineStr">
        <is>
          <t>faceplanting</t>
        </is>
      </c>
      <c r="B2457" t="inlineStr">
        <is>
          <t>How to recover from faceplant</t>
        </is>
      </c>
      <c r="C2457"/>
      <c r="D2457"/>
      <c r="E2457" t="inlineStr">
        <is>
          <t>https://www.youtube.com/results?search_query=How+to+recover+from+faceplant&amp;sp=EgQgAXAB</t>
        </is>
      </c>
    </row>
    <row r="2458" ht="25.5" customHeight="1">
      <c r="A2458" t="inlineStr">
        <is>
          <t>faceplanting</t>
        </is>
      </c>
      <c r="B2458" t="inlineStr">
        <is>
          <t>Parkour faceplanting : how to avoid</t>
        </is>
      </c>
      <c r="C2458"/>
      <c r="D2458"/>
      <c r="E2458" t="inlineStr">
        <is>
          <t>https://www.youtube.com/results?search_query=Parkour+faceplanting+:+how+to+avoid&amp;sp=EgQgAXAB</t>
        </is>
      </c>
    </row>
    <row r="2459" ht="25.5" customHeight="1">
      <c r="A2459" t="inlineStr">
        <is>
          <t>faceplanting</t>
        </is>
      </c>
      <c r="B2459" t="inlineStr">
        <is>
          <t>Funny faceplanting moments caught on camera</t>
        </is>
      </c>
      <c r="C2459"/>
      <c r="D2459"/>
      <c r="E2459" t="inlineStr">
        <is>
          <t>https://www.youtube.com/results?search_query=Funny+faceplanting+moments+caught+on+camera&amp;sp=EgQgAXAB</t>
        </is>
      </c>
    </row>
    <row r="2460" ht="25.5" customHeight="1">
      <c r="A2460" t="inlineStr">
        <is>
          <t>faceplanting</t>
        </is>
      </c>
      <c r="B2460" t="inlineStr">
        <is>
          <t>Day in the life of a skateboarder : Faceplanting incidents</t>
        </is>
      </c>
      <c r="C2460"/>
      <c r="D2460"/>
      <c r="E2460" t="inlineStr">
        <is>
          <t>https://www.youtube.com/results?search_query=Day+in+the+life+of+a+skateboarder+:+Faceplanting+incidents&amp;sp=EgQgAXAB</t>
        </is>
      </c>
    </row>
    <row r="2461" ht="25.5" customHeight="1">
      <c r="A2461" t="inlineStr">
        <is>
          <t>faceplanting</t>
        </is>
      </c>
      <c r="B2461" t="inlineStr">
        <is>
          <t>How to not faceplant while skiing</t>
        </is>
      </c>
      <c r="C2461"/>
      <c r="D2461"/>
      <c r="E2461" t="inlineStr">
        <is>
          <t>https://www.youtube.com/results?search_query=How+to+not+faceplant+while+skiing&amp;sp=EgQgAXAB</t>
        </is>
      </c>
    </row>
    <row r="2462" ht="25.5" customHeight="1">
      <c r="A2462" t="inlineStr">
        <is>
          <t>faceplanting</t>
        </is>
      </c>
      <c r="B2462" t="inlineStr">
        <is>
          <t>BMX biking and faceplanting : Tips and techniques</t>
        </is>
      </c>
      <c r="C2462"/>
      <c r="D2462"/>
      <c r="E2462" t="inlineStr">
        <is>
          <t>https://www.youtube.com/results?search_query=BMX+biking+and+faceplanting+:+Tips+and+techniques&amp;sp=EgQgAXAB</t>
        </is>
      </c>
    </row>
    <row r="2463" ht="25.5" customHeight="1">
      <c r="A2463" t="inlineStr">
        <is>
          <t>faceplanting</t>
        </is>
      </c>
      <c r="B2463" t="inlineStr">
        <is>
          <t>Fitness Friday: Avoid faceplanting during yoga</t>
        </is>
      </c>
      <c r="C2463"/>
      <c r="D2463"/>
      <c r="E2463" t="inlineStr">
        <is>
          <t>https://www.youtube.com/results?search_query=Fitness+Friday:+Avoid+faceplanting+during+yoga&amp;sp=EgQgAXAB</t>
        </is>
      </c>
    </row>
    <row r="2464" ht="25.5" customHeight="1">
      <c r="A2464" t="inlineStr">
        <is>
          <t>feeding birds</t>
        </is>
      </c>
      <c r="B2464" t="inlineStr">
        <is>
          <t>How to feed backyard birds</t>
        </is>
      </c>
      <c r="C2464"/>
      <c r="D2464"/>
      <c r="E2464" t="inlineStr">
        <is>
          <t>https://www.youtube.com/results?search_query=How+to+feed+backyard+birds&amp;sp=EgQgAXAB</t>
        </is>
      </c>
    </row>
    <row r="2465" ht="25.5" customHeight="1">
      <c r="A2465" t="inlineStr">
        <is>
          <t>feeding birds</t>
        </is>
      </c>
      <c r="B2465" t="inlineStr">
        <is>
          <t>Best food for feeding birds</t>
        </is>
      </c>
      <c r="C2465"/>
      <c r="D2465"/>
      <c r="E2465" t="inlineStr">
        <is>
          <t>https://www.youtube.com/results?search_query=Best+food+for+feeding+birds&amp;sp=EgQgAXAB</t>
        </is>
      </c>
    </row>
    <row r="2466" ht="25.5" customHeight="1">
      <c r="A2466" t="inlineStr">
        <is>
          <t>feeding birds</t>
        </is>
      </c>
      <c r="B2466" t="inlineStr">
        <is>
          <t>Feeding birds in winter tips</t>
        </is>
      </c>
      <c r="C2466"/>
      <c r="D2466"/>
      <c r="E2466" t="inlineStr">
        <is>
          <t>https://www.youtube.com/results?search_query=Feeding+birds+in+winter+tips&amp;sp=EgQgAXAB</t>
        </is>
      </c>
    </row>
    <row r="2467" ht="25.5" customHeight="1">
      <c r="A2467" t="inlineStr">
        <is>
          <t>feeding birds</t>
        </is>
      </c>
      <c r="B2467" t="inlineStr">
        <is>
          <t>Homemade bird food recipes</t>
        </is>
      </c>
      <c r="C2467"/>
      <c r="D2467"/>
      <c r="E2467" t="inlineStr">
        <is>
          <t>https://www.youtube.com/results?search_query=Homemade+bird+food+recipes&amp;sp=EgQgAXAB</t>
        </is>
      </c>
    </row>
    <row r="2468" ht="25.5" customHeight="1">
      <c r="A2468" t="inlineStr">
        <is>
          <t>feeding birds</t>
        </is>
      </c>
      <c r="B2468" t="inlineStr">
        <is>
          <t>Feeding birds safety precautions</t>
        </is>
      </c>
      <c r="C2468"/>
      <c r="D2468"/>
      <c r="E2468" t="inlineStr">
        <is>
          <t>https://www.youtube.com/results?search_query=Feeding+birds+safety+precautions&amp;sp=EgQgAXAB</t>
        </is>
      </c>
    </row>
    <row r="2469" ht="25.5" customHeight="1">
      <c r="A2469" t="inlineStr">
        <is>
          <t>feeding birds</t>
        </is>
      </c>
      <c r="B2469" t="inlineStr">
        <is>
          <t>Day in the life of a bird feeder</t>
        </is>
      </c>
      <c r="C2469"/>
      <c r="D2469"/>
      <c r="E2469" t="inlineStr">
        <is>
          <t>https://www.youtube.com/results?search_query=Day+in+the+life+of+a+bird+feeder&amp;sp=EgQgAXAB</t>
        </is>
      </c>
    </row>
    <row r="2470" ht="25.5" customHeight="1">
      <c r="A2470" t="inlineStr">
        <is>
          <t>feeding birds</t>
        </is>
      </c>
      <c r="B2470" t="inlineStr">
        <is>
          <t>Sustainable habits for feeding birds</t>
        </is>
      </c>
      <c r="C2470"/>
      <c r="D2470"/>
      <c r="E2470" t="inlineStr">
        <is>
          <t>https://www.youtube.com/results?search_query=Sustainable+habits+for+feeding+birds&amp;sp=EgQgAXAB</t>
        </is>
      </c>
    </row>
    <row r="2471" ht="25.5" customHeight="1">
      <c r="A2471" t="inlineStr">
        <is>
          <t>feeding birds</t>
        </is>
      </c>
      <c r="B2471" t="inlineStr">
        <is>
          <t>How to attract specific birds to your feeder</t>
        </is>
      </c>
      <c r="C2471"/>
      <c r="D2471"/>
      <c r="E2471" t="inlineStr">
        <is>
          <t>https://www.youtube.com/results?search_query=How+to+attract+specific+birds+to+your+feeder&amp;sp=EgQgAXAB</t>
        </is>
      </c>
    </row>
    <row r="2472" ht="25.5" customHeight="1">
      <c r="A2472" t="inlineStr">
        <is>
          <t>feeding birds</t>
        </is>
      </c>
      <c r="B2472" t="inlineStr">
        <is>
          <t>Expert advice on feeding birds</t>
        </is>
      </c>
      <c r="C2472"/>
      <c r="D2472"/>
      <c r="E2472" t="inlineStr">
        <is>
          <t>https://www.youtube.com/results?search_query=Expert+advice+on+feeding+birds&amp;sp=EgQgAXAB</t>
        </is>
      </c>
    </row>
    <row r="2473" ht="25.5" customHeight="1">
      <c r="A2473" t="inlineStr">
        <is>
          <t>feeding birds</t>
        </is>
      </c>
      <c r="B2473" t="inlineStr">
        <is>
          <t>Documentary on birds feeding habits</t>
        </is>
      </c>
      <c r="C2473"/>
      <c r="D2473"/>
      <c r="E2473" t="inlineStr">
        <is>
          <t>https://www.youtube.com/results?search_query=Documentary+on+birds+feeding+habits&amp;sp=EgQgAXAB</t>
        </is>
      </c>
    </row>
    <row r="2474" ht="25.5" customHeight="1">
      <c r="A2474" t="inlineStr">
        <is>
          <t>feeding fish</t>
        </is>
      </c>
      <c r="B2474" t="inlineStr">
        <is>
          <t>How to properly feed aquarium fish</t>
        </is>
      </c>
      <c r="C2474"/>
      <c r="D2474"/>
      <c r="E2474" t="inlineStr">
        <is>
          <t>https://www.youtube.com/results?search_query=How+to+properly+feed+aquarium+fish&amp;sp=EgQgAXAB</t>
        </is>
      </c>
    </row>
    <row r="2475" ht="25.5" customHeight="1">
      <c r="A2475" t="inlineStr">
        <is>
          <t>feeding fish</t>
        </is>
      </c>
      <c r="B2475" t="inlineStr">
        <is>
          <t>Best fish food for tropical fish</t>
        </is>
      </c>
      <c r="C2475"/>
      <c r="D2475"/>
      <c r="E2475" t="inlineStr">
        <is>
          <t>https://www.youtube.com/results?search_query=Best+fish+food+for+tropical+fish&amp;sp=EgQgAXAB</t>
        </is>
      </c>
    </row>
    <row r="2476" ht="25.5" customHeight="1">
      <c r="A2476" t="inlineStr">
        <is>
          <t>feeding fish</t>
        </is>
      </c>
      <c r="B2476" t="inlineStr">
        <is>
          <t>Daily routine of feeding koi fish</t>
        </is>
      </c>
      <c r="C2476"/>
      <c r="D2476"/>
      <c r="E2476" t="inlineStr">
        <is>
          <t>https://www.youtube.com/results?search_query=Daily+routine+of+feeding+koi+fish&amp;sp=EgQgAXAB</t>
        </is>
      </c>
    </row>
    <row r="2477" ht="25.5" customHeight="1">
      <c r="A2477" t="inlineStr">
        <is>
          <t>feeding fish</t>
        </is>
      </c>
      <c r="B2477" t="inlineStr">
        <is>
          <t>Feeding fish in a pond tutorial</t>
        </is>
      </c>
      <c r="C2477"/>
      <c r="D2477"/>
      <c r="E2477" t="inlineStr">
        <is>
          <t>https://www.youtube.com/results?search_query=Feeding+fish+in+a+pond+tutorial&amp;sp=EgQgAXAB</t>
        </is>
      </c>
    </row>
    <row r="2478" ht="25.5" customHeight="1">
      <c r="A2478" t="inlineStr">
        <is>
          <t>feeding fish</t>
        </is>
      </c>
      <c r="B2478" t="inlineStr">
        <is>
          <t>Aquascape maintenance  fish feeding guide</t>
        </is>
      </c>
      <c r="C2478"/>
      <c r="D2478"/>
      <c r="E2478" t="inlineStr">
        <is>
          <t>https://www.youtube.com/results?search_query=Aquascape+maintenance++fish+feeding+guide&amp;sp=EgQgAXAB</t>
        </is>
      </c>
    </row>
    <row r="2479" ht="25.5" customHeight="1">
      <c r="A2479" t="inlineStr">
        <is>
          <t>feeding fish</t>
        </is>
      </c>
      <c r="B2479" t="inlineStr">
        <is>
          <t>Day in the life of an aquarist  feeding fish</t>
        </is>
      </c>
      <c r="C2479"/>
      <c r="D2479"/>
      <c r="E2479" t="inlineStr">
        <is>
          <t>https://www.youtube.com/results?search_query=Day+in+the+life+of+an+aquarist++feeding+fish&amp;sp=EgQgAXAB</t>
        </is>
      </c>
    </row>
    <row r="2480" ht="25.5" customHeight="1">
      <c r="A2480" t="inlineStr">
        <is>
          <t>feeding fish</t>
        </is>
      </c>
      <c r="B2480" t="inlineStr">
        <is>
          <t>Feeding schedule for freshwater fish</t>
        </is>
      </c>
      <c r="C2480"/>
      <c r="D2480"/>
      <c r="E2480" t="inlineStr">
        <is>
          <t>https://www.youtube.com/results?search_query=Feeding+schedule+for+freshwater+fish&amp;sp=EgQgAXAB</t>
        </is>
      </c>
    </row>
    <row r="2481" ht="25.5" customHeight="1">
      <c r="A2481" t="inlineStr">
        <is>
          <t>feeding fish</t>
        </is>
      </c>
      <c r="B2481" t="inlineStr">
        <is>
          <t>Tips for feeding marine fish</t>
        </is>
      </c>
      <c r="C2481"/>
      <c r="D2481"/>
      <c r="E2481" t="inlineStr">
        <is>
          <t>https://www.youtube.com/results?search_query=Tips+for+feeding+marine+fish&amp;sp=EgQgAXAB</t>
        </is>
      </c>
    </row>
    <row r="2482" ht="25.5" customHeight="1">
      <c r="A2482" t="inlineStr">
        <is>
          <t>feeding fish</t>
        </is>
      </c>
      <c r="B2482" t="inlineStr">
        <is>
          <t>The do's and don'ts of feeding aquarium fish</t>
        </is>
      </c>
      <c r="C2482"/>
      <c r="D2482"/>
      <c r="E2482" t="inlineStr">
        <is>
          <t>https://www.youtube.com/results?search_query=The+do's+and+don'ts+of+feeding+aquarium+fish&amp;sp=EgQgAXAB</t>
        </is>
      </c>
    </row>
    <row r="2483" ht="25.5" customHeight="1">
      <c r="A2483" t="inlineStr">
        <is>
          <t>feeding fish</t>
        </is>
      </c>
      <c r="B2483" t="inlineStr">
        <is>
          <t>Feeding fish  mistakes to avoid for beginners</t>
        </is>
      </c>
      <c r="C2483"/>
      <c r="D2483"/>
      <c r="E2483" t="inlineStr">
        <is>
          <t>https://www.youtube.com/results?search_query=Feeding+fish++mistakes+to+avoid+for+beginners&amp;sp=EgQgAXAB</t>
        </is>
      </c>
    </row>
    <row r="2484" ht="25.5" customHeight="1">
      <c r="A2484" t="inlineStr">
        <is>
          <t>feeding goats</t>
        </is>
      </c>
      <c r="B2484" t="inlineStr">
        <is>
          <t>How to properly feed goats</t>
        </is>
      </c>
      <c r="C2484"/>
      <c r="D2484"/>
      <c r="E2484" t="inlineStr">
        <is>
          <t>https://www.youtube.com/results?search_query=How+to+properly+feed+goats&amp;sp=EgQgAXAB</t>
        </is>
      </c>
    </row>
    <row r="2485" ht="25.5" customHeight="1">
      <c r="A2485" t="inlineStr">
        <is>
          <t>feeding goats</t>
        </is>
      </c>
      <c r="B2485" t="inlineStr">
        <is>
          <t>Best food for goats</t>
        </is>
      </c>
      <c r="C2485"/>
      <c r="D2485"/>
      <c r="E2485" t="inlineStr">
        <is>
          <t>https://www.youtube.com/results?search_query=Best+food+for+goats&amp;sp=EgQgAXAB</t>
        </is>
      </c>
    </row>
    <row r="2486" ht="25.5" customHeight="1">
      <c r="A2486" t="inlineStr">
        <is>
          <t>feeding goats</t>
        </is>
      </c>
      <c r="B2486" t="inlineStr">
        <is>
          <t>Feeding goats on a farm</t>
        </is>
      </c>
      <c r="C2486"/>
      <c r="D2486"/>
      <c r="E2486" t="inlineStr">
        <is>
          <t>https://www.youtube.com/results?search_query=Feeding+goats+on+a+farm&amp;sp=EgQgAXAB</t>
        </is>
      </c>
    </row>
    <row r="2487" ht="25.5" customHeight="1">
      <c r="A2487" t="inlineStr">
        <is>
          <t>feeding goats</t>
        </is>
      </c>
      <c r="B2487" t="inlineStr">
        <is>
          <t>Day in the life of a goat farmer</t>
        </is>
      </c>
      <c r="C2487"/>
      <c r="D2487"/>
      <c r="E2487" t="inlineStr">
        <is>
          <t>https://www.youtube.com/results?search_query=Day+in+the+life+of+a+goat+farmer&amp;sp=EgQgAXAB</t>
        </is>
      </c>
    </row>
    <row r="2488" ht="25.5" customHeight="1">
      <c r="A2488" t="inlineStr">
        <is>
          <t>feeding goats</t>
        </is>
      </c>
      <c r="B2488" t="inlineStr">
        <is>
          <t>Feeding baby goats: tips and guidelines</t>
        </is>
      </c>
      <c r="C2488"/>
      <c r="D2488"/>
      <c r="E2488" t="inlineStr">
        <is>
          <t>https://www.youtube.com/results?search_query=Feeding+baby+goats:+tips+and+guidelines&amp;sp=EgQgAXAB</t>
        </is>
      </c>
    </row>
    <row r="2489" ht="25.5" customHeight="1">
      <c r="A2489" t="inlineStr">
        <is>
          <t>feeding goats</t>
        </is>
      </c>
      <c r="B2489" t="inlineStr">
        <is>
          <t>What not to feed to goats</t>
        </is>
      </c>
      <c r="C2489"/>
      <c r="D2489"/>
      <c r="E2489" t="inlineStr">
        <is>
          <t>https://www.youtube.com/results?search_query=What+not+to+feed+to+goats&amp;sp=EgQgAXAB</t>
        </is>
      </c>
    </row>
    <row r="2490" ht="25.5" customHeight="1">
      <c r="A2490" t="inlineStr">
        <is>
          <t>feeding goats</t>
        </is>
      </c>
      <c r="B2490" t="inlineStr">
        <is>
          <t>How to set up a feeding schedule for goats</t>
        </is>
      </c>
      <c r="C2490"/>
      <c r="D2490"/>
      <c r="E2490" t="inlineStr">
        <is>
          <t>https://www.youtube.com/results?search_query=How+to+set+up+a+feeding+schedule+for+goats&amp;sp=EgQgAXAB</t>
        </is>
      </c>
    </row>
    <row r="2491" ht="25.5" customHeight="1">
      <c r="A2491" t="inlineStr">
        <is>
          <t>feeding goats</t>
        </is>
      </c>
      <c r="B2491" t="inlineStr">
        <is>
          <t>Healthy diet for goats</t>
        </is>
      </c>
      <c r="C2491"/>
      <c r="D2491"/>
      <c r="E2491" t="inlineStr">
        <is>
          <t>https://www.youtube.com/results?search_query=Healthy+diet+for+goats&amp;sp=EgQgAXAB</t>
        </is>
      </c>
    </row>
    <row r="2492" ht="25.5" customHeight="1">
      <c r="A2492" t="inlineStr">
        <is>
          <t>feeding goats</t>
        </is>
      </c>
      <c r="B2492" t="inlineStr">
        <is>
          <t>Feeding and caring for goats tutorial</t>
        </is>
      </c>
      <c r="C2492"/>
      <c r="D2492"/>
      <c r="E2492" t="inlineStr">
        <is>
          <t>https://www.youtube.com/results?search_query=Feeding+and+caring+for+goats+tutorial&amp;sp=EgQgAXAB</t>
        </is>
      </c>
    </row>
    <row r="2493" ht="25.5" customHeight="1">
      <c r="A2493" t="inlineStr">
        <is>
          <t>feeding goats</t>
        </is>
      </c>
      <c r="B2493" t="inlineStr">
        <is>
          <t>Demonstration of feeding goats for beginners</t>
        </is>
      </c>
      <c r="C2493"/>
      <c r="D2493"/>
      <c r="E2493" t="inlineStr">
        <is>
          <t>https://www.youtube.com/results?search_query=Demonstration+of+feeding+goats+for+beginners&amp;sp=EgQgAXAB</t>
        </is>
      </c>
    </row>
    <row r="2494" ht="25.5" customHeight="1">
      <c r="A2494" t="inlineStr">
        <is>
          <t>filling eyebrows</t>
        </is>
      </c>
      <c r="B2494" t="inlineStr">
        <is>
          <t>How to fill in eyebrows for beginners</t>
        </is>
      </c>
      <c r="C2494"/>
      <c r="D2494"/>
      <c r="E2494" t="inlineStr">
        <is>
          <t>https://www.youtube.com/results?search_query=How+to+fill+in+eyebrows+for+beginners&amp;sp=EgQgAXAB</t>
        </is>
      </c>
    </row>
    <row r="2495" ht="25.5" customHeight="1">
      <c r="A2495" t="inlineStr">
        <is>
          <t>filling eyebrows</t>
        </is>
      </c>
      <c r="B2495" t="inlineStr">
        <is>
          <t>Professional eyebrow filling tutorial</t>
        </is>
      </c>
      <c r="C2495"/>
      <c r="D2495"/>
      <c r="E2495" t="inlineStr">
        <is>
          <t>https://www.youtube.com/results?search_query=Professional+eyebrow+filling+tutorial&amp;sp=EgQgAXAB</t>
        </is>
      </c>
    </row>
    <row r="2496" ht="25.5" customHeight="1">
      <c r="A2496" t="inlineStr">
        <is>
          <t>filling eyebrows</t>
        </is>
      </c>
      <c r="B2496" t="inlineStr">
        <is>
          <t>Day in the life of a makeup artist: Filling eyebrows</t>
        </is>
      </c>
      <c r="C2496"/>
      <c r="D2496"/>
      <c r="E2496" t="inlineStr">
        <is>
          <t>https://www.youtube.com/results?search_query=Day+in+the+life+of+a+makeup+artist:+Filling+eyebrows&amp;sp=EgQgAXAB</t>
        </is>
      </c>
    </row>
    <row r="2497" ht="25.5" customHeight="1">
      <c r="A2497" t="inlineStr">
        <is>
          <t>filling eyebrows</t>
        </is>
      </c>
      <c r="B2497" t="inlineStr">
        <is>
          <t>Best techniques for eyebrow filling</t>
        </is>
      </c>
      <c r="C2497"/>
      <c r="D2497"/>
      <c r="E2497" t="inlineStr">
        <is>
          <t>https://www.youtube.com/results?search_query=Best+techniques+for+eyebrow+filling&amp;sp=EgQgAXAB</t>
        </is>
      </c>
    </row>
    <row r="2498" ht="25.5" customHeight="1">
      <c r="A2498" t="inlineStr">
        <is>
          <t>filling eyebrows</t>
        </is>
      </c>
      <c r="B2498" t="inlineStr">
        <is>
          <t>Do's and don'ts when filling eyebrows</t>
        </is>
      </c>
      <c r="C2498"/>
      <c r="D2498"/>
      <c r="E2498" t="inlineStr">
        <is>
          <t>https://www.youtube.com/results?search_query=Do's+and+don'ts+when+filling+eyebrows&amp;sp=EgQgAXAB</t>
        </is>
      </c>
    </row>
    <row r="2499" ht="25.5" customHeight="1">
      <c r="A2499" t="inlineStr">
        <is>
          <t>filling eyebrows</t>
        </is>
      </c>
      <c r="B2499" t="inlineStr">
        <is>
          <t>Step by step guide on how to fill eyebrows</t>
        </is>
      </c>
      <c r="C2499"/>
      <c r="D2499"/>
      <c r="E2499" t="inlineStr">
        <is>
          <t>https://www.youtube.com/results?search_query=Step+by+step+guide+on+how+to+fill+eyebrows&amp;sp=EgQgAXAB</t>
        </is>
      </c>
    </row>
    <row r="2500" ht="25.5" customHeight="1">
      <c r="A2500" t="inlineStr">
        <is>
          <t>filling eyebrows</t>
        </is>
      </c>
      <c r="B2500" t="inlineStr">
        <is>
          <t>Filling in eyebrows with pencil vs powder</t>
        </is>
      </c>
      <c r="C2500"/>
      <c r="D2500"/>
      <c r="E2500" t="inlineStr">
        <is>
          <t>https://www.youtube.com/results?search_query=Filling+in+eyebrows+with+pencil+vs+powder&amp;sp=EgQgAXAB</t>
        </is>
      </c>
    </row>
    <row r="2501" ht="25.5" customHeight="1">
      <c r="A2501" t="inlineStr">
        <is>
          <t>filling eyebrows</t>
        </is>
      </c>
      <c r="B2501" t="inlineStr">
        <is>
          <t>How to make eyebrows thicker by filling</t>
        </is>
      </c>
      <c r="C2501"/>
      <c r="D2501"/>
      <c r="E2501" t="inlineStr">
        <is>
          <t>https://www.youtube.com/results?search_query=How+to+make+eyebrows+thicker+by+filling&amp;sp=EgQgAXAB</t>
        </is>
      </c>
    </row>
    <row r="2502" ht="25.5" customHeight="1">
      <c r="A2502" t="inlineStr">
        <is>
          <t>filling eyebrows</t>
        </is>
      </c>
      <c r="B2502" t="inlineStr">
        <is>
          <t>Eyebrow filling for a natural look tutorial</t>
        </is>
      </c>
      <c r="C2502"/>
      <c r="D2502"/>
      <c r="E2502" t="inlineStr">
        <is>
          <t>https://www.youtube.com/results?search_query=Eyebrow+filling+for+a+natural+look+tutorial&amp;sp=EgQgAXAB</t>
        </is>
      </c>
    </row>
    <row r="2503" ht="25.5" customHeight="1">
      <c r="A2503" t="inlineStr">
        <is>
          <t>filling eyebrows</t>
        </is>
      </c>
      <c r="B2503" t="inlineStr">
        <is>
          <t>Different ways to fill eyebrows</t>
        </is>
      </c>
      <c r="C2503"/>
      <c r="D2503"/>
      <c r="E2503" t="inlineStr">
        <is>
          <t>https://www.youtube.com/results?search_query=Different+ways+to+fill+eyebrows&amp;sp=EgQgAXAB</t>
        </is>
      </c>
    </row>
    <row r="2504" ht="25.5" customHeight="1">
      <c r="A2504" t="inlineStr">
        <is>
          <t>finger snapping</t>
        </is>
      </c>
      <c r="B2504" t="inlineStr">
        <is>
          <t>How to snap your fingers tutorial</t>
        </is>
      </c>
      <c r="C2504"/>
      <c r="D2504"/>
      <c r="E2504" t="inlineStr">
        <is>
          <t>https://www.youtube.com/results?search_query=How+to+snap+your+fingers+tutorial&amp;sp=EgQgAXAB</t>
        </is>
      </c>
    </row>
    <row r="2505" ht="25.5" customHeight="1">
      <c r="A2505" t="inlineStr">
        <is>
          <t>finger snapping</t>
        </is>
      </c>
      <c r="B2505" t="inlineStr">
        <is>
          <t>Techniques for better finger snapping</t>
        </is>
      </c>
      <c r="C2505"/>
      <c r="D2505"/>
      <c r="E2505" t="inlineStr">
        <is>
          <t>https://www.youtube.com/results?search_query=Techniques+for+better+finger+snapping&amp;sp=EgQgAXAB</t>
        </is>
      </c>
    </row>
    <row r="2506" ht="25.5" customHeight="1">
      <c r="A2506" t="inlineStr">
        <is>
          <t>finger snapping</t>
        </is>
      </c>
      <c r="B2506" t="inlineStr">
        <is>
          <t>Mastering the skill of finger snapping</t>
        </is>
      </c>
      <c r="C2506"/>
      <c r="D2506"/>
      <c r="E2506" t="inlineStr">
        <is>
          <t>https://www.youtube.com/results?search_query=Mastering+the+skill+of+finger+snapping&amp;sp=EgQgAXAB</t>
        </is>
      </c>
    </row>
    <row r="2507" ht="25.5" customHeight="1">
      <c r="A2507" t="inlineStr">
        <is>
          <t>finger snapping</t>
        </is>
      </c>
      <c r="B2507" t="inlineStr">
        <is>
          <t>Tips to make your finger snapping louder</t>
        </is>
      </c>
      <c r="C2507"/>
      <c r="D2507"/>
      <c r="E2507" t="inlineStr">
        <is>
          <t>https://www.youtube.com/results?search_query=Tips+to+make+your+finger+snapping+louder&amp;sp=EgQgAXAB</t>
        </is>
      </c>
    </row>
    <row r="2508" ht="25.5" customHeight="1">
      <c r="A2508" t="inlineStr">
        <is>
          <t>finger snapping</t>
        </is>
      </c>
      <c r="B2508" t="inlineStr">
        <is>
          <t>Day in the life of a professional finger snapper</t>
        </is>
      </c>
      <c r="C2508"/>
      <c r="D2508"/>
      <c r="E2508" t="inlineStr">
        <is>
          <t>https://www.youtube.com/results?search_query=Day+in+the+life+of+a+professional+finger+snapper&amp;sp=EgQgAXAB</t>
        </is>
      </c>
    </row>
    <row r="2509" ht="25.5" customHeight="1">
      <c r="A2509" t="inlineStr">
        <is>
          <t>finger snapping</t>
        </is>
      </c>
      <c r="B2509" t="inlineStr">
        <is>
          <t>Unique finger snapping techniques</t>
        </is>
      </c>
      <c r="C2509"/>
      <c r="D2509"/>
      <c r="E2509" t="inlineStr">
        <is>
          <t>https://www.youtube.com/results?search_query=Unique+finger+snapping+techniques&amp;sp=EgQgAXAB</t>
        </is>
      </c>
    </row>
    <row r="2510" ht="25.5" customHeight="1">
      <c r="A2510" t="inlineStr">
        <is>
          <t>finger snapping</t>
        </is>
      </c>
      <c r="B2510" t="inlineStr">
        <is>
          <t>Improving your speed in finger snapping</t>
        </is>
      </c>
      <c r="C2510"/>
      <c r="D2510"/>
      <c r="E2510" t="inlineStr">
        <is>
          <t>https://www.youtube.com/results?search_query=Improving+your+speed+in+finger+snapping&amp;sp=EgQgAXAB</t>
        </is>
      </c>
    </row>
    <row r="2511" ht="25.5" customHeight="1">
      <c r="A2511" t="inlineStr">
        <is>
          <t>finger snapping</t>
        </is>
      </c>
      <c r="B2511" t="inlineStr">
        <is>
          <t>Guide to finger snapping for beginners</t>
        </is>
      </c>
      <c r="C2511"/>
      <c r="D2511"/>
      <c r="E2511" t="inlineStr">
        <is>
          <t>https://www.youtube.com/results?search_query=Guide+to+finger+snapping+for+beginners&amp;sp=EgQgAXAB</t>
        </is>
      </c>
    </row>
    <row r="2512" ht="25.5" customHeight="1">
      <c r="A2512" t="inlineStr">
        <is>
          <t>finger snapping</t>
        </is>
      </c>
      <c r="B2512" t="inlineStr">
        <is>
          <t>Finger snapping tricks and hacks</t>
        </is>
      </c>
      <c r="C2512"/>
      <c r="D2512"/>
      <c r="E2512" t="inlineStr">
        <is>
          <t>https://www.youtube.com/results?search_query=Finger+snapping+tricks+and+hacks&amp;sp=EgQgAXAB</t>
        </is>
      </c>
    </row>
    <row r="2513" ht="25.5" customHeight="1">
      <c r="A2513" t="inlineStr">
        <is>
          <t>finger snapping</t>
        </is>
      </c>
      <c r="B2513" t="inlineStr">
        <is>
          <t>The art of finger snapping: demonstrations and lessons</t>
        </is>
      </c>
      <c r="C2513"/>
      <c r="D2513"/>
      <c r="E2513" t="inlineStr">
        <is>
          <t>https://www.youtube.com/results?search_query=The+art+of+finger+snapping:+demonstrations+and+lessons&amp;sp=EgQgAXAB</t>
        </is>
      </c>
    </row>
    <row r="2514" ht="25.5" customHeight="1">
      <c r="A2514" t="inlineStr">
        <is>
          <t>flipping pancake</t>
        </is>
      </c>
      <c r="B2514" t="inlineStr">
        <is>
          <t>How to flip pancakes perfectly</t>
        </is>
      </c>
      <c r="C2514"/>
      <c r="D2514"/>
      <c r="E2514" t="inlineStr">
        <is>
          <t>https://www.youtube.com/results?search_query=How+to+flip+pancakes+perfectly&amp;sp=EgQgAXAB</t>
        </is>
      </c>
    </row>
    <row r="2515" ht="25.5" customHeight="1">
      <c r="A2515" t="inlineStr">
        <is>
          <t>flipping pancake</t>
        </is>
      </c>
      <c r="B2515" t="inlineStr">
        <is>
          <t>Best tips for flipping pancakes</t>
        </is>
      </c>
      <c r="C2515"/>
      <c r="D2515"/>
      <c r="E2515" t="inlineStr">
        <is>
          <t>https://www.youtube.com/results?search_query=Best+tips+for+flipping+pancakes&amp;sp=EgQgAXAB</t>
        </is>
      </c>
    </row>
    <row r="2516" ht="25.5" customHeight="1">
      <c r="A2516" t="inlineStr">
        <is>
          <t>flipping pancake</t>
        </is>
      </c>
      <c r="B2516" t="inlineStr">
        <is>
          <t>Flipping pancake fail compilation</t>
        </is>
      </c>
      <c r="C2516"/>
      <c r="D2516"/>
      <c r="E2516" t="inlineStr">
        <is>
          <t>https://www.youtube.com/results?search_query=Flipping+pancake+fail+compilation&amp;sp=EgQgAXAB</t>
        </is>
      </c>
    </row>
    <row r="2517" ht="25.5" customHeight="1">
      <c r="A2517" t="inlineStr">
        <is>
          <t>flipping pancake</t>
        </is>
      </c>
      <c r="B2517" t="inlineStr">
        <is>
          <t>Slow motion pancake flipping</t>
        </is>
      </c>
      <c r="C2517"/>
      <c r="D2517"/>
      <c r="E2517" t="inlineStr">
        <is>
          <t>https://www.youtube.com/results?search_query=Slow+motion+pancake+flipping&amp;sp=EgQgAXAB</t>
        </is>
      </c>
    </row>
    <row r="2518" ht="25.5" customHeight="1">
      <c r="A2518" t="inlineStr">
        <is>
          <t>flipping pancake</t>
        </is>
      </c>
      <c r="B2518" t="inlineStr">
        <is>
          <t>Flipping pancake in a professional kitchen</t>
        </is>
      </c>
      <c r="C2518"/>
      <c r="D2518"/>
      <c r="E2518" t="inlineStr">
        <is>
          <t>https://www.youtube.com/results?search_query=Flipping+pancake+in+a+professional+kitchen&amp;sp=EgQgAXAB</t>
        </is>
      </c>
    </row>
    <row r="2519" ht="25.5" customHeight="1">
      <c r="A2519" t="inlineStr">
        <is>
          <t>flipping pancake</t>
        </is>
      </c>
      <c r="B2519" t="inlineStr">
        <is>
          <t>Day in the life of a pancake maker  pancake flipping</t>
        </is>
      </c>
      <c r="C2519"/>
      <c r="D2519"/>
      <c r="E2519" t="inlineStr">
        <is>
          <t>https://www.youtube.com/results?search_query=Day+in+the+life+of+a+pancake+maker++pancake+flipping&amp;sp=EgQgAXAB</t>
        </is>
      </c>
    </row>
    <row r="2520" ht="25.5" customHeight="1">
      <c r="A2520" t="inlineStr">
        <is>
          <t>flipping pancake</t>
        </is>
      </c>
      <c r="B2520" t="inlineStr">
        <is>
          <t>MasterChef pancake flipping techniques</t>
        </is>
      </c>
      <c r="C2520"/>
      <c r="D2520"/>
      <c r="E2520" t="inlineStr">
        <is>
          <t>https://www.youtube.com/results?search_query=MasterChef+pancake+flipping+techniques&amp;sp=EgQgAXAB</t>
        </is>
      </c>
    </row>
    <row r="2521" ht="25.5" customHeight="1">
      <c r="A2521" t="inlineStr">
        <is>
          <t>flipping pancake</t>
        </is>
      </c>
      <c r="B2521" t="inlineStr">
        <is>
          <t>Flipping giant pancake world record</t>
        </is>
      </c>
      <c r="C2521"/>
      <c r="D2521"/>
      <c r="E2521" t="inlineStr">
        <is>
          <t>https://www.youtube.com/results?search_query=Flipping+giant+pancake+world+record&amp;sp=EgQgAXAB</t>
        </is>
      </c>
    </row>
    <row r="2522" ht="25.5" customHeight="1">
      <c r="A2522" t="inlineStr">
        <is>
          <t>flipping pancake</t>
        </is>
      </c>
      <c r="B2522" t="inlineStr">
        <is>
          <t>Learning to flip pancakes: beginner's guide</t>
        </is>
      </c>
      <c r="C2522"/>
      <c r="D2522"/>
      <c r="E2522" t="inlineStr">
        <is>
          <t>https://www.youtube.com/results?search_query=Learning+to+flip+pancakes:+beginner's+guide&amp;sp=EgQgAXAB</t>
        </is>
      </c>
    </row>
    <row r="2523" ht="25.5" customHeight="1">
      <c r="A2523" t="inlineStr">
        <is>
          <t>flipping pancake</t>
        </is>
      </c>
      <c r="B2523" t="inlineStr">
        <is>
          <t>Pancake flipping competition highlights</t>
        </is>
      </c>
      <c r="C2523"/>
      <c r="D2523"/>
      <c r="E2523" t="inlineStr">
        <is>
          <t>https://www.youtube.com/results?search_query=Pancake+flipping+competition+highlights&amp;sp=EgQgAXAB</t>
        </is>
      </c>
    </row>
    <row r="2524" ht="25.5" customHeight="1">
      <c r="A2524" t="inlineStr">
        <is>
          <t>flying kite</t>
        </is>
      </c>
      <c r="B2524" t="inlineStr">
        <is>
          <t>How to make a kite at home</t>
        </is>
      </c>
      <c r="C2524"/>
      <c r="D2524"/>
      <c r="E2524" t="inlineStr">
        <is>
          <t>https://www.youtube.com/results?search_query=How+to+make+a+kite+at+home&amp;sp=EgQgAXAB</t>
        </is>
      </c>
    </row>
    <row r="2525" ht="25.5" customHeight="1">
      <c r="A2525" t="inlineStr">
        <is>
          <t>flying kite</t>
        </is>
      </c>
      <c r="B2525" t="inlineStr">
        <is>
          <t>Easy steps to fly a kite</t>
        </is>
      </c>
      <c r="C2525"/>
      <c r="D2525"/>
      <c r="E2525" t="inlineStr">
        <is>
          <t>https://www.youtube.com/results?search_query=Easy+steps+to+fly+a+kite&amp;sp=EgQgAXAB</t>
        </is>
      </c>
    </row>
    <row r="2526" ht="25.5" customHeight="1">
      <c r="A2526" t="inlineStr">
        <is>
          <t>flying kite</t>
        </is>
      </c>
      <c r="B2526" t="inlineStr">
        <is>
          <t>Troubleshooting kite flying problems</t>
        </is>
      </c>
      <c r="C2526"/>
      <c r="D2526"/>
      <c r="E2526" t="inlineStr">
        <is>
          <t>https://www.youtube.com/results?search_query=Troubleshooting+kite+flying+problems&amp;sp=EgQgAXAB</t>
        </is>
      </c>
    </row>
    <row r="2527" ht="25.5" customHeight="1">
      <c r="A2527" t="inlineStr">
        <is>
          <t>flying kite</t>
        </is>
      </c>
      <c r="B2527" t="inlineStr">
        <is>
          <t>Day in the life of a kite flyer</t>
        </is>
      </c>
      <c r="C2527"/>
      <c r="D2527"/>
      <c r="E2527" t="inlineStr">
        <is>
          <t>https://www.youtube.com/results?search_query=Day+in+the+life+of+a+kite+flyer&amp;sp=EgQgAXAB</t>
        </is>
      </c>
    </row>
    <row r="2528" ht="25.5" customHeight="1">
      <c r="A2528" t="inlineStr">
        <is>
          <t>flying kite</t>
        </is>
      </c>
      <c r="B2528" t="inlineStr">
        <is>
          <t>What is the best weather for flying kites</t>
        </is>
      </c>
      <c r="C2528"/>
      <c r="D2528"/>
      <c r="E2528" t="inlineStr">
        <is>
          <t>https://www.youtube.com/results?search_query=What+is+the+best+weather+for+flying+kites&amp;sp=EgQgAXAB</t>
        </is>
      </c>
    </row>
    <row r="2529" ht="25.5" customHeight="1">
      <c r="A2529" t="inlineStr">
        <is>
          <t>flying kite</t>
        </is>
      </c>
      <c r="B2529" t="inlineStr">
        <is>
          <t>Kite flying competitions highlights</t>
        </is>
      </c>
      <c r="C2529"/>
      <c r="D2529"/>
      <c r="E2529" t="inlineStr">
        <is>
          <t>https://www.youtube.com/results?search_query=Kite+flying+competitions+highlights&amp;sp=EgQgAXAB</t>
        </is>
      </c>
    </row>
    <row r="2530" ht="25.5" customHeight="1">
      <c r="A2530" t="inlineStr">
        <is>
          <t>flying kite</t>
        </is>
      </c>
      <c r="B2530" t="inlineStr">
        <is>
          <t>Best types of kites for beginners</t>
        </is>
      </c>
      <c r="C2530"/>
      <c r="D2530"/>
      <c r="E2530" t="inlineStr">
        <is>
          <t>https://www.youtube.com/results?search_query=Best+types+of+kites+for+beginners&amp;sp=EgQgAXAB</t>
        </is>
      </c>
    </row>
    <row r="2531" ht="25.5" customHeight="1">
      <c r="A2531" t="inlineStr">
        <is>
          <t>flying kite</t>
        </is>
      </c>
      <c r="B2531" t="inlineStr">
        <is>
          <t>How to fly a kite in low wind</t>
        </is>
      </c>
      <c r="C2531"/>
      <c r="D2531"/>
      <c r="E2531" t="inlineStr">
        <is>
          <t>https://www.youtube.com/results?search_query=How+to+fly+a+kite+in+low+wind&amp;sp=EgQgAXAB</t>
        </is>
      </c>
    </row>
    <row r="2532" ht="25.5" customHeight="1">
      <c r="A2532" t="inlineStr">
        <is>
          <t>flying kite</t>
        </is>
      </c>
      <c r="B2532" t="inlineStr">
        <is>
          <t>Pro tips for maneuvering a flying kite</t>
        </is>
      </c>
      <c r="C2532"/>
      <c r="D2532"/>
      <c r="E2532" t="inlineStr">
        <is>
          <t>https://www.youtube.com/results?search_query=Pro+tips+for+maneuvering+a+flying+kite&amp;sp=EgQgAXAB</t>
        </is>
      </c>
    </row>
    <row r="2533" ht="25.5" customHeight="1">
      <c r="A2533" t="inlineStr">
        <is>
          <t>flying kite</t>
        </is>
      </c>
      <c r="B2533" t="inlineStr">
        <is>
          <t>Kite flying safety precautions to keep in mind</t>
        </is>
      </c>
      <c r="C2533"/>
      <c r="D2533"/>
      <c r="E2533" t="inlineStr">
        <is>
          <t>https://www.youtube.com/results?search_query=Kite+flying+safety+precautions+to+keep+in+mind&amp;sp=EgQgAXAB</t>
        </is>
      </c>
    </row>
    <row r="2534" ht="25.5" customHeight="1">
      <c r="A2534" t="inlineStr">
        <is>
          <t>folding clothes</t>
        </is>
      </c>
      <c r="B2534" t="inlineStr">
        <is>
          <t>How to fold clothes neatly</t>
        </is>
      </c>
      <c r="C2534"/>
      <c r="D2534"/>
      <c r="E2534" t="inlineStr">
        <is>
          <t>https://www.youtube.com/results?search_query=How+to+fold+clothes+neatly&amp;sp=EgQgAXAB</t>
        </is>
      </c>
    </row>
    <row r="2535" ht="25.5" customHeight="1">
      <c r="A2535" t="inlineStr">
        <is>
          <t>folding clothes</t>
        </is>
      </c>
      <c r="B2535" t="inlineStr">
        <is>
          <t>Best method for folding clothes</t>
        </is>
      </c>
      <c r="C2535"/>
      <c r="D2535"/>
      <c r="E2535" t="inlineStr">
        <is>
          <t>https://www.youtube.com/results?search_query=Best+method+for+folding+clothes&amp;sp=EgQgAXAB</t>
        </is>
      </c>
    </row>
    <row r="2536" ht="25.5" customHeight="1">
      <c r="A2536" t="inlineStr">
        <is>
          <t>folding clothes</t>
        </is>
      </c>
      <c r="B2536" t="inlineStr">
        <is>
          <t>Folding clothes to save space tutorial</t>
        </is>
      </c>
      <c r="C2536"/>
      <c r="D2536"/>
      <c r="E2536" t="inlineStr">
        <is>
          <t>https://www.youtube.com/results?search_query=Folding+clothes+to+save+space+tutorial&amp;sp=EgQgAXAB</t>
        </is>
      </c>
    </row>
    <row r="2537" ht="25.5" customHeight="1">
      <c r="A2537" t="inlineStr">
        <is>
          <t>folding clothes</t>
        </is>
      </c>
      <c r="B2537" t="inlineStr">
        <is>
          <t>Quick tips for folding clothes</t>
        </is>
      </c>
      <c r="C2537"/>
      <c r="D2537"/>
      <c r="E2537" t="inlineStr">
        <is>
          <t>https://www.youtube.com/results?search_query=Quick+tips+for+folding+clothes&amp;sp=EgQgAXAB</t>
        </is>
      </c>
    </row>
    <row r="2538" ht="25.5" customHeight="1">
      <c r="A2538" t="inlineStr">
        <is>
          <t>folding clothes</t>
        </is>
      </c>
      <c r="B2538" t="inlineStr">
        <is>
          <t>Japanese method of folding clothes</t>
        </is>
      </c>
      <c r="C2538"/>
      <c r="D2538"/>
      <c r="E2538" t="inlineStr">
        <is>
          <t>https://www.youtube.com/results?search_query=Japanese+method+of+folding+clothes&amp;sp=EgQgAXAB</t>
        </is>
      </c>
    </row>
    <row r="2539" ht="25.5" customHeight="1">
      <c r="A2539" t="inlineStr">
        <is>
          <t>folding clothes</t>
        </is>
      </c>
      <c r="B2539" t="inlineStr">
        <is>
          <t>Beginner's guide to folding clothes</t>
        </is>
      </c>
      <c r="C2539"/>
      <c r="D2539"/>
      <c r="E2539" t="inlineStr">
        <is>
          <t>https://www.youtube.com/results?search_query=Beginner's+guide+to+folding+clothes&amp;sp=EgQgAXAB</t>
        </is>
      </c>
    </row>
    <row r="2540" ht="25.5" customHeight="1">
      <c r="A2540" t="inlineStr">
        <is>
          <t>folding clothes</t>
        </is>
      </c>
      <c r="B2540" t="inlineStr">
        <is>
          <t>Day in the life of a professional clothes folder</t>
        </is>
      </c>
      <c r="C2540"/>
      <c r="D2540"/>
      <c r="E2540" t="inlineStr">
        <is>
          <t>https://www.youtube.com/results?search_query=Day+in+the+life+of+a+professional+clothes+folder&amp;sp=EgQgAXAB</t>
        </is>
      </c>
    </row>
    <row r="2541" ht="25.5" customHeight="1">
      <c r="A2541" t="inlineStr">
        <is>
          <t>folding clothes</t>
        </is>
      </c>
      <c r="B2541" t="inlineStr">
        <is>
          <t>Techniques for folding different types of clothes</t>
        </is>
      </c>
      <c r="C2541"/>
      <c r="D2541"/>
      <c r="E2541" t="inlineStr">
        <is>
          <t>https://www.youtube.com/results?search_query=Techniques+for+folding+different+types+of+clothes&amp;sp=EgQgAXAB</t>
        </is>
      </c>
    </row>
    <row r="2542" ht="25.5" customHeight="1">
      <c r="A2542" t="inlineStr">
        <is>
          <t>folding clothes</t>
        </is>
      </c>
      <c r="B2542" t="inlineStr">
        <is>
          <t>Expert tips on how to fold clothes for travel</t>
        </is>
      </c>
      <c r="C2542"/>
      <c r="D2542"/>
      <c r="E2542" t="inlineStr">
        <is>
          <t>https://www.youtube.com/results?search_query=Expert+tips+on+how+to+fold+clothes+for+travel&amp;sp=EgQgAXAB</t>
        </is>
      </c>
    </row>
    <row r="2543" ht="25.5" customHeight="1">
      <c r="A2543" t="inlineStr">
        <is>
          <t>folding clothes</t>
        </is>
      </c>
      <c r="B2543" t="inlineStr">
        <is>
          <t>Efficient ways of folding baby clothes</t>
        </is>
      </c>
      <c r="C2543"/>
      <c r="D2543"/>
      <c r="E2543" t="inlineStr">
        <is>
          <t>https://www.youtube.com/results?search_query=Efficient+ways+of+folding+baby+clothes&amp;sp=EgQgAXAB</t>
        </is>
      </c>
    </row>
    <row r="2544" ht="25.5" customHeight="1">
      <c r="A2544" t="inlineStr">
        <is>
          <t>folding napkins</t>
        </is>
      </c>
      <c r="B2544" t="inlineStr">
        <is>
          <t>How to fold napkins step by step</t>
        </is>
      </c>
      <c r="C2544"/>
      <c r="D2544"/>
      <c r="E2544" t="inlineStr">
        <is>
          <t>https://www.youtube.com/results?search_query=How+to+fold+napkins+step+by+step&amp;sp=EgQgAXAB</t>
        </is>
      </c>
    </row>
    <row r="2545" ht="25.5" customHeight="1">
      <c r="A2545" t="inlineStr">
        <is>
          <t>folding napkins</t>
        </is>
      </c>
      <c r="B2545" t="inlineStr">
        <is>
          <t>Origami napkin folding techniques</t>
        </is>
      </c>
      <c r="C2545"/>
      <c r="D2545"/>
      <c r="E2545" t="inlineStr">
        <is>
          <t>https://www.youtube.com/results?search_query=Origami+napkin+folding+techniques&amp;sp=EgQgAXAB</t>
        </is>
      </c>
    </row>
    <row r="2546" ht="25.5" customHeight="1">
      <c r="A2546" t="inlineStr">
        <is>
          <t>folding napkins</t>
        </is>
      </c>
      <c r="B2546" t="inlineStr">
        <is>
          <t>Day in the life of a table setting expert</t>
        </is>
      </c>
      <c r="C2546"/>
      <c r="D2546"/>
      <c r="E2546" t="inlineStr">
        <is>
          <t>https://www.youtube.com/results?search_query=Day+in+the+life+of+a+table+setting+expert&amp;sp=EgQgAXAB</t>
        </is>
      </c>
    </row>
    <row r="2547" ht="25.5" customHeight="1">
      <c r="A2547" t="inlineStr">
        <is>
          <t>folding napkins</t>
        </is>
      </c>
      <c r="B2547" t="inlineStr">
        <is>
          <t>Different ways to fold napkins for dinner parties</t>
        </is>
      </c>
      <c r="C2547"/>
      <c r="D2547"/>
      <c r="E2547" t="inlineStr">
        <is>
          <t>https://www.youtube.com/results?search_query=Different+ways+to+fold+napkins+for+dinner+parties&amp;sp=EgQgAXAB</t>
        </is>
      </c>
    </row>
    <row r="2548" ht="25.5" customHeight="1">
      <c r="A2548" t="inlineStr">
        <is>
          <t>folding napkins</t>
        </is>
      </c>
      <c r="B2548" t="inlineStr">
        <is>
          <t>Tutorial on folding cloth napkins</t>
        </is>
      </c>
      <c r="C2548"/>
      <c r="D2548"/>
      <c r="E2548" t="inlineStr">
        <is>
          <t>https://www.youtube.com/results?search_query=Tutorial+on+folding+cloth+napkins&amp;sp=EgQgAXAB</t>
        </is>
      </c>
    </row>
    <row r="2549" ht="25.5" customHeight="1">
      <c r="A2549" t="inlineStr">
        <is>
          <t>folding napkins</t>
        </is>
      </c>
      <c r="B2549" t="inlineStr">
        <is>
          <t>Top 10 easy napkin folds</t>
        </is>
      </c>
      <c r="C2549"/>
      <c r="D2549"/>
      <c r="E2549" t="inlineStr">
        <is>
          <t>https://www.youtube.com/results?search_query=Top+10+easy+napkin+folds&amp;sp=EgQgAXAB</t>
        </is>
      </c>
    </row>
    <row r="2550" ht="25.5" customHeight="1">
      <c r="A2550" t="inlineStr">
        <is>
          <t>folding napkins</t>
        </is>
      </c>
      <c r="B2550" t="inlineStr">
        <is>
          <t>Professional napkin folding tricks for fancy dinners</t>
        </is>
      </c>
      <c r="C2550"/>
      <c r="D2550"/>
      <c r="E2550" t="inlineStr">
        <is>
          <t>https://www.youtube.com/results?search_query=Professional+napkin+folding+tricks+for+fancy+dinners&amp;sp=EgQgAXAB</t>
        </is>
      </c>
    </row>
    <row r="2551" ht="25.5" customHeight="1">
      <c r="A2551" t="inlineStr">
        <is>
          <t>folding napkins</t>
        </is>
      </c>
      <c r="B2551" t="inlineStr">
        <is>
          <t>DIY decorative napkin folding ideas</t>
        </is>
      </c>
      <c r="C2551"/>
      <c r="D2551"/>
      <c r="E2551" t="inlineStr">
        <is>
          <t>https://www.youtube.com/results?search_query=DIY+decorative+napkin+folding+ideas&amp;sp=EgQgAXAB</t>
        </is>
      </c>
    </row>
    <row r="2552" ht="25.5" customHeight="1">
      <c r="A2552" t="inlineStr">
        <is>
          <t>folding napkins</t>
        </is>
      </c>
      <c r="B2552" t="inlineStr">
        <is>
          <t>Master class on elegant napkin folds</t>
        </is>
      </c>
      <c r="C2552"/>
      <c r="D2552"/>
      <c r="E2552" t="inlineStr">
        <is>
          <t>https://www.youtube.com/results?search_query=Master+class+on+elegant+napkin+folds&amp;sp=EgQgAXAB</t>
        </is>
      </c>
    </row>
    <row r="2553" ht="25.5" customHeight="1">
      <c r="A2553" t="inlineStr">
        <is>
          <t>folding napkins</t>
        </is>
      </c>
      <c r="B2553" t="inlineStr">
        <is>
          <t>Learn the art of Japanese napkin folding</t>
        </is>
      </c>
      <c r="C2553"/>
      <c r="D2553"/>
      <c r="E2553" t="inlineStr">
        <is>
          <t>https://www.youtube.com/results?search_query=Learn+the+art+of+Japanese+napkin+folding&amp;sp=EgQgAXAB</t>
        </is>
      </c>
    </row>
    <row r="2554" ht="25.5" customHeight="1">
      <c r="A2554" t="inlineStr">
        <is>
          <t>folding paper</t>
        </is>
      </c>
      <c r="B2554" t="inlineStr">
        <is>
          <t>How to fold paper for beginners</t>
        </is>
      </c>
      <c r="C2554"/>
      <c r="D2554"/>
      <c r="E2554" t="inlineStr">
        <is>
          <t>https://www.youtube.com/results?search_query=How+to+fold+paper+for+beginners&amp;sp=EgQgAXAB</t>
        </is>
      </c>
    </row>
    <row r="2555" ht="25.5" customHeight="1">
      <c r="A2555" t="inlineStr">
        <is>
          <t>folding paper</t>
        </is>
      </c>
      <c r="B2555" t="inlineStr">
        <is>
          <t>Origami paper folding tutorials</t>
        </is>
      </c>
      <c r="C2555"/>
      <c r="D2555"/>
      <c r="E2555" t="inlineStr">
        <is>
          <t>https://www.youtube.com/results?search_query=Origami+paper+folding+tutorials&amp;sp=EgQgAXAB</t>
        </is>
      </c>
    </row>
    <row r="2556" ht="25.5" customHeight="1">
      <c r="A2556" t="inlineStr">
        <is>
          <t>folding paper</t>
        </is>
      </c>
      <c r="B2556" t="inlineStr">
        <is>
          <t>Paper folding techniques step by step</t>
        </is>
      </c>
      <c r="C2556"/>
      <c r="D2556"/>
      <c r="E2556" t="inlineStr">
        <is>
          <t>https://www.youtube.com/results?search_query=Paper+folding+techniques+step+by+step&amp;sp=EgQgAXAB</t>
        </is>
      </c>
    </row>
    <row r="2557" ht="25.5" customHeight="1">
      <c r="A2557" t="inlineStr">
        <is>
          <t>folding paper</t>
        </is>
      </c>
      <c r="B2557" t="inlineStr">
        <is>
          <t>Creative paper folding ideas</t>
        </is>
      </c>
      <c r="C2557"/>
      <c r="D2557"/>
      <c r="E2557" t="inlineStr">
        <is>
          <t>https://www.youtube.com/results?search_query=Creative+paper+folding+ideas&amp;sp=EgQgAXAB</t>
        </is>
      </c>
    </row>
    <row r="2558" ht="25.5" customHeight="1">
      <c r="A2558" t="inlineStr">
        <is>
          <t>folding paper</t>
        </is>
      </c>
      <c r="B2558" t="inlineStr">
        <is>
          <t>Origami animals paper folding</t>
        </is>
      </c>
      <c r="C2558"/>
      <c r="D2558"/>
      <c r="E2558" t="inlineStr">
        <is>
          <t>https://www.youtube.com/results?search_query=Origami+animals+paper+folding&amp;sp=EgQgAXAB</t>
        </is>
      </c>
    </row>
    <row r="2559" ht="25.5" customHeight="1">
      <c r="A2559" t="inlineStr">
        <is>
          <t>folding paper</t>
        </is>
      </c>
      <c r="B2559" t="inlineStr">
        <is>
          <t>Day in the life of a professional origami artist</t>
        </is>
      </c>
      <c r="C2559"/>
      <c r="D2559"/>
      <c r="E2559" t="inlineStr">
        <is>
          <t>https://www.youtube.com/results?search_query=Day+in+the+life+of+a+professional+origami+artist&amp;sp=EgQgAXAB</t>
        </is>
      </c>
    </row>
    <row r="2560" ht="25.5" customHeight="1">
      <c r="A2560" t="inlineStr">
        <is>
          <t>folding paper</t>
        </is>
      </c>
      <c r="B2560" t="inlineStr">
        <is>
          <t>Paper folding techniques for kids</t>
        </is>
      </c>
      <c r="C2560"/>
      <c r="D2560"/>
      <c r="E2560" t="inlineStr">
        <is>
          <t>https://www.youtube.com/results?search_query=Paper+folding+techniques+for+kids&amp;sp=EgQgAXAB</t>
        </is>
      </c>
    </row>
    <row r="2561" ht="25.5" customHeight="1">
      <c r="A2561" t="inlineStr">
        <is>
          <t>folding paper</t>
        </is>
      </c>
      <c r="B2561" t="inlineStr">
        <is>
          <t>How to fold paper into 3D shapes</t>
        </is>
      </c>
      <c r="C2561"/>
      <c r="D2561"/>
      <c r="E2561" t="inlineStr">
        <is>
          <t>https://www.youtube.com/results?search_query=How+to+fold+paper+into+3D+shapes&amp;sp=EgQgAXAB</t>
        </is>
      </c>
    </row>
    <row r="2562" ht="25.5" customHeight="1">
      <c r="A2562" t="inlineStr">
        <is>
          <t>folding paper</t>
        </is>
      </c>
      <c r="B2562" t="inlineStr">
        <is>
          <t>Making a paper crane origami guide</t>
        </is>
      </c>
      <c r="C2562"/>
      <c r="D2562"/>
      <c r="E2562" t="inlineStr">
        <is>
          <t>https://www.youtube.com/results?search_query=Making+a+paper+crane+origami+guide&amp;sp=EgQgAXAB</t>
        </is>
      </c>
    </row>
    <row r="2563" ht="25.5" customHeight="1">
      <c r="A2563" t="inlineStr">
        <is>
          <t>folding paper</t>
        </is>
      </c>
      <c r="B2563" t="inlineStr">
        <is>
          <t>Surprising paper folding hacks</t>
        </is>
      </c>
      <c r="C2563"/>
      <c r="D2563"/>
      <c r="E2563" t="inlineStr">
        <is>
          <t>https://www.youtube.com/results?search_query=Surprising+paper+folding+hacks&amp;sp=EgQgAXAB</t>
        </is>
      </c>
    </row>
    <row r="2564" ht="25.5" customHeight="1">
      <c r="A2564" t="inlineStr">
        <is>
          <t>front raises</t>
        </is>
      </c>
      <c r="B2564" t="inlineStr">
        <is>
          <t>How to perform front raises correctly</t>
        </is>
      </c>
      <c r="C2564"/>
      <c r="D2564"/>
      <c r="E2564" t="inlineStr">
        <is>
          <t>https://www.youtube.com/results?search_query=How+to+perform+front+raises+correctly&amp;sp=EgQgAXAB</t>
        </is>
      </c>
    </row>
    <row r="2565" ht="25.5" customHeight="1">
      <c r="A2565" t="inlineStr">
        <is>
          <t>front raises</t>
        </is>
      </c>
      <c r="B2565" t="inlineStr">
        <is>
          <t>Proper form for front raises workout</t>
        </is>
      </c>
      <c r="C2565"/>
      <c r="D2565"/>
      <c r="E2565" t="inlineStr">
        <is>
          <t>https://www.youtube.com/results?search_query=Proper+form+for+front+raises+workout&amp;sp=EgQgAXAB</t>
        </is>
      </c>
    </row>
    <row r="2566" ht="25.5" customHeight="1">
      <c r="A2566" t="inlineStr">
        <is>
          <t>front raises</t>
        </is>
      </c>
      <c r="B2566" t="inlineStr">
        <is>
          <t>Front raises for shoulder strength</t>
        </is>
      </c>
      <c r="C2566"/>
      <c r="D2566"/>
      <c r="E2566" t="inlineStr">
        <is>
          <t>https://www.youtube.com/results?search_query=Front+raises+for+shoulder+strength&amp;sp=EgQgAXAB</t>
        </is>
      </c>
    </row>
    <row r="2567" ht="25.5" customHeight="1">
      <c r="A2567" t="inlineStr">
        <is>
          <t>front raises</t>
        </is>
      </c>
      <c r="B2567" t="inlineStr">
        <is>
          <t>Day in the life of a professional bodybuilder: front raises</t>
        </is>
      </c>
      <c r="C2567"/>
      <c r="D2567"/>
      <c r="E2567" t="inlineStr">
        <is>
          <t>https://www.youtube.com/results?search_query=Day+in+the+life+of+a+professional+bodybuilder:+front+raises&amp;sp=EgQgAXAB</t>
        </is>
      </c>
    </row>
    <row r="2568" ht="25.5" customHeight="1">
      <c r="A2568" t="inlineStr">
        <is>
          <t>front raises</t>
        </is>
      </c>
      <c r="B2568" t="inlineStr">
        <is>
          <t>Front raises with dumbbells tutorial</t>
        </is>
      </c>
      <c r="C2568"/>
      <c r="D2568"/>
      <c r="E2568" t="inlineStr">
        <is>
          <t>https://www.youtube.com/results?search_query=Front+raises+with+dumbbells+tutorial&amp;sp=EgQgAXAB</t>
        </is>
      </c>
    </row>
    <row r="2569" ht="25.5" customHeight="1">
      <c r="A2569" t="inlineStr">
        <is>
          <t>front raises</t>
        </is>
      </c>
      <c r="B2569" t="inlineStr">
        <is>
          <t>Effective front raises routine for beginners</t>
        </is>
      </c>
      <c r="C2569"/>
      <c r="D2569"/>
      <c r="E2569" t="inlineStr">
        <is>
          <t>https://www.youtube.com/results?search_query=Effective+front+raises+routine+for+beginners&amp;sp=EgQgAXAB</t>
        </is>
      </c>
    </row>
    <row r="2570" ht="25.5" customHeight="1">
      <c r="A2570" t="inlineStr">
        <is>
          <t>front raises</t>
        </is>
      </c>
      <c r="B2570" t="inlineStr">
        <is>
          <t>How to use a barbell for front raises</t>
        </is>
      </c>
      <c r="C2570"/>
      <c r="D2570"/>
      <c r="E2570" t="inlineStr">
        <is>
          <t>https://www.youtube.com/results?search_query=How+to+use+a+barbell+for+front+raises&amp;sp=EgQgAXAB</t>
        </is>
      </c>
    </row>
    <row r="2571" ht="25.5" customHeight="1">
      <c r="A2571" t="inlineStr">
        <is>
          <t>front raises</t>
        </is>
      </c>
      <c r="B2571" t="inlineStr">
        <is>
          <t>Front raises exercises at home</t>
        </is>
      </c>
      <c r="C2571"/>
      <c r="D2571"/>
      <c r="E2571" t="inlineStr">
        <is>
          <t>https://www.youtube.com/results?search_query=Front+raises+exercises+at+home&amp;sp=EgQgAXAB</t>
        </is>
      </c>
    </row>
    <row r="2572" ht="25.5" customHeight="1">
      <c r="A2572" t="inlineStr">
        <is>
          <t>front raises</t>
        </is>
      </c>
      <c r="B2572" t="inlineStr">
        <is>
          <t>Correct posture for front raises workout</t>
        </is>
      </c>
      <c r="C2572"/>
      <c r="D2572"/>
      <c r="E2572" t="inlineStr">
        <is>
          <t>https://www.youtube.com/results?search_query=Correct+posture+for+front+raises+workout&amp;sp=EgQgAXAB</t>
        </is>
      </c>
    </row>
    <row r="2573" ht="25.5" customHeight="1">
      <c r="A2573" t="inlineStr">
        <is>
          <t>front raises</t>
        </is>
      </c>
      <c r="B2573" t="inlineStr">
        <is>
          <t>Front raises as part of a complete shoulder workout</t>
        </is>
      </c>
      <c r="C2573"/>
      <c r="D2573"/>
      <c r="E2573" t="inlineStr">
        <is>
          <t>https://www.youtube.com/results?search_query=Front+raises+as+part+of+a+complete+shoulder+workout&amp;sp=EgQgAXAB</t>
        </is>
      </c>
    </row>
    <row r="2574" ht="25.5" customHeight="1">
      <c r="A2574" t="inlineStr">
        <is>
          <t>frying vegetables</t>
        </is>
      </c>
      <c r="B2574" t="inlineStr">
        <is>
          <t>How to properly fry vegetables</t>
        </is>
      </c>
      <c r="C2574"/>
      <c r="D2574"/>
      <c r="E2574" t="inlineStr">
        <is>
          <t>https://www.youtube.com/results?search_query=How+to+properly+fry+vegetables&amp;sp=EgQgAXAB</t>
        </is>
      </c>
    </row>
    <row r="2575" ht="25.5" customHeight="1">
      <c r="A2575" t="inlineStr">
        <is>
          <t>frying vegetables</t>
        </is>
      </c>
      <c r="B2575" t="inlineStr">
        <is>
          <t>Quick and easy vegetable fry recipes</t>
        </is>
      </c>
      <c r="C2575"/>
      <c r="D2575"/>
      <c r="E2575" t="inlineStr">
        <is>
          <t>https://www.youtube.com/results?search_query=Quick+and+easy+vegetable+fry+recipes&amp;sp=EgQgAXAB</t>
        </is>
      </c>
    </row>
    <row r="2576" ht="25.5" customHeight="1">
      <c r="A2576" t="inlineStr">
        <is>
          <t>frying vegetables</t>
        </is>
      </c>
      <c r="B2576" t="inlineStr">
        <is>
          <t>Pro techniques for frying vegetables</t>
        </is>
      </c>
      <c r="C2576"/>
      <c r="D2576"/>
      <c r="E2576" t="inlineStr">
        <is>
          <t>https://www.youtube.com/results?search_query=Pro+techniques+for+frying+vegetables&amp;sp=EgQgAXAB</t>
        </is>
      </c>
    </row>
    <row r="2577" ht="25.5" customHeight="1">
      <c r="A2577" t="inlineStr">
        <is>
          <t>frying vegetables</t>
        </is>
      </c>
      <c r="B2577" t="inlineStr">
        <is>
          <t>Healthy ways to fry different vegetables</t>
        </is>
      </c>
      <c r="C2577"/>
      <c r="D2577"/>
      <c r="E2577" t="inlineStr">
        <is>
          <t>https://www.youtube.com/results?search_query=Healthy+ways+to+fry+different+vegetables&amp;sp=EgQgAXAB</t>
        </is>
      </c>
    </row>
    <row r="2578" ht="25.5" customHeight="1">
      <c r="A2578" t="inlineStr">
        <is>
          <t>frying vegetables</t>
        </is>
      </c>
      <c r="B2578" t="inlineStr">
        <is>
          <t>Steps to fry vegetables perfectly</t>
        </is>
      </c>
      <c r="C2578"/>
      <c r="D2578"/>
      <c r="E2578" t="inlineStr">
        <is>
          <t>https://www.youtube.com/results?search_query=Steps+to+fry+vegetables+perfectly&amp;sp=EgQgAXAB</t>
        </is>
      </c>
    </row>
    <row r="2579" ht="25.5" customHeight="1">
      <c r="A2579" t="inlineStr">
        <is>
          <t>frying vegetables</t>
        </is>
      </c>
      <c r="B2579" t="inlineStr">
        <is>
          <t>Basic guide for first time frying vegetables</t>
        </is>
      </c>
      <c r="C2579"/>
      <c r="D2579"/>
      <c r="E2579" t="inlineStr">
        <is>
          <t>https://www.youtube.com/results?search_query=Basic+guide+for+first+time+frying+vegetables&amp;sp=EgQgAXAB</t>
        </is>
      </c>
    </row>
    <row r="2580" ht="25.5" customHeight="1">
      <c r="A2580" t="inlineStr">
        <is>
          <t>frying vegetables</t>
        </is>
      </c>
      <c r="B2580" t="inlineStr">
        <is>
          <t>Top chef advice on frying vegetables</t>
        </is>
      </c>
      <c r="C2580"/>
      <c r="D2580"/>
      <c r="E2580" t="inlineStr">
        <is>
          <t>https://www.youtube.com/results?search_query=Top+chef+advice+on+frying+vegetables&amp;sp=EgQgAXAB</t>
        </is>
      </c>
    </row>
    <row r="2581" ht="25.5" customHeight="1">
      <c r="A2581" t="inlineStr">
        <is>
          <t>frying vegetables</t>
        </is>
      </c>
      <c r="B2581" t="inlineStr">
        <is>
          <t>Day in the life of a chef frying vegetables</t>
        </is>
      </c>
      <c r="C2581"/>
      <c r="D2581"/>
      <c r="E2581" t="inlineStr">
        <is>
          <t>https://www.youtube.com/results?search_query=Day+in+the+life+of+a+chef+frying+vegetables&amp;sp=EgQgAXAB</t>
        </is>
      </c>
    </row>
    <row r="2582" ht="25.5" customHeight="1">
      <c r="A2582" t="inlineStr">
        <is>
          <t>frying vegetables</t>
        </is>
      </c>
      <c r="B2582" t="inlineStr">
        <is>
          <t>Best oils to use when frying vegetables</t>
        </is>
      </c>
      <c r="C2582"/>
      <c r="D2582"/>
      <c r="E2582" t="inlineStr">
        <is>
          <t>https://www.youtube.com/results?search_query=Best+oils+to+use+when+frying+vegetables&amp;sp=EgQgAXAB</t>
        </is>
      </c>
    </row>
    <row r="2583" ht="25.5" customHeight="1">
      <c r="A2583" t="inlineStr">
        <is>
          <t>frying vegetables</t>
        </is>
      </c>
      <c r="B2583" t="inlineStr">
        <is>
          <t>Do's and don'ts of frying vegetables at home</t>
        </is>
      </c>
      <c r="C2583"/>
      <c r="D2583"/>
      <c r="E2583" t="inlineStr">
        <is>
          <t>https://www.youtube.com/results?search_query=Do's+and+don'ts+of+frying+vegetables+at+home&amp;sp=EgQgAXAB</t>
        </is>
      </c>
    </row>
    <row r="2584" ht="25.5" customHeight="1">
      <c r="A2584" t="inlineStr">
        <is>
          <t>garbage collecting</t>
        </is>
      </c>
      <c r="B2584" t="inlineStr">
        <is>
          <t>How to become a garbage collector</t>
        </is>
      </c>
      <c r="C2584"/>
      <c r="D2584"/>
      <c r="E2584" t="inlineStr">
        <is>
          <t>https://www.youtube.com/results?search_query=How+to+become+a+garbage+collector&amp;sp=EgQgAXAB</t>
        </is>
      </c>
    </row>
    <row r="2585" ht="25.5" customHeight="1">
      <c r="A2585" t="inlineStr">
        <is>
          <t>garbage collecting</t>
        </is>
      </c>
      <c r="B2585" t="inlineStr">
        <is>
          <t>Day in the life of a garbage collector</t>
        </is>
      </c>
      <c r="C2585"/>
      <c r="D2585"/>
      <c r="E2585" t="inlineStr">
        <is>
          <t>https://www.youtube.com/results?search_query=Day+in+the+life+of+a+garbage+collector&amp;sp=EgQgAXAB</t>
        </is>
      </c>
    </row>
    <row r="2586" ht="25.5" customHeight="1">
      <c r="A2586" t="inlineStr">
        <is>
          <t>garbage collecting</t>
        </is>
      </c>
      <c r="B2586" t="inlineStr">
        <is>
          <t>Skills needed for garbage collecting job</t>
        </is>
      </c>
      <c r="C2586"/>
      <c r="D2586"/>
      <c r="E2586" t="inlineStr">
        <is>
          <t>https://www.youtube.com/results?search_query=Skills+needed+for+garbage+collecting+job&amp;sp=EgQgAXAB</t>
        </is>
      </c>
    </row>
    <row r="2587" ht="25.5" customHeight="1">
      <c r="A2587" t="inlineStr">
        <is>
          <t>garbage collecting</t>
        </is>
      </c>
      <c r="B2587" t="inlineStr">
        <is>
          <t>Garbage collecting procedures and methods</t>
        </is>
      </c>
      <c r="C2587"/>
      <c r="D2587"/>
      <c r="E2587" t="inlineStr">
        <is>
          <t>https://www.youtube.com/results?search_query=Garbage+collecting+procedures+and+methods&amp;sp=EgQgAXAB</t>
        </is>
      </c>
    </row>
    <row r="2588" ht="25.5" customHeight="1">
      <c r="A2588" t="inlineStr">
        <is>
          <t>garbage collecting</t>
        </is>
      </c>
      <c r="B2588" t="inlineStr">
        <is>
          <t>What happens during garbage collection</t>
        </is>
      </c>
      <c r="C2588"/>
      <c r="D2588"/>
      <c r="E2588" t="inlineStr">
        <is>
          <t>https://www.youtube.com/results?search_query=What+happens+during+garbage+collection&amp;sp=EgQgAXAB</t>
        </is>
      </c>
    </row>
    <row r="2589" ht="25.5" customHeight="1">
      <c r="A2589" t="inlineStr">
        <is>
          <t>garbage collecting</t>
        </is>
      </c>
      <c r="B2589" t="inlineStr">
        <is>
          <t>Insights into waste management industry</t>
        </is>
      </c>
      <c r="C2589"/>
      <c r="D2589"/>
      <c r="E2589" t="inlineStr">
        <is>
          <t>https://www.youtube.com/results?search_query=Insights+into+waste+management+industry&amp;sp=EgQgAXAB</t>
        </is>
      </c>
    </row>
    <row r="2590" ht="25.5" customHeight="1">
      <c r="A2590" t="inlineStr">
        <is>
          <t>garbage collecting</t>
        </is>
      </c>
      <c r="B2590" t="inlineStr">
        <is>
          <t>Difference between recycling and garbage collecting</t>
        </is>
      </c>
      <c r="C2590"/>
      <c r="D2590"/>
      <c r="E2590" t="inlineStr">
        <is>
          <t>https://www.youtube.com/results?search_query=Difference+between+recycling+and+garbage+collecting&amp;sp=EgQgAXAB</t>
        </is>
      </c>
    </row>
    <row r="2591" ht="25.5" customHeight="1">
      <c r="A2591" t="inlineStr">
        <is>
          <t>garbage collecting</t>
        </is>
      </c>
      <c r="B2591" t="inlineStr">
        <is>
          <t>Training for garbage collection job</t>
        </is>
      </c>
      <c r="C2591"/>
      <c r="D2591"/>
      <c r="E2591" t="inlineStr">
        <is>
          <t>https://www.youtube.com/results?search_query=Training+for+garbage+collection+job&amp;sp=EgQgAXAB</t>
        </is>
      </c>
    </row>
    <row r="2592" ht="25.5" customHeight="1">
      <c r="A2592" t="inlineStr">
        <is>
          <t>garbage collecting</t>
        </is>
      </c>
      <c r="B2592" t="inlineStr">
        <is>
          <t>Health and safety during garbage collecting</t>
        </is>
      </c>
      <c r="C2592"/>
      <c r="D2592"/>
      <c r="E2592" t="inlineStr">
        <is>
          <t>https://www.youtube.com/results?search_query=Health+and+safety+during+garbage+collecting&amp;sp=EgQgAXAB</t>
        </is>
      </c>
    </row>
    <row r="2593" ht="25.5" customHeight="1">
      <c r="A2593" t="inlineStr">
        <is>
          <t>garbage collecting</t>
        </is>
      </c>
      <c r="B2593" t="inlineStr">
        <is>
          <t>Advanced technology in garbage collecting</t>
        </is>
      </c>
      <c r="C2593"/>
      <c r="D2593"/>
      <c r="E2593" t="inlineStr">
        <is>
          <t>https://www.youtube.com/results?search_query=Advanced+technology+in+garbage+collecting&amp;sp=EgQgAXAB</t>
        </is>
      </c>
    </row>
    <row r="2594" ht="25.5" customHeight="1">
      <c r="A2594" t="inlineStr">
        <is>
          <t>gargling</t>
        </is>
      </c>
      <c r="B2594" t="inlineStr">
        <is>
          <t>How to gargle properly for oral health</t>
        </is>
      </c>
      <c r="C2594"/>
      <c r="D2594"/>
      <c r="E2594" t="inlineStr">
        <is>
          <t>https://www.youtube.com/results?search_query=How+to+gargle+properly+for+oral+health&amp;sp=EgQgAXAB</t>
        </is>
      </c>
    </row>
    <row r="2595" ht="25.5" customHeight="1">
      <c r="A2595" t="inlineStr">
        <is>
          <t>gargling</t>
        </is>
      </c>
      <c r="B2595" t="inlineStr">
        <is>
          <t>Benefits of gargling with salt water</t>
        </is>
      </c>
      <c r="C2595"/>
      <c r="D2595"/>
      <c r="E2595" t="inlineStr">
        <is>
          <t>https://www.youtube.com/results?search_query=Benefits+of+gargling+with+salt+water&amp;sp=EgQgAXAB</t>
        </is>
      </c>
    </row>
    <row r="2596" ht="25.5" customHeight="1">
      <c r="A2596" t="inlineStr">
        <is>
          <t>gargling</t>
        </is>
      </c>
      <c r="B2596" t="inlineStr">
        <is>
          <t>Techniques for effective gargling</t>
        </is>
      </c>
      <c r="C2596"/>
      <c r="D2596"/>
      <c r="E2596" t="inlineStr">
        <is>
          <t>https://www.youtube.com/results?search_query=Techniques+for+effective+gargling&amp;sp=EgQgAXAB</t>
        </is>
      </c>
    </row>
    <row r="2597" ht="25.5" customHeight="1">
      <c r="A2597" t="inlineStr">
        <is>
          <t>gargling</t>
        </is>
      </c>
      <c r="B2597" t="inlineStr">
        <is>
          <t>Day in the life of a dental hygienist: Gargling tips</t>
        </is>
      </c>
      <c r="C2597"/>
      <c r="D2597"/>
      <c r="E2597" t="inlineStr">
        <is>
          <t>https://www.youtube.com/results?search_query=Day+in+the+life+of+a+dental+hygienist:+Gargling+tips&amp;sp=EgQgAXAB</t>
        </is>
      </c>
    </row>
    <row r="2598" ht="25.5" customHeight="1">
      <c r="A2598" t="inlineStr">
        <is>
          <t>gargling</t>
        </is>
      </c>
      <c r="B2598" t="inlineStr">
        <is>
          <t>Best solutions to gargle with for sore throat</t>
        </is>
      </c>
      <c r="C2598"/>
      <c r="D2598"/>
      <c r="E2598" t="inlineStr">
        <is>
          <t>https://www.youtube.com/results?search_query=Best+solutions+to+gargle+with+for+sore+throat&amp;sp=EgQgAXAB</t>
        </is>
      </c>
    </row>
    <row r="2599" ht="25.5" customHeight="1">
      <c r="A2599" t="inlineStr">
        <is>
          <t>gargling</t>
        </is>
      </c>
      <c r="B2599" t="inlineStr">
        <is>
          <t>How to gargle with hydrogen peroxide</t>
        </is>
      </c>
      <c r="C2599"/>
      <c r="D2599"/>
      <c r="E2599" t="inlineStr">
        <is>
          <t>https://www.youtube.com/results?search_query=How+to+gargle+with+hydrogen+peroxide&amp;sp=EgQgAXAB</t>
        </is>
      </c>
    </row>
    <row r="2600" ht="25.5" customHeight="1">
      <c r="A2600" t="inlineStr">
        <is>
          <t>gargling</t>
        </is>
      </c>
      <c r="B2600" t="inlineStr">
        <is>
          <t>Gargling techniques for tonsil stones removal</t>
        </is>
      </c>
      <c r="C2600"/>
      <c r="D2600"/>
      <c r="E2600" t="inlineStr">
        <is>
          <t>https://www.youtube.com/results?search_query=Gargling+techniques+for+tonsil+stones+removal&amp;sp=EgQgAXAB</t>
        </is>
      </c>
    </row>
    <row r="2601" ht="25.5" customHeight="1">
      <c r="A2601" t="inlineStr">
        <is>
          <t>gargling</t>
        </is>
      </c>
      <c r="B2601" t="inlineStr">
        <is>
          <t>Guide to gargling for kids</t>
        </is>
      </c>
      <c r="C2601"/>
      <c r="D2601"/>
      <c r="E2601" t="inlineStr">
        <is>
          <t>https://www.youtube.com/results?search_query=Guide+to+gargling+for+kids&amp;sp=EgQgAXAB</t>
        </is>
      </c>
    </row>
    <row r="2602" ht="25.5" customHeight="1">
      <c r="A2602" t="inlineStr">
        <is>
          <t>gargling</t>
        </is>
      </c>
      <c r="B2602" t="inlineStr">
        <is>
          <t>How to gargle without choking</t>
        </is>
      </c>
      <c r="C2602"/>
      <c r="D2602"/>
      <c r="E2602" t="inlineStr">
        <is>
          <t>https://www.youtube.com/results?search_query=How+to+gargle+without+choking&amp;sp=EgQgAXAB</t>
        </is>
      </c>
    </row>
    <row r="2603" ht="25.5" customHeight="1">
      <c r="A2603" t="inlineStr">
        <is>
          <t>gargling</t>
        </is>
      </c>
      <c r="B2603" t="inlineStr">
        <is>
          <t>Can gargling prevent cold and flu? Science explanation</t>
        </is>
      </c>
      <c r="C2603"/>
      <c r="D2603"/>
      <c r="E2603" t="inlineStr">
        <is>
          <t>https://www.youtube.com/results?search_query=Can+gargling+prevent+cold+and+flu?+Science+explanation&amp;sp=EgQgAXAB</t>
        </is>
      </c>
    </row>
    <row r="2604" ht="25.5" customHeight="1">
      <c r="A2604" t="inlineStr">
        <is>
          <t>getting a haircut</t>
        </is>
      </c>
      <c r="B2604" t="inlineStr">
        <is>
          <t>How to get a perfect haircut for your face shape</t>
        </is>
      </c>
      <c r="C2604"/>
      <c r="D2604"/>
      <c r="E2604" t="inlineStr">
        <is>
          <t>https://www.youtube.com/results?search_query=How+to+get+a+perfect+haircut+for+your+face+shape&amp;sp=EgQgAXAB</t>
        </is>
      </c>
    </row>
    <row r="2605" ht="25.5" customHeight="1">
      <c r="A2605" t="inlineStr">
        <is>
          <t>getting a haircut</t>
        </is>
      </c>
      <c r="B2605" t="inlineStr">
        <is>
          <t>Barber explaining the haircut process step by step</t>
        </is>
      </c>
      <c r="C2605"/>
      <c r="D2605"/>
      <c r="E2605" t="inlineStr">
        <is>
          <t>https://www.youtube.com/results?search_query=Barber+explaining+the+haircut+process+step+by+step&amp;sp=EgQgAXAB</t>
        </is>
      </c>
    </row>
    <row r="2606" ht="25.5" customHeight="1">
      <c r="A2606" t="inlineStr">
        <is>
          <t>getting a haircut</t>
        </is>
      </c>
      <c r="B2606" t="inlineStr">
        <is>
          <t>Day in the life of a hairstylist</t>
        </is>
      </c>
      <c r="C2606"/>
      <c r="D2606"/>
      <c r="E2606" t="inlineStr">
        <is>
          <t>https://www.youtube.com/results?search_query=Day+in+the+life+of+a+hairstylist&amp;sp=EgQgAXAB</t>
        </is>
      </c>
    </row>
    <row r="2607" ht="25.5" customHeight="1">
      <c r="A2607" t="inlineStr">
        <is>
          <t>getting a haircut</t>
        </is>
      </c>
      <c r="B2607" t="inlineStr">
        <is>
          <t>Examples of different types of haircuts for men</t>
        </is>
      </c>
      <c r="C2607"/>
      <c r="D2607"/>
      <c r="E2607" t="inlineStr">
        <is>
          <t>https://www.youtube.com/results?search_query=Examples+of+different+types+of+haircuts+for+men&amp;sp=EgQgAXAB</t>
        </is>
      </c>
    </row>
    <row r="2608" ht="25.5" customHeight="1">
      <c r="A2608" t="inlineStr">
        <is>
          <t>getting a haircut</t>
        </is>
      </c>
      <c r="B2608" t="inlineStr">
        <is>
          <t>Hairstyling tips and tricks for getting a good haircut at home</t>
        </is>
      </c>
      <c r="C2608"/>
      <c r="D2608"/>
      <c r="E2608" t="inlineStr">
        <is>
          <t>https://www.youtube.com/results?search_query=Hairstyling+tips+and+tricks+for+getting+a+good+haircut+at+home&amp;sp=EgQgAXAB</t>
        </is>
      </c>
    </row>
    <row r="2609" ht="25.5" customHeight="1">
      <c r="A2609" t="inlineStr">
        <is>
          <t>getting a haircut</t>
        </is>
      </c>
      <c r="B2609" t="inlineStr">
        <is>
          <t>Comparing salon versus barber haircut experience</t>
        </is>
      </c>
      <c r="C2609"/>
      <c r="D2609"/>
      <c r="E2609" t="inlineStr">
        <is>
          <t>https://www.youtube.com/results?search_query=Comparing+salon+versus+barber+haircut+experience&amp;sp=EgQgAXAB</t>
        </is>
      </c>
    </row>
    <row r="2610" ht="25.5" customHeight="1">
      <c r="A2610" t="inlineStr">
        <is>
          <t>getting a haircut</t>
        </is>
      </c>
      <c r="B2610" t="inlineStr">
        <is>
          <t>Behind the scenes of a professional haircut</t>
        </is>
      </c>
      <c r="C2610"/>
      <c r="D2610"/>
      <c r="E2610" t="inlineStr">
        <is>
          <t>https://www.youtube.com/results?search_query=Behind+the+scenes+of+a+professional+haircut&amp;sp=EgQgAXAB</t>
        </is>
      </c>
    </row>
    <row r="2611" ht="25.5" customHeight="1">
      <c r="A2611" t="inlineStr">
        <is>
          <t>getting a haircut</t>
        </is>
      </c>
      <c r="B2611" t="inlineStr">
        <is>
          <t>DIY cutting your own hair tutorial</t>
        </is>
      </c>
      <c r="C2611"/>
      <c r="D2611"/>
      <c r="E2611" t="inlineStr">
        <is>
          <t>https://www.youtube.com/results?search_query=DIY+cutting+your+own+hair+tutorial&amp;sp=EgQgAXAB</t>
        </is>
      </c>
    </row>
    <row r="2612" ht="25.5" customHeight="1">
      <c r="A2612" t="inlineStr">
        <is>
          <t>getting a haircut</t>
        </is>
      </c>
      <c r="B2612" t="inlineStr">
        <is>
          <t>Short versus long haircuts  what to choose</t>
        </is>
      </c>
      <c r="C2612"/>
      <c r="D2612"/>
      <c r="E2612" t="inlineStr">
        <is>
          <t>https://www.youtube.com/results?search_query=Short+versus+long+haircuts++what+to+choose&amp;sp=EgQgAXAB</t>
        </is>
      </c>
    </row>
    <row r="2613" ht="25.5" customHeight="1">
      <c r="A2613" t="inlineStr">
        <is>
          <t>getting a haircut</t>
        </is>
      </c>
      <c r="B2613" t="inlineStr">
        <is>
          <t>Watch a professional stylist giving a haircut</t>
        </is>
      </c>
      <c r="C2613"/>
      <c r="D2613"/>
      <c r="E2613" t="inlineStr">
        <is>
          <t>https://www.youtube.com/results?search_query=Watch+a+professional+stylist+giving+a+haircut&amp;sp=EgQgAXAB</t>
        </is>
      </c>
    </row>
    <row r="2614" ht="25.5" customHeight="1">
      <c r="A2614" t="inlineStr">
        <is>
          <t>getting a tattoo</t>
        </is>
      </c>
      <c r="B2614" t="inlineStr">
        <is>
          <t>How to prepare for your first tattoo</t>
        </is>
      </c>
      <c r="C2614"/>
      <c r="D2614"/>
      <c r="E2614" t="inlineStr">
        <is>
          <t>https://www.youtube.com/results?search_query=How+to+prepare+for+your+first+tattoo&amp;sp=EgQgAXAB</t>
        </is>
      </c>
    </row>
    <row r="2615" ht="25.5" customHeight="1">
      <c r="A2615" t="inlineStr">
        <is>
          <t>getting a tattoo</t>
        </is>
      </c>
      <c r="B2615" t="inlineStr">
        <is>
          <t>Process of getting a tattoo</t>
        </is>
      </c>
      <c r="C2615"/>
      <c r="D2615"/>
      <c r="E2615" t="inlineStr">
        <is>
          <t>https://www.youtube.com/results?search_query=Process+of+getting+a+tattoo&amp;sp=EgQgAXAB</t>
        </is>
      </c>
    </row>
    <row r="2616" ht="25.5" customHeight="1">
      <c r="A2616" t="inlineStr">
        <is>
          <t>getting a tattoo</t>
        </is>
      </c>
      <c r="B2616" t="inlineStr">
        <is>
          <t>What to know before getting a tattoo</t>
        </is>
      </c>
      <c r="C2616"/>
      <c r="D2616"/>
      <c r="E2616" t="inlineStr">
        <is>
          <t>https://www.youtube.com/results?search_query=What+to+know+before+getting+a+tattoo&amp;sp=EgQgAXAB</t>
        </is>
      </c>
    </row>
    <row r="2617" ht="25.5" customHeight="1">
      <c r="A2617" t="inlineStr">
        <is>
          <t>getting a tattoo</t>
        </is>
      </c>
      <c r="B2617" t="inlineStr">
        <is>
          <t>Day in the life of a tattoo artist</t>
        </is>
      </c>
      <c r="C2617"/>
      <c r="D2617"/>
      <c r="E2617" t="inlineStr">
        <is>
          <t>https://www.youtube.com/results?search_query=Day+in+the+life+of+a+tattoo+artist&amp;sp=EgQgAXAB</t>
        </is>
      </c>
    </row>
    <row r="2618" ht="25.5" customHeight="1">
      <c r="A2618" t="inlineStr">
        <is>
          <t>getting a tattoo</t>
        </is>
      </c>
      <c r="B2618" t="inlineStr">
        <is>
          <t>Different styles of tattoos explained</t>
        </is>
      </c>
      <c r="C2618"/>
      <c r="D2618"/>
      <c r="E2618" t="inlineStr">
        <is>
          <t>https://www.youtube.com/results?search_query=Different+styles+of+tattoos+explained&amp;sp=EgQgAXAB</t>
        </is>
      </c>
    </row>
    <row r="2619" ht="25.5" customHeight="1">
      <c r="A2619" t="inlineStr">
        <is>
          <t>getting a tattoo</t>
        </is>
      </c>
      <c r="B2619" t="inlineStr">
        <is>
          <t>How to choose the right tattoo design</t>
        </is>
      </c>
      <c r="C2619"/>
      <c r="D2619"/>
      <c r="E2619" t="inlineStr">
        <is>
          <t>https://www.youtube.com/results?search_query=How+to+choose+the+right+tattoo+design&amp;sp=EgQgAXAB</t>
        </is>
      </c>
    </row>
    <row r="2620" ht="25.5" customHeight="1">
      <c r="A2620" t="inlineStr">
        <is>
          <t>getting a tattoo</t>
        </is>
      </c>
      <c r="B2620" t="inlineStr">
        <is>
          <t>How to care for a new tattoo</t>
        </is>
      </c>
      <c r="C2620"/>
      <c r="D2620"/>
      <c r="E2620" t="inlineStr">
        <is>
          <t>https://www.youtube.com/results?search_query=How+to+care+for+a+new+tattoo&amp;sp=EgQgAXAB</t>
        </is>
      </c>
    </row>
    <row r="2621" ht="25.5" customHeight="1">
      <c r="A2621" t="inlineStr">
        <is>
          <t>getting a tattoo</t>
        </is>
      </c>
      <c r="B2621" t="inlineStr">
        <is>
          <t>Dealing with tattoo pain: tips and tricks</t>
        </is>
      </c>
      <c r="C2621"/>
      <c r="D2621"/>
      <c r="E2621" t="inlineStr">
        <is>
          <t>https://www.youtube.com/results?search_query=Dealing+with+tattoo+pain:+tips+and+tricks&amp;sp=EgQgAXAB</t>
        </is>
      </c>
    </row>
    <row r="2622" ht="25.5" customHeight="1">
      <c r="A2622" t="inlineStr">
        <is>
          <t>getting a tattoo</t>
        </is>
      </c>
      <c r="B2622" t="inlineStr">
        <is>
          <t>Tattoo healing process step by step</t>
        </is>
      </c>
      <c r="C2622"/>
      <c r="D2622"/>
      <c r="E2622" t="inlineStr">
        <is>
          <t>https://www.youtube.com/results?search_query=Tattoo+healing+process+step+by+step&amp;sp=EgQgAXAB</t>
        </is>
      </c>
    </row>
    <row r="2623" ht="25.5" customHeight="1">
      <c r="A2623" t="inlineStr">
        <is>
          <t>getting a tattoo</t>
        </is>
      </c>
      <c r="B2623" t="inlineStr">
        <is>
          <t>Common mistakes when getting a tattoo</t>
        </is>
      </c>
      <c r="C2623"/>
      <c r="D2623"/>
      <c r="E2623" t="inlineStr">
        <is>
          <t>https://www.youtube.com/results?search_query=Common+mistakes+when+getting+a+tattoo&amp;sp=EgQgAXAB</t>
        </is>
      </c>
    </row>
    <row r="2624" ht="25.5" customHeight="1">
      <c r="A2624" t="inlineStr">
        <is>
          <t>giving or receiving award</t>
        </is>
      </c>
      <c r="B2624" t="inlineStr">
        <is>
          <t>How to give awards effectively ceremony</t>
        </is>
      </c>
      <c r="C2624"/>
      <c r="D2624"/>
      <c r="E2624" t="inlineStr">
        <is>
          <t>https://www.youtube.com/results?search_query=How+to+give+awards+effectively+ceremony&amp;sp=EgQgAXAB</t>
        </is>
      </c>
    </row>
    <row r="2625" ht="25.5" customHeight="1">
      <c r="A2625" t="inlineStr">
        <is>
          <t>giving or receiving award</t>
        </is>
      </c>
      <c r="B2625" t="inlineStr">
        <is>
          <t>Best practices for receiving an award</t>
        </is>
      </c>
      <c r="C2625"/>
      <c r="D2625"/>
      <c r="E2625" t="inlineStr">
        <is>
          <t>https://www.youtube.com/results?search_query=Best+practices+for+receiving+an+award&amp;sp=EgQgAXAB</t>
        </is>
      </c>
    </row>
    <row r="2626" ht="25.5" customHeight="1">
      <c r="A2626" t="inlineStr">
        <is>
          <t>giving or receiving award</t>
        </is>
      </c>
      <c r="B2626" t="inlineStr">
        <is>
          <t>Day in the life of an award ceremony planner</t>
        </is>
      </c>
      <c r="C2626"/>
      <c r="D2626"/>
      <c r="E2626" t="inlineStr">
        <is>
          <t>https://www.youtube.com/results?search_query=Day+in+the+life+of+an+award+ceremony+planner&amp;sp=EgQgAXAB</t>
        </is>
      </c>
    </row>
    <row r="2627" ht="25.5" customHeight="1">
      <c r="A2627" t="inlineStr">
        <is>
          <t>giving or receiving award</t>
        </is>
      </c>
      <c r="B2627" t="inlineStr">
        <is>
          <t>Award giving speeches and performances at prestigious events</t>
        </is>
      </c>
      <c r="C2627"/>
      <c r="D2627"/>
      <c r="E2627" t="inlineStr">
        <is>
          <t>https://www.youtube.com/results?search_query=Award+giving+speeches+and+performances+at+prestigious+events&amp;sp=EgQgAXAB</t>
        </is>
      </c>
    </row>
    <row r="2628" ht="25.5" customHeight="1">
      <c r="A2628" t="inlineStr">
        <is>
          <t>giving or receiving award</t>
        </is>
      </c>
      <c r="B2628" t="inlineStr">
        <is>
          <t>Procedures of giving academic or sport awards</t>
        </is>
      </c>
      <c r="C2628"/>
      <c r="D2628"/>
      <c r="E2628" t="inlineStr">
        <is>
          <t>https://www.youtube.com/results?search_query=Procedures+of+giving+academic+or+sport+awards&amp;sp=EgQgAXAB</t>
        </is>
      </c>
    </row>
    <row r="2629" ht="25.5" customHeight="1">
      <c r="A2629" t="inlineStr">
        <is>
          <t>giving or receiving award</t>
        </is>
      </c>
      <c r="B2629" t="inlineStr">
        <is>
          <t>Expert tips on gracefully receiving an award</t>
        </is>
      </c>
      <c r="C2629"/>
      <c r="D2629"/>
      <c r="E2629" t="inlineStr">
        <is>
          <t>https://www.youtube.com/results?search_query=Expert+tips+on+gracefully+receiving+an+award&amp;sp=EgQgAXAB</t>
        </is>
      </c>
    </row>
    <row r="2630" ht="25.5" customHeight="1">
      <c r="A2630" t="inlineStr">
        <is>
          <t>giving or receiving award</t>
        </is>
      </c>
      <c r="B2630" t="inlineStr">
        <is>
          <t>Behind the scenes of organizing an award giving event</t>
        </is>
      </c>
      <c r="C2630"/>
      <c r="D2630"/>
      <c r="E2630" t="inlineStr">
        <is>
          <t>https://www.youtube.com/results?search_query=Behind+the+scenes+of+organizing+an+award+giving+event&amp;sp=EgQgAXAB</t>
        </is>
      </c>
    </row>
    <row r="2631" ht="25.5" customHeight="1">
      <c r="A2631" t="inlineStr">
        <is>
          <t>giving or receiving award</t>
        </is>
      </c>
      <c r="B2631" t="inlineStr">
        <is>
          <t>Masterclass on how to present awards on stage</t>
        </is>
      </c>
      <c r="C2631"/>
      <c r="D2631"/>
      <c r="E2631" t="inlineStr">
        <is>
          <t>https://www.youtube.com/results?search_query=Masterclass+on+how+to+present+awards+on+stage&amp;sp=EgQgAXAB</t>
        </is>
      </c>
    </row>
    <row r="2632" ht="25.5" customHeight="1">
      <c r="A2632" t="inlineStr">
        <is>
          <t>giving or receiving award</t>
        </is>
      </c>
      <c r="B2632" t="inlineStr">
        <is>
          <t>Receiving an Oscar award interview experiences</t>
        </is>
      </c>
      <c r="C2632"/>
      <c r="D2632"/>
      <c r="E2632" t="inlineStr">
        <is>
          <t>https://www.youtube.com/results?search_query=Receiving+an+Oscar+award+interview+experiences&amp;sp=EgQgAXAB</t>
        </is>
      </c>
    </row>
    <row r="2633" ht="25.5" customHeight="1">
      <c r="A2633" t="inlineStr">
        <is>
          <t>giving or receiving award</t>
        </is>
      </c>
      <c r="B2633" t="inlineStr">
        <is>
          <t>Preparing and delivering an award acceptance speech</t>
        </is>
      </c>
      <c r="C2633"/>
      <c r="D2633"/>
      <c r="E2633" t="inlineStr">
        <is>
          <t>https://www.youtube.com/results?search_query=Preparing+and+delivering+an+award+acceptance+speech&amp;sp=EgQgAXAB</t>
        </is>
      </c>
    </row>
    <row r="2634" ht="25.5" customHeight="1">
      <c r="A2634" t="inlineStr">
        <is>
          <t>grinding meat</t>
        </is>
      </c>
      <c r="B2634" t="inlineStr">
        <is>
          <t>How to grind meat at home using a grinder</t>
        </is>
      </c>
      <c r="C2634"/>
      <c r="D2634"/>
      <c r="E2634" t="inlineStr">
        <is>
          <t>https://www.youtube.com/results?search_query=How+to+grind+meat+at+home+using+a+grinder&amp;sp=EgQgAXAB</t>
        </is>
      </c>
    </row>
    <row r="2635" ht="25.5" customHeight="1">
      <c r="A2635" t="inlineStr">
        <is>
          <t>grinding meat</t>
        </is>
      </c>
      <c r="B2635" t="inlineStr">
        <is>
          <t>Different techniques for grinding meat</t>
        </is>
      </c>
      <c r="C2635"/>
      <c r="D2635"/>
      <c r="E2635" t="inlineStr">
        <is>
          <t>https://www.youtube.com/results?search_query=Different+techniques+for+grinding+meat&amp;sp=EgQgAXAB</t>
        </is>
      </c>
    </row>
    <row r="2636" ht="25.5" customHeight="1">
      <c r="A2636" t="inlineStr">
        <is>
          <t>grinding meat</t>
        </is>
      </c>
      <c r="B2636" t="inlineStr">
        <is>
          <t>Top 10 meat grinder reviews</t>
        </is>
      </c>
      <c r="C2636"/>
      <c r="D2636"/>
      <c r="E2636" t="inlineStr">
        <is>
          <t>https://www.youtube.com/results?search_query=Top+10+meat+grinder+reviews&amp;sp=EgQgAXAB</t>
        </is>
      </c>
    </row>
    <row r="2637" ht="25.5" customHeight="1">
      <c r="A2637" t="inlineStr">
        <is>
          <t>grinding meat</t>
        </is>
      </c>
      <c r="B2637" t="inlineStr">
        <is>
          <t>Grinding meat without a grinder</t>
        </is>
      </c>
      <c r="C2637"/>
      <c r="D2637"/>
      <c r="E2637" t="inlineStr">
        <is>
          <t>https://www.youtube.com/results?search_query=Grinding+meat+without+a+grinder&amp;sp=EgQgAXAB</t>
        </is>
      </c>
    </row>
    <row r="2638" ht="25.5" customHeight="1">
      <c r="A2638" t="inlineStr">
        <is>
          <t>grinding meat</t>
        </is>
      </c>
      <c r="B2638" t="inlineStr">
        <is>
          <t>DIY: How to grind meat</t>
        </is>
      </c>
      <c r="C2638"/>
      <c r="D2638"/>
      <c r="E2638" t="inlineStr">
        <is>
          <t>https://www.youtube.com/results?search_query=DIY:+How+to+grind+meat&amp;sp=EgQgAXAB</t>
        </is>
      </c>
    </row>
    <row r="2639" ht="25.5" customHeight="1">
      <c r="A2639" t="inlineStr">
        <is>
          <t>grinding meat</t>
        </is>
      </c>
      <c r="B2639" t="inlineStr">
        <is>
          <t>Safe practices for grinding meat at home</t>
        </is>
      </c>
      <c r="C2639"/>
      <c r="D2639"/>
      <c r="E2639" t="inlineStr">
        <is>
          <t>https://www.youtube.com/results?search_query=Safe+practices+for+grinding+meat+at+home&amp;sp=EgQgAXAB</t>
        </is>
      </c>
    </row>
    <row r="2640" ht="25.5" customHeight="1">
      <c r="A2640" t="inlineStr">
        <is>
          <t>grinding meat</t>
        </is>
      </c>
      <c r="B2640" t="inlineStr">
        <is>
          <t>Day in the life of a butcher: grinding meat</t>
        </is>
      </c>
      <c r="C2640"/>
      <c r="D2640"/>
      <c r="E2640" t="inlineStr">
        <is>
          <t>https://www.youtube.com/results?search_query=Day+in+the+life+of+a+butcher:+grinding+meat&amp;sp=EgQgAXAB</t>
        </is>
      </c>
    </row>
    <row r="2641" ht="25.5" customHeight="1">
      <c r="A2641" t="inlineStr">
        <is>
          <t>grinding meat</t>
        </is>
      </c>
      <c r="B2641" t="inlineStr">
        <is>
          <t>Behind the scenes of a deli: grinding meat</t>
        </is>
      </c>
      <c r="C2641"/>
      <c r="D2641"/>
      <c r="E2641" t="inlineStr">
        <is>
          <t>https://www.youtube.com/results?search_query=Behind+the+scenes+of+a+deli:+grinding+meat&amp;sp=EgQgAXAB</t>
        </is>
      </c>
    </row>
    <row r="2642" ht="25.5" customHeight="1">
      <c r="A2642" t="inlineStr">
        <is>
          <t>grinding meat</t>
        </is>
      </c>
      <c r="B2642" t="inlineStr">
        <is>
          <t>Tips and tricks for grinding meat for beginners</t>
        </is>
      </c>
      <c r="C2642"/>
      <c r="D2642"/>
      <c r="E2642" t="inlineStr">
        <is>
          <t>https://www.youtube.com/results?search_query=Tips+and+tricks+for+grinding+meat+for+beginners&amp;sp=EgQgAXAB</t>
        </is>
      </c>
    </row>
    <row r="2643" ht="25.5" customHeight="1">
      <c r="A2643" t="inlineStr">
        <is>
          <t>grinding meat</t>
        </is>
      </c>
      <c r="B2643" t="inlineStr">
        <is>
          <t>How to clean and maintain your meat grinder</t>
        </is>
      </c>
      <c r="C2643"/>
      <c r="D2643"/>
      <c r="E2643" t="inlineStr">
        <is>
          <t>https://www.youtube.com/results?search_query=How+to+clean+and+maintain+your+meat+grinder&amp;sp=EgQgAXAB</t>
        </is>
      </c>
    </row>
    <row r="2644" ht="25.5" customHeight="1">
      <c r="A2644" t="inlineStr">
        <is>
          <t>grooming dog</t>
        </is>
      </c>
      <c r="B2644" t="inlineStr">
        <is>
          <t>How to groom your dog at home</t>
        </is>
      </c>
      <c r="C2644"/>
      <c r="D2644"/>
      <c r="E2644" t="inlineStr">
        <is>
          <t>https://www.youtube.com/results?search_query=How+to+groom+your+dog+at+home&amp;sp=EgQgAXAB</t>
        </is>
      </c>
    </row>
    <row r="2645" ht="25.5" customHeight="1">
      <c r="A2645" t="inlineStr">
        <is>
          <t>grooming dog</t>
        </is>
      </c>
      <c r="B2645" t="inlineStr">
        <is>
          <t>Professional dog grooming tips and techniques</t>
        </is>
      </c>
      <c r="C2645"/>
      <c r="D2645"/>
      <c r="E2645" t="inlineStr">
        <is>
          <t>https://www.youtube.com/results?search_query=Professional+dog+grooming+tips+and+techniques&amp;sp=EgQgAXAB</t>
        </is>
      </c>
    </row>
    <row r="2646" ht="25.5" customHeight="1">
      <c r="A2646" t="inlineStr">
        <is>
          <t>grooming dog</t>
        </is>
      </c>
      <c r="B2646" t="inlineStr">
        <is>
          <t>Day in the life of a dog groomer</t>
        </is>
      </c>
      <c r="C2646"/>
      <c r="D2646"/>
      <c r="E2646" t="inlineStr">
        <is>
          <t>https://www.youtube.com/results?search_query=Day+in+the+life+of+a+dog+groomer&amp;sp=EgQgAXAB</t>
        </is>
      </c>
    </row>
    <row r="2647" ht="25.5" customHeight="1">
      <c r="A2647" t="inlineStr">
        <is>
          <t>grooming dog</t>
        </is>
      </c>
      <c r="B2647" t="inlineStr">
        <is>
          <t>Step by step guide to grooming your dog</t>
        </is>
      </c>
      <c r="C2647"/>
      <c r="D2647"/>
      <c r="E2647" t="inlineStr">
        <is>
          <t>https://www.youtube.com/results?search_query=Step+by+step+guide+to+grooming+your+dog&amp;sp=EgQgAXAB</t>
        </is>
      </c>
    </row>
    <row r="2648" ht="25.5" customHeight="1">
      <c r="A2648" t="inlineStr">
        <is>
          <t>grooming dog</t>
        </is>
      </c>
      <c r="B2648" t="inlineStr">
        <is>
          <t>Best practices for grooming different dog breeds</t>
        </is>
      </c>
      <c r="C2648"/>
      <c r="D2648"/>
      <c r="E2648" t="inlineStr">
        <is>
          <t>https://www.youtube.com/results?search_query=Best+practices+for+grooming+different+dog+breeds&amp;sp=EgQgAXAB</t>
        </is>
      </c>
    </row>
    <row r="2649" ht="25.5" customHeight="1">
      <c r="A2649" t="inlineStr">
        <is>
          <t>grooming dog</t>
        </is>
      </c>
      <c r="B2649" t="inlineStr">
        <is>
          <t>Dog grooming: tools and supplies you need</t>
        </is>
      </c>
      <c r="C2649"/>
      <c r="D2649"/>
      <c r="E2649" t="inlineStr">
        <is>
          <t>https://www.youtube.com/results?search_query=Dog+grooming:+tools+and+supplies+you+need&amp;sp=EgQgAXAB</t>
        </is>
      </c>
    </row>
    <row r="2650" ht="25.5" customHeight="1">
      <c r="A2650" t="inlineStr">
        <is>
          <t>grooming dog</t>
        </is>
      </c>
      <c r="B2650" t="inlineStr">
        <is>
          <t>DIY dog grooming tips for beginners</t>
        </is>
      </c>
      <c r="C2650"/>
      <c r="D2650"/>
      <c r="E2650" t="inlineStr">
        <is>
          <t>https://www.youtube.com/results?search_query=DIY+dog+grooming+tips+for+beginners&amp;sp=EgQgAXAB</t>
        </is>
      </c>
    </row>
    <row r="2651" ht="25.5" customHeight="1">
      <c r="A2651" t="inlineStr">
        <is>
          <t>grooming dog</t>
        </is>
      </c>
      <c r="B2651" t="inlineStr">
        <is>
          <t>How to safely groom your dog's nails and fur</t>
        </is>
      </c>
      <c r="C2651"/>
      <c r="D2651"/>
      <c r="E2651" t="inlineStr">
        <is>
          <t>https://www.youtube.com/results?search_query=How+to+safely+groom+your+dog's+nails+and+fur&amp;sp=EgQgAXAB</t>
        </is>
      </c>
    </row>
    <row r="2652" ht="25.5" customHeight="1">
      <c r="A2652" t="inlineStr">
        <is>
          <t>grooming dog</t>
        </is>
      </c>
      <c r="B2652" t="inlineStr">
        <is>
          <t>Techniques for grooming a dog with long hair</t>
        </is>
      </c>
      <c r="C2652"/>
      <c r="D2652"/>
      <c r="E2652" t="inlineStr">
        <is>
          <t>https://www.youtube.com/results?search_query=Techniques+for+grooming+a+dog+with+long+hair&amp;sp=EgQgAXAB</t>
        </is>
      </c>
    </row>
    <row r="2653" ht="25.5" customHeight="1">
      <c r="A2653" t="inlineStr">
        <is>
          <t>grooming dog</t>
        </is>
      </c>
      <c r="B2653" t="inlineStr">
        <is>
          <t>Grooming your dog : Bathing and brushing techniques</t>
        </is>
      </c>
      <c r="C2653"/>
      <c r="D2653"/>
      <c r="E2653" t="inlineStr">
        <is>
          <t>https://www.youtube.com/results?search_query=Grooming+your+dog+:+Bathing+and+brushing+techniques&amp;sp=EgQgAXAB</t>
        </is>
      </c>
    </row>
    <row r="2654" ht="25.5" customHeight="1">
      <c r="A2654" t="inlineStr">
        <is>
          <t>grooming horse</t>
        </is>
      </c>
      <c r="B2654" t="inlineStr">
        <is>
          <t>How to groom a horse for beginners</t>
        </is>
      </c>
      <c r="C2654"/>
      <c r="D2654"/>
      <c r="E2654" t="inlineStr">
        <is>
          <t>https://www.youtube.com/results?search_query=How+to+groom+a+horse+for+beginners&amp;sp=EgQgAXAB</t>
        </is>
      </c>
    </row>
    <row r="2655" ht="25.5" customHeight="1">
      <c r="A2655" t="inlineStr">
        <is>
          <t>grooming horse</t>
        </is>
      </c>
      <c r="B2655" t="inlineStr">
        <is>
          <t>Essential horse grooming tools</t>
        </is>
      </c>
      <c r="C2655"/>
      <c r="D2655"/>
      <c r="E2655" t="inlineStr">
        <is>
          <t>https://www.youtube.com/results?search_query=Essential+horse+grooming+tools&amp;sp=EgQgAXAB</t>
        </is>
      </c>
    </row>
    <row r="2656" ht="25.5" customHeight="1">
      <c r="A2656" t="inlineStr">
        <is>
          <t>grooming horse</t>
        </is>
      </c>
      <c r="B2656" t="inlineStr">
        <is>
          <t>Day in the life of a professional horse groomer</t>
        </is>
      </c>
      <c r="C2656"/>
      <c r="D2656"/>
      <c r="E2656" t="inlineStr">
        <is>
          <t>https://www.youtube.com/results?search_query=Day+in+the+life+of+a+professional+horse+groomer&amp;sp=EgQgAXAB</t>
        </is>
      </c>
    </row>
    <row r="2657" ht="25.5" customHeight="1">
      <c r="A2657" t="inlineStr">
        <is>
          <t>grooming horse</t>
        </is>
      </c>
      <c r="B2657" t="inlineStr">
        <is>
          <t>Tutorial on grooming a horse</t>
        </is>
      </c>
      <c r="C2657"/>
      <c r="D2657"/>
      <c r="E2657" t="inlineStr">
        <is>
          <t>https://www.youtube.com/results?search_query=Tutorial+on+grooming+a+horse&amp;sp=EgQgAXAB</t>
        </is>
      </c>
    </row>
    <row r="2658" ht="25.5" customHeight="1">
      <c r="A2658" t="inlineStr">
        <is>
          <t>grooming horse</t>
        </is>
      </c>
      <c r="B2658" t="inlineStr">
        <is>
          <t>Horse grooming techniques for a shiny coat</t>
        </is>
      </c>
      <c r="C2658"/>
      <c r="D2658"/>
      <c r="E2658" t="inlineStr">
        <is>
          <t>https://www.youtube.com/results?search_query=Horse+grooming+techniques+for+a+shiny+coat&amp;sp=EgQgAXAB</t>
        </is>
      </c>
    </row>
    <row r="2659" ht="25.5" customHeight="1">
      <c r="A2659" t="inlineStr">
        <is>
          <t>grooming horse</t>
        </is>
      </c>
      <c r="B2659" t="inlineStr">
        <is>
          <t>Proper way to groom a horse precompetition</t>
        </is>
      </c>
      <c r="C2659"/>
      <c r="D2659"/>
      <c r="E2659" t="inlineStr">
        <is>
          <t>https://www.youtube.com/results?search_query=Proper+way+to+groom+a+horse+precompetition&amp;sp=EgQgAXAB</t>
        </is>
      </c>
    </row>
    <row r="2660" ht="25.5" customHeight="1">
      <c r="A2660" t="inlineStr">
        <is>
          <t>grooming horse</t>
        </is>
      </c>
      <c r="B2660" t="inlineStr">
        <is>
          <t>Stepbystep guide to grooming a horse</t>
        </is>
      </c>
      <c r="C2660"/>
      <c r="D2660"/>
      <c r="E2660" t="inlineStr">
        <is>
          <t>https://www.youtube.com/results?search_query=Stepbystep+guide+to+grooming+a+horse&amp;sp=EgQgAXAB</t>
        </is>
      </c>
    </row>
    <row r="2661" ht="25.5" customHeight="1">
      <c r="A2661" t="inlineStr">
        <is>
          <t>grooming horse</t>
        </is>
      </c>
      <c r="B2661" t="inlineStr">
        <is>
          <t>Safety tips for grooming horses</t>
        </is>
      </c>
      <c r="C2661"/>
      <c r="D2661"/>
      <c r="E2661" t="inlineStr">
        <is>
          <t>https://www.youtube.com/results?search_query=Safety+tips+for+grooming+horses&amp;sp=EgQgAXAB</t>
        </is>
      </c>
    </row>
    <row r="2662" ht="25.5" customHeight="1">
      <c r="A2662" t="inlineStr">
        <is>
          <t>grooming horse</t>
        </is>
      </c>
      <c r="B2662" t="inlineStr">
        <is>
          <t>Horse grooming : Do's and don'ts</t>
        </is>
      </c>
      <c r="C2662"/>
      <c r="D2662"/>
      <c r="E2662" t="inlineStr">
        <is>
          <t>https://www.youtube.com/results?search_query=Horse+grooming+:+Do's+and+don'ts&amp;sp=EgQgAXAB</t>
        </is>
      </c>
    </row>
    <row r="2663" ht="25.5" customHeight="1">
      <c r="A2663" t="inlineStr">
        <is>
          <t>grooming horse</t>
        </is>
      </c>
      <c r="B2663" t="inlineStr">
        <is>
          <t>Tips to make horse grooming easier and faster</t>
        </is>
      </c>
      <c r="C2663"/>
      <c r="D2663"/>
      <c r="E2663" t="inlineStr">
        <is>
          <t>https://www.youtube.com/results?search_query=Tips+to+make+horse+grooming+easier+and+faster&amp;sp=EgQgAXAB</t>
        </is>
      </c>
    </row>
    <row r="2664" ht="25.5" customHeight="1">
      <c r="A2664" t="inlineStr">
        <is>
          <t>gymnastics tumbling</t>
        </is>
      </c>
      <c r="B2664" t="inlineStr">
        <is>
          <t>How to start gymnastics tumbling for beginners</t>
        </is>
      </c>
      <c r="C2664"/>
      <c r="D2664"/>
      <c r="E2664" t="inlineStr">
        <is>
          <t>https://www.youtube.com/results?search_query=How+to+start+gymnastics+tumbling+for+beginners&amp;sp=EgQgAXAB</t>
        </is>
      </c>
    </row>
    <row r="2665" ht="25.5" customHeight="1">
      <c r="A2665" t="inlineStr">
        <is>
          <t>gymnastics tumbling</t>
        </is>
      </c>
      <c r="B2665" t="inlineStr">
        <is>
          <t>Advanced gymnastics tumbling techniques</t>
        </is>
      </c>
      <c r="C2665"/>
      <c r="D2665"/>
      <c r="E2665" t="inlineStr">
        <is>
          <t>https://www.youtube.com/results?search_query=Advanced+gymnastics+tumbling+techniques&amp;sp=EgQgAXAB</t>
        </is>
      </c>
    </row>
    <row r="2666" ht="25.5" customHeight="1">
      <c r="A2666" t="inlineStr">
        <is>
          <t>gymnastics tumbling</t>
        </is>
      </c>
      <c r="B2666" t="inlineStr">
        <is>
          <t>Day in the life of a gymnast: tumbling practice</t>
        </is>
      </c>
      <c r="C2666"/>
      <c r="D2666"/>
      <c r="E2666" t="inlineStr">
        <is>
          <t>https://www.youtube.com/results?search_query=Day+in+the+life+of+a+gymnast:+tumbling+practice&amp;sp=EgQgAXAB</t>
        </is>
      </c>
    </row>
    <row r="2667" ht="25.5" customHeight="1">
      <c r="A2667" t="inlineStr">
        <is>
          <t>gymnastics tumbling</t>
        </is>
      </c>
      <c r="B2667" t="inlineStr">
        <is>
          <t>Improving your gymnastics tumbling at home</t>
        </is>
      </c>
      <c r="C2667"/>
      <c r="D2667"/>
      <c r="E2667" t="inlineStr">
        <is>
          <t>https://www.youtube.com/results?search_query=Improving+your+gymnastics+tumbling+at+home&amp;sp=EgQgAXAB</t>
        </is>
      </c>
    </row>
    <row r="2668" ht="25.5" customHeight="1">
      <c r="A2668" t="inlineStr">
        <is>
          <t>gymnastics tumbling</t>
        </is>
      </c>
      <c r="B2668" t="inlineStr">
        <is>
          <t>Tutorial on gymnastics tumbling moves</t>
        </is>
      </c>
      <c r="C2668"/>
      <c r="D2668"/>
      <c r="E2668" t="inlineStr">
        <is>
          <t>https://www.youtube.com/results?search_query=Tutorial+on+gymnastics+tumbling+moves&amp;sp=EgQgAXAB</t>
        </is>
      </c>
    </row>
    <row r="2669" ht="25.5" customHeight="1">
      <c r="A2669" t="inlineStr">
        <is>
          <t>gymnastics tumbling</t>
        </is>
      </c>
      <c r="B2669" t="inlineStr">
        <is>
          <t>Gymnastics tumbling drills and exercises</t>
        </is>
      </c>
      <c r="C2669"/>
      <c r="D2669"/>
      <c r="E2669" t="inlineStr">
        <is>
          <t>https://www.youtube.com/results?search_query=Gymnastics+tumbling+drills+and+exercises&amp;sp=EgQgAXAB</t>
        </is>
      </c>
    </row>
    <row r="2670" ht="25.5" customHeight="1">
      <c r="A2670" t="inlineStr">
        <is>
          <t>gymnastics tumbling</t>
        </is>
      </c>
      <c r="B2670" t="inlineStr">
        <is>
          <t>Olympic gymnastics tumbling routines</t>
        </is>
      </c>
      <c r="C2670"/>
      <c r="D2670"/>
      <c r="E2670" t="inlineStr">
        <is>
          <t>https://www.youtube.com/results?search_query=Olympic+gymnastics+tumbling+routines&amp;sp=EgQgAXAB</t>
        </is>
      </c>
    </row>
    <row r="2671" ht="25.5" customHeight="1">
      <c r="A2671" t="inlineStr">
        <is>
          <t>gymnastics tumbling</t>
        </is>
      </c>
      <c r="B2671" t="inlineStr">
        <is>
          <t>Professional tips for better gymnastics tumbling</t>
        </is>
      </c>
      <c r="C2671"/>
      <c r="D2671"/>
      <c r="E2671" t="inlineStr">
        <is>
          <t>https://www.youtube.com/results?search_query=Professional+tips+for+better+gymnastics+tumbling&amp;sp=EgQgAXAB</t>
        </is>
      </c>
    </row>
    <row r="2672" ht="25.5" customHeight="1">
      <c r="A2672" t="inlineStr">
        <is>
          <t>gymnastics tumbling</t>
        </is>
      </c>
      <c r="B2672" t="inlineStr">
        <is>
          <t>Common mistakes in gymnastics tumbling and how to fix them</t>
        </is>
      </c>
      <c r="C2672"/>
      <c r="D2672"/>
      <c r="E2672" t="inlineStr">
        <is>
          <t>https://www.youtube.com/results?search_query=Common+mistakes+in+gymnastics+tumbling+and+how+to+fix+them&amp;sp=EgQgAXAB</t>
        </is>
      </c>
    </row>
    <row r="2673" ht="25.5" customHeight="1">
      <c r="A2673" t="inlineStr">
        <is>
          <t>gymnastics tumbling</t>
        </is>
      </c>
      <c r="B2673" t="inlineStr">
        <is>
          <t>Essential equipment for gymnastics tumbling training</t>
        </is>
      </c>
      <c r="C2673"/>
      <c r="D2673"/>
      <c r="E2673" t="inlineStr">
        <is>
          <t>https://www.youtube.com/results?search_query=Essential+equipment+for+gymnastics+tumbling+training&amp;sp=EgQgAXAB</t>
        </is>
      </c>
    </row>
    <row r="2674" ht="25.5" customHeight="1">
      <c r="A2674" t="inlineStr">
        <is>
          <t>hammer throw</t>
        </is>
      </c>
      <c r="B2674" t="inlineStr">
        <is>
          <t>How to do hammer throw for beginners</t>
        </is>
      </c>
      <c r="C2674"/>
      <c r="D2674"/>
      <c r="E2674" t="inlineStr">
        <is>
          <t>https://www.youtube.com/results?search_query=How+to+do+hammer+throw+for+beginners&amp;sp=EgQgAXAB</t>
        </is>
      </c>
    </row>
    <row r="2675" ht="25.5" customHeight="1">
      <c r="A2675" t="inlineStr">
        <is>
          <t>hammer throw</t>
        </is>
      </c>
      <c r="B2675" t="inlineStr">
        <is>
          <t>Hammer throw tutorial for professional athletes</t>
        </is>
      </c>
      <c r="C2675"/>
      <c r="D2675"/>
      <c r="E2675" t="inlineStr">
        <is>
          <t>https://www.youtube.com/results?search_query=Hammer+throw+tutorial+for+professional+athletes&amp;sp=EgQgAXAB</t>
        </is>
      </c>
    </row>
    <row r="2676" ht="25.5" customHeight="1">
      <c r="A2676" t="inlineStr">
        <is>
          <t>hammer throw</t>
        </is>
      </c>
      <c r="B2676" t="inlineStr">
        <is>
          <t>Techniques for improving hammer throw performance</t>
        </is>
      </c>
      <c r="C2676"/>
      <c r="D2676"/>
      <c r="E2676" t="inlineStr">
        <is>
          <t>https://www.youtube.com/results?search_query=Techniques+for+improving+hammer+throw+performance&amp;sp=EgQgAXAB</t>
        </is>
      </c>
    </row>
    <row r="2677" ht="25.5" customHeight="1">
      <c r="A2677" t="inlineStr">
        <is>
          <t>hammer throw</t>
        </is>
      </c>
      <c r="B2677" t="inlineStr">
        <is>
          <t>Day in the life of a hammer throw athlete</t>
        </is>
      </c>
      <c r="C2677"/>
      <c r="D2677"/>
      <c r="E2677" t="inlineStr">
        <is>
          <t>https://www.youtube.com/results?search_query=Day+in+the+life+of+a+hammer+throw+athlete&amp;sp=EgQgAXAB</t>
        </is>
      </c>
    </row>
    <row r="2678" ht="25.5" customHeight="1">
      <c r="A2678" t="inlineStr">
        <is>
          <t>hammer throw</t>
        </is>
      </c>
      <c r="B2678" t="inlineStr">
        <is>
          <t>World records in hammer throw</t>
        </is>
      </c>
      <c r="C2678"/>
      <c r="D2678"/>
      <c r="E2678" t="inlineStr">
        <is>
          <t>https://www.youtube.com/results?search_query=World+records+in+hammer+throw&amp;sp=EgQgAXAB</t>
        </is>
      </c>
    </row>
    <row r="2679" ht="25.5" customHeight="1">
      <c r="A2679" t="inlineStr">
        <is>
          <t>hammer throw</t>
        </is>
      </c>
      <c r="B2679" t="inlineStr">
        <is>
          <t>Detailed guide to mastering hammer throw</t>
        </is>
      </c>
      <c r="C2679"/>
      <c r="D2679"/>
      <c r="E2679" t="inlineStr">
        <is>
          <t>https://www.youtube.com/results?search_query=Detailed+guide+to+mastering+hammer+throw&amp;sp=EgQgAXAB</t>
        </is>
      </c>
    </row>
    <row r="2680" ht="25.5" customHeight="1">
      <c r="A2680" t="inlineStr">
        <is>
          <t>hammer throw</t>
        </is>
      </c>
      <c r="B2680" t="inlineStr">
        <is>
          <t>Hammer throw training exercises</t>
        </is>
      </c>
      <c r="C2680"/>
      <c r="D2680"/>
      <c r="E2680" t="inlineStr">
        <is>
          <t>https://www.youtube.com/results?search_query=Hammer+throw+training+exercises&amp;sp=EgQgAXAB</t>
        </is>
      </c>
    </row>
    <row r="2681" ht="25.5" customHeight="1">
      <c r="A2681" t="inlineStr">
        <is>
          <t>hammer throw</t>
        </is>
      </c>
      <c r="B2681" t="inlineStr">
        <is>
          <t>Essential gear for hammer throw</t>
        </is>
      </c>
      <c r="C2681"/>
      <c r="D2681"/>
      <c r="E2681" t="inlineStr">
        <is>
          <t>https://www.youtube.com/results?search_query=Essential+gear+for+hammer+throw&amp;sp=EgQgAXAB</t>
        </is>
      </c>
    </row>
    <row r="2682" ht="25.5" customHeight="1">
      <c r="A2682" t="inlineStr">
        <is>
          <t>hammer throw</t>
        </is>
      </c>
      <c r="B2682" t="inlineStr">
        <is>
          <t>Physics behind the hammer throw</t>
        </is>
      </c>
      <c r="C2682"/>
      <c r="D2682"/>
      <c r="E2682" t="inlineStr">
        <is>
          <t>https://www.youtube.com/results?search_query=Physics+behind+the+hammer+throw&amp;sp=EgQgAXAB</t>
        </is>
      </c>
    </row>
    <row r="2683" ht="25.5" customHeight="1">
      <c r="A2683" t="inlineStr">
        <is>
          <t>hammer throw</t>
        </is>
      </c>
      <c r="B2683" t="inlineStr">
        <is>
          <t>Common mistakes in hammer throw and how to avoid them</t>
        </is>
      </c>
      <c r="C2683"/>
      <c r="D2683"/>
      <c r="E2683" t="inlineStr">
        <is>
          <t>https://www.youtube.com/results?search_query=Common+mistakes+in+hammer+throw+and+how+to+avoid+them&amp;sp=EgQgAXAB</t>
        </is>
      </c>
    </row>
    <row r="2684" ht="25.5" customHeight="1">
      <c r="A2684" t="inlineStr">
        <is>
          <t>headbanging</t>
        </is>
      </c>
      <c r="B2684" t="inlineStr">
        <is>
          <t>How to do headbanging safely</t>
        </is>
      </c>
      <c r="C2684"/>
      <c r="D2684"/>
      <c r="E2684" t="inlineStr">
        <is>
          <t>https://www.youtube.com/results?search_query=How+to+do+headbanging+safely&amp;sp=EgQgAXAB</t>
        </is>
      </c>
    </row>
    <row r="2685" ht="25.5" customHeight="1">
      <c r="A2685" t="inlineStr">
        <is>
          <t>headbanging</t>
        </is>
      </c>
      <c r="B2685" t="inlineStr">
        <is>
          <t>Proper technique for headbanging</t>
        </is>
      </c>
      <c r="C2685"/>
      <c r="D2685"/>
      <c r="E2685" t="inlineStr">
        <is>
          <t>https://www.youtube.com/results?search_query=Proper+technique+for+headbanging&amp;sp=EgQgAXAB</t>
        </is>
      </c>
    </row>
    <row r="2686" ht="25.5" customHeight="1">
      <c r="A2686" t="inlineStr">
        <is>
          <t>headbanging</t>
        </is>
      </c>
      <c r="B2686" t="inlineStr">
        <is>
          <t>Day in the life of a rockstar</t>
        </is>
      </c>
      <c r="C2686"/>
      <c r="D2686"/>
      <c r="E2686" t="inlineStr">
        <is>
          <t>https://www.youtube.com/results?search_query=Day+in+the+life+of+a+rockstar&amp;sp=EgQgAXAB</t>
        </is>
      </c>
    </row>
    <row r="2687" ht="25.5" customHeight="1">
      <c r="A2687" t="inlineStr">
        <is>
          <t>headbanging</t>
        </is>
      </c>
      <c r="B2687" t="inlineStr">
        <is>
          <t>Headbanging tutorial for beginners</t>
        </is>
      </c>
      <c r="C2687"/>
      <c r="D2687"/>
      <c r="E2687" t="inlineStr">
        <is>
          <t>https://www.youtube.com/results?search_query=Headbanging+tutorial+for+beginners&amp;sp=EgQgAXAB</t>
        </is>
      </c>
    </row>
    <row r="2688" ht="25.5" customHeight="1">
      <c r="A2688" t="inlineStr">
        <is>
          <t>headbanging</t>
        </is>
      </c>
      <c r="B2688" t="inlineStr">
        <is>
          <t>Headbanging exercises and stretches</t>
        </is>
      </c>
      <c r="C2688"/>
      <c r="D2688"/>
      <c r="E2688" t="inlineStr">
        <is>
          <t>https://www.youtube.com/results?search_query=Headbanging+exercises+and+stretches&amp;sp=EgQgAXAB</t>
        </is>
      </c>
    </row>
    <row r="2689" ht="25.5" customHeight="1">
      <c r="A2689" t="inlineStr">
        <is>
          <t>headbanging</t>
        </is>
      </c>
      <c r="B2689" t="inlineStr">
        <is>
          <t>Best moments of headbanging in rock concerts</t>
        </is>
      </c>
      <c r="C2689"/>
      <c r="D2689"/>
      <c r="E2689" t="inlineStr">
        <is>
          <t>https://www.youtube.com/results?search_query=Best+moments+of+headbanging+in+rock+concerts&amp;sp=EgQgAXAB</t>
        </is>
      </c>
    </row>
    <row r="2690" ht="25.5" customHeight="1">
      <c r="A2690" t="inlineStr">
        <is>
          <t>headbanging</t>
        </is>
      </c>
      <c r="B2690" t="inlineStr">
        <is>
          <t>Practicing headbanging at home</t>
        </is>
      </c>
      <c r="C2690"/>
      <c r="D2690"/>
      <c r="E2690" t="inlineStr">
        <is>
          <t>https://www.youtube.com/results?search_query=Practicing+headbanging+at+home&amp;sp=EgQgAXAB</t>
        </is>
      </c>
    </row>
    <row r="2691" ht="25.5" customHeight="1">
      <c r="A2691" t="inlineStr">
        <is>
          <t>headbanging</t>
        </is>
      </c>
      <c r="B2691" t="inlineStr">
        <is>
          <t>Preventing neck injuries while headbanging</t>
        </is>
      </c>
      <c r="C2691"/>
      <c r="D2691"/>
      <c r="E2691" t="inlineStr">
        <is>
          <t>https://www.youtube.com/results?search_query=Preventing+neck+injuries+while+headbanging&amp;sp=EgQgAXAB</t>
        </is>
      </c>
    </row>
    <row r="2692" ht="25.5" customHeight="1">
      <c r="A2692" t="inlineStr">
        <is>
          <t>headbanging</t>
        </is>
      </c>
      <c r="B2692" t="inlineStr">
        <is>
          <t>Headbanging styles in different music genres</t>
        </is>
      </c>
      <c r="C2692"/>
      <c r="D2692"/>
      <c r="E2692" t="inlineStr">
        <is>
          <t>https://www.youtube.com/results?search_query=Headbanging+styles+in+different+music+genres&amp;sp=EgQgAXAB</t>
        </is>
      </c>
    </row>
    <row r="2693" ht="25.5" customHeight="1">
      <c r="A2693" t="inlineStr">
        <is>
          <t>headbanging</t>
        </is>
      </c>
      <c r="B2693" t="inlineStr">
        <is>
          <t>A history of headbanging in heavy metal music</t>
        </is>
      </c>
      <c r="C2693"/>
      <c r="D2693"/>
      <c r="E2693" t="inlineStr">
        <is>
          <t>https://www.youtube.com/results?search_query=A+history+of+headbanging+in+heavy+metal+music&amp;sp=EgQgAXAB</t>
        </is>
      </c>
    </row>
    <row r="2694" ht="25.5" customHeight="1">
      <c r="A2694" t="inlineStr">
        <is>
          <t>headbutting</t>
        </is>
      </c>
      <c r="B2694" t="inlineStr">
        <is>
          <t>How to properly headbutt in martial arts</t>
        </is>
      </c>
      <c r="C2694"/>
      <c r="D2694"/>
      <c r="E2694" t="inlineStr">
        <is>
          <t>https://www.youtube.com/results?search_query=How+to+properly+headbutt+in+martial+arts&amp;sp=EgQgAXAB</t>
        </is>
      </c>
    </row>
    <row r="2695" ht="25.5" customHeight="1">
      <c r="A2695" t="inlineStr">
        <is>
          <t>headbutting</t>
        </is>
      </c>
      <c r="B2695" t="inlineStr">
        <is>
          <t>Headbutting technique for self defense</t>
        </is>
      </c>
      <c r="C2695"/>
      <c r="D2695"/>
      <c r="E2695" t="inlineStr">
        <is>
          <t>https://www.youtube.com/results?search_query=Headbutting+technique+for+self+defense&amp;sp=EgQgAXAB</t>
        </is>
      </c>
    </row>
    <row r="2696" ht="25.5" customHeight="1">
      <c r="A2696" t="inlineStr">
        <is>
          <t>headbutting</t>
        </is>
      </c>
      <c r="B2696" t="inlineStr">
        <is>
          <t>Day in the life of a Muay Thai fighter: headbutting</t>
        </is>
      </c>
      <c r="C2696"/>
      <c r="D2696"/>
      <c r="E2696" t="inlineStr">
        <is>
          <t>https://www.youtube.com/results?search_query=Day+in+the+life+of+a+Muay+Thai+fighter:+headbutting&amp;sp=EgQgAXAB</t>
        </is>
      </c>
    </row>
    <row r="2697" ht="25.5" customHeight="1">
      <c r="A2697" t="inlineStr">
        <is>
          <t>headbutting</t>
        </is>
      </c>
      <c r="B2697" t="inlineStr">
        <is>
          <t>Professional soccer players headbutting incidents</t>
        </is>
      </c>
      <c r="C2697"/>
      <c r="D2697"/>
      <c r="E2697" t="inlineStr">
        <is>
          <t>https://www.youtube.com/results?search_query=Professional+soccer+players+headbutting+incidents&amp;sp=EgQgAXAB</t>
        </is>
      </c>
    </row>
    <row r="2698" ht="25.5" customHeight="1">
      <c r="A2698" t="inlineStr">
        <is>
          <t>headbutting</t>
        </is>
      </c>
      <c r="B2698" t="inlineStr">
        <is>
          <t>Headbutting in rugby: how to do it safely</t>
        </is>
      </c>
      <c r="C2698"/>
      <c r="D2698"/>
      <c r="E2698" t="inlineStr">
        <is>
          <t>https://www.youtube.com/results?search_query=Headbutting+in+rugby:+how+to+do+it+safely&amp;sp=EgQgAXAB</t>
        </is>
      </c>
    </row>
    <row r="2699" ht="25.5" customHeight="1">
      <c r="A2699" t="inlineStr">
        <is>
          <t>headbutting</t>
        </is>
      </c>
      <c r="B2699" t="inlineStr">
        <is>
          <t>Animals that use headbutting and why</t>
        </is>
      </c>
      <c r="C2699"/>
      <c r="D2699"/>
      <c r="E2699" t="inlineStr">
        <is>
          <t>https://www.youtube.com/results?search_query=Animals+that+use+headbutting+and+why&amp;sp=EgQgAXAB</t>
        </is>
      </c>
    </row>
    <row r="2700" ht="25.5" customHeight="1">
      <c r="A2700" t="inlineStr">
        <is>
          <t>headbutting</t>
        </is>
      </c>
      <c r="B2700" t="inlineStr">
        <is>
          <t>The science behind headbutting: physical analysis</t>
        </is>
      </c>
      <c r="C2700"/>
      <c r="D2700"/>
      <c r="E2700" t="inlineStr">
        <is>
          <t>https://www.youtube.com/results?search_query=The+science+behind+headbutting:+physical+analysis&amp;sp=EgQgAXAB</t>
        </is>
      </c>
    </row>
    <row r="2701" ht="25.5" customHeight="1">
      <c r="A2701" t="inlineStr">
        <is>
          <t>headbutting</t>
        </is>
      </c>
      <c r="B2701" t="inlineStr">
        <is>
          <t>Headbutting in WWE : real or fake?</t>
        </is>
      </c>
      <c r="C2701"/>
      <c r="D2701"/>
      <c r="E2701" t="inlineStr">
        <is>
          <t>https://www.youtube.com/results?search_query=Headbutting+in+WWE+:+real+or+fake?&amp;sp=EgQgAXAB</t>
        </is>
      </c>
    </row>
    <row r="2702" ht="25.5" customHeight="1">
      <c r="A2702" t="inlineStr">
        <is>
          <t>headbutting</t>
        </is>
      </c>
      <c r="B2702" t="inlineStr">
        <is>
          <t>The dangers and consequences of headbutting</t>
        </is>
      </c>
      <c r="C2702"/>
      <c r="D2702"/>
      <c r="E2702" t="inlineStr">
        <is>
          <t>https://www.youtube.com/results?search_query=The+dangers+and+consequences+of+headbutting&amp;sp=EgQgAXAB</t>
        </is>
      </c>
    </row>
    <row r="2703" ht="25.5" customHeight="1">
      <c r="A2703" t="inlineStr">
        <is>
          <t>headbutting</t>
        </is>
      </c>
      <c r="B2703" t="inlineStr">
        <is>
          <t>Historical use of headbutting in combat: a deeper look</t>
        </is>
      </c>
      <c r="C2703"/>
      <c r="D2703"/>
      <c r="E2703" t="inlineStr">
        <is>
          <t>https://www.youtube.com/results?search_query=Historical+use+of+headbutting+in+combat:+a+deeper+look&amp;sp=EgQgAXAB</t>
        </is>
      </c>
    </row>
    <row r="2704" ht="25.5" customHeight="1">
      <c r="A2704" t="inlineStr">
        <is>
          <t>high jump</t>
        </is>
      </c>
      <c r="B2704" t="inlineStr">
        <is>
          <t>How to high jump for beginners</t>
        </is>
      </c>
      <c r="C2704"/>
      <c r="D2704"/>
      <c r="E2704" t="inlineStr">
        <is>
          <t>https://www.youtube.com/results?search_query=How+to+high+jump+for+beginners&amp;sp=EgQgAXAB</t>
        </is>
      </c>
    </row>
    <row r="2705" ht="25.5" customHeight="1">
      <c r="A2705" t="inlineStr">
        <is>
          <t>high jump</t>
        </is>
      </c>
      <c r="B2705" t="inlineStr">
        <is>
          <t>Improving high jump technique</t>
        </is>
      </c>
      <c r="C2705"/>
      <c r="D2705"/>
      <c r="E2705" t="inlineStr">
        <is>
          <t>https://www.youtube.com/results?search_query=Improving+high+jump+technique&amp;sp=EgQgAXAB</t>
        </is>
      </c>
    </row>
    <row r="2706" ht="25.5" customHeight="1">
      <c r="A2706" t="inlineStr">
        <is>
          <t>high jump</t>
        </is>
      </c>
      <c r="B2706" t="inlineStr">
        <is>
          <t>Olympic high jump world records</t>
        </is>
      </c>
      <c r="C2706"/>
      <c r="D2706"/>
      <c r="E2706" t="inlineStr">
        <is>
          <t>https://www.youtube.com/results?search_query=Olympic+high+jump+world+records&amp;sp=EgQgAXAB</t>
        </is>
      </c>
    </row>
    <row r="2707" ht="25.5" customHeight="1">
      <c r="A2707" t="inlineStr">
        <is>
          <t>high jump</t>
        </is>
      </c>
      <c r="B2707" t="inlineStr">
        <is>
          <t>High jump training exercises</t>
        </is>
      </c>
      <c r="C2707"/>
      <c r="D2707"/>
      <c r="E2707" t="inlineStr">
        <is>
          <t>https://www.youtube.com/results?search_query=High+jump+training+exercises&amp;sp=EgQgAXAB</t>
        </is>
      </c>
    </row>
    <row r="2708" ht="25.5" customHeight="1">
      <c r="A2708" t="inlineStr">
        <is>
          <t>high jump</t>
        </is>
      </c>
      <c r="B2708" t="inlineStr">
        <is>
          <t>Professional high jump athletes routine</t>
        </is>
      </c>
      <c r="C2708"/>
      <c r="D2708"/>
      <c r="E2708" t="inlineStr">
        <is>
          <t>https://www.youtube.com/results?search_query=Professional+high+jump+athletes+routine&amp;sp=EgQgAXAB</t>
        </is>
      </c>
    </row>
    <row r="2709" ht="25.5" customHeight="1">
      <c r="A2709" t="inlineStr">
        <is>
          <t>high jump</t>
        </is>
      </c>
      <c r="B2709" t="inlineStr">
        <is>
          <t>Day in the life of a high jumper</t>
        </is>
      </c>
      <c r="C2709"/>
      <c r="D2709"/>
      <c r="E2709" t="inlineStr">
        <is>
          <t>https://www.youtube.com/results?search_query=Day+in+the+life+of+a+high+jumper&amp;sp=EgQgAXAB</t>
        </is>
      </c>
    </row>
    <row r="2710" ht="25.5" customHeight="1">
      <c r="A2710" t="inlineStr">
        <is>
          <t>high jump</t>
        </is>
      </c>
      <c r="B2710" t="inlineStr">
        <is>
          <t>Science behind a successful high jump</t>
        </is>
      </c>
      <c r="C2710"/>
      <c r="D2710"/>
      <c r="E2710" t="inlineStr">
        <is>
          <t>https://www.youtube.com/results?search_query=Science+behind+a+successful+high+jump&amp;sp=EgQgAXAB</t>
        </is>
      </c>
    </row>
    <row r="2711" ht="25.5" customHeight="1">
      <c r="A2711" t="inlineStr">
        <is>
          <t>high jump</t>
        </is>
      </c>
      <c r="B2711" t="inlineStr">
        <is>
          <t>Comparing different high jump styles</t>
        </is>
      </c>
      <c r="C2711"/>
      <c r="D2711"/>
      <c r="E2711" t="inlineStr">
        <is>
          <t>https://www.youtube.com/results?search_query=Comparing+different+high+jump+styles&amp;sp=EgQgAXAB</t>
        </is>
      </c>
    </row>
    <row r="2712" ht="25.5" customHeight="1">
      <c r="A2712" t="inlineStr">
        <is>
          <t>high jump</t>
        </is>
      </c>
      <c r="B2712" t="inlineStr">
        <is>
          <t>Overcoming common high jump mistakes</t>
        </is>
      </c>
      <c r="C2712"/>
      <c r="D2712"/>
      <c r="E2712" t="inlineStr">
        <is>
          <t>https://www.youtube.com/results?search_query=Overcoming+common+high+jump+mistakes&amp;sp=EgQgAXAB</t>
        </is>
      </c>
    </row>
    <row r="2713" ht="25.5" customHeight="1">
      <c r="A2713" t="inlineStr">
        <is>
          <t>high jump</t>
        </is>
      </c>
      <c r="B2713" t="inlineStr">
        <is>
          <t>High jump drills for increasing height</t>
        </is>
      </c>
      <c r="C2713"/>
      <c r="D2713"/>
      <c r="E2713" t="inlineStr">
        <is>
          <t>https://www.youtube.com/results?search_query=High+jump+drills+for+increasing+height&amp;sp=EgQgAXAB</t>
        </is>
      </c>
    </row>
    <row r="2714" ht="25.5" customHeight="1">
      <c r="A2714" t="inlineStr">
        <is>
          <t>high kick</t>
        </is>
      </c>
      <c r="B2714" t="inlineStr">
        <is>
          <t>How to do a high kick for beginners</t>
        </is>
      </c>
      <c r="C2714"/>
      <c r="D2714"/>
      <c r="E2714" t="inlineStr">
        <is>
          <t>https://www.youtube.com/results?search_query=How+to+do+a+high+kick+for+beginners&amp;sp=EgQgAXAB</t>
        </is>
      </c>
    </row>
    <row r="2715" ht="25.5" customHeight="1">
      <c r="A2715" t="inlineStr">
        <is>
          <t>high kick</t>
        </is>
      </c>
      <c r="B2715" t="inlineStr">
        <is>
          <t>High kick technique in martial arts</t>
        </is>
      </c>
      <c r="C2715"/>
      <c r="D2715"/>
      <c r="E2715" t="inlineStr">
        <is>
          <t>https://www.youtube.com/results?search_query=High+kick+technique+in+martial+arts&amp;sp=EgQgAXAB</t>
        </is>
      </c>
    </row>
    <row r="2716" ht="25.5" customHeight="1">
      <c r="A2716" t="inlineStr">
        <is>
          <t>high kick</t>
        </is>
      </c>
      <c r="B2716" t="inlineStr">
        <is>
          <t>Professional high kick demonstrations</t>
        </is>
      </c>
      <c r="C2716"/>
      <c r="D2716"/>
      <c r="E2716" t="inlineStr">
        <is>
          <t>https://www.youtube.com/results?search_query=Professional+high+kick+demonstrations&amp;sp=EgQgAXAB</t>
        </is>
      </c>
    </row>
    <row r="2717" ht="25.5" customHeight="1">
      <c r="A2717" t="inlineStr">
        <is>
          <t>high kick</t>
        </is>
      </c>
      <c r="B2717" t="inlineStr">
        <is>
          <t>High kick technique breakdown</t>
        </is>
      </c>
      <c r="C2717"/>
      <c r="D2717"/>
      <c r="E2717" t="inlineStr">
        <is>
          <t>https://www.youtube.com/results?search_query=High+kick+technique+breakdown&amp;sp=EgQgAXAB</t>
        </is>
      </c>
    </row>
    <row r="2718" ht="25.5" customHeight="1">
      <c r="A2718" t="inlineStr">
        <is>
          <t>high kick</t>
        </is>
      </c>
      <c r="B2718" t="inlineStr">
        <is>
          <t>Day in the life of a high kicker martial artist</t>
        </is>
      </c>
      <c r="C2718"/>
      <c r="D2718"/>
      <c r="E2718" t="inlineStr">
        <is>
          <t>https://www.youtube.com/results?search_query=Day+in+the+life+of+a+high+kicker+martial+artist&amp;sp=EgQgAXAB</t>
        </is>
      </c>
    </row>
    <row r="2719" ht="25.5" customHeight="1">
      <c r="A2719" t="inlineStr">
        <is>
          <t>high kick</t>
        </is>
      </c>
      <c r="B2719" t="inlineStr">
        <is>
          <t>High kick in Taekwondo training</t>
        </is>
      </c>
      <c r="C2719"/>
      <c r="D2719"/>
      <c r="E2719" t="inlineStr">
        <is>
          <t>https://www.youtube.com/results?search_query=High+kick+in+Taekwondo+training&amp;sp=EgQgAXAB</t>
        </is>
      </c>
    </row>
    <row r="2720" ht="25.5" customHeight="1">
      <c r="A2720" t="inlineStr">
        <is>
          <t>high kick</t>
        </is>
      </c>
      <c r="B2720" t="inlineStr">
        <is>
          <t>Mistakes to avoid while doing a high kick</t>
        </is>
      </c>
      <c r="C2720"/>
      <c r="D2720"/>
      <c r="E2720" t="inlineStr">
        <is>
          <t>https://www.youtube.com/results?search_query=Mistakes+to+avoid+while+doing+a+high+kick&amp;sp=EgQgAXAB</t>
        </is>
      </c>
    </row>
    <row r="2721" ht="25.5" customHeight="1">
      <c r="A2721" t="inlineStr">
        <is>
          <t>high kick</t>
        </is>
      </c>
      <c r="B2721" t="inlineStr">
        <is>
          <t>High kick stretches and warmup exercises</t>
        </is>
      </c>
      <c r="C2721"/>
      <c r="D2721"/>
      <c r="E2721" t="inlineStr">
        <is>
          <t>https://www.youtube.com/results?search_query=High+kick+stretches+and+warmup+exercises&amp;sp=EgQgAXAB</t>
        </is>
      </c>
    </row>
    <row r="2722" ht="25.5" customHeight="1">
      <c r="A2722" t="inlineStr">
        <is>
          <t>high kick</t>
        </is>
      </c>
      <c r="B2722" t="inlineStr">
        <is>
          <t>Advanced high kick techniques and tips</t>
        </is>
      </c>
      <c r="C2722"/>
      <c r="D2722"/>
      <c r="E2722" t="inlineStr">
        <is>
          <t>https://www.youtube.com/results?search_query=Advanced+high+kick+techniques+and+tips&amp;sp=EgQgAXAB</t>
        </is>
      </c>
    </row>
    <row r="2723" ht="25.5" customHeight="1">
      <c r="A2723" t="inlineStr">
        <is>
          <t>high kick</t>
        </is>
      </c>
      <c r="B2723" t="inlineStr">
        <is>
          <t>Improving your high kick performance</t>
        </is>
      </c>
      <c r="C2723"/>
      <c r="D2723"/>
      <c r="E2723" t="inlineStr">
        <is>
          <t>https://www.youtube.com/results?search_query=Improving+your+high+kick+performance&amp;sp=EgQgAXAB</t>
        </is>
      </c>
    </row>
    <row r="2724" ht="25.5" customHeight="1">
      <c r="A2724" t="inlineStr">
        <is>
          <t>hitting baseball</t>
        </is>
      </c>
      <c r="B2724" t="inlineStr">
        <is>
          <t>How to hit a baseball for beginners</t>
        </is>
      </c>
      <c r="C2724"/>
      <c r="D2724"/>
      <c r="E2724" t="inlineStr">
        <is>
          <t>https://www.youtube.com/results?search_query=How+to+hit+a+baseball+for+beginners&amp;sp=EgQgAXAB</t>
        </is>
      </c>
    </row>
    <row r="2725" ht="25.5" customHeight="1">
      <c r="A2725" t="inlineStr">
        <is>
          <t>hitting baseball</t>
        </is>
      </c>
      <c r="B2725" t="inlineStr">
        <is>
          <t>Proper baseball hitting technique</t>
        </is>
      </c>
      <c r="C2725"/>
      <c r="D2725"/>
      <c r="E2725" t="inlineStr">
        <is>
          <t>https://www.youtube.com/results?search_query=Proper+baseball+hitting+technique&amp;sp=EgQgAXAB</t>
        </is>
      </c>
    </row>
    <row r="2726" ht="25.5" customHeight="1">
      <c r="A2726" t="inlineStr">
        <is>
          <t>hitting baseball</t>
        </is>
      </c>
      <c r="B2726" t="inlineStr">
        <is>
          <t>Day in the life of a baseball hitter</t>
        </is>
      </c>
      <c r="C2726"/>
      <c r="D2726"/>
      <c r="E2726" t="inlineStr">
        <is>
          <t>https://www.youtube.com/results?search_query=Day+in+the+life+of+a+baseball+hitter&amp;sp=EgQgAXAB</t>
        </is>
      </c>
    </row>
    <row r="2727" ht="25.5" customHeight="1">
      <c r="A2727" t="inlineStr">
        <is>
          <t>hitting baseball</t>
        </is>
      </c>
      <c r="B2727" t="inlineStr">
        <is>
          <t>Baseball hitting training exercises</t>
        </is>
      </c>
      <c r="C2727"/>
      <c r="D2727"/>
      <c r="E2727" t="inlineStr">
        <is>
          <t>https://www.youtube.com/results?search_query=Baseball+hitting+training+exercises&amp;sp=EgQgAXAB</t>
        </is>
      </c>
    </row>
    <row r="2728" ht="25.5" customHeight="1">
      <c r="A2728" t="inlineStr">
        <is>
          <t>hitting baseball</t>
        </is>
      </c>
      <c r="B2728" t="inlineStr">
        <is>
          <t>How to hit a baseball farther</t>
        </is>
      </c>
      <c r="C2728"/>
      <c r="D2728"/>
      <c r="E2728" t="inlineStr">
        <is>
          <t>https://www.youtube.com/results?search_query=How+to+hit+a+baseball+farther&amp;sp=EgQgAXAB</t>
        </is>
      </c>
    </row>
    <row r="2729" ht="25.5" customHeight="1">
      <c r="A2729" t="inlineStr">
        <is>
          <t>hitting baseball</t>
        </is>
      </c>
      <c r="B2729" t="inlineStr">
        <is>
          <t>Improving baseball swing technique</t>
        </is>
      </c>
      <c r="C2729"/>
      <c r="D2729"/>
      <c r="E2729" t="inlineStr">
        <is>
          <t>https://www.youtube.com/results?search_query=Improving+baseball+swing+technique&amp;sp=EgQgAXAB</t>
        </is>
      </c>
    </row>
    <row r="2730" ht="25.5" customHeight="1">
      <c r="A2730" t="inlineStr">
        <is>
          <t>hitting baseball</t>
        </is>
      </c>
      <c r="B2730" t="inlineStr">
        <is>
          <t>Mastering the art of hitting baseball</t>
        </is>
      </c>
      <c r="C2730"/>
      <c r="D2730"/>
      <c r="E2730" t="inlineStr">
        <is>
          <t>https://www.youtube.com/results?search_query=Mastering+the+art+of+hitting+baseball&amp;sp=EgQgAXAB</t>
        </is>
      </c>
    </row>
    <row r="2731" ht="25.5" customHeight="1">
      <c r="A2731" t="inlineStr">
        <is>
          <t>hitting baseball</t>
        </is>
      </c>
      <c r="B2731" t="inlineStr">
        <is>
          <t>Professional baseball player hitting routine</t>
        </is>
      </c>
      <c r="C2731"/>
      <c r="D2731"/>
      <c r="E2731" t="inlineStr">
        <is>
          <t>https://www.youtube.com/results?search_query=Professional+baseball+player+hitting+routine&amp;sp=EgQgAXAB</t>
        </is>
      </c>
    </row>
    <row r="2732" ht="25.5" customHeight="1">
      <c r="A2732" t="inlineStr">
        <is>
          <t>hitting baseball</t>
        </is>
      </c>
      <c r="B2732" t="inlineStr">
        <is>
          <t>Baseball hitting drills for young players</t>
        </is>
      </c>
      <c r="C2732"/>
      <c r="D2732"/>
      <c r="E2732" t="inlineStr">
        <is>
          <t>https://www.youtube.com/results?search_query=Baseball+hitting+drills+for+young+players&amp;sp=EgQgAXAB</t>
        </is>
      </c>
    </row>
    <row r="2733" ht="25.5" customHeight="1">
      <c r="A2733" t="inlineStr">
        <is>
          <t>hitting baseball</t>
        </is>
      </c>
      <c r="B2733" t="inlineStr">
        <is>
          <t>Tips for hitting baseball consistently</t>
        </is>
      </c>
      <c r="C2733"/>
      <c r="D2733"/>
      <c r="E2733" t="inlineStr">
        <is>
          <t>https://www.youtube.com/results?search_query=Tips+for+hitting+baseball+consistently&amp;sp=EgQgAXAB</t>
        </is>
      </c>
    </row>
    <row r="2734" ht="25.5" customHeight="1">
      <c r="A2734" t="inlineStr">
        <is>
          <t>hockey stop</t>
        </is>
      </c>
      <c r="B2734" t="inlineStr">
        <is>
          <t>How to hockey stop for beginners</t>
        </is>
      </c>
      <c r="C2734"/>
      <c r="D2734"/>
      <c r="E2734" t="inlineStr">
        <is>
          <t>https://www.youtube.com/results?search_query=How+to+hockey+stop+for+beginners&amp;sp=EgQgAXAB</t>
        </is>
      </c>
    </row>
    <row r="2735" ht="25.5" customHeight="1">
      <c r="A2735" t="inlineStr">
        <is>
          <t>hockey stop</t>
        </is>
      </c>
      <c r="B2735" t="inlineStr">
        <is>
          <t>Professional hockey stop techniques</t>
        </is>
      </c>
      <c r="C2735"/>
      <c r="D2735"/>
      <c r="E2735" t="inlineStr">
        <is>
          <t>https://www.youtube.com/results?search_query=Professional+hockey+stop+techniques&amp;sp=EgQgAXAB</t>
        </is>
      </c>
    </row>
    <row r="2736" ht="25.5" customHeight="1">
      <c r="A2736" t="inlineStr">
        <is>
          <t>hockey stop</t>
        </is>
      </c>
      <c r="B2736" t="inlineStr">
        <is>
          <t>Hockey stop tutorial</t>
        </is>
      </c>
      <c r="C2736"/>
      <c r="D2736"/>
      <c r="E2736" t="inlineStr">
        <is>
          <t>https://www.youtube.com/results?search_query=Hockey+stop+tutorial&amp;sp=EgQgAXAB</t>
        </is>
      </c>
    </row>
    <row r="2737" ht="25.5" customHeight="1">
      <c r="A2737" t="inlineStr">
        <is>
          <t>hockey stop</t>
        </is>
      </c>
      <c r="B2737" t="inlineStr">
        <is>
          <t>Improving your hockey stop skills</t>
        </is>
      </c>
      <c r="C2737"/>
      <c r="D2737"/>
      <c r="E2737" t="inlineStr">
        <is>
          <t>https://www.youtube.com/results?search_query=Improving+your+hockey+stop+skills&amp;sp=EgQgAXAB</t>
        </is>
      </c>
    </row>
    <row r="2738" ht="25.5" customHeight="1">
      <c r="A2738" t="inlineStr">
        <is>
          <t>hockey stop</t>
        </is>
      </c>
      <c r="B2738" t="inlineStr">
        <is>
          <t>Day in the life of a hockey coach teaching hockey stop</t>
        </is>
      </c>
      <c r="C2738"/>
      <c r="D2738"/>
      <c r="E2738" t="inlineStr">
        <is>
          <t>https://www.youtube.com/results?search_query=Day+in+the+life+of+a+hockey+coach+teaching+hockey+stop&amp;sp=EgQgAXAB</t>
        </is>
      </c>
    </row>
    <row r="2739" ht="25.5" customHeight="1">
      <c r="A2739" t="inlineStr">
        <is>
          <t>hockey stop</t>
        </is>
      </c>
      <c r="B2739" t="inlineStr">
        <is>
          <t>Games to practice hockey stop</t>
        </is>
      </c>
      <c r="C2739"/>
      <c r="D2739"/>
      <c r="E2739" t="inlineStr">
        <is>
          <t>https://www.youtube.com/results?search_query=Games+to+practice+hockey+stop&amp;sp=EgQgAXAB</t>
        </is>
      </c>
    </row>
    <row r="2740" ht="25.5" customHeight="1">
      <c r="A2740" t="inlineStr">
        <is>
          <t>hockey stop</t>
        </is>
      </c>
      <c r="B2740" t="inlineStr">
        <is>
          <t>Hockey stop training exercises</t>
        </is>
      </c>
      <c r="C2740"/>
      <c r="D2740"/>
      <c r="E2740" t="inlineStr">
        <is>
          <t>https://www.youtube.com/results?search_query=Hockey+stop+training+exercises&amp;sp=EgQgAXAB</t>
        </is>
      </c>
    </row>
    <row r="2741" ht="25.5" customHeight="1">
      <c r="A2741" t="inlineStr">
        <is>
          <t>hockey stop</t>
        </is>
      </c>
      <c r="B2741" t="inlineStr">
        <is>
          <t>Tips and tricks for better hockey stop</t>
        </is>
      </c>
      <c r="C2741"/>
      <c r="D2741"/>
      <c r="E2741" t="inlineStr">
        <is>
          <t>https://www.youtube.com/results?search_query=Tips+and+tricks+for+better+hockey+stop&amp;sp=EgQgAXAB</t>
        </is>
      </c>
    </row>
    <row r="2742" ht="25.5" customHeight="1">
      <c r="A2742" t="inlineStr">
        <is>
          <t>hockey stop</t>
        </is>
      </c>
      <c r="B2742" t="inlineStr">
        <is>
          <t>Mastering the hockey stop</t>
        </is>
      </c>
      <c r="C2742"/>
      <c r="D2742"/>
      <c r="E2742" t="inlineStr">
        <is>
          <t>https://www.youtube.com/results?search_query=Mastering+the+hockey+stop&amp;sp=EgQgAXAB</t>
        </is>
      </c>
    </row>
    <row r="2743" ht="25.5" customHeight="1">
      <c r="A2743" t="inlineStr">
        <is>
          <t>hockey stop</t>
        </is>
      </c>
      <c r="B2743" t="inlineStr">
        <is>
          <t>Hockey skating tips: perfecting your stop</t>
        </is>
      </c>
      <c r="C2743"/>
      <c r="D2743"/>
      <c r="E2743" t="inlineStr">
        <is>
          <t>https://www.youtube.com/results?search_query=Hockey+skating+tips:+perfecting+your+stop&amp;sp=EgQgAXAB</t>
        </is>
      </c>
    </row>
    <row r="2744" ht="25.5" customHeight="1">
      <c r="A2744" t="inlineStr">
        <is>
          <t>holding snake</t>
        </is>
      </c>
      <c r="B2744" t="inlineStr">
        <is>
          <t>How to safely hold a snake for beginners</t>
        </is>
      </c>
      <c r="C2744"/>
      <c r="D2744"/>
      <c r="E2744" t="inlineStr">
        <is>
          <t>https://www.youtube.com/results?search_query=How+to+safely+hold+a+snake+for+beginners&amp;sp=EgQgAXAB</t>
        </is>
      </c>
    </row>
    <row r="2745" ht="25.5" customHeight="1">
      <c r="A2745" t="inlineStr">
        <is>
          <t>holding snake</t>
        </is>
      </c>
      <c r="B2745" t="inlineStr">
        <is>
          <t>Proper techniques for handling snakes</t>
        </is>
      </c>
      <c r="C2745"/>
      <c r="D2745"/>
      <c r="E2745" t="inlineStr">
        <is>
          <t>https://www.youtube.com/results?search_query=Proper+techniques+for+handling+snakes&amp;sp=EgQgAXAB</t>
        </is>
      </c>
    </row>
    <row r="2746" ht="25.5" customHeight="1">
      <c r="A2746" t="inlineStr">
        <is>
          <t>holding snake</t>
        </is>
      </c>
      <c r="B2746" t="inlineStr">
        <is>
          <t>Do's and don'ts of holding a snake</t>
        </is>
      </c>
      <c r="C2746"/>
      <c r="D2746"/>
      <c r="E2746" t="inlineStr">
        <is>
          <t>https://www.youtube.com/results?search_query=Do's+and+don'ts+of+holding+a+snake&amp;sp=EgQgAXAB</t>
        </is>
      </c>
    </row>
    <row r="2747" ht="25.5" customHeight="1">
      <c r="A2747" t="inlineStr">
        <is>
          <t>holding snake</t>
        </is>
      </c>
      <c r="B2747" t="inlineStr">
        <is>
          <t>Day in the life of a snake handler</t>
        </is>
      </c>
      <c r="C2747"/>
      <c r="D2747"/>
      <c r="E2747" t="inlineStr">
        <is>
          <t>https://www.youtube.com/results?search_query=Day+in+the+life+of+a+snake+handler&amp;sp=EgQgAXAB</t>
        </is>
      </c>
    </row>
    <row r="2748" ht="25.5" customHeight="1">
      <c r="A2748" t="inlineStr">
        <is>
          <t>holding snake</t>
        </is>
      </c>
      <c r="B2748" t="inlineStr">
        <is>
          <t>Guide on how to handle pet snakes at home</t>
        </is>
      </c>
      <c r="C2748"/>
      <c r="D2748"/>
      <c r="E2748" t="inlineStr">
        <is>
          <t>https://www.youtube.com/results?search_query=Guide+on+how+to+handle+pet+snakes+at+home&amp;sp=EgQgAXAB</t>
        </is>
      </c>
    </row>
    <row r="2749" ht="25.5" customHeight="1">
      <c r="A2749" t="inlineStr">
        <is>
          <t>holding snake</t>
        </is>
      </c>
      <c r="B2749" t="inlineStr">
        <is>
          <t>Pet snake handling and care</t>
        </is>
      </c>
      <c r="C2749"/>
      <c r="D2749"/>
      <c r="E2749" t="inlineStr">
        <is>
          <t>https://www.youtube.com/results?search_query=Pet+snake+handling+and+care&amp;sp=EgQgAXAB</t>
        </is>
      </c>
    </row>
    <row r="2750" ht="25.5" customHeight="1">
      <c r="A2750" t="inlineStr">
        <is>
          <t>holding snake</t>
        </is>
      </c>
      <c r="B2750" t="inlineStr">
        <is>
          <t>Snake handling tutorial: how to pick up a snake</t>
        </is>
      </c>
      <c r="C2750"/>
      <c r="D2750"/>
      <c r="E2750" t="inlineStr">
        <is>
          <t>https://www.youtube.com/results?search_query=Snake+handling+tutorial:+how+to+pick+up+a+snake&amp;sp=EgQgAXAB</t>
        </is>
      </c>
    </row>
    <row r="2751" ht="25.5" customHeight="1">
      <c r="A2751" t="inlineStr">
        <is>
          <t>holding snake</t>
        </is>
      </c>
      <c r="B2751" t="inlineStr">
        <is>
          <t>Training your snake to be comfortable with handling</t>
        </is>
      </c>
      <c r="C2751"/>
      <c r="D2751"/>
      <c r="E2751" t="inlineStr">
        <is>
          <t>https://www.youtube.com/results?search_query=Training+your+snake+to+be+comfortable+with+handling&amp;sp=EgQgAXAB</t>
        </is>
      </c>
    </row>
    <row r="2752" ht="25.5" customHeight="1">
      <c r="A2752" t="inlineStr">
        <is>
          <t>holding snake</t>
        </is>
      </c>
      <c r="B2752" t="inlineStr">
        <is>
          <t>Experts advice on how to handle snakes</t>
        </is>
      </c>
      <c r="C2752"/>
      <c r="D2752"/>
      <c r="E2752" t="inlineStr">
        <is>
          <t>https://www.youtube.com/results?search_query=Experts+advice+on+how+to+handle+snakes&amp;sp=EgQgAXAB</t>
        </is>
      </c>
    </row>
    <row r="2753" ht="25.5" customHeight="1">
      <c r="A2753" t="inlineStr">
        <is>
          <t>holding snake</t>
        </is>
      </c>
      <c r="B2753" t="inlineStr">
        <is>
          <t>Trying to hold a snake for the first time</t>
        </is>
      </c>
      <c r="C2753"/>
      <c r="D2753"/>
      <c r="E2753" t="inlineStr">
        <is>
          <t>https://www.youtube.com/results?search_query=Trying+to+hold+a+snake+for+the+first+time&amp;sp=EgQgAXAB</t>
        </is>
      </c>
    </row>
    <row r="2754" ht="25.5" customHeight="1">
      <c r="A2754" t="inlineStr">
        <is>
          <t>hopscotch</t>
        </is>
      </c>
      <c r="B2754" t="inlineStr">
        <is>
          <t>How to play Hopscotch for beginners</t>
        </is>
      </c>
      <c r="C2754"/>
      <c r="D2754"/>
      <c r="E2754" t="inlineStr">
        <is>
          <t>https://www.youtube.com/results?search_query=How+to+play+Hopscotch+for+beginners&amp;sp=EgQgAXAB</t>
        </is>
      </c>
    </row>
    <row r="2755" ht="25.5" customHeight="1">
      <c r="A2755" t="inlineStr">
        <is>
          <t>hopscotch</t>
        </is>
      </c>
      <c r="B2755" t="inlineStr">
        <is>
          <t>Rules of Hopscotch explained</t>
        </is>
      </c>
      <c r="C2755"/>
      <c r="D2755"/>
      <c r="E2755" t="inlineStr">
        <is>
          <t>https://www.youtube.com/results?search_query=Rules+of+Hopscotch+explained&amp;sp=EgQgAXAB</t>
        </is>
      </c>
    </row>
    <row r="2756" ht="25.5" customHeight="1">
      <c r="A2756" t="inlineStr">
        <is>
          <t>hopscotch</t>
        </is>
      </c>
      <c r="B2756" t="inlineStr">
        <is>
          <t>Hopscotch game variations from around the world</t>
        </is>
      </c>
      <c r="C2756"/>
      <c r="D2756"/>
      <c r="E2756" t="inlineStr">
        <is>
          <t>https://www.youtube.com/results?search_query=Hopscotch+game+variations+from+around+the+world&amp;sp=EgQgAXAB</t>
        </is>
      </c>
    </row>
    <row r="2757" ht="25.5" customHeight="1">
      <c r="A2757" t="inlineStr">
        <is>
          <t>hopscotch</t>
        </is>
      </c>
      <c r="B2757" t="inlineStr">
        <is>
          <t>Day in the life of a hopscotch champion</t>
        </is>
      </c>
      <c r="C2757"/>
      <c r="D2757"/>
      <c r="E2757" t="inlineStr">
        <is>
          <t>https://www.youtube.com/results?search_query=Day+in+the+life+of+a+hopscotch+champion&amp;sp=EgQgAXAB</t>
        </is>
      </c>
    </row>
    <row r="2758" ht="25.5" customHeight="1">
      <c r="A2758" t="inlineStr">
        <is>
          <t>hopscotch</t>
        </is>
      </c>
      <c r="B2758" t="inlineStr">
        <is>
          <t>Hopscotch strategies and techniques for winning</t>
        </is>
      </c>
      <c r="C2758"/>
      <c r="D2758"/>
      <c r="E2758" t="inlineStr">
        <is>
          <t>https://www.youtube.com/results?search_query=Hopscotch+strategies+and+techniques+for+winning&amp;sp=EgQgAXAB</t>
        </is>
      </c>
    </row>
    <row r="2759" ht="25.5" customHeight="1">
      <c r="A2759" t="inlineStr">
        <is>
          <t>hopscotch</t>
        </is>
      </c>
      <c r="B2759" t="inlineStr">
        <is>
          <t>Giant Hopscotch  Extreme sports versions</t>
        </is>
      </c>
      <c r="C2759"/>
      <c r="D2759"/>
      <c r="E2759" t="inlineStr">
        <is>
          <t>https://www.youtube.com/results?search_query=Giant+Hopscotch++Extreme+sports+versions&amp;sp=EgQgAXAB</t>
        </is>
      </c>
    </row>
    <row r="2760" ht="25.5" customHeight="1">
      <c r="A2760" t="inlineStr">
        <is>
          <t>hopscotch</t>
        </is>
      </c>
      <c r="B2760" t="inlineStr">
        <is>
          <t>Teaching kids how to play Hopscotch</t>
        </is>
      </c>
      <c r="C2760"/>
      <c r="D2760"/>
      <c r="E2760" t="inlineStr">
        <is>
          <t>https://www.youtube.com/results?search_query=Teaching+kids+how+to+play+Hopscotch&amp;sp=EgQgAXAB</t>
        </is>
      </c>
    </row>
    <row r="2761" ht="25.5" customHeight="1">
      <c r="A2761" t="inlineStr">
        <is>
          <t>hopscotch</t>
        </is>
      </c>
      <c r="B2761" t="inlineStr">
        <is>
          <t>Hopscotch game designs and drawing ideas</t>
        </is>
      </c>
      <c r="C2761"/>
      <c r="D2761"/>
      <c r="E2761" t="inlineStr">
        <is>
          <t>https://www.youtube.com/results?search_query=Hopscotch+game+designs+and+drawing+ideas&amp;sp=EgQgAXAB</t>
        </is>
      </c>
    </row>
    <row r="2762" ht="25.5" customHeight="1">
      <c r="A2762" t="inlineStr">
        <is>
          <t>hopscotch</t>
        </is>
      </c>
      <c r="B2762" t="inlineStr">
        <is>
          <t>DIY Hopscotch court  step by step tutorial</t>
        </is>
      </c>
      <c r="C2762"/>
      <c r="D2762"/>
      <c r="E2762" t="inlineStr">
        <is>
          <t>https://www.youtube.com/results?search_query=DIY+Hopscotch+court++step+by+step+tutorial&amp;sp=EgQgAXAB</t>
        </is>
      </c>
    </row>
    <row r="2763" ht="25.5" customHeight="1">
      <c r="A2763" t="inlineStr">
        <is>
          <t>hopscotch</t>
        </is>
      </c>
      <c r="B2763" t="inlineStr">
        <is>
          <t>Hopscotch World Championships highlights</t>
        </is>
      </c>
      <c r="C2763"/>
      <c r="D2763"/>
      <c r="E2763" t="inlineStr">
        <is>
          <t>https://www.youtube.com/results?search_query=Hopscotch+World+Championships+highlights&amp;sp=EgQgAXAB</t>
        </is>
      </c>
    </row>
    <row r="2764" ht="25.5" customHeight="1">
      <c r="A2764" t="inlineStr">
        <is>
          <t>hugging</t>
        </is>
      </c>
      <c r="B2764" t="inlineStr">
        <is>
          <t>How to hug properly</t>
        </is>
      </c>
      <c r="C2764"/>
      <c r="D2764"/>
      <c r="E2764" t="inlineStr">
        <is>
          <t>https://www.youtube.com/results?search_query=How+to+hug+properly&amp;sp=EgQgAXAB</t>
        </is>
      </c>
    </row>
    <row r="2765" ht="25.5" customHeight="1">
      <c r="A2765" t="inlineStr">
        <is>
          <t>hugging</t>
        </is>
      </c>
      <c r="B2765" t="inlineStr">
        <is>
          <t>Different types of hugs and their meanings</t>
        </is>
      </c>
      <c r="C2765"/>
      <c r="D2765"/>
      <c r="E2765" t="inlineStr">
        <is>
          <t>https://www.youtube.com/results?search_query=Different+types+of+hugs+and+their+meanings&amp;sp=EgQgAXAB</t>
        </is>
      </c>
    </row>
    <row r="2766" ht="25.5" customHeight="1">
      <c r="A2766" t="inlineStr">
        <is>
          <t>hugging</t>
        </is>
      </c>
      <c r="B2766" t="inlineStr">
        <is>
          <t>Techniques for comfortable hugging</t>
        </is>
      </c>
      <c r="C2766"/>
      <c r="D2766"/>
      <c r="E2766" t="inlineStr">
        <is>
          <t>https://www.youtube.com/results?search_query=Techniques+for+comfortable+hugging&amp;sp=EgQgAXAB</t>
        </is>
      </c>
    </row>
    <row r="2767" ht="25.5" customHeight="1">
      <c r="A2767" t="inlineStr">
        <is>
          <t>hugging</t>
        </is>
      </c>
      <c r="B2767" t="inlineStr">
        <is>
          <t>Day in the life of a professional hugger</t>
        </is>
      </c>
      <c r="C2767"/>
      <c r="D2767"/>
      <c r="E2767" t="inlineStr">
        <is>
          <t>https://www.youtube.com/results?search_query=Day+in+the+life+of+a+professional+hugger&amp;sp=EgQgAXAB</t>
        </is>
      </c>
    </row>
    <row r="2768" ht="25.5" customHeight="1">
      <c r="A2768" t="inlineStr">
        <is>
          <t>hugging</t>
        </is>
      </c>
      <c r="B2768" t="inlineStr">
        <is>
          <t>Psychological impacts of hugging</t>
        </is>
      </c>
      <c r="C2768"/>
      <c r="D2768"/>
      <c r="E2768" t="inlineStr">
        <is>
          <t>https://www.youtube.com/results?search_query=Psychological+impacts+of+hugging&amp;sp=EgQgAXAB</t>
        </is>
      </c>
    </row>
    <row r="2769" ht="25.5" customHeight="1">
      <c r="A2769" t="inlineStr">
        <is>
          <t>hugging</t>
        </is>
      </c>
      <c r="B2769" t="inlineStr">
        <is>
          <t>Best ways to hug for comfort</t>
        </is>
      </c>
      <c r="C2769"/>
      <c r="D2769"/>
      <c r="E2769" t="inlineStr">
        <is>
          <t>https://www.youtube.com/results?search_query=Best+ways+to+hug+for+comfort&amp;sp=EgQgAXAB</t>
        </is>
      </c>
    </row>
    <row r="2770" ht="25.5" customHeight="1">
      <c r="A2770" t="inlineStr">
        <is>
          <t>hugging</t>
        </is>
      </c>
      <c r="B2770" t="inlineStr">
        <is>
          <t>Hugging etiquette across cultures</t>
        </is>
      </c>
      <c r="C2770"/>
      <c r="D2770"/>
      <c r="E2770" t="inlineStr">
        <is>
          <t>https://www.youtube.com/results?search_query=Hugging+etiquette+across+cultures&amp;sp=EgQgAXAB</t>
        </is>
      </c>
    </row>
    <row r="2771" ht="25.5" customHeight="1">
      <c r="A2771" t="inlineStr">
        <is>
          <t>hugging</t>
        </is>
      </c>
      <c r="B2771" t="inlineStr">
        <is>
          <t>How to hug a friend versus a partner</t>
        </is>
      </c>
      <c r="C2771"/>
      <c r="D2771"/>
      <c r="E2771" t="inlineStr">
        <is>
          <t>https://www.youtube.com/results?search_query=How+to+hug+a+friend+versus+a+partner&amp;sp=EgQgAXAB</t>
        </is>
      </c>
    </row>
    <row r="2772" ht="25.5" customHeight="1">
      <c r="A2772" t="inlineStr">
        <is>
          <t>hugging</t>
        </is>
      </c>
      <c r="B2772" t="inlineStr">
        <is>
          <t>Proper hugging techniques for pregnancy</t>
        </is>
      </c>
      <c r="C2772"/>
      <c r="D2772"/>
      <c r="E2772" t="inlineStr">
        <is>
          <t>https://www.youtube.com/results?search_query=Proper+hugging+techniques+for+pregnancy&amp;sp=EgQgAXAB</t>
        </is>
      </c>
    </row>
    <row r="2773" ht="25.5" customHeight="1">
      <c r="A2773" t="inlineStr">
        <is>
          <t>hugging</t>
        </is>
      </c>
      <c r="B2773" t="inlineStr">
        <is>
          <t>What science says about the benefits of hugging</t>
        </is>
      </c>
      <c r="C2773"/>
      <c r="D2773"/>
      <c r="E2773" t="inlineStr">
        <is>
          <t>https://www.youtube.com/results?search_query=What+science+says+about+the+benefits+of+hugging&amp;sp=EgQgAXAB</t>
        </is>
      </c>
    </row>
    <row r="2774" ht="25.5" customHeight="1">
      <c r="A2774" t="inlineStr">
        <is>
          <t>hula hooping</t>
        </is>
      </c>
      <c r="B2774" t="inlineStr">
        <is>
          <t>How to start hula hooping for beginners</t>
        </is>
      </c>
      <c r="C2774"/>
      <c r="D2774"/>
      <c r="E2774" t="inlineStr">
        <is>
          <t>https://www.youtube.com/results?search_query=How+to+start+hula+hooping+for+beginners&amp;sp=EgQgAXAB</t>
        </is>
      </c>
    </row>
    <row r="2775" ht="25.5" customHeight="1">
      <c r="A2775" t="inlineStr">
        <is>
          <t>hula hooping</t>
        </is>
      </c>
      <c r="B2775" t="inlineStr">
        <is>
          <t>Hula hooping exercises for weight loss</t>
        </is>
      </c>
      <c r="C2775"/>
      <c r="D2775"/>
      <c r="E2775" t="inlineStr">
        <is>
          <t>https://www.youtube.com/results?search_query=Hula+hooping+exercises+for+weight+loss&amp;sp=EgQgAXAB</t>
        </is>
      </c>
    </row>
    <row r="2776" ht="25.5" customHeight="1">
      <c r="A2776" t="inlineStr">
        <is>
          <t>hula hooping</t>
        </is>
      </c>
      <c r="B2776" t="inlineStr">
        <is>
          <t>Advanced hula hooping tricks and techniques</t>
        </is>
      </c>
      <c r="C2776"/>
      <c r="D2776"/>
      <c r="E2776" t="inlineStr">
        <is>
          <t>https://www.youtube.com/results?search_query=Advanced+hula+hooping+tricks+and+techniques&amp;sp=EgQgAXAB</t>
        </is>
      </c>
    </row>
    <row r="2777" ht="25.5" customHeight="1">
      <c r="A2777" t="inlineStr">
        <is>
          <t>hula hooping</t>
        </is>
      </c>
      <c r="B2777" t="inlineStr">
        <is>
          <t>Day in the life of a professional hula hooper</t>
        </is>
      </c>
      <c r="C2777"/>
      <c r="D2777"/>
      <c r="E2777" t="inlineStr">
        <is>
          <t>https://www.youtube.com/results?search_query=Day+in+the+life+of+a+professional+hula+hooper&amp;sp=EgQgAXAB</t>
        </is>
      </c>
    </row>
    <row r="2778" ht="25.5" customHeight="1">
      <c r="A2778" t="inlineStr">
        <is>
          <t>hula hooping</t>
        </is>
      </c>
      <c r="B2778" t="inlineStr">
        <is>
          <t>Kids learning hula hooping  step by step guide</t>
        </is>
      </c>
      <c r="C2778"/>
      <c r="D2778"/>
      <c r="E2778" t="inlineStr">
        <is>
          <t>https://www.youtube.com/results?search_query=Kids+learning+hula+hooping++step+by+step+guide&amp;sp=EgQgAXAB</t>
        </is>
      </c>
    </row>
    <row r="2779" ht="25.5" customHeight="1">
      <c r="A2779" t="inlineStr">
        <is>
          <t>hula hooping</t>
        </is>
      </c>
      <c r="B2779" t="inlineStr">
        <is>
          <t>DIY  How to make your own hula hoop</t>
        </is>
      </c>
      <c r="C2779"/>
      <c r="D2779"/>
      <c r="E2779" t="inlineStr">
        <is>
          <t>https://www.youtube.com/results?search_query=DIY++How+to+make+your+own+hula+hoop&amp;sp=EgQgAXAB</t>
        </is>
      </c>
    </row>
    <row r="2780" ht="25.5" customHeight="1">
      <c r="A2780" t="inlineStr">
        <is>
          <t>hula hooping</t>
        </is>
      </c>
      <c r="B2780" t="inlineStr">
        <is>
          <t>Improving your hula hooping skills  practice routines</t>
        </is>
      </c>
      <c r="C2780"/>
      <c r="D2780"/>
      <c r="E2780" t="inlineStr">
        <is>
          <t>https://www.youtube.com/results?search_query=Improving+your+hula+hooping+skills++practice+routines&amp;sp=EgQgAXAB</t>
        </is>
      </c>
    </row>
    <row r="2781" ht="25.5" customHeight="1">
      <c r="A2781" t="inlineStr">
        <is>
          <t>hula hooping</t>
        </is>
      </c>
      <c r="B2781" t="inlineStr">
        <is>
          <t>Benefits of hula hooping  health and fitness</t>
        </is>
      </c>
      <c r="C2781"/>
      <c r="D2781"/>
      <c r="E2781" t="inlineStr">
        <is>
          <t>https://www.youtube.com/results?search_query=Benefits+of+hula+hooping++health+and+fitness&amp;sp=EgQgAXAB</t>
        </is>
      </c>
    </row>
    <row r="2782" ht="25.5" customHeight="1">
      <c r="A2782" t="inlineStr">
        <is>
          <t>hula hooping</t>
        </is>
      </c>
      <c r="B2782" t="inlineStr">
        <is>
          <t>History and evolution of hula hooping</t>
        </is>
      </c>
      <c r="C2782"/>
      <c r="D2782"/>
      <c r="E2782" t="inlineStr">
        <is>
          <t>https://www.youtube.com/results?search_query=History+and+evolution+of+hula+hooping&amp;sp=EgQgAXAB</t>
        </is>
      </c>
    </row>
    <row r="2783" ht="25.5" customHeight="1">
      <c r="A2783" t="inlineStr">
        <is>
          <t>hula hooping</t>
        </is>
      </c>
      <c r="B2783" t="inlineStr">
        <is>
          <t>Hula hooping world record performances</t>
        </is>
      </c>
      <c r="C2783"/>
      <c r="D2783"/>
      <c r="E2783" t="inlineStr">
        <is>
          <t>https://www.youtube.com/results?search_query=Hula+hooping+world+record+performances&amp;sp=EgQgAXAB</t>
        </is>
      </c>
    </row>
    <row r="2784" ht="25.5" customHeight="1">
      <c r="A2784" t="inlineStr">
        <is>
          <t>hurdling</t>
        </is>
      </c>
      <c r="B2784" t="inlineStr">
        <is>
          <t>How to hurdle for beginners</t>
        </is>
      </c>
      <c r="C2784"/>
      <c r="D2784"/>
      <c r="E2784" t="inlineStr">
        <is>
          <t>https://www.youtube.com/results?search_query=How+to+hurdle+for+beginners&amp;sp=EgQgAXAB</t>
        </is>
      </c>
    </row>
    <row r="2785" ht="25.5" customHeight="1">
      <c r="A2785" t="inlineStr">
        <is>
          <t>hurdling</t>
        </is>
      </c>
      <c r="B2785" t="inlineStr">
        <is>
          <t>Detailed tutorial on proper hurdling techniques</t>
        </is>
      </c>
      <c r="C2785"/>
      <c r="D2785"/>
      <c r="E2785" t="inlineStr">
        <is>
          <t>https://www.youtube.com/results?search_query=Detailed+tutorial+on+proper+hurdling+techniques&amp;sp=EgQgAXAB</t>
        </is>
      </c>
    </row>
    <row r="2786" ht="25.5" customHeight="1">
      <c r="A2786" t="inlineStr">
        <is>
          <t>hurdling</t>
        </is>
      </c>
      <c r="B2786" t="inlineStr">
        <is>
          <t>Day in the life of a professional hurdler</t>
        </is>
      </c>
      <c r="C2786"/>
      <c r="D2786"/>
      <c r="E2786" t="inlineStr">
        <is>
          <t>https://www.youtube.com/results?search_query=Day+in+the+life+of+a+professional+hurdler&amp;sp=EgQgAXAB</t>
        </is>
      </c>
    </row>
    <row r="2787" ht="25.5" customHeight="1">
      <c r="A2787" t="inlineStr">
        <is>
          <t>hurdling</t>
        </is>
      </c>
      <c r="B2787" t="inlineStr">
        <is>
          <t>Warmup exercises for hurdling</t>
        </is>
      </c>
      <c r="C2787"/>
      <c r="D2787"/>
      <c r="E2787" t="inlineStr">
        <is>
          <t>https://www.youtube.com/results?search_query=Warmup+exercises+for+hurdling&amp;sp=EgQgAXAB</t>
        </is>
      </c>
    </row>
    <row r="2788" ht="25.5" customHeight="1">
      <c r="A2788" t="inlineStr">
        <is>
          <t>hurdling</t>
        </is>
      </c>
      <c r="B2788" t="inlineStr">
        <is>
          <t>Training drills for hurdling</t>
        </is>
      </c>
      <c r="C2788"/>
      <c r="D2788"/>
      <c r="E2788" t="inlineStr">
        <is>
          <t>https://www.youtube.com/results?search_query=Training+drills+for+hurdling&amp;sp=EgQgAXAB</t>
        </is>
      </c>
    </row>
    <row r="2789" ht="25.5" customHeight="1">
      <c r="A2789" t="inlineStr">
        <is>
          <t>hurdling</t>
        </is>
      </c>
      <c r="B2789" t="inlineStr">
        <is>
          <t>Advanced techniques in hurdling</t>
        </is>
      </c>
      <c r="C2789"/>
      <c r="D2789"/>
      <c r="E2789" t="inlineStr">
        <is>
          <t>https://www.youtube.com/results?search_query=Advanced+techniques+in+hurdling&amp;sp=EgQgAXAB</t>
        </is>
      </c>
    </row>
    <row r="2790" ht="25.5" customHeight="1">
      <c r="A2790" t="inlineStr">
        <is>
          <t>hurdling</t>
        </is>
      </c>
      <c r="B2790" t="inlineStr">
        <is>
          <t>How to improve speed in hurdling</t>
        </is>
      </c>
      <c r="C2790"/>
      <c r="D2790"/>
      <c r="E2790" t="inlineStr">
        <is>
          <t>https://www.youtube.com/results?search_query=How+to+improve+speed+in+hurdling&amp;sp=EgQgAXAB</t>
        </is>
      </c>
    </row>
    <row r="2791" ht="25.5" customHeight="1">
      <c r="A2791" t="inlineStr">
        <is>
          <t>hurdling</t>
        </is>
      </c>
      <c r="B2791" t="inlineStr">
        <is>
          <t>Common mistakes in hurdling and how to avoid them</t>
        </is>
      </c>
      <c r="C2791"/>
      <c r="D2791"/>
      <c r="E2791" t="inlineStr">
        <is>
          <t>https://www.youtube.com/results?search_query=Common+mistakes+in+hurdling+and+how+to+avoid+them&amp;sp=EgQgAXAB</t>
        </is>
      </c>
    </row>
    <row r="2792" ht="25.5" customHeight="1">
      <c r="A2792" t="inlineStr">
        <is>
          <t>hurdling</t>
        </is>
      </c>
      <c r="B2792" t="inlineStr">
        <is>
          <t>Indepth analysis of professional hurdling races</t>
        </is>
      </c>
      <c r="C2792"/>
      <c r="D2792"/>
      <c r="E2792" t="inlineStr">
        <is>
          <t>https://www.youtube.com/results?search_query=Indepth+analysis+of+professional+hurdling+races&amp;sp=EgQgAXAB</t>
        </is>
      </c>
    </row>
    <row r="2793" ht="25.5" customHeight="1">
      <c r="A2793" t="inlineStr">
        <is>
          <t>hurdling</t>
        </is>
      </c>
      <c r="B2793" t="inlineStr">
        <is>
          <t>Hurdling equipment and safety precautions</t>
        </is>
      </c>
      <c r="C2793"/>
      <c r="D2793"/>
      <c r="E2793" t="inlineStr">
        <is>
          <t>https://www.youtube.com/results?search_query=Hurdling+equipment+and+safety+precautions&amp;sp=EgQgAXAB</t>
        </is>
      </c>
    </row>
    <row r="2794" ht="25.5" customHeight="1">
      <c r="A2794" t="inlineStr">
        <is>
          <t>hurling (sport)</t>
        </is>
      </c>
      <c r="B2794" t="inlineStr">
        <is>
          <t>Hurling sport highlights</t>
        </is>
      </c>
      <c r="C2794"/>
      <c r="D2794"/>
      <c r="E2794" t="inlineStr">
        <is>
          <t>https://www.youtube.com/results?search_query=Hurling+sport+highlights&amp;sp=EgQgAXAB</t>
        </is>
      </c>
    </row>
    <row r="2795" ht="25.5" customHeight="1">
      <c r="A2795" t="inlineStr">
        <is>
          <t>hurling (sport)</t>
        </is>
      </c>
      <c r="B2795" t="inlineStr">
        <is>
          <t>Introduction to hurling sport</t>
        </is>
      </c>
      <c r="C2795"/>
      <c r="D2795"/>
      <c r="E2795" t="inlineStr">
        <is>
          <t>https://www.youtube.com/results?search_query=Introduction+to+hurling+sport&amp;sp=EgQgAXAB</t>
        </is>
      </c>
    </row>
    <row r="2796" ht="25.5" customHeight="1">
      <c r="A2796" t="inlineStr">
        <is>
          <t>hurling (sport)</t>
        </is>
      </c>
      <c r="B2796" t="inlineStr">
        <is>
          <t>How to play hurling for beginners</t>
        </is>
      </c>
      <c r="C2796"/>
      <c r="D2796"/>
      <c r="E2796" t="inlineStr">
        <is>
          <t>https://www.youtube.com/results?search_query=How+to+play+hurling+for+beginners&amp;sp=EgQgAXAB</t>
        </is>
      </c>
    </row>
    <row r="2797" ht="25.5" customHeight="1">
      <c r="A2797" t="inlineStr">
        <is>
          <t>hurling (sport)</t>
        </is>
      </c>
      <c r="B2797" t="inlineStr">
        <is>
          <t>Hurling sport match full game</t>
        </is>
      </c>
      <c r="C2797"/>
      <c r="D2797"/>
      <c r="E2797" t="inlineStr">
        <is>
          <t>https://www.youtube.com/results?search_query=Hurling+sport+match+full+game&amp;sp=EgQgAXAB</t>
        </is>
      </c>
    </row>
    <row r="2798" ht="25.5" customHeight="1">
      <c r="A2798" t="inlineStr">
        <is>
          <t>hurling (sport)</t>
        </is>
      </c>
      <c r="B2798" t="inlineStr">
        <is>
          <t>Professional hurling player day in the life</t>
        </is>
      </c>
      <c r="C2798"/>
      <c r="D2798"/>
      <c r="E2798" t="inlineStr">
        <is>
          <t>https://www.youtube.com/results?search_query=Professional+hurling+player+day+in+the+life&amp;sp=EgQgAXAB</t>
        </is>
      </c>
    </row>
    <row r="2799" ht="25.5" customHeight="1">
      <c r="A2799" t="inlineStr">
        <is>
          <t>hurling (sport)</t>
        </is>
      </c>
      <c r="B2799" t="inlineStr">
        <is>
          <t>Hurling sport rules explained</t>
        </is>
      </c>
      <c r="C2799"/>
      <c r="D2799"/>
      <c r="E2799" t="inlineStr">
        <is>
          <t>https://www.youtube.com/results?search_query=Hurling+sport+rules+explained&amp;sp=EgQgAXAB</t>
        </is>
      </c>
    </row>
    <row r="2800" ht="25.5" customHeight="1">
      <c r="A2800" t="inlineStr">
        <is>
          <t>hurling (sport)</t>
        </is>
      </c>
      <c r="B2800" t="inlineStr">
        <is>
          <t>Hurling training drills</t>
        </is>
      </c>
      <c r="C2800"/>
      <c r="D2800"/>
      <c r="E2800" t="inlineStr">
        <is>
          <t>https://www.youtube.com/results?search_query=Hurling+training+drills&amp;sp=EgQgAXAB</t>
        </is>
      </c>
    </row>
    <row r="2801" ht="25.5" customHeight="1">
      <c r="A2801" t="inlineStr">
        <is>
          <t>hurling (sport)</t>
        </is>
      </c>
      <c r="B2801" t="inlineStr">
        <is>
          <t>How to improve your hurling skills</t>
        </is>
      </c>
      <c r="C2801"/>
      <c r="D2801"/>
      <c r="E2801" t="inlineStr">
        <is>
          <t>https://www.youtube.com/results?search_query=How+to+improve+your+hurling+skills&amp;sp=EgQgAXAB</t>
        </is>
      </c>
    </row>
    <row r="2802" ht="25.5" customHeight="1">
      <c r="A2802" t="inlineStr">
        <is>
          <t>hurling (sport)</t>
        </is>
      </c>
      <c r="B2802" t="inlineStr">
        <is>
          <t>Best hurling matches of all time</t>
        </is>
      </c>
      <c r="C2802"/>
      <c r="D2802"/>
      <c r="E2802" t="inlineStr">
        <is>
          <t>https://www.youtube.com/results?search_query=Best+hurling+matches+of+all+time&amp;sp=EgQgAXAB</t>
        </is>
      </c>
    </row>
    <row r="2803" ht="25.5" customHeight="1">
      <c r="A2803" t="inlineStr">
        <is>
          <t>hurling (sport)</t>
        </is>
      </c>
      <c r="B2803" t="inlineStr">
        <is>
          <t>Hurling vs Gaelic football differences</t>
        </is>
      </c>
      <c r="C2803"/>
      <c r="D2803"/>
      <c r="E2803" t="inlineStr">
        <is>
          <t>https://www.youtube.com/results?search_query=Hurling+vs+Gaelic+football+differences&amp;sp=EgQgAXAB</t>
        </is>
      </c>
    </row>
    <row r="2804" ht="25.5" customHeight="1">
      <c r="A2804" t="inlineStr">
        <is>
          <t>ironing</t>
        </is>
      </c>
      <c r="B2804" t="inlineStr">
        <is>
          <t>How to iron a shirt properly</t>
        </is>
      </c>
      <c r="C2804"/>
      <c r="D2804"/>
      <c r="E2804" t="inlineStr">
        <is>
          <t>https://www.youtube.com/results?search_query=How+to+iron+a+shirt+properly&amp;sp=EgQgAXAB</t>
        </is>
      </c>
    </row>
    <row r="2805" ht="25.5" customHeight="1">
      <c r="A2805" t="inlineStr">
        <is>
          <t>ironing</t>
        </is>
      </c>
      <c r="B2805" t="inlineStr">
        <is>
          <t>Techniques for ironing clothes efficiently</t>
        </is>
      </c>
      <c r="C2805"/>
      <c r="D2805"/>
      <c r="E2805" t="inlineStr">
        <is>
          <t>https://www.youtube.com/results?search_query=Techniques+for+ironing+clothes+efficiently&amp;sp=EgQgAXAB</t>
        </is>
      </c>
    </row>
    <row r="2806" ht="25.5" customHeight="1">
      <c r="A2806" t="inlineStr">
        <is>
          <t>ironing</t>
        </is>
      </c>
      <c r="B2806" t="inlineStr">
        <is>
          <t>Day in the life of a professional clothes ironing service</t>
        </is>
      </c>
      <c r="C2806"/>
      <c r="D2806"/>
      <c r="E2806" t="inlineStr">
        <is>
          <t>https://www.youtube.com/results?search_query=Day+in+the+life+of+a+professional+clothes+ironing+service&amp;sp=EgQgAXAB</t>
        </is>
      </c>
    </row>
    <row r="2807" ht="25.5" customHeight="1">
      <c r="A2807" t="inlineStr">
        <is>
          <t>ironing</t>
        </is>
      </c>
      <c r="B2807" t="inlineStr">
        <is>
          <t>How to iron pants without creating creases</t>
        </is>
      </c>
      <c r="C2807"/>
      <c r="D2807"/>
      <c r="E2807" t="inlineStr">
        <is>
          <t>https://www.youtube.com/results?search_query=How+to+iron+pants+without+creating+creases&amp;sp=EgQgAXAB</t>
        </is>
      </c>
    </row>
    <row r="2808" ht="25.5" customHeight="1">
      <c r="A2808" t="inlineStr">
        <is>
          <t>ironing</t>
        </is>
      </c>
      <c r="B2808" t="inlineStr">
        <is>
          <t>Common mistakes while ironing and how to avoid them</t>
        </is>
      </c>
      <c r="C2808"/>
      <c r="D2808"/>
      <c r="E2808" t="inlineStr">
        <is>
          <t>https://www.youtube.com/results?search_query=Common+mistakes+while+ironing+and+how+to+avoid+them&amp;sp=EgQgAXAB</t>
        </is>
      </c>
    </row>
    <row r="2809" ht="25.5" customHeight="1">
      <c r="A2809" t="inlineStr">
        <is>
          <t>ironing</t>
        </is>
      </c>
      <c r="B2809" t="inlineStr">
        <is>
          <t>Tips on how to use a steam iron for clothes</t>
        </is>
      </c>
      <c r="C2809"/>
      <c r="D2809"/>
      <c r="E2809" t="inlineStr">
        <is>
          <t>https://www.youtube.com/results?search_query=Tips+on+how+to+use+a+steam+iron+for+clothes&amp;sp=EgQgAXAB</t>
        </is>
      </c>
    </row>
    <row r="2810" ht="25.5" customHeight="1">
      <c r="A2810" t="inlineStr">
        <is>
          <t>ironing</t>
        </is>
      </c>
      <c r="B2810" t="inlineStr">
        <is>
          <t>Guide on ironing different types of fabrics</t>
        </is>
      </c>
      <c r="C2810"/>
      <c r="D2810"/>
      <c r="E2810" t="inlineStr">
        <is>
          <t>https://www.youtube.com/results?search_query=Guide+on+ironing+different+types+of+fabrics&amp;sp=EgQgAXAB</t>
        </is>
      </c>
    </row>
    <row r="2811" ht="25.5" customHeight="1">
      <c r="A2811" t="inlineStr">
        <is>
          <t>ironing</t>
        </is>
      </c>
      <c r="B2811" t="inlineStr">
        <is>
          <t>Advanced ironing techniques for professionals</t>
        </is>
      </c>
      <c r="C2811"/>
      <c r="D2811"/>
      <c r="E2811" t="inlineStr">
        <is>
          <t>https://www.youtube.com/results?search_query=Advanced+ironing+techniques+for+professionals&amp;sp=EgQgAXAB</t>
        </is>
      </c>
    </row>
    <row r="2812" ht="25.5" customHeight="1">
      <c r="A2812" t="inlineStr">
        <is>
          <t>ironing</t>
        </is>
      </c>
      <c r="B2812" t="inlineStr">
        <is>
          <t>Top ironing hacks for a quick and efficient process</t>
        </is>
      </c>
      <c r="C2812"/>
      <c r="D2812"/>
      <c r="E2812" t="inlineStr">
        <is>
          <t>https://www.youtube.com/results?search_query=Top+ironing+hacks+for+a+quick+and+efficient+process&amp;sp=EgQgAXAB</t>
        </is>
      </c>
    </row>
    <row r="2813" ht="25.5" customHeight="1">
      <c r="A2813" t="inlineStr">
        <is>
          <t>ironing</t>
        </is>
      </c>
      <c r="B2813" t="inlineStr">
        <is>
          <t>How to maintain an iron for prolonging its life</t>
        </is>
      </c>
      <c r="C2813"/>
      <c r="D2813"/>
      <c r="E2813" t="inlineStr">
        <is>
          <t>https://www.youtube.com/results?search_query=How+to+maintain+an+iron+for+prolonging+its+life&amp;sp=EgQgAXAB</t>
        </is>
      </c>
    </row>
    <row r="2814" ht="25.5" customHeight="1">
      <c r="A2814" t="inlineStr">
        <is>
          <t>javelin throw</t>
        </is>
      </c>
      <c r="B2814" t="inlineStr">
        <is>
          <t>How to throw a javelin for beginners</t>
        </is>
      </c>
      <c r="C2814"/>
      <c r="D2814"/>
      <c r="E2814" t="inlineStr">
        <is>
          <t>https://www.youtube.com/results?search_query=How+to+throw+a+javelin+for+beginners&amp;sp=EgQgAXAB</t>
        </is>
      </c>
    </row>
    <row r="2815" ht="25.5" customHeight="1">
      <c r="A2815" t="inlineStr">
        <is>
          <t>javelin throw</t>
        </is>
      </c>
      <c r="B2815" t="inlineStr">
        <is>
          <t>Correct technique for javelin throw</t>
        </is>
      </c>
      <c r="C2815"/>
      <c r="D2815"/>
      <c r="E2815" t="inlineStr">
        <is>
          <t>https://www.youtube.com/results?search_query=Correct+technique+for+javelin+throw&amp;sp=EgQgAXAB</t>
        </is>
      </c>
    </row>
    <row r="2816" ht="25.5" customHeight="1">
      <c r="A2816" t="inlineStr">
        <is>
          <t>javelin throw</t>
        </is>
      </c>
      <c r="B2816" t="inlineStr">
        <is>
          <t>Essential javelin throw exercises</t>
        </is>
      </c>
      <c r="C2816"/>
      <c r="D2816"/>
      <c r="E2816" t="inlineStr">
        <is>
          <t>https://www.youtube.com/results?search_query=Essential+javelin+throw+exercises&amp;sp=EgQgAXAB</t>
        </is>
      </c>
    </row>
    <row r="2817" ht="25.5" customHeight="1">
      <c r="A2817" t="inlineStr">
        <is>
          <t>javelin throw</t>
        </is>
      </c>
      <c r="B2817" t="inlineStr">
        <is>
          <t>Javelin throw training drills</t>
        </is>
      </c>
      <c r="C2817"/>
      <c r="D2817"/>
      <c r="E2817" t="inlineStr">
        <is>
          <t>https://www.youtube.com/results?search_query=Javelin+throw+training+drills&amp;sp=EgQgAXAB</t>
        </is>
      </c>
    </row>
    <row r="2818" ht="25.5" customHeight="1">
      <c r="A2818" t="inlineStr">
        <is>
          <t>javelin throw</t>
        </is>
      </c>
      <c r="B2818" t="inlineStr">
        <is>
          <t>Day in the life of a javelin thrower</t>
        </is>
      </c>
      <c r="C2818"/>
      <c r="D2818"/>
      <c r="E2818" t="inlineStr">
        <is>
          <t>https://www.youtube.com/results?search_query=Day+in+the+life+of+a+javelin+thrower&amp;sp=EgQgAXAB</t>
        </is>
      </c>
    </row>
    <row r="2819" ht="25.5" customHeight="1">
      <c r="A2819" t="inlineStr">
        <is>
          <t>javelin throw</t>
        </is>
      </c>
      <c r="B2819" t="inlineStr">
        <is>
          <t>Common mistakes in javelin throw</t>
        </is>
      </c>
      <c r="C2819"/>
      <c r="D2819"/>
      <c r="E2819" t="inlineStr">
        <is>
          <t>https://www.youtube.com/results?search_query=Common+mistakes+in+javelin+throw&amp;sp=EgQgAXAB</t>
        </is>
      </c>
    </row>
    <row r="2820" ht="25.5" customHeight="1">
      <c r="A2820" t="inlineStr">
        <is>
          <t>javelin throw</t>
        </is>
      </c>
      <c r="B2820" t="inlineStr">
        <is>
          <t>Improving grip for javelin throw</t>
        </is>
      </c>
      <c r="C2820"/>
      <c r="D2820"/>
      <c r="E2820" t="inlineStr">
        <is>
          <t>https://www.youtube.com/results?search_query=Improving+grip+for+javelin+throw&amp;sp=EgQgAXAB</t>
        </is>
      </c>
    </row>
    <row r="2821" ht="25.5" customHeight="1">
      <c r="A2821" t="inlineStr">
        <is>
          <t>javelin throw</t>
        </is>
      </c>
      <c r="B2821" t="inlineStr">
        <is>
          <t>Processes in preparing for a javelin throw</t>
        </is>
      </c>
      <c r="C2821"/>
      <c r="D2821"/>
      <c r="E2821" t="inlineStr">
        <is>
          <t>https://www.youtube.com/results?search_query=Processes+in+preparing+for+a+javelin+throw&amp;sp=EgQgAXAB</t>
        </is>
      </c>
    </row>
    <row r="2822" ht="25.5" customHeight="1">
      <c r="A2822" t="inlineStr">
        <is>
          <t>javelin throw</t>
        </is>
      </c>
      <c r="B2822" t="inlineStr">
        <is>
          <t>Javelin throw safety measures</t>
        </is>
      </c>
      <c r="C2822"/>
      <c r="D2822"/>
      <c r="E2822" t="inlineStr">
        <is>
          <t>https://www.youtube.com/results?search_query=Javelin+throw+safety+measures&amp;sp=EgQgAXAB</t>
        </is>
      </c>
    </row>
    <row r="2823" ht="25.5" customHeight="1">
      <c r="A2823" t="inlineStr">
        <is>
          <t>javelin throw</t>
        </is>
      </c>
      <c r="B2823" t="inlineStr">
        <is>
          <t>World record javelin throw videos</t>
        </is>
      </c>
      <c r="C2823"/>
      <c r="D2823"/>
      <c r="E2823" t="inlineStr">
        <is>
          <t>https://www.youtube.com/results?search_query=World+record+javelin+throw+videos&amp;sp=EgQgAXAB</t>
        </is>
      </c>
    </row>
    <row r="2824" ht="25.5" customHeight="1">
      <c r="A2824" t="inlineStr">
        <is>
          <t>jetskiing</t>
        </is>
      </c>
      <c r="B2824" t="inlineStr">
        <is>
          <t>How to jetski for beginners</t>
        </is>
      </c>
      <c r="C2824"/>
      <c r="D2824"/>
      <c r="E2824" t="inlineStr">
        <is>
          <t>https://www.youtube.com/results?search_query=How+to+jetski+for+beginners&amp;sp=EgQgAXAB</t>
        </is>
      </c>
    </row>
    <row r="2825" ht="25.5" customHeight="1">
      <c r="A2825" t="inlineStr">
        <is>
          <t>jetskiing</t>
        </is>
      </c>
      <c r="B2825" t="inlineStr">
        <is>
          <t>Tips and tricks for jetskiing</t>
        </is>
      </c>
      <c r="C2825"/>
      <c r="D2825"/>
      <c r="E2825" t="inlineStr">
        <is>
          <t>https://www.youtube.com/results?search_query=Tips+and+tricks+for+jetskiing&amp;sp=EgQgAXAB</t>
        </is>
      </c>
    </row>
    <row r="2826" ht="25.5" customHeight="1">
      <c r="A2826" t="inlineStr">
        <is>
          <t>jetskiing</t>
        </is>
      </c>
      <c r="B2826" t="inlineStr">
        <is>
          <t>Jetskiing safety guide</t>
        </is>
      </c>
      <c r="C2826"/>
      <c r="D2826"/>
      <c r="E2826" t="inlineStr">
        <is>
          <t>https://www.youtube.com/results?search_query=Jetskiing+safety+guide&amp;sp=EgQgAXAB</t>
        </is>
      </c>
    </row>
    <row r="2827" ht="25.5" customHeight="1">
      <c r="A2827" t="inlineStr">
        <is>
          <t>jetskiing</t>
        </is>
      </c>
      <c r="B2827" t="inlineStr">
        <is>
          <t>Professional jetskiing competitions</t>
        </is>
      </c>
      <c r="C2827"/>
      <c r="D2827"/>
      <c r="E2827" t="inlineStr">
        <is>
          <t>https://www.youtube.com/results?search_query=Professional+jetskiing+competitions&amp;sp=EgQgAXAB</t>
        </is>
      </c>
    </row>
    <row r="2828" ht="25.5" customHeight="1">
      <c r="A2828" t="inlineStr">
        <is>
          <t>jetskiing</t>
        </is>
      </c>
      <c r="B2828" t="inlineStr">
        <is>
          <t>Day in the life of a jetskier</t>
        </is>
      </c>
      <c r="C2828"/>
      <c r="D2828"/>
      <c r="E2828" t="inlineStr">
        <is>
          <t>https://www.youtube.com/results?search_query=Day+in+the+life+of+a+jetskier&amp;sp=EgQgAXAB</t>
        </is>
      </c>
    </row>
    <row r="2829" ht="25.5" customHeight="1">
      <c r="A2829" t="inlineStr">
        <is>
          <t>jetskiing</t>
        </is>
      </c>
      <c r="B2829" t="inlineStr">
        <is>
          <t>Best jetskis for racing</t>
        </is>
      </c>
      <c r="C2829"/>
      <c r="D2829"/>
      <c r="E2829" t="inlineStr">
        <is>
          <t>https://www.youtube.com/results?search_query=Best+jetskis+for+racing&amp;sp=EgQgAXAB</t>
        </is>
      </c>
    </row>
    <row r="2830" ht="25.5" customHeight="1">
      <c r="A2830" t="inlineStr">
        <is>
          <t>jetskiing</t>
        </is>
      </c>
      <c r="B2830" t="inlineStr">
        <is>
          <t>Jetskiing stunts and tricks</t>
        </is>
      </c>
      <c r="C2830"/>
      <c r="D2830"/>
      <c r="E2830" t="inlineStr">
        <is>
          <t>https://www.youtube.com/results?search_query=Jetskiing+stunts+and+tricks&amp;sp=EgQgAXAB</t>
        </is>
      </c>
    </row>
    <row r="2831" ht="25.5" customHeight="1">
      <c r="A2831" t="inlineStr">
        <is>
          <t>jetskiing</t>
        </is>
      </c>
      <c r="B2831" t="inlineStr">
        <is>
          <t>How to maintain a jetski</t>
        </is>
      </c>
      <c r="C2831"/>
      <c r="D2831"/>
      <c r="E2831" t="inlineStr">
        <is>
          <t>https://www.youtube.com/results?search_query=How+to+maintain+a+jetski&amp;sp=EgQgAXAB</t>
        </is>
      </c>
    </row>
    <row r="2832" ht="25.5" customHeight="1">
      <c r="A2832" t="inlineStr">
        <is>
          <t>jetskiing</t>
        </is>
      </c>
      <c r="B2832" t="inlineStr">
        <is>
          <t>Exploring oceans with a jetski</t>
        </is>
      </c>
      <c r="C2832"/>
      <c r="D2832"/>
      <c r="E2832" t="inlineStr">
        <is>
          <t>https://www.youtube.com/results?search_query=Exploring+oceans+with+a+jetski&amp;sp=EgQgAXAB</t>
        </is>
      </c>
    </row>
    <row r="2833" ht="25.5" customHeight="1">
      <c r="A2833" t="inlineStr">
        <is>
          <t>jetskiing</t>
        </is>
      </c>
      <c r="B2833" t="inlineStr">
        <is>
          <t>Most beautiful places to go jetskiing</t>
        </is>
      </c>
      <c r="C2833"/>
      <c r="D2833"/>
      <c r="E2833" t="inlineStr">
        <is>
          <t>https://www.youtube.com/results?search_query=Most+beautiful+places+to+go+jetskiing&amp;sp=EgQgAXAB</t>
        </is>
      </c>
    </row>
    <row r="2834" ht="25.5" customHeight="1">
      <c r="A2834" t="inlineStr">
        <is>
          <t>juggling fire</t>
        </is>
      </c>
      <c r="B2834" t="inlineStr">
        <is>
          <t>How to juggle fire safely for beginners</t>
        </is>
      </c>
      <c r="C2834"/>
      <c r="D2834"/>
      <c r="E2834" t="inlineStr">
        <is>
          <t>https://www.youtube.com/results?search_query=How+to+juggle+fire+safely+for+beginners&amp;sp=EgQgAXAB</t>
        </is>
      </c>
    </row>
    <row r="2835" ht="25.5" customHeight="1">
      <c r="A2835" t="inlineStr">
        <is>
          <t>juggling fire</t>
        </is>
      </c>
      <c r="B2835" t="inlineStr">
        <is>
          <t>Best fire juggling performances</t>
        </is>
      </c>
      <c r="C2835"/>
      <c r="D2835"/>
      <c r="E2835" t="inlineStr">
        <is>
          <t>https://www.youtube.com/results?search_query=Best+fire+juggling+performances&amp;sp=EgQgAXAB</t>
        </is>
      </c>
    </row>
    <row r="2836" ht="25.5" customHeight="1">
      <c r="A2836" t="inlineStr">
        <is>
          <t>juggling fire</t>
        </is>
      </c>
      <c r="B2836" t="inlineStr">
        <is>
          <t>Fire juggling tips and techniques</t>
        </is>
      </c>
      <c r="C2836"/>
      <c r="D2836"/>
      <c r="E2836" t="inlineStr">
        <is>
          <t>https://www.youtube.com/results?search_query=Fire+juggling+tips+and+techniques&amp;sp=EgQgAXAB</t>
        </is>
      </c>
    </row>
    <row r="2837" ht="25.5" customHeight="1">
      <c r="A2837" t="inlineStr">
        <is>
          <t>juggling fire</t>
        </is>
      </c>
      <c r="B2837" t="inlineStr">
        <is>
          <t>Fire juggling safety measures</t>
        </is>
      </c>
      <c r="C2837"/>
      <c r="D2837"/>
      <c r="E2837" t="inlineStr">
        <is>
          <t>https://www.youtube.com/results?search_query=Fire+juggling+safety+measures&amp;sp=EgQgAXAB</t>
        </is>
      </c>
    </row>
    <row r="2838" ht="25.5" customHeight="1">
      <c r="A2838" t="inlineStr">
        <is>
          <t>juggling fire</t>
        </is>
      </c>
      <c r="B2838" t="inlineStr">
        <is>
          <t>Day in the life of a professional fire juggler</t>
        </is>
      </c>
      <c r="C2838"/>
      <c r="D2838"/>
      <c r="E2838" t="inlineStr">
        <is>
          <t>https://www.youtube.com/results?search_query=Day+in+the+life+of+a+professional+fire+juggler&amp;sp=EgQgAXAB</t>
        </is>
      </c>
    </row>
    <row r="2839" ht="25.5" customHeight="1">
      <c r="A2839" t="inlineStr">
        <is>
          <t>juggling fire</t>
        </is>
      </c>
      <c r="B2839" t="inlineStr">
        <is>
          <t>Step by step guide to learning fire juggling</t>
        </is>
      </c>
      <c r="C2839"/>
      <c r="D2839"/>
      <c r="E2839" t="inlineStr">
        <is>
          <t>https://www.youtube.com/results?search_query=Step+by+step+guide+to+learning+fire+juggling&amp;sp=EgQgAXAB</t>
        </is>
      </c>
    </row>
    <row r="2840" ht="25.5" customHeight="1">
      <c r="A2840" t="inlineStr">
        <is>
          <t>juggling fire</t>
        </is>
      </c>
      <c r="B2840" t="inlineStr">
        <is>
          <t>Masterclass on fire juggling</t>
        </is>
      </c>
      <c r="C2840"/>
      <c r="D2840"/>
      <c r="E2840" t="inlineStr">
        <is>
          <t>https://www.youtube.com/results?search_query=Masterclass+on+fire+juggling&amp;sp=EgQgAXAB</t>
        </is>
      </c>
    </row>
    <row r="2841" ht="25.5" customHeight="1">
      <c r="A2841" t="inlineStr">
        <is>
          <t>juggling fire</t>
        </is>
      </c>
      <c r="B2841" t="inlineStr">
        <is>
          <t>Expert fire juggling tricks revealed</t>
        </is>
      </c>
      <c r="C2841"/>
      <c r="D2841"/>
      <c r="E2841" t="inlineStr">
        <is>
          <t>https://www.youtube.com/results?search_query=Expert+fire+juggling+tricks+revealed&amp;sp=EgQgAXAB</t>
        </is>
      </c>
    </row>
    <row r="2842" ht="25.5" customHeight="1">
      <c r="A2842" t="inlineStr">
        <is>
          <t>juggling fire</t>
        </is>
      </c>
      <c r="B2842" t="inlineStr">
        <is>
          <t>Fire juggling performance at a circus</t>
        </is>
      </c>
      <c r="C2842"/>
      <c r="D2842"/>
      <c r="E2842" t="inlineStr">
        <is>
          <t>https://www.youtube.com/results?search_query=Fire+juggling+performance+at+a+circus&amp;sp=EgQgAXAB</t>
        </is>
      </c>
    </row>
    <row r="2843" ht="25.5" customHeight="1">
      <c r="A2843" t="inlineStr">
        <is>
          <t>juggling fire</t>
        </is>
      </c>
      <c r="B2843" t="inlineStr">
        <is>
          <t>Improving your fire juggling skills</t>
        </is>
      </c>
      <c r="C2843"/>
      <c r="D2843"/>
      <c r="E2843" t="inlineStr">
        <is>
          <t>https://www.youtube.com/results?search_query=Improving+your+fire+juggling+skills&amp;sp=EgQgAXAB</t>
        </is>
      </c>
    </row>
    <row r="2844" ht="25.5" customHeight="1">
      <c r="A2844" t="inlineStr">
        <is>
          <t>jumping into pool</t>
        </is>
      </c>
      <c r="B2844" t="inlineStr">
        <is>
          <t>How to jump into a pool for beginners</t>
        </is>
      </c>
      <c r="C2844"/>
      <c r="D2844"/>
      <c r="E2844" t="inlineStr">
        <is>
          <t>https://www.youtube.com/results?search_query=How+to+jump+into+a+pool+for+beginners&amp;sp=EgQgAXAB</t>
        </is>
      </c>
    </row>
    <row r="2845" ht="25.5" customHeight="1">
      <c r="A2845" t="inlineStr">
        <is>
          <t>jumping into pool</t>
        </is>
      </c>
      <c r="B2845" t="inlineStr">
        <is>
          <t>Best diving pool jumps techniques</t>
        </is>
      </c>
      <c r="C2845"/>
      <c r="D2845"/>
      <c r="E2845" t="inlineStr">
        <is>
          <t>https://www.youtube.com/results?search_query=Best+diving+pool+jumps+techniques&amp;sp=EgQgAXAB</t>
        </is>
      </c>
    </row>
    <row r="2846" ht="25.5" customHeight="1">
      <c r="A2846" t="inlineStr">
        <is>
          <t>jumping into pool</t>
        </is>
      </c>
      <c r="B2846" t="inlineStr">
        <is>
          <t>Olympic athletes jumping into pool</t>
        </is>
      </c>
      <c r="C2846"/>
      <c r="D2846"/>
      <c r="E2846" t="inlineStr">
        <is>
          <t>https://www.youtube.com/results?search_query=Olympic+athletes+jumping+into+pool&amp;sp=EgQgAXAB</t>
        </is>
      </c>
    </row>
    <row r="2847" ht="25.5" customHeight="1">
      <c r="A2847" t="inlineStr">
        <is>
          <t>jumping into pool</t>
        </is>
      </c>
      <c r="B2847" t="inlineStr">
        <is>
          <t>High jump into pool tutorials</t>
        </is>
      </c>
      <c r="C2847"/>
      <c r="D2847"/>
      <c r="E2847" t="inlineStr">
        <is>
          <t>https://www.youtube.com/results?search_query=High+jump+into+pool+tutorials&amp;sp=EgQgAXAB</t>
        </is>
      </c>
    </row>
    <row r="2848" ht="25.5" customHeight="1">
      <c r="A2848" t="inlineStr">
        <is>
          <t>jumping into pool</t>
        </is>
      </c>
      <c r="B2848" t="inlineStr">
        <is>
          <t>Safety guidelines for jumping into a pool</t>
        </is>
      </c>
      <c r="C2848"/>
      <c r="D2848"/>
      <c r="E2848" t="inlineStr">
        <is>
          <t>https://www.youtube.com/results?search_query=Safety+guidelines+for+jumping+into+a+pool&amp;sp=EgQgAXAB</t>
        </is>
      </c>
    </row>
    <row r="2849" ht="25.5" customHeight="1">
      <c r="A2849" t="inlineStr">
        <is>
          <t>jumping into pool</t>
        </is>
      </c>
      <c r="B2849" t="inlineStr">
        <is>
          <t>Amazing pool jump compilation</t>
        </is>
      </c>
      <c r="C2849"/>
      <c r="D2849"/>
      <c r="E2849" t="inlineStr">
        <is>
          <t>https://www.youtube.com/results?search_query=Amazing+pool+jump+compilation&amp;sp=EgQgAXAB</t>
        </is>
      </c>
    </row>
    <row r="2850" ht="25.5" customHeight="1">
      <c r="A2850" t="inlineStr">
        <is>
          <t>jumping into pool</t>
        </is>
      </c>
      <c r="B2850" t="inlineStr">
        <is>
          <t>Funny moments of people jumping into a pool</t>
        </is>
      </c>
      <c r="C2850"/>
      <c r="D2850"/>
      <c r="E2850" t="inlineStr">
        <is>
          <t>https://www.youtube.com/results?search_query=Funny+moments+of+people+jumping+into+a+pool&amp;sp=EgQgAXAB</t>
        </is>
      </c>
    </row>
    <row r="2851" ht="25.5" customHeight="1">
      <c r="A2851" t="inlineStr">
        <is>
          <t>jumping into pool</t>
        </is>
      </c>
      <c r="B2851" t="inlineStr">
        <is>
          <t>Day in the life of a professional diver</t>
        </is>
      </c>
      <c r="C2851"/>
      <c r="D2851"/>
      <c r="E2851" t="inlineStr">
        <is>
          <t>https://www.youtube.com/results?search_query=Day+in+the+life+of+a+professional+diver&amp;sp=EgQgAXAB</t>
        </is>
      </c>
    </row>
    <row r="2852" ht="25.5" customHeight="1">
      <c r="A2852" t="inlineStr">
        <is>
          <t>jumping into pool</t>
        </is>
      </c>
      <c r="B2852" t="inlineStr">
        <is>
          <t>How to perform a cannonball jump into a pool</t>
        </is>
      </c>
      <c r="C2852"/>
      <c r="D2852"/>
      <c r="E2852" t="inlineStr">
        <is>
          <t>https://www.youtube.com/results?search_query=How+to+perform+a+cannonball+jump+into+a+pool&amp;sp=EgQgAXAB</t>
        </is>
      </c>
    </row>
    <row r="2853" ht="25.5" customHeight="1">
      <c r="A2853" t="inlineStr">
        <is>
          <t>jumping into pool</t>
        </is>
      </c>
      <c r="B2853" t="inlineStr">
        <is>
          <t>Diving into pool flips and tricks guide</t>
        </is>
      </c>
      <c r="C2853"/>
      <c r="D2853"/>
      <c r="E2853" t="inlineStr">
        <is>
          <t>https://www.youtube.com/results?search_query=Diving+into+pool+flips+and+tricks+guide&amp;sp=EgQgAXAB</t>
        </is>
      </c>
    </row>
    <row r="2854" ht="25.5" customHeight="1">
      <c r="A2854" t="inlineStr">
        <is>
          <t>jumpstyle dancing</t>
        </is>
      </c>
      <c r="B2854" t="inlineStr">
        <is>
          <t>How to learn jumpstyle dancing for beginners</t>
        </is>
      </c>
      <c r="C2854"/>
      <c r="D2854"/>
      <c r="E2854" t="inlineStr">
        <is>
          <t>https://www.youtube.com/results?search_query=How+to+learn+jumpstyle+dancing+for+beginners&amp;sp=EgQgAXAB</t>
        </is>
      </c>
    </row>
    <row r="2855" ht="25.5" customHeight="1">
      <c r="A2855" t="inlineStr">
        <is>
          <t>jumpstyle dancing</t>
        </is>
      </c>
      <c r="B2855" t="inlineStr">
        <is>
          <t>Advanced jumpstyle dance tutorial</t>
        </is>
      </c>
      <c r="C2855"/>
      <c r="D2855"/>
      <c r="E2855" t="inlineStr">
        <is>
          <t>https://www.youtube.com/results?search_query=Advanced+jumpstyle+dance+tutorial&amp;sp=EgQgAXAB</t>
        </is>
      </c>
    </row>
    <row r="2856" ht="25.5" customHeight="1">
      <c r="A2856" t="inlineStr">
        <is>
          <t>jumpstyle dancing</t>
        </is>
      </c>
      <c r="B2856" t="inlineStr">
        <is>
          <t>Jumpstyle dance exercises and moves</t>
        </is>
      </c>
      <c r="C2856"/>
      <c r="D2856"/>
      <c r="E2856" t="inlineStr">
        <is>
          <t>https://www.youtube.com/results?search_query=Jumpstyle+dance+exercises+and+moves&amp;sp=EgQgAXAB</t>
        </is>
      </c>
    </row>
    <row r="2857" ht="25.5" customHeight="1">
      <c r="A2857" t="inlineStr">
        <is>
          <t>jumpstyle dancing</t>
        </is>
      </c>
      <c r="B2857" t="inlineStr">
        <is>
          <t>Best jumpstyle dance performances</t>
        </is>
      </c>
      <c r="C2857"/>
      <c r="D2857"/>
      <c r="E2857" t="inlineStr">
        <is>
          <t>https://www.youtube.com/results?search_query=Best+jumpstyle+dance+performances&amp;sp=EgQgAXAB</t>
        </is>
      </c>
    </row>
    <row r="2858" ht="25.5" customHeight="1">
      <c r="A2858" t="inlineStr">
        <is>
          <t>jumpstyle dancing</t>
        </is>
      </c>
      <c r="B2858" t="inlineStr">
        <is>
          <t>Jumpstyle dance music and rhythm guide</t>
        </is>
      </c>
      <c r="C2858"/>
      <c r="D2858"/>
      <c r="E2858" t="inlineStr">
        <is>
          <t>https://www.youtube.com/results?search_query=Jumpstyle+dance+music+and+rhythm+guide&amp;sp=EgQgAXAB</t>
        </is>
      </c>
    </row>
    <row r="2859" ht="25.5" customHeight="1">
      <c r="A2859" t="inlineStr">
        <is>
          <t>jumpstyle dancing</t>
        </is>
      </c>
      <c r="B2859" t="inlineStr">
        <is>
          <t>Day in the life of a professional jumpstyle dancer</t>
        </is>
      </c>
      <c r="C2859"/>
      <c r="D2859"/>
      <c r="E2859" t="inlineStr">
        <is>
          <t>https://www.youtube.com/results?search_query=Day+in+the+life+of+a+professional+jumpstyle+dancer&amp;sp=EgQgAXAB</t>
        </is>
      </c>
    </row>
    <row r="2860" ht="25.5" customHeight="1">
      <c r="A2860" t="inlineStr">
        <is>
          <t>jumpstyle dancing</t>
        </is>
      </c>
      <c r="B2860" t="inlineStr">
        <is>
          <t>Learning jumpstyle dance : Step by step</t>
        </is>
      </c>
      <c r="C2860"/>
      <c r="D2860"/>
      <c r="E2860" t="inlineStr">
        <is>
          <t>https://www.youtube.com/results?search_query=Learning+jumpstyle+dance+:+Step+by+step&amp;sp=EgQgAXAB</t>
        </is>
      </c>
    </row>
    <row r="2861" ht="25.5" customHeight="1">
      <c r="A2861" t="inlineStr">
        <is>
          <t>jumpstyle dancing</t>
        </is>
      </c>
      <c r="B2861" t="inlineStr">
        <is>
          <t>Jumpstyle dance choreography lessons</t>
        </is>
      </c>
      <c r="C2861"/>
      <c r="D2861"/>
      <c r="E2861" t="inlineStr">
        <is>
          <t>https://www.youtube.com/results?search_query=Jumpstyle+dance+choreography+lessons&amp;sp=EgQgAXAB</t>
        </is>
      </c>
    </row>
    <row r="2862" ht="25.5" customHeight="1">
      <c r="A2862" t="inlineStr">
        <is>
          <t>jumpstyle dancing</t>
        </is>
      </c>
      <c r="B2862" t="inlineStr">
        <is>
          <t>Jumpstyle dance competitions highlights</t>
        </is>
      </c>
      <c r="C2862"/>
      <c r="D2862"/>
      <c r="E2862" t="inlineStr">
        <is>
          <t>https://www.youtube.com/results?search_query=Jumpstyle+dance+competitions+highlights&amp;sp=EgQgAXAB</t>
        </is>
      </c>
    </row>
    <row r="2863" ht="25.5" customHeight="1">
      <c r="A2863" t="inlineStr">
        <is>
          <t>jumpstyle dancing</t>
        </is>
      </c>
      <c r="B2863" t="inlineStr">
        <is>
          <t>Innovative techniques in jumpstyle dancing</t>
        </is>
      </c>
      <c r="C2863"/>
      <c r="D2863"/>
      <c r="E2863" t="inlineStr">
        <is>
          <t>https://www.youtube.com/results?search_query=Innovative+techniques+in+jumpstyle+dancing&amp;sp=EgQgAXAB</t>
        </is>
      </c>
    </row>
    <row r="2864" ht="25.5" customHeight="1">
      <c r="A2864" t="inlineStr">
        <is>
          <t>kicking field goal</t>
        </is>
      </c>
      <c r="B2864" t="inlineStr">
        <is>
          <t>How to kick a field goal in football</t>
        </is>
      </c>
      <c r="C2864"/>
      <c r="D2864"/>
      <c r="E2864" t="inlineStr">
        <is>
          <t>https://www.youtube.com/results?search_query=How+to+kick+a+field+goal+in+football&amp;sp=EgQgAXAB</t>
        </is>
      </c>
    </row>
    <row r="2865" ht="25.5" customHeight="1">
      <c r="A2865" t="inlineStr">
        <is>
          <t>kicking field goal</t>
        </is>
      </c>
      <c r="B2865" t="inlineStr">
        <is>
          <t>Field goal kicking technique for beginners</t>
        </is>
      </c>
      <c r="C2865"/>
      <c r="D2865"/>
      <c r="E2865" t="inlineStr">
        <is>
          <t>https://www.youtube.com/results?search_query=Field+goal+kicking+technique+for+beginners&amp;sp=EgQgAXAB</t>
        </is>
      </c>
    </row>
    <row r="2866" ht="25.5" customHeight="1">
      <c r="A2866" t="inlineStr">
        <is>
          <t>kicking field goal</t>
        </is>
      </c>
      <c r="B2866" t="inlineStr">
        <is>
          <t>Best field goal kicks in NFL history</t>
        </is>
      </c>
      <c r="C2866"/>
      <c r="D2866"/>
      <c r="E2866" t="inlineStr">
        <is>
          <t>https://www.youtube.com/results?search_query=Best+field+goal+kicks+in+NFL+history&amp;sp=EgQgAXAB</t>
        </is>
      </c>
    </row>
    <row r="2867" ht="25.5" customHeight="1">
      <c r="A2867" t="inlineStr">
        <is>
          <t>kicking field goal</t>
        </is>
      </c>
      <c r="B2867" t="inlineStr">
        <is>
          <t>Day in the life of a professional field goal kicker</t>
        </is>
      </c>
      <c r="C2867"/>
      <c r="D2867"/>
      <c r="E2867" t="inlineStr">
        <is>
          <t>https://www.youtube.com/results?search_query=Day+in+the+life+of+a+professional+field+goal+kicker&amp;sp=EgQgAXAB</t>
        </is>
      </c>
    </row>
    <row r="2868" ht="25.5" customHeight="1">
      <c r="A2868" t="inlineStr">
        <is>
          <t>kicking field goal</t>
        </is>
      </c>
      <c r="B2868" t="inlineStr">
        <is>
          <t>Field goal kicking drills for improving accuracy</t>
        </is>
      </c>
      <c r="C2868"/>
      <c r="D2868"/>
      <c r="E2868" t="inlineStr">
        <is>
          <t>https://www.youtube.com/results?search_query=Field+goal+kicking+drills+for+improving+accuracy&amp;sp=EgQgAXAB</t>
        </is>
      </c>
    </row>
    <row r="2869" ht="25.5" customHeight="1">
      <c r="A2869" t="inlineStr">
        <is>
          <t>kicking field goal</t>
        </is>
      </c>
      <c r="B2869" t="inlineStr">
        <is>
          <t>Secrets to kicking long field goals</t>
        </is>
      </c>
      <c r="C2869"/>
      <c r="D2869"/>
      <c r="E2869" t="inlineStr">
        <is>
          <t>https://www.youtube.com/results?search_query=Secrets+to+kicking+long+field+goals&amp;sp=EgQgAXAB</t>
        </is>
      </c>
    </row>
    <row r="2870" ht="25.5" customHeight="1">
      <c r="A2870" t="inlineStr">
        <is>
          <t>kicking field goal</t>
        </is>
      </c>
      <c r="B2870" t="inlineStr">
        <is>
          <t>Comparison between soccer and football field goal kicks</t>
        </is>
      </c>
      <c r="C2870"/>
      <c r="D2870"/>
      <c r="E2870" t="inlineStr">
        <is>
          <t>https://www.youtube.com/results?search_query=Comparison+between+soccer+and+football+field+goal+kicks&amp;sp=EgQgAXAB</t>
        </is>
      </c>
    </row>
    <row r="2871" ht="25.5" customHeight="1">
      <c r="A2871" t="inlineStr">
        <is>
          <t>kicking field goal</t>
        </is>
      </c>
      <c r="B2871" t="inlineStr">
        <is>
          <t>Physics behind the perfect field goal kick</t>
        </is>
      </c>
      <c r="C2871"/>
      <c r="D2871"/>
      <c r="E2871" t="inlineStr">
        <is>
          <t>https://www.youtube.com/results?search_query=Physics+behind+the+perfect+field+goal+kick&amp;sp=EgQgAXAB</t>
        </is>
      </c>
    </row>
    <row r="2872" ht="25.5" customHeight="1">
      <c r="A2872" t="inlineStr">
        <is>
          <t>kicking field goal</t>
        </is>
      </c>
      <c r="B2872" t="inlineStr">
        <is>
          <t>Mistakes to avoid while kicking field goals</t>
        </is>
      </c>
      <c r="C2872"/>
      <c r="D2872"/>
      <c r="E2872" t="inlineStr">
        <is>
          <t>https://www.youtube.com/results?search_query=Mistakes+to+avoid+while+kicking+field+goals&amp;sp=EgQgAXAB</t>
        </is>
      </c>
    </row>
    <row r="2873" ht="25.5" customHeight="1">
      <c r="A2873" t="inlineStr">
        <is>
          <t>kicking field goal</t>
        </is>
      </c>
      <c r="B2873" t="inlineStr">
        <is>
          <t>Achieving more power in field goal kicks</t>
        </is>
      </c>
      <c r="C2873"/>
      <c r="D2873"/>
      <c r="E2873" t="inlineStr">
        <is>
          <t>https://www.youtube.com/results?search_query=Achieving+more+power+in+field+goal+kicks&amp;sp=EgQgAXAB</t>
        </is>
      </c>
    </row>
    <row r="2874" ht="25.5" customHeight="1">
      <c r="A2874" t="inlineStr">
        <is>
          <t>kicking soccer ball</t>
        </is>
      </c>
      <c r="B2874" t="inlineStr">
        <is>
          <t>How to kick a soccer ball with power and accuracy</t>
        </is>
      </c>
      <c r="C2874"/>
      <c r="D2874"/>
      <c r="E2874" t="inlineStr">
        <is>
          <t>https://www.youtube.com/results?search_query=How+to+kick+a+soccer+ball+with+power+and+accuracy&amp;sp=EgQgAXAB</t>
        </is>
      </c>
    </row>
    <row r="2875" ht="25.5" customHeight="1">
      <c r="A2875" t="inlineStr">
        <is>
          <t>kicking soccer ball</t>
        </is>
      </c>
      <c r="B2875" t="inlineStr">
        <is>
          <t>Professional soccer player kicking technique</t>
        </is>
      </c>
      <c r="C2875"/>
      <c r="D2875"/>
      <c r="E2875" t="inlineStr">
        <is>
          <t>https://www.youtube.com/results?search_query=Professional+soccer+player+kicking+technique&amp;sp=EgQgAXAB</t>
        </is>
      </c>
    </row>
    <row r="2876" ht="25.5" customHeight="1">
      <c r="A2876" t="inlineStr">
        <is>
          <t>kicking soccer ball</t>
        </is>
      </c>
      <c r="B2876" t="inlineStr">
        <is>
          <t>Tutorial on how to kick a soccer ball for beginners</t>
        </is>
      </c>
      <c r="C2876"/>
      <c r="D2876"/>
      <c r="E2876" t="inlineStr">
        <is>
          <t>https://www.youtube.com/results?search_query=Tutorial+on+how+to+kick+a+soccer+ball+for+beginners&amp;sp=EgQgAXAB</t>
        </is>
      </c>
    </row>
    <row r="2877" ht="25.5" customHeight="1">
      <c r="A2877" t="inlineStr">
        <is>
          <t>kicking soccer ball</t>
        </is>
      </c>
      <c r="B2877" t="inlineStr">
        <is>
          <t>Perfecting soccer ball kick  drills and exercises</t>
        </is>
      </c>
      <c r="C2877"/>
      <c r="D2877"/>
      <c r="E2877" t="inlineStr">
        <is>
          <t>https://www.youtube.com/results?search_query=Perfecting+soccer+ball+kick++drills+and+exercises&amp;sp=EgQgAXAB</t>
        </is>
      </c>
    </row>
    <row r="2878" ht="25.5" customHeight="1">
      <c r="A2878" t="inlineStr">
        <is>
          <t>kicking soccer ball</t>
        </is>
      </c>
      <c r="B2878" t="inlineStr">
        <is>
          <t>Day in the life of a professional soccer player  kicking exercises</t>
        </is>
      </c>
      <c r="C2878"/>
      <c r="D2878"/>
      <c r="E2878" t="inlineStr">
        <is>
          <t>https://www.youtube.com/results?search_query=Day+in+the+life+of+a+professional+soccer+player++kicking+exercises&amp;sp=EgQgAXAB</t>
        </is>
      </c>
    </row>
    <row r="2879" ht="25.5" customHeight="1">
      <c r="A2879" t="inlineStr">
        <is>
          <t>kicking soccer ball</t>
        </is>
      </c>
      <c r="B2879" t="inlineStr">
        <is>
          <t>Skill development  soccer ball kick control</t>
        </is>
      </c>
      <c r="C2879"/>
      <c r="D2879"/>
      <c r="E2879" t="inlineStr">
        <is>
          <t>https://www.youtube.com/results?search_query=Skill+development++soccer+ball+kick+control&amp;sp=EgQgAXAB</t>
        </is>
      </c>
    </row>
    <row r="2880" ht="25.5" customHeight="1">
      <c r="A2880" t="inlineStr">
        <is>
          <t>kicking soccer ball</t>
        </is>
      </c>
      <c r="B2880" t="inlineStr">
        <is>
          <t>Proper way to kick a soccer ball without injuring your foot</t>
        </is>
      </c>
      <c r="C2880"/>
      <c r="D2880"/>
      <c r="E2880" t="inlineStr">
        <is>
          <t>https://www.youtube.com/results?search_query=Proper+way+to+kick+a+soccer+ball+without+injuring+your+foot&amp;sp=EgQgAXAB</t>
        </is>
      </c>
    </row>
    <row r="2881" ht="25.5" customHeight="1">
      <c r="A2881" t="inlineStr">
        <is>
          <t>kicking soccer ball</t>
        </is>
      </c>
      <c r="B2881" t="inlineStr">
        <is>
          <t>Improving soccer ball kicking skills with training routines</t>
        </is>
      </c>
      <c r="C2881"/>
      <c r="D2881"/>
      <c r="E2881" t="inlineStr">
        <is>
          <t>https://www.youtube.com/results?search_query=Improving+soccer+ball+kicking+skills+with+training+routines&amp;sp=EgQgAXAB</t>
        </is>
      </c>
    </row>
    <row r="2882" ht="25.5" customHeight="1">
      <c r="A2882" t="inlineStr">
        <is>
          <t>kicking soccer ball</t>
        </is>
      </c>
      <c r="B2882" t="inlineStr">
        <is>
          <t>Direct free kick tutorial  soccer ball kicking technique</t>
        </is>
      </c>
      <c r="C2882"/>
      <c r="D2882"/>
      <c r="E2882" t="inlineStr">
        <is>
          <t>https://www.youtube.com/results?search_query=Direct+free+kick+tutorial++soccer+ball+kicking+technique&amp;sp=EgQgAXAB</t>
        </is>
      </c>
    </row>
    <row r="2883" ht="25.5" customHeight="1">
      <c r="A2883" t="inlineStr">
        <is>
          <t>kicking soccer ball</t>
        </is>
      </c>
      <c r="B2883" t="inlineStr">
        <is>
          <t>Goalkeeper training  how to kick a soccer ball far and accurately</t>
        </is>
      </c>
      <c r="C2883"/>
      <c r="D2883"/>
      <c r="E2883" t="inlineStr">
        <is>
          <t>https://www.youtube.com/results?search_query=Goalkeeper+training++how+to+kick+a+soccer+ball+far+and+accurately&amp;sp=EgQgAXAB</t>
        </is>
      </c>
    </row>
    <row r="2884" ht="25.5" customHeight="1">
      <c r="A2884" t="inlineStr">
        <is>
          <t>kissing</t>
        </is>
      </c>
      <c r="B2884" t="inlineStr">
        <is>
          <t>How to kiss properly tutorial</t>
        </is>
      </c>
      <c r="C2884"/>
      <c r="D2884"/>
      <c r="E2884" t="inlineStr">
        <is>
          <t>https://www.youtube.com/results?search_query=How+to+kiss+properly+tutorial&amp;sp=EgQgAXAB</t>
        </is>
      </c>
    </row>
    <row r="2885" ht="25.5" customHeight="1">
      <c r="A2885" t="inlineStr">
        <is>
          <t>kissing</t>
        </is>
      </c>
      <c r="B2885" t="inlineStr">
        <is>
          <t>Essential tips for your first kiss</t>
        </is>
      </c>
      <c r="C2885"/>
      <c r="D2885"/>
      <c r="E2885" t="inlineStr">
        <is>
          <t>https://www.youtube.com/results?search_query=Essential+tips+for+your+first+kiss&amp;sp=EgQgAXAB</t>
        </is>
      </c>
    </row>
    <row r="2886" ht="25.5" customHeight="1">
      <c r="A2886" t="inlineStr">
        <is>
          <t>kissing</t>
        </is>
      </c>
      <c r="B2886" t="inlineStr">
        <is>
          <t>What to avoid while kissing</t>
        </is>
      </c>
      <c r="C2886"/>
      <c r="D2886"/>
      <c r="E2886" t="inlineStr">
        <is>
          <t>https://www.youtube.com/results?search_query=What+to+avoid+while+kissing&amp;sp=EgQgAXAB</t>
        </is>
      </c>
    </row>
    <row r="2887" ht="25.5" customHeight="1">
      <c r="A2887" t="inlineStr">
        <is>
          <t>kissing</t>
        </is>
      </c>
      <c r="B2887" t="inlineStr">
        <is>
          <t>Safe and respectful ways to kiss</t>
        </is>
      </c>
      <c r="C2887"/>
      <c r="D2887"/>
      <c r="E2887" t="inlineStr">
        <is>
          <t>https://www.youtube.com/results?search_query=Safe+and+respectful+ways+to+kiss&amp;sp=EgQgAXAB</t>
        </is>
      </c>
    </row>
    <row r="2888" ht="25.5" customHeight="1">
      <c r="A2888" t="inlineStr">
        <is>
          <t>kissing</t>
        </is>
      </c>
      <c r="B2888" t="inlineStr">
        <is>
          <t>Steps to a perfect romantic kiss</t>
        </is>
      </c>
      <c r="C2888"/>
      <c r="D2888"/>
      <c r="E2888" t="inlineStr">
        <is>
          <t>https://www.youtube.com/results?search_query=Steps+to+a+perfect+romantic+kiss&amp;sp=EgQgAXAB</t>
        </is>
      </c>
    </row>
    <row r="2889" ht="25.5" customHeight="1">
      <c r="A2889" t="inlineStr">
        <is>
          <t>kissing</t>
        </is>
      </c>
      <c r="B2889" t="inlineStr">
        <is>
          <t>Health benefits of kissing</t>
        </is>
      </c>
      <c r="C2889"/>
      <c r="D2889"/>
      <c r="E2889" t="inlineStr">
        <is>
          <t>https://www.youtube.com/results?search_query=Health+benefits+of+kissing&amp;sp=EgQgAXAB</t>
        </is>
      </c>
    </row>
    <row r="2890" ht="25.5" customHeight="1">
      <c r="A2890" t="inlineStr">
        <is>
          <t>kissing</t>
        </is>
      </c>
      <c r="B2890" t="inlineStr">
        <is>
          <t>Day in the life of a movie kissing coach</t>
        </is>
      </c>
      <c r="C2890"/>
      <c r="D2890"/>
      <c r="E2890" t="inlineStr">
        <is>
          <t>https://www.youtube.com/results?search_query=Day+in+the+life+of+a+movie+kissing+coach&amp;sp=EgQgAXAB</t>
        </is>
      </c>
    </row>
    <row r="2891" ht="25.5" customHeight="1">
      <c r="A2891" t="inlineStr">
        <is>
          <t>kissing</t>
        </is>
      </c>
      <c r="B2891" t="inlineStr">
        <is>
          <t>Science behind kissing explained</t>
        </is>
      </c>
      <c r="C2891"/>
      <c r="D2891"/>
      <c r="E2891" t="inlineStr">
        <is>
          <t>https://www.youtube.com/results?search_query=Science+behind+kissing+explained&amp;sp=EgQgAXAB</t>
        </is>
      </c>
    </row>
    <row r="2892" ht="25.5" customHeight="1">
      <c r="A2892" t="inlineStr">
        <is>
          <t>kissing</t>
        </is>
      </c>
      <c r="B2892" t="inlineStr">
        <is>
          <t>Mistakes people make while kissing</t>
        </is>
      </c>
      <c r="C2892"/>
      <c r="D2892"/>
      <c r="E2892" t="inlineStr">
        <is>
          <t>https://www.youtube.com/results?search_query=Mistakes+people+make+while+kissing&amp;sp=EgQgAXAB</t>
        </is>
      </c>
    </row>
    <row r="2893" ht="25.5" customHeight="1">
      <c r="A2893" t="inlineStr">
        <is>
          <t>kissing</t>
        </is>
      </c>
      <c r="B2893" t="inlineStr">
        <is>
          <t>Importance of consent in kissing</t>
        </is>
      </c>
      <c r="C2893"/>
      <c r="D2893"/>
      <c r="E2893" t="inlineStr">
        <is>
          <t>https://www.youtube.com/results?search_query=Importance+of+consent+in+kissing&amp;sp=EgQgAXAB</t>
        </is>
      </c>
    </row>
    <row r="2894" ht="25.5" customHeight="1">
      <c r="A2894" t="inlineStr">
        <is>
          <t>krumping</t>
        </is>
      </c>
      <c r="B2894" t="inlineStr">
        <is>
          <t>How to learn krumping basics for beginners</t>
        </is>
      </c>
      <c r="C2894"/>
      <c r="D2894"/>
      <c r="E2894" t="inlineStr">
        <is>
          <t>https://www.youtube.com/results?search_query=How+to+learn+krumping+basics+for+beginners&amp;sp=EgQgAXAB</t>
        </is>
      </c>
    </row>
    <row r="2895" ht="25.5" customHeight="1">
      <c r="A2895" t="inlineStr">
        <is>
          <t>krumping</t>
        </is>
      </c>
      <c r="B2895" t="inlineStr">
        <is>
          <t>Advanced krumping dance tutorial</t>
        </is>
      </c>
      <c r="C2895"/>
      <c r="D2895"/>
      <c r="E2895" t="inlineStr">
        <is>
          <t>https://www.youtube.com/results?search_query=Advanced+krumping+dance+tutorial&amp;sp=EgQgAXAB</t>
        </is>
      </c>
    </row>
    <row r="2896" ht="25.5" customHeight="1">
      <c r="A2896" t="inlineStr">
        <is>
          <t>krumping</t>
        </is>
      </c>
      <c r="B2896" t="inlineStr">
        <is>
          <t>Day in the life of a professional krump dancer</t>
        </is>
      </c>
      <c r="C2896"/>
      <c r="D2896"/>
      <c r="E2896" t="inlineStr">
        <is>
          <t>https://www.youtube.com/results?search_query=Day+in+the+life+of+a+professional+krump+dancer&amp;sp=EgQgAXAB</t>
        </is>
      </c>
    </row>
    <row r="2897" ht="25.5" customHeight="1">
      <c r="A2897" t="inlineStr">
        <is>
          <t>krumping</t>
        </is>
      </c>
      <c r="B2897" t="inlineStr">
        <is>
          <t>Krumping dance battles best of</t>
        </is>
      </c>
      <c r="C2897"/>
      <c r="D2897"/>
      <c r="E2897" t="inlineStr">
        <is>
          <t>https://www.youtube.com/results?search_query=Krumping+dance+battles+best+of&amp;sp=EgQgAXAB</t>
        </is>
      </c>
    </row>
    <row r="2898" ht="25.5" customHeight="1">
      <c r="A2898" t="inlineStr">
        <is>
          <t>krumping</t>
        </is>
      </c>
      <c r="B2898" t="inlineStr">
        <is>
          <t>Top krumping dance moves examples</t>
        </is>
      </c>
      <c r="C2898"/>
      <c r="D2898"/>
      <c r="E2898" t="inlineStr">
        <is>
          <t>https://www.youtube.com/results?search_query=Top+krumping+dance+moves+examples&amp;sp=EgQgAXAB</t>
        </is>
      </c>
    </row>
    <row r="2899" ht="25.5" customHeight="1">
      <c r="A2899" t="inlineStr">
        <is>
          <t>krumping</t>
        </is>
      </c>
      <c r="B2899" t="inlineStr">
        <is>
          <t>Masterclass on krumping techniques</t>
        </is>
      </c>
      <c r="C2899"/>
      <c r="D2899"/>
      <c r="E2899" t="inlineStr">
        <is>
          <t>https://www.youtube.com/results?search_query=Masterclass+on+krumping+techniques&amp;sp=EgQgAXAB</t>
        </is>
      </c>
    </row>
    <row r="2900" ht="25.5" customHeight="1">
      <c r="A2900" t="inlineStr">
        <is>
          <t>krumping</t>
        </is>
      </c>
      <c r="B2900" t="inlineStr">
        <is>
          <t>History of krumping and its origins</t>
        </is>
      </c>
      <c r="C2900"/>
      <c r="D2900"/>
      <c r="E2900" t="inlineStr">
        <is>
          <t>https://www.youtube.com/results?search_query=History+of+krumping+and+its+origins&amp;sp=EgQgAXAB</t>
        </is>
      </c>
    </row>
    <row r="2901" ht="25.5" customHeight="1">
      <c r="A2901" t="inlineStr">
        <is>
          <t>krumping</t>
        </is>
      </c>
      <c r="B2901" t="inlineStr">
        <is>
          <t>Krumping danceoff championship performances</t>
        </is>
      </c>
      <c r="C2901"/>
      <c r="D2901"/>
      <c r="E2901" t="inlineStr">
        <is>
          <t>https://www.youtube.com/results?search_query=Krumping+danceoff+championship+performances&amp;sp=EgQgAXAB</t>
        </is>
      </c>
    </row>
    <row r="2902" ht="25.5" customHeight="1">
      <c r="A2902" t="inlineStr">
        <is>
          <t>krumping</t>
        </is>
      </c>
      <c r="B2902" t="inlineStr">
        <is>
          <t>Exploring the cultural significance of krumping</t>
        </is>
      </c>
      <c r="C2902"/>
      <c r="D2902"/>
      <c r="E2902" t="inlineStr">
        <is>
          <t>https://www.youtube.com/results?search_query=Exploring+the+cultural+significance+of+krumping&amp;sp=EgQgAXAB</t>
        </is>
      </c>
    </row>
    <row r="2903" ht="25.5" customHeight="1">
      <c r="A2903" t="inlineStr">
        <is>
          <t>krumping</t>
        </is>
      </c>
      <c r="B2903" t="inlineStr">
        <is>
          <t>Inspiring krump routines for practice</t>
        </is>
      </c>
      <c r="C2903"/>
      <c r="D2903"/>
      <c r="E2903" t="inlineStr">
        <is>
          <t>https://www.youtube.com/results?search_query=Inspiring+krump+routines+for+practice&amp;sp=EgQgAXAB</t>
        </is>
      </c>
    </row>
    <row r="2904" ht="25.5" customHeight="1">
      <c r="A2904" t="inlineStr">
        <is>
          <t>laughing</t>
        </is>
      </c>
      <c r="B2904" t="inlineStr">
        <is>
          <t>How to laugh genuinely</t>
        </is>
      </c>
      <c r="C2904"/>
      <c r="D2904"/>
      <c r="E2904" t="inlineStr">
        <is>
          <t>https://www.youtube.com/results?search_query=How+to+laugh+genuinely&amp;sp=EgQgAXAB</t>
        </is>
      </c>
    </row>
    <row r="2905" ht="25.5" customHeight="1">
      <c r="A2905" t="inlineStr">
        <is>
          <t>laughing</t>
        </is>
      </c>
      <c r="B2905" t="inlineStr">
        <is>
          <t>Benefits of laughter yoga</t>
        </is>
      </c>
      <c r="C2905"/>
      <c r="D2905"/>
      <c r="E2905" t="inlineStr">
        <is>
          <t>https://www.youtube.com/results?search_query=Benefits+of+laughter+yoga&amp;sp=EgQgAXAB</t>
        </is>
      </c>
    </row>
    <row r="2906" ht="25.5" customHeight="1">
      <c r="A2906" t="inlineStr">
        <is>
          <t>laughing</t>
        </is>
      </c>
      <c r="B2906" t="inlineStr">
        <is>
          <t>Pranks that make everyone laugh</t>
        </is>
      </c>
      <c r="C2906"/>
      <c r="D2906"/>
      <c r="E2906" t="inlineStr">
        <is>
          <t>https://www.youtube.com/results?search_query=Pranks+that+make+everyone+laugh&amp;sp=EgQgAXAB</t>
        </is>
      </c>
    </row>
    <row r="2907" ht="25.5" customHeight="1">
      <c r="A2907" t="inlineStr">
        <is>
          <t>laughing</t>
        </is>
      </c>
      <c r="B2907" t="inlineStr">
        <is>
          <t>Standup comedy shows best moments</t>
        </is>
      </c>
      <c r="C2907"/>
      <c r="D2907"/>
      <c r="E2907" t="inlineStr">
        <is>
          <t>https://www.youtube.com/results?search_query=Standup+comedy+shows+best+moments&amp;sp=EgQgAXAB</t>
        </is>
      </c>
    </row>
    <row r="2908" ht="25.5" customHeight="1">
      <c r="A2908" t="inlineStr">
        <is>
          <t>laughing</t>
        </is>
      </c>
      <c r="B2908" t="inlineStr">
        <is>
          <t>Day in the life of a standup comedian</t>
        </is>
      </c>
      <c r="C2908"/>
      <c r="D2908"/>
      <c r="E2908" t="inlineStr">
        <is>
          <t>https://www.youtube.com/results?search_query=Day+in+the+life+of+a+standup+comedian&amp;sp=EgQgAXAB</t>
        </is>
      </c>
    </row>
    <row r="2909" ht="25.5" customHeight="1">
      <c r="A2909" t="inlineStr">
        <is>
          <t>laughing</t>
        </is>
      </c>
      <c r="B2909" t="inlineStr">
        <is>
          <t>Influence of laughter on health</t>
        </is>
      </c>
      <c r="C2909"/>
      <c r="D2909"/>
      <c r="E2909" t="inlineStr">
        <is>
          <t>https://www.youtube.com/results?search_query=Influence+of+laughter+on+health&amp;sp=EgQgAXAB</t>
        </is>
      </c>
    </row>
    <row r="2910" ht="25.5" customHeight="1">
      <c r="A2910" t="inlineStr">
        <is>
          <t>laughing</t>
        </is>
      </c>
      <c r="B2910" t="inlineStr">
        <is>
          <t>Learn how to do impression comedy</t>
        </is>
      </c>
      <c r="C2910"/>
      <c r="D2910"/>
      <c r="E2910" t="inlineStr">
        <is>
          <t>https://www.youtube.com/results?search_query=Learn+how+to+do+impression+comedy&amp;sp=EgQgAXAB</t>
        </is>
      </c>
    </row>
    <row r="2911" ht="25.5" customHeight="1">
      <c r="A2911" t="inlineStr">
        <is>
          <t>laughing</t>
        </is>
      </c>
      <c r="B2911" t="inlineStr">
        <is>
          <t>Baby laughing funny videos</t>
        </is>
      </c>
      <c r="C2911"/>
      <c r="D2911"/>
      <c r="E2911" t="inlineStr">
        <is>
          <t>https://www.youtube.com/results?search_query=Baby+laughing+funny+videos&amp;sp=EgQgAXAB</t>
        </is>
      </c>
    </row>
    <row r="2912" ht="25.5" customHeight="1">
      <c r="A2912" t="inlineStr">
        <is>
          <t>laughing</t>
        </is>
      </c>
      <c r="B2912" t="inlineStr">
        <is>
          <t>Laughing challenges on YouTube</t>
        </is>
      </c>
      <c r="C2912"/>
      <c r="D2912"/>
      <c r="E2912" t="inlineStr">
        <is>
          <t>https://www.youtube.com/results?search_query=Laughing+challenges+on+YouTube&amp;sp=EgQgAXAB</t>
        </is>
      </c>
    </row>
    <row r="2913" ht="25.5" customHeight="1">
      <c r="A2913" t="inlineStr">
        <is>
          <t>laughing</t>
        </is>
      </c>
      <c r="B2913" t="inlineStr">
        <is>
          <t>Comedic films that guarantee laughs</t>
        </is>
      </c>
      <c r="C2913"/>
      <c r="D2913"/>
      <c r="E2913" t="inlineStr">
        <is>
          <t>https://www.youtube.com/results?search_query=Comedic+films+that+guarantee+laughs&amp;sp=EgQgAXAB</t>
        </is>
      </c>
    </row>
    <row r="2914" ht="25.5" customHeight="1">
      <c r="A2914" t="inlineStr">
        <is>
          <t>laying bricks</t>
        </is>
      </c>
      <c r="B2914" t="inlineStr">
        <is>
          <t>How to lay bricks for beginners tutorial</t>
        </is>
      </c>
      <c r="C2914"/>
      <c r="D2914"/>
      <c r="E2914" t="inlineStr">
        <is>
          <t>https://www.youtube.com/results?search_query=How+to+lay+bricks+for+beginners+tutorial&amp;sp=EgQgAXAB</t>
        </is>
      </c>
    </row>
    <row r="2915" ht="25.5" customHeight="1">
      <c r="A2915" t="inlineStr">
        <is>
          <t>laying bricks</t>
        </is>
      </c>
      <c r="B2915" t="inlineStr">
        <is>
          <t>Proper techniques for laying bricks</t>
        </is>
      </c>
      <c r="C2915"/>
      <c r="D2915"/>
      <c r="E2915" t="inlineStr">
        <is>
          <t>https://www.youtube.com/results?search_query=Proper+techniques+for+laying+bricks&amp;sp=EgQgAXAB</t>
        </is>
      </c>
    </row>
    <row r="2916" ht="25.5" customHeight="1">
      <c r="A2916" t="inlineStr">
        <is>
          <t>laying bricks</t>
        </is>
      </c>
      <c r="B2916" t="inlineStr">
        <is>
          <t>DIY laying bricks guide</t>
        </is>
      </c>
      <c r="C2916"/>
      <c r="D2916"/>
      <c r="E2916" t="inlineStr">
        <is>
          <t>https://www.youtube.com/results?search_query=DIY+laying+bricks+guide&amp;sp=EgQgAXAB</t>
        </is>
      </c>
    </row>
    <row r="2917" ht="25.5" customHeight="1">
      <c r="A2917" t="inlineStr">
        <is>
          <t>laying bricks</t>
        </is>
      </c>
      <c r="B2917" t="inlineStr">
        <is>
          <t>Tips and tricks for laying bricks efficiently</t>
        </is>
      </c>
      <c r="C2917"/>
      <c r="D2917"/>
      <c r="E2917" t="inlineStr">
        <is>
          <t>https://www.youtube.com/results?search_query=Tips+and+tricks+for+laying+bricks+efficiently&amp;sp=EgQgAXAB</t>
        </is>
      </c>
    </row>
    <row r="2918" ht="25.5" customHeight="1">
      <c r="A2918" t="inlineStr">
        <is>
          <t>laying bricks</t>
        </is>
      </c>
      <c r="B2918" t="inlineStr">
        <is>
          <t>Day in the life of a professional bricklayer</t>
        </is>
      </c>
      <c r="C2918"/>
      <c r="D2918"/>
      <c r="E2918" t="inlineStr">
        <is>
          <t>https://www.youtube.com/results?search_query=Day+in+the+life+of+a+professional+bricklayer&amp;sp=EgQgAXAB</t>
        </is>
      </c>
    </row>
    <row r="2919" ht="25.5" customHeight="1">
      <c r="A2919" t="inlineStr">
        <is>
          <t>laying bricks</t>
        </is>
      </c>
      <c r="B2919" t="inlineStr">
        <is>
          <t>Tools needed for laying bricks and how to use them</t>
        </is>
      </c>
      <c r="C2919"/>
      <c r="D2919"/>
      <c r="E2919" t="inlineStr">
        <is>
          <t>https://www.youtube.com/results?search_query=Tools+needed+for+laying+bricks+and+how+to+use+them&amp;sp=EgQgAXAB</t>
        </is>
      </c>
    </row>
    <row r="2920" ht="25.5" customHeight="1">
      <c r="A2920" t="inlineStr">
        <is>
          <t>laying bricks</t>
        </is>
      </c>
      <c r="B2920" t="inlineStr">
        <is>
          <t>Stepbystep guide to lay bricks for a wall</t>
        </is>
      </c>
      <c r="C2920"/>
      <c r="D2920"/>
      <c r="E2920" t="inlineStr">
        <is>
          <t>https://www.youtube.com/results?search_query=Stepbystep+guide+to+lay+bricks+for+a+wall&amp;sp=EgQgAXAB</t>
        </is>
      </c>
    </row>
    <row r="2921" ht="25.5" customHeight="1">
      <c r="A2921" t="inlineStr">
        <is>
          <t>laying bricks</t>
        </is>
      </c>
      <c r="B2921" t="inlineStr">
        <is>
          <t>Mistakes to avoid when laying bricks in construction</t>
        </is>
      </c>
      <c r="C2921"/>
      <c r="D2921"/>
      <c r="E2921" t="inlineStr">
        <is>
          <t>https://www.youtube.com/results?search_query=Mistakes+to+avoid+when+laying+bricks+in+construction&amp;sp=EgQgAXAB</t>
        </is>
      </c>
    </row>
    <row r="2922" ht="25.5" customHeight="1">
      <c r="A2922" t="inlineStr">
        <is>
          <t>laying bricks</t>
        </is>
      </c>
      <c r="B2922" t="inlineStr">
        <is>
          <t>How to mix mortar for bricklaying tutorial</t>
        </is>
      </c>
      <c r="C2922"/>
      <c r="D2922"/>
      <c r="E2922" t="inlineStr">
        <is>
          <t>https://www.youtube.com/results?search_query=How+to+mix+mortar+for+bricklaying+tutorial&amp;sp=EgQgAXAB</t>
        </is>
      </c>
    </row>
    <row r="2923" ht="25.5" customHeight="1">
      <c r="A2923" t="inlineStr">
        <is>
          <t>laying bricks</t>
        </is>
      </c>
      <c r="B2923" t="inlineStr">
        <is>
          <t>Course on bricklaying for home improvement</t>
        </is>
      </c>
      <c r="C2923"/>
      <c r="D2923"/>
      <c r="E2923" t="inlineStr">
        <is>
          <t>https://www.youtube.com/results?search_query=Course+on+bricklaying+for+home+improvement&amp;sp=EgQgAXAB</t>
        </is>
      </c>
    </row>
    <row r="2924" ht="25.5" customHeight="1">
      <c r="A2924" t="inlineStr">
        <is>
          <t>long jump</t>
        </is>
      </c>
      <c r="B2924" t="inlineStr">
        <is>
          <t>How to long jump for beginners</t>
        </is>
      </c>
      <c r="C2924"/>
      <c r="D2924"/>
      <c r="E2924" t="inlineStr">
        <is>
          <t>https://www.youtube.com/results?search_query=How+to+long+jump+for+beginners&amp;sp=EgQgAXAB</t>
        </is>
      </c>
    </row>
    <row r="2925" ht="25.5" customHeight="1">
      <c r="A2925" t="inlineStr">
        <is>
          <t>long jump</t>
        </is>
      </c>
      <c r="B2925" t="inlineStr">
        <is>
          <t>Improving your long jump technique</t>
        </is>
      </c>
      <c r="C2925"/>
      <c r="D2925"/>
      <c r="E2925" t="inlineStr">
        <is>
          <t>https://www.youtube.com/results?search_query=Improving+your+long+jump+technique&amp;sp=EgQgAXAB</t>
        </is>
      </c>
    </row>
    <row r="2926" ht="25.5" customHeight="1">
      <c r="A2926" t="inlineStr">
        <is>
          <t>long jump</t>
        </is>
      </c>
      <c r="B2926" t="inlineStr">
        <is>
          <t>Day in the life of a professional long jumper</t>
        </is>
      </c>
      <c r="C2926"/>
      <c r="D2926"/>
      <c r="E2926" t="inlineStr">
        <is>
          <t>https://www.youtube.com/results?search_query=Day+in+the+life+of+a+professional+long+jumper&amp;sp=EgQgAXAB</t>
        </is>
      </c>
    </row>
    <row r="2927" ht="25.5" customHeight="1">
      <c r="A2927" t="inlineStr">
        <is>
          <t>long jump</t>
        </is>
      </c>
      <c r="B2927" t="inlineStr">
        <is>
          <t>Long jump drills and exercises</t>
        </is>
      </c>
      <c r="C2927"/>
      <c r="D2927"/>
      <c r="E2927" t="inlineStr">
        <is>
          <t>https://www.youtube.com/results?search_query=Long+jump+drills+and+exercises&amp;sp=EgQgAXAB</t>
        </is>
      </c>
    </row>
    <row r="2928" ht="25.5" customHeight="1">
      <c r="A2928" t="inlineStr">
        <is>
          <t>long jump</t>
        </is>
      </c>
      <c r="B2928" t="inlineStr">
        <is>
          <t>Understanding the science behind long jump</t>
        </is>
      </c>
      <c r="C2928"/>
      <c r="D2928"/>
      <c r="E2928" t="inlineStr">
        <is>
          <t>https://www.youtube.com/results?search_query=Understanding+the+science+behind+long+jump&amp;sp=EgQgAXAB</t>
        </is>
      </c>
    </row>
    <row r="2929" ht="25.5" customHeight="1">
      <c r="A2929" t="inlineStr">
        <is>
          <t>long jump</t>
        </is>
      </c>
      <c r="B2929" t="inlineStr">
        <is>
          <t>Step by step guide to mastering the long jump</t>
        </is>
      </c>
      <c r="C2929"/>
      <c r="D2929"/>
      <c r="E2929" t="inlineStr">
        <is>
          <t>https://www.youtube.com/results?search_query=Step+by+step+guide+to+mastering+the+long+jump&amp;sp=EgQgAXAB</t>
        </is>
      </c>
    </row>
    <row r="2930" ht="25.5" customHeight="1">
      <c r="A2930" t="inlineStr">
        <is>
          <t>long jump</t>
        </is>
      </c>
      <c r="B2930" t="inlineStr">
        <is>
          <t>Olympic long jump highlights</t>
        </is>
      </c>
      <c r="C2930"/>
      <c r="D2930"/>
      <c r="E2930" t="inlineStr">
        <is>
          <t>https://www.youtube.com/results?search_query=Olympic+long+jump+highlights&amp;sp=EgQgAXAB</t>
        </is>
      </c>
    </row>
    <row r="2931" ht="25.5" customHeight="1">
      <c r="A2931" t="inlineStr">
        <is>
          <t>long jump</t>
        </is>
      </c>
      <c r="B2931" t="inlineStr">
        <is>
          <t>Training diet for long jumpers</t>
        </is>
      </c>
      <c r="C2931"/>
      <c r="D2931"/>
      <c r="E2931" t="inlineStr">
        <is>
          <t>https://www.youtube.com/results?search_query=Training+diet+for+long+jumpers&amp;sp=EgQgAXAB</t>
        </is>
      </c>
    </row>
    <row r="2932" ht="25.5" customHeight="1">
      <c r="A2932" t="inlineStr">
        <is>
          <t>long jump</t>
        </is>
      </c>
      <c r="B2932" t="inlineStr">
        <is>
          <t>Most successful long jumpers and their strategies</t>
        </is>
      </c>
      <c r="C2932"/>
      <c r="D2932"/>
      <c r="E2932" t="inlineStr">
        <is>
          <t>https://www.youtube.com/results?search_query=Most+successful+long+jumpers+and+their+strategies&amp;sp=EgQgAXAB</t>
        </is>
      </c>
    </row>
    <row r="2933" ht="25.5" customHeight="1">
      <c r="A2933" t="inlineStr">
        <is>
          <t>long jump</t>
        </is>
      </c>
      <c r="B2933" t="inlineStr">
        <is>
          <t>Comparing long jump and triple jump techniques</t>
        </is>
      </c>
      <c r="C2933"/>
      <c r="D2933"/>
      <c r="E2933" t="inlineStr">
        <is>
          <t>https://www.youtube.com/results?search_query=Comparing+long+jump+and+triple+jump+techniques&amp;sp=EgQgAXAB</t>
        </is>
      </c>
    </row>
    <row r="2934" ht="25.5" customHeight="1">
      <c r="A2934" t="inlineStr">
        <is>
          <t>lunge</t>
        </is>
      </c>
      <c r="B2934" t="inlineStr">
        <is>
          <t>How to do a proper lunge for beginners</t>
        </is>
      </c>
      <c r="C2934"/>
      <c r="D2934"/>
      <c r="E2934" t="inlineStr">
        <is>
          <t>https://www.youtube.com/results?search_query=How+to+do+a+proper+lunge+for+beginners&amp;sp=EgQgAXAB</t>
        </is>
      </c>
    </row>
    <row r="2935" ht="25.5" customHeight="1">
      <c r="A2935" t="inlineStr">
        <is>
          <t>lunge</t>
        </is>
      </c>
      <c r="B2935" t="inlineStr">
        <is>
          <t>Basic lunge workout routine</t>
        </is>
      </c>
      <c r="C2935"/>
      <c r="D2935"/>
      <c r="E2935" t="inlineStr">
        <is>
          <t>https://www.youtube.com/results?search_query=Basic+lunge+workout+routine&amp;sp=EgQgAXAB</t>
        </is>
      </c>
    </row>
    <row r="2936" ht="25.5" customHeight="1">
      <c r="A2936" t="inlineStr">
        <is>
          <t>lunge</t>
        </is>
      </c>
      <c r="B2936" t="inlineStr">
        <is>
          <t>30 minutes full body lunge exercise</t>
        </is>
      </c>
      <c r="C2936"/>
      <c r="D2936"/>
      <c r="E2936" t="inlineStr">
        <is>
          <t>https://www.youtube.com/results?search_query=30+minutes+full+body+lunge+exercise&amp;sp=EgQgAXAB</t>
        </is>
      </c>
    </row>
    <row r="2937" ht="25.5" customHeight="1">
      <c r="A2937" t="inlineStr">
        <is>
          <t>lunge</t>
        </is>
      </c>
      <c r="B2937" t="inlineStr">
        <is>
          <t>Day in the life of a personal trainer: lunge techniques</t>
        </is>
      </c>
      <c r="C2937"/>
      <c r="D2937"/>
      <c r="E2937" t="inlineStr">
        <is>
          <t>https://www.youtube.com/results?search_query=Day+in+the+life+of+a+personal+trainer:+lunge+techniques&amp;sp=EgQgAXAB</t>
        </is>
      </c>
    </row>
    <row r="2938" ht="25.5" customHeight="1">
      <c r="A2938" t="inlineStr">
        <is>
          <t>lunge</t>
        </is>
      </c>
      <c r="B2938" t="inlineStr">
        <is>
          <t>Common mistakes while doing lunges</t>
        </is>
      </c>
      <c r="C2938"/>
      <c r="D2938"/>
      <c r="E2938" t="inlineStr">
        <is>
          <t>https://www.youtube.com/results?search_query=Common+mistakes+while+doing+lunges&amp;sp=EgQgAXAB</t>
        </is>
      </c>
    </row>
    <row r="2939" ht="25.5" customHeight="1">
      <c r="A2939" t="inlineStr">
        <is>
          <t>lunge</t>
        </is>
      </c>
      <c r="B2939" t="inlineStr">
        <is>
          <t>Lunges vs squats: which is better</t>
        </is>
      </c>
      <c r="C2939"/>
      <c r="D2939"/>
      <c r="E2939" t="inlineStr">
        <is>
          <t>https://www.youtube.com/results?search_query=Lunges+vs+squats:+which+is+better&amp;sp=EgQgAXAB</t>
        </is>
      </c>
    </row>
    <row r="2940" ht="25.5" customHeight="1">
      <c r="A2940" t="inlineStr">
        <is>
          <t>lunge</t>
        </is>
      </c>
      <c r="B2940" t="inlineStr">
        <is>
          <t>Rehabilitating knee pain with lunges</t>
        </is>
      </c>
      <c r="C2940"/>
      <c r="D2940"/>
      <c r="E2940" t="inlineStr">
        <is>
          <t>https://www.youtube.com/results?search_query=Rehabilitating+knee+pain+with+lunges&amp;sp=EgQgAXAB</t>
        </is>
      </c>
    </row>
    <row r="2941" ht="25.5" customHeight="1">
      <c r="A2941" t="inlineStr">
        <is>
          <t>lunge</t>
        </is>
      </c>
      <c r="B2941" t="inlineStr">
        <is>
          <t>Lunge variations for glute activation</t>
        </is>
      </c>
      <c r="C2941"/>
      <c r="D2941"/>
      <c r="E2941" t="inlineStr">
        <is>
          <t>https://www.youtube.com/results?search_query=Lunge+variations+for+glute+activation&amp;sp=EgQgAXAB</t>
        </is>
      </c>
    </row>
    <row r="2942" ht="25.5" customHeight="1">
      <c r="A2942" t="inlineStr">
        <is>
          <t>lunge</t>
        </is>
      </c>
      <c r="B2942" t="inlineStr">
        <is>
          <t>Best lowerbody exercises: mastering lunges</t>
        </is>
      </c>
      <c r="C2942"/>
      <c r="D2942"/>
      <c r="E2942" t="inlineStr">
        <is>
          <t>https://www.youtube.com/results?search_query=Best+lowerbody+exercises:+mastering+lunges&amp;sp=EgQgAXAB</t>
        </is>
      </c>
    </row>
    <row r="2943" ht="25.5" customHeight="1">
      <c r="A2943" t="inlineStr">
        <is>
          <t>lunge</t>
        </is>
      </c>
      <c r="B2943" t="inlineStr">
        <is>
          <t>Highintensity lunge challenge for advanced fitness enthusiasts</t>
        </is>
      </c>
      <c r="C2943"/>
      <c r="D2943"/>
      <c r="E2943" t="inlineStr">
        <is>
          <t>https://www.youtube.com/results?search_query=Highintensity+lunge+challenge+for+advanced+fitness+enthusiasts&amp;sp=EgQgAXAB</t>
        </is>
      </c>
    </row>
    <row r="2944" ht="25.5" customHeight="1">
      <c r="A2944" t="inlineStr">
        <is>
          <t>making a cake</t>
        </is>
      </c>
      <c r="B2944" t="inlineStr">
        <is>
          <t>How to make a cake for beginners'</t>
        </is>
      </c>
      <c r="C2944"/>
      <c r="D2944"/>
      <c r="E2944" t="inlineStr">
        <is>
          <t>https://www.youtube.com/results?search_query=How+to+make+a+cake+for+beginners'&amp;sp=EgQgAXAB</t>
        </is>
      </c>
    </row>
    <row r="2945" ht="25.5" customHeight="1">
      <c r="A2945" t="inlineStr">
        <is>
          <t>making a cake</t>
        </is>
      </c>
      <c r="B2945" t="inlineStr">
        <is>
          <t>Baking a cake step by step tutorial'</t>
        </is>
      </c>
      <c r="C2945"/>
      <c r="D2945"/>
      <c r="E2945" t="inlineStr">
        <is>
          <t>https://www.youtube.com/results?search_query=Baking+a+cake+step+by+step+tutorial'&amp;sp=EgQgAXAB</t>
        </is>
      </c>
    </row>
    <row r="2946" ht="25.5" customHeight="1">
      <c r="A2946" t="inlineStr">
        <is>
          <t>making a cake</t>
        </is>
      </c>
      <c r="B2946" t="inlineStr">
        <is>
          <t>Day in the life of a pastry chef'</t>
        </is>
      </c>
      <c r="C2946"/>
      <c r="D2946"/>
      <c r="E2946" t="inlineStr">
        <is>
          <t>https://www.youtube.com/results?search_query=Day+in+the+life+of+a+pastry+chef'&amp;sp=EgQgAXAB</t>
        </is>
      </c>
    </row>
    <row r="2947" ht="25.5" customHeight="1">
      <c r="A2947" t="inlineStr">
        <is>
          <t>making a cake</t>
        </is>
      </c>
      <c r="B2947" t="inlineStr">
        <is>
          <t>Making a chocolate cake from scratch'</t>
        </is>
      </c>
      <c r="C2947"/>
      <c r="D2947"/>
      <c r="E2947" t="inlineStr">
        <is>
          <t>https://www.youtube.com/results?search_query=Making+a+chocolate+cake+from+scratch'&amp;sp=EgQgAXAB</t>
        </is>
      </c>
    </row>
    <row r="2948" ht="25.5" customHeight="1">
      <c r="A2948" t="inlineStr">
        <is>
          <t>making a cake</t>
        </is>
      </c>
      <c r="B2948" t="inlineStr">
        <is>
          <t>Cake decorating techniques for beginners'</t>
        </is>
      </c>
      <c r="C2948"/>
      <c r="D2948"/>
      <c r="E2948" t="inlineStr">
        <is>
          <t>https://www.youtube.com/results?search_query=Cake+decorating+techniques+for+beginners'&amp;sp=EgQgAXAB</t>
        </is>
      </c>
    </row>
    <row r="2949" ht="25.5" customHeight="1">
      <c r="A2949" t="inlineStr">
        <is>
          <t>making a cake</t>
        </is>
      </c>
      <c r="B2949" t="inlineStr">
        <is>
          <t>How to make a birthday cake at home'</t>
        </is>
      </c>
      <c r="C2949"/>
      <c r="D2949"/>
      <c r="E2949" t="inlineStr">
        <is>
          <t>https://www.youtube.com/results?search_query=How+to+make+a+birthday+cake+at+home'&amp;sp=EgQgAXAB</t>
        </is>
      </c>
    </row>
    <row r="2950" ht="25.5" customHeight="1">
      <c r="A2950" t="inlineStr">
        <is>
          <t>making a cake</t>
        </is>
      </c>
      <c r="B2950" t="inlineStr">
        <is>
          <t>Cake baking tips and tricks'</t>
        </is>
      </c>
      <c r="C2950"/>
      <c r="D2950"/>
      <c r="E2950" t="inlineStr">
        <is>
          <t>https://www.youtube.com/results?search_query=Cake+baking+tips+and+tricks'&amp;sp=EgQgAXAB</t>
        </is>
      </c>
    </row>
    <row r="2951" ht="25.5" customHeight="1">
      <c r="A2951" t="inlineStr">
        <is>
          <t>making a cake</t>
        </is>
      </c>
      <c r="B2951" t="inlineStr">
        <is>
          <t>Professional cake making process'</t>
        </is>
      </c>
      <c r="C2951"/>
      <c r="D2951"/>
      <c r="E2951" t="inlineStr">
        <is>
          <t>https://www.youtube.com/results?search_query=Professional+cake+making+process'&amp;sp=EgQgAXAB</t>
        </is>
      </c>
    </row>
    <row r="2952" ht="25.5" customHeight="1">
      <c r="A2952" t="inlineStr">
        <is>
          <t>making a cake</t>
        </is>
      </c>
      <c r="B2952" t="inlineStr">
        <is>
          <t>Baking a cake with kids fun recipe'</t>
        </is>
      </c>
      <c r="C2952"/>
      <c r="D2952"/>
      <c r="E2952" t="inlineStr">
        <is>
          <t>https://www.youtube.com/results?search_query=Baking+a+cake+with+kids+fun+recipe'&amp;sp=EgQgAXAB</t>
        </is>
      </c>
    </row>
    <row r="2953" ht="25.5" customHeight="1">
      <c r="A2953" t="inlineStr">
        <is>
          <t>making a cake</t>
        </is>
      </c>
      <c r="B2953" t="inlineStr">
        <is>
          <t>Homemade cake recipe without oven'</t>
        </is>
      </c>
      <c r="C2953"/>
      <c r="D2953"/>
      <c r="E2953" t="inlineStr">
        <is>
          <t>https://www.youtube.com/results?search_query=Homemade+cake+recipe+without+oven'&amp;sp=EgQgAXAB</t>
        </is>
      </c>
    </row>
    <row r="2954" ht="25.5" customHeight="1">
      <c r="A2954" t="inlineStr">
        <is>
          <t>making bed</t>
        </is>
      </c>
      <c r="B2954" t="inlineStr">
        <is>
          <t>How to make a bed step by step</t>
        </is>
      </c>
      <c r="C2954"/>
      <c r="D2954"/>
      <c r="E2954" t="inlineStr">
        <is>
          <t>https://www.youtube.com/results?search_query=How+to+make+a+bed+step+by+step&amp;sp=EgQgAXAB</t>
        </is>
      </c>
    </row>
    <row r="2955" ht="25.5" customHeight="1">
      <c r="A2955" t="inlineStr">
        <is>
          <t>making bed</t>
        </is>
      </c>
      <c r="B2955" t="inlineStr">
        <is>
          <t>Easy guide to making your bed</t>
        </is>
      </c>
      <c r="C2955"/>
      <c r="D2955"/>
      <c r="E2955" t="inlineStr">
        <is>
          <t>https://www.youtube.com/results?search_query=Easy+guide+to+making+your+bed&amp;sp=EgQgAXAB</t>
        </is>
      </c>
    </row>
    <row r="2956" ht="25.5" customHeight="1">
      <c r="A2956" t="inlineStr">
        <is>
          <t>making bed</t>
        </is>
      </c>
      <c r="B2956" t="inlineStr">
        <is>
          <t>Bed making techniques for beginners</t>
        </is>
      </c>
      <c r="C2956"/>
      <c r="D2956"/>
      <c r="E2956" t="inlineStr">
        <is>
          <t>https://www.youtube.com/results?search_query=Bed+making+techniques+for+beginners&amp;sp=EgQgAXAB</t>
        </is>
      </c>
    </row>
    <row r="2957" ht="25.5" customHeight="1">
      <c r="A2957" t="inlineStr">
        <is>
          <t>making bed</t>
        </is>
      </c>
      <c r="B2957" t="inlineStr">
        <is>
          <t>Professional bed making tips and tricks</t>
        </is>
      </c>
      <c r="C2957"/>
      <c r="D2957"/>
      <c r="E2957" t="inlineStr">
        <is>
          <t>https://www.youtube.com/results?search_query=Professional+bed+making+tips+and+tricks&amp;sp=EgQgAXAB</t>
        </is>
      </c>
    </row>
    <row r="2958" ht="25.5" customHeight="1">
      <c r="A2958" t="inlineStr">
        <is>
          <t>making bed</t>
        </is>
      </c>
      <c r="B2958" t="inlineStr">
        <is>
          <t>Day in the life of a hotel housekeeper making beds</t>
        </is>
      </c>
      <c r="C2958"/>
      <c r="D2958"/>
      <c r="E2958" t="inlineStr">
        <is>
          <t>https://www.youtube.com/results?search_query=Day+in+the+life+of+a+hotel+housekeeper+making+beds&amp;sp=EgQgAXAB</t>
        </is>
      </c>
    </row>
    <row r="2959" ht="25.5" customHeight="1">
      <c r="A2959" t="inlineStr">
        <is>
          <t>making bed</t>
        </is>
      </c>
      <c r="B2959" t="inlineStr">
        <is>
          <t>Speed up your morning routine by making your bed fast</t>
        </is>
      </c>
      <c r="C2959"/>
      <c r="D2959"/>
      <c r="E2959" t="inlineStr">
        <is>
          <t>https://www.youtube.com/results?search_query=Speed+up+your+morning+routine+by+making+your+bed+fast&amp;sp=EgQgAXAB</t>
        </is>
      </c>
    </row>
    <row r="2960" ht="25.5" customHeight="1">
      <c r="A2960" t="inlineStr">
        <is>
          <t>making bed</t>
        </is>
      </c>
      <c r="B2960" t="inlineStr">
        <is>
          <t>Making a bed with hospital corners tutorial</t>
        </is>
      </c>
      <c r="C2960"/>
      <c r="D2960"/>
      <c r="E2960" t="inlineStr">
        <is>
          <t>https://www.youtube.com/results?search_query=Making+a+bed+with+hospital+corners+tutorial&amp;sp=EgQgAXAB</t>
        </is>
      </c>
    </row>
    <row r="2961" ht="25.5" customHeight="1">
      <c r="A2961" t="inlineStr">
        <is>
          <t>making bed</t>
        </is>
      </c>
      <c r="B2961" t="inlineStr">
        <is>
          <t>DIY: How to make a sofa bed</t>
        </is>
      </c>
      <c r="C2961"/>
      <c r="D2961"/>
      <c r="E2961" t="inlineStr">
        <is>
          <t>https://www.youtube.com/results?search_query=DIY:+How+to+make+a+sofa+bed&amp;sp=EgQgAXAB</t>
        </is>
      </c>
    </row>
    <row r="2962" ht="25.5" customHeight="1">
      <c r="A2962" t="inlineStr">
        <is>
          <t>making bed</t>
        </is>
      </c>
      <c r="B2962" t="inlineStr">
        <is>
          <t>Indepth guide on how to make a bunk bed</t>
        </is>
      </c>
      <c r="C2962"/>
      <c r="D2962"/>
      <c r="E2962" t="inlineStr">
        <is>
          <t>https://www.youtube.com/results?search_query=Indepth+guide+on+how+to+make+a+bunk+bed&amp;sp=EgQgAXAB</t>
        </is>
      </c>
    </row>
    <row r="2963" ht="25.5" customHeight="1">
      <c r="A2963" t="inlineStr">
        <is>
          <t>making bed</t>
        </is>
      </c>
      <c r="B2963" t="inlineStr">
        <is>
          <t>Expert's guide on making a bed perfectly</t>
        </is>
      </c>
      <c r="C2963"/>
      <c r="D2963"/>
      <c r="E2963" t="inlineStr">
        <is>
          <t>https://www.youtube.com/results?search_query=Expert's+guide+on+making+a+bed+perfectly&amp;sp=EgQgAXAB</t>
        </is>
      </c>
    </row>
    <row r="2964" ht="25.5" customHeight="1">
      <c r="A2964" t="inlineStr">
        <is>
          <t>making jewelry</t>
        </is>
      </c>
      <c r="B2964" t="inlineStr">
        <is>
          <t>How to make jewelry for beginners</t>
        </is>
      </c>
      <c r="C2964"/>
      <c r="D2964"/>
      <c r="E2964" t="inlineStr">
        <is>
          <t>https://www.youtube.com/results?search_query=How+to+make+jewelry+for+beginners&amp;sp=EgQgAXAB</t>
        </is>
      </c>
    </row>
    <row r="2965" ht="25.5" customHeight="1">
      <c r="A2965" t="inlineStr">
        <is>
          <t>making jewelry</t>
        </is>
      </c>
      <c r="B2965" t="inlineStr">
        <is>
          <t>DIY jewelry making at home</t>
        </is>
      </c>
      <c r="C2965"/>
      <c r="D2965"/>
      <c r="E2965" t="inlineStr">
        <is>
          <t>https://www.youtube.com/results?search_query=DIY+jewelry+making+at+home&amp;sp=EgQgAXAB</t>
        </is>
      </c>
    </row>
    <row r="2966" ht="25.5" customHeight="1">
      <c r="A2966" t="inlineStr">
        <is>
          <t>making jewelry</t>
        </is>
      </c>
      <c r="B2966" t="inlineStr">
        <is>
          <t>Step by step guide to making silver jewelry</t>
        </is>
      </c>
      <c r="C2966"/>
      <c r="D2966"/>
      <c r="E2966" t="inlineStr">
        <is>
          <t>https://www.youtube.com/results?search_query=Step+by+step+guide+to+making+silver+jewelry&amp;sp=EgQgAXAB</t>
        </is>
      </c>
    </row>
    <row r="2967" ht="25.5" customHeight="1">
      <c r="A2967" t="inlineStr">
        <is>
          <t>making jewelry</t>
        </is>
      </c>
      <c r="B2967" t="inlineStr">
        <is>
          <t>Making jewelry with gemstones tutorial</t>
        </is>
      </c>
      <c r="C2967"/>
      <c r="D2967"/>
      <c r="E2967" t="inlineStr">
        <is>
          <t>https://www.youtube.com/results?search_query=Making+jewelry+with+gemstones+tutorial&amp;sp=EgQgAXAB</t>
        </is>
      </c>
    </row>
    <row r="2968" ht="25.5" customHeight="1">
      <c r="A2968" t="inlineStr">
        <is>
          <t>making jewelry</t>
        </is>
      </c>
      <c r="B2968" t="inlineStr">
        <is>
          <t>Easy jewelry making techniques for kids</t>
        </is>
      </c>
      <c r="C2968"/>
      <c r="D2968"/>
      <c r="E2968" t="inlineStr">
        <is>
          <t>https://www.youtube.com/results?search_query=Easy+jewelry+making+techniques+for+kids&amp;sp=EgQgAXAB</t>
        </is>
      </c>
    </row>
    <row r="2969" ht="25.5" customHeight="1">
      <c r="A2969" t="inlineStr">
        <is>
          <t>making jewelry</t>
        </is>
      </c>
      <c r="B2969" t="inlineStr">
        <is>
          <t>Day in the life of a professional jewelry maker</t>
        </is>
      </c>
      <c r="C2969"/>
      <c r="D2969"/>
      <c r="E2969" t="inlineStr">
        <is>
          <t>https://www.youtube.com/results?search_query=Day+in+the+life+of+a+professional+jewelry+maker&amp;sp=EgQgAXAB</t>
        </is>
      </c>
    </row>
    <row r="2970" ht="25.5" customHeight="1">
      <c r="A2970" t="inlineStr">
        <is>
          <t>making jewelry</t>
        </is>
      </c>
      <c r="B2970" t="inlineStr">
        <is>
          <t>Making necklace and bracelet jewelry sets</t>
        </is>
      </c>
      <c r="C2970"/>
      <c r="D2970"/>
      <c r="E2970" t="inlineStr">
        <is>
          <t>https://www.youtube.com/results?search_query=Making+necklace+and+bracelet+jewelry+sets&amp;sp=EgQgAXAB</t>
        </is>
      </c>
    </row>
    <row r="2971" ht="25.5" customHeight="1">
      <c r="A2971" t="inlineStr">
        <is>
          <t>making jewelry</t>
        </is>
      </c>
      <c r="B2971" t="inlineStr">
        <is>
          <t>Detailed tutorial on making earrings</t>
        </is>
      </c>
      <c r="C2971"/>
      <c r="D2971"/>
      <c r="E2971" t="inlineStr">
        <is>
          <t>https://www.youtube.com/results?search_query=Detailed+tutorial+on+making+earrings&amp;sp=EgQgAXAB</t>
        </is>
      </c>
    </row>
    <row r="2972" ht="25.5" customHeight="1">
      <c r="A2972" t="inlineStr">
        <is>
          <t>making jewelry</t>
        </is>
      </c>
      <c r="B2972" t="inlineStr">
        <is>
          <t>Making gold jewelry at home</t>
        </is>
      </c>
      <c r="C2972"/>
      <c r="D2972"/>
      <c r="E2972" t="inlineStr">
        <is>
          <t>https://www.youtube.com/results?search_query=Making+gold+jewelry+at+home&amp;sp=EgQgAXAB</t>
        </is>
      </c>
    </row>
    <row r="2973" ht="25.5" customHeight="1">
      <c r="A2973" t="inlineStr">
        <is>
          <t>making jewelry</t>
        </is>
      </c>
      <c r="B2973" t="inlineStr">
        <is>
          <t>How to make wire wrapped jewelry</t>
        </is>
      </c>
      <c r="C2973"/>
      <c r="D2973"/>
      <c r="E2973" t="inlineStr">
        <is>
          <t>https://www.youtube.com/results?search_query=How+to+make+wire+wrapped+jewelry&amp;sp=EgQgAXAB</t>
        </is>
      </c>
    </row>
    <row r="2974" ht="25.5" customHeight="1">
      <c r="A2974" t="inlineStr">
        <is>
          <t>making pizza</t>
        </is>
      </c>
      <c r="B2974" t="inlineStr">
        <is>
          <t>How to make pizza at home</t>
        </is>
      </c>
      <c r="C2974"/>
      <c r="D2974"/>
      <c r="E2974" t="inlineStr">
        <is>
          <t>https://www.youtube.com/results?search_query=How+to+make+pizza+at+home&amp;sp=EgQgAXAB</t>
        </is>
      </c>
    </row>
    <row r="2975" ht="25.5" customHeight="1">
      <c r="A2975" t="inlineStr">
        <is>
          <t>making pizza</t>
        </is>
      </c>
      <c r="B2975" t="inlineStr">
        <is>
          <t>Day in the life of a pizza chef</t>
        </is>
      </c>
      <c r="C2975"/>
      <c r="D2975"/>
      <c r="E2975" t="inlineStr">
        <is>
          <t>https://www.youtube.com/results?search_query=Day+in+the+life+of+a+pizza+chef&amp;sp=EgQgAXAB</t>
        </is>
      </c>
    </row>
    <row r="2976" ht="25.5" customHeight="1">
      <c r="A2976" t="inlineStr">
        <is>
          <t>making pizza</t>
        </is>
      </c>
      <c r="B2976" t="inlineStr">
        <is>
          <t>Easy pizza dough recipe</t>
        </is>
      </c>
      <c r="C2976"/>
      <c r="D2976"/>
      <c r="E2976" t="inlineStr">
        <is>
          <t>https://www.youtube.com/results?search_query=Easy+pizza+dough+recipe&amp;sp=EgQgAXAB</t>
        </is>
      </c>
    </row>
    <row r="2977" ht="25.5" customHeight="1">
      <c r="A2977" t="inlineStr">
        <is>
          <t>making pizza</t>
        </is>
      </c>
      <c r="B2977" t="inlineStr">
        <is>
          <t>Making pizza from scratch</t>
        </is>
      </c>
      <c r="C2977"/>
      <c r="D2977"/>
      <c r="E2977" t="inlineStr">
        <is>
          <t>https://www.youtube.com/results?search_query=Making+pizza+from+scratch&amp;sp=EgQgAXAB</t>
        </is>
      </c>
    </row>
    <row r="2978" ht="25.5" customHeight="1">
      <c r="A2978" t="inlineStr">
        <is>
          <t>making pizza</t>
        </is>
      </c>
      <c r="B2978" t="inlineStr">
        <is>
          <t>Professional tips for making the best pizza</t>
        </is>
      </c>
      <c r="C2978"/>
      <c r="D2978"/>
      <c r="E2978" t="inlineStr">
        <is>
          <t>https://www.youtube.com/results?search_query=Professional+tips+for+making+the+best+pizza&amp;sp=EgQgAXAB</t>
        </is>
      </c>
    </row>
    <row r="2979" ht="25.5" customHeight="1">
      <c r="A2979" t="inlineStr">
        <is>
          <t>making pizza</t>
        </is>
      </c>
      <c r="B2979" t="inlineStr">
        <is>
          <t>How to make authentic Italian pizza</t>
        </is>
      </c>
      <c r="C2979"/>
      <c r="D2979"/>
      <c r="E2979" t="inlineStr">
        <is>
          <t>https://www.youtube.com/results?search_query=How+to+make+authentic+Italian+pizza&amp;sp=EgQgAXAB</t>
        </is>
      </c>
    </row>
    <row r="2980" ht="25.5" customHeight="1">
      <c r="A2980" t="inlineStr">
        <is>
          <t>making pizza</t>
        </is>
      </c>
      <c r="B2980" t="inlineStr">
        <is>
          <t>Masterclass on pizza making</t>
        </is>
      </c>
      <c r="C2980"/>
      <c r="D2980"/>
      <c r="E2980" t="inlineStr">
        <is>
          <t>https://www.youtube.com/results?search_query=Masterclass+on+pizza+making&amp;sp=EgQgAXAB</t>
        </is>
      </c>
    </row>
    <row r="2981" ht="25.5" customHeight="1">
      <c r="A2981" t="inlineStr">
        <is>
          <t>making pizza</t>
        </is>
      </c>
      <c r="B2981" t="inlineStr">
        <is>
          <t>Kids cooking guide: How to make pizza</t>
        </is>
      </c>
      <c r="C2981"/>
      <c r="D2981"/>
      <c r="E2981" t="inlineStr">
        <is>
          <t>https://www.youtube.com/results?search_query=Kids+cooking+guide:+How+to+make+pizza&amp;sp=EgQgAXAB</t>
        </is>
      </c>
    </row>
    <row r="2982" ht="25.5" customHeight="1">
      <c r="A2982" t="inlineStr">
        <is>
          <t>making pizza</t>
        </is>
      </c>
      <c r="B2982" t="inlineStr">
        <is>
          <t>Creating pizza with unusual toppings</t>
        </is>
      </c>
      <c r="C2982"/>
      <c r="D2982"/>
      <c r="E2982" t="inlineStr">
        <is>
          <t>https://www.youtube.com/results?search_query=Creating+pizza+with+unusual+toppings&amp;sp=EgQgAXAB</t>
        </is>
      </c>
    </row>
    <row r="2983" ht="25.5" customHeight="1">
      <c r="A2983" t="inlineStr">
        <is>
          <t>making pizza</t>
        </is>
      </c>
      <c r="B2983" t="inlineStr">
        <is>
          <t>Healthy alternatives: How to make vegan pizza</t>
        </is>
      </c>
      <c r="C2983"/>
      <c r="D2983"/>
      <c r="E2983" t="inlineStr">
        <is>
          <t>https://www.youtube.com/results?search_query=Healthy+alternatives:+How+to+make+vegan+pizza&amp;sp=EgQgAXAB</t>
        </is>
      </c>
    </row>
    <row r="2984" ht="25.5" customHeight="1">
      <c r="A2984" t="inlineStr">
        <is>
          <t>making snowman</t>
        </is>
      </c>
      <c r="B2984" t="inlineStr">
        <is>
          <t>How to make a perfect snowman</t>
        </is>
      </c>
      <c r="C2984"/>
      <c r="D2984"/>
      <c r="E2984" t="inlineStr">
        <is>
          <t>https://www.youtube.com/results?search_query=How+to+make+a+perfect+snowman&amp;sp=EgQgAXAB</t>
        </is>
      </c>
    </row>
    <row r="2985" ht="25.5" customHeight="1">
      <c r="A2985" t="inlineStr">
        <is>
          <t>making snowman</t>
        </is>
      </c>
      <c r="B2985" t="inlineStr">
        <is>
          <t>Building a snowman step by step tutorial</t>
        </is>
      </c>
      <c r="C2985"/>
      <c r="D2985"/>
      <c r="E2985" t="inlineStr">
        <is>
          <t>https://www.youtube.com/results?search_query=Building+a+snowman+step+by+step+tutorial&amp;sp=EgQgAXAB</t>
        </is>
      </c>
    </row>
    <row r="2986" ht="25.5" customHeight="1">
      <c r="A2986" t="inlineStr">
        <is>
          <t>making snowman</t>
        </is>
      </c>
      <c r="B2986" t="inlineStr">
        <is>
          <t>Fun activities: making a snowman with kids</t>
        </is>
      </c>
      <c r="C2986"/>
      <c r="D2986"/>
      <c r="E2986" t="inlineStr">
        <is>
          <t>https://www.youtube.com/results?search_query=Fun+activities:+making+a+snowman+with+kids&amp;sp=EgQgAXAB</t>
        </is>
      </c>
    </row>
    <row r="2987" ht="25.5" customHeight="1">
      <c r="A2987" t="inlineStr">
        <is>
          <t>making snowman</t>
        </is>
      </c>
      <c r="B2987" t="inlineStr">
        <is>
          <t>Pro tips for making a durable snowman</t>
        </is>
      </c>
      <c r="C2987"/>
      <c r="D2987"/>
      <c r="E2987" t="inlineStr">
        <is>
          <t>https://www.youtube.com/results?search_query=Pro+tips+for+making+a+durable+snowman&amp;sp=EgQgAXAB</t>
        </is>
      </c>
    </row>
    <row r="2988" ht="25.5" customHeight="1">
      <c r="A2988" t="inlineStr">
        <is>
          <t>making snowman</t>
        </is>
      </c>
      <c r="B2988" t="inlineStr">
        <is>
          <t>Creative ideas: dressing up your snowman</t>
        </is>
      </c>
      <c r="C2988"/>
      <c r="D2988"/>
      <c r="E2988" t="inlineStr">
        <is>
          <t>https://www.youtube.com/results?search_query=Creative+ideas:+dressing+up+your+snowman&amp;sp=EgQgAXAB</t>
        </is>
      </c>
    </row>
    <row r="2989" ht="25.5" customHeight="1">
      <c r="A2989" t="inlineStr">
        <is>
          <t>making snowman</t>
        </is>
      </c>
      <c r="B2989" t="inlineStr">
        <is>
          <t>Making a snowman without snow</t>
        </is>
      </c>
      <c r="C2989"/>
      <c r="D2989"/>
      <c r="E2989" t="inlineStr">
        <is>
          <t>https://www.youtube.com/results?search_query=Making+a+snowman+without+snow&amp;sp=EgQgAXAB</t>
        </is>
      </c>
    </row>
    <row r="2990" ht="25.5" customHeight="1">
      <c r="A2990" t="inlineStr">
        <is>
          <t>making snowman</t>
        </is>
      </c>
      <c r="B2990" t="inlineStr">
        <is>
          <t>Day in the life of Snowman making championship</t>
        </is>
      </c>
      <c r="C2990"/>
      <c r="D2990"/>
      <c r="E2990" t="inlineStr">
        <is>
          <t>https://www.youtube.com/results?search_query=Day+in+the+life+of+Snowman+making+championship&amp;sp=EgQgAXAB</t>
        </is>
      </c>
    </row>
    <row r="2991" ht="25.5" customHeight="1">
      <c r="A2991" t="inlineStr">
        <is>
          <t>making snowman</t>
        </is>
      </c>
      <c r="B2991" t="inlineStr">
        <is>
          <t>Making a snowman: common mistakes to avoid</t>
        </is>
      </c>
      <c r="C2991"/>
      <c r="D2991"/>
      <c r="E2991" t="inlineStr">
        <is>
          <t>https://www.youtube.com/results?search_query=Making+a+snowman:+common+mistakes+to+avoid&amp;sp=EgQgAXAB</t>
        </is>
      </c>
    </row>
    <row r="2992" ht="25.5" customHeight="1">
      <c r="A2992" t="inlineStr">
        <is>
          <t>making snowman</t>
        </is>
      </c>
      <c r="B2992" t="inlineStr">
        <is>
          <t>Creating a themed snowman for Christmas</t>
        </is>
      </c>
      <c r="C2992"/>
      <c r="D2992"/>
      <c r="E2992" t="inlineStr">
        <is>
          <t>https://www.youtube.com/results?search_query=Creating+a+themed+snowman+for+Christmas&amp;sp=EgQgAXAB</t>
        </is>
      </c>
    </row>
    <row r="2993" ht="25.5" customHeight="1">
      <c r="A2993" t="inlineStr">
        <is>
          <t>making snowman</t>
        </is>
      </c>
      <c r="B2993" t="inlineStr">
        <is>
          <t>Making a snowman for beginners</t>
        </is>
      </c>
      <c r="C2993"/>
      <c r="D2993"/>
      <c r="E2993" t="inlineStr">
        <is>
          <t>https://www.youtube.com/results?search_query=Making+a+snowman+for+beginners&amp;sp=EgQgAXAB</t>
        </is>
      </c>
    </row>
    <row r="2994" ht="25.5" customHeight="1">
      <c r="A2994" t="inlineStr">
        <is>
          <t>making tea</t>
        </is>
      </c>
      <c r="B2994" t="inlineStr">
        <is>
          <t>How to make the perfect cup of tea</t>
        </is>
      </c>
      <c r="C2994"/>
      <c r="D2994"/>
      <c r="E2994" t="inlineStr">
        <is>
          <t>https://www.youtube.com/results?search_query=How+to+make+the+perfect+cup+of+tea&amp;sp=EgQgAXAB</t>
        </is>
      </c>
    </row>
    <row r="2995" ht="25.5" customHeight="1">
      <c r="A2995" t="inlineStr">
        <is>
          <t>making tea</t>
        </is>
      </c>
      <c r="B2995" t="inlineStr">
        <is>
          <t>Different methods of making tea</t>
        </is>
      </c>
      <c r="C2995"/>
      <c r="D2995"/>
      <c r="E2995" t="inlineStr">
        <is>
          <t>https://www.youtube.com/results?search_query=Different+methods+of+making+tea&amp;sp=EgQgAXAB</t>
        </is>
      </c>
    </row>
    <row r="2996" ht="25.5" customHeight="1">
      <c r="A2996" t="inlineStr">
        <is>
          <t>making tea</t>
        </is>
      </c>
      <c r="B2996" t="inlineStr">
        <is>
          <t>Making homemade herbal tea</t>
        </is>
      </c>
      <c r="C2996"/>
      <c r="D2996"/>
      <c r="E2996" t="inlineStr">
        <is>
          <t>https://www.youtube.com/results?search_query=Making+homemade+herbal+tea&amp;sp=EgQgAXAB</t>
        </is>
      </c>
    </row>
    <row r="2997" ht="25.5" customHeight="1">
      <c r="A2997" t="inlineStr">
        <is>
          <t>making tea</t>
        </is>
      </c>
      <c r="B2997" t="inlineStr">
        <is>
          <t>Step by step guide for making green tea</t>
        </is>
      </c>
      <c r="C2997"/>
      <c r="D2997"/>
      <c r="E2997" t="inlineStr">
        <is>
          <t>https://www.youtube.com/results?search_query=Step+by+step+guide+for+making+green+tea&amp;sp=EgQgAXAB</t>
        </is>
      </c>
    </row>
    <row r="2998" ht="25.5" customHeight="1">
      <c r="A2998" t="inlineStr">
        <is>
          <t>making tea</t>
        </is>
      </c>
      <c r="B2998" t="inlineStr">
        <is>
          <t>Day in the life of a tea master</t>
        </is>
      </c>
      <c r="C2998"/>
      <c r="D2998"/>
      <c r="E2998" t="inlineStr">
        <is>
          <t>https://www.youtube.com/results?search_query=Day+in+the+life+of+a+tea+master&amp;sp=EgQgAXAB</t>
        </is>
      </c>
    </row>
    <row r="2999" ht="25.5" customHeight="1">
      <c r="A2999" t="inlineStr">
        <is>
          <t>making tea</t>
        </is>
      </c>
      <c r="B2999" t="inlineStr">
        <is>
          <t>Making traditional Indian chai</t>
        </is>
      </c>
      <c r="C2999"/>
      <c r="D2999"/>
      <c r="E2999" t="inlineStr">
        <is>
          <t>https://www.youtube.com/results?search_query=Making+traditional+Indian+chai&amp;sp=EgQgAXAB</t>
        </is>
      </c>
    </row>
    <row r="3000" ht="25.5" customHeight="1">
      <c r="A3000" t="inlineStr">
        <is>
          <t>making tea</t>
        </is>
      </c>
      <c r="B3000" t="inlineStr">
        <is>
          <t>Detailed process of making bubble tea</t>
        </is>
      </c>
      <c r="C3000"/>
      <c r="D3000"/>
      <c r="E3000" t="inlineStr">
        <is>
          <t>https://www.youtube.com/results?search_query=Detailed+process+of+making+bubble+tea&amp;sp=EgQgAXAB</t>
        </is>
      </c>
    </row>
    <row r="3001" ht="25.5" customHeight="1">
      <c r="A3001" t="inlineStr">
        <is>
          <t>making tea</t>
        </is>
      </c>
      <c r="B3001" t="inlineStr">
        <is>
          <t>Tea making tutorial for beginners</t>
        </is>
      </c>
      <c r="C3001"/>
      <c r="D3001"/>
      <c r="E3001" t="inlineStr">
        <is>
          <t>https://www.youtube.com/results?search_query=Tea+making+tutorial+for+beginners&amp;sp=EgQgAXAB</t>
        </is>
      </c>
    </row>
    <row r="3002" ht="25.5" customHeight="1">
      <c r="A3002" t="inlineStr">
        <is>
          <t>making tea</t>
        </is>
      </c>
      <c r="B3002" t="inlineStr">
        <is>
          <t>How to brew tea leaves</t>
        </is>
      </c>
      <c r="C3002"/>
      <c r="D3002"/>
      <c r="E3002" t="inlineStr">
        <is>
          <t>https://www.youtube.com/results?search_query=How+to+brew+tea+leaves&amp;sp=EgQgAXAB</t>
        </is>
      </c>
    </row>
    <row r="3003" ht="25.5" customHeight="1">
      <c r="A3003" t="inlineStr">
        <is>
          <t>making tea</t>
        </is>
      </c>
      <c r="B3003" t="inlineStr">
        <is>
          <t>Expert tips for making iced tea</t>
        </is>
      </c>
      <c r="C3003"/>
      <c r="D3003"/>
      <c r="E3003" t="inlineStr">
        <is>
          <t>https://www.youtube.com/results?search_query=Expert+tips+for+making+iced+tea&amp;sp=EgQgAXAB</t>
        </is>
      </c>
    </row>
    <row r="3004" ht="25.5" customHeight="1">
      <c r="A3004" t="inlineStr">
        <is>
          <t>marching</t>
        </is>
      </c>
      <c r="B3004" t="inlineStr">
        <is>
          <t>How to march in step for beginners</t>
        </is>
      </c>
      <c r="C3004"/>
      <c r="D3004"/>
      <c r="E3004" t="inlineStr">
        <is>
          <t>https://www.youtube.com/results?search_query=How+to+march+in+step+for+beginners&amp;sp=EgQgAXAB</t>
        </is>
      </c>
    </row>
    <row r="3005" ht="25.5" customHeight="1">
      <c r="A3005" t="inlineStr">
        <is>
          <t>marching</t>
        </is>
      </c>
      <c r="B3005" t="inlineStr">
        <is>
          <t>Marching techniques and drills for bands</t>
        </is>
      </c>
      <c r="C3005"/>
      <c r="D3005"/>
      <c r="E3005" t="inlineStr">
        <is>
          <t>https://www.youtube.com/results?search_query=Marching+techniques+and+drills+for+bands&amp;sp=EgQgAXAB</t>
        </is>
      </c>
    </row>
    <row r="3006" ht="25.5" customHeight="1">
      <c r="A3006" t="inlineStr">
        <is>
          <t>marching</t>
        </is>
      </c>
      <c r="B3006" t="inlineStr">
        <is>
          <t>Day in the life of a marching band member</t>
        </is>
      </c>
      <c r="C3006"/>
      <c r="D3006"/>
      <c r="E3006" t="inlineStr">
        <is>
          <t>https://www.youtube.com/results?search_query=Day+in+the+life+of+a+marching+band+member&amp;sp=EgQgAXAB</t>
        </is>
      </c>
    </row>
    <row r="3007" ht="25.5" customHeight="1">
      <c r="A3007" t="inlineStr">
        <is>
          <t>marching</t>
        </is>
      </c>
      <c r="B3007" t="inlineStr">
        <is>
          <t>How to do marching exercises at home</t>
        </is>
      </c>
      <c r="C3007"/>
      <c r="D3007"/>
      <c r="E3007" t="inlineStr">
        <is>
          <t>https://www.youtube.com/results?search_query=How+to+do+marching+exercises+at+home&amp;sp=EgQgAXAB</t>
        </is>
      </c>
    </row>
    <row r="3008" ht="25.5" customHeight="1">
      <c r="A3008" t="inlineStr">
        <is>
          <t>marching</t>
        </is>
      </c>
      <c r="B3008" t="inlineStr">
        <is>
          <t>Basics of marching in military</t>
        </is>
      </c>
      <c r="C3008"/>
      <c r="D3008"/>
      <c r="E3008" t="inlineStr">
        <is>
          <t>https://www.youtube.com/results?search_query=Basics+of+marching+in+military&amp;sp=EgQgAXAB</t>
        </is>
      </c>
    </row>
    <row r="3009" ht="25.5" customHeight="1">
      <c r="A3009" t="inlineStr">
        <is>
          <t>marching</t>
        </is>
      </c>
      <c r="B3009" t="inlineStr">
        <is>
          <t>High school marching band competitions</t>
        </is>
      </c>
      <c r="C3009"/>
      <c r="D3009"/>
      <c r="E3009" t="inlineStr">
        <is>
          <t>https://www.youtube.com/results?search_query=High+school+marching+band+competitions&amp;sp=EgQgAXAB</t>
        </is>
      </c>
    </row>
    <row r="3010" ht="25.5" customHeight="1">
      <c r="A3010" t="inlineStr">
        <is>
          <t>marching</t>
        </is>
      </c>
      <c r="B3010" t="inlineStr">
        <is>
          <t>How to improve your marching for drum corps</t>
        </is>
      </c>
      <c r="C3010"/>
      <c r="D3010"/>
      <c r="E3010" t="inlineStr">
        <is>
          <t>https://www.youtube.com/results?search_query=How+to+improve+your+marching+for+drum+corps&amp;sp=EgQgAXAB</t>
        </is>
      </c>
    </row>
    <row r="3011" ht="25.5" customHeight="1">
      <c r="A3011" t="inlineStr">
        <is>
          <t>marching</t>
        </is>
      </c>
      <c r="B3011" t="inlineStr">
        <is>
          <t>Marching band practice routines</t>
        </is>
      </c>
      <c r="C3011"/>
      <c r="D3011"/>
      <c r="E3011" t="inlineStr">
        <is>
          <t>https://www.youtube.com/results?search_query=Marching+band+practice+routines&amp;sp=EgQgAXAB</t>
        </is>
      </c>
    </row>
    <row r="3012" ht="25.5" customHeight="1">
      <c r="A3012" t="inlineStr">
        <is>
          <t>marching</t>
        </is>
      </c>
      <c r="B3012" t="inlineStr">
        <is>
          <t>Marching techniques in parades</t>
        </is>
      </c>
      <c r="C3012"/>
      <c r="D3012"/>
      <c r="E3012" t="inlineStr">
        <is>
          <t>https://www.youtube.com/results?search_query=Marching+techniques+in+parades&amp;sp=EgQgAXAB</t>
        </is>
      </c>
    </row>
    <row r="3013" ht="25.5" customHeight="1">
      <c r="A3013" t="inlineStr">
        <is>
          <t>marching</t>
        </is>
      </c>
      <c r="B3013" t="inlineStr">
        <is>
          <t>Tips for marching in formation</t>
        </is>
      </c>
      <c r="C3013"/>
      <c r="D3013"/>
      <c r="E3013" t="inlineStr">
        <is>
          <t>https://www.youtube.com/results?search_query=Tips+for+marching+in+formation&amp;sp=EgQgAXAB</t>
        </is>
      </c>
    </row>
    <row r="3014" ht="25.5" customHeight="1">
      <c r="A3014" t="inlineStr">
        <is>
          <t>massaging back</t>
        </is>
      </c>
      <c r="B3014" t="inlineStr">
        <is>
          <t>How to properly massage a back</t>
        </is>
      </c>
      <c r="C3014"/>
      <c r="D3014"/>
      <c r="E3014" t="inlineStr">
        <is>
          <t>https://www.youtube.com/results?search_query=How+to+properly+massage+a+back&amp;sp=EgQgAXAB</t>
        </is>
      </c>
    </row>
    <row r="3015" ht="25.5" customHeight="1">
      <c r="A3015" t="inlineStr">
        <is>
          <t>massaging back</t>
        </is>
      </c>
      <c r="B3015" t="inlineStr">
        <is>
          <t>Back massage techniques for beginners</t>
        </is>
      </c>
      <c r="C3015"/>
      <c r="D3015"/>
      <c r="E3015" t="inlineStr">
        <is>
          <t>https://www.youtube.com/results?search_query=Back+massage+techniques+for+beginners&amp;sp=EgQgAXAB</t>
        </is>
      </c>
    </row>
    <row r="3016" ht="25.5" customHeight="1">
      <c r="A3016" t="inlineStr">
        <is>
          <t>massaging back</t>
        </is>
      </c>
      <c r="B3016" t="inlineStr">
        <is>
          <t>Benefits of back massage</t>
        </is>
      </c>
      <c r="C3016"/>
      <c r="D3016"/>
      <c r="E3016" t="inlineStr">
        <is>
          <t>https://www.youtube.com/results?search_query=Benefits+of+back+massage&amp;sp=EgQgAXAB</t>
        </is>
      </c>
    </row>
    <row r="3017" ht="25.5" customHeight="1">
      <c r="A3017" t="inlineStr">
        <is>
          <t>massaging back</t>
        </is>
      </c>
      <c r="B3017" t="inlineStr">
        <is>
          <t>Day in the life of a massage therapist</t>
        </is>
      </c>
      <c r="C3017"/>
      <c r="D3017"/>
      <c r="E3017" t="inlineStr">
        <is>
          <t>https://www.youtube.com/results?search_query=Day+in+the+life+of+a+massage+therapist&amp;sp=EgQgAXAB</t>
        </is>
      </c>
    </row>
    <row r="3018" ht="25.5" customHeight="1">
      <c r="A3018" t="inlineStr">
        <is>
          <t>massaging back</t>
        </is>
      </c>
      <c r="B3018" t="inlineStr">
        <is>
          <t>Deep tissue back massage demonstration</t>
        </is>
      </c>
      <c r="C3018"/>
      <c r="D3018"/>
      <c r="E3018" t="inlineStr">
        <is>
          <t>https://www.youtube.com/results?search_query=Deep+tissue+back+massage+demonstration&amp;sp=EgQgAXAB</t>
        </is>
      </c>
    </row>
    <row r="3019" ht="25.5" customHeight="1">
      <c r="A3019" t="inlineStr">
        <is>
          <t>massaging back</t>
        </is>
      </c>
      <c r="B3019" t="inlineStr">
        <is>
          <t>Different types of back massages</t>
        </is>
      </c>
      <c r="C3019"/>
      <c r="D3019"/>
      <c r="E3019" t="inlineStr">
        <is>
          <t>https://www.youtube.com/results?search_query=Different+types+of+back+massages&amp;sp=EgQgAXAB</t>
        </is>
      </c>
    </row>
    <row r="3020" ht="25.5" customHeight="1">
      <c r="A3020" t="inlineStr">
        <is>
          <t>massaging back</t>
        </is>
      </c>
      <c r="B3020" t="inlineStr">
        <is>
          <t>Therapeutic back massage howto</t>
        </is>
      </c>
      <c r="C3020"/>
      <c r="D3020"/>
      <c r="E3020" t="inlineStr">
        <is>
          <t>https://www.youtube.com/results?search_query=Therapeutic+back+massage+howto&amp;sp=EgQgAXAB</t>
        </is>
      </c>
    </row>
    <row r="3021" ht="25.5" customHeight="1">
      <c r="A3021" t="inlineStr">
        <is>
          <t>massaging back</t>
        </is>
      </c>
      <c r="B3021" t="inlineStr">
        <is>
          <t>Relaxation back massage technique tutorial</t>
        </is>
      </c>
      <c r="C3021"/>
      <c r="D3021"/>
      <c r="E3021" t="inlineStr">
        <is>
          <t>https://www.youtube.com/results?search_query=Relaxation+back+massage+technique+tutorial&amp;sp=EgQgAXAB</t>
        </is>
      </c>
    </row>
    <row r="3022" ht="25.5" customHeight="1">
      <c r="A3022" t="inlineStr">
        <is>
          <t>massaging back</t>
        </is>
      </c>
      <c r="B3022" t="inlineStr">
        <is>
          <t>Steps for a professional back massage</t>
        </is>
      </c>
      <c r="C3022"/>
      <c r="D3022"/>
      <c r="E3022" t="inlineStr">
        <is>
          <t>https://www.youtube.com/results?search_query=Steps+for+a+professional+back+massage&amp;sp=EgQgAXAB</t>
        </is>
      </c>
    </row>
    <row r="3023" ht="25.5" customHeight="1">
      <c r="A3023" t="inlineStr">
        <is>
          <t>massaging back</t>
        </is>
      </c>
      <c r="B3023" t="inlineStr">
        <is>
          <t>DIY back massage techniques to relieve pain</t>
        </is>
      </c>
      <c r="C3023"/>
      <c r="D3023"/>
      <c r="E3023" t="inlineStr">
        <is>
          <t>https://www.youtube.com/results?search_query=DIY+back+massage+techniques+to+relieve+pain&amp;sp=EgQgAXAB</t>
        </is>
      </c>
    </row>
    <row r="3024" ht="25.5" customHeight="1">
      <c r="A3024" t="inlineStr">
        <is>
          <t>massaging feet</t>
        </is>
      </c>
      <c r="B3024" t="inlineStr">
        <is>
          <t>How to massage your own feet</t>
        </is>
      </c>
      <c r="C3024"/>
      <c r="D3024"/>
      <c r="E3024" t="inlineStr">
        <is>
          <t>https://www.youtube.com/results?search_query=How+to+massage+your+own+feet&amp;sp=EgQgAXAB</t>
        </is>
      </c>
    </row>
    <row r="3025" ht="25.5" customHeight="1">
      <c r="A3025" t="inlineStr">
        <is>
          <t>massaging feet</t>
        </is>
      </c>
      <c r="B3025" t="inlineStr">
        <is>
          <t>Foot massage techniques for relaxation</t>
        </is>
      </c>
      <c r="C3025"/>
      <c r="D3025"/>
      <c r="E3025" t="inlineStr">
        <is>
          <t>https://www.youtube.com/results?search_query=Foot+massage+techniques+for+relaxation&amp;sp=EgQgAXAB</t>
        </is>
      </c>
    </row>
    <row r="3026" ht="25.5" customHeight="1">
      <c r="A3026" t="inlineStr">
        <is>
          <t>massaging feet</t>
        </is>
      </c>
      <c r="B3026" t="inlineStr">
        <is>
          <t>Day in the life of a foot masseuse</t>
        </is>
      </c>
      <c r="C3026"/>
      <c r="D3026"/>
      <c r="E3026" t="inlineStr">
        <is>
          <t>https://www.youtube.com/results?search_query=Day+in+the+life+of+a+foot+masseuse&amp;sp=EgQgAXAB</t>
        </is>
      </c>
    </row>
    <row r="3027" ht="25.5" customHeight="1">
      <c r="A3027" t="inlineStr">
        <is>
          <t>massaging feet</t>
        </is>
      </c>
      <c r="B3027" t="inlineStr">
        <is>
          <t>Understanding reflexology foot massage</t>
        </is>
      </c>
      <c r="C3027"/>
      <c r="D3027"/>
      <c r="E3027" t="inlineStr">
        <is>
          <t>https://www.youtube.com/results?search_query=Understanding+reflexology+foot+massage&amp;sp=EgQgAXAB</t>
        </is>
      </c>
    </row>
    <row r="3028" ht="25.5" customHeight="1">
      <c r="A3028" t="inlineStr">
        <is>
          <t>massaging feet</t>
        </is>
      </c>
      <c r="B3028" t="inlineStr">
        <is>
          <t>Steps to give a professional foot massage</t>
        </is>
      </c>
      <c r="C3028"/>
      <c r="D3028"/>
      <c r="E3028" t="inlineStr">
        <is>
          <t>https://www.youtube.com/results?search_query=Steps+to+give+a+professional+foot+massage&amp;sp=EgQgAXAB</t>
        </is>
      </c>
    </row>
    <row r="3029" ht="25.5" customHeight="1">
      <c r="A3029" t="inlineStr">
        <is>
          <t>massaging feet</t>
        </is>
      </c>
      <c r="B3029" t="inlineStr">
        <is>
          <t>DIY foot massage tutorial for beginners</t>
        </is>
      </c>
      <c r="C3029"/>
      <c r="D3029"/>
      <c r="E3029" t="inlineStr">
        <is>
          <t>https://www.youtube.com/results?search_query=DIY+foot+massage+tutorial+for+beginners&amp;sp=EgQgAXAB</t>
        </is>
      </c>
    </row>
    <row r="3030" ht="25.5" customHeight="1">
      <c r="A3030" t="inlineStr">
        <is>
          <t>massaging feet</t>
        </is>
      </c>
      <c r="B3030" t="inlineStr">
        <is>
          <t>The benefits of massaging your feet before bed</t>
        </is>
      </c>
      <c r="C3030"/>
      <c r="D3030"/>
      <c r="E3030" t="inlineStr">
        <is>
          <t>https://www.youtube.com/results?search_query=The+benefits+of+massaging+your+feet+before+bed&amp;sp=EgQgAXAB</t>
        </is>
      </c>
    </row>
    <row r="3031" ht="25.5" customHeight="1">
      <c r="A3031" t="inlineStr">
        <is>
          <t>massaging feet</t>
        </is>
      </c>
      <c r="B3031" t="inlineStr">
        <is>
          <t>Foot massaging tips to relieve pain</t>
        </is>
      </c>
      <c r="C3031"/>
      <c r="D3031"/>
      <c r="E3031" t="inlineStr">
        <is>
          <t>https://www.youtube.com/results?search_query=Foot+massaging+tips+to+relieve+pain&amp;sp=EgQgAXAB</t>
        </is>
      </c>
    </row>
    <row r="3032" ht="25.5" customHeight="1">
      <c r="A3032" t="inlineStr">
        <is>
          <t>massaging feet</t>
        </is>
      </c>
      <c r="B3032" t="inlineStr">
        <is>
          <t>Foot massage with oils</t>
        </is>
      </c>
      <c r="C3032"/>
      <c r="D3032"/>
      <c r="E3032" t="inlineStr">
        <is>
          <t>https://www.youtube.com/results?search_query=Foot+massage+with+oils&amp;sp=EgQgAXAB</t>
        </is>
      </c>
    </row>
    <row r="3033" ht="25.5" customHeight="1">
      <c r="A3033" t="inlineStr">
        <is>
          <t>massaging feet</t>
        </is>
      </c>
      <c r="B3033" t="inlineStr">
        <is>
          <t>Learning the art of Thai foot massage</t>
        </is>
      </c>
      <c r="C3033"/>
      <c r="D3033"/>
      <c r="E3033" t="inlineStr">
        <is>
          <t>https://www.youtube.com/results?search_query=Learning+the+art+of+Thai+foot+massage&amp;sp=EgQgAXAB</t>
        </is>
      </c>
    </row>
    <row r="3034" ht="25.5" customHeight="1">
      <c r="A3034" t="inlineStr">
        <is>
          <t>massaging legs</t>
        </is>
      </c>
      <c r="B3034" t="inlineStr">
        <is>
          <t>How to properly massage your legs for muscle relief</t>
        </is>
      </c>
      <c r="C3034"/>
      <c r="D3034"/>
      <c r="E3034" t="inlineStr">
        <is>
          <t>https://www.youtube.com/results?search_query=How+to+properly+massage+your+legs+for+muscle+relief&amp;sp=EgQgAXAB</t>
        </is>
      </c>
    </row>
    <row r="3035" ht="25.5" customHeight="1">
      <c r="A3035" t="inlineStr">
        <is>
          <t>massaging legs</t>
        </is>
      </c>
      <c r="B3035" t="inlineStr">
        <is>
          <t>Techniques for a relaxing leg massage</t>
        </is>
      </c>
      <c r="C3035"/>
      <c r="D3035"/>
      <c r="E3035" t="inlineStr">
        <is>
          <t>https://www.youtube.com/results?search_query=Techniques+for+a+relaxing+leg+massage&amp;sp=EgQgAXAB</t>
        </is>
      </c>
    </row>
    <row r="3036" ht="25.5" customHeight="1">
      <c r="A3036" t="inlineStr">
        <is>
          <t>massaging legs</t>
        </is>
      </c>
      <c r="B3036" t="inlineStr">
        <is>
          <t>Basic leg massage skills every athlete should know</t>
        </is>
      </c>
      <c r="C3036"/>
      <c r="D3036"/>
      <c r="E3036" t="inlineStr">
        <is>
          <t>https://www.youtube.com/results?search_query=Basic+leg+massage+skills+every+athlete+should+know&amp;sp=EgQgAXAB</t>
        </is>
      </c>
    </row>
    <row r="3037" ht="25.5" customHeight="1">
      <c r="A3037" t="inlineStr">
        <is>
          <t>massaging legs</t>
        </is>
      </c>
      <c r="B3037" t="inlineStr">
        <is>
          <t>Self leg massage techniques for pain relief</t>
        </is>
      </c>
      <c r="C3037"/>
      <c r="D3037"/>
      <c r="E3037" t="inlineStr">
        <is>
          <t>https://www.youtube.com/results?search_query=Self+leg+massage+techniques+for+pain+relief&amp;sp=EgQgAXAB</t>
        </is>
      </c>
    </row>
    <row r="3038" ht="25.5" customHeight="1">
      <c r="A3038" t="inlineStr">
        <is>
          <t>massaging legs</t>
        </is>
      </c>
      <c r="B3038" t="inlineStr">
        <is>
          <t>Professional guide on massaging your legs</t>
        </is>
      </c>
      <c r="C3038"/>
      <c r="D3038"/>
      <c r="E3038" t="inlineStr">
        <is>
          <t>https://www.youtube.com/results?search_query=Professional+guide+on+massaging+your+legs&amp;sp=EgQgAXAB</t>
        </is>
      </c>
    </row>
    <row r="3039" ht="25.5" customHeight="1">
      <c r="A3039" t="inlineStr">
        <is>
          <t>massaging legs</t>
        </is>
      </c>
      <c r="B3039" t="inlineStr">
        <is>
          <t>Day in the life of a massage therapist</t>
        </is>
      </c>
      <c r="C3039"/>
      <c r="D3039"/>
      <c r="E3039" t="inlineStr">
        <is>
          <t>https://www.youtube.com/results?search_query=Day+in+the+life+of+a+massage+therapist&amp;sp=EgQgAXAB</t>
        </is>
      </c>
    </row>
    <row r="3040" ht="25.5" customHeight="1">
      <c r="A3040" t="inlineStr">
        <is>
          <t>massaging legs</t>
        </is>
      </c>
      <c r="B3040" t="inlineStr">
        <is>
          <t>DIY leg massage tips and tricks</t>
        </is>
      </c>
      <c r="C3040"/>
      <c r="D3040"/>
      <c r="E3040" t="inlineStr">
        <is>
          <t>https://www.youtube.com/results?search_query=DIY+leg+massage+tips+and+tricks&amp;sp=EgQgAXAB</t>
        </is>
      </c>
    </row>
    <row r="3041" ht="25.5" customHeight="1">
      <c r="A3041" t="inlineStr">
        <is>
          <t>massaging legs</t>
        </is>
      </c>
      <c r="B3041" t="inlineStr">
        <is>
          <t>How to use tools for leg massage at home</t>
        </is>
      </c>
      <c r="C3041"/>
      <c r="D3041"/>
      <c r="E3041" t="inlineStr">
        <is>
          <t>https://www.youtube.com/results?search_query=How+to+use+tools+for+leg+massage+at+home&amp;sp=EgQgAXAB</t>
        </is>
      </c>
    </row>
    <row r="3042" ht="25.5" customHeight="1">
      <c r="A3042" t="inlineStr">
        <is>
          <t>massaging legs</t>
        </is>
      </c>
      <c r="B3042" t="inlineStr">
        <is>
          <t>Relieve leg muscle pain with these massage techniques</t>
        </is>
      </c>
      <c r="C3042"/>
      <c r="D3042"/>
      <c r="E3042" t="inlineStr">
        <is>
          <t>https://www.youtube.com/results?search_query=Relieve+leg+muscle+pain+with+these+massage+techniques&amp;sp=EgQgAXAB</t>
        </is>
      </c>
    </row>
    <row r="3043" ht="25.5" customHeight="1">
      <c r="A3043" t="inlineStr">
        <is>
          <t>massaging legs</t>
        </is>
      </c>
      <c r="B3043" t="inlineStr">
        <is>
          <t>Full tutorial on leg massaging techniques</t>
        </is>
      </c>
      <c r="C3043"/>
      <c r="D3043"/>
      <c r="E3043" t="inlineStr">
        <is>
          <t>https://www.youtube.com/results?search_query=Full+tutorial+on+leg+massaging+techniques&amp;sp=EgQgAXAB</t>
        </is>
      </c>
    </row>
    <row r="3044" ht="25.5" customHeight="1">
      <c r="A3044" t="inlineStr">
        <is>
          <t>massaging person's head</t>
        </is>
      </c>
      <c r="B3044" t="inlineStr">
        <is>
          <t>How to give a head massage</t>
        </is>
      </c>
      <c r="C3044"/>
      <c r="D3044"/>
      <c r="E3044" t="inlineStr">
        <is>
          <t>https://www.youtube.com/results?search_query=How+to+give+a+head+massage&amp;sp=EgQgAXAB</t>
        </is>
      </c>
    </row>
    <row r="3045" ht="25.5" customHeight="1">
      <c r="A3045" t="inlineStr">
        <is>
          <t>massaging person's head</t>
        </is>
      </c>
      <c r="B3045" t="inlineStr">
        <is>
          <t>Best head massage techniques</t>
        </is>
      </c>
      <c r="C3045"/>
      <c r="D3045"/>
      <c r="E3045" t="inlineStr">
        <is>
          <t>https://www.youtube.com/results?search_query=Best+head+massage+techniques&amp;sp=EgQgAXAB</t>
        </is>
      </c>
    </row>
    <row r="3046" ht="25.5" customHeight="1">
      <c r="A3046" t="inlineStr">
        <is>
          <t>massaging person's head</t>
        </is>
      </c>
      <c r="B3046" t="inlineStr">
        <is>
          <t>Step by step guide for head massage</t>
        </is>
      </c>
      <c r="C3046"/>
      <c r="D3046"/>
      <c r="E3046" t="inlineStr">
        <is>
          <t>https://www.youtube.com/results?search_query=Step+by+step+guide+for+head+massage&amp;sp=EgQgAXAB</t>
        </is>
      </c>
    </row>
    <row r="3047" ht="25.5" customHeight="1">
      <c r="A3047" t="inlineStr">
        <is>
          <t>massaging person's head</t>
        </is>
      </c>
      <c r="B3047" t="inlineStr">
        <is>
          <t>DIY head massage</t>
        </is>
      </c>
      <c r="C3047"/>
      <c r="D3047"/>
      <c r="E3047" t="inlineStr">
        <is>
          <t>https://www.youtube.com/results?search_query=DIY+head+massage&amp;sp=EgQgAXAB</t>
        </is>
      </c>
    </row>
    <row r="3048" ht="25.5" customHeight="1">
      <c r="A3048" t="inlineStr">
        <is>
          <t>massaging person's head</t>
        </is>
      </c>
      <c r="B3048" t="inlineStr">
        <is>
          <t>Relaxing head massage techniques</t>
        </is>
      </c>
      <c r="C3048"/>
      <c r="D3048"/>
      <c r="E3048" t="inlineStr">
        <is>
          <t>https://www.youtube.com/results?search_query=Relaxing+head+massage+techniques&amp;sp=EgQgAXAB</t>
        </is>
      </c>
    </row>
    <row r="3049" ht="25.5" customHeight="1">
      <c r="A3049" t="inlineStr">
        <is>
          <t>massaging person's head</t>
        </is>
      </c>
      <c r="B3049" t="inlineStr">
        <is>
          <t>Head massage for stress relief</t>
        </is>
      </c>
      <c r="C3049"/>
      <c r="D3049"/>
      <c r="E3049" t="inlineStr">
        <is>
          <t>https://www.youtube.com/results?search_query=Head+massage+for+stress+relief&amp;sp=EgQgAXAB</t>
        </is>
      </c>
    </row>
    <row r="3050" ht="25.5" customHeight="1">
      <c r="A3050" t="inlineStr">
        <is>
          <t>massaging person's head</t>
        </is>
      </c>
      <c r="B3050" t="inlineStr">
        <is>
          <t>Professional head massage tutorial</t>
        </is>
      </c>
      <c r="C3050"/>
      <c r="D3050"/>
      <c r="E3050" t="inlineStr">
        <is>
          <t>https://www.youtube.com/results?search_query=Professional+head+massage+tutorial&amp;sp=EgQgAXAB</t>
        </is>
      </c>
    </row>
    <row r="3051" ht="25.5" customHeight="1">
      <c r="A3051" t="inlineStr">
        <is>
          <t>massaging person's head</t>
        </is>
      </c>
      <c r="B3051" t="inlineStr">
        <is>
          <t>Indian head massage technique</t>
        </is>
      </c>
      <c r="C3051"/>
      <c r="D3051"/>
      <c r="E3051" t="inlineStr">
        <is>
          <t>https://www.youtube.com/results?search_query=Indian+head+massage+technique&amp;sp=EgQgAXAB</t>
        </is>
      </c>
    </row>
    <row r="3052" ht="25.5" customHeight="1">
      <c r="A3052" t="inlineStr">
        <is>
          <t>massaging person's head</t>
        </is>
      </c>
      <c r="B3052" t="inlineStr">
        <is>
          <t>Therapeutic head massage demonstration</t>
        </is>
      </c>
      <c r="C3052"/>
      <c r="D3052"/>
      <c r="E3052" t="inlineStr">
        <is>
          <t>https://www.youtube.com/results?search_query=Therapeutic+head+massage+demonstration&amp;sp=EgQgAXAB</t>
        </is>
      </c>
    </row>
    <row r="3053" ht="25.5" customHeight="1">
      <c r="A3053" t="inlineStr">
        <is>
          <t>massaging person's head</t>
        </is>
      </c>
      <c r="B3053" t="inlineStr">
        <is>
          <t>Day in the life of a massage therapist</t>
        </is>
      </c>
      <c r="C3053"/>
      <c r="D3053"/>
      <c r="E3053" t="inlineStr">
        <is>
          <t>https://www.youtube.com/results?search_query=Day+in+the+life+of+a+massage+therapist&amp;sp=EgQgAXAB</t>
        </is>
      </c>
    </row>
    <row r="3054" ht="25.5" customHeight="1">
      <c r="A3054" t="inlineStr">
        <is>
          <t>milking cow</t>
        </is>
      </c>
      <c r="B3054" t="inlineStr">
        <is>
          <t>How to milk a cow by hand</t>
        </is>
      </c>
      <c r="C3054"/>
      <c r="D3054"/>
      <c r="E3054" t="inlineStr">
        <is>
          <t>https://www.youtube.com/results?search_query=How+to+milk+a+cow+by+hand&amp;sp=EgQgAXAB</t>
        </is>
      </c>
    </row>
    <row r="3055" ht="25.5" customHeight="1">
      <c r="A3055" t="inlineStr">
        <is>
          <t>milking cow</t>
        </is>
      </c>
      <c r="B3055" t="inlineStr">
        <is>
          <t>Beginner's guide to milking a cow</t>
        </is>
      </c>
      <c r="C3055"/>
      <c r="D3055"/>
      <c r="E3055" t="inlineStr">
        <is>
          <t>https://www.youtube.com/results?search_query=Beginner's+guide+to+milking+a+cow&amp;sp=EgQgAXAB</t>
        </is>
      </c>
    </row>
    <row r="3056" ht="25.5" customHeight="1">
      <c r="A3056" t="inlineStr">
        <is>
          <t>milking cow</t>
        </is>
      </c>
      <c r="B3056" t="inlineStr">
        <is>
          <t>Full process of milking a cow</t>
        </is>
      </c>
      <c r="C3056"/>
      <c r="D3056"/>
      <c r="E3056" t="inlineStr">
        <is>
          <t>https://www.youtube.com/results?search_query=Full+process+of+milking+a+cow&amp;sp=EgQgAXAB</t>
        </is>
      </c>
    </row>
    <row r="3057" ht="25.5" customHeight="1">
      <c r="A3057" t="inlineStr">
        <is>
          <t>milking cow</t>
        </is>
      </c>
      <c r="B3057" t="inlineStr">
        <is>
          <t>Day in the life of a dairy farmer</t>
        </is>
      </c>
      <c r="C3057"/>
      <c r="D3057"/>
      <c r="E3057" t="inlineStr">
        <is>
          <t>https://www.youtube.com/results?search_query=Day+in+the+life+of+a+dairy+farmer&amp;sp=EgQgAXAB</t>
        </is>
      </c>
    </row>
    <row r="3058" ht="25.5" customHeight="1">
      <c r="A3058" t="inlineStr">
        <is>
          <t>milking cow</t>
        </is>
      </c>
      <c r="B3058" t="inlineStr">
        <is>
          <t>Understanding the technique of cow milking</t>
        </is>
      </c>
      <c r="C3058"/>
      <c r="D3058"/>
      <c r="E3058" t="inlineStr">
        <is>
          <t>https://www.youtube.com/results?search_query=Understanding+the+technique+of+cow+milking&amp;sp=EgQgAXAB</t>
        </is>
      </c>
    </row>
    <row r="3059" ht="25.5" customHeight="1">
      <c r="A3059" t="inlineStr">
        <is>
          <t>milking cow</t>
        </is>
      </c>
      <c r="B3059" t="inlineStr">
        <is>
          <t>Manual and machine milking of cows</t>
        </is>
      </c>
      <c r="C3059"/>
      <c r="D3059"/>
      <c r="E3059" t="inlineStr">
        <is>
          <t>https://www.youtube.com/results?search_query=Manual+and+machine+milking+of+cows&amp;sp=EgQgAXAB</t>
        </is>
      </c>
    </row>
    <row r="3060" ht="25.5" customHeight="1">
      <c r="A3060" t="inlineStr">
        <is>
          <t>milking cow</t>
        </is>
      </c>
      <c r="B3060" t="inlineStr">
        <is>
          <t>Best practices for milking a cow</t>
        </is>
      </c>
      <c r="C3060"/>
      <c r="D3060"/>
      <c r="E3060" t="inlineStr">
        <is>
          <t>https://www.youtube.com/results?search_query=Best+practices+for+milking+a+cow&amp;sp=EgQgAXAB</t>
        </is>
      </c>
    </row>
    <row r="3061" ht="25.5" customHeight="1">
      <c r="A3061" t="inlineStr">
        <is>
          <t>milking cow</t>
        </is>
      </c>
      <c r="B3061" t="inlineStr">
        <is>
          <t>Step by step process of milking a cow</t>
        </is>
      </c>
      <c r="C3061"/>
      <c r="D3061"/>
      <c r="E3061" t="inlineStr">
        <is>
          <t>https://www.youtube.com/results?search_query=Step+by+step+process+of+milking+a+cow&amp;sp=EgQgAXAB</t>
        </is>
      </c>
    </row>
    <row r="3062" ht="25.5" customHeight="1">
      <c r="A3062" t="inlineStr">
        <is>
          <t>milking cow</t>
        </is>
      </c>
      <c r="B3062" t="inlineStr">
        <is>
          <t>How to clean and prepare a cow for milking</t>
        </is>
      </c>
      <c r="C3062"/>
      <c r="D3062"/>
      <c r="E3062" t="inlineStr">
        <is>
          <t>https://www.youtube.com/results?search_query=How+to+clean+and+prepare+a+cow+for+milking&amp;sp=EgQgAXAB</t>
        </is>
      </c>
    </row>
    <row r="3063" ht="25.5" customHeight="1">
      <c r="A3063" t="inlineStr">
        <is>
          <t>milking cow</t>
        </is>
      </c>
      <c r="B3063" t="inlineStr">
        <is>
          <t>Techniques to milk a cow without stress</t>
        </is>
      </c>
      <c r="C3063"/>
      <c r="D3063"/>
      <c r="E3063" t="inlineStr">
        <is>
          <t>https://www.youtube.com/results?search_query=Techniques+to+milk+a+cow+without+stress&amp;sp=EgQgAXAB</t>
        </is>
      </c>
    </row>
    <row r="3064" ht="25.5" customHeight="1">
      <c r="A3064" t="inlineStr">
        <is>
          <t>mopping floor</t>
        </is>
      </c>
      <c r="B3064" t="inlineStr">
        <is>
          <t>How to mop a floor properly</t>
        </is>
      </c>
      <c r="C3064"/>
      <c r="D3064"/>
      <c r="E3064" t="inlineStr">
        <is>
          <t>https://www.youtube.com/results?search_query=How+to+mop+a+floor+properly&amp;sp=EgQgAXAB</t>
        </is>
      </c>
    </row>
    <row r="3065" ht="25.5" customHeight="1">
      <c r="A3065" t="inlineStr">
        <is>
          <t>mopping floor</t>
        </is>
      </c>
      <c r="B3065" t="inlineStr">
        <is>
          <t>Techniques for mopping floor</t>
        </is>
      </c>
      <c r="C3065"/>
      <c r="D3065"/>
      <c r="E3065" t="inlineStr">
        <is>
          <t>https://www.youtube.com/results?search_query=Techniques+for+mopping+floor&amp;sp=EgQgAXAB</t>
        </is>
      </c>
    </row>
    <row r="3066" ht="25.5" customHeight="1">
      <c r="A3066" t="inlineStr">
        <is>
          <t>mopping floor</t>
        </is>
      </c>
      <c r="B3066" t="inlineStr">
        <is>
          <t>Best tools for mopping floor</t>
        </is>
      </c>
      <c r="C3066"/>
      <c r="D3066"/>
      <c r="E3066" t="inlineStr">
        <is>
          <t>https://www.youtube.com/results?search_query=Best+tools+for+mopping+floor&amp;sp=EgQgAXAB</t>
        </is>
      </c>
    </row>
    <row r="3067" ht="25.5" customHeight="1">
      <c r="A3067" t="inlineStr">
        <is>
          <t>mopping floor</t>
        </is>
      </c>
      <c r="B3067" t="inlineStr">
        <is>
          <t>Easy ways to mop a floor at home</t>
        </is>
      </c>
      <c r="C3067"/>
      <c r="D3067"/>
      <c r="E3067" t="inlineStr">
        <is>
          <t>https://www.youtube.com/results?search_query=Easy+ways+to+mop+a+floor+at+home&amp;sp=EgQgAXAB</t>
        </is>
      </c>
    </row>
    <row r="3068" ht="25.5" customHeight="1">
      <c r="A3068" t="inlineStr">
        <is>
          <t>mopping floor</t>
        </is>
      </c>
      <c r="B3068" t="inlineStr">
        <is>
          <t>Day in the life of a professional cleaner mopping floors</t>
        </is>
      </c>
      <c r="C3068"/>
      <c r="D3068"/>
      <c r="E3068" t="inlineStr">
        <is>
          <t>https://www.youtube.com/results?search_query=Day+in+the+life+of+a+professional+cleaner+mopping+floors&amp;sp=EgQgAXAB</t>
        </is>
      </c>
    </row>
    <row r="3069" ht="25.5" customHeight="1">
      <c r="A3069" t="inlineStr">
        <is>
          <t>mopping floor</t>
        </is>
      </c>
      <c r="B3069" t="inlineStr">
        <is>
          <t>Mopping floor with homemade cleansers</t>
        </is>
      </c>
      <c r="C3069"/>
      <c r="D3069"/>
      <c r="E3069" t="inlineStr">
        <is>
          <t>https://www.youtube.com/results?search_query=Mopping+floor+with+homemade+cleansers&amp;sp=EgQgAXAB</t>
        </is>
      </c>
    </row>
    <row r="3070" ht="25.5" customHeight="1">
      <c r="A3070" t="inlineStr">
        <is>
          <t>mopping floor</t>
        </is>
      </c>
      <c r="B3070" t="inlineStr">
        <is>
          <t>Mopping hardwood floors without damaging them</t>
        </is>
      </c>
      <c r="C3070"/>
      <c r="D3070"/>
      <c r="E3070" t="inlineStr">
        <is>
          <t>https://www.youtube.com/results?search_query=Mopping+hardwood+floors+without+damaging+them&amp;sp=EgQgAXAB</t>
        </is>
      </c>
    </row>
    <row r="3071" ht="25.5" customHeight="1">
      <c r="A3071" t="inlineStr">
        <is>
          <t>mopping floor</t>
        </is>
      </c>
      <c r="B3071" t="inlineStr">
        <is>
          <t>Efficient mopping techniques for large floors</t>
        </is>
      </c>
      <c r="C3071"/>
      <c r="D3071"/>
      <c r="E3071" t="inlineStr">
        <is>
          <t>https://www.youtube.com/results?search_query=Efficient+mopping+techniques+for+large+floors&amp;sp=EgQgAXAB</t>
        </is>
      </c>
    </row>
    <row r="3072" ht="25.5" customHeight="1">
      <c r="A3072" t="inlineStr">
        <is>
          <t>mopping floor</t>
        </is>
      </c>
      <c r="B3072" t="inlineStr">
        <is>
          <t>Mopping floor tutorial for beginners</t>
        </is>
      </c>
      <c r="C3072"/>
      <c r="D3072"/>
      <c r="E3072" t="inlineStr">
        <is>
          <t>https://www.youtube.com/results?search_query=Mopping+floor+tutorial+for+beginners&amp;sp=EgQgAXAB</t>
        </is>
      </c>
    </row>
    <row r="3073" ht="25.5" customHeight="1">
      <c r="A3073" t="inlineStr">
        <is>
          <t>mopping floor</t>
        </is>
      </c>
      <c r="B3073" t="inlineStr">
        <is>
          <t>Comparison between dry mopping and wet mopping</t>
        </is>
      </c>
      <c r="C3073"/>
      <c r="D3073"/>
      <c r="E3073" t="inlineStr">
        <is>
          <t>https://www.youtube.com/results?search_query=Comparison+between+dry+mopping+and+wet+mopping&amp;sp=EgQgAXAB</t>
        </is>
      </c>
    </row>
    <row r="3074" ht="25.5" customHeight="1">
      <c r="A3074" t="inlineStr">
        <is>
          <t>motorcycling</t>
        </is>
      </c>
      <c r="B3074" t="inlineStr">
        <is>
          <t>How to start motorcycling for beginners</t>
        </is>
      </c>
      <c r="C3074"/>
      <c r="D3074"/>
      <c r="E3074" t="inlineStr">
        <is>
          <t>https://www.youtube.com/results?search_query=How+to+start+motorcycling+for+beginners&amp;sp=EgQgAXAB</t>
        </is>
      </c>
    </row>
    <row r="3075" ht="25.5" customHeight="1">
      <c r="A3075" t="inlineStr">
        <is>
          <t>motorcycling</t>
        </is>
      </c>
      <c r="B3075" t="inlineStr">
        <is>
          <t>Best motorcycling routes in the world</t>
        </is>
      </c>
      <c r="C3075"/>
      <c r="D3075"/>
      <c r="E3075" t="inlineStr">
        <is>
          <t>https://www.youtube.com/results?search_query=Best+motorcycling+routes+in+the+world&amp;sp=EgQgAXAB</t>
        </is>
      </c>
    </row>
    <row r="3076" ht="25.5" customHeight="1">
      <c r="A3076" t="inlineStr">
        <is>
          <t>motorcycling</t>
        </is>
      </c>
      <c r="B3076" t="inlineStr">
        <is>
          <t>Day in the life of a professional motorcyclist</t>
        </is>
      </c>
      <c r="C3076"/>
      <c r="D3076"/>
      <c r="E3076" t="inlineStr">
        <is>
          <t>https://www.youtube.com/results?search_query=Day+in+the+life+of+a+professional+motorcyclist&amp;sp=EgQgAXAB</t>
        </is>
      </c>
    </row>
    <row r="3077" ht="25.5" customHeight="1">
      <c r="A3077" t="inlineStr">
        <is>
          <t>motorcycling</t>
        </is>
      </c>
      <c r="B3077" t="inlineStr">
        <is>
          <t>Motorcycling safety tips and tricks</t>
        </is>
      </c>
      <c r="C3077"/>
      <c r="D3077"/>
      <c r="E3077" t="inlineStr">
        <is>
          <t>https://www.youtube.com/results?search_query=Motorcycling+safety+tips+and+tricks&amp;sp=EgQgAXAB</t>
        </is>
      </c>
    </row>
    <row r="3078" ht="25.5" customHeight="1">
      <c r="A3078" t="inlineStr">
        <is>
          <t>motorcycling</t>
        </is>
      </c>
      <c r="B3078" t="inlineStr">
        <is>
          <t>Comparative reviews of top motorcycling gear</t>
        </is>
      </c>
      <c r="C3078"/>
      <c r="D3078"/>
      <c r="E3078" t="inlineStr">
        <is>
          <t>https://www.youtube.com/results?search_query=Comparative+reviews+of+top+motorcycling+gear&amp;sp=EgQgAXAB</t>
        </is>
      </c>
    </row>
    <row r="3079" ht="25.5" customHeight="1">
      <c r="A3079" t="inlineStr">
        <is>
          <t>motorcycling</t>
        </is>
      </c>
      <c r="B3079" t="inlineStr">
        <is>
          <t>Stepbystep guide to maintenance of motorcycle</t>
        </is>
      </c>
      <c r="C3079"/>
      <c r="D3079"/>
      <c r="E3079" t="inlineStr">
        <is>
          <t>https://www.youtube.com/results?search_query=Stepbystep+guide+to+maintenance+of+motorcycle&amp;sp=EgQgAXAB</t>
        </is>
      </c>
    </row>
    <row r="3080" ht="25.5" customHeight="1">
      <c r="A3080" t="inlineStr">
        <is>
          <t>motorcycling</t>
        </is>
      </c>
      <c r="B3080" t="inlineStr">
        <is>
          <t>Tutorial on how to improve motorcycling skills</t>
        </is>
      </c>
      <c r="C3080"/>
      <c r="D3080"/>
      <c r="E3080" t="inlineStr">
        <is>
          <t>https://www.youtube.com/results?search_query=Tutorial+on+how+to+improve+motorcycling+skills&amp;sp=EgQgAXAB</t>
        </is>
      </c>
    </row>
    <row r="3081" ht="25.5" customHeight="1">
      <c r="A3081" t="inlineStr">
        <is>
          <t>motorcycling</t>
        </is>
      </c>
      <c r="B3081" t="inlineStr">
        <is>
          <t>Motorcycling: How to ride in different weather conditions</t>
        </is>
      </c>
      <c r="C3081"/>
      <c r="D3081"/>
      <c r="E3081" t="inlineStr">
        <is>
          <t>https://www.youtube.com/results?search_query=Motorcycling:+How+to+ride+in+different+weather+conditions&amp;sp=EgQgAXAB</t>
        </is>
      </c>
    </row>
    <row r="3082" ht="25.5" customHeight="1">
      <c r="A3082" t="inlineStr">
        <is>
          <t>motorcycling</t>
        </is>
      </c>
      <c r="B3082" t="inlineStr">
        <is>
          <t>High speed motorcycling: Techniques and precautions</t>
        </is>
      </c>
      <c r="C3082"/>
      <c r="D3082"/>
      <c r="E3082" t="inlineStr">
        <is>
          <t>https://www.youtube.com/results?search_query=High+speed+motorcycling:+Techniques+and+precautions&amp;sp=EgQgAXAB</t>
        </is>
      </c>
    </row>
    <row r="3083" ht="25.5" customHeight="1">
      <c r="A3083" t="inlineStr">
        <is>
          <t>motorcycling</t>
        </is>
      </c>
      <c r="B3083" t="inlineStr">
        <is>
          <t>Insight into the world of competitive motorcycling</t>
        </is>
      </c>
      <c r="C3083"/>
      <c r="D3083"/>
      <c r="E3083" t="inlineStr">
        <is>
          <t>https://www.youtube.com/results?search_query=Insight+into+the+world+of+competitive+motorcycling&amp;sp=EgQgAXAB</t>
        </is>
      </c>
    </row>
    <row r="3084" ht="25.5" customHeight="1">
      <c r="A3084" t="inlineStr">
        <is>
          <t>moving furniture</t>
        </is>
      </c>
      <c r="B3084" t="inlineStr">
        <is>
          <t>How to move heavy furniture by yourself</t>
        </is>
      </c>
      <c r="C3084"/>
      <c r="D3084"/>
      <c r="E3084" t="inlineStr">
        <is>
          <t>https://www.youtube.com/results?search_query=How+to+move+heavy+furniture+by+yourself&amp;sp=EgQgAXAB</t>
        </is>
      </c>
    </row>
    <row r="3085" ht="25.5" customHeight="1">
      <c r="A3085" t="inlineStr">
        <is>
          <t>moving furniture</t>
        </is>
      </c>
      <c r="B3085" t="inlineStr">
        <is>
          <t>Furniture rearrangement ideas for living room</t>
        </is>
      </c>
      <c r="C3085"/>
      <c r="D3085"/>
      <c r="E3085" t="inlineStr">
        <is>
          <t>https://www.youtube.com/results?search_query=Furniture+rearrangement+ideas+for+living+room&amp;sp=EgQgAXAB</t>
        </is>
      </c>
    </row>
    <row r="3086" ht="25.5" customHeight="1">
      <c r="A3086" t="inlineStr">
        <is>
          <t>moving furniture</t>
        </is>
      </c>
      <c r="B3086" t="inlineStr">
        <is>
          <t>Professional tips for moving furniture</t>
        </is>
      </c>
      <c r="C3086"/>
      <c r="D3086"/>
      <c r="E3086" t="inlineStr">
        <is>
          <t>https://www.youtube.com/results?search_query=Professional+tips+for+moving+furniture&amp;sp=EgQgAXAB</t>
        </is>
      </c>
    </row>
    <row r="3087" ht="25.5" customHeight="1">
      <c r="A3087" t="inlineStr">
        <is>
          <t>moving furniture</t>
        </is>
      </c>
      <c r="B3087" t="inlineStr">
        <is>
          <t>DIY methods to move furniture upstairs</t>
        </is>
      </c>
      <c r="C3087"/>
      <c r="D3087"/>
      <c r="E3087" t="inlineStr">
        <is>
          <t>https://www.youtube.com/results?search_query=DIY+methods+to+move+furniture+upstairs&amp;sp=EgQgAXAB</t>
        </is>
      </c>
    </row>
    <row r="3088" ht="25.5" customHeight="1">
      <c r="A3088" t="inlineStr">
        <is>
          <t>moving furniture</t>
        </is>
      </c>
      <c r="B3088" t="inlineStr">
        <is>
          <t>How to protect your furniture when moving</t>
        </is>
      </c>
      <c r="C3088"/>
      <c r="D3088"/>
      <c r="E3088" t="inlineStr">
        <is>
          <t>https://www.youtube.com/results?search_query=How+to+protect+your+furniture+when+moving&amp;sp=EgQgAXAB</t>
        </is>
      </c>
    </row>
    <row r="3089" ht="25.5" customHeight="1">
      <c r="A3089" t="inlineStr">
        <is>
          <t>moving furniture</t>
        </is>
      </c>
      <c r="B3089" t="inlineStr">
        <is>
          <t>Using furniture sliders – Practical guide</t>
        </is>
      </c>
      <c r="C3089"/>
      <c r="D3089"/>
      <c r="E3089" t="inlineStr">
        <is>
          <t>https://www.youtube.com/results?search_query=Using+furniture+sliders+–+Practical+guide&amp;sp=EgQgAXAB</t>
        </is>
      </c>
    </row>
    <row r="3090" ht="25.5" customHeight="1">
      <c r="A3090" t="inlineStr">
        <is>
          <t>moving furniture</t>
        </is>
      </c>
      <c r="B3090" t="inlineStr">
        <is>
          <t>Day in the life of a professional furniture mover</t>
        </is>
      </c>
      <c r="C3090"/>
      <c r="D3090"/>
      <c r="E3090" t="inlineStr">
        <is>
          <t>https://www.youtube.com/results?search_query=Day+in+the+life+of+a+professional+furniture+mover&amp;sp=EgQgAXAB</t>
        </is>
      </c>
    </row>
    <row r="3091" ht="25.5" customHeight="1">
      <c r="A3091" t="inlineStr">
        <is>
          <t>moving furniture</t>
        </is>
      </c>
      <c r="B3091" t="inlineStr">
        <is>
          <t>Best way to move furniture without scratching the floor</t>
        </is>
      </c>
      <c r="C3091"/>
      <c r="D3091"/>
      <c r="E3091" t="inlineStr">
        <is>
          <t>https://www.youtube.com/results?search_query=Best+way+to+move+furniture+without+scratching+the+floor&amp;sp=EgQgAXAB</t>
        </is>
      </c>
    </row>
    <row r="3092" ht="25.5" customHeight="1">
      <c r="A3092" t="inlineStr">
        <is>
          <t>moving furniture</t>
        </is>
      </c>
      <c r="B3092" t="inlineStr">
        <is>
          <t>How to disassemble furniture for moving</t>
        </is>
      </c>
      <c r="C3092"/>
      <c r="D3092"/>
      <c r="E3092" t="inlineStr">
        <is>
          <t>https://www.youtube.com/results?search_query=How+to+disassemble+furniture+for+moving&amp;sp=EgQgAXAB</t>
        </is>
      </c>
    </row>
    <row r="3093" ht="25.5" customHeight="1">
      <c r="A3093" t="inlineStr">
        <is>
          <t>moving furniture</t>
        </is>
      </c>
      <c r="B3093" t="inlineStr">
        <is>
          <t>How to pack furniture for a move  Techniques</t>
        </is>
      </c>
      <c r="C3093"/>
      <c r="D3093"/>
      <c r="E3093" t="inlineStr">
        <is>
          <t>https://www.youtube.com/results?search_query=How+to+pack+furniture+for+a+move++Techniques&amp;sp=EgQgAXAB</t>
        </is>
      </c>
    </row>
    <row r="3094" ht="25.5" customHeight="1">
      <c r="A3094" t="inlineStr">
        <is>
          <t>mowing lawn</t>
        </is>
      </c>
      <c r="B3094" t="inlineStr">
        <is>
          <t>How to mow your lawn for beginners</t>
        </is>
      </c>
      <c r="C3094"/>
      <c r="D3094"/>
      <c r="E3094" t="inlineStr">
        <is>
          <t>https://www.youtube.com/results?search_query=How+to+mow+your+lawn+for+beginners&amp;sp=EgQgAXAB</t>
        </is>
      </c>
    </row>
    <row r="3095" ht="25.5" customHeight="1">
      <c r="A3095" t="inlineStr">
        <is>
          <t>mowing lawn</t>
        </is>
      </c>
      <c r="B3095" t="inlineStr">
        <is>
          <t>Basics of lawn mowing</t>
        </is>
      </c>
      <c r="C3095"/>
      <c r="D3095"/>
      <c r="E3095" t="inlineStr">
        <is>
          <t>https://www.youtube.com/results?search_query=Basics+of+lawn+mowing&amp;sp=EgQgAXAB</t>
        </is>
      </c>
    </row>
    <row r="3096" ht="25.5" customHeight="1">
      <c r="A3096" t="inlineStr">
        <is>
          <t>mowing lawn</t>
        </is>
      </c>
      <c r="B3096" t="inlineStr">
        <is>
          <t>Day in the life of a professional lawn mower</t>
        </is>
      </c>
      <c r="C3096"/>
      <c r="D3096"/>
      <c r="E3096" t="inlineStr">
        <is>
          <t>https://www.youtube.com/results?search_query=Day+in+the+life+of+a+professional+lawn+mower&amp;sp=EgQgAXAB</t>
        </is>
      </c>
    </row>
    <row r="3097" ht="25.5" customHeight="1">
      <c r="A3097" t="inlineStr">
        <is>
          <t>mowing lawn</t>
        </is>
      </c>
      <c r="B3097" t="inlineStr">
        <is>
          <t>Best techniques for mowing your lawn</t>
        </is>
      </c>
      <c r="C3097"/>
      <c r="D3097"/>
      <c r="E3097" t="inlineStr">
        <is>
          <t>https://www.youtube.com/results?search_query=Best+techniques+for+mowing+your+lawn&amp;sp=EgQgAXAB</t>
        </is>
      </c>
    </row>
    <row r="3098" ht="25.5" customHeight="1">
      <c r="A3098" t="inlineStr">
        <is>
          <t>mowing lawn</t>
        </is>
      </c>
      <c r="B3098" t="inlineStr">
        <is>
          <t>How to maintain your lawn mower</t>
        </is>
      </c>
      <c r="C3098"/>
      <c r="D3098"/>
      <c r="E3098" t="inlineStr">
        <is>
          <t>https://www.youtube.com/results?search_query=How+to+maintain+your+lawn+mower&amp;sp=EgQgAXAB</t>
        </is>
      </c>
    </row>
    <row r="3099" ht="25.5" customHeight="1">
      <c r="A3099" t="inlineStr">
        <is>
          <t>mowing lawn</t>
        </is>
      </c>
      <c r="B3099" t="inlineStr">
        <is>
          <t>DIY Lawn mowing tips and tricks</t>
        </is>
      </c>
      <c r="C3099"/>
      <c r="D3099"/>
      <c r="E3099" t="inlineStr">
        <is>
          <t>https://www.youtube.com/results?search_query=DIY+Lawn+mowing+tips+and+tricks&amp;sp=EgQgAXAB</t>
        </is>
      </c>
    </row>
    <row r="3100" ht="25.5" customHeight="1">
      <c r="A3100" t="inlineStr">
        <is>
          <t>mowing lawn</t>
        </is>
      </c>
      <c r="B3100" t="inlineStr">
        <is>
          <t>Efficient lawn mowing patterns</t>
        </is>
      </c>
      <c r="C3100"/>
      <c r="D3100"/>
      <c r="E3100" t="inlineStr">
        <is>
          <t>https://www.youtube.com/results?search_query=Efficient+lawn+mowing+patterns&amp;sp=EgQgAXAB</t>
        </is>
      </c>
    </row>
    <row r="3101" ht="25.5" customHeight="1">
      <c r="A3101" t="inlineStr">
        <is>
          <t>mowing lawn</t>
        </is>
      </c>
      <c r="B3101" t="inlineStr">
        <is>
          <t>Step by step guide to properly mow a lawn</t>
        </is>
      </c>
      <c r="C3101"/>
      <c r="D3101"/>
      <c r="E3101" t="inlineStr">
        <is>
          <t>https://www.youtube.com/results?search_query=Step+by+step+guide+to+properly+mow+a+lawn&amp;sp=EgQgAXAB</t>
        </is>
      </c>
    </row>
    <row r="3102" ht="25.5" customHeight="1">
      <c r="A3102" t="inlineStr">
        <is>
          <t>mowing lawn</t>
        </is>
      </c>
      <c r="B3102" t="inlineStr">
        <is>
          <t>Avoiding common lawn mowing mistakes</t>
        </is>
      </c>
      <c r="C3102"/>
      <c r="D3102"/>
      <c r="E3102" t="inlineStr">
        <is>
          <t>https://www.youtube.com/results?search_query=Avoiding+common+lawn+mowing+mistakes&amp;sp=EgQgAXAB</t>
        </is>
      </c>
    </row>
    <row r="3103" ht="25.5" customHeight="1">
      <c r="A3103" t="inlineStr">
        <is>
          <t>mowing lawn</t>
        </is>
      </c>
      <c r="B3103" t="inlineStr">
        <is>
          <t>Mowing patterns for healthier lawns</t>
        </is>
      </c>
      <c r="C3103"/>
      <c r="D3103"/>
      <c r="E3103" t="inlineStr">
        <is>
          <t>https://www.youtube.com/results?search_query=Mowing+patterns+for+healthier+lawns&amp;sp=EgQgAXAB</t>
        </is>
      </c>
    </row>
    <row r="3104" ht="25.5" customHeight="1">
      <c r="A3104" t="inlineStr">
        <is>
          <t>news anchoring</t>
        </is>
      </c>
      <c r="B3104" t="inlineStr">
        <is>
          <t>How to become a news anchor</t>
        </is>
      </c>
      <c r="C3104"/>
      <c r="D3104"/>
      <c r="E3104" t="inlineStr">
        <is>
          <t>https://www.youtube.com/results?search_query=How+to+become+a+news+anchor&amp;sp=EgQgAXAB</t>
        </is>
      </c>
    </row>
    <row r="3105" ht="25.5" customHeight="1">
      <c r="A3105" t="inlineStr">
        <is>
          <t>news anchoring</t>
        </is>
      </c>
      <c r="B3105" t="inlineStr">
        <is>
          <t>Day in the life of a news anchor</t>
        </is>
      </c>
      <c r="C3105"/>
      <c r="D3105"/>
      <c r="E3105" t="inlineStr">
        <is>
          <t>https://www.youtube.com/results?search_query=Day+in+the+life+of+a+news+anchor&amp;sp=EgQgAXAB</t>
        </is>
      </c>
    </row>
    <row r="3106" ht="25.5" customHeight="1">
      <c r="A3106" t="inlineStr">
        <is>
          <t>news anchoring</t>
        </is>
      </c>
      <c r="B3106" t="inlineStr">
        <is>
          <t>News anchoring techniques for beginners</t>
        </is>
      </c>
      <c r="C3106"/>
      <c r="D3106"/>
      <c r="E3106" t="inlineStr">
        <is>
          <t>https://www.youtube.com/results?search_query=News+anchoring+techniques+for+beginners&amp;sp=EgQgAXAB</t>
        </is>
      </c>
    </row>
    <row r="3107" ht="25.5" customHeight="1">
      <c r="A3107" t="inlineStr">
        <is>
          <t>news anchoring</t>
        </is>
      </c>
      <c r="B3107" t="inlineStr">
        <is>
          <t>Advanced tips for news anchoring</t>
        </is>
      </c>
      <c r="C3107"/>
      <c r="D3107"/>
      <c r="E3107" t="inlineStr">
        <is>
          <t>https://www.youtube.com/results?search_query=Advanced+tips+for+news+anchoring&amp;sp=EgQgAXAB</t>
        </is>
      </c>
    </row>
    <row r="3108" ht="25.5" customHeight="1">
      <c r="A3108" t="inlineStr">
        <is>
          <t>news anchoring</t>
        </is>
      </c>
      <c r="B3108" t="inlineStr">
        <is>
          <t>News anchoring scripts writing process</t>
        </is>
      </c>
      <c r="C3108"/>
      <c r="D3108"/>
      <c r="E3108" t="inlineStr">
        <is>
          <t>https://www.youtube.com/results?search_query=News+anchoring+scripts+writing+process&amp;sp=EgQgAXAB</t>
        </is>
      </c>
    </row>
    <row r="3109" ht="25.5" customHeight="1">
      <c r="A3109" t="inlineStr">
        <is>
          <t>news anchoring</t>
        </is>
      </c>
      <c r="B3109" t="inlineStr">
        <is>
          <t>Mastering body language in news anchoring</t>
        </is>
      </c>
      <c r="C3109"/>
      <c r="D3109"/>
      <c r="E3109" t="inlineStr">
        <is>
          <t>https://www.youtube.com/results?search_query=Mastering+body+language+in+news+anchoring&amp;sp=EgQgAXAB</t>
        </is>
      </c>
    </row>
    <row r="3110" ht="25.5" customHeight="1">
      <c r="A3110" t="inlineStr">
        <is>
          <t>news anchoring</t>
        </is>
      </c>
      <c r="B3110" t="inlineStr">
        <is>
          <t>Top rated news anchors delivering reports</t>
        </is>
      </c>
      <c r="C3110"/>
      <c r="D3110"/>
      <c r="E3110" t="inlineStr">
        <is>
          <t>https://www.youtube.com/results?search_query=Top+rated+news+anchors+delivering+reports&amp;sp=EgQgAXAB</t>
        </is>
      </c>
    </row>
    <row r="3111" ht="25.5" customHeight="1">
      <c r="A3111" t="inlineStr">
        <is>
          <t>news anchoring</t>
        </is>
      </c>
      <c r="B3111" t="inlineStr">
        <is>
          <t>Common mistakes in news anchoring</t>
        </is>
      </c>
      <c r="C3111"/>
      <c r="D3111"/>
      <c r="E3111" t="inlineStr">
        <is>
          <t>https://www.youtube.com/results?search_query=Common+mistakes+in+news+anchoring&amp;sp=EgQgAXAB</t>
        </is>
      </c>
    </row>
    <row r="3112" ht="25.5" customHeight="1">
      <c r="A3112" t="inlineStr">
        <is>
          <t>news anchoring</t>
        </is>
      </c>
      <c r="B3112" t="inlineStr">
        <is>
          <t>Effective voice modulation for news anchoring</t>
        </is>
      </c>
      <c r="C3112"/>
      <c r="D3112"/>
      <c r="E3112" t="inlineStr">
        <is>
          <t>https://www.youtube.com/results?search_query=Effective+voice+modulation+for+news+anchoring&amp;sp=EgQgAXAB</t>
        </is>
      </c>
    </row>
    <row r="3113" ht="25.5" customHeight="1">
      <c r="A3113" t="inlineStr">
        <is>
          <t>news anchoring</t>
        </is>
      </c>
      <c r="B3113" t="inlineStr">
        <is>
          <t>How to handle breaking news in anchoring</t>
        </is>
      </c>
      <c r="C3113"/>
      <c r="D3113"/>
      <c r="E3113" t="inlineStr">
        <is>
          <t>https://www.youtube.com/results?search_query=How+to+handle+breaking+news+in+anchoring&amp;sp=EgQgAXAB</t>
        </is>
      </c>
    </row>
    <row r="3114" ht="25.5" customHeight="1">
      <c r="A3114" t="inlineStr">
        <is>
          <t>opening bottle</t>
        </is>
      </c>
      <c r="B3114" t="inlineStr">
        <is>
          <t>How to open a wine bottle without a corkscrew</t>
        </is>
      </c>
      <c r="C3114"/>
      <c r="D3114"/>
      <c r="E3114" t="inlineStr">
        <is>
          <t>https://www.youtube.com/results?search_query=How+to+open+a+wine+bottle+without+a+corkscrew&amp;sp=EgQgAXAB</t>
        </is>
      </c>
    </row>
    <row r="3115" ht="25.5" customHeight="1">
      <c r="A3115" t="inlineStr">
        <is>
          <t>opening bottle</t>
        </is>
      </c>
      <c r="B3115" t="inlineStr">
        <is>
          <t>Pros and cons of different bottle openers</t>
        </is>
      </c>
      <c r="C3115"/>
      <c r="D3115"/>
      <c r="E3115" t="inlineStr">
        <is>
          <t>https://www.youtube.com/results?search_query=Pros+and+cons+of+different+bottle+openers&amp;sp=EgQgAXAB</t>
        </is>
      </c>
    </row>
    <row r="3116" ht="25.5" customHeight="1">
      <c r="A3116" t="inlineStr">
        <is>
          <t>opening bottle</t>
        </is>
      </c>
      <c r="B3116" t="inlineStr">
        <is>
          <t>Creative ways to open a beer bottle</t>
        </is>
      </c>
      <c r="C3116"/>
      <c r="D3116"/>
      <c r="E3116" t="inlineStr">
        <is>
          <t>https://www.youtube.com/results?search_query=Creative+ways+to+open+a+beer+bottle&amp;sp=EgQgAXAB</t>
        </is>
      </c>
    </row>
    <row r="3117" ht="25.5" customHeight="1">
      <c r="A3117" t="inlineStr">
        <is>
          <t>opening bottle</t>
        </is>
      </c>
      <c r="B3117" t="inlineStr">
        <is>
          <t>Guide to opening a bottle of champagne safely</t>
        </is>
      </c>
      <c r="C3117"/>
      <c r="D3117"/>
      <c r="E3117" t="inlineStr">
        <is>
          <t>https://www.youtube.com/results?search_query=Guide+to+opening+a+bottle+of+champagne+safely&amp;sp=EgQgAXAB</t>
        </is>
      </c>
    </row>
    <row r="3118" ht="25.5" customHeight="1">
      <c r="A3118" t="inlineStr">
        <is>
          <t>opening bottle</t>
        </is>
      </c>
      <c r="B3118" t="inlineStr">
        <is>
          <t>Best techniques to open a bottle with a key</t>
        </is>
      </c>
      <c r="C3118"/>
      <c r="D3118"/>
      <c r="E3118" t="inlineStr">
        <is>
          <t>https://www.youtube.com/results?search_query=Best+techniques+to+open+a+bottle+with+a+key&amp;sp=EgQgAXAB</t>
        </is>
      </c>
    </row>
    <row r="3119" ht="25.5" customHeight="1">
      <c r="A3119" t="inlineStr">
        <is>
          <t>opening bottle</t>
        </is>
      </c>
      <c r="B3119" t="inlineStr">
        <is>
          <t>Day in the life of a wine sommelier  opening bottles</t>
        </is>
      </c>
      <c r="C3119"/>
      <c r="D3119"/>
      <c r="E3119" t="inlineStr">
        <is>
          <t>https://www.youtube.com/results?search_query=Day+in+the+life+of+a+wine+sommelier++opening+bottles&amp;sp=EgQgAXAB</t>
        </is>
      </c>
    </row>
    <row r="3120" ht="25.5" customHeight="1">
      <c r="A3120" t="inlineStr">
        <is>
          <t>opening bottle</t>
        </is>
      </c>
      <c r="B3120" t="inlineStr">
        <is>
          <t>Tutorials on how to open a bottle cap without hurting fingers</t>
        </is>
      </c>
      <c r="C3120"/>
      <c r="D3120"/>
      <c r="E3120" t="inlineStr">
        <is>
          <t>https://www.youtube.com/results?search_query=Tutorials+on+how+to+open+a+bottle+cap+without+hurting+fingers&amp;sp=EgQgAXAB</t>
        </is>
      </c>
    </row>
    <row r="3121" ht="25.5" customHeight="1">
      <c r="A3121" t="inlineStr">
        <is>
          <t>opening bottle</t>
        </is>
      </c>
      <c r="B3121" t="inlineStr">
        <is>
          <t>Opening vintage bottle with traditional tools</t>
        </is>
      </c>
      <c r="C3121"/>
      <c r="D3121"/>
      <c r="E3121" t="inlineStr">
        <is>
          <t>https://www.youtube.com/results?search_query=Opening+vintage+bottle+with+traditional+tools&amp;sp=EgQgAXAB</t>
        </is>
      </c>
    </row>
    <row r="3122" ht="25.5" customHeight="1">
      <c r="A3122" t="inlineStr">
        <is>
          <t>opening bottle</t>
        </is>
      </c>
      <c r="B3122" t="inlineStr">
        <is>
          <t>DIY methods to open a sealed bottle</t>
        </is>
      </c>
      <c r="C3122"/>
      <c r="D3122"/>
      <c r="E3122" t="inlineStr">
        <is>
          <t>https://www.youtube.com/results?search_query=DIY+methods+to+open+a+sealed+bottle&amp;sp=EgQgAXAB</t>
        </is>
      </c>
    </row>
    <row r="3123" ht="25.5" customHeight="1">
      <c r="A3123" t="inlineStr">
        <is>
          <t>opening bottle</t>
        </is>
      </c>
      <c r="B3123" t="inlineStr">
        <is>
          <t>Easy ways to open a water bottle with one hand</t>
        </is>
      </c>
      <c r="C3123"/>
      <c r="D3123"/>
      <c r="E3123" t="inlineStr">
        <is>
          <t>https://www.youtube.com/results?search_query=Easy+ways+to+open+a+water+bottle+with+one+hand&amp;sp=EgQgAXAB</t>
        </is>
      </c>
    </row>
    <row r="3124" ht="25.5" customHeight="1">
      <c r="A3124" t="inlineStr">
        <is>
          <t>opening present</t>
        </is>
      </c>
      <c r="B3124" t="inlineStr">
        <is>
          <t>How to wrap and unwrap a present</t>
        </is>
      </c>
      <c r="C3124"/>
      <c r="D3124"/>
      <c r="E3124" t="inlineStr">
        <is>
          <t>https://www.youtube.com/results?search_query=How+to+wrap+and+unwrap+a+present&amp;sp=EgQgAXAB</t>
        </is>
      </c>
    </row>
    <row r="3125" ht="25.5" customHeight="1">
      <c r="A3125" t="inlineStr">
        <is>
          <t>opening present</t>
        </is>
      </c>
      <c r="B3125" t="inlineStr">
        <is>
          <t>Best reactions to opening presents</t>
        </is>
      </c>
      <c r="C3125"/>
      <c r="D3125"/>
      <c r="E3125" t="inlineStr">
        <is>
          <t>https://www.youtube.com/results?search_query=Best+reactions+to+opening+presents&amp;sp=EgQgAXAB</t>
        </is>
      </c>
    </row>
    <row r="3126" ht="25.5" customHeight="1">
      <c r="A3126" t="inlineStr">
        <is>
          <t>opening present</t>
        </is>
      </c>
      <c r="B3126" t="inlineStr">
        <is>
          <t>Opening birthday presents</t>
        </is>
      </c>
      <c r="C3126"/>
      <c r="D3126"/>
      <c r="E3126" t="inlineStr">
        <is>
          <t>https://www.youtube.com/results?search_query=Opening+birthday+presents&amp;sp=EgQgAXAB</t>
        </is>
      </c>
    </row>
    <row r="3127" ht="25.5" customHeight="1">
      <c r="A3127" t="inlineStr">
        <is>
          <t>opening present</t>
        </is>
      </c>
      <c r="B3127" t="inlineStr">
        <is>
          <t>Christmas morning opening presents</t>
        </is>
      </c>
      <c r="C3127"/>
      <c r="D3127"/>
      <c r="E3127" t="inlineStr">
        <is>
          <t>https://www.youtube.com/results?search_query=Christmas+morning+opening+presents&amp;sp=EgQgAXAB</t>
        </is>
      </c>
    </row>
    <row r="3128" ht="25.5" customHeight="1">
      <c r="A3128" t="inlineStr">
        <is>
          <t>opening present</t>
        </is>
      </c>
      <c r="B3128" t="inlineStr">
        <is>
          <t>Surprise reaction to opening presents</t>
        </is>
      </c>
      <c r="C3128"/>
      <c r="D3128"/>
      <c r="E3128" t="inlineStr">
        <is>
          <t>https://www.youtube.com/results?search_query=Surprise+reaction+to+opening+presents&amp;sp=EgQgAXAB</t>
        </is>
      </c>
    </row>
    <row r="3129" ht="25.5" customHeight="1">
      <c r="A3129" t="inlineStr">
        <is>
          <t>opening present</t>
        </is>
      </c>
      <c r="B3129" t="inlineStr">
        <is>
          <t>Techniques for opening difficult presents</t>
        </is>
      </c>
      <c r="C3129"/>
      <c r="D3129"/>
      <c r="E3129" t="inlineStr">
        <is>
          <t>https://www.youtube.com/results?search_query=Techniques+for+opening+difficult+presents&amp;sp=EgQgAXAB</t>
        </is>
      </c>
    </row>
    <row r="3130" ht="25.5" customHeight="1">
      <c r="A3130" t="inlineStr">
        <is>
          <t>opening present</t>
        </is>
      </c>
      <c r="B3130" t="inlineStr">
        <is>
          <t>Kids opening presents</t>
        </is>
      </c>
      <c r="C3130"/>
      <c r="D3130"/>
      <c r="E3130" t="inlineStr">
        <is>
          <t>https://www.youtube.com/results?search_query=Kids+opening+presents&amp;sp=EgQgAXAB</t>
        </is>
      </c>
    </row>
    <row r="3131" ht="25.5" customHeight="1">
      <c r="A3131" t="inlineStr">
        <is>
          <t>opening present</t>
        </is>
      </c>
      <c r="B3131" t="inlineStr">
        <is>
          <t>Opening present prank reactions</t>
        </is>
      </c>
      <c r="C3131"/>
      <c r="D3131"/>
      <c r="E3131" t="inlineStr">
        <is>
          <t>https://www.youtube.com/results?search_query=Opening+present+prank+reactions&amp;sp=EgQgAXAB</t>
        </is>
      </c>
    </row>
    <row r="3132" ht="25.5" customHeight="1">
      <c r="A3132" t="inlineStr">
        <is>
          <t>opening present</t>
        </is>
      </c>
      <c r="B3132" t="inlineStr">
        <is>
          <t>Day in the life of a professional gift wrapper</t>
        </is>
      </c>
      <c r="C3132"/>
      <c r="D3132"/>
      <c r="E3132" t="inlineStr">
        <is>
          <t>https://www.youtube.com/results?search_query=Day+in+the+life+of+a+professional+gift+wrapper&amp;sp=EgQgAXAB</t>
        </is>
      </c>
    </row>
    <row r="3133" ht="25.5" customHeight="1">
      <c r="A3133" t="inlineStr">
        <is>
          <t>opening present</t>
        </is>
      </c>
      <c r="B3133" t="inlineStr">
        <is>
          <t>Creative ways to open presents</t>
        </is>
      </c>
      <c r="C3133"/>
      <c r="D3133"/>
      <c r="E3133" t="inlineStr">
        <is>
          <t>https://www.youtube.com/results?search_query=Creative+ways+to+open+presents&amp;sp=EgQgAXAB</t>
        </is>
      </c>
    </row>
    <row r="3134" ht="25.5" customHeight="1">
      <c r="A3134" t="inlineStr">
        <is>
          <t>paragliding</t>
        </is>
      </c>
      <c r="B3134" t="inlineStr">
        <is>
          <t>How to start paragliding for beginners</t>
        </is>
      </c>
      <c r="C3134"/>
      <c r="D3134"/>
      <c r="E3134" t="inlineStr">
        <is>
          <t>https://www.youtube.com/results?search_query=How+to+start+paragliding+for+beginners&amp;sp=EgQgAXAB</t>
        </is>
      </c>
    </row>
    <row r="3135" ht="25.5" customHeight="1">
      <c r="A3135" t="inlineStr">
        <is>
          <t>paragliding</t>
        </is>
      </c>
      <c r="B3135" t="inlineStr">
        <is>
          <t>Basic paragliding techniques tutorial</t>
        </is>
      </c>
      <c r="C3135"/>
      <c r="D3135"/>
      <c r="E3135" t="inlineStr">
        <is>
          <t>https://www.youtube.com/results?search_query=Basic+paragliding+techniques+tutorial&amp;sp=EgQgAXAB</t>
        </is>
      </c>
    </row>
    <row r="3136" ht="25.5" customHeight="1">
      <c r="A3136" t="inlineStr">
        <is>
          <t>paragliding</t>
        </is>
      </c>
      <c r="B3136" t="inlineStr">
        <is>
          <t>Paragliding first flight experience</t>
        </is>
      </c>
      <c r="C3136"/>
      <c r="D3136"/>
      <c r="E3136" t="inlineStr">
        <is>
          <t>https://www.youtube.com/results?search_query=Paragliding+first+flight+experience&amp;sp=EgQgAXAB</t>
        </is>
      </c>
    </row>
    <row r="3137" ht="25.5" customHeight="1">
      <c r="A3137" t="inlineStr">
        <is>
          <t>paragliding</t>
        </is>
      </c>
      <c r="B3137" t="inlineStr">
        <is>
          <t>Day in the life of a professional paraglider</t>
        </is>
      </c>
      <c r="C3137"/>
      <c r="D3137"/>
      <c r="E3137" t="inlineStr">
        <is>
          <t>https://www.youtube.com/results?search_query=Day+in+the+life+of+a+professional+paraglider&amp;sp=EgQgAXAB</t>
        </is>
      </c>
    </row>
    <row r="3138" ht="25.5" customHeight="1">
      <c r="A3138" t="inlineStr">
        <is>
          <t>paragliding</t>
        </is>
      </c>
      <c r="B3138" t="inlineStr">
        <is>
          <t>Safety tips for paragliding</t>
        </is>
      </c>
      <c r="C3138"/>
      <c r="D3138"/>
      <c r="E3138" t="inlineStr">
        <is>
          <t>https://www.youtube.com/results?search_query=Safety+tips+for+paragliding&amp;sp=EgQgAXAB</t>
        </is>
      </c>
    </row>
    <row r="3139" ht="25.5" customHeight="1">
      <c r="A3139" t="inlineStr">
        <is>
          <t>paragliding</t>
        </is>
      </c>
      <c r="B3139" t="inlineStr">
        <is>
          <t>Best paragliding spots in the world</t>
        </is>
      </c>
      <c r="C3139"/>
      <c r="D3139"/>
      <c r="E3139" t="inlineStr">
        <is>
          <t>https://www.youtube.com/results?search_query=Best+paragliding+spots+in+the+world&amp;sp=EgQgAXAB</t>
        </is>
      </c>
    </row>
    <row r="3140" ht="25.5" customHeight="1">
      <c r="A3140" t="inlineStr">
        <is>
          <t>paragliding</t>
        </is>
      </c>
      <c r="B3140" t="inlineStr">
        <is>
          <t>Learn paragliding: Advanced tricks and maneuvers</t>
        </is>
      </c>
      <c r="C3140"/>
      <c r="D3140"/>
      <c r="E3140" t="inlineStr">
        <is>
          <t>https://www.youtube.com/results?search_query=Learn+paragliding:+Advanced+tricks+and+maneuvers&amp;sp=EgQgAXAB</t>
        </is>
      </c>
    </row>
    <row r="3141" ht="25.5" customHeight="1">
      <c r="A3141" t="inlineStr">
        <is>
          <t>paragliding</t>
        </is>
      </c>
      <c r="B3141" t="inlineStr">
        <is>
          <t>Paragliding gear: What you need to know</t>
        </is>
      </c>
      <c r="C3141"/>
      <c r="D3141"/>
      <c r="E3141" t="inlineStr">
        <is>
          <t>https://www.youtube.com/results?search_query=Paragliding+gear:+What+you+need+to+know&amp;sp=EgQgAXAB</t>
        </is>
      </c>
    </row>
    <row r="3142" ht="25.5" customHeight="1">
      <c r="A3142" t="inlineStr">
        <is>
          <t>paragliding</t>
        </is>
      </c>
      <c r="B3142" t="inlineStr">
        <is>
          <t>Paragliding vs hang gliding: Which is better?</t>
        </is>
      </c>
      <c r="C3142"/>
      <c r="D3142"/>
      <c r="E3142" t="inlineStr">
        <is>
          <t>https://www.youtube.com/results?search_query=Paragliding+vs+hang+gliding:+Which+is+better?&amp;sp=EgQgAXAB</t>
        </is>
      </c>
    </row>
    <row r="3143" ht="25.5" customHeight="1">
      <c r="A3143" t="inlineStr">
        <is>
          <t>paragliding</t>
        </is>
      </c>
      <c r="B3143" t="inlineStr">
        <is>
          <t>History of paragliding: Documentary</t>
        </is>
      </c>
      <c r="C3143"/>
      <c r="D3143"/>
      <c r="E3143" t="inlineStr">
        <is>
          <t>https://www.youtube.com/results?search_query=History+of+paragliding:+Documentary&amp;sp=EgQgAXAB</t>
        </is>
      </c>
    </row>
    <row r="3144" ht="25.5" customHeight="1">
      <c r="A3144" t="inlineStr">
        <is>
          <t>parasailing</t>
        </is>
      </c>
      <c r="B3144" t="inlineStr">
        <is>
          <t>How to parasail for beginners</t>
        </is>
      </c>
      <c r="C3144"/>
      <c r="D3144"/>
      <c r="E3144" t="inlineStr">
        <is>
          <t>https://www.youtube.com/results?search_query=How+to+parasail+for+beginners&amp;sp=EgQgAXAB</t>
        </is>
      </c>
    </row>
    <row r="3145" ht="25.5" customHeight="1">
      <c r="A3145" t="inlineStr">
        <is>
          <t>parasailing</t>
        </is>
      </c>
      <c r="B3145" t="inlineStr">
        <is>
          <t>Parasailing day in the life</t>
        </is>
      </c>
      <c r="C3145"/>
      <c r="D3145"/>
      <c r="E3145" t="inlineStr">
        <is>
          <t>https://www.youtube.com/results?search_query=Parasailing+day+in+the+life&amp;sp=EgQgAXAB</t>
        </is>
      </c>
    </row>
    <row r="3146" ht="25.5" customHeight="1">
      <c r="A3146" t="inlineStr">
        <is>
          <t>parasailing</t>
        </is>
      </c>
      <c r="B3146" t="inlineStr">
        <is>
          <t>Parasailing adventures around the world</t>
        </is>
      </c>
      <c r="C3146"/>
      <c r="D3146"/>
      <c r="E3146" t="inlineStr">
        <is>
          <t>https://www.youtube.com/results?search_query=Parasailing+adventures+around+the+world&amp;sp=EgQgAXAB</t>
        </is>
      </c>
    </row>
    <row r="3147" ht="25.5" customHeight="1">
      <c r="A3147" t="inlineStr">
        <is>
          <t>parasailing</t>
        </is>
      </c>
      <c r="B3147" t="inlineStr">
        <is>
          <t>Introduction to parasailing techniques</t>
        </is>
      </c>
      <c r="C3147"/>
      <c r="D3147"/>
      <c r="E3147" t="inlineStr">
        <is>
          <t>https://www.youtube.com/results?search_query=Introduction+to+parasailing+techniques&amp;sp=EgQgAXAB</t>
        </is>
      </c>
    </row>
    <row r="3148" ht="25.5" customHeight="1">
      <c r="A3148" t="inlineStr">
        <is>
          <t>parasailing</t>
        </is>
      </c>
      <c r="B3148" t="inlineStr">
        <is>
          <t>Safety measures while parasailing</t>
        </is>
      </c>
      <c r="C3148"/>
      <c r="D3148"/>
      <c r="E3148" t="inlineStr">
        <is>
          <t>https://www.youtube.com/results?search_query=Safety+measures+while+parasailing&amp;sp=EgQgAXAB</t>
        </is>
      </c>
    </row>
    <row r="3149" ht="25.5" customHeight="1">
      <c r="A3149" t="inlineStr">
        <is>
          <t>parasailing</t>
        </is>
      </c>
      <c r="B3149" t="inlineStr">
        <is>
          <t>Expert guide for parasailing</t>
        </is>
      </c>
      <c r="C3149"/>
      <c r="D3149"/>
      <c r="E3149" t="inlineStr">
        <is>
          <t>https://www.youtube.com/results?search_query=Expert+guide+for+parasailing&amp;sp=EgQgAXAB</t>
        </is>
      </c>
    </row>
    <row r="3150" ht="25.5" customHeight="1">
      <c r="A3150" t="inlineStr">
        <is>
          <t>parasailing</t>
        </is>
      </c>
      <c r="B3150" t="inlineStr">
        <is>
          <t>World's best parasailing locations</t>
        </is>
      </c>
      <c r="C3150"/>
      <c r="D3150"/>
      <c r="E3150" t="inlineStr">
        <is>
          <t>https://www.youtube.com/results?search_query=World's+best+parasailing+locations&amp;sp=EgQgAXAB</t>
        </is>
      </c>
    </row>
    <row r="3151" ht="25.5" customHeight="1">
      <c r="A3151" t="inlineStr">
        <is>
          <t>parasailing</t>
        </is>
      </c>
      <c r="B3151" t="inlineStr">
        <is>
          <t>Parasailing equipment and how to use them</t>
        </is>
      </c>
      <c r="C3151"/>
      <c r="D3151"/>
      <c r="E3151" t="inlineStr">
        <is>
          <t>https://www.youtube.com/results?search_query=Parasailing+equipment+and+how+to+use+them&amp;sp=EgQgAXAB</t>
        </is>
      </c>
    </row>
    <row r="3152" ht="25.5" customHeight="1">
      <c r="A3152" t="inlineStr">
        <is>
          <t>parasailing</t>
        </is>
      </c>
      <c r="B3152" t="inlineStr">
        <is>
          <t>Parasailing competitions and events</t>
        </is>
      </c>
      <c r="C3152"/>
      <c r="D3152"/>
      <c r="E3152" t="inlineStr">
        <is>
          <t>https://www.youtube.com/results?search_query=Parasailing+competitions+and+events&amp;sp=EgQgAXAB</t>
        </is>
      </c>
    </row>
    <row r="3153" ht="25.5" customHeight="1">
      <c r="A3153" t="inlineStr">
        <is>
          <t>parasailing</t>
        </is>
      </c>
      <c r="B3153" t="inlineStr">
        <is>
          <t>Couples parasailing experience.</t>
        </is>
      </c>
      <c r="C3153"/>
      <c r="D3153"/>
      <c r="E3153" t="inlineStr">
        <is>
          <t>https://www.youtube.com/results?search_query=Couples+parasailing+experience.&amp;sp=EgQgAXAB</t>
        </is>
      </c>
    </row>
    <row r="3154" ht="25.5" customHeight="1">
      <c r="A3154" t="inlineStr">
        <is>
          <t>passing American football (in game)</t>
        </is>
      </c>
      <c r="B3154" t="inlineStr">
        <is>
          <t>How to pass a football in a game tutorial</t>
        </is>
      </c>
      <c r="C3154"/>
      <c r="D3154"/>
      <c r="E3154" t="inlineStr">
        <is>
          <t>https://www.youtube.com/results?search_query=How+to+pass+a+football+in+a+game+tutorial&amp;sp=EgQgAXAB</t>
        </is>
      </c>
    </row>
    <row r="3155" ht="25.5" customHeight="1">
      <c r="A3155" t="inlineStr">
        <is>
          <t>passing American football (in game)</t>
        </is>
      </c>
      <c r="B3155" t="inlineStr">
        <is>
          <t>Best techniques for passing American football in a game</t>
        </is>
      </c>
      <c r="C3155"/>
      <c r="D3155"/>
      <c r="E3155" t="inlineStr">
        <is>
          <t>https://www.youtube.com/results?search_query=Best+techniques+for+passing+American+football+in+a+game&amp;sp=EgQgAXAB</t>
        </is>
      </c>
    </row>
    <row r="3156" ht="25.5" customHeight="1">
      <c r="A3156" t="inlineStr">
        <is>
          <t>passing American football (in game)</t>
        </is>
      </c>
      <c r="B3156" t="inlineStr">
        <is>
          <t>Ingame American football passing strategies</t>
        </is>
      </c>
      <c r="C3156"/>
      <c r="D3156"/>
      <c r="E3156" t="inlineStr">
        <is>
          <t>https://www.youtube.com/results?search_query=Ingame+American+football+passing+strategies&amp;sp=EgQgAXAB</t>
        </is>
      </c>
    </row>
    <row r="3157" ht="25.5" customHeight="1">
      <c r="A3157" t="inlineStr">
        <is>
          <t>passing American football (in game)</t>
        </is>
      </c>
      <c r="B3157" t="inlineStr">
        <is>
          <t>Pro tips for passing football in a game</t>
        </is>
      </c>
      <c r="C3157"/>
      <c r="D3157"/>
      <c r="E3157" t="inlineStr">
        <is>
          <t>https://www.youtube.com/results?search_query=Pro+tips+for+passing+football+in+a+game&amp;sp=EgQgAXAB</t>
        </is>
      </c>
    </row>
    <row r="3158" ht="25.5" customHeight="1">
      <c r="A3158" t="inlineStr">
        <is>
          <t>passing American football (in game)</t>
        </is>
      </c>
      <c r="B3158" t="inlineStr">
        <is>
          <t>Day in the life of an American football quarterback</t>
        </is>
      </c>
      <c r="C3158"/>
      <c r="D3158"/>
      <c r="E3158" t="inlineStr">
        <is>
          <t>https://www.youtube.com/results?search_query=Day+in+the+life+of+an+American+football+quarterback&amp;sp=EgQgAXAB</t>
        </is>
      </c>
    </row>
    <row r="3159" ht="25.5" customHeight="1">
      <c r="A3159" t="inlineStr">
        <is>
          <t>passing American football (in game)</t>
        </is>
      </c>
      <c r="B3159" t="inlineStr">
        <is>
          <t>American football game pass demonstrations</t>
        </is>
      </c>
      <c r="C3159"/>
      <c r="D3159"/>
      <c r="E3159" t="inlineStr">
        <is>
          <t>https://www.youtube.com/results?search_query=American+football+game+pass+demonstrations&amp;sp=EgQgAXAB</t>
        </is>
      </c>
    </row>
    <row r="3160" ht="25.5" customHeight="1">
      <c r="A3160" t="inlineStr">
        <is>
          <t>passing American football (in game)</t>
        </is>
      </c>
      <c r="B3160" t="inlineStr">
        <is>
          <t>Improving your ingame football passing skills</t>
        </is>
      </c>
      <c r="C3160"/>
      <c r="D3160"/>
      <c r="E3160" t="inlineStr">
        <is>
          <t>https://www.youtube.com/results?search_query=Improving+your+ingame+football+passing+skills&amp;sp=EgQgAXAB</t>
        </is>
      </c>
    </row>
    <row r="3161" ht="25.5" customHeight="1">
      <c r="A3161" t="inlineStr">
        <is>
          <t>passing American football (in game)</t>
        </is>
      </c>
      <c r="B3161" t="inlineStr">
        <is>
          <t>Learning to pass football in a real game</t>
        </is>
      </c>
      <c r="C3161"/>
      <c r="D3161"/>
      <c r="E3161" t="inlineStr">
        <is>
          <t>https://www.youtube.com/results?search_query=Learning+to+pass+football+in+a+real+game&amp;sp=EgQgAXAB</t>
        </is>
      </c>
    </row>
    <row r="3162" ht="25.5" customHeight="1">
      <c r="A3162" t="inlineStr">
        <is>
          <t>passing American football (in game)</t>
        </is>
      </c>
      <c r="B3162" t="inlineStr">
        <is>
          <t>American football passing techniques ingame explained</t>
        </is>
      </c>
      <c r="C3162"/>
      <c r="D3162"/>
      <c r="E3162" t="inlineStr">
        <is>
          <t>https://www.youtube.com/results?search_query=American+football+passing+techniques+ingame+explained&amp;sp=EgQgAXAB</t>
        </is>
      </c>
    </row>
    <row r="3163" ht="25.5" customHeight="1">
      <c r="A3163" t="inlineStr">
        <is>
          <t>passing American football (in game)</t>
        </is>
      </c>
      <c r="B3163" t="inlineStr">
        <is>
          <t>Training drills for passing American football in game</t>
        </is>
      </c>
      <c r="C3163"/>
      <c r="D3163"/>
      <c r="E3163" t="inlineStr">
        <is>
          <t>https://www.youtube.com/results?search_query=Training+drills+for+passing+American+football+in+game&amp;sp=EgQgAXAB</t>
        </is>
      </c>
    </row>
    <row r="3164" ht="25.5" customHeight="1">
      <c r="A3164" t="inlineStr">
        <is>
          <t>passing American football (not in game)</t>
        </is>
      </c>
      <c r="B3164" t="inlineStr">
        <is>
          <t>How to pass an American football accurately</t>
        </is>
      </c>
      <c r="C3164"/>
      <c r="D3164"/>
      <c r="E3164" t="inlineStr">
        <is>
          <t>https://www.youtube.com/results?search_query=How+to+pass+an+American+football+accurately&amp;sp=EgQgAXAB</t>
        </is>
      </c>
    </row>
    <row r="3165" ht="25.5" customHeight="1">
      <c r="A3165" t="inlineStr">
        <is>
          <t>passing American football (not in game)</t>
        </is>
      </c>
      <c r="B3165" t="inlineStr">
        <is>
          <t>American football passing drills for beginners</t>
        </is>
      </c>
      <c r="C3165"/>
      <c r="D3165"/>
      <c r="E3165" t="inlineStr">
        <is>
          <t>https://www.youtube.com/results?search_query=American+football+passing+drills+for+beginners&amp;sp=EgQgAXAB</t>
        </is>
      </c>
    </row>
    <row r="3166" ht="25.5" customHeight="1">
      <c r="A3166" t="inlineStr">
        <is>
          <t>passing American football (not in game)</t>
        </is>
      </c>
      <c r="B3166" t="inlineStr">
        <is>
          <t>Mastering the perfect spiral pass in American football</t>
        </is>
      </c>
      <c r="C3166"/>
      <c r="D3166"/>
      <c r="E3166" t="inlineStr">
        <is>
          <t>https://www.youtube.com/results?search_query=Mastering+the+perfect+spiral+pass+in+American+football&amp;sp=EgQgAXAB</t>
        </is>
      </c>
    </row>
    <row r="3167" ht="25.5" customHeight="1">
      <c r="A3167" t="inlineStr">
        <is>
          <t>passing American football (not in game)</t>
        </is>
      </c>
      <c r="B3167" t="inlineStr">
        <is>
          <t>Day in the life of an American football quarterback</t>
        </is>
      </c>
      <c r="C3167"/>
      <c r="D3167"/>
      <c r="E3167" t="inlineStr">
        <is>
          <t>https://www.youtube.com/results?search_query=Day+in+the+life+of+an+American+football+quarterback&amp;sp=EgQgAXAB</t>
        </is>
      </c>
    </row>
    <row r="3168" ht="25.5" customHeight="1">
      <c r="A3168" t="inlineStr">
        <is>
          <t>passing American football (not in game)</t>
        </is>
      </c>
      <c r="B3168" t="inlineStr">
        <is>
          <t>Stepbystep guide for passing in American football</t>
        </is>
      </c>
      <c r="C3168"/>
      <c r="D3168"/>
      <c r="E3168" t="inlineStr">
        <is>
          <t>https://www.youtube.com/results?search_query=Stepbystep+guide+for+passing+in+American+football&amp;sp=EgQgAXAB</t>
        </is>
      </c>
    </row>
    <row r="3169" ht="25.5" customHeight="1">
      <c r="A3169" t="inlineStr">
        <is>
          <t>passing American football (not in game)</t>
        </is>
      </c>
      <c r="B3169" t="inlineStr">
        <is>
          <t>Improving your American football passing technique</t>
        </is>
      </c>
      <c r="C3169"/>
      <c r="D3169"/>
      <c r="E3169" t="inlineStr">
        <is>
          <t>https://www.youtube.com/results?search_query=Improving+your+American+football+passing+technique&amp;sp=EgQgAXAB</t>
        </is>
      </c>
    </row>
    <row r="3170" ht="25.5" customHeight="1">
      <c r="A3170" t="inlineStr">
        <is>
          <t>passing American football (not in game)</t>
        </is>
      </c>
      <c r="B3170" t="inlineStr">
        <is>
          <t>American football passing workout routines</t>
        </is>
      </c>
      <c r="C3170"/>
      <c r="D3170"/>
      <c r="E3170" t="inlineStr">
        <is>
          <t>https://www.youtube.com/results?search_query=American+football+passing+workout+routines&amp;sp=EgQgAXAB</t>
        </is>
      </c>
    </row>
    <row r="3171" ht="25.5" customHeight="1">
      <c r="A3171" t="inlineStr">
        <is>
          <t>passing American football (not in game)</t>
        </is>
      </c>
      <c r="B3171" t="inlineStr">
        <is>
          <t>Tutorial on how to throw a long pass in American football</t>
        </is>
      </c>
      <c r="C3171"/>
      <c r="D3171"/>
      <c r="E3171" t="inlineStr">
        <is>
          <t>https://www.youtube.com/results?search_query=Tutorial+on+how+to+throw+a+long+pass+in+American+football&amp;sp=EgQgAXAB</t>
        </is>
      </c>
    </row>
    <row r="3172" ht="25.5" customHeight="1">
      <c r="A3172" t="inlineStr">
        <is>
          <t>passing American football (not in game)</t>
        </is>
      </c>
      <c r="B3172" t="inlineStr">
        <is>
          <t>Best practices for effective passing in American football</t>
        </is>
      </c>
      <c r="C3172"/>
      <c r="D3172"/>
      <c r="E3172" t="inlineStr">
        <is>
          <t>https://www.youtube.com/results?search_query=Best+practices+for+effective+passing+in+American+football&amp;sp=EgQgAXAB</t>
        </is>
      </c>
    </row>
    <row r="3173" ht="25.5" customHeight="1">
      <c r="A3173" t="inlineStr">
        <is>
          <t>passing American football (not in game)</t>
        </is>
      </c>
      <c r="B3173" t="inlineStr">
        <is>
          <t>Training tips for improving passing skills in American football</t>
        </is>
      </c>
      <c r="C3173"/>
      <c r="D3173"/>
      <c r="E3173" t="inlineStr">
        <is>
          <t>https://www.youtube.com/results?search_query=Training+tips+for+improving+passing+skills+in+American+football&amp;sp=EgQgAXAB</t>
        </is>
      </c>
    </row>
    <row r="3174" ht="25.5" customHeight="1">
      <c r="A3174" t="inlineStr">
        <is>
          <t>peeling apples</t>
        </is>
      </c>
      <c r="B3174" t="inlineStr">
        <is>
          <t>How to peel apples quickly</t>
        </is>
      </c>
      <c r="C3174"/>
      <c r="D3174"/>
      <c r="E3174" t="inlineStr">
        <is>
          <t>https://www.youtube.com/results?search_query=How+to+peel+apples+quickly&amp;sp=EgQgAXAB</t>
        </is>
      </c>
    </row>
    <row r="3175" ht="25.5" customHeight="1">
      <c r="A3175" t="inlineStr">
        <is>
          <t>peeling apples</t>
        </is>
      </c>
      <c r="B3175" t="inlineStr">
        <is>
          <t>Best techniques for peeling apples</t>
        </is>
      </c>
      <c r="C3175"/>
      <c r="D3175"/>
      <c r="E3175" t="inlineStr">
        <is>
          <t>https://www.youtube.com/results?search_query=Best+techniques+for+peeling+apples&amp;sp=EgQgAXAB</t>
        </is>
      </c>
    </row>
    <row r="3176" ht="25.5" customHeight="1">
      <c r="A3176" t="inlineStr">
        <is>
          <t>peeling apples</t>
        </is>
      </c>
      <c r="B3176" t="inlineStr">
        <is>
          <t>Tutorial on peeling apples for baking</t>
        </is>
      </c>
      <c r="C3176"/>
      <c r="D3176"/>
      <c r="E3176" t="inlineStr">
        <is>
          <t>https://www.youtube.com/results?search_query=Tutorial+on+peeling+apples+for+baking&amp;sp=EgQgAXAB</t>
        </is>
      </c>
    </row>
    <row r="3177" ht="25.5" customHeight="1">
      <c r="A3177" t="inlineStr">
        <is>
          <t>peeling apples</t>
        </is>
      </c>
      <c r="B3177" t="inlineStr">
        <is>
          <t>Peeling apples without a peeler</t>
        </is>
      </c>
      <c r="C3177"/>
      <c r="D3177"/>
      <c r="E3177" t="inlineStr">
        <is>
          <t>https://www.youtube.com/results?search_query=Peeling+apples+without+a+peeler&amp;sp=EgQgAXAB</t>
        </is>
      </c>
    </row>
    <row r="3178" ht="25.5" customHeight="1">
      <c r="A3178" t="inlineStr">
        <is>
          <t>peeling apples</t>
        </is>
      </c>
      <c r="B3178" t="inlineStr">
        <is>
          <t>Day in the life of a chef : peeling apples</t>
        </is>
      </c>
      <c r="C3178"/>
      <c r="D3178"/>
      <c r="E3178" t="inlineStr">
        <is>
          <t>https://www.youtube.com/results?search_query=Day+in+the+life+of+a+chef+:+peeling+apples&amp;sp=EgQgAXAB</t>
        </is>
      </c>
    </row>
    <row r="3179" ht="25.5" customHeight="1">
      <c r="A3179" t="inlineStr">
        <is>
          <t>peeling apples</t>
        </is>
      </c>
      <c r="B3179" t="inlineStr">
        <is>
          <t>Creative ways to peel an apple</t>
        </is>
      </c>
      <c r="C3179"/>
      <c r="D3179"/>
      <c r="E3179" t="inlineStr">
        <is>
          <t>https://www.youtube.com/results?search_query=Creative+ways+to+peel+an+apple&amp;sp=EgQgAXAB</t>
        </is>
      </c>
    </row>
    <row r="3180" ht="25.5" customHeight="1">
      <c r="A3180" t="inlineStr">
        <is>
          <t>peeling apples</t>
        </is>
      </c>
      <c r="B3180" t="inlineStr">
        <is>
          <t>How to peel an apple in one piece</t>
        </is>
      </c>
      <c r="C3180"/>
      <c r="D3180"/>
      <c r="E3180" t="inlineStr">
        <is>
          <t>https://www.youtube.com/results?search_query=How+to+peel+an+apple+in+one+piece&amp;sp=EgQgAXAB</t>
        </is>
      </c>
    </row>
    <row r="3181" ht="25.5" customHeight="1">
      <c r="A3181" t="inlineStr">
        <is>
          <t>peeling apples</t>
        </is>
      </c>
      <c r="B3181" t="inlineStr">
        <is>
          <t>Instructions on peeling an apple</t>
        </is>
      </c>
      <c r="C3181"/>
      <c r="D3181"/>
      <c r="E3181" t="inlineStr">
        <is>
          <t>https://www.youtube.com/results?search_query=Instructions+on+peeling+an+apple&amp;sp=EgQgAXAB</t>
        </is>
      </c>
    </row>
    <row r="3182" ht="25.5" customHeight="1">
      <c r="A3182" t="inlineStr">
        <is>
          <t>peeling apples</t>
        </is>
      </c>
      <c r="B3182" t="inlineStr">
        <is>
          <t>Professional chef demonstrating how to peel apples</t>
        </is>
      </c>
      <c r="C3182"/>
      <c r="D3182"/>
      <c r="E3182" t="inlineStr">
        <is>
          <t>https://www.youtube.com/results?search_query=Professional+chef+demonstrating+how+to+peel+apples&amp;sp=EgQgAXAB</t>
        </is>
      </c>
    </row>
    <row r="3183" ht="25.5" customHeight="1">
      <c r="A3183" t="inlineStr">
        <is>
          <t>peeling apples</t>
        </is>
      </c>
      <c r="B3183" t="inlineStr">
        <is>
          <t>Safe methods of peeling apples for kids</t>
        </is>
      </c>
      <c r="C3183"/>
      <c r="D3183"/>
      <c r="E3183" t="inlineStr">
        <is>
          <t>https://www.youtube.com/results?search_query=Safe+methods+of+peeling+apples+for+kids&amp;sp=EgQgAXAB</t>
        </is>
      </c>
    </row>
    <row r="3184" ht="25.5" customHeight="1">
      <c r="A3184" t="inlineStr">
        <is>
          <t>peeling potatoes</t>
        </is>
      </c>
      <c r="B3184" t="inlineStr">
        <is>
          <t>How to peel potatoes quickly and easily</t>
        </is>
      </c>
      <c r="C3184"/>
      <c r="D3184"/>
      <c r="E3184" t="inlineStr">
        <is>
          <t>https://www.youtube.com/results?search_query=How+to+peel+potatoes+quickly+and+easily&amp;sp=EgQgAXAB</t>
        </is>
      </c>
    </row>
    <row r="3185" ht="25.5" customHeight="1">
      <c r="A3185" t="inlineStr">
        <is>
          <t>peeling potatoes</t>
        </is>
      </c>
      <c r="B3185" t="inlineStr">
        <is>
          <t>Best method to peel potatoes</t>
        </is>
      </c>
      <c r="C3185"/>
      <c r="D3185"/>
      <c r="E3185" t="inlineStr">
        <is>
          <t>https://www.youtube.com/results?search_query=Best+method+to+peel+potatoes&amp;sp=EgQgAXAB</t>
        </is>
      </c>
    </row>
    <row r="3186" ht="25.5" customHeight="1">
      <c r="A3186" t="inlineStr">
        <is>
          <t>peeling potatoes</t>
        </is>
      </c>
      <c r="B3186" t="inlineStr">
        <is>
          <t>Day in the life of a chef peeling potatoes</t>
        </is>
      </c>
      <c r="C3186"/>
      <c r="D3186"/>
      <c r="E3186" t="inlineStr">
        <is>
          <t>https://www.youtube.com/results?search_query=Day+in+the+life+of+a+chef+peeling+potatoes&amp;sp=EgQgAXAB</t>
        </is>
      </c>
    </row>
    <row r="3187" ht="25.5" customHeight="1">
      <c r="A3187" t="inlineStr">
        <is>
          <t>peeling potatoes</t>
        </is>
      </c>
      <c r="B3187" t="inlineStr">
        <is>
          <t>Fastest ways to peel a potato</t>
        </is>
      </c>
      <c r="C3187"/>
      <c r="D3187"/>
      <c r="E3187" t="inlineStr">
        <is>
          <t>https://www.youtube.com/results?search_query=Fastest+ways+to+peel+a+potato&amp;sp=EgQgAXAB</t>
        </is>
      </c>
    </row>
    <row r="3188" ht="25.5" customHeight="1">
      <c r="A3188" t="inlineStr">
        <is>
          <t>peeling potatoes</t>
        </is>
      </c>
      <c r="B3188" t="inlineStr">
        <is>
          <t>Kitchen tips for peeling potatoes</t>
        </is>
      </c>
      <c r="C3188"/>
      <c r="D3188"/>
      <c r="E3188" t="inlineStr">
        <is>
          <t>https://www.youtube.com/results?search_query=Kitchen+tips+for+peeling+potatoes&amp;sp=EgQgAXAB</t>
        </is>
      </c>
    </row>
    <row r="3189" ht="25.5" customHeight="1">
      <c r="A3189" t="inlineStr">
        <is>
          <t>peeling potatoes</t>
        </is>
      </c>
      <c r="B3189" t="inlineStr">
        <is>
          <t>Peeling potatoes without a peeler</t>
        </is>
      </c>
      <c r="C3189"/>
      <c r="D3189"/>
      <c r="E3189" t="inlineStr">
        <is>
          <t>https://www.youtube.com/results?search_query=Peeling+potatoes+without+a+peeler&amp;sp=EgQgAXAB</t>
        </is>
      </c>
    </row>
    <row r="3190" ht="25.5" customHeight="1">
      <c r="A3190" t="inlineStr">
        <is>
          <t>peeling potatoes</t>
        </is>
      </c>
      <c r="B3190" t="inlineStr">
        <is>
          <t>Peeling and cutting potatoes for fries</t>
        </is>
      </c>
      <c r="C3190"/>
      <c r="D3190"/>
      <c r="E3190" t="inlineStr">
        <is>
          <t>https://www.youtube.com/results?search_query=Peeling+and+cutting+potatoes+for+fries&amp;sp=EgQgAXAB</t>
        </is>
      </c>
    </row>
    <row r="3191" ht="25.5" customHeight="1">
      <c r="A3191" t="inlineStr">
        <is>
          <t>peeling potatoes</t>
        </is>
      </c>
      <c r="B3191" t="inlineStr">
        <is>
          <t>Peeling potatoes for different dishes</t>
        </is>
      </c>
      <c r="C3191"/>
      <c r="D3191"/>
      <c r="E3191" t="inlineStr">
        <is>
          <t>https://www.youtube.com/results?search_query=Peeling+potatoes+for+different+dishes&amp;sp=EgQgAXAB</t>
        </is>
      </c>
    </row>
    <row r="3192" ht="25.5" customHeight="1">
      <c r="A3192" t="inlineStr">
        <is>
          <t>peeling potatoes</t>
        </is>
      </c>
      <c r="B3192" t="inlineStr">
        <is>
          <t>How to peel potatoes without wasting</t>
        </is>
      </c>
      <c r="C3192"/>
      <c r="D3192"/>
      <c r="E3192" t="inlineStr">
        <is>
          <t>https://www.youtube.com/results?search_query=How+to+peel+potatoes+without+wasting&amp;sp=EgQgAXAB</t>
        </is>
      </c>
    </row>
    <row r="3193" ht="25.5" customHeight="1">
      <c r="A3193" t="inlineStr">
        <is>
          <t>peeling potatoes</t>
        </is>
      </c>
      <c r="B3193" t="inlineStr">
        <is>
          <t>Peeling potatoes life hacks</t>
        </is>
      </c>
      <c r="C3193"/>
      <c r="D3193"/>
      <c r="E3193" t="inlineStr">
        <is>
          <t>https://www.youtube.com/results?search_query=Peeling+potatoes+life+hacks&amp;sp=EgQgAXAB</t>
        </is>
      </c>
    </row>
    <row r="3194" ht="25.5" customHeight="1">
      <c r="A3194" t="inlineStr">
        <is>
          <t>petting animal (not cat)</t>
        </is>
      </c>
      <c r="B3194" t="inlineStr">
        <is>
          <t>How to properly pet a dog</t>
        </is>
      </c>
      <c r="C3194"/>
      <c r="D3194"/>
      <c r="E3194" t="inlineStr">
        <is>
          <t>https://www.youtube.com/results?search_query=How+to+properly+pet+a+dog&amp;sp=EgQgAXAB</t>
        </is>
      </c>
    </row>
    <row r="3195" ht="25.5" customHeight="1">
      <c r="A3195" t="inlineStr">
        <is>
          <t>petting animal (not cat)</t>
        </is>
      </c>
      <c r="B3195" t="inlineStr">
        <is>
          <t>Petting therapy dogs : benefits and techniques</t>
        </is>
      </c>
      <c r="C3195"/>
      <c r="D3195"/>
      <c r="E3195" t="inlineStr">
        <is>
          <t>https://www.youtube.com/results?search_query=Petting+therapy+dogs+:+benefits+and+techniques&amp;sp=EgQgAXAB</t>
        </is>
      </c>
    </row>
    <row r="3196" ht="25.5" customHeight="1">
      <c r="A3196" t="inlineStr">
        <is>
          <t>petting animal (not cat)</t>
        </is>
      </c>
      <c r="B3196" t="inlineStr">
        <is>
          <t>Funny parrot reactions when being petted</t>
        </is>
      </c>
      <c r="C3196"/>
      <c r="D3196"/>
      <c r="E3196" t="inlineStr">
        <is>
          <t>https://www.youtube.com/results?search_query=Funny+parrot+reactions+when+being+petted&amp;sp=EgQgAXAB</t>
        </is>
      </c>
    </row>
    <row r="3197" ht="25.5" customHeight="1">
      <c r="A3197" t="inlineStr">
        <is>
          <t>petting animal (not cat)</t>
        </is>
      </c>
      <c r="B3197" t="inlineStr">
        <is>
          <t>The science behind petting rabbits</t>
        </is>
      </c>
      <c r="C3197"/>
      <c r="D3197"/>
      <c r="E3197" t="inlineStr">
        <is>
          <t>https://www.youtube.com/results?search_query=The+science+behind+petting+rabbits&amp;sp=EgQgAXAB</t>
        </is>
      </c>
    </row>
    <row r="3198" ht="25.5" customHeight="1">
      <c r="A3198" t="inlineStr">
        <is>
          <t>petting animal (not cat)</t>
        </is>
      </c>
      <c r="B3198" t="inlineStr">
        <is>
          <t>Day in the life of a dog: from petting to playing</t>
        </is>
      </c>
      <c r="C3198"/>
      <c r="D3198"/>
      <c r="E3198" t="inlineStr">
        <is>
          <t>https://www.youtube.com/results?search_query=Day+in+the+life+of+a+dog:+from+petting+to+playing&amp;sp=EgQgAXAB</t>
        </is>
      </c>
    </row>
    <row r="3199" ht="25.5" customHeight="1">
      <c r="A3199" t="inlineStr">
        <is>
          <t>petting animal (not cat)</t>
        </is>
      </c>
      <c r="B3199" t="inlineStr">
        <is>
          <t>How to pet a hedgehog without getting hurt</t>
        </is>
      </c>
      <c r="C3199"/>
      <c r="D3199"/>
      <c r="E3199" t="inlineStr">
        <is>
          <t>https://www.youtube.com/results?search_query=How+to+pet+a+hedgehog+without+getting+hurt&amp;sp=EgQgAXAB</t>
        </is>
      </c>
    </row>
    <row r="3200" ht="25.5" customHeight="1">
      <c r="A3200" t="inlineStr">
        <is>
          <t>petting animal (not cat)</t>
        </is>
      </c>
      <c r="B3200" t="inlineStr">
        <is>
          <t>Safely petting animals at the zoo</t>
        </is>
      </c>
      <c r="C3200"/>
      <c r="D3200"/>
      <c r="E3200" t="inlineStr">
        <is>
          <t>https://www.youtube.com/results?search_query=Safely+petting+animals+at+the+zoo&amp;sp=EgQgAXAB</t>
        </is>
      </c>
    </row>
    <row r="3201" ht="25.5" customHeight="1">
      <c r="A3201" t="inlineStr">
        <is>
          <t>petting animal (not cat)</t>
        </is>
      </c>
      <c r="B3201" t="inlineStr">
        <is>
          <t>Benefits of petting your pet bird</t>
        </is>
      </c>
      <c r="C3201"/>
      <c r="D3201"/>
      <c r="E3201" t="inlineStr">
        <is>
          <t>https://www.youtube.com/results?search_query=Benefits+of+petting+your+pet+bird&amp;sp=EgQgAXAB</t>
        </is>
      </c>
    </row>
    <row r="3202" ht="25.5" customHeight="1">
      <c r="A3202" t="inlineStr">
        <is>
          <t>petting animal (not cat)</t>
        </is>
      </c>
      <c r="B3202" t="inlineStr">
        <is>
          <t>Dogs' reactions to being petted by their owners for the first time</t>
        </is>
      </c>
      <c r="C3202"/>
      <c r="D3202"/>
      <c r="E3202" t="inlineStr">
        <is>
          <t>https://www.youtube.com/results?search_query=Dogs'+reactions+to+being+petted+by+their+owners+for+the+first+time&amp;sp=EgQgAXAB</t>
        </is>
      </c>
    </row>
    <row r="3203" ht="25.5" customHeight="1">
      <c r="A3203" t="inlineStr">
        <is>
          <t>petting animal (not cat)</t>
        </is>
      </c>
      <c r="B3203" t="inlineStr">
        <is>
          <t>Guide on how to pet different types of pets other than cats</t>
        </is>
      </c>
      <c r="C3203"/>
      <c r="D3203"/>
      <c r="E3203" t="inlineStr">
        <is>
          <t>https://www.youtube.com/results?search_query=Guide+on+how+to+pet+different+types+of+pets+other+than+cats&amp;sp=EgQgAXAB</t>
        </is>
      </c>
    </row>
    <row r="3204" ht="25.5" customHeight="1">
      <c r="A3204" t="inlineStr">
        <is>
          <t>petting cat</t>
        </is>
      </c>
      <c r="B3204" t="inlineStr">
        <is>
          <t>How to pet a cat properly</t>
        </is>
      </c>
      <c r="C3204"/>
      <c r="D3204"/>
      <c r="E3204" t="inlineStr">
        <is>
          <t>https://www.youtube.com/results?search_query=How+to+pet+a+cat+properly&amp;sp=EgQgAXAB</t>
        </is>
      </c>
    </row>
    <row r="3205" ht="25.5" customHeight="1">
      <c r="A3205" t="inlineStr">
        <is>
          <t>petting cat</t>
        </is>
      </c>
      <c r="B3205" t="inlineStr">
        <is>
          <t>Petting a cat for relaxation</t>
        </is>
      </c>
      <c r="C3205"/>
      <c r="D3205"/>
      <c r="E3205" t="inlineStr">
        <is>
          <t>https://www.youtube.com/results?search_query=Petting+a+cat+for+relaxation&amp;sp=EgQgAXAB</t>
        </is>
      </c>
    </row>
    <row r="3206" ht="25.5" customHeight="1">
      <c r="A3206" t="inlineStr">
        <is>
          <t>petting cat</t>
        </is>
      </c>
      <c r="B3206" t="inlineStr">
        <is>
          <t>Best ways to pet a cat</t>
        </is>
      </c>
      <c r="C3206"/>
      <c r="D3206"/>
      <c r="E3206" t="inlineStr">
        <is>
          <t>https://www.youtube.com/results?search_query=Best+ways+to+pet+a+cat&amp;sp=EgQgAXAB</t>
        </is>
      </c>
    </row>
    <row r="3207" ht="25.5" customHeight="1">
      <c r="A3207" t="inlineStr">
        <is>
          <t>petting cat</t>
        </is>
      </c>
      <c r="B3207" t="inlineStr">
        <is>
          <t>Cat petting techniques</t>
        </is>
      </c>
      <c r="C3207"/>
      <c r="D3207"/>
      <c r="E3207" t="inlineStr">
        <is>
          <t>https://www.youtube.com/results?search_query=Cat+petting+techniques&amp;sp=EgQgAXAB</t>
        </is>
      </c>
    </row>
    <row r="3208" ht="25.5" customHeight="1">
      <c r="A3208" t="inlineStr">
        <is>
          <t>petting cat</t>
        </is>
      </c>
      <c r="B3208" t="inlineStr">
        <is>
          <t>The do's and don'ts of petting a cat</t>
        </is>
      </c>
      <c r="C3208"/>
      <c r="D3208"/>
      <c r="E3208" t="inlineStr">
        <is>
          <t>https://www.youtube.com/results?search_query=The+do's+and+don'ts+of+petting+a+cat&amp;sp=EgQgAXAB</t>
        </is>
      </c>
    </row>
    <row r="3209" ht="25.5" customHeight="1">
      <c r="A3209" t="inlineStr">
        <is>
          <t>petting cat</t>
        </is>
      </c>
      <c r="B3209" t="inlineStr">
        <is>
          <t>Day in the life of a cat owner</t>
        </is>
      </c>
      <c r="C3209"/>
      <c r="D3209"/>
      <c r="E3209" t="inlineStr">
        <is>
          <t>https://www.youtube.com/results?search_query=Day+in+the+life+of+a+cat+owner&amp;sp=EgQgAXAB</t>
        </is>
      </c>
    </row>
    <row r="3210" ht="25.5" customHeight="1">
      <c r="A3210" t="inlineStr">
        <is>
          <t>petting cat</t>
        </is>
      </c>
      <c r="B3210" t="inlineStr">
        <is>
          <t>Tips for petting a shy cat</t>
        </is>
      </c>
      <c r="C3210"/>
      <c r="D3210"/>
      <c r="E3210" t="inlineStr">
        <is>
          <t>https://www.youtube.com/results?search_query=Tips+for+petting+a+shy+cat&amp;sp=EgQgAXAB</t>
        </is>
      </c>
    </row>
    <row r="3211" ht="25.5" customHeight="1">
      <c r="A3211" t="inlineStr">
        <is>
          <t>petting cat</t>
        </is>
      </c>
      <c r="B3211" t="inlineStr">
        <is>
          <t>Ways to make your cat love petting</t>
        </is>
      </c>
      <c r="C3211"/>
      <c r="D3211"/>
      <c r="E3211" t="inlineStr">
        <is>
          <t>https://www.youtube.com/results?search_query=Ways+to+make+your+cat+love+petting&amp;sp=EgQgAXAB</t>
        </is>
      </c>
    </row>
    <row r="3212" ht="25.5" customHeight="1">
      <c r="A3212" t="inlineStr">
        <is>
          <t>petting cat</t>
        </is>
      </c>
      <c r="B3212" t="inlineStr">
        <is>
          <t>Cat behavior when petting</t>
        </is>
      </c>
      <c r="C3212"/>
      <c r="D3212"/>
      <c r="E3212" t="inlineStr">
        <is>
          <t>https://www.youtube.com/results?search_query=Cat+behavior+when+petting&amp;sp=EgQgAXAB</t>
        </is>
      </c>
    </row>
    <row r="3213" ht="25.5" customHeight="1">
      <c r="A3213" t="inlineStr">
        <is>
          <t>petting cat</t>
        </is>
      </c>
      <c r="B3213" t="inlineStr">
        <is>
          <t>Guidelines to pet a cat safely</t>
        </is>
      </c>
      <c r="C3213"/>
      <c r="D3213"/>
      <c r="E3213" t="inlineStr">
        <is>
          <t>https://www.youtube.com/results?search_query=Guidelines+to+pet+a+cat+safely&amp;sp=EgQgAXAB</t>
        </is>
      </c>
    </row>
    <row r="3214" ht="25.5" customHeight="1">
      <c r="A3214" t="inlineStr">
        <is>
          <t>picking fruit</t>
        </is>
      </c>
      <c r="B3214" t="inlineStr">
        <is>
          <t>How to pick fruit correctly</t>
        </is>
      </c>
      <c r="C3214"/>
      <c r="D3214"/>
      <c r="E3214" t="inlineStr">
        <is>
          <t>https://www.youtube.com/results?search_query=How+to+pick+fruit+correctly&amp;sp=EgQgAXAB</t>
        </is>
      </c>
    </row>
    <row r="3215" ht="25.5" customHeight="1">
      <c r="A3215" t="inlineStr">
        <is>
          <t>picking fruit</t>
        </is>
      </c>
      <c r="B3215" t="inlineStr">
        <is>
          <t>Day in the life of a fruit picker</t>
        </is>
      </c>
      <c r="C3215"/>
      <c r="D3215"/>
      <c r="E3215" t="inlineStr">
        <is>
          <t>https://www.youtube.com/results?search_query=Day+in+the+life+of+a+fruit+picker&amp;sp=EgQgAXAB</t>
        </is>
      </c>
    </row>
    <row r="3216" ht="25.5" customHeight="1">
      <c r="A3216" t="inlineStr">
        <is>
          <t>picking fruit</t>
        </is>
      </c>
      <c r="B3216" t="inlineStr">
        <is>
          <t>Techniques for picking fruit without causing damage</t>
        </is>
      </c>
      <c r="C3216"/>
      <c r="D3216"/>
      <c r="E3216" t="inlineStr">
        <is>
          <t>https://www.youtube.com/results?search_query=Techniques+for+picking+fruit+without+causing+damage&amp;sp=EgQgAXAB</t>
        </is>
      </c>
    </row>
    <row r="3217" ht="25.5" customHeight="1">
      <c r="A3217" t="inlineStr">
        <is>
          <t>picking fruit</t>
        </is>
      </c>
      <c r="B3217" t="inlineStr">
        <is>
          <t>Best practices for harvesting fruit</t>
        </is>
      </c>
      <c r="C3217"/>
      <c r="D3217"/>
      <c r="E3217" t="inlineStr">
        <is>
          <t>https://www.youtube.com/results?search_query=Best+practices+for+harvesting+fruit&amp;sp=EgQgAXAB</t>
        </is>
      </c>
    </row>
    <row r="3218" ht="25.5" customHeight="1">
      <c r="A3218" t="inlineStr">
        <is>
          <t>picking fruit</t>
        </is>
      </c>
      <c r="B3218" t="inlineStr">
        <is>
          <t>Dos and don'ts when picking fruit</t>
        </is>
      </c>
      <c r="C3218"/>
      <c r="D3218"/>
      <c r="E3218" t="inlineStr">
        <is>
          <t>https://www.youtube.com/results?search_query=Dos+and+don'ts+when+picking+fruit&amp;sp=EgQgAXAB</t>
        </is>
      </c>
    </row>
    <row r="3219" ht="25.5" customHeight="1">
      <c r="A3219" t="inlineStr">
        <is>
          <t>picking fruit</t>
        </is>
      </c>
      <c r="B3219" t="inlineStr">
        <is>
          <t>Picking fruit: apple harvesting guide</t>
        </is>
      </c>
      <c r="C3219"/>
      <c r="D3219"/>
      <c r="E3219" t="inlineStr">
        <is>
          <t>https://www.youtube.com/results?search_query=Picking+fruit:+apple+harvesting+guide&amp;sp=EgQgAXAB</t>
        </is>
      </c>
    </row>
    <row r="3220" ht="25.5" customHeight="1">
      <c r="A3220" t="inlineStr">
        <is>
          <t>picking fruit</t>
        </is>
      </c>
      <c r="B3220" t="inlineStr">
        <is>
          <t>How to choose ripe fruit at the grocery store</t>
        </is>
      </c>
      <c r="C3220"/>
      <c r="D3220"/>
      <c r="E3220" t="inlineStr">
        <is>
          <t>https://www.youtube.com/results?search_query=How+to+choose+ripe+fruit+at+the+grocery+store&amp;sp=EgQgAXAB</t>
        </is>
      </c>
    </row>
    <row r="3221" ht="25.5" customHeight="1">
      <c r="A3221" t="inlineStr">
        <is>
          <t>picking fruit</t>
        </is>
      </c>
      <c r="B3221" t="inlineStr">
        <is>
          <t>Expert advice on picking fruit in different seasons</t>
        </is>
      </c>
      <c r="C3221"/>
      <c r="D3221"/>
      <c r="E3221" t="inlineStr">
        <is>
          <t>https://www.youtube.com/results?search_query=Expert+advice+on+picking+fruit+in+different+seasons&amp;sp=EgQgAXAB</t>
        </is>
      </c>
    </row>
    <row r="3222" ht="25.5" customHeight="1">
      <c r="A3222" t="inlineStr">
        <is>
          <t>picking fruit</t>
        </is>
      </c>
      <c r="B3222" t="inlineStr">
        <is>
          <t>Harvesting fruit trees: step by step guide</t>
        </is>
      </c>
      <c r="C3222"/>
      <c r="D3222"/>
      <c r="E3222" t="inlineStr">
        <is>
          <t>https://www.youtube.com/results?search_query=Harvesting+fruit+trees:+step+by+step+guide&amp;sp=EgQgAXAB</t>
        </is>
      </c>
    </row>
    <row r="3223" ht="25.5" customHeight="1">
      <c r="A3223" t="inlineStr">
        <is>
          <t>picking fruit</t>
        </is>
      </c>
      <c r="B3223" t="inlineStr">
        <is>
          <t>Documentary on the life of a professional fruit picker</t>
        </is>
      </c>
      <c r="C3223"/>
      <c r="D3223"/>
      <c r="E3223" t="inlineStr">
        <is>
          <t>https://www.youtube.com/results?search_query=Documentary+on+the+life+of+a+professional+fruit+picker&amp;sp=EgQgAXAB</t>
        </is>
      </c>
    </row>
    <row r="3224" ht="25.5" customHeight="1">
      <c r="A3224" t="inlineStr">
        <is>
          <t>planting trees</t>
        </is>
      </c>
      <c r="B3224" t="inlineStr">
        <is>
          <t>How to plant a tree for beginners</t>
        </is>
      </c>
      <c r="C3224"/>
      <c r="D3224"/>
      <c r="E3224" t="inlineStr">
        <is>
          <t>https://www.youtube.com/results?search_query=How+to+plant+a+tree+for+beginners&amp;sp=EgQgAXAB</t>
        </is>
      </c>
    </row>
    <row r="3225" ht="25.5" customHeight="1">
      <c r="A3225" t="inlineStr">
        <is>
          <t>planting trees</t>
        </is>
      </c>
      <c r="B3225" t="inlineStr">
        <is>
          <t>Stepbystep guide to tree planting</t>
        </is>
      </c>
      <c r="C3225"/>
      <c r="D3225"/>
      <c r="E3225" t="inlineStr">
        <is>
          <t>https://www.youtube.com/results?search_query=Stepbystep+guide+to+tree+planting&amp;sp=EgQgAXAB</t>
        </is>
      </c>
    </row>
    <row r="3226" ht="25.5" customHeight="1">
      <c r="A3226" t="inlineStr">
        <is>
          <t>planting trees</t>
        </is>
      </c>
      <c r="B3226" t="inlineStr">
        <is>
          <t>Day in the life of a tree planter</t>
        </is>
      </c>
      <c r="C3226"/>
      <c r="D3226"/>
      <c r="E3226" t="inlineStr">
        <is>
          <t>https://www.youtube.com/results?search_query=Day+in+the+life+of+a+tree+planter&amp;sp=EgQgAXAB</t>
        </is>
      </c>
    </row>
    <row r="3227" ht="25.5" customHeight="1">
      <c r="A3227" t="inlineStr">
        <is>
          <t>planting trees</t>
        </is>
      </c>
      <c r="B3227" t="inlineStr">
        <is>
          <t>Best practices for planting trees</t>
        </is>
      </c>
      <c r="C3227"/>
      <c r="D3227"/>
      <c r="E3227" t="inlineStr">
        <is>
          <t>https://www.youtube.com/results?search_query=Best+practices+for+planting+trees&amp;sp=EgQgAXAB</t>
        </is>
      </c>
    </row>
    <row r="3228" ht="25.5" customHeight="1">
      <c r="A3228" t="inlineStr">
        <is>
          <t>planting trees</t>
        </is>
      </c>
      <c r="B3228" t="inlineStr">
        <is>
          <t>Discover different tree species and how to plant them</t>
        </is>
      </c>
      <c r="C3228"/>
      <c r="D3228"/>
      <c r="E3228" t="inlineStr">
        <is>
          <t>https://www.youtube.com/results?search_query=Discover+different+tree+species+and+how+to+plant+them&amp;sp=EgQgAXAB</t>
        </is>
      </c>
    </row>
    <row r="3229" ht="25.5" customHeight="1">
      <c r="A3229" t="inlineStr">
        <is>
          <t>planting trees</t>
        </is>
      </c>
      <c r="B3229" t="inlineStr">
        <is>
          <t>Tree planting techniques for landscape artists</t>
        </is>
      </c>
      <c r="C3229"/>
      <c r="D3229"/>
      <c r="E3229" t="inlineStr">
        <is>
          <t>https://www.youtube.com/results?search_query=Tree+planting+techniques+for+landscape+artists&amp;sp=EgQgAXAB</t>
        </is>
      </c>
    </row>
    <row r="3230" ht="25.5" customHeight="1">
      <c r="A3230" t="inlineStr">
        <is>
          <t>planting trees</t>
        </is>
      </c>
      <c r="B3230" t="inlineStr">
        <is>
          <t>DIY tree planting tutorial at home</t>
        </is>
      </c>
      <c r="C3230"/>
      <c r="D3230"/>
      <c r="E3230" t="inlineStr">
        <is>
          <t>https://www.youtube.com/results?search_query=DIY+tree+planting+tutorial+at+home&amp;sp=EgQgAXAB</t>
        </is>
      </c>
    </row>
    <row r="3231" ht="25.5" customHeight="1">
      <c r="A3231" t="inlineStr">
        <is>
          <t>planting trees</t>
        </is>
      </c>
      <c r="B3231" t="inlineStr">
        <is>
          <t>Understanding the science behind tree planting</t>
        </is>
      </c>
      <c r="C3231"/>
      <c r="D3231"/>
      <c r="E3231" t="inlineStr">
        <is>
          <t>https://www.youtube.com/results?search_query=Understanding+the+science+behind+tree+planting&amp;sp=EgQgAXAB</t>
        </is>
      </c>
    </row>
    <row r="3232" ht="25.5" customHeight="1">
      <c r="A3232" t="inlineStr">
        <is>
          <t>planting trees</t>
        </is>
      </c>
      <c r="B3232" t="inlineStr">
        <is>
          <t>Learn about the benefits of tree planting</t>
        </is>
      </c>
      <c r="C3232"/>
      <c r="D3232"/>
      <c r="E3232" t="inlineStr">
        <is>
          <t>https://www.youtube.com/results?search_query=Learn+about+the+benefits+of+tree+planting&amp;sp=EgQgAXAB</t>
        </is>
      </c>
    </row>
    <row r="3233" ht="25.5" customHeight="1">
      <c r="A3233" t="inlineStr">
        <is>
          <t>planting trees</t>
        </is>
      </c>
      <c r="B3233" t="inlineStr">
        <is>
          <t>Correct way to plant fruit trees for high yield</t>
        </is>
      </c>
      <c r="C3233"/>
      <c r="D3233"/>
      <c r="E3233" t="inlineStr">
        <is>
          <t>https://www.youtube.com/results?search_query=Correct+way+to+plant+fruit+trees+for+high+yield&amp;sp=EgQgAXAB</t>
        </is>
      </c>
    </row>
    <row r="3234" ht="25.5" customHeight="1">
      <c r="A3234" t="inlineStr">
        <is>
          <t>plastering</t>
        </is>
      </c>
      <c r="B3234" t="inlineStr">
        <is>
          <t>How to plaster a wall for beginners</t>
        </is>
      </c>
      <c r="C3234"/>
      <c r="D3234"/>
      <c r="E3234" t="inlineStr">
        <is>
          <t>https://www.youtube.com/results?search_query=How+to+plaster+a+wall+for+beginners&amp;sp=EgQgAXAB</t>
        </is>
      </c>
    </row>
    <row r="3235" ht="25.5" customHeight="1">
      <c r="A3235" t="inlineStr">
        <is>
          <t>plastering</t>
        </is>
      </c>
      <c r="B3235" t="inlineStr">
        <is>
          <t>DIY plaster repair tutorial</t>
        </is>
      </c>
      <c r="C3235"/>
      <c r="D3235"/>
      <c r="E3235" t="inlineStr">
        <is>
          <t>https://www.youtube.com/results?search_query=DIY+plaster+repair+tutorial&amp;sp=EgQgAXAB</t>
        </is>
      </c>
    </row>
    <row r="3236" ht="25.5" customHeight="1">
      <c r="A3236" t="inlineStr">
        <is>
          <t>plastering</t>
        </is>
      </c>
      <c r="B3236" t="inlineStr">
        <is>
          <t>Professional plastering techniques</t>
        </is>
      </c>
      <c r="C3236"/>
      <c r="D3236"/>
      <c r="E3236" t="inlineStr">
        <is>
          <t>https://www.youtube.com/results?search_query=Professional+plastering+techniques&amp;sp=EgQgAXAB</t>
        </is>
      </c>
    </row>
    <row r="3237" ht="25.5" customHeight="1">
      <c r="A3237" t="inlineStr">
        <is>
          <t>plastering</t>
        </is>
      </c>
      <c r="B3237" t="inlineStr">
        <is>
          <t>Plastering a wall step by step</t>
        </is>
      </c>
      <c r="C3237"/>
      <c r="D3237"/>
      <c r="E3237" t="inlineStr">
        <is>
          <t>https://www.youtube.com/results?search_query=Plastering+a+wall+step+by+step&amp;sp=EgQgAXAB</t>
        </is>
      </c>
    </row>
    <row r="3238" ht="25.5" customHeight="1">
      <c r="A3238" t="inlineStr">
        <is>
          <t>plastering</t>
        </is>
      </c>
      <c r="B3238" t="inlineStr">
        <is>
          <t>Mistakes to avoid while plastering</t>
        </is>
      </c>
      <c r="C3238"/>
      <c r="D3238"/>
      <c r="E3238" t="inlineStr">
        <is>
          <t>https://www.youtube.com/results?search_query=Mistakes+to+avoid+while+plastering&amp;sp=EgQgAXAB</t>
        </is>
      </c>
    </row>
    <row r="3239" ht="25.5" customHeight="1">
      <c r="A3239" t="inlineStr">
        <is>
          <t>plastering</t>
        </is>
      </c>
      <c r="B3239" t="inlineStr">
        <is>
          <t>Day in the life of a plasterer</t>
        </is>
      </c>
      <c r="C3239"/>
      <c r="D3239"/>
      <c r="E3239" t="inlineStr">
        <is>
          <t>https://www.youtube.com/results?search_query=Day+in+the+life+of+a+plasterer&amp;sp=EgQgAXAB</t>
        </is>
      </c>
    </row>
    <row r="3240" ht="25.5" customHeight="1">
      <c r="A3240" t="inlineStr">
        <is>
          <t>plastering</t>
        </is>
      </c>
      <c r="B3240" t="inlineStr">
        <is>
          <t>Tips and tricks for smooth plastering</t>
        </is>
      </c>
      <c r="C3240"/>
      <c r="D3240"/>
      <c r="E3240" t="inlineStr">
        <is>
          <t>https://www.youtube.com/results?search_query=Tips+and+tricks+for+smooth+plastering&amp;sp=EgQgAXAB</t>
        </is>
      </c>
    </row>
    <row r="3241" ht="25.5" customHeight="1">
      <c r="A3241" t="inlineStr">
        <is>
          <t>plastering</t>
        </is>
      </c>
      <c r="B3241" t="inlineStr">
        <is>
          <t>How to use plastering tools correctly</t>
        </is>
      </c>
      <c r="C3241"/>
      <c r="D3241"/>
      <c r="E3241" t="inlineStr">
        <is>
          <t>https://www.youtube.com/results?search_query=How+to+use+plastering+tools+correctly&amp;sp=EgQgAXAB</t>
        </is>
      </c>
    </row>
    <row r="3242" ht="25.5" customHeight="1">
      <c r="A3242" t="inlineStr">
        <is>
          <t>plastering</t>
        </is>
      </c>
      <c r="B3242" t="inlineStr">
        <is>
          <t>Creating texture in plasterwork</t>
        </is>
      </c>
      <c r="C3242"/>
      <c r="D3242"/>
      <c r="E3242" t="inlineStr">
        <is>
          <t>https://www.youtube.com/results?search_query=Creating+texture+in+plasterwork&amp;sp=EgQgAXAB</t>
        </is>
      </c>
    </row>
    <row r="3243" ht="25.5" customHeight="1">
      <c r="A3243" t="inlineStr">
        <is>
          <t>plastering</t>
        </is>
      </c>
      <c r="B3243" t="inlineStr">
        <is>
          <t>Fundamentals of plastering a ceiling</t>
        </is>
      </c>
      <c r="C3243"/>
      <c r="D3243"/>
      <c r="E3243" t="inlineStr">
        <is>
          <t>https://www.youtube.com/results?search_query=Fundamentals+of+plastering+a+ceiling&amp;sp=EgQgAXAB</t>
        </is>
      </c>
    </row>
    <row r="3244" ht="25.5" customHeight="1">
      <c r="A3244" t="inlineStr">
        <is>
          <t>playing accordion</t>
        </is>
      </c>
      <c r="B3244" t="inlineStr">
        <is>
          <t>Beginner guide on how to play accordion</t>
        </is>
      </c>
      <c r="C3244"/>
      <c r="D3244"/>
      <c r="E3244" t="inlineStr">
        <is>
          <t>https://www.youtube.com/results?search_query=Beginner+guide+on+how+to+play+accordion&amp;sp=EgQgAXAB</t>
        </is>
      </c>
    </row>
    <row r="3245" ht="25.5" customHeight="1">
      <c r="A3245" t="inlineStr">
        <is>
          <t>playing accordion</t>
        </is>
      </c>
      <c r="B3245" t="inlineStr">
        <is>
          <t>Basic accordion lessons for beginners</t>
        </is>
      </c>
      <c r="C3245"/>
      <c r="D3245"/>
      <c r="E3245" t="inlineStr">
        <is>
          <t>https://www.youtube.com/results?search_query=Basic+accordion+lessons+for+beginners&amp;sp=EgQgAXAB</t>
        </is>
      </c>
    </row>
    <row r="3246" ht="25.5" customHeight="1">
      <c r="A3246" t="inlineStr">
        <is>
          <t>playing accordion</t>
        </is>
      </c>
      <c r="B3246" t="inlineStr">
        <is>
          <t>Day in the life of a professional accordion player</t>
        </is>
      </c>
      <c r="C3246"/>
      <c r="D3246"/>
      <c r="E3246" t="inlineStr">
        <is>
          <t>https://www.youtube.com/results?search_query=Day+in+the+life+of+a+professional+accordion+player&amp;sp=EgQgAXAB</t>
        </is>
      </c>
    </row>
    <row r="3247" ht="25.5" customHeight="1">
      <c r="A3247" t="inlineStr">
        <is>
          <t>playing accordion</t>
        </is>
      </c>
      <c r="B3247" t="inlineStr">
        <is>
          <t>Learn to play accordion tunes for beginners</t>
        </is>
      </c>
      <c r="C3247"/>
      <c r="D3247"/>
      <c r="E3247" t="inlineStr">
        <is>
          <t>https://www.youtube.com/results?search_query=Learn+to+play+accordion+tunes+for+beginners&amp;sp=EgQgAXAB</t>
        </is>
      </c>
    </row>
    <row r="3248" ht="25.5" customHeight="1">
      <c r="A3248" t="inlineStr">
        <is>
          <t>playing accordion</t>
        </is>
      </c>
      <c r="B3248" t="inlineStr">
        <is>
          <t>Masterclass accordion playing techniques</t>
        </is>
      </c>
      <c r="C3248"/>
      <c r="D3248"/>
      <c r="E3248" t="inlineStr">
        <is>
          <t>https://www.youtube.com/results?search_query=Masterclass+accordion+playing+techniques&amp;sp=EgQgAXAB</t>
        </is>
      </c>
    </row>
    <row r="3249" ht="25.5" customHeight="1">
      <c r="A3249" t="inlineStr">
        <is>
          <t>playing accordion</t>
        </is>
      </c>
      <c r="B3249" t="inlineStr">
        <is>
          <t>How to read accordion sheet music</t>
        </is>
      </c>
      <c r="C3249"/>
      <c r="D3249"/>
      <c r="E3249" t="inlineStr">
        <is>
          <t>https://www.youtube.com/results?search_query=How+to+read+accordion+sheet+music&amp;sp=EgQgAXAB</t>
        </is>
      </c>
    </row>
    <row r="3250" ht="25.5" customHeight="1">
      <c r="A3250" t="inlineStr">
        <is>
          <t>playing accordion</t>
        </is>
      </c>
      <c r="B3250" t="inlineStr">
        <is>
          <t>Quick accordion lessons for beginners</t>
        </is>
      </c>
      <c r="C3250"/>
      <c r="D3250"/>
      <c r="E3250" t="inlineStr">
        <is>
          <t>https://www.youtube.com/results?search_query=Quick+accordion+lessons+for+beginners&amp;sp=EgQgAXAB</t>
        </is>
      </c>
    </row>
    <row r="3251" ht="25.5" customHeight="1">
      <c r="A3251" t="inlineStr">
        <is>
          <t>playing accordion</t>
        </is>
      </c>
      <c r="B3251" t="inlineStr">
        <is>
          <t>Advancing your skills in accordion playing</t>
        </is>
      </c>
      <c r="C3251"/>
      <c r="D3251"/>
      <c r="E3251" t="inlineStr">
        <is>
          <t>https://www.youtube.com/results?search_query=Advancing+your+skills+in+accordion+playing&amp;sp=EgQgAXAB</t>
        </is>
      </c>
    </row>
    <row r="3252" ht="25.5" customHeight="1">
      <c r="A3252" t="inlineStr">
        <is>
          <t>playing accordion</t>
        </is>
      </c>
      <c r="B3252" t="inlineStr">
        <is>
          <t>Exploring different types of accordion music</t>
        </is>
      </c>
      <c r="C3252"/>
      <c r="D3252"/>
      <c r="E3252" t="inlineStr">
        <is>
          <t>https://www.youtube.com/results?search_query=Exploring+different+types+of+accordion+music&amp;sp=EgQgAXAB</t>
        </is>
      </c>
    </row>
    <row r="3253" ht="25.5" customHeight="1">
      <c r="A3253" t="inlineStr">
        <is>
          <t>playing accordion</t>
        </is>
      </c>
      <c r="B3253" t="inlineStr">
        <is>
          <t>How to maintenance and care for your accordion</t>
        </is>
      </c>
      <c r="C3253"/>
      <c r="D3253"/>
      <c r="E3253" t="inlineStr">
        <is>
          <t>https://www.youtube.com/results?search_query=How+to+maintenance+and+care+for+your+accordion&amp;sp=EgQgAXAB</t>
        </is>
      </c>
    </row>
    <row r="3254" ht="25.5" customHeight="1">
      <c r="A3254" t="inlineStr">
        <is>
          <t>playing badminton</t>
        </is>
      </c>
      <c r="B3254" t="inlineStr">
        <is>
          <t>Badminton playing techniques</t>
        </is>
      </c>
      <c r="C3254"/>
      <c r="D3254"/>
      <c r="E3254" t="inlineStr">
        <is>
          <t>https://www.youtube.com/results?search_query=Badminton+playing+techniques&amp;sp=EgQgAXAB</t>
        </is>
      </c>
    </row>
    <row r="3255" ht="25.5" customHeight="1">
      <c r="A3255" t="inlineStr">
        <is>
          <t>playing badminton</t>
        </is>
      </c>
      <c r="B3255" t="inlineStr">
        <is>
          <t>How to play badminton for beginners</t>
        </is>
      </c>
      <c r="C3255"/>
      <c r="D3255"/>
      <c r="E3255" t="inlineStr">
        <is>
          <t>https://www.youtube.com/results?search_query=How+to+play+badminton+for+beginners&amp;sp=EgQgAXAB</t>
        </is>
      </c>
    </row>
    <row r="3256" ht="25.5" customHeight="1">
      <c r="A3256" t="inlineStr">
        <is>
          <t>playing badminton</t>
        </is>
      </c>
      <c r="B3256" t="inlineStr">
        <is>
          <t>Tips to improve badminton skills</t>
        </is>
      </c>
      <c r="C3256"/>
      <c r="D3256"/>
      <c r="E3256" t="inlineStr">
        <is>
          <t>https://www.youtube.com/results?search_query=Tips+to+improve+badminton+skills&amp;sp=EgQgAXAB</t>
        </is>
      </c>
    </row>
    <row r="3257" ht="25.5" customHeight="1">
      <c r="A3257" t="inlineStr">
        <is>
          <t>playing badminton</t>
        </is>
      </c>
      <c r="B3257" t="inlineStr">
        <is>
          <t>Professional badminton games</t>
        </is>
      </c>
      <c r="C3257"/>
      <c r="D3257"/>
      <c r="E3257" t="inlineStr">
        <is>
          <t>https://www.youtube.com/results?search_query=Professional+badminton+games&amp;sp=EgQgAXAB</t>
        </is>
      </c>
    </row>
    <row r="3258" ht="25.5" customHeight="1">
      <c r="A3258" t="inlineStr">
        <is>
          <t>playing badminton</t>
        </is>
      </c>
      <c r="B3258" t="inlineStr">
        <is>
          <t>Playing badminton doubles strategies</t>
        </is>
      </c>
      <c r="C3258"/>
      <c r="D3258"/>
      <c r="E3258" t="inlineStr">
        <is>
          <t>https://www.youtube.com/results?search_query=Playing+badminton+doubles+strategies&amp;sp=EgQgAXAB</t>
        </is>
      </c>
    </row>
    <row r="3259" ht="25.5" customHeight="1">
      <c r="A3259" t="inlineStr">
        <is>
          <t>playing badminton</t>
        </is>
      </c>
      <c r="B3259" t="inlineStr">
        <is>
          <t>How to serve in badminton</t>
        </is>
      </c>
      <c r="C3259"/>
      <c r="D3259"/>
      <c r="E3259" t="inlineStr">
        <is>
          <t>https://www.youtube.com/results?search_query=How+to+serve+in+badminton&amp;sp=EgQgAXAB</t>
        </is>
      </c>
    </row>
    <row r="3260" ht="25.5" customHeight="1">
      <c r="A3260" t="inlineStr">
        <is>
          <t>playing badminton</t>
        </is>
      </c>
      <c r="B3260" t="inlineStr">
        <is>
          <t>Day in the life of a badminton player</t>
        </is>
      </c>
      <c r="C3260"/>
      <c r="D3260"/>
      <c r="E3260" t="inlineStr">
        <is>
          <t>https://www.youtube.com/results?search_query=Day+in+the+life+of+a+badminton+player&amp;sp=EgQgAXAB</t>
        </is>
      </c>
    </row>
    <row r="3261" ht="25.5" customHeight="1">
      <c r="A3261" t="inlineStr">
        <is>
          <t>playing badminton</t>
        </is>
      </c>
      <c r="B3261" t="inlineStr">
        <is>
          <t>How to choose a badminton racket</t>
        </is>
      </c>
      <c r="C3261"/>
      <c r="D3261"/>
      <c r="E3261" t="inlineStr">
        <is>
          <t>https://www.youtube.com/results?search_query=How+to+choose+a+badminton+racket&amp;sp=EgQgAXAB</t>
        </is>
      </c>
    </row>
    <row r="3262" ht="25.5" customHeight="1">
      <c r="A3262" t="inlineStr">
        <is>
          <t>playing badminton</t>
        </is>
      </c>
      <c r="B3262" t="inlineStr">
        <is>
          <t>Advanced badminton tactics and techniques</t>
        </is>
      </c>
      <c r="C3262"/>
      <c r="D3262"/>
      <c r="E3262" t="inlineStr">
        <is>
          <t>https://www.youtube.com/results?search_query=Advanced+badminton+tactics+and+techniques&amp;sp=EgQgAXAB</t>
        </is>
      </c>
    </row>
    <row r="3263" ht="25.5" customHeight="1">
      <c r="A3263" t="inlineStr">
        <is>
          <t>playing badminton</t>
        </is>
      </c>
      <c r="B3263" t="inlineStr">
        <is>
          <t>Training exercises for badminton players</t>
        </is>
      </c>
      <c r="C3263"/>
      <c r="D3263"/>
      <c r="E3263" t="inlineStr">
        <is>
          <t>https://www.youtube.com/results?search_query=Training+exercises+for+badminton+players&amp;sp=EgQgAXAB</t>
        </is>
      </c>
    </row>
    <row r="3264" ht="25.5" customHeight="1">
      <c r="A3264" t="inlineStr">
        <is>
          <t>playing bagpipes</t>
        </is>
      </c>
      <c r="B3264" t="inlineStr">
        <is>
          <t>How to play bagpipes for beginners</t>
        </is>
      </c>
      <c r="C3264"/>
      <c r="D3264"/>
      <c r="E3264" t="inlineStr">
        <is>
          <t>https://www.youtube.com/results?search_query=How+to+play+bagpipes+for+beginners&amp;sp=EgQgAXAB</t>
        </is>
      </c>
    </row>
    <row r="3265" ht="25.5" customHeight="1">
      <c r="A3265" t="inlineStr">
        <is>
          <t>playing bagpipes</t>
        </is>
      </c>
      <c r="B3265" t="inlineStr">
        <is>
          <t>Bagpipes tutorial for intermediate players</t>
        </is>
      </c>
      <c r="C3265"/>
      <c r="D3265"/>
      <c r="E3265" t="inlineStr">
        <is>
          <t>https://www.youtube.com/results?search_query=Bagpipes+tutorial+for+intermediate+players&amp;sp=EgQgAXAB</t>
        </is>
      </c>
    </row>
    <row r="3266" ht="25.5" customHeight="1">
      <c r="A3266" t="inlineStr">
        <is>
          <t>playing bagpipes</t>
        </is>
      </c>
      <c r="B3266" t="inlineStr">
        <is>
          <t>Advanced bagpipes playing techniques</t>
        </is>
      </c>
      <c r="C3266"/>
      <c r="D3266"/>
      <c r="E3266" t="inlineStr">
        <is>
          <t>https://www.youtube.com/results?search_query=Advanced+bagpipes+playing+techniques&amp;sp=EgQgAXAB</t>
        </is>
      </c>
    </row>
    <row r="3267" ht="25.5" customHeight="1">
      <c r="A3267" t="inlineStr">
        <is>
          <t>playing bagpipes</t>
        </is>
      </c>
      <c r="B3267" t="inlineStr">
        <is>
          <t>Learning bagpipes: Tips and tricks</t>
        </is>
      </c>
      <c r="C3267"/>
      <c r="D3267"/>
      <c r="E3267" t="inlineStr">
        <is>
          <t>https://www.youtube.com/results?search_query=Learning+bagpipes:+Tips+and+tricks&amp;sp=EgQgAXAB</t>
        </is>
      </c>
    </row>
    <row r="3268" ht="25.5" customHeight="1">
      <c r="A3268" t="inlineStr">
        <is>
          <t>playing bagpipes</t>
        </is>
      </c>
      <c r="B3268" t="inlineStr">
        <is>
          <t>Day in the life of a professional bagpipe player</t>
        </is>
      </c>
      <c r="C3268"/>
      <c r="D3268"/>
      <c r="E3268" t="inlineStr">
        <is>
          <t>https://www.youtube.com/results?search_query=Day+in+the+life+of+a+professional+bagpipe+player&amp;sp=EgQgAXAB</t>
        </is>
      </c>
    </row>
    <row r="3269" ht="25.5" customHeight="1">
      <c r="A3269" t="inlineStr">
        <is>
          <t>playing bagpipes</t>
        </is>
      </c>
      <c r="B3269" t="inlineStr">
        <is>
          <t>Common mistakes in playing bagpipes</t>
        </is>
      </c>
      <c r="C3269"/>
      <c r="D3269"/>
      <c r="E3269" t="inlineStr">
        <is>
          <t>https://www.youtube.com/results?search_query=Common+mistakes+in+playing+bagpipes&amp;sp=EgQgAXAB</t>
        </is>
      </c>
    </row>
    <row r="3270" ht="25.5" customHeight="1">
      <c r="A3270" t="inlineStr">
        <is>
          <t>playing bagpipes</t>
        </is>
      </c>
      <c r="B3270" t="inlineStr">
        <is>
          <t>Masterclass on playing bagpipes</t>
        </is>
      </c>
      <c r="C3270"/>
      <c r="D3270"/>
      <c r="E3270" t="inlineStr">
        <is>
          <t>https://www.youtube.com/results?search_query=Masterclass+on+playing+bagpipes&amp;sp=EgQgAXAB</t>
        </is>
      </c>
    </row>
    <row r="3271" ht="25.5" customHeight="1">
      <c r="A3271" t="inlineStr">
        <is>
          <t>playing bagpipes</t>
        </is>
      </c>
      <c r="B3271" t="inlineStr">
        <is>
          <t>How to tune bagpipes correctly</t>
        </is>
      </c>
      <c r="C3271"/>
      <c r="D3271"/>
      <c r="E3271" t="inlineStr">
        <is>
          <t>https://www.youtube.com/results?search_query=How+to+tune+bagpipes+correctly&amp;sp=EgQgAXAB</t>
        </is>
      </c>
    </row>
    <row r="3272" ht="25.5" customHeight="1">
      <c r="A3272" t="inlineStr">
        <is>
          <t>playing bagpipes</t>
        </is>
      </c>
      <c r="B3272" t="inlineStr">
        <is>
          <t>Learning to play bagpipes: Step by step guide</t>
        </is>
      </c>
      <c r="C3272"/>
      <c r="D3272"/>
      <c r="E3272" t="inlineStr">
        <is>
          <t>https://www.youtube.com/results?search_query=Learning+to+play+bagpipes:+Step+by+step+guide&amp;sp=EgQgAXAB</t>
        </is>
      </c>
    </row>
    <row r="3273" ht="25.5" customHeight="1">
      <c r="A3273" t="inlineStr">
        <is>
          <t>playing bagpipes</t>
        </is>
      </c>
      <c r="B3273" t="inlineStr">
        <is>
          <t>Best bagpipe performances on YouTube</t>
        </is>
      </c>
      <c r="C3273"/>
      <c r="D3273"/>
      <c r="E3273" t="inlineStr">
        <is>
          <t>https://www.youtube.com/results?search_query=Best+bagpipe+performances+on+YouTube&amp;sp=EgQgAXAB</t>
        </is>
      </c>
    </row>
    <row r="3274" ht="25.5" customHeight="1">
      <c r="A3274" t="inlineStr">
        <is>
          <t>playing basketball</t>
        </is>
      </c>
      <c r="B3274" t="inlineStr">
        <is>
          <t>How to play basketball for beginners</t>
        </is>
      </c>
      <c r="C3274"/>
      <c r="D3274"/>
      <c r="E3274" t="inlineStr">
        <is>
          <t>https://www.youtube.com/results?search_query=How+to+play+basketball+for+beginners&amp;sp=EgQgAXAB</t>
        </is>
      </c>
    </row>
    <row r="3275" ht="25.5" customHeight="1">
      <c r="A3275" t="inlineStr">
        <is>
          <t>playing basketball</t>
        </is>
      </c>
      <c r="B3275" t="inlineStr">
        <is>
          <t>Best basketball drills for improving your game</t>
        </is>
      </c>
      <c r="C3275"/>
      <c r="D3275"/>
      <c r="E3275" t="inlineStr">
        <is>
          <t>https://www.youtube.com/results?search_query=Best+basketball+drills+for+improving+your+game&amp;sp=EgQgAXAB</t>
        </is>
      </c>
    </row>
    <row r="3276" ht="25.5" customHeight="1">
      <c r="A3276" t="inlineStr">
        <is>
          <t>playing basketball</t>
        </is>
      </c>
      <c r="B3276" t="inlineStr">
        <is>
          <t>Basketball trick shots compilation</t>
        </is>
      </c>
      <c r="C3276"/>
      <c r="D3276"/>
      <c r="E3276" t="inlineStr">
        <is>
          <t>https://www.youtube.com/results?search_query=Basketball+trick+shots+compilation&amp;sp=EgQgAXAB</t>
        </is>
      </c>
    </row>
    <row r="3277" ht="25.5" customHeight="1">
      <c r="A3277" t="inlineStr">
        <is>
          <t>playing basketball</t>
        </is>
      </c>
      <c r="B3277" t="inlineStr">
        <is>
          <t>Day in the life of a professional basketball player</t>
        </is>
      </c>
      <c r="C3277"/>
      <c r="D3277"/>
      <c r="E3277" t="inlineStr">
        <is>
          <t>https://www.youtube.com/results?search_query=Day+in+the+life+of+a+professional+basketball+player&amp;sp=EgQgAXAB</t>
        </is>
      </c>
    </row>
    <row r="3278" ht="25.5" customHeight="1">
      <c r="A3278" t="inlineStr">
        <is>
          <t>playing basketball</t>
        </is>
      </c>
      <c r="B3278" t="inlineStr">
        <is>
          <t>Basic rules of basketball explained</t>
        </is>
      </c>
      <c r="C3278"/>
      <c r="D3278"/>
      <c r="E3278" t="inlineStr">
        <is>
          <t>https://www.youtube.com/results?search_query=Basic+rules+of+basketball+explained&amp;sp=EgQgAXAB</t>
        </is>
      </c>
    </row>
    <row r="3279" ht="25.5" customHeight="1">
      <c r="A3279" t="inlineStr">
        <is>
          <t>playing basketball</t>
        </is>
      </c>
      <c r="B3279" t="inlineStr">
        <is>
          <t>Detailed basketball shooting technique</t>
        </is>
      </c>
      <c r="C3279"/>
      <c r="D3279"/>
      <c r="E3279" t="inlineStr">
        <is>
          <t>https://www.youtube.com/results?search_query=Detailed+basketball+shooting+technique&amp;sp=EgQgAXAB</t>
        </is>
      </c>
    </row>
    <row r="3280" ht="25.5" customHeight="1">
      <c r="A3280" t="inlineStr">
        <is>
          <t>playing basketball</t>
        </is>
      </c>
      <c r="B3280" t="inlineStr">
        <is>
          <t>Best defense strategies in basketball</t>
        </is>
      </c>
      <c r="C3280"/>
      <c r="D3280"/>
      <c r="E3280" t="inlineStr">
        <is>
          <t>https://www.youtube.com/results?search_query=Best+defense+strategies+in+basketball&amp;sp=EgQgAXAB</t>
        </is>
      </c>
    </row>
    <row r="3281" ht="25.5" customHeight="1">
      <c r="A3281" t="inlineStr">
        <is>
          <t>playing basketball</t>
        </is>
      </c>
      <c r="B3281" t="inlineStr">
        <is>
          <t>Anatomy of a basketball game</t>
        </is>
      </c>
      <c r="C3281"/>
      <c r="D3281"/>
      <c r="E3281" t="inlineStr">
        <is>
          <t>https://www.youtube.com/results?search_query=Anatomy+of+a+basketball+game&amp;sp=EgQgAXAB</t>
        </is>
      </c>
    </row>
    <row r="3282" ht="25.5" customHeight="1">
      <c r="A3282" t="inlineStr">
        <is>
          <t>playing basketball</t>
        </is>
      </c>
      <c r="B3282" t="inlineStr">
        <is>
          <t>Basketball conditioning exercises and training</t>
        </is>
      </c>
      <c r="C3282"/>
      <c r="D3282"/>
      <c r="E3282" t="inlineStr">
        <is>
          <t>https://www.youtube.com/results?search_query=Basketball+conditioning+exercises+and+training&amp;sp=EgQgAXAB</t>
        </is>
      </c>
    </row>
    <row r="3283" ht="25.5" customHeight="1">
      <c r="A3283" t="inlineStr">
        <is>
          <t>playing basketball</t>
        </is>
      </c>
      <c r="B3283" t="inlineStr">
        <is>
          <t>Learn basketball positions and roles.</t>
        </is>
      </c>
      <c r="C3283"/>
      <c r="D3283"/>
      <c r="E3283" t="inlineStr">
        <is>
          <t>https://www.youtube.com/results?search_query=Learn+basketball+positions+and+roles.&amp;sp=EgQgAXAB</t>
        </is>
      </c>
    </row>
    <row r="3284" ht="25.5" customHeight="1">
      <c r="A3284" t="inlineStr">
        <is>
          <t>playing bass guitar</t>
        </is>
      </c>
      <c r="B3284" t="inlineStr">
        <is>
          <t>How to play bass guitar for beginners</t>
        </is>
      </c>
      <c r="C3284"/>
      <c r="D3284"/>
      <c r="E3284" t="inlineStr">
        <is>
          <t>https://www.youtube.com/results?search_query=How+to+play+bass+guitar+for+beginners&amp;sp=EgQgAXAB</t>
        </is>
      </c>
    </row>
    <row r="3285" ht="25.5" customHeight="1">
      <c r="A3285" t="inlineStr">
        <is>
          <t>playing bass guitar</t>
        </is>
      </c>
      <c r="B3285" t="inlineStr">
        <is>
          <t>Mastering bass guitar techniques</t>
        </is>
      </c>
      <c r="C3285"/>
      <c r="D3285"/>
      <c r="E3285" t="inlineStr">
        <is>
          <t>https://www.youtube.com/results?search_query=Mastering+bass+guitar+techniques&amp;sp=EgQgAXAB</t>
        </is>
      </c>
    </row>
    <row r="3286" ht="25.5" customHeight="1">
      <c r="A3286" t="inlineStr">
        <is>
          <t>playing bass guitar</t>
        </is>
      </c>
      <c r="B3286" t="inlineStr">
        <is>
          <t>Day in the life of a professional bass guitarist</t>
        </is>
      </c>
      <c r="C3286"/>
      <c r="D3286"/>
      <c r="E3286" t="inlineStr">
        <is>
          <t>https://www.youtube.com/results?search_query=Day+in+the+life+of+a+professional+bass+guitarist&amp;sp=EgQgAXAB</t>
        </is>
      </c>
    </row>
    <row r="3287" ht="25.5" customHeight="1">
      <c r="A3287" t="inlineStr">
        <is>
          <t>playing bass guitar</t>
        </is>
      </c>
      <c r="B3287" t="inlineStr">
        <is>
          <t>Overview of playing bass guitar chords</t>
        </is>
      </c>
      <c r="C3287"/>
      <c r="D3287"/>
      <c r="E3287" t="inlineStr">
        <is>
          <t>https://www.youtube.com/results?search_query=Overview+of+playing+bass+guitar+chords&amp;sp=EgQgAXAB</t>
        </is>
      </c>
    </row>
    <row r="3288" ht="25.5" customHeight="1">
      <c r="A3288" t="inlineStr">
        <is>
          <t>playing bass guitar</t>
        </is>
      </c>
      <c r="B3288" t="inlineStr">
        <is>
          <t>Best exercises for bass guitar players</t>
        </is>
      </c>
      <c r="C3288"/>
      <c r="D3288"/>
      <c r="E3288" t="inlineStr">
        <is>
          <t>https://www.youtube.com/results?search_query=Best+exercises+for+bass+guitar+players&amp;sp=EgQgAXAB</t>
        </is>
      </c>
    </row>
    <row r="3289" ht="25.5" customHeight="1">
      <c r="A3289" t="inlineStr">
        <is>
          <t>playing bass guitar</t>
        </is>
      </c>
      <c r="B3289" t="inlineStr">
        <is>
          <t>Learning how to read bass guitar notes</t>
        </is>
      </c>
      <c r="C3289"/>
      <c r="D3289"/>
      <c r="E3289" t="inlineStr">
        <is>
          <t>https://www.youtube.com/results?search_query=Learning+how+to+read+bass+guitar+notes&amp;sp=EgQgAXAB</t>
        </is>
      </c>
    </row>
    <row r="3290" ht="25.5" customHeight="1">
      <c r="A3290" t="inlineStr">
        <is>
          <t>playing bass guitar</t>
        </is>
      </c>
      <c r="B3290" t="inlineStr">
        <is>
          <t>Playing bass guitar in different music genres</t>
        </is>
      </c>
      <c r="C3290"/>
      <c r="D3290"/>
      <c r="E3290" t="inlineStr">
        <is>
          <t>https://www.youtube.com/results?search_query=Playing+bass+guitar+in+different+music+genres&amp;sp=EgQgAXAB</t>
        </is>
      </c>
    </row>
    <row r="3291" ht="25.5" customHeight="1">
      <c r="A3291" t="inlineStr">
        <is>
          <t>playing bass guitar</t>
        </is>
      </c>
      <c r="B3291" t="inlineStr">
        <is>
          <t>Improving your bass guitar skills</t>
        </is>
      </c>
      <c r="C3291"/>
      <c r="D3291"/>
      <c r="E3291" t="inlineStr">
        <is>
          <t>https://www.youtube.com/results?search_query=Improving+your+bass+guitar+skills&amp;sp=EgQgAXAB</t>
        </is>
      </c>
    </row>
    <row r="3292" ht="25.5" customHeight="1">
      <c r="A3292" t="inlineStr">
        <is>
          <t>playing bass guitar</t>
        </is>
      </c>
      <c r="B3292" t="inlineStr">
        <is>
          <t>Quick guide to tuning your bass guitar</t>
        </is>
      </c>
      <c r="C3292"/>
      <c r="D3292"/>
      <c r="E3292" t="inlineStr">
        <is>
          <t>https://www.youtube.com/results?search_query=Quick+guide+to+tuning+your+bass+guitar&amp;sp=EgQgAXAB</t>
        </is>
      </c>
    </row>
    <row r="3293" ht="25.5" customHeight="1">
      <c r="A3293" t="inlineStr">
        <is>
          <t>playing bass guitar</t>
        </is>
      </c>
      <c r="B3293" t="inlineStr">
        <is>
          <t>The science of slap technique in bass guitar</t>
        </is>
      </c>
      <c r="C3293"/>
      <c r="D3293"/>
      <c r="E3293" t="inlineStr">
        <is>
          <t>https://www.youtube.com/results?search_query=The+science+of+slap+technique+in+bass+guitar&amp;sp=EgQgAXAB</t>
        </is>
      </c>
    </row>
    <row r="3294" ht="25.5" customHeight="1">
      <c r="A3294" t="inlineStr">
        <is>
          <t>playing cards</t>
        </is>
      </c>
      <c r="B3294" t="inlineStr">
        <is>
          <t>How to play basic card games'</t>
        </is>
      </c>
      <c r="C3294"/>
      <c r="D3294"/>
      <c r="E3294" t="inlineStr">
        <is>
          <t>https://www.youtube.com/results?search_query=How+to+play+basic+card+games'&amp;sp=EgQgAXAB</t>
        </is>
      </c>
    </row>
    <row r="3295" ht="25.5" customHeight="1">
      <c r="A3295" t="inlineStr">
        <is>
          <t>playing cards</t>
        </is>
      </c>
      <c r="B3295" t="inlineStr">
        <is>
          <t>Advanced strategies for playing cards'</t>
        </is>
      </c>
      <c r="C3295"/>
      <c r="D3295"/>
      <c r="E3295" t="inlineStr">
        <is>
          <t>https://www.youtube.com/results?search_query=Advanced+strategies+for+playing+cards'&amp;sp=EgQgAXAB</t>
        </is>
      </c>
    </row>
    <row r="3296" ht="25.5" customHeight="1">
      <c r="A3296" t="inlineStr">
        <is>
          <t>playing cards</t>
        </is>
      </c>
      <c r="B3296" t="inlineStr">
        <is>
          <t>Discovering the history of playing cards'</t>
        </is>
      </c>
      <c r="C3296"/>
      <c r="D3296"/>
      <c r="E3296" t="inlineStr">
        <is>
          <t>https://www.youtube.com/results?search_query=Discovering+the+history+of+playing+cards'&amp;sp=EgQgAXAB</t>
        </is>
      </c>
    </row>
    <row r="3297" ht="25.5" customHeight="1">
      <c r="A3297" t="inlineStr">
        <is>
          <t>playing cards</t>
        </is>
      </c>
      <c r="B3297" t="inlineStr">
        <is>
          <t>Ultimate guide for playing poker'</t>
        </is>
      </c>
      <c r="C3297"/>
      <c r="D3297"/>
      <c r="E3297" t="inlineStr">
        <is>
          <t>https://www.youtube.com/results?search_query=Ultimate+guide+for+playing+poker'&amp;sp=EgQgAXAB</t>
        </is>
      </c>
    </row>
    <row r="3298" ht="25.5" customHeight="1">
      <c r="A3298" t="inlineStr">
        <is>
          <t>playing cards</t>
        </is>
      </c>
      <c r="B3298" t="inlineStr">
        <is>
          <t>How to do playing card tricks for beginners'</t>
        </is>
      </c>
      <c r="C3298"/>
      <c r="D3298"/>
      <c r="E3298" t="inlineStr">
        <is>
          <t>https://www.youtube.com/results?search_query=How+to+do+playing+card+tricks+for+beginners'&amp;sp=EgQgAXAB</t>
        </is>
      </c>
    </row>
    <row r="3299" ht="25.5" customHeight="1">
      <c r="A3299" t="inlineStr">
        <is>
          <t>playing cards</t>
        </is>
      </c>
      <c r="B3299" t="inlineStr">
        <is>
          <t>Day in the life of a professional poker player'</t>
        </is>
      </c>
      <c r="C3299"/>
      <c r="D3299"/>
      <c r="E3299" t="inlineStr">
        <is>
          <t>https://www.youtube.com/results?search_query=Day+in+the+life+of+a+professional+poker+player'&amp;sp=EgQgAXAB</t>
        </is>
      </c>
    </row>
    <row r="3300" ht="25.5" customHeight="1">
      <c r="A3300" t="inlineStr">
        <is>
          <t>playing cards</t>
        </is>
      </c>
      <c r="B3300" t="inlineStr">
        <is>
          <t>Becoming a better card player: Tips and tricks'</t>
        </is>
      </c>
      <c r="C3300"/>
      <c r="D3300"/>
      <c r="E3300" t="inlineStr">
        <is>
          <t>https://www.youtube.com/results?search_query=Becoming+a+better+card+player:+Tips+and+tricks'&amp;sp=EgQgAXAB</t>
        </is>
      </c>
    </row>
    <row r="3301" ht="25.5" customHeight="1">
      <c r="A3301" t="inlineStr">
        <is>
          <t>playing cards</t>
        </is>
      </c>
      <c r="B3301" t="inlineStr">
        <is>
          <t>Essential card games everyone should know how to play'</t>
        </is>
      </c>
      <c r="C3301"/>
      <c r="D3301"/>
      <c r="E3301" t="inlineStr">
        <is>
          <t>https://www.youtube.com/results?search_query=Essential+card+games+everyone+should+know+how+to+play'&amp;sp=EgQgAXAB</t>
        </is>
      </c>
    </row>
    <row r="3302" ht="25.5" customHeight="1">
      <c r="A3302" t="inlineStr">
        <is>
          <t>playing cards</t>
        </is>
      </c>
      <c r="B3302" t="inlineStr">
        <is>
          <t>Top 10 best playing cards for magic'</t>
        </is>
      </c>
      <c r="C3302"/>
      <c r="D3302"/>
      <c r="E3302" t="inlineStr">
        <is>
          <t>https://www.youtube.com/results?search_query=Top+10+best+playing+cards+for+magic'&amp;sp=EgQgAXAB</t>
        </is>
      </c>
    </row>
    <row r="3303" ht="25.5" customHeight="1">
      <c r="A3303" t="inlineStr">
        <is>
          <t>playing cards</t>
        </is>
      </c>
      <c r="B3303" t="inlineStr">
        <is>
          <t>Masterclass on card throwing tricks'</t>
        </is>
      </c>
      <c r="C3303"/>
      <c r="D3303"/>
      <c r="E3303" t="inlineStr">
        <is>
          <t>https://www.youtube.com/results?search_query=Masterclass+on+card+throwing+tricks'&amp;sp=EgQgAXAB</t>
        </is>
      </c>
    </row>
    <row r="3304" ht="25.5" customHeight="1">
      <c r="A3304" t="inlineStr">
        <is>
          <t>playing cello</t>
        </is>
      </c>
      <c r="B3304" t="inlineStr">
        <is>
          <t>How to play the cello for beginners</t>
        </is>
      </c>
      <c r="C3304"/>
      <c r="D3304"/>
      <c r="E3304" t="inlineStr">
        <is>
          <t>https://www.youtube.com/results?search_query=How+to+play+the+cello+for+beginners&amp;sp=EgQgAXAB</t>
        </is>
      </c>
    </row>
    <row r="3305" ht="25.5" customHeight="1">
      <c r="A3305" t="inlineStr">
        <is>
          <t>playing cello</t>
        </is>
      </c>
      <c r="B3305" t="inlineStr">
        <is>
          <t>Mastering cello techniques</t>
        </is>
      </c>
      <c r="C3305"/>
      <c r="D3305"/>
      <c r="E3305" t="inlineStr">
        <is>
          <t>https://www.youtube.com/results?search_query=Mastering+cello+techniques&amp;sp=EgQgAXAB</t>
        </is>
      </c>
    </row>
    <row r="3306" ht="25.5" customHeight="1">
      <c r="A3306" t="inlineStr">
        <is>
          <t>playing cello</t>
        </is>
      </c>
      <c r="B3306" t="inlineStr">
        <is>
          <t>Day in the life of a professional cellist</t>
        </is>
      </c>
      <c r="C3306"/>
      <c r="D3306"/>
      <c r="E3306" t="inlineStr">
        <is>
          <t>https://www.youtube.com/results?search_query=Day+in+the+life+of+a+professional+cellist&amp;sp=EgQgAXAB</t>
        </is>
      </c>
    </row>
    <row r="3307" ht="25.5" customHeight="1">
      <c r="A3307" t="inlineStr">
        <is>
          <t>playing cello</t>
        </is>
      </c>
      <c r="B3307" t="inlineStr">
        <is>
          <t>Symphony orchestra cellist performance</t>
        </is>
      </c>
      <c r="C3307"/>
      <c r="D3307"/>
      <c r="E3307" t="inlineStr">
        <is>
          <t>https://www.youtube.com/results?search_query=Symphony+orchestra+cellist+performance&amp;sp=EgQgAXAB</t>
        </is>
      </c>
    </row>
    <row r="3308" ht="25.5" customHeight="1">
      <c r="A3308" t="inlineStr">
        <is>
          <t>playing cello</t>
        </is>
      </c>
      <c r="B3308" t="inlineStr">
        <is>
          <t>Playing cello covers of popular songs</t>
        </is>
      </c>
      <c r="C3308"/>
      <c r="D3308"/>
      <c r="E3308" t="inlineStr">
        <is>
          <t>https://www.youtube.com/results?search_query=Playing+cello+covers+of+popular+songs&amp;sp=EgQgAXAB</t>
        </is>
      </c>
    </row>
    <row r="3309" ht="25.5" customHeight="1">
      <c r="A3309" t="inlineStr">
        <is>
          <t>playing cello</t>
        </is>
      </c>
      <c r="B3309" t="inlineStr">
        <is>
          <t>Advanced cello lessons</t>
        </is>
      </c>
      <c r="C3309"/>
      <c r="D3309"/>
      <c r="E3309" t="inlineStr">
        <is>
          <t>https://www.youtube.com/results?search_query=Advanced+cello+lessons&amp;sp=EgQgAXAB</t>
        </is>
      </c>
    </row>
    <row r="3310" ht="25.5" customHeight="1">
      <c r="A3310" t="inlineStr">
        <is>
          <t>playing cello</t>
        </is>
      </c>
      <c r="B3310" t="inlineStr">
        <is>
          <t>Introduction to cello playing</t>
        </is>
      </c>
      <c r="C3310"/>
      <c r="D3310"/>
      <c r="E3310" t="inlineStr">
        <is>
          <t>https://www.youtube.com/results?search_query=Introduction+to+cello+playing&amp;sp=EgQgAXAB</t>
        </is>
      </c>
    </row>
    <row r="3311" ht="25.5" customHeight="1">
      <c r="A3311" t="inlineStr">
        <is>
          <t>playing cello</t>
        </is>
      </c>
      <c r="B3311" t="inlineStr">
        <is>
          <t>Practicing the cello daily routine</t>
        </is>
      </c>
      <c r="C3311"/>
      <c r="D3311"/>
      <c r="E3311" t="inlineStr">
        <is>
          <t>https://www.youtube.com/results?search_query=Practicing+the+cello+daily+routine&amp;sp=EgQgAXAB</t>
        </is>
      </c>
    </row>
    <row r="3312" ht="25.5" customHeight="1">
      <c r="A3312" t="inlineStr">
        <is>
          <t>playing cello</t>
        </is>
      </c>
      <c r="B3312" t="inlineStr">
        <is>
          <t>Renowned cellists playing famous pieces</t>
        </is>
      </c>
      <c r="C3312"/>
      <c r="D3312"/>
      <c r="E3312" t="inlineStr">
        <is>
          <t>https://www.youtube.com/results?search_query=Renowned+cellists+playing+famous+pieces&amp;sp=EgQgAXAB</t>
        </is>
      </c>
    </row>
    <row r="3313" ht="25.5" customHeight="1">
      <c r="A3313" t="inlineStr">
        <is>
          <t>playing cello</t>
        </is>
      </c>
      <c r="B3313" t="inlineStr">
        <is>
          <t>Cello tutorial for intermediate players</t>
        </is>
      </c>
      <c r="C3313"/>
      <c r="D3313"/>
      <c r="E3313" t="inlineStr">
        <is>
          <t>https://www.youtube.com/results?search_query=Cello+tutorial+for+intermediate+players&amp;sp=EgQgAXAB</t>
        </is>
      </c>
    </row>
    <row r="3314" ht="25.5" customHeight="1">
      <c r="A3314" t="inlineStr">
        <is>
          <t>playing chess</t>
        </is>
      </c>
      <c r="B3314" t="inlineStr">
        <is>
          <t>How to play chess for beginners</t>
        </is>
      </c>
      <c r="C3314"/>
      <c r="D3314"/>
      <c r="E3314" t="inlineStr">
        <is>
          <t>https://www.youtube.com/results?search_query=How+to+play+chess+for+beginners&amp;sp=EgQgAXAB</t>
        </is>
      </c>
    </row>
    <row r="3315" ht="25.5" customHeight="1">
      <c r="A3315" t="inlineStr">
        <is>
          <t>playing chess</t>
        </is>
      </c>
      <c r="B3315" t="inlineStr">
        <is>
          <t>Essential chess strategies and tactics</t>
        </is>
      </c>
      <c r="C3315"/>
      <c r="D3315"/>
      <c r="E3315" t="inlineStr">
        <is>
          <t>https://www.youtube.com/results?search_query=Essential+chess+strategies+and+tactics&amp;sp=EgQgAXAB</t>
        </is>
      </c>
    </row>
    <row r="3316" ht="25.5" customHeight="1">
      <c r="A3316" t="inlineStr">
        <is>
          <t>playing chess</t>
        </is>
      </c>
      <c r="B3316" t="inlineStr">
        <is>
          <t>Day in the life of a professional chess player</t>
        </is>
      </c>
      <c r="C3316"/>
      <c r="D3316"/>
      <c r="E3316" t="inlineStr">
        <is>
          <t>https://www.youtube.com/results?search_query=Day+in+the+life+of+a+professional+chess+player&amp;sp=EgQgAXAB</t>
        </is>
      </c>
    </row>
    <row r="3317" ht="25.5" customHeight="1">
      <c r="A3317" t="inlineStr">
        <is>
          <t>playing chess</t>
        </is>
      </c>
      <c r="B3317" t="inlineStr">
        <is>
          <t>Grandmaster chess matches commentary</t>
        </is>
      </c>
      <c r="C3317"/>
      <c r="D3317"/>
      <c r="E3317" t="inlineStr">
        <is>
          <t>https://www.youtube.com/results?search_query=Grandmaster+chess+matches+commentary&amp;sp=EgQgAXAB</t>
        </is>
      </c>
    </row>
    <row r="3318" ht="25.5" customHeight="1">
      <c r="A3318" t="inlineStr">
        <is>
          <t>playing chess</t>
        </is>
      </c>
      <c r="B3318" t="inlineStr">
        <is>
          <t>How to improve chess endgame</t>
        </is>
      </c>
      <c r="C3318"/>
      <c r="D3318"/>
      <c r="E3318" t="inlineStr">
        <is>
          <t>https://www.youtube.com/results?search_query=How+to+improve+chess+endgame&amp;sp=EgQgAXAB</t>
        </is>
      </c>
    </row>
    <row r="3319" ht="25.5" customHeight="1">
      <c r="A3319" t="inlineStr">
        <is>
          <t>playing chess</t>
        </is>
      </c>
      <c r="B3319" t="inlineStr">
        <is>
          <t>Understanding chess openings explained</t>
        </is>
      </c>
      <c r="C3319"/>
      <c r="D3319"/>
      <c r="E3319" t="inlineStr">
        <is>
          <t>https://www.youtube.com/results?search_query=Understanding+chess+openings+explained&amp;sp=EgQgAXAB</t>
        </is>
      </c>
    </row>
    <row r="3320" ht="25.5" customHeight="1">
      <c r="A3320" t="inlineStr">
        <is>
          <t>playing chess</t>
        </is>
      </c>
      <c r="B3320" t="inlineStr">
        <is>
          <t>Ultimate chess guide for intermediate players</t>
        </is>
      </c>
      <c r="C3320"/>
      <c r="D3320"/>
      <c r="E3320" t="inlineStr">
        <is>
          <t>https://www.youtube.com/results?search_query=Ultimate+chess+guide+for+intermediate+players&amp;sp=EgQgAXAB</t>
        </is>
      </c>
    </row>
    <row r="3321" ht="25.5" customHeight="1">
      <c r="A3321" t="inlineStr">
        <is>
          <t>playing chess</t>
        </is>
      </c>
      <c r="B3321" t="inlineStr">
        <is>
          <t>Chess tricks and traps tutorial</t>
        </is>
      </c>
      <c r="C3321"/>
      <c r="D3321"/>
      <c r="E3321" t="inlineStr">
        <is>
          <t>https://www.youtube.com/results?search_query=Chess+tricks+and+traps+tutorial&amp;sp=EgQgAXAB</t>
        </is>
      </c>
    </row>
    <row r="3322" ht="25.5" customHeight="1">
      <c r="A3322" t="inlineStr">
        <is>
          <t>playing chess</t>
        </is>
      </c>
      <c r="B3322" t="inlineStr">
        <is>
          <t>Analyzing famous chess games</t>
        </is>
      </c>
      <c r="C3322"/>
      <c r="D3322"/>
      <c r="E3322" t="inlineStr">
        <is>
          <t>https://www.youtube.com/results?search_query=Analyzing+famous+chess+games&amp;sp=EgQgAXAB</t>
        </is>
      </c>
    </row>
    <row r="3323" ht="25.5" customHeight="1">
      <c r="A3323" t="inlineStr">
        <is>
          <t>playing chess</t>
        </is>
      </c>
      <c r="B3323" t="inlineStr">
        <is>
          <t>Chess world championship highlights</t>
        </is>
      </c>
      <c r="C3323"/>
      <c r="D3323"/>
      <c r="E3323" t="inlineStr">
        <is>
          <t>https://www.youtube.com/results?search_query=Chess+world+championship+highlights&amp;sp=EgQgAXAB</t>
        </is>
      </c>
    </row>
    <row r="3324" ht="25.5" customHeight="1">
      <c r="A3324" t="inlineStr">
        <is>
          <t>playing clarinet</t>
        </is>
      </c>
      <c r="B3324" t="inlineStr">
        <is>
          <t>How to play the clarinet for beginners</t>
        </is>
      </c>
      <c r="C3324"/>
      <c r="D3324"/>
      <c r="E3324" t="inlineStr">
        <is>
          <t>https://www.youtube.com/results?search_query=How+to+play+the+clarinet+for+beginners&amp;sp=EgQgAXAB</t>
        </is>
      </c>
    </row>
    <row r="3325" ht="25.5" customHeight="1">
      <c r="A3325" t="inlineStr">
        <is>
          <t>playing clarinet</t>
        </is>
      </c>
      <c r="B3325" t="inlineStr">
        <is>
          <t>Best techniques for playing the clarinet</t>
        </is>
      </c>
      <c r="C3325"/>
      <c r="D3325"/>
      <c r="E3325" t="inlineStr">
        <is>
          <t>https://www.youtube.com/results?search_query=Best+techniques+for+playing+the+clarinet&amp;sp=EgQgAXAB</t>
        </is>
      </c>
    </row>
    <row r="3326" ht="25.5" customHeight="1">
      <c r="A3326" t="inlineStr">
        <is>
          <t>playing clarinet</t>
        </is>
      </c>
      <c r="B3326" t="inlineStr">
        <is>
          <t>Day in the life of a professional clarinetist</t>
        </is>
      </c>
      <c r="C3326"/>
      <c r="D3326"/>
      <c r="E3326" t="inlineStr">
        <is>
          <t>https://www.youtube.com/results?search_query=Day+in+the+life+of+a+professional+clarinetist&amp;sp=EgQgAXAB</t>
        </is>
      </c>
    </row>
    <row r="3327" ht="25.5" customHeight="1">
      <c r="A3327" t="inlineStr">
        <is>
          <t>playing clarinet</t>
        </is>
      </c>
      <c r="B3327" t="inlineStr">
        <is>
          <t>Tips and tricks for playing the clarinet</t>
        </is>
      </c>
      <c r="C3327"/>
      <c r="D3327"/>
      <c r="E3327" t="inlineStr">
        <is>
          <t>https://www.youtube.com/results?search_query=Tips+and+tricks+for+playing+the+clarinet&amp;sp=EgQgAXAB</t>
        </is>
      </c>
    </row>
    <row r="3328" ht="25.5" customHeight="1">
      <c r="A3328" t="inlineStr">
        <is>
          <t>playing clarinet</t>
        </is>
      </c>
      <c r="B3328" t="inlineStr">
        <is>
          <t>Clarinet playing tutorials</t>
        </is>
      </c>
      <c r="C3328"/>
      <c r="D3328"/>
      <c r="E3328" t="inlineStr">
        <is>
          <t>https://www.youtube.com/results?search_query=Clarinet+playing+tutorials&amp;sp=EgQgAXAB</t>
        </is>
      </c>
    </row>
    <row r="3329" ht="25.5" customHeight="1">
      <c r="A3329" t="inlineStr">
        <is>
          <t>playing clarinet</t>
        </is>
      </c>
      <c r="B3329" t="inlineStr">
        <is>
          <t>Improving your clarinet playing skills</t>
        </is>
      </c>
      <c r="C3329"/>
      <c r="D3329"/>
      <c r="E3329" t="inlineStr">
        <is>
          <t>https://www.youtube.com/results?search_query=Improving+your+clarinet+playing+skills&amp;sp=EgQgAXAB</t>
        </is>
      </c>
    </row>
    <row r="3330" ht="25.5" customHeight="1">
      <c r="A3330" t="inlineStr">
        <is>
          <t>playing clarinet</t>
        </is>
      </c>
      <c r="B3330" t="inlineStr">
        <is>
          <t>Masterclass on playing the clarinet</t>
        </is>
      </c>
      <c r="C3330"/>
      <c r="D3330"/>
      <c r="E3330" t="inlineStr">
        <is>
          <t>https://www.youtube.com/results?search_query=Masterclass+on+playing+the+clarinet&amp;sp=EgQgAXAB</t>
        </is>
      </c>
    </row>
    <row r="3331" ht="25.5" customHeight="1">
      <c r="A3331" t="inlineStr">
        <is>
          <t>playing clarinet</t>
        </is>
      </c>
      <c r="B3331" t="inlineStr">
        <is>
          <t>Indepth guide to clarinet fingering</t>
        </is>
      </c>
      <c r="C3331"/>
      <c r="D3331"/>
      <c r="E3331" t="inlineStr">
        <is>
          <t>https://www.youtube.com/results?search_query=Indepth+guide+to+clarinet+fingering&amp;sp=EgQgAXAB</t>
        </is>
      </c>
    </row>
    <row r="3332" ht="25.5" customHeight="1">
      <c r="A3332" t="inlineStr">
        <is>
          <t>playing clarinet</t>
        </is>
      </c>
      <c r="B3332" t="inlineStr">
        <is>
          <t>Common mistakes when playing the clarinet</t>
        </is>
      </c>
      <c r="C3332"/>
      <c r="D3332"/>
      <c r="E3332" t="inlineStr">
        <is>
          <t>https://www.youtube.com/results?search_query=Common+mistakes+when+playing+the+clarinet&amp;sp=EgQgAXAB</t>
        </is>
      </c>
    </row>
    <row r="3333" ht="25.5" customHeight="1">
      <c r="A3333" t="inlineStr">
        <is>
          <t>playing clarinet</t>
        </is>
      </c>
      <c r="B3333" t="inlineStr">
        <is>
          <t>How to clean and maintain your clarinet</t>
        </is>
      </c>
      <c r="C3333"/>
      <c r="D3333"/>
      <c r="E3333" t="inlineStr">
        <is>
          <t>https://www.youtube.com/results?search_query=How+to+clean+and+maintain+your+clarinet&amp;sp=EgQgAXAB</t>
        </is>
      </c>
    </row>
    <row r="3334" ht="25.5" customHeight="1">
      <c r="A3334" t="inlineStr">
        <is>
          <t>playing controller</t>
        </is>
      </c>
      <c r="B3334" t="inlineStr">
        <is>
          <t>How to play video games with a controller</t>
        </is>
      </c>
      <c r="C3334"/>
      <c r="D3334"/>
      <c r="E3334" t="inlineStr">
        <is>
          <t>https://www.youtube.com/results?search_query=How+to+play+video+games+with+a+controller&amp;sp=EgQgAXAB</t>
        </is>
      </c>
    </row>
    <row r="3335" ht="25.5" customHeight="1">
      <c r="A3335" t="inlineStr">
        <is>
          <t>playing controller</t>
        </is>
      </c>
      <c r="B3335" t="inlineStr">
        <is>
          <t>Best controller gameplay techniques</t>
        </is>
      </c>
      <c r="C3335"/>
      <c r="D3335"/>
      <c r="E3335" t="inlineStr">
        <is>
          <t>https://www.youtube.com/results?search_query=Best+controller+gameplay+techniques&amp;sp=EgQgAXAB</t>
        </is>
      </c>
    </row>
    <row r="3336" ht="25.5" customHeight="1">
      <c r="A3336" t="inlineStr">
        <is>
          <t>playing controller</t>
        </is>
      </c>
      <c r="B3336" t="inlineStr">
        <is>
          <t>How to improve controller accuracy for gaming</t>
        </is>
      </c>
      <c r="C3336"/>
      <c r="D3336"/>
      <c r="E3336" t="inlineStr">
        <is>
          <t>https://www.youtube.com/results?search_query=How+to+improve+controller+accuracy+for+gaming&amp;sp=EgQgAXAB</t>
        </is>
      </c>
    </row>
    <row r="3337" ht="25.5" customHeight="1">
      <c r="A3337" t="inlineStr">
        <is>
          <t>playing controller</t>
        </is>
      </c>
      <c r="B3337" t="inlineStr">
        <is>
          <t>How to maintain gaming controllers</t>
        </is>
      </c>
      <c r="C3337"/>
      <c r="D3337"/>
      <c r="E3337" t="inlineStr">
        <is>
          <t>https://www.youtube.com/results?search_query=How+to+maintain+gaming+controllers&amp;sp=EgQgAXAB</t>
        </is>
      </c>
    </row>
    <row r="3338" ht="25.5" customHeight="1">
      <c r="A3338" t="inlineStr">
        <is>
          <t>playing controller</t>
        </is>
      </c>
      <c r="B3338" t="inlineStr">
        <is>
          <t>How to connect controllers to different platforms</t>
        </is>
      </c>
      <c r="C3338"/>
      <c r="D3338"/>
      <c r="E3338" t="inlineStr">
        <is>
          <t>https://www.youtube.com/results?search_query=How+to+connect+controllers+to+different+platforms&amp;sp=EgQgAXAB</t>
        </is>
      </c>
    </row>
    <row r="3339" ht="25.5" customHeight="1">
      <c r="A3339" t="inlineStr">
        <is>
          <t>playing controller</t>
        </is>
      </c>
      <c r="B3339" t="inlineStr">
        <is>
          <t>Tutorial for playing controllerbased video games</t>
        </is>
      </c>
      <c r="C3339"/>
      <c r="D3339"/>
      <c r="E3339" t="inlineStr">
        <is>
          <t>https://www.youtube.com/results?search_query=Tutorial+for+playing+controllerbased+video+games&amp;sp=EgQgAXAB</t>
        </is>
      </c>
    </row>
    <row r="3340" ht="25.5" customHeight="1">
      <c r="A3340" t="inlineStr">
        <is>
          <t>playing controller</t>
        </is>
      </c>
      <c r="B3340" t="inlineStr">
        <is>
          <t>Day in the life of professional controller players</t>
        </is>
      </c>
      <c r="C3340"/>
      <c r="D3340"/>
      <c r="E3340" t="inlineStr">
        <is>
          <t>https://www.youtube.com/results?search_query=Day+in+the+life+of+professional+controller+players&amp;sp=EgQgAXAB</t>
        </is>
      </c>
    </row>
    <row r="3341" ht="25.5" customHeight="1">
      <c r="A3341" t="inlineStr">
        <is>
          <t>playing controller</t>
        </is>
      </c>
      <c r="B3341" t="inlineStr">
        <is>
          <t>How to customize gaming controller settings</t>
        </is>
      </c>
      <c r="C3341"/>
      <c r="D3341"/>
      <c r="E3341" t="inlineStr">
        <is>
          <t>https://www.youtube.com/results?search_query=How+to+customize+gaming+controller+settings&amp;sp=EgQgAXAB</t>
        </is>
      </c>
    </row>
    <row r="3342" ht="25.5" customHeight="1">
      <c r="A3342" t="inlineStr">
        <is>
          <t>playing controller</t>
        </is>
      </c>
      <c r="B3342" t="inlineStr">
        <is>
          <t>Tips and tricks for playing games with a controller</t>
        </is>
      </c>
      <c r="C3342"/>
      <c r="D3342"/>
      <c r="E3342" t="inlineStr">
        <is>
          <t>https://www.youtube.com/results?search_query=Tips+and+tricks+for+playing+games+with+a+controller&amp;sp=EgQgAXAB</t>
        </is>
      </c>
    </row>
    <row r="3343" ht="25.5" customHeight="1">
      <c r="A3343" t="inlineStr">
        <is>
          <t>playing controller</t>
        </is>
      </c>
      <c r="B3343" t="inlineStr">
        <is>
          <t>How to fix common controller problems for gaming</t>
        </is>
      </c>
      <c r="C3343"/>
      <c r="D3343"/>
      <c r="E3343" t="inlineStr">
        <is>
          <t>https://www.youtube.com/results?search_query=How+to+fix+common+controller+problems+for+gaming&amp;sp=EgQgAXAB</t>
        </is>
      </c>
    </row>
    <row r="3344" ht="25.5" customHeight="1">
      <c r="A3344" t="inlineStr">
        <is>
          <t>playing cricket</t>
        </is>
      </c>
      <c r="B3344" t="inlineStr">
        <is>
          <t>How to play cricket for beginners</t>
        </is>
      </c>
      <c r="C3344"/>
      <c r="D3344"/>
      <c r="E3344" t="inlineStr">
        <is>
          <t>https://www.youtube.com/results?search_query=How+to+play+cricket+for+beginners&amp;sp=EgQgAXAB</t>
        </is>
      </c>
    </row>
    <row r="3345" ht="25.5" customHeight="1">
      <c r="A3345" t="inlineStr">
        <is>
          <t>playing cricket</t>
        </is>
      </c>
      <c r="B3345" t="inlineStr">
        <is>
          <t>Best cricket playing techniques</t>
        </is>
      </c>
      <c r="C3345"/>
      <c r="D3345"/>
      <c r="E3345" t="inlineStr">
        <is>
          <t>https://www.youtube.com/results?search_query=Best+cricket+playing+techniques&amp;sp=EgQgAXAB</t>
        </is>
      </c>
    </row>
    <row r="3346" ht="25.5" customHeight="1">
      <c r="A3346" t="inlineStr">
        <is>
          <t>playing cricket</t>
        </is>
      </c>
      <c r="B3346" t="inlineStr">
        <is>
          <t>Step by step guide to play cricket</t>
        </is>
      </c>
      <c r="C3346"/>
      <c r="D3346"/>
      <c r="E3346" t="inlineStr">
        <is>
          <t>https://www.youtube.com/results?search_query=Step+by+step+guide+to+play+cricket&amp;sp=EgQgAXAB</t>
        </is>
      </c>
    </row>
    <row r="3347" ht="25.5" customHeight="1">
      <c r="A3347" t="inlineStr">
        <is>
          <t>playing cricket</t>
        </is>
      </c>
      <c r="B3347" t="inlineStr">
        <is>
          <t>Day in the life of a professional cricket player</t>
        </is>
      </c>
      <c r="C3347"/>
      <c r="D3347"/>
      <c r="E3347" t="inlineStr">
        <is>
          <t>https://www.youtube.com/results?search_query=Day+in+the+life+of+a+professional+cricket+player&amp;sp=EgQgAXAB</t>
        </is>
      </c>
    </row>
    <row r="3348" ht="25.5" customHeight="1">
      <c r="A3348" t="inlineStr">
        <is>
          <t>playing cricket</t>
        </is>
      </c>
      <c r="B3348" t="inlineStr">
        <is>
          <t>Cricket training workouts</t>
        </is>
      </c>
      <c r="C3348"/>
      <c r="D3348"/>
      <c r="E3348" t="inlineStr">
        <is>
          <t>https://www.youtube.com/results?search_query=Cricket+training+workouts&amp;sp=EgQgAXAB</t>
        </is>
      </c>
    </row>
    <row r="3349" ht="25.5" customHeight="1">
      <c r="A3349" t="inlineStr">
        <is>
          <t>playing cricket</t>
        </is>
      </c>
      <c r="B3349" t="inlineStr">
        <is>
          <t>Cricket match highlights</t>
        </is>
      </c>
      <c r="C3349"/>
      <c r="D3349"/>
      <c r="E3349" t="inlineStr">
        <is>
          <t>https://www.youtube.com/results?search_query=Cricket+match+highlights&amp;sp=EgQgAXAB</t>
        </is>
      </c>
    </row>
    <row r="3350" ht="25.5" customHeight="1">
      <c r="A3350" t="inlineStr">
        <is>
          <t>playing cricket</t>
        </is>
      </c>
      <c r="B3350" t="inlineStr">
        <is>
          <t>Mastering cricket tips and tricks</t>
        </is>
      </c>
      <c r="C3350"/>
      <c r="D3350"/>
      <c r="E3350" t="inlineStr">
        <is>
          <t>https://www.youtube.com/results?search_query=Mastering+cricket+tips+and+tricks&amp;sp=EgQgAXAB</t>
        </is>
      </c>
    </row>
    <row r="3351" ht="25.5" customHeight="1">
      <c r="A3351" t="inlineStr">
        <is>
          <t>playing cricket</t>
        </is>
      </c>
      <c r="B3351" t="inlineStr">
        <is>
          <t>Cricket rules explained</t>
        </is>
      </c>
      <c r="C3351"/>
      <c r="D3351"/>
      <c r="E3351" t="inlineStr">
        <is>
          <t>https://www.youtube.com/results?search_query=Cricket+rules+explained&amp;sp=EgQgAXAB</t>
        </is>
      </c>
    </row>
    <row r="3352" ht="25.5" customHeight="1">
      <c r="A3352" t="inlineStr">
        <is>
          <t>playing cricket</t>
        </is>
      </c>
      <c r="B3352" t="inlineStr">
        <is>
          <t>How pros practice cricket</t>
        </is>
      </c>
      <c r="C3352"/>
      <c r="D3352"/>
      <c r="E3352" t="inlineStr">
        <is>
          <t>https://www.youtube.com/results?search_query=How+pros+practice+cricket&amp;sp=EgQgAXAB</t>
        </is>
      </c>
    </row>
    <row r="3353" ht="25.5" customHeight="1">
      <c r="A3353" t="inlineStr">
        <is>
          <t>playing cricket</t>
        </is>
      </c>
      <c r="B3353" t="inlineStr">
        <is>
          <t>Cricket equipment guide</t>
        </is>
      </c>
      <c r="C3353"/>
      <c r="D3353"/>
      <c r="E3353" t="inlineStr">
        <is>
          <t>https://www.youtube.com/results?search_query=Cricket+equipment+guide&amp;sp=EgQgAXAB</t>
        </is>
      </c>
    </row>
    <row r="3354" ht="25.5" customHeight="1">
      <c r="A3354" t="inlineStr">
        <is>
          <t>playing cymbals</t>
        </is>
      </c>
      <c r="B3354" t="inlineStr">
        <is>
          <t>How to play cymbals for beginners</t>
        </is>
      </c>
      <c r="C3354"/>
      <c r="D3354"/>
      <c r="E3354" t="inlineStr">
        <is>
          <t>https://www.youtube.com/results?search_query=How+to+play+cymbals+for+beginners&amp;sp=EgQgAXAB</t>
        </is>
      </c>
    </row>
    <row r="3355" ht="25.5" customHeight="1">
      <c r="A3355" t="inlineStr">
        <is>
          <t>playing cymbals</t>
        </is>
      </c>
      <c r="B3355" t="inlineStr">
        <is>
          <t>Cymbals playing techniques</t>
        </is>
      </c>
      <c r="C3355"/>
      <c r="D3355"/>
      <c r="E3355" t="inlineStr">
        <is>
          <t>https://www.youtube.com/results?search_query=Cymbals+playing+techniques&amp;sp=EgQgAXAB</t>
        </is>
      </c>
    </row>
    <row r="3356" ht="25.5" customHeight="1">
      <c r="A3356" t="inlineStr">
        <is>
          <t>playing cymbals</t>
        </is>
      </c>
      <c r="B3356" t="inlineStr">
        <is>
          <t>Professional cymbal playing lessons</t>
        </is>
      </c>
      <c r="C3356"/>
      <c r="D3356"/>
      <c r="E3356" t="inlineStr">
        <is>
          <t>https://www.youtube.com/results?search_query=Professional+cymbal+playing+lessons&amp;sp=EgQgAXAB</t>
        </is>
      </c>
    </row>
    <row r="3357" ht="25.5" customHeight="1">
      <c r="A3357" t="inlineStr">
        <is>
          <t>playing cymbals</t>
        </is>
      </c>
      <c r="B3357" t="inlineStr">
        <is>
          <t>Drum kit cymbals playing tutorial</t>
        </is>
      </c>
      <c r="C3357"/>
      <c r="D3357"/>
      <c r="E3357" t="inlineStr">
        <is>
          <t>https://www.youtube.com/results?search_query=Drum+kit+cymbals+playing+tutorial&amp;sp=EgQgAXAB</t>
        </is>
      </c>
    </row>
    <row r="3358" ht="25.5" customHeight="1">
      <c r="A3358" t="inlineStr">
        <is>
          <t>playing cymbals</t>
        </is>
      </c>
      <c r="B3358" t="inlineStr">
        <is>
          <t>Introduction to playing cymbals</t>
        </is>
      </c>
      <c r="C3358"/>
      <c r="D3358"/>
      <c r="E3358" t="inlineStr">
        <is>
          <t>https://www.youtube.com/results?search_query=Introduction+to+playing+cymbals&amp;sp=EgQgAXAB</t>
        </is>
      </c>
    </row>
    <row r="3359" ht="25.5" customHeight="1">
      <c r="A3359" t="inlineStr">
        <is>
          <t>playing cymbals</t>
        </is>
      </c>
      <c r="B3359" t="inlineStr">
        <is>
          <t>Day in the life of a professional cymbalist</t>
        </is>
      </c>
      <c r="C3359"/>
      <c r="D3359"/>
      <c r="E3359" t="inlineStr">
        <is>
          <t>https://www.youtube.com/results?search_query=Day+in+the+life+of+a+professional+cymbalist&amp;sp=EgQgAXAB</t>
        </is>
      </c>
    </row>
    <row r="3360" ht="25.5" customHeight="1">
      <c r="A3360" t="inlineStr">
        <is>
          <t>playing cymbals</t>
        </is>
      </c>
      <c r="B3360" t="inlineStr">
        <is>
          <t>Exploring different sounds of cymbals</t>
        </is>
      </c>
      <c r="C3360"/>
      <c r="D3360"/>
      <c r="E3360" t="inlineStr">
        <is>
          <t>https://www.youtube.com/results?search_query=Exploring+different+sounds+of+cymbals&amp;sp=EgQgAXAB</t>
        </is>
      </c>
    </row>
    <row r="3361" ht="25.5" customHeight="1">
      <c r="A3361" t="inlineStr">
        <is>
          <t>playing cymbals</t>
        </is>
      </c>
      <c r="B3361" t="inlineStr">
        <is>
          <t>Tips to play cymbals effectively</t>
        </is>
      </c>
      <c r="C3361"/>
      <c r="D3361"/>
      <c r="E3361" t="inlineStr">
        <is>
          <t>https://www.youtube.com/results?search_query=Tips+to+play+cymbals+effectively&amp;sp=EgQgAXAB</t>
        </is>
      </c>
    </row>
    <row r="3362" ht="25.5" customHeight="1">
      <c r="A3362" t="inlineStr">
        <is>
          <t>playing cymbals</t>
        </is>
      </c>
      <c r="B3362" t="inlineStr">
        <is>
          <t>Expert guide to playing jazz cymbals</t>
        </is>
      </c>
      <c r="C3362"/>
      <c r="D3362"/>
      <c r="E3362" t="inlineStr">
        <is>
          <t>https://www.youtube.com/results?search_query=Expert+guide+to+playing+jazz+cymbals&amp;sp=EgQgAXAB</t>
        </is>
      </c>
    </row>
    <row r="3363" ht="25.5" customHeight="1">
      <c r="A3363" t="inlineStr">
        <is>
          <t>playing cymbals</t>
        </is>
      </c>
      <c r="B3363" t="inlineStr">
        <is>
          <t>Mastering the art of cymbal playing</t>
        </is>
      </c>
      <c r="C3363"/>
      <c r="D3363"/>
      <c r="E3363" t="inlineStr">
        <is>
          <t>https://www.youtube.com/results?search_query=Mastering+the+art+of+cymbal+playing&amp;sp=EgQgAXAB</t>
        </is>
      </c>
    </row>
    <row r="3364" ht="25.5" customHeight="1">
      <c r="A3364" t="inlineStr">
        <is>
          <t>playing didgeridoo</t>
        </is>
      </c>
      <c r="B3364" t="inlineStr">
        <is>
          <t>How to play Didgeridoo for beginners</t>
        </is>
      </c>
      <c r="C3364"/>
      <c r="D3364"/>
      <c r="E3364" t="inlineStr">
        <is>
          <t>https://www.youtube.com/results?search_query=How+to+play+Didgeridoo+for+beginners&amp;sp=EgQgAXAB</t>
        </is>
      </c>
    </row>
    <row r="3365" ht="25.5" customHeight="1">
      <c r="A3365" t="inlineStr">
        <is>
          <t>playing didgeridoo</t>
        </is>
      </c>
      <c r="B3365" t="inlineStr">
        <is>
          <t>Lessons on playing the Didgeridoo</t>
        </is>
      </c>
      <c r="C3365"/>
      <c r="D3365"/>
      <c r="E3365" t="inlineStr">
        <is>
          <t>https://www.youtube.com/results?search_query=Lessons+on+playing+the+Didgeridoo&amp;sp=EgQgAXAB</t>
        </is>
      </c>
    </row>
    <row r="3366" ht="25.5" customHeight="1">
      <c r="A3366" t="inlineStr">
        <is>
          <t>playing didgeridoo</t>
        </is>
      </c>
      <c r="B3366" t="inlineStr">
        <is>
          <t>Techniques for playing the Didgeridoo</t>
        </is>
      </c>
      <c r="C3366"/>
      <c r="D3366"/>
      <c r="E3366" t="inlineStr">
        <is>
          <t>https://www.youtube.com/results?search_query=Techniques+for+playing+the+Didgeridoo&amp;sp=EgQgAXAB</t>
        </is>
      </c>
    </row>
    <row r="3367" ht="25.5" customHeight="1">
      <c r="A3367" t="inlineStr">
        <is>
          <t>playing didgeridoo</t>
        </is>
      </c>
      <c r="B3367" t="inlineStr">
        <is>
          <t>Didgeridoo circular breathing tutorial</t>
        </is>
      </c>
      <c r="C3367"/>
      <c r="D3367"/>
      <c r="E3367" t="inlineStr">
        <is>
          <t>https://www.youtube.com/results?search_query=Didgeridoo+circular+breathing+tutorial&amp;sp=EgQgAXAB</t>
        </is>
      </c>
    </row>
    <row r="3368" ht="25.5" customHeight="1">
      <c r="A3368" t="inlineStr">
        <is>
          <t>playing didgeridoo</t>
        </is>
      </c>
      <c r="B3368" t="inlineStr">
        <is>
          <t>Mastering the Didgeridoo Expert tips</t>
        </is>
      </c>
      <c r="C3368"/>
      <c r="D3368"/>
      <c r="E3368" t="inlineStr">
        <is>
          <t>https://www.youtube.com/results?search_query=Mastering+the+Didgeridoo+Expert+tips&amp;sp=EgQgAXAB</t>
        </is>
      </c>
    </row>
    <row r="3369" ht="25.5" customHeight="1">
      <c r="A3369" t="inlineStr">
        <is>
          <t>playing didgeridoo</t>
        </is>
      </c>
      <c r="B3369" t="inlineStr">
        <is>
          <t>Day in the life of a professional Didgeridoo player</t>
        </is>
      </c>
      <c r="C3369"/>
      <c r="D3369"/>
      <c r="E3369" t="inlineStr">
        <is>
          <t>https://www.youtube.com/results?search_query=Day+in+the+life+of+a+professional+Didgeridoo+player&amp;sp=EgQgAXAB</t>
        </is>
      </c>
    </row>
    <row r="3370" ht="25.5" customHeight="1">
      <c r="A3370" t="inlineStr">
        <is>
          <t>playing didgeridoo</t>
        </is>
      </c>
      <c r="B3370" t="inlineStr">
        <is>
          <t>History and basics of playing Didgeridoo</t>
        </is>
      </c>
      <c r="C3370"/>
      <c r="D3370"/>
      <c r="E3370" t="inlineStr">
        <is>
          <t>https://www.youtube.com/results?search_query=History+and+basics+of+playing+Didgeridoo&amp;sp=EgQgAXAB</t>
        </is>
      </c>
    </row>
    <row r="3371" ht="25.5" customHeight="1">
      <c r="A3371" t="inlineStr">
        <is>
          <t>playing didgeridoo</t>
        </is>
      </c>
      <c r="B3371" t="inlineStr">
        <is>
          <t>Advanced Didgeridoo playing tutorial</t>
        </is>
      </c>
      <c r="C3371"/>
      <c r="D3371"/>
      <c r="E3371" t="inlineStr">
        <is>
          <t>https://www.youtube.com/results?search_query=Advanced+Didgeridoo+playing+tutorial&amp;sp=EgQgAXAB</t>
        </is>
      </c>
    </row>
    <row r="3372" ht="25.5" customHeight="1">
      <c r="A3372" t="inlineStr">
        <is>
          <t>playing didgeridoo</t>
        </is>
      </c>
      <c r="B3372" t="inlineStr">
        <is>
          <t>Understanding Didgeridoo sounds and rhythms</t>
        </is>
      </c>
      <c r="C3372"/>
      <c r="D3372"/>
      <c r="E3372" t="inlineStr">
        <is>
          <t>https://www.youtube.com/results?search_query=Understanding+Didgeridoo+sounds+and+rhythms&amp;sp=EgQgAXAB</t>
        </is>
      </c>
    </row>
    <row r="3373" ht="25.5" customHeight="1">
      <c r="A3373" t="inlineStr">
        <is>
          <t>playing didgeridoo</t>
        </is>
      </c>
      <c r="B3373" t="inlineStr">
        <is>
          <t>Didgeridoo playing exercises and practice tips</t>
        </is>
      </c>
      <c r="C3373"/>
      <c r="D3373"/>
      <c r="E3373" t="inlineStr">
        <is>
          <t>https://www.youtube.com/results?search_query=Didgeridoo+playing+exercises+and+practice+tips&amp;sp=EgQgAXAB</t>
        </is>
      </c>
    </row>
    <row r="3374" ht="25.5" customHeight="1">
      <c r="A3374" t="inlineStr">
        <is>
          <t>playing flute</t>
        </is>
      </c>
      <c r="B3374" t="inlineStr">
        <is>
          <t>Learning to play the flute for beginners</t>
        </is>
      </c>
      <c r="C3374"/>
      <c r="D3374"/>
      <c r="E3374" t="inlineStr">
        <is>
          <t>https://www.youtube.com/results?search_query=Learning+to+play+the+flute+for+beginners&amp;sp=EgQgAXAB</t>
        </is>
      </c>
    </row>
    <row r="3375" ht="25.5" customHeight="1">
      <c r="A3375" t="inlineStr">
        <is>
          <t>playing flute</t>
        </is>
      </c>
      <c r="B3375" t="inlineStr">
        <is>
          <t>How to play the flute for beginners step by step</t>
        </is>
      </c>
      <c r="C3375"/>
      <c r="D3375"/>
      <c r="E3375" t="inlineStr">
        <is>
          <t>https://www.youtube.com/results?search_query=How+to+play+the+flute+for+beginners+step+by+step&amp;sp=EgQgAXAB</t>
        </is>
      </c>
    </row>
    <row r="3376" ht="25.5" customHeight="1">
      <c r="A3376" t="inlineStr">
        <is>
          <t>playing flute</t>
        </is>
      </c>
      <c r="B3376" t="inlineStr">
        <is>
          <t>Flute playing techniques</t>
        </is>
      </c>
      <c r="C3376"/>
      <c r="D3376"/>
      <c r="E3376" t="inlineStr">
        <is>
          <t>https://www.youtube.com/results?search_query=Flute+playing+techniques&amp;sp=EgQgAXAB</t>
        </is>
      </c>
    </row>
    <row r="3377" ht="25.5" customHeight="1">
      <c r="A3377" t="inlineStr">
        <is>
          <t>playing flute</t>
        </is>
      </c>
      <c r="B3377" t="inlineStr">
        <is>
          <t>Day in the life of a professional flute player</t>
        </is>
      </c>
      <c r="C3377"/>
      <c r="D3377"/>
      <c r="E3377" t="inlineStr">
        <is>
          <t>https://www.youtube.com/results?search_query=Day+in+the+life+of+a+professional+flute+player&amp;sp=EgQgAXAB</t>
        </is>
      </c>
    </row>
    <row r="3378" ht="25.5" customHeight="1">
      <c r="A3378" t="inlineStr">
        <is>
          <t>playing flute</t>
        </is>
      </c>
      <c r="B3378" t="inlineStr">
        <is>
          <t>How to clean and maintain your flute</t>
        </is>
      </c>
      <c r="C3378"/>
      <c r="D3378"/>
      <c r="E3378" t="inlineStr">
        <is>
          <t>https://www.youtube.com/results?search_query=How+to+clean+and+maintain+your+flute&amp;sp=EgQgAXAB</t>
        </is>
      </c>
    </row>
    <row r="3379" ht="25.5" customHeight="1">
      <c r="A3379" t="inlineStr">
        <is>
          <t>playing flute</t>
        </is>
      </c>
      <c r="B3379" t="inlineStr">
        <is>
          <t>Music sheet reading for flute players</t>
        </is>
      </c>
      <c r="C3379"/>
      <c r="D3379"/>
      <c r="E3379" t="inlineStr">
        <is>
          <t>https://www.youtube.com/results?search_query=Music+sheet+reading+for+flute+players&amp;sp=EgQgAXAB</t>
        </is>
      </c>
    </row>
    <row r="3380" ht="25.5" customHeight="1">
      <c r="A3380" t="inlineStr">
        <is>
          <t>playing flute</t>
        </is>
      </c>
      <c r="B3380" t="inlineStr">
        <is>
          <t>Practice routines for aspiring flute players</t>
        </is>
      </c>
      <c r="C3380"/>
      <c r="D3380"/>
      <c r="E3380" t="inlineStr">
        <is>
          <t>https://www.youtube.com/results?search_query=Practice+routines+for+aspiring+flute+players&amp;sp=EgQgAXAB</t>
        </is>
      </c>
    </row>
    <row r="3381" ht="25.5" customHeight="1">
      <c r="A3381" t="inlineStr">
        <is>
          <t>playing flute</t>
        </is>
      </c>
      <c r="B3381" t="inlineStr">
        <is>
          <t>Mastering the flute: Advanced Techniques</t>
        </is>
      </c>
      <c r="C3381"/>
      <c r="D3381"/>
      <c r="E3381" t="inlineStr">
        <is>
          <t>https://www.youtube.com/results?search_query=Mastering+the+flute:+Advanced+Techniques&amp;sp=EgQgAXAB</t>
        </is>
      </c>
    </row>
    <row r="3382" ht="25.5" customHeight="1">
      <c r="A3382" t="inlineStr">
        <is>
          <t>playing flute</t>
        </is>
      </c>
      <c r="B3382" t="inlineStr">
        <is>
          <t>How to play popular songs on the flute</t>
        </is>
      </c>
      <c r="C3382"/>
      <c r="D3382"/>
      <c r="E3382" t="inlineStr">
        <is>
          <t>https://www.youtube.com/results?search_query=How+to+play+popular+songs+on+the+flute&amp;sp=EgQgAXAB</t>
        </is>
      </c>
    </row>
    <row r="3383" ht="25.5" customHeight="1">
      <c r="A3383" t="inlineStr">
        <is>
          <t>playing flute</t>
        </is>
      </c>
      <c r="B3383" t="inlineStr">
        <is>
          <t>Flute tuning and pitch control guide</t>
        </is>
      </c>
      <c r="C3383"/>
      <c r="D3383"/>
      <c r="E3383" t="inlineStr">
        <is>
          <t>https://www.youtube.com/results?search_query=Flute+tuning+and+pitch+control+guide&amp;sp=EgQgAXAB</t>
        </is>
      </c>
    </row>
    <row r="3384" ht="25.5" customHeight="1">
      <c r="A3384" t="inlineStr">
        <is>
          <t>playing harmonica</t>
        </is>
      </c>
      <c r="B3384" t="inlineStr">
        <is>
          <t>How to play harmonica for beginners</t>
        </is>
      </c>
      <c r="C3384"/>
      <c r="D3384"/>
      <c r="E3384" t="inlineStr">
        <is>
          <t>https://www.youtube.com/results?search_query=How+to+play+harmonica+for+beginners&amp;sp=EgQgAXAB</t>
        </is>
      </c>
    </row>
    <row r="3385" ht="25.5" customHeight="1">
      <c r="A3385" t="inlineStr">
        <is>
          <t>playing harmonica</t>
        </is>
      </c>
      <c r="B3385" t="inlineStr">
        <is>
          <t>Advanced harmonica playing techniques</t>
        </is>
      </c>
      <c r="C3385"/>
      <c r="D3385"/>
      <c r="E3385" t="inlineStr">
        <is>
          <t>https://www.youtube.com/results?search_query=Advanced+harmonica+playing+techniques&amp;sp=EgQgAXAB</t>
        </is>
      </c>
    </row>
    <row r="3386" ht="25.5" customHeight="1">
      <c r="A3386" t="inlineStr">
        <is>
          <t>playing harmonica</t>
        </is>
      </c>
      <c r="B3386" t="inlineStr">
        <is>
          <t>Day in the life of a professional harmonica player</t>
        </is>
      </c>
      <c r="C3386"/>
      <c r="D3386"/>
      <c r="E3386" t="inlineStr">
        <is>
          <t>https://www.youtube.com/results?search_query=Day+in+the+life+of+a+professional+harmonica+player&amp;sp=EgQgAXAB</t>
        </is>
      </c>
    </row>
    <row r="3387" ht="25.5" customHeight="1">
      <c r="A3387" t="inlineStr">
        <is>
          <t>playing harmonica</t>
        </is>
      </c>
      <c r="B3387" t="inlineStr">
        <is>
          <t>Famous harmonica solos breakdown</t>
        </is>
      </c>
      <c r="C3387"/>
      <c r="D3387"/>
      <c r="E3387" t="inlineStr">
        <is>
          <t>https://www.youtube.com/results?search_query=Famous+harmonica+solos+breakdown&amp;sp=EgQgAXAB</t>
        </is>
      </c>
    </row>
    <row r="3388" ht="25.5" customHeight="1">
      <c r="A3388" t="inlineStr">
        <is>
          <t>playing harmonica</t>
        </is>
      </c>
      <c r="B3388" t="inlineStr">
        <is>
          <t>Harmonica playing tutorial for blues music</t>
        </is>
      </c>
      <c r="C3388"/>
      <c r="D3388"/>
      <c r="E3388" t="inlineStr">
        <is>
          <t>https://www.youtube.com/results?search_query=Harmonica+playing+tutorial+for+blues+music&amp;sp=EgQgAXAB</t>
        </is>
      </c>
    </row>
    <row r="3389" ht="25.5" customHeight="1">
      <c r="A3389" t="inlineStr">
        <is>
          <t>playing harmonica</t>
        </is>
      </c>
      <c r="B3389" t="inlineStr">
        <is>
          <t>Harmonica lessons for popular songs</t>
        </is>
      </c>
      <c r="C3389"/>
      <c r="D3389"/>
      <c r="E3389" t="inlineStr">
        <is>
          <t>https://www.youtube.com/results?search_query=Harmonica+lessons+for+popular+songs&amp;sp=EgQgAXAB</t>
        </is>
      </c>
    </row>
    <row r="3390" ht="25.5" customHeight="1">
      <c r="A3390" t="inlineStr">
        <is>
          <t>playing harmonica</t>
        </is>
      </c>
      <c r="B3390" t="inlineStr">
        <is>
          <t>Breathing techniques in harmonica playing</t>
        </is>
      </c>
      <c r="C3390"/>
      <c r="D3390"/>
      <c r="E3390" t="inlineStr">
        <is>
          <t>https://www.youtube.com/results?search_query=Breathing+techniques+in+harmonica+playing&amp;sp=EgQgAXAB</t>
        </is>
      </c>
    </row>
    <row r="3391" ht="25.5" customHeight="1">
      <c r="A3391" t="inlineStr">
        <is>
          <t>playing harmonica</t>
        </is>
      </c>
      <c r="B3391" t="inlineStr">
        <is>
          <t>Improvising on harmonica: tips and tricks</t>
        </is>
      </c>
      <c r="C3391"/>
      <c r="D3391"/>
      <c r="E3391" t="inlineStr">
        <is>
          <t>https://www.youtube.com/results?search_query=Improvising+on+harmonica:+tips+and+tricks&amp;sp=EgQgAXAB</t>
        </is>
      </c>
    </row>
    <row r="3392" ht="25.5" customHeight="1">
      <c r="A3392" t="inlineStr">
        <is>
          <t>playing harmonica</t>
        </is>
      </c>
      <c r="B3392" t="inlineStr">
        <is>
          <t>Different styles of harmonica playing</t>
        </is>
      </c>
      <c r="C3392"/>
      <c r="D3392"/>
      <c r="E3392" t="inlineStr">
        <is>
          <t>https://www.youtube.com/results?search_query=Different+styles+of+harmonica+playing&amp;sp=EgQgAXAB</t>
        </is>
      </c>
    </row>
    <row r="3393" ht="25.5" customHeight="1">
      <c r="A3393" t="inlineStr">
        <is>
          <t>playing harmonica</t>
        </is>
      </c>
      <c r="B3393" t="inlineStr">
        <is>
          <t>Understanding harmonica tabs and notation</t>
        </is>
      </c>
      <c r="C3393"/>
      <c r="D3393"/>
      <c r="E3393" t="inlineStr">
        <is>
          <t>https://www.youtube.com/results?search_query=Understanding+harmonica+tabs+and+notation&amp;sp=EgQgAXAB</t>
        </is>
      </c>
    </row>
    <row r="3394" ht="25.5" customHeight="1">
      <c r="A3394" t="inlineStr">
        <is>
          <t>playing harp</t>
        </is>
      </c>
      <c r="B3394" t="inlineStr">
        <is>
          <t>How to play the harp for beginners</t>
        </is>
      </c>
      <c r="C3394"/>
      <c r="D3394"/>
      <c r="E3394" t="inlineStr">
        <is>
          <t>https://www.youtube.com/results?search_query=How+to+play+the+harp+for+beginners&amp;sp=EgQgAXAB</t>
        </is>
      </c>
    </row>
    <row r="3395" ht="25.5" customHeight="1">
      <c r="A3395" t="inlineStr">
        <is>
          <t>playing harp</t>
        </is>
      </c>
      <c r="B3395" t="inlineStr">
        <is>
          <t>Best harp playing techniques</t>
        </is>
      </c>
      <c r="C3395"/>
      <c r="D3395"/>
      <c r="E3395" t="inlineStr">
        <is>
          <t>https://www.youtube.com/results?search_query=Best+harp+playing+techniques&amp;sp=EgQgAXAB</t>
        </is>
      </c>
    </row>
    <row r="3396" ht="25.5" customHeight="1">
      <c r="A3396" t="inlineStr">
        <is>
          <t>playing harp</t>
        </is>
      </c>
      <c r="B3396" t="inlineStr">
        <is>
          <t>Top harp songs to learn</t>
        </is>
      </c>
      <c r="C3396"/>
      <c r="D3396"/>
      <c r="E3396" t="inlineStr">
        <is>
          <t>https://www.youtube.com/results?search_query=Top+harp+songs+to+learn&amp;sp=EgQgAXAB</t>
        </is>
      </c>
    </row>
    <row r="3397" ht="25.5" customHeight="1">
      <c r="A3397" t="inlineStr">
        <is>
          <t>playing harp</t>
        </is>
      </c>
      <c r="B3397" t="inlineStr">
        <is>
          <t>Day in the life of a professional harpist</t>
        </is>
      </c>
      <c r="C3397"/>
      <c r="D3397"/>
      <c r="E3397" t="inlineStr">
        <is>
          <t>https://www.youtube.com/results?search_query=Day+in+the+life+of+a+professional+harpist&amp;sp=EgQgAXAB</t>
        </is>
      </c>
    </row>
    <row r="3398" ht="25.5" customHeight="1">
      <c r="A3398" t="inlineStr">
        <is>
          <t>playing harp</t>
        </is>
      </c>
      <c r="B3398" t="inlineStr">
        <is>
          <t>Masterclass Harp Lessons</t>
        </is>
      </c>
      <c r="C3398"/>
      <c r="D3398"/>
      <c r="E3398" t="inlineStr">
        <is>
          <t>https://www.youtube.com/results?search_query=Masterclass+Harp+Lessons&amp;sp=EgQgAXAB</t>
        </is>
      </c>
    </row>
    <row r="3399" ht="25.5" customHeight="1">
      <c r="A3399" t="inlineStr">
        <is>
          <t>playing harp</t>
        </is>
      </c>
      <c r="B3399" t="inlineStr">
        <is>
          <t>Guide on tuning your harp</t>
        </is>
      </c>
      <c r="C3399"/>
      <c r="D3399"/>
      <c r="E3399" t="inlineStr">
        <is>
          <t>https://www.youtube.com/results?search_query=Guide+on+tuning+your+harp&amp;sp=EgQgAXAB</t>
        </is>
      </c>
    </row>
    <row r="3400" ht="25.5" customHeight="1">
      <c r="A3400" t="inlineStr">
        <is>
          <t>playing harp</t>
        </is>
      </c>
      <c r="B3400" t="inlineStr">
        <is>
          <t>Understanding harp cords and notes</t>
        </is>
      </c>
      <c r="C3400"/>
      <c r="D3400"/>
      <c r="E3400" t="inlineStr">
        <is>
          <t>https://www.youtube.com/results?search_query=Understanding+harp+cords+and+notes&amp;sp=EgQgAXAB</t>
        </is>
      </c>
    </row>
    <row r="3401" ht="25.5" customHeight="1">
      <c r="A3401" t="inlineStr">
        <is>
          <t>playing harp</t>
        </is>
      </c>
      <c r="B3401" t="inlineStr">
        <is>
          <t>Playing harp for relaxation and meditation</t>
        </is>
      </c>
      <c r="C3401"/>
      <c r="D3401"/>
      <c r="E3401" t="inlineStr">
        <is>
          <t>https://www.youtube.com/results?search_query=Playing+harp+for+relaxation+and+meditation&amp;sp=EgQgAXAB</t>
        </is>
      </c>
    </row>
    <row r="3402" ht="25.5" customHeight="1">
      <c r="A3402" t="inlineStr">
        <is>
          <t>playing harp</t>
        </is>
      </c>
      <c r="B3402" t="inlineStr">
        <is>
          <t>Harp playing challenges and how to overcome them</t>
        </is>
      </c>
      <c r="C3402"/>
      <c r="D3402"/>
      <c r="E3402" t="inlineStr">
        <is>
          <t>https://www.youtube.com/results?search_query=Harp+playing+challenges+and+how+to+overcome+them&amp;sp=EgQgAXAB</t>
        </is>
      </c>
    </row>
    <row r="3403" ht="25.5" customHeight="1">
      <c r="A3403" t="inlineStr">
        <is>
          <t>playing harp</t>
        </is>
      </c>
      <c r="B3403" t="inlineStr">
        <is>
          <t>Insight into the history and science of harp playing</t>
        </is>
      </c>
      <c r="C3403"/>
      <c r="D3403"/>
      <c r="E3403" t="inlineStr">
        <is>
          <t>https://www.youtube.com/results?search_query=Insight+into+the+history+and+science+of+harp+playing&amp;sp=EgQgAXAB</t>
        </is>
      </c>
    </row>
    <row r="3404" ht="25.5" customHeight="1">
      <c r="A3404" t="inlineStr">
        <is>
          <t>playing ice hockey</t>
        </is>
      </c>
      <c r="B3404" t="inlineStr">
        <is>
          <t>How to play ice hockey for beginners</t>
        </is>
      </c>
      <c r="C3404"/>
      <c r="D3404"/>
      <c r="E3404" t="inlineStr">
        <is>
          <t>https://www.youtube.com/results?search_query=How+to+play+ice+hockey+for+beginners&amp;sp=EgQgAXAB</t>
        </is>
      </c>
    </row>
    <row r="3405" ht="25.5" customHeight="1">
      <c r="A3405" t="inlineStr">
        <is>
          <t>playing ice hockey</t>
        </is>
      </c>
      <c r="B3405" t="inlineStr">
        <is>
          <t>Ice hockey training drills</t>
        </is>
      </c>
      <c r="C3405"/>
      <c r="D3405"/>
      <c r="E3405" t="inlineStr">
        <is>
          <t>https://www.youtube.com/results?search_query=Ice+hockey+training+drills&amp;sp=EgQgAXAB</t>
        </is>
      </c>
    </row>
    <row r="3406" ht="25.5" customHeight="1">
      <c r="A3406" t="inlineStr">
        <is>
          <t>playing ice hockey</t>
        </is>
      </c>
      <c r="B3406" t="inlineStr">
        <is>
          <t>Day in the life of a professional ice hockey player</t>
        </is>
      </c>
      <c r="C3406"/>
      <c r="D3406"/>
      <c r="E3406" t="inlineStr">
        <is>
          <t>https://www.youtube.com/results?search_query=Day+in+the+life+of+a+professional+ice+hockey+player&amp;sp=EgQgAXAB</t>
        </is>
      </c>
    </row>
    <row r="3407" ht="25.5" customHeight="1">
      <c r="A3407" t="inlineStr">
        <is>
          <t>playing ice hockey</t>
        </is>
      </c>
      <c r="B3407" t="inlineStr">
        <is>
          <t>How to improve ice hockey skills</t>
        </is>
      </c>
      <c r="C3407"/>
      <c r="D3407"/>
      <c r="E3407" t="inlineStr">
        <is>
          <t>https://www.youtube.com/results?search_query=How+to+improve+ice+hockey+skills&amp;sp=EgQgAXAB</t>
        </is>
      </c>
    </row>
    <row r="3408" ht="25.5" customHeight="1">
      <c r="A3408" t="inlineStr">
        <is>
          <t>playing ice hockey</t>
        </is>
      </c>
      <c r="B3408" t="inlineStr">
        <is>
          <t>Best ice hockey matches of all time</t>
        </is>
      </c>
      <c r="C3408"/>
      <c r="D3408"/>
      <c r="E3408" t="inlineStr">
        <is>
          <t>https://www.youtube.com/results?search_query=Best+ice+hockey+matches+of+all+time&amp;sp=EgQgAXAB</t>
        </is>
      </c>
    </row>
    <row r="3409" ht="25.5" customHeight="1">
      <c r="A3409" t="inlineStr">
        <is>
          <t>playing ice hockey</t>
        </is>
      </c>
      <c r="B3409" t="inlineStr">
        <is>
          <t>How to choose ice hockey gear</t>
        </is>
      </c>
      <c r="C3409"/>
      <c r="D3409"/>
      <c r="E3409" t="inlineStr">
        <is>
          <t>https://www.youtube.com/results?search_query=How+to+choose+ice+hockey+gear&amp;sp=EgQgAXAB</t>
        </is>
      </c>
    </row>
    <row r="3410" ht="25.5" customHeight="1">
      <c r="A3410" t="inlineStr">
        <is>
          <t>playing ice hockey</t>
        </is>
      </c>
      <c r="B3410" t="inlineStr">
        <is>
          <t>Ice hockey strategies and tactics</t>
        </is>
      </c>
      <c r="C3410"/>
      <c r="D3410"/>
      <c r="E3410" t="inlineStr">
        <is>
          <t>https://www.youtube.com/results?search_query=Ice+hockey+strategies+and+tactics&amp;sp=EgQgAXAB</t>
        </is>
      </c>
    </row>
    <row r="3411" ht="25.5" customHeight="1">
      <c r="A3411" t="inlineStr">
        <is>
          <t>playing ice hockey</t>
        </is>
      </c>
      <c r="B3411" t="inlineStr">
        <is>
          <t>Basic rules of ice hockey explained</t>
        </is>
      </c>
      <c r="C3411"/>
      <c r="D3411"/>
      <c r="E3411" t="inlineStr">
        <is>
          <t>https://www.youtube.com/results?search_query=Basic+rules+of+ice+hockey+explained&amp;sp=EgQgAXAB</t>
        </is>
      </c>
    </row>
    <row r="3412" ht="25.5" customHeight="1">
      <c r="A3412" t="inlineStr">
        <is>
          <t>playing ice hockey</t>
        </is>
      </c>
      <c r="B3412" t="inlineStr">
        <is>
          <t>How to become a professional ice hockey player</t>
        </is>
      </c>
      <c r="C3412"/>
      <c r="D3412"/>
      <c r="E3412" t="inlineStr">
        <is>
          <t>https://www.youtube.com/results?search_query=How+to+become+a+professional+ice+hockey+player&amp;sp=EgQgAXAB</t>
        </is>
      </c>
    </row>
    <row r="3413" ht="25.5" customHeight="1">
      <c r="A3413" t="inlineStr">
        <is>
          <t>playing ice hockey</t>
        </is>
      </c>
      <c r="B3413" t="inlineStr">
        <is>
          <t>Ice hockey conditioning and strength training routines</t>
        </is>
      </c>
      <c r="C3413"/>
      <c r="D3413"/>
      <c r="E3413" t="inlineStr">
        <is>
          <t>https://www.youtube.com/results?search_query=Ice+hockey+conditioning+and+strength+training+routines&amp;sp=EgQgAXAB</t>
        </is>
      </c>
    </row>
    <row r="3414" ht="25.5" customHeight="1">
      <c r="A3414" t="inlineStr">
        <is>
          <t>playing keyboard</t>
        </is>
      </c>
      <c r="B3414" t="inlineStr">
        <is>
          <t>How to play keyboard for beginners</t>
        </is>
      </c>
      <c r="C3414"/>
      <c r="D3414"/>
      <c r="E3414" t="inlineStr">
        <is>
          <t>https://www.youtube.com/results?search_query=How+to+play+keyboard+for+beginners&amp;sp=EgQgAXAB</t>
        </is>
      </c>
    </row>
    <row r="3415" ht="25.5" customHeight="1">
      <c r="A3415" t="inlineStr">
        <is>
          <t>playing keyboard</t>
        </is>
      </c>
      <c r="B3415" t="inlineStr">
        <is>
          <t>Keyboard playing tutorials</t>
        </is>
      </c>
      <c r="C3415"/>
      <c r="D3415"/>
      <c r="E3415" t="inlineStr">
        <is>
          <t>https://www.youtube.com/results?search_query=Keyboard+playing+tutorials&amp;sp=EgQgAXAB</t>
        </is>
      </c>
    </row>
    <row r="3416" ht="25.5" customHeight="1">
      <c r="A3416" t="inlineStr">
        <is>
          <t>playing keyboard</t>
        </is>
      </c>
      <c r="B3416" t="inlineStr">
        <is>
          <t>Popular songs to play on keyboard</t>
        </is>
      </c>
      <c r="C3416"/>
      <c r="D3416"/>
      <c r="E3416" t="inlineStr">
        <is>
          <t>https://www.youtube.com/results?search_query=Popular+songs+to+play+on+keyboard&amp;sp=EgQgAXAB</t>
        </is>
      </c>
    </row>
    <row r="3417" ht="25.5" customHeight="1">
      <c r="A3417" t="inlineStr">
        <is>
          <t>playing keyboard</t>
        </is>
      </c>
      <c r="B3417" t="inlineStr">
        <is>
          <t>Masterclass on keyboard playing</t>
        </is>
      </c>
      <c r="C3417"/>
      <c r="D3417"/>
      <c r="E3417" t="inlineStr">
        <is>
          <t>https://www.youtube.com/results?search_query=Masterclass+on+keyboard+playing&amp;sp=EgQgAXAB</t>
        </is>
      </c>
    </row>
    <row r="3418" ht="25.5" customHeight="1">
      <c r="A3418" t="inlineStr">
        <is>
          <t>playing keyboard</t>
        </is>
      </c>
      <c r="B3418" t="inlineStr">
        <is>
          <t>Day in the life of a professional keyboard player</t>
        </is>
      </c>
      <c r="C3418"/>
      <c r="D3418"/>
      <c r="E3418" t="inlineStr">
        <is>
          <t>https://www.youtube.com/results?search_query=Day+in+the+life+of+a+professional+keyboard+player&amp;sp=EgQgAXAB</t>
        </is>
      </c>
    </row>
    <row r="3419" ht="25.5" customHeight="1">
      <c r="A3419" t="inlineStr">
        <is>
          <t>playing keyboard</t>
        </is>
      </c>
      <c r="B3419" t="inlineStr">
        <is>
          <t>Keyboard playing techniques</t>
        </is>
      </c>
      <c r="C3419"/>
      <c r="D3419"/>
      <c r="E3419" t="inlineStr">
        <is>
          <t>https://www.youtube.com/results?search_query=Keyboard+playing+techniques&amp;sp=EgQgAXAB</t>
        </is>
      </c>
    </row>
    <row r="3420" ht="25.5" customHeight="1">
      <c r="A3420" t="inlineStr">
        <is>
          <t>playing keyboard</t>
        </is>
      </c>
      <c r="B3420" t="inlineStr">
        <is>
          <t>Improvising on keyboard tips and tricks</t>
        </is>
      </c>
      <c r="C3420"/>
      <c r="D3420"/>
      <c r="E3420" t="inlineStr">
        <is>
          <t>https://www.youtube.com/results?search_query=Improvising+on+keyboard+tips+and+tricks&amp;sp=EgQgAXAB</t>
        </is>
      </c>
    </row>
    <row r="3421" ht="25.5" customHeight="1">
      <c r="A3421" t="inlineStr">
        <is>
          <t>playing keyboard</t>
        </is>
      </c>
      <c r="B3421" t="inlineStr">
        <is>
          <t>Reading sheet music for keyboard players</t>
        </is>
      </c>
      <c r="C3421"/>
      <c r="D3421"/>
      <c r="E3421" t="inlineStr">
        <is>
          <t>https://www.youtube.com/results?search_query=Reading+sheet+music+for+keyboard+players&amp;sp=EgQgAXAB</t>
        </is>
      </c>
    </row>
    <row r="3422" ht="25.5" customHeight="1">
      <c r="A3422" t="inlineStr">
        <is>
          <t>playing keyboard</t>
        </is>
      </c>
      <c r="B3422" t="inlineStr">
        <is>
          <t>Performance tricks for keyboard players</t>
        </is>
      </c>
      <c r="C3422"/>
      <c r="D3422"/>
      <c r="E3422" t="inlineStr">
        <is>
          <t>https://www.youtube.com/results?search_query=Performance+tricks+for+keyboard+players&amp;sp=EgQgAXAB</t>
        </is>
      </c>
    </row>
    <row r="3423" ht="25.5" customHeight="1">
      <c r="A3423" t="inlineStr">
        <is>
          <t>playing keyboard</t>
        </is>
      </c>
      <c r="B3423" t="inlineStr">
        <is>
          <t>Advanced keyboard playing lessons</t>
        </is>
      </c>
      <c r="C3423"/>
      <c r="D3423"/>
      <c r="E3423" t="inlineStr">
        <is>
          <t>https://www.youtube.com/results?search_query=Advanced+keyboard+playing+lessons&amp;sp=EgQgAXAB</t>
        </is>
      </c>
    </row>
    <row r="3424" ht="25.5" customHeight="1">
      <c r="A3424" t="inlineStr">
        <is>
          <t>playing kickball</t>
        </is>
      </c>
      <c r="B3424" t="inlineStr">
        <is>
          <t>How to play kickball for beginners</t>
        </is>
      </c>
      <c r="C3424"/>
      <c r="D3424"/>
      <c r="E3424" t="inlineStr">
        <is>
          <t>https://www.youtube.com/results?search_query=How+to+play+kickball+for+beginners&amp;sp=EgQgAXAB</t>
        </is>
      </c>
    </row>
    <row r="3425" ht="25.5" customHeight="1">
      <c r="A3425" t="inlineStr">
        <is>
          <t>playing kickball</t>
        </is>
      </c>
      <c r="B3425" t="inlineStr">
        <is>
          <t>Kickball game strategies and techniques</t>
        </is>
      </c>
      <c r="C3425"/>
      <c r="D3425"/>
      <c r="E3425" t="inlineStr">
        <is>
          <t>https://www.youtube.com/results?search_query=Kickball+game+strategies+and+techniques&amp;sp=EgQgAXAB</t>
        </is>
      </c>
    </row>
    <row r="3426" ht="25.5" customHeight="1">
      <c r="A3426" t="inlineStr">
        <is>
          <t>playing kickball</t>
        </is>
      </c>
      <c r="B3426" t="inlineStr">
        <is>
          <t>Mastering the art of kickball kicking</t>
        </is>
      </c>
      <c r="C3426"/>
      <c r="D3426"/>
      <c r="E3426" t="inlineStr">
        <is>
          <t>https://www.youtube.com/results?search_query=Mastering+the+art+of+kickball+kicking&amp;sp=EgQgAXAB</t>
        </is>
      </c>
    </row>
    <row r="3427" ht="25.5" customHeight="1">
      <c r="A3427" t="inlineStr">
        <is>
          <t>playing kickball</t>
        </is>
      </c>
      <c r="B3427" t="inlineStr">
        <is>
          <t>Drills to improve your kickball skills</t>
        </is>
      </c>
      <c r="C3427"/>
      <c r="D3427"/>
      <c r="E3427" t="inlineStr">
        <is>
          <t>https://www.youtube.com/results?search_query=Drills+to+improve+your+kickball+skills&amp;sp=EgQgAXAB</t>
        </is>
      </c>
    </row>
    <row r="3428" ht="25.5" customHeight="1">
      <c r="A3428" t="inlineStr">
        <is>
          <t>playing kickball</t>
        </is>
      </c>
      <c r="B3428" t="inlineStr">
        <is>
          <t>Kickball tournaments highlights</t>
        </is>
      </c>
      <c r="C3428"/>
      <c r="D3428"/>
      <c r="E3428" t="inlineStr">
        <is>
          <t>https://www.youtube.com/results?search_query=Kickball+tournaments+highlights&amp;sp=EgQgAXAB</t>
        </is>
      </c>
    </row>
    <row r="3429" ht="25.5" customHeight="1">
      <c r="A3429" t="inlineStr">
        <is>
          <t>playing kickball</t>
        </is>
      </c>
      <c r="B3429" t="inlineStr">
        <is>
          <t>Pro tips for becoming a better kickball player</t>
        </is>
      </c>
      <c r="C3429"/>
      <c r="D3429"/>
      <c r="E3429" t="inlineStr">
        <is>
          <t>https://www.youtube.com/results?search_query=Pro+tips+for+becoming+a+better+kickball+player&amp;sp=EgQgAXAB</t>
        </is>
      </c>
    </row>
    <row r="3430" ht="25.5" customHeight="1">
      <c r="A3430" t="inlineStr">
        <is>
          <t>playing kickball</t>
        </is>
      </c>
      <c r="B3430" t="inlineStr">
        <is>
          <t>Day in the life of a professional kickball player</t>
        </is>
      </c>
      <c r="C3430"/>
      <c r="D3430"/>
      <c r="E3430" t="inlineStr">
        <is>
          <t>https://www.youtube.com/results?search_query=Day+in+the+life+of+a+professional+kickball+player&amp;sp=EgQgAXAB</t>
        </is>
      </c>
    </row>
    <row r="3431" ht="25.5" customHeight="1">
      <c r="A3431" t="inlineStr">
        <is>
          <t>playing kickball</t>
        </is>
      </c>
      <c r="B3431" t="inlineStr">
        <is>
          <t>Official rules of kickball explained</t>
        </is>
      </c>
      <c r="C3431"/>
      <c r="D3431"/>
      <c r="E3431" t="inlineStr">
        <is>
          <t>https://www.youtube.com/results?search_query=Official+rules+of+kickball+explained&amp;sp=EgQgAXAB</t>
        </is>
      </c>
    </row>
    <row r="3432" ht="25.5" customHeight="1">
      <c r="A3432" t="inlineStr">
        <is>
          <t>playing kickball</t>
        </is>
      </c>
      <c r="B3432" t="inlineStr">
        <is>
          <t>Advanced kickball strategies</t>
        </is>
      </c>
      <c r="C3432"/>
      <c r="D3432"/>
      <c r="E3432" t="inlineStr">
        <is>
          <t>https://www.youtube.com/results?search_query=Advanced+kickball+strategies&amp;sp=EgQgAXAB</t>
        </is>
      </c>
    </row>
    <row r="3433" ht="25.5" customHeight="1">
      <c r="A3433" t="inlineStr">
        <is>
          <t>playing kickball</t>
        </is>
      </c>
      <c r="B3433" t="inlineStr">
        <is>
          <t>7 common mistakes to avoid while playing kickball</t>
        </is>
      </c>
      <c r="C3433"/>
      <c r="D3433"/>
      <c r="E3433" t="inlineStr">
        <is>
          <t>https://www.youtube.com/results?search_query=7+common+mistakes+to+avoid+while+playing+kickball&amp;sp=EgQgAXAB</t>
        </is>
      </c>
    </row>
    <row r="3434" ht="25.5" customHeight="1">
      <c r="A3434" t="inlineStr">
        <is>
          <t>playing monopoly</t>
        </is>
      </c>
      <c r="B3434" t="inlineStr">
        <is>
          <t>How to play Monopoly for beginners</t>
        </is>
      </c>
      <c r="C3434"/>
      <c r="D3434"/>
      <c r="E3434" t="inlineStr">
        <is>
          <t>https://www.youtube.com/results?search_query=How+to+play+Monopoly+for+beginners&amp;sp=EgQgAXAB</t>
        </is>
      </c>
    </row>
    <row r="3435" ht="25.5" customHeight="1">
      <c r="A3435" t="inlineStr">
        <is>
          <t>playing monopoly</t>
        </is>
      </c>
      <c r="B3435" t="inlineStr">
        <is>
          <t>Expert tips for winning Monopoly</t>
        </is>
      </c>
      <c r="C3435"/>
      <c r="D3435"/>
      <c r="E3435" t="inlineStr">
        <is>
          <t>https://www.youtube.com/results?search_query=Expert+tips+for+winning+Monopoly&amp;sp=EgQgAXAB</t>
        </is>
      </c>
    </row>
    <row r="3436" ht="25.5" customHeight="1">
      <c r="A3436" t="inlineStr">
        <is>
          <t>playing monopoly</t>
        </is>
      </c>
      <c r="B3436" t="inlineStr">
        <is>
          <t>Monopoly strategies and tricks</t>
        </is>
      </c>
      <c r="C3436"/>
      <c r="D3436"/>
      <c r="E3436" t="inlineStr">
        <is>
          <t>https://www.youtube.com/results?search_query=Monopoly+strategies+and+tricks&amp;sp=EgQgAXAB</t>
        </is>
      </c>
    </row>
    <row r="3437" ht="25.5" customHeight="1">
      <c r="A3437" t="inlineStr">
        <is>
          <t>playing monopoly</t>
        </is>
      </c>
      <c r="B3437" t="inlineStr">
        <is>
          <t>How to play Monopoly electronic banking</t>
        </is>
      </c>
      <c r="C3437"/>
      <c r="D3437"/>
      <c r="E3437" t="inlineStr">
        <is>
          <t>https://www.youtube.com/results?search_query=How+to+play+Monopoly+electronic+banking&amp;sp=EgQgAXAB</t>
        </is>
      </c>
    </row>
    <row r="3438" ht="25.5" customHeight="1">
      <c r="A3438" t="inlineStr">
        <is>
          <t>playing monopoly</t>
        </is>
      </c>
      <c r="B3438" t="inlineStr">
        <is>
          <t>Tutorial on setting up a Monopoly game</t>
        </is>
      </c>
      <c r="C3438"/>
      <c r="D3438"/>
      <c r="E3438" t="inlineStr">
        <is>
          <t>https://www.youtube.com/results?search_query=Tutorial+on+setting+up+a+Monopoly+game&amp;sp=EgQgAXAB</t>
        </is>
      </c>
    </row>
    <row r="3439" ht="25.5" customHeight="1">
      <c r="A3439" t="inlineStr">
        <is>
          <t>playing monopoly</t>
        </is>
      </c>
      <c r="B3439" t="inlineStr">
        <is>
          <t>Day in the life of' a professional Monopoly player</t>
        </is>
      </c>
      <c r="C3439"/>
      <c r="D3439"/>
      <c r="E3439" t="inlineStr">
        <is>
          <t>https://www.youtube.com/results?search_query=Day+in+the+life+of'+a+professional+Monopoly+player&amp;sp=EgQgAXAB</t>
        </is>
      </c>
    </row>
    <row r="3440" ht="25.5" customHeight="1">
      <c r="A3440" t="inlineStr">
        <is>
          <t>playing monopoly</t>
        </is>
      </c>
      <c r="B3440" t="inlineStr">
        <is>
          <t>Walking through a full game of Monopoly</t>
        </is>
      </c>
      <c r="C3440"/>
      <c r="D3440"/>
      <c r="E3440" t="inlineStr">
        <is>
          <t>https://www.youtube.com/results?search_query=Walking+through+a+full+game+of+Monopoly&amp;sp=EgQgAXAB</t>
        </is>
      </c>
    </row>
    <row r="3441" ht="25.5" customHeight="1">
      <c r="A3441" t="inlineStr">
        <is>
          <t>playing monopoly</t>
        </is>
      </c>
      <c r="B3441" t="inlineStr">
        <is>
          <t>Understanding Monopoly rules and tactics</t>
        </is>
      </c>
      <c r="C3441"/>
      <c r="D3441"/>
      <c r="E3441" t="inlineStr">
        <is>
          <t>https://www.youtube.com/results?search_query=Understanding+Monopoly+rules+and+tactics&amp;sp=EgQgAXAB</t>
        </is>
      </c>
    </row>
    <row r="3442" ht="25.5" customHeight="1">
      <c r="A3442" t="inlineStr">
        <is>
          <t>playing monopoly</t>
        </is>
      </c>
      <c r="B3442" t="inlineStr">
        <is>
          <t>Lessons from a Monopoly champion</t>
        </is>
      </c>
      <c r="C3442"/>
      <c r="D3442"/>
      <c r="E3442" t="inlineStr">
        <is>
          <t>https://www.youtube.com/results?search_query=Lessons+from+a+Monopoly+champion&amp;sp=EgQgAXAB</t>
        </is>
      </c>
    </row>
    <row r="3443" ht="25.5" customHeight="1">
      <c r="A3443" t="inlineStr">
        <is>
          <t>playing monopoly</t>
        </is>
      </c>
      <c r="B3443" t="inlineStr">
        <is>
          <t>Monopoly gameplay and explanations</t>
        </is>
      </c>
      <c r="C3443"/>
      <c r="D3443"/>
      <c r="E3443" t="inlineStr">
        <is>
          <t>https://www.youtube.com/results?search_query=Monopoly+gameplay+and+explanations&amp;sp=EgQgAXAB</t>
        </is>
      </c>
    </row>
    <row r="3444" ht="25.5" customHeight="1">
      <c r="A3444" t="inlineStr">
        <is>
          <t>playing organ</t>
        </is>
      </c>
      <c r="B3444" t="inlineStr">
        <is>
          <t>How to play the organ for beginners</t>
        </is>
      </c>
      <c r="C3444"/>
      <c r="D3444"/>
      <c r="E3444" t="inlineStr">
        <is>
          <t>https://www.youtube.com/results?search_query=How+to+play+the+organ+for+beginners&amp;sp=EgQgAXAB</t>
        </is>
      </c>
    </row>
    <row r="3445" ht="25.5" customHeight="1">
      <c r="A3445" t="inlineStr">
        <is>
          <t>playing organ</t>
        </is>
      </c>
      <c r="B3445" t="inlineStr">
        <is>
          <t>Fundamentals of playing a church organ</t>
        </is>
      </c>
      <c r="C3445"/>
      <c r="D3445"/>
      <c r="E3445" t="inlineStr">
        <is>
          <t>https://www.youtube.com/results?search_query=Fundamentals+of+playing+a+church+organ&amp;sp=EgQgAXAB</t>
        </is>
      </c>
    </row>
    <row r="3446" ht="25.5" customHeight="1">
      <c r="A3446" t="inlineStr">
        <is>
          <t>playing organ</t>
        </is>
      </c>
      <c r="B3446" t="inlineStr">
        <is>
          <t>Techniques to play organ like a pro</t>
        </is>
      </c>
      <c r="C3446"/>
      <c r="D3446"/>
      <c r="E3446" t="inlineStr">
        <is>
          <t>https://www.youtube.com/results?search_query=Techniques+to+play+organ+like+a+pro&amp;sp=EgQgAXAB</t>
        </is>
      </c>
    </row>
    <row r="3447" ht="25.5" customHeight="1">
      <c r="A3447" t="inlineStr">
        <is>
          <t>playing organ</t>
        </is>
      </c>
      <c r="B3447" t="inlineStr">
        <is>
          <t>Day in the life of a professional organ player</t>
        </is>
      </c>
      <c r="C3447"/>
      <c r="D3447"/>
      <c r="E3447" t="inlineStr">
        <is>
          <t>https://www.youtube.com/results?search_query=Day+in+the+life+of+a+professional+organ+player&amp;sp=EgQgAXAB</t>
        </is>
      </c>
    </row>
    <row r="3448" ht="25.5" customHeight="1">
      <c r="A3448" t="inlineStr">
        <is>
          <t>playing organ</t>
        </is>
      </c>
      <c r="B3448" t="inlineStr">
        <is>
          <t>Best organ playing performances</t>
        </is>
      </c>
      <c r="C3448"/>
      <c r="D3448"/>
      <c r="E3448" t="inlineStr">
        <is>
          <t>https://www.youtube.com/results?search_query=Best+organ+playing+performances&amp;sp=EgQgAXAB</t>
        </is>
      </c>
    </row>
    <row r="3449" ht="25.5" customHeight="1">
      <c r="A3449" t="inlineStr">
        <is>
          <t>playing organ</t>
        </is>
      </c>
      <c r="B3449" t="inlineStr">
        <is>
          <t>Masterclass on organ playing</t>
        </is>
      </c>
      <c r="C3449"/>
      <c r="D3449"/>
      <c r="E3449" t="inlineStr">
        <is>
          <t>https://www.youtube.com/results?search_query=Masterclass+on+organ+playing&amp;sp=EgQgAXAB</t>
        </is>
      </c>
    </row>
    <row r="3450" ht="25.5" customHeight="1">
      <c r="A3450" t="inlineStr">
        <is>
          <t>playing organ</t>
        </is>
      </c>
      <c r="B3450" t="inlineStr">
        <is>
          <t>Five easy songs to play on organ</t>
        </is>
      </c>
      <c r="C3450"/>
      <c r="D3450"/>
      <c r="E3450" t="inlineStr">
        <is>
          <t>https://www.youtube.com/results?search_query=Five+easy+songs+to+play+on+organ&amp;sp=EgQgAXAB</t>
        </is>
      </c>
    </row>
    <row r="3451" ht="25.5" customHeight="1">
      <c r="A3451" t="inlineStr">
        <is>
          <t>playing organ</t>
        </is>
      </c>
      <c r="B3451" t="inlineStr">
        <is>
          <t>Guide to buying and maintaining your first organ</t>
        </is>
      </c>
      <c r="C3451"/>
      <c r="D3451"/>
      <c r="E3451" t="inlineStr">
        <is>
          <t>https://www.youtube.com/results?search_query=Guide+to+buying+and+maintaining+your+first+organ&amp;sp=EgQgAXAB</t>
        </is>
      </c>
    </row>
    <row r="3452" ht="25.5" customHeight="1">
      <c r="A3452" t="inlineStr">
        <is>
          <t>playing organ</t>
        </is>
      </c>
      <c r="B3452" t="inlineStr">
        <is>
          <t>Mistakes to avoid when playing the organ</t>
        </is>
      </c>
      <c r="C3452"/>
      <c r="D3452"/>
      <c r="E3452" t="inlineStr">
        <is>
          <t>https://www.youtube.com/results?search_query=Mistakes+to+avoid+when+playing+the+organ&amp;sp=EgQgAXAB</t>
        </is>
      </c>
    </row>
    <row r="3453" ht="25.5" customHeight="1">
      <c r="A3453" t="inlineStr">
        <is>
          <t>playing organ</t>
        </is>
      </c>
      <c r="B3453" t="inlineStr">
        <is>
          <t>Improving your skills in organ playing</t>
        </is>
      </c>
      <c r="C3453"/>
      <c r="D3453"/>
      <c r="E3453" t="inlineStr">
        <is>
          <t>https://www.youtube.com/results?search_query=Improving+your+skills+in+organ+playing&amp;sp=EgQgAXAB</t>
        </is>
      </c>
    </row>
    <row r="3454" ht="25.5" customHeight="1">
      <c r="A3454" t="inlineStr">
        <is>
          <t>playing poker</t>
        </is>
      </c>
      <c r="B3454" t="inlineStr">
        <is>
          <t>How to play poker for beginners</t>
        </is>
      </c>
      <c r="C3454"/>
      <c r="D3454"/>
      <c r="E3454" t="inlineStr">
        <is>
          <t>https://www.youtube.com/results?search_query=How+to+play+poker+for+beginners&amp;sp=EgQgAXAB</t>
        </is>
      </c>
    </row>
    <row r="3455" ht="25.5" customHeight="1">
      <c r="A3455" t="inlineStr">
        <is>
          <t>playing poker</t>
        </is>
      </c>
      <c r="B3455" t="inlineStr">
        <is>
          <t>Advanced poker strategy tips</t>
        </is>
      </c>
      <c r="C3455"/>
      <c r="D3455"/>
      <c r="E3455" t="inlineStr">
        <is>
          <t>https://www.youtube.com/results?search_query=Advanced+poker+strategy+tips&amp;sp=EgQgAXAB</t>
        </is>
      </c>
    </row>
    <row r="3456" ht="25.5" customHeight="1">
      <c r="A3456" t="inlineStr">
        <is>
          <t>playing poker</t>
        </is>
      </c>
      <c r="B3456" t="inlineStr">
        <is>
          <t>Day in the life of a professional poker player</t>
        </is>
      </c>
      <c r="C3456"/>
      <c r="D3456"/>
      <c r="E3456" t="inlineStr">
        <is>
          <t>https://www.youtube.com/results?search_query=Day+in+the+life+of+a+professional+poker+player&amp;sp=EgQgAXAB</t>
        </is>
      </c>
    </row>
    <row r="3457" ht="25.5" customHeight="1">
      <c r="A3457" t="inlineStr">
        <is>
          <t>playing poker</t>
        </is>
      </c>
      <c r="B3457" t="inlineStr">
        <is>
          <t>Poker tutorial for intermediate players</t>
        </is>
      </c>
      <c r="C3457"/>
      <c r="D3457"/>
      <c r="E3457" t="inlineStr">
        <is>
          <t>https://www.youtube.com/results?search_query=Poker+tutorial+for+intermediate+players&amp;sp=EgQgAXAB</t>
        </is>
      </c>
    </row>
    <row r="3458" ht="25.5" customHeight="1">
      <c r="A3458" t="inlineStr">
        <is>
          <t>playing poker</t>
        </is>
      </c>
      <c r="B3458" t="inlineStr">
        <is>
          <t>Poker tips and tricks from professionals</t>
        </is>
      </c>
      <c r="C3458"/>
      <c r="D3458"/>
      <c r="E3458" t="inlineStr">
        <is>
          <t>https://www.youtube.com/results?search_query=Poker+tips+and+tricks+from+professionals&amp;sp=EgQgAXAB</t>
        </is>
      </c>
    </row>
    <row r="3459" ht="25.5" customHeight="1">
      <c r="A3459" t="inlineStr">
        <is>
          <t>playing poker</t>
        </is>
      </c>
      <c r="B3459" t="inlineStr">
        <is>
          <t>World Series of Poker final table highlights</t>
        </is>
      </c>
      <c r="C3459"/>
      <c r="D3459"/>
      <c r="E3459" t="inlineStr">
        <is>
          <t>https://www.youtube.com/results?search_query=World+Series+of+Poker+final+table+highlights&amp;sp=EgQgAXAB</t>
        </is>
      </c>
    </row>
    <row r="3460" ht="25.5" customHeight="1">
      <c r="A3460" t="inlineStr">
        <is>
          <t>playing poker</t>
        </is>
      </c>
      <c r="B3460" t="inlineStr">
        <is>
          <t>How to read poker faces and bluffs</t>
        </is>
      </c>
      <c r="C3460"/>
      <c r="D3460"/>
      <c r="E3460" t="inlineStr">
        <is>
          <t>https://www.youtube.com/results?search_query=How+to+read+poker+faces+and+bluffs&amp;sp=EgQgAXAB</t>
        </is>
      </c>
    </row>
    <row r="3461" ht="25.5" customHeight="1">
      <c r="A3461" t="inlineStr">
        <is>
          <t>playing poker</t>
        </is>
      </c>
      <c r="B3461" t="inlineStr">
        <is>
          <t>Learn to gamble responsibly while playing poker</t>
        </is>
      </c>
      <c r="C3461"/>
      <c r="D3461"/>
      <c r="E3461" t="inlineStr">
        <is>
          <t>https://www.youtube.com/results?search_query=Learn+to+gamble+responsibly+while+playing+poker&amp;sp=EgQgAXAB</t>
        </is>
      </c>
    </row>
    <row r="3462" ht="25.5" customHeight="1">
      <c r="A3462" t="inlineStr">
        <is>
          <t>playing poker</t>
        </is>
      </c>
      <c r="B3462" t="inlineStr">
        <is>
          <t>Online vs offline poker: pros and cons</t>
        </is>
      </c>
      <c r="C3462"/>
      <c r="D3462"/>
      <c r="E3462" t="inlineStr">
        <is>
          <t>https://www.youtube.com/results?search_query=Online+vs+offline+poker:+pros+and+cons&amp;sp=EgQgAXAB</t>
        </is>
      </c>
    </row>
    <row r="3463" ht="25.5" customHeight="1">
      <c r="A3463" t="inlineStr">
        <is>
          <t>playing poker</t>
        </is>
      </c>
      <c r="B3463" t="inlineStr">
        <is>
          <t>Top 10 memorable hands in poker history</t>
        </is>
      </c>
      <c r="C3463"/>
      <c r="D3463"/>
      <c r="E3463" t="inlineStr">
        <is>
          <t>https://www.youtube.com/results?search_query=Top+10+memorable+hands+in+poker+history&amp;sp=EgQgAXAB</t>
        </is>
      </c>
    </row>
    <row r="3464" ht="25.5" customHeight="1">
      <c r="A3464" t="inlineStr">
        <is>
          <t>playing recorder</t>
        </is>
      </c>
      <c r="B3464" t="inlineStr">
        <is>
          <t>How to play the recorder for beginners</t>
        </is>
      </c>
      <c r="C3464"/>
      <c r="D3464"/>
      <c r="E3464" t="inlineStr">
        <is>
          <t>https://www.youtube.com/results?search_query=How+to+play+the+recorder+for+beginners&amp;sp=EgQgAXAB</t>
        </is>
      </c>
    </row>
    <row r="3465" ht="25.5" customHeight="1">
      <c r="A3465" t="inlineStr">
        <is>
          <t>playing recorder</t>
        </is>
      </c>
      <c r="B3465" t="inlineStr">
        <is>
          <t>Recorder lessons for beginners</t>
        </is>
      </c>
      <c r="C3465"/>
      <c r="D3465"/>
      <c r="E3465" t="inlineStr">
        <is>
          <t>https://www.youtube.com/results?search_query=Recorder+lessons+for+beginners&amp;sp=EgQgAXAB</t>
        </is>
      </c>
    </row>
    <row r="3466" ht="25.5" customHeight="1">
      <c r="A3466" t="inlineStr">
        <is>
          <t>playing recorder</t>
        </is>
      </c>
      <c r="B3466" t="inlineStr">
        <is>
          <t>Basic recorder notes tutorial</t>
        </is>
      </c>
      <c r="C3466"/>
      <c r="D3466"/>
      <c r="E3466" t="inlineStr">
        <is>
          <t>https://www.youtube.com/results?search_query=Basic+recorder+notes+tutorial&amp;sp=EgQgAXAB</t>
        </is>
      </c>
    </row>
    <row r="3467" ht="25.5" customHeight="1">
      <c r="A3467" t="inlineStr">
        <is>
          <t>playing recorder</t>
        </is>
      </c>
      <c r="B3467" t="inlineStr">
        <is>
          <t>Day in the life of a professional recorder player</t>
        </is>
      </c>
      <c r="C3467"/>
      <c r="D3467"/>
      <c r="E3467" t="inlineStr">
        <is>
          <t>https://www.youtube.com/results?search_query=Day+in+the+life+of+a+professional+recorder+player&amp;sp=EgQgAXAB</t>
        </is>
      </c>
    </row>
    <row r="3468" ht="25.5" customHeight="1">
      <c r="A3468" t="inlineStr">
        <is>
          <t>playing recorder</t>
        </is>
      </c>
      <c r="B3468" t="inlineStr">
        <is>
          <t>Masterclass on playing the recorder</t>
        </is>
      </c>
      <c r="C3468"/>
      <c r="D3468"/>
      <c r="E3468" t="inlineStr">
        <is>
          <t>https://www.youtube.com/results?search_query=Masterclass+on+playing+the+recorder&amp;sp=EgQgAXAB</t>
        </is>
      </c>
    </row>
    <row r="3469" ht="25.5" customHeight="1">
      <c r="A3469" t="inlineStr">
        <is>
          <t>playing recorder</t>
        </is>
      </c>
      <c r="B3469" t="inlineStr">
        <is>
          <t>Tips to improve recorder playing skills</t>
        </is>
      </c>
      <c r="C3469"/>
      <c r="D3469"/>
      <c r="E3469" t="inlineStr">
        <is>
          <t>https://www.youtube.com/results?search_query=Tips+to+improve+recorder+playing+skills&amp;sp=EgQgAXAB</t>
        </is>
      </c>
    </row>
    <row r="3470" ht="25.5" customHeight="1">
      <c r="A3470" t="inlineStr">
        <is>
          <t>playing recorder</t>
        </is>
      </c>
      <c r="B3470" t="inlineStr">
        <is>
          <t>Best songs to play on a recorder</t>
        </is>
      </c>
      <c r="C3470"/>
      <c r="D3470"/>
      <c r="E3470" t="inlineStr">
        <is>
          <t>https://www.youtube.com/results?search_query=Best+songs+to+play+on+a+recorder&amp;sp=EgQgAXAB</t>
        </is>
      </c>
    </row>
    <row r="3471" ht="25.5" customHeight="1">
      <c r="A3471" t="inlineStr">
        <is>
          <t>playing recorder</t>
        </is>
      </c>
      <c r="B3471" t="inlineStr">
        <is>
          <t>Recorder playing techniques</t>
        </is>
      </c>
      <c r="C3471"/>
      <c r="D3471"/>
      <c r="E3471" t="inlineStr">
        <is>
          <t>https://www.youtube.com/results?search_query=Recorder+playing+techniques&amp;sp=EgQgAXAB</t>
        </is>
      </c>
    </row>
    <row r="3472" ht="25.5" customHeight="1">
      <c r="A3472" t="inlineStr">
        <is>
          <t>playing recorder</t>
        </is>
      </c>
      <c r="B3472" t="inlineStr">
        <is>
          <t>Easy stepbystep recorder lessons</t>
        </is>
      </c>
      <c r="C3472"/>
      <c r="D3472"/>
      <c r="E3472" t="inlineStr">
        <is>
          <t>https://www.youtube.com/results?search_query=Easy+stepbystep+recorder+lessons&amp;sp=EgQgAXAB</t>
        </is>
      </c>
    </row>
    <row r="3473" ht="25.5" customHeight="1">
      <c r="A3473" t="inlineStr">
        <is>
          <t>playing recorder</t>
        </is>
      </c>
      <c r="B3473" t="inlineStr">
        <is>
          <t>How to read sheet music for recorder</t>
        </is>
      </c>
      <c r="C3473"/>
      <c r="D3473"/>
      <c r="E3473" t="inlineStr">
        <is>
          <t>https://www.youtube.com/results?search_query=How+to+read+sheet+music+for+recorder&amp;sp=EgQgAXAB</t>
        </is>
      </c>
    </row>
    <row r="3474" ht="25.5" customHeight="1">
      <c r="A3474" t="inlineStr">
        <is>
          <t>playing saxophone</t>
        </is>
      </c>
      <c r="B3474" t="inlineStr">
        <is>
          <t>How to play the saxophone for beginners</t>
        </is>
      </c>
      <c r="C3474"/>
      <c r="D3474"/>
      <c r="E3474" t="inlineStr">
        <is>
          <t>https://www.youtube.com/results?search_query=How+to+play+the+saxophone+for+beginners&amp;sp=EgQgAXAB</t>
        </is>
      </c>
    </row>
    <row r="3475" ht="25.5" customHeight="1">
      <c r="A3475" t="inlineStr">
        <is>
          <t>playing saxophone</t>
        </is>
      </c>
      <c r="B3475" t="inlineStr">
        <is>
          <t>Advanced saxophone playing techniques</t>
        </is>
      </c>
      <c r="C3475"/>
      <c r="D3475"/>
      <c r="E3475" t="inlineStr">
        <is>
          <t>https://www.youtube.com/results?search_query=Advanced+saxophone+playing+techniques&amp;sp=EgQgAXAB</t>
        </is>
      </c>
    </row>
    <row r="3476" ht="25.5" customHeight="1">
      <c r="A3476" t="inlineStr">
        <is>
          <t>playing saxophone</t>
        </is>
      </c>
      <c r="B3476" t="inlineStr">
        <is>
          <t>Day in the life of a professional saxophonist</t>
        </is>
      </c>
      <c r="C3476"/>
      <c r="D3476"/>
      <c r="E3476" t="inlineStr">
        <is>
          <t>https://www.youtube.com/results?search_query=Day+in+the+life+of+a+professional+saxophonist&amp;sp=EgQgAXAB</t>
        </is>
      </c>
    </row>
    <row r="3477" ht="25.5" customHeight="1">
      <c r="A3477" t="inlineStr">
        <is>
          <t>playing saxophone</t>
        </is>
      </c>
      <c r="B3477" t="inlineStr">
        <is>
          <t>Mastering the art of saxophone improvisation</t>
        </is>
      </c>
      <c r="C3477"/>
      <c r="D3477"/>
      <c r="E3477" t="inlineStr">
        <is>
          <t>https://www.youtube.com/results?search_query=Mastering+the+art+of+saxophone+improvisation&amp;sp=EgQgAXAB</t>
        </is>
      </c>
    </row>
    <row r="3478" ht="25.5" customHeight="1">
      <c r="A3478" t="inlineStr">
        <is>
          <t>playing saxophone</t>
        </is>
      </c>
      <c r="B3478" t="inlineStr">
        <is>
          <t>Differences between playing the alto and tenor saxophone</t>
        </is>
      </c>
      <c r="C3478"/>
      <c r="D3478"/>
      <c r="E3478" t="inlineStr">
        <is>
          <t>https://www.youtube.com/results?search_query=Differences+between+playing+the+alto+and+tenor+saxophone&amp;sp=EgQgAXAB</t>
        </is>
      </c>
    </row>
    <row r="3479" ht="25.5" customHeight="1">
      <c r="A3479" t="inlineStr">
        <is>
          <t>playing saxophone</t>
        </is>
      </c>
      <c r="B3479" t="inlineStr">
        <is>
          <t>Saxophone practice routines and exercises</t>
        </is>
      </c>
      <c r="C3479"/>
      <c r="D3479"/>
      <c r="E3479" t="inlineStr">
        <is>
          <t>https://www.youtube.com/results?search_query=Saxophone+practice+routines+and+exercises&amp;sp=EgQgAXAB</t>
        </is>
      </c>
    </row>
    <row r="3480" ht="25.5" customHeight="1">
      <c r="A3480" t="inlineStr">
        <is>
          <t>playing saxophone</t>
        </is>
      </c>
      <c r="B3480" t="inlineStr">
        <is>
          <t>Learning to play jazz on the saxophone</t>
        </is>
      </c>
      <c r="C3480"/>
      <c r="D3480"/>
      <c r="E3480" t="inlineStr">
        <is>
          <t>https://www.youtube.com/results?search_query=Learning+to+play+jazz+on+the+saxophone&amp;sp=EgQgAXAB</t>
        </is>
      </c>
    </row>
    <row r="3481" ht="25.5" customHeight="1">
      <c r="A3481" t="inlineStr">
        <is>
          <t>playing saxophone</t>
        </is>
      </c>
      <c r="B3481" t="inlineStr">
        <is>
          <t>Saxophone lessons for intermediate players</t>
        </is>
      </c>
      <c r="C3481"/>
      <c r="D3481"/>
      <c r="E3481" t="inlineStr">
        <is>
          <t>https://www.youtube.com/results?search_query=Saxophone+lessons+for+intermediate+players&amp;sp=EgQgAXAB</t>
        </is>
      </c>
    </row>
    <row r="3482" ht="25.5" customHeight="1">
      <c r="A3482" t="inlineStr">
        <is>
          <t>playing saxophone</t>
        </is>
      </c>
      <c r="B3482" t="inlineStr">
        <is>
          <t>Guide to producing beautiful tones while playing the saxophone</t>
        </is>
      </c>
      <c r="C3482"/>
      <c r="D3482"/>
      <c r="E3482" t="inlineStr">
        <is>
          <t>https://www.youtube.com/results?search_query=Guide+to+producing+beautiful+tones+while+playing+the+saxophone&amp;sp=EgQgAXAB</t>
        </is>
      </c>
    </row>
    <row r="3483" ht="25.5" customHeight="1">
      <c r="A3483" t="inlineStr">
        <is>
          <t>playing saxophone</t>
        </is>
      </c>
      <c r="B3483" t="inlineStr">
        <is>
          <t>Breaking down a famous saxophone solo</t>
        </is>
      </c>
      <c r="C3483"/>
      <c r="D3483"/>
      <c r="E3483" t="inlineStr">
        <is>
          <t>https://www.youtube.com/results?search_query=Breaking+down+a+famous+saxophone+solo&amp;sp=EgQgAXAB</t>
        </is>
      </c>
    </row>
    <row r="3484" ht="25.5" customHeight="1">
      <c r="A3484" t="inlineStr">
        <is>
          <t>playing squash or racquetball</t>
        </is>
      </c>
      <c r="B3484" t="inlineStr">
        <is>
          <t>How to play squash for beginners</t>
        </is>
      </c>
      <c r="C3484"/>
      <c r="D3484"/>
      <c r="E3484" t="inlineStr">
        <is>
          <t>https://www.youtube.com/results?search_query=How+to+play+squash+for+beginners&amp;sp=EgQgAXAB</t>
        </is>
      </c>
    </row>
    <row r="3485" ht="25.5" customHeight="1">
      <c r="A3485" t="inlineStr">
        <is>
          <t>playing squash or racquetball</t>
        </is>
      </c>
      <c r="B3485" t="inlineStr">
        <is>
          <t>Basic rules of racquetball tutorial</t>
        </is>
      </c>
      <c r="C3485"/>
      <c r="D3485"/>
      <c r="E3485" t="inlineStr">
        <is>
          <t>https://www.youtube.com/results?search_query=Basic+rules+of+racquetball+tutorial&amp;sp=EgQgAXAB</t>
        </is>
      </c>
    </row>
    <row r="3486" ht="25.5" customHeight="1">
      <c r="A3486" t="inlineStr">
        <is>
          <t>playing squash or racquetball</t>
        </is>
      </c>
      <c r="B3486" t="inlineStr">
        <is>
          <t>Day in the life of a squash player</t>
        </is>
      </c>
      <c r="C3486"/>
      <c r="D3486"/>
      <c r="E3486" t="inlineStr">
        <is>
          <t>https://www.youtube.com/results?search_query=Day+in+the+life+of+a+squash+player&amp;sp=EgQgAXAB</t>
        </is>
      </c>
    </row>
    <row r="3487" ht="25.5" customHeight="1">
      <c r="A3487" t="inlineStr">
        <is>
          <t>playing squash or racquetball</t>
        </is>
      </c>
      <c r="B3487" t="inlineStr">
        <is>
          <t>Squash vs Racquetball: Comparison</t>
        </is>
      </c>
      <c r="C3487"/>
      <c r="D3487"/>
      <c r="E3487" t="inlineStr">
        <is>
          <t>https://www.youtube.com/results?search_query=Squash+vs+Racquetball:+Comparison&amp;sp=EgQgAXAB</t>
        </is>
      </c>
    </row>
    <row r="3488" ht="25.5" customHeight="1">
      <c r="A3488" t="inlineStr">
        <is>
          <t>playing squash or racquetball</t>
        </is>
      </c>
      <c r="B3488" t="inlineStr">
        <is>
          <t>Racquetball Championship Final Match</t>
        </is>
      </c>
      <c r="C3488"/>
      <c r="D3488"/>
      <c r="E3488" t="inlineStr">
        <is>
          <t>https://www.youtube.com/results?search_query=Racquetball+Championship+Final+Match&amp;sp=EgQgAXAB</t>
        </is>
      </c>
    </row>
    <row r="3489" ht="25.5" customHeight="1">
      <c r="A3489" t="inlineStr">
        <is>
          <t>playing squash or racquetball</t>
        </is>
      </c>
      <c r="B3489" t="inlineStr">
        <is>
          <t>Squash training and exercises</t>
        </is>
      </c>
      <c r="C3489"/>
      <c r="D3489"/>
      <c r="E3489" t="inlineStr">
        <is>
          <t>https://www.youtube.com/results?search_query=Squash+training+and+exercises&amp;sp=EgQgAXAB</t>
        </is>
      </c>
    </row>
    <row r="3490" ht="25.5" customHeight="1">
      <c r="A3490" t="inlineStr">
        <is>
          <t>playing squash or racquetball</t>
        </is>
      </c>
      <c r="B3490" t="inlineStr">
        <is>
          <t>Professional Squash match commentary</t>
        </is>
      </c>
      <c r="C3490"/>
      <c r="D3490"/>
      <c r="E3490" t="inlineStr">
        <is>
          <t>https://www.youtube.com/results?search_query=Professional+Squash+match+commentary&amp;sp=EgQgAXAB</t>
        </is>
      </c>
    </row>
    <row r="3491" ht="25.5" customHeight="1">
      <c r="A3491" t="inlineStr">
        <is>
          <t>playing squash or racquetball</t>
        </is>
      </c>
      <c r="B3491" t="inlineStr">
        <is>
          <t>Racquetball best practices and strategies</t>
        </is>
      </c>
      <c r="C3491"/>
      <c r="D3491"/>
      <c r="E3491" t="inlineStr">
        <is>
          <t>https://www.youtube.com/results?search_query=Racquetball+best+practices+and+strategies&amp;sp=EgQgAXAB</t>
        </is>
      </c>
    </row>
    <row r="3492" ht="25.5" customHeight="1">
      <c r="A3492" t="inlineStr">
        <is>
          <t>playing squash or racquetball</t>
        </is>
      </c>
      <c r="B3492" t="inlineStr">
        <is>
          <t>How to improve your racquetball skills</t>
        </is>
      </c>
      <c r="C3492"/>
      <c r="D3492"/>
      <c r="E3492" t="inlineStr">
        <is>
          <t>https://www.youtube.com/results?search_query=How+to+improve+your+racquetball+skills&amp;sp=EgQgAXAB</t>
        </is>
      </c>
    </row>
    <row r="3493" ht="25.5" customHeight="1">
      <c r="A3493" t="inlineStr">
        <is>
          <t>playing squash or racquetball</t>
        </is>
      </c>
      <c r="B3493" t="inlineStr">
        <is>
          <t>Top squash playing techniques</t>
        </is>
      </c>
      <c r="C3493"/>
      <c r="D3493"/>
      <c r="E3493" t="inlineStr">
        <is>
          <t>https://www.youtube.com/results?search_query=Top+squash+playing+techniques&amp;sp=EgQgAXAB</t>
        </is>
      </c>
    </row>
    <row r="3494" ht="25.5" customHeight="1">
      <c r="A3494" t="inlineStr">
        <is>
          <t>playing tennis</t>
        </is>
      </c>
      <c r="B3494" t="inlineStr">
        <is>
          <t>How to play tennis for beginners</t>
        </is>
      </c>
      <c r="C3494"/>
      <c r="D3494"/>
      <c r="E3494" t="inlineStr">
        <is>
          <t>https://www.youtube.com/results?search_query=How+to+play+tennis+for+beginners&amp;sp=EgQgAXAB</t>
        </is>
      </c>
    </row>
    <row r="3495" ht="25.5" customHeight="1">
      <c r="A3495" t="inlineStr">
        <is>
          <t>playing tennis</t>
        </is>
      </c>
      <c r="B3495" t="inlineStr">
        <is>
          <t>Mastering the backhand in tennis</t>
        </is>
      </c>
      <c r="C3495"/>
      <c r="D3495"/>
      <c r="E3495" t="inlineStr">
        <is>
          <t>https://www.youtube.com/results?search_query=Mastering+the+backhand+in+tennis&amp;sp=EgQgAXAB</t>
        </is>
      </c>
    </row>
    <row r="3496" ht="25.5" customHeight="1">
      <c r="A3496" t="inlineStr">
        <is>
          <t>playing tennis</t>
        </is>
      </c>
      <c r="B3496" t="inlineStr">
        <is>
          <t>Day in the life of a professional tennis player</t>
        </is>
      </c>
      <c r="C3496"/>
      <c r="D3496"/>
      <c r="E3496" t="inlineStr">
        <is>
          <t>https://www.youtube.com/results?search_query=Day+in+the+life+of+a+professional+tennis+player&amp;sp=EgQgAXAB</t>
        </is>
      </c>
    </row>
    <row r="3497" ht="25.5" customHeight="1">
      <c r="A3497" t="inlineStr">
        <is>
          <t>playing tennis</t>
        </is>
      </c>
      <c r="B3497" t="inlineStr">
        <is>
          <t>Improving serve speed in tennis</t>
        </is>
      </c>
      <c r="C3497"/>
      <c r="D3497"/>
      <c r="E3497" t="inlineStr">
        <is>
          <t>https://www.youtube.com/results?search_query=Improving+serve+speed+in+tennis&amp;sp=EgQgAXAB</t>
        </is>
      </c>
    </row>
    <row r="3498" ht="25.5" customHeight="1">
      <c r="A3498" t="inlineStr">
        <is>
          <t>playing tennis</t>
        </is>
      </c>
      <c r="B3498" t="inlineStr">
        <is>
          <t>Tennis fitness training exercises</t>
        </is>
      </c>
      <c r="C3498"/>
      <c r="D3498"/>
      <c r="E3498" t="inlineStr">
        <is>
          <t>https://www.youtube.com/results?search_query=Tennis+fitness+training+exercises&amp;sp=EgQgAXAB</t>
        </is>
      </c>
    </row>
    <row r="3499" ht="25.5" customHeight="1">
      <c r="A3499" t="inlineStr">
        <is>
          <t>playing tennis</t>
        </is>
      </c>
      <c r="B3499" t="inlineStr">
        <is>
          <t>How to perfect your volley in tennis</t>
        </is>
      </c>
      <c r="C3499"/>
      <c r="D3499"/>
      <c r="E3499" t="inlineStr">
        <is>
          <t>https://www.youtube.com/results?search_query=How+to+perfect+your+volley+in+tennis&amp;sp=EgQgAXAB</t>
        </is>
      </c>
    </row>
    <row r="3500" ht="25.5" customHeight="1">
      <c r="A3500" t="inlineStr">
        <is>
          <t>playing tennis</t>
        </is>
      </c>
      <c r="B3500" t="inlineStr">
        <is>
          <t>Strategies for winning a tennis match</t>
        </is>
      </c>
      <c r="C3500"/>
      <c r="D3500"/>
      <c r="E3500" t="inlineStr">
        <is>
          <t>https://www.youtube.com/results?search_query=Strategies+for+winning+a+tennis+match&amp;sp=EgQgAXAB</t>
        </is>
      </c>
    </row>
    <row r="3501" ht="25.5" customHeight="1">
      <c r="A3501" t="inlineStr">
        <is>
          <t>playing tennis</t>
        </is>
      </c>
      <c r="B3501" t="inlineStr">
        <is>
          <t>Choosing the right tennis racket for your playstyle</t>
        </is>
      </c>
      <c r="C3501"/>
      <c r="D3501"/>
      <c r="E3501" t="inlineStr">
        <is>
          <t>https://www.youtube.com/results?search_query=Choosing+the+right+tennis+racket+for+your+playstyle&amp;sp=EgQgAXAB</t>
        </is>
      </c>
    </row>
    <row r="3502" ht="25.5" customHeight="1">
      <c r="A3502" t="inlineStr">
        <is>
          <t>playing tennis</t>
        </is>
      </c>
      <c r="B3502" t="inlineStr">
        <is>
          <t>Proper footwork technique in tennis</t>
        </is>
      </c>
      <c r="C3502"/>
      <c r="D3502"/>
      <c r="E3502" t="inlineStr">
        <is>
          <t>https://www.youtube.com/results?search_query=Proper+footwork+technique+in+tennis&amp;sp=EgQgAXAB</t>
        </is>
      </c>
    </row>
    <row r="3503" ht="25.5" customHeight="1">
      <c r="A3503" t="inlineStr">
        <is>
          <t>playing tennis</t>
        </is>
      </c>
      <c r="B3503" t="inlineStr">
        <is>
          <t>Common mistakes beginners make in tennis</t>
        </is>
      </c>
      <c r="C3503"/>
      <c r="D3503"/>
      <c r="E3503" t="inlineStr">
        <is>
          <t>https://www.youtube.com/results?search_query=Common+mistakes+beginners+make+in+tennis&amp;sp=EgQgAXAB</t>
        </is>
      </c>
    </row>
    <row r="3504" ht="25.5" customHeight="1">
      <c r="A3504" t="inlineStr">
        <is>
          <t>playing trumpet</t>
        </is>
      </c>
      <c r="B3504" t="inlineStr">
        <is>
          <t>How to start playing trumpet for beginners</t>
        </is>
      </c>
      <c r="C3504"/>
      <c r="D3504"/>
      <c r="E3504" t="inlineStr">
        <is>
          <t>https://www.youtube.com/results?search_query=How+to+start+playing+trumpet+for+beginners&amp;sp=EgQgAXAB</t>
        </is>
      </c>
    </row>
    <row r="3505" ht="25.5" customHeight="1">
      <c r="A3505" t="inlineStr">
        <is>
          <t>playing trumpet</t>
        </is>
      </c>
      <c r="B3505" t="inlineStr">
        <is>
          <t>Day in the life of a professional trumpet player</t>
        </is>
      </c>
      <c r="C3505"/>
      <c r="D3505"/>
      <c r="E3505" t="inlineStr">
        <is>
          <t>https://www.youtube.com/results?search_query=Day+in+the+life+of+a+professional+trumpet+player&amp;sp=EgQgAXAB</t>
        </is>
      </c>
    </row>
    <row r="3506" ht="25.5" customHeight="1">
      <c r="A3506" t="inlineStr">
        <is>
          <t>playing trumpet</t>
        </is>
      </c>
      <c r="B3506" t="inlineStr">
        <is>
          <t>Techniques for playing higher notes on the trumpet</t>
        </is>
      </c>
      <c r="C3506"/>
      <c r="D3506"/>
      <c r="E3506" t="inlineStr">
        <is>
          <t>https://www.youtube.com/results?search_query=Techniques+for+playing+higher+notes+on+the+trumpet&amp;sp=EgQgAXAB</t>
        </is>
      </c>
    </row>
    <row r="3507" ht="25.5" customHeight="1">
      <c r="A3507" t="inlineStr">
        <is>
          <t>playing trumpet</t>
        </is>
      </c>
      <c r="B3507" t="inlineStr">
        <is>
          <t>Learning to play jazz on the trumpet</t>
        </is>
      </c>
      <c r="C3507"/>
      <c r="D3507"/>
      <c r="E3507" t="inlineStr">
        <is>
          <t>https://www.youtube.com/results?search_query=Learning+to+play+jazz+on+the+trumpet&amp;sp=EgQgAXAB</t>
        </is>
      </c>
    </row>
    <row r="3508" ht="25.5" customHeight="1">
      <c r="A3508" t="inlineStr">
        <is>
          <t>playing trumpet</t>
        </is>
      </c>
      <c r="B3508" t="inlineStr">
        <is>
          <t>How to clean and maintain your trumpet</t>
        </is>
      </c>
      <c r="C3508"/>
      <c r="D3508"/>
      <c r="E3508" t="inlineStr">
        <is>
          <t>https://www.youtube.com/results?search_query=How+to+clean+and+maintain+your+trumpet&amp;sp=EgQgAXAB</t>
        </is>
      </c>
    </row>
    <row r="3509" ht="25.5" customHeight="1">
      <c r="A3509" t="inlineStr">
        <is>
          <t>playing trumpet</t>
        </is>
      </c>
      <c r="B3509" t="inlineStr">
        <is>
          <t>Trumpet finger exercises and drills for beginners</t>
        </is>
      </c>
      <c r="C3509"/>
      <c r="D3509"/>
      <c r="E3509" t="inlineStr">
        <is>
          <t>https://www.youtube.com/results?search_query=Trumpet+finger+exercises+and+drills+for+beginners&amp;sp=EgQgAXAB</t>
        </is>
      </c>
    </row>
    <row r="3510" ht="25.5" customHeight="1">
      <c r="A3510" t="inlineStr">
        <is>
          <t>playing trumpet</t>
        </is>
      </c>
      <c r="B3510" t="inlineStr">
        <is>
          <t>How to read trumpet sheet music</t>
        </is>
      </c>
      <c r="C3510"/>
      <c r="D3510"/>
      <c r="E3510" t="inlineStr">
        <is>
          <t>https://www.youtube.com/results?search_query=How+to+read+trumpet+sheet+music&amp;sp=EgQgAXAB</t>
        </is>
      </c>
    </row>
    <row r="3511" ht="25.5" customHeight="1">
      <c r="A3511" t="inlineStr">
        <is>
          <t>playing trumpet</t>
        </is>
      </c>
      <c r="B3511" t="inlineStr">
        <is>
          <t>Best trumpet solos in classical music</t>
        </is>
      </c>
      <c r="C3511"/>
      <c r="D3511"/>
      <c r="E3511" t="inlineStr">
        <is>
          <t>https://www.youtube.com/results?search_query=Best+trumpet+solos+in+classical+music&amp;sp=EgQgAXAB</t>
        </is>
      </c>
    </row>
    <row r="3512" ht="25.5" customHeight="1">
      <c r="A3512" t="inlineStr">
        <is>
          <t>playing trumpet</t>
        </is>
      </c>
      <c r="B3512" t="inlineStr">
        <is>
          <t>How to improve your trumpet breath control</t>
        </is>
      </c>
      <c r="C3512"/>
      <c r="D3512"/>
      <c r="E3512" t="inlineStr">
        <is>
          <t>https://www.youtube.com/results?search_query=How+to+improve+your+trumpet+breath+control&amp;sp=EgQgAXAB</t>
        </is>
      </c>
    </row>
    <row r="3513" ht="25.5" customHeight="1">
      <c r="A3513" t="inlineStr">
        <is>
          <t>playing trumpet</t>
        </is>
      </c>
      <c r="B3513" t="inlineStr">
        <is>
          <t>Tips and tricks for mastering the trumpet fast.</t>
        </is>
      </c>
      <c r="C3513"/>
      <c r="D3513"/>
      <c r="E3513" t="inlineStr">
        <is>
          <t>https://www.youtube.com/results?search_query=Tips+and+tricks+for+mastering+the+trumpet+fast.&amp;sp=EgQgAXAB</t>
        </is>
      </c>
    </row>
    <row r="3514" ht="25.5" customHeight="1">
      <c r="A3514" t="inlineStr">
        <is>
          <t>playing violin</t>
        </is>
      </c>
      <c r="B3514" t="inlineStr">
        <is>
          <t>How to play violin for beginners</t>
        </is>
      </c>
      <c r="C3514"/>
      <c r="D3514"/>
      <c r="E3514" t="inlineStr">
        <is>
          <t>https://www.youtube.com/results?search_query=How+to+play+violin+for+beginners&amp;sp=EgQgAXAB</t>
        </is>
      </c>
    </row>
    <row r="3515" ht="25.5" customHeight="1">
      <c r="A3515" t="inlineStr">
        <is>
          <t>playing violin</t>
        </is>
      </c>
      <c r="B3515" t="inlineStr">
        <is>
          <t>Violin tutorials for advanced learners</t>
        </is>
      </c>
      <c r="C3515"/>
      <c r="D3515"/>
      <c r="E3515" t="inlineStr">
        <is>
          <t>https://www.youtube.com/results?search_query=Violin+tutorials+for+advanced+learners&amp;sp=EgQgAXAB</t>
        </is>
      </c>
    </row>
    <row r="3516" ht="25.5" customHeight="1">
      <c r="A3516" t="inlineStr">
        <is>
          <t>playing violin</t>
        </is>
      </c>
      <c r="B3516" t="inlineStr">
        <is>
          <t>Masterclass on violin playing techniques</t>
        </is>
      </c>
      <c r="C3516"/>
      <c r="D3516"/>
      <c r="E3516" t="inlineStr">
        <is>
          <t>https://www.youtube.com/results?search_query=Masterclass+on+violin+playing+techniques&amp;sp=EgQgAXAB</t>
        </is>
      </c>
    </row>
    <row r="3517" ht="25.5" customHeight="1">
      <c r="A3517" t="inlineStr">
        <is>
          <t>playing violin</t>
        </is>
      </c>
      <c r="B3517" t="inlineStr">
        <is>
          <t>Day in the life of professional violinist</t>
        </is>
      </c>
      <c r="C3517"/>
      <c r="D3517"/>
      <c r="E3517" t="inlineStr">
        <is>
          <t>https://www.youtube.com/results?search_query=Day+in+the+life+of+professional+violinist&amp;sp=EgQgAXAB</t>
        </is>
      </c>
    </row>
    <row r="3518" ht="25.5" customHeight="1">
      <c r="A3518" t="inlineStr">
        <is>
          <t>playing violin</t>
        </is>
      </c>
      <c r="B3518" t="inlineStr">
        <is>
          <t>Best violin performances ever</t>
        </is>
      </c>
      <c r="C3518"/>
      <c r="D3518"/>
      <c r="E3518" t="inlineStr">
        <is>
          <t>https://www.youtube.com/results?search_query=Best+violin+performances+ever&amp;sp=EgQgAXAB</t>
        </is>
      </c>
    </row>
    <row r="3519" ht="25.5" customHeight="1">
      <c r="A3519" t="inlineStr">
        <is>
          <t>playing violin</t>
        </is>
      </c>
      <c r="B3519" t="inlineStr">
        <is>
          <t>Violin lessons for intermediate students</t>
        </is>
      </c>
      <c r="C3519"/>
      <c r="D3519"/>
      <c r="E3519" t="inlineStr">
        <is>
          <t>https://www.youtube.com/results?search_query=Violin+lessons+for+intermediate+students&amp;sp=EgQgAXAB</t>
        </is>
      </c>
    </row>
    <row r="3520" ht="25.5" customHeight="1">
      <c r="A3520" t="inlineStr">
        <is>
          <t>playing violin</t>
        </is>
      </c>
      <c r="B3520" t="inlineStr">
        <is>
          <t>Tips to make your violin playing better</t>
        </is>
      </c>
      <c r="C3520"/>
      <c r="D3520"/>
      <c r="E3520" t="inlineStr">
        <is>
          <t>https://www.youtube.com/results?search_query=Tips+to+make+your+violin+playing+better&amp;sp=EgQgAXAB</t>
        </is>
      </c>
    </row>
    <row r="3521" ht="25.5" customHeight="1">
      <c r="A3521" t="inlineStr">
        <is>
          <t>playing violin</t>
        </is>
      </c>
      <c r="B3521" t="inlineStr">
        <is>
          <t>History and evolution of violin playing</t>
        </is>
      </c>
      <c r="C3521"/>
      <c r="D3521"/>
      <c r="E3521" t="inlineStr">
        <is>
          <t>https://www.youtube.com/results?search_query=History+and+evolution+of+violin+playing&amp;sp=EgQgAXAB</t>
        </is>
      </c>
    </row>
    <row r="3522" ht="25.5" customHeight="1">
      <c r="A3522" t="inlineStr">
        <is>
          <t>playing violin</t>
        </is>
      </c>
      <c r="B3522" t="inlineStr">
        <is>
          <t>Violin playing challenges and how to overcome them</t>
        </is>
      </c>
      <c r="C3522"/>
      <c r="D3522"/>
      <c r="E3522" t="inlineStr">
        <is>
          <t>https://www.youtube.com/results?search_query=Violin+playing+challenges+and+how+to+overcome+them&amp;sp=EgQgAXAB</t>
        </is>
      </c>
    </row>
    <row r="3523" ht="25.5" customHeight="1">
      <c r="A3523" t="inlineStr">
        <is>
          <t>playing violin</t>
        </is>
      </c>
      <c r="B3523" t="inlineStr">
        <is>
          <t>Playing violin for relaxation and meditation</t>
        </is>
      </c>
      <c r="C3523"/>
      <c r="D3523"/>
      <c r="E3523" t="inlineStr">
        <is>
          <t>https://www.youtube.com/results?search_query=Playing+violin+for+relaxation+and+meditation&amp;sp=EgQgAXAB</t>
        </is>
      </c>
    </row>
    <row r="3524" ht="25.5" customHeight="1">
      <c r="A3524" t="inlineStr">
        <is>
          <t>playing xylophone</t>
        </is>
      </c>
      <c r="B3524" t="inlineStr">
        <is>
          <t>How to play the xylophone for beginners</t>
        </is>
      </c>
      <c r="C3524"/>
      <c r="D3524"/>
      <c r="E3524" t="inlineStr">
        <is>
          <t>https://www.youtube.com/results?search_query=How+to+play+the+xylophone+for+beginners&amp;sp=EgQgAXAB</t>
        </is>
      </c>
    </row>
    <row r="3525" ht="25.5" customHeight="1">
      <c r="A3525" t="inlineStr">
        <is>
          <t>playing xylophone</t>
        </is>
      </c>
      <c r="B3525" t="inlineStr">
        <is>
          <t>Easy xylophone songs tutorial</t>
        </is>
      </c>
      <c r="C3525"/>
      <c r="D3525"/>
      <c r="E3525" t="inlineStr">
        <is>
          <t>https://www.youtube.com/results?search_query=Easy+xylophone+songs+tutorial&amp;sp=EgQgAXAB</t>
        </is>
      </c>
    </row>
    <row r="3526" ht="25.5" customHeight="1">
      <c r="A3526" t="inlineStr">
        <is>
          <t>playing xylophone</t>
        </is>
      </c>
      <c r="B3526" t="inlineStr">
        <is>
          <t>Xylophone techniques and playing styles</t>
        </is>
      </c>
      <c r="C3526"/>
      <c r="D3526"/>
      <c r="E3526" t="inlineStr">
        <is>
          <t>https://www.youtube.com/results?search_query=Xylophone+techniques+and+playing+styles&amp;sp=EgQgAXAB</t>
        </is>
      </c>
    </row>
    <row r="3527" ht="25.5" customHeight="1">
      <c r="A3527" t="inlineStr">
        <is>
          <t>playing xylophone</t>
        </is>
      </c>
      <c r="B3527" t="inlineStr">
        <is>
          <t>Day in the life of a professional xylophone player</t>
        </is>
      </c>
      <c r="C3527"/>
      <c r="D3527"/>
      <c r="E3527" t="inlineStr">
        <is>
          <t>https://www.youtube.com/results?search_query=Day+in+the+life+of+a+professional+xylophone+player&amp;sp=EgQgAXAB</t>
        </is>
      </c>
    </row>
    <row r="3528" ht="25.5" customHeight="1">
      <c r="A3528" t="inlineStr">
        <is>
          <t>playing xylophone</t>
        </is>
      </c>
      <c r="B3528" t="inlineStr">
        <is>
          <t>Master class on playing the xylophone</t>
        </is>
      </c>
      <c r="C3528"/>
      <c r="D3528"/>
      <c r="E3528" t="inlineStr">
        <is>
          <t>https://www.youtube.com/results?search_query=Master+class+on+playing+the+xylophone&amp;sp=EgQgAXAB</t>
        </is>
      </c>
    </row>
    <row r="3529" ht="25.5" customHeight="1">
      <c r="A3529" t="inlineStr">
        <is>
          <t>playing xylophone</t>
        </is>
      </c>
      <c r="B3529" t="inlineStr">
        <is>
          <t>Improving your xylophone playing skills</t>
        </is>
      </c>
      <c r="C3529"/>
      <c r="D3529"/>
      <c r="E3529" t="inlineStr">
        <is>
          <t>https://www.youtube.com/results?search_query=Improving+your+xylophone+playing+skills&amp;sp=EgQgAXAB</t>
        </is>
      </c>
    </row>
    <row r="3530" ht="25.5" customHeight="1">
      <c r="A3530" t="inlineStr">
        <is>
          <t>playing xylophone</t>
        </is>
      </c>
      <c r="B3530" t="inlineStr">
        <is>
          <t>Learn to play a song on the xylophone</t>
        </is>
      </c>
      <c r="C3530"/>
      <c r="D3530"/>
      <c r="E3530" t="inlineStr">
        <is>
          <t>https://www.youtube.com/results?search_query=Learn+to+play+a+song+on+the+xylophone&amp;sp=EgQgAXAB</t>
        </is>
      </c>
    </row>
    <row r="3531" ht="25.5" customHeight="1">
      <c r="A3531" t="inlineStr">
        <is>
          <t>playing xylophone</t>
        </is>
      </c>
      <c r="B3531" t="inlineStr">
        <is>
          <t>Xylophone lessons for advanced players</t>
        </is>
      </c>
      <c r="C3531"/>
      <c r="D3531"/>
      <c r="E3531" t="inlineStr">
        <is>
          <t>https://www.youtube.com/results?search_query=Xylophone+lessons+for+advanced+players&amp;sp=EgQgAXAB</t>
        </is>
      </c>
    </row>
    <row r="3532" ht="25.5" customHeight="1">
      <c r="A3532" t="inlineStr">
        <is>
          <t>playing xylophone</t>
        </is>
      </c>
      <c r="B3532" t="inlineStr">
        <is>
          <t>Basics of reading xylophone sheet music</t>
        </is>
      </c>
      <c r="C3532"/>
      <c r="D3532"/>
      <c r="E3532" t="inlineStr">
        <is>
          <t>https://www.youtube.com/results?search_query=Basics+of+reading+xylophone+sheet+music&amp;sp=EgQgAXAB</t>
        </is>
      </c>
    </row>
    <row r="3533" ht="25.5" customHeight="1">
      <c r="A3533" t="inlineStr">
        <is>
          <t>playing xylophone</t>
        </is>
      </c>
      <c r="B3533" t="inlineStr">
        <is>
          <t>Historic xylophone performances to inspire you</t>
        </is>
      </c>
      <c r="C3533"/>
      <c r="D3533"/>
      <c r="E3533" t="inlineStr">
        <is>
          <t>https://www.youtube.com/results?search_query=Historic+xylophone+performances+to+inspire+you&amp;sp=EgQgAXAB</t>
        </is>
      </c>
    </row>
    <row r="3534" ht="25.5" customHeight="1">
      <c r="A3534" t="inlineStr">
        <is>
          <t>pole vault</t>
        </is>
      </c>
      <c r="B3534" t="inlineStr">
        <is>
          <t>How to pole vault for beginners</t>
        </is>
      </c>
      <c r="C3534"/>
      <c r="D3534"/>
      <c r="E3534" t="inlineStr">
        <is>
          <t>https://www.youtube.com/results?search_query=How+to+pole+vault+for+beginners&amp;sp=EgQgAXAB</t>
        </is>
      </c>
    </row>
    <row r="3535" ht="25.5" customHeight="1">
      <c r="A3535" t="inlineStr">
        <is>
          <t>pole vault</t>
        </is>
      </c>
      <c r="B3535" t="inlineStr">
        <is>
          <t>Day in the life of a pole vaulter</t>
        </is>
      </c>
      <c r="C3535"/>
      <c r="D3535"/>
      <c r="E3535" t="inlineStr">
        <is>
          <t>https://www.youtube.com/results?search_query=Day+in+the+life+of+a+pole+vaulter&amp;sp=EgQgAXAB</t>
        </is>
      </c>
    </row>
    <row r="3536" ht="25.5" customHeight="1">
      <c r="A3536" t="inlineStr">
        <is>
          <t>pole vault</t>
        </is>
      </c>
      <c r="B3536" t="inlineStr">
        <is>
          <t>Proper pole vault techniques</t>
        </is>
      </c>
      <c r="C3536"/>
      <c r="D3536"/>
      <c r="E3536" t="inlineStr">
        <is>
          <t>https://www.youtube.com/results?search_query=Proper+pole+vault+techniques&amp;sp=EgQgAXAB</t>
        </is>
      </c>
    </row>
    <row r="3537" ht="25.5" customHeight="1">
      <c r="A3537" t="inlineStr">
        <is>
          <t>pole vault</t>
        </is>
      </c>
      <c r="B3537" t="inlineStr">
        <is>
          <t>Pole vault training drills</t>
        </is>
      </c>
      <c r="C3537"/>
      <c r="D3537"/>
      <c r="E3537" t="inlineStr">
        <is>
          <t>https://www.youtube.com/results?search_query=Pole+vault+training+drills&amp;sp=EgQgAXAB</t>
        </is>
      </c>
    </row>
    <row r="3538" ht="25.5" customHeight="1">
      <c r="A3538" t="inlineStr">
        <is>
          <t>pole vault</t>
        </is>
      </c>
      <c r="B3538" t="inlineStr">
        <is>
          <t>Professional pole vaulting competitions</t>
        </is>
      </c>
      <c r="C3538"/>
      <c r="D3538"/>
      <c r="E3538" t="inlineStr">
        <is>
          <t>https://www.youtube.com/results?search_query=Professional+pole+vaulting+competitions&amp;sp=EgQgAXAB</t>
        </is>
      </c>
    </row>
    <row r="3539" ht="25.5" customHeight="1">
      <c r="A3539" t="inlineStr">
        <is>
          <t>pole vault</t>
        </is>
      </c>
      <c r="B3539" t="inlineStr">
        <is>
          <t>History of pole vaulting</t>
        </is>
      </c>
      <c r="C3539"/>
      <c r="D3539"/>
      <c r="E3539" t="inlineStr">
        <is>
          <t>https://www.youtube.com/results?search_query=History+of+pole+vaulting&amp;sp=EgQgAXAB</t>
        </is>
      </c>
    </row>
    <row r="3540" ht="25.5" customHeight="1">
      <c r="A3540" t="inlineStr">
        <is>
          <t>pole vault</t>
        </is>
      </c>
      <c r="B3540" t="inlineStr">
        <is>
          <t>Physics behind pole vaulting</t>
        </is>
      </c>
      <c r="C3540"/>
      <c r="D3540"/>
      <c r="E3540" t="inlineStr">
        <is>
          <t>https://www.youtube.com/results?search_query=Physics+behind+pole+vaulting&amp;sp=EgQgAXAB</t>
        </is>
      </c>
    </row>
    <row r="3541" ht="25.5" customHeight="1">
      <c r="A3541" t="inlineStr">
        <is>
          <t>pole vault</t>
        </is>
      </c>
      <c r="B3541" t="inlineStr">
        <is>
          <t>Pole vaulter's diet and fitness routine</t>
        </is>
      </c>
      <c r="C3541"/>
      <c r="D3541"/>
      <c r="E3541" t="inlineStr">
        <is>
          <t>https://www.youtube.com/results?search_query=Pole+vaulter's+diet+and+fitness+routine&amp;sp=EgQgAXAB</t>
        </is>
      </c>
    </row>
    <row r="3542" ht="25.5" customHeight="1">
      <c r="A3542" t="inlineStr">
        <is>
          <t>pole vault</t>
        </is>
      </c>
      <c r="B3542" t="inlineStr">
        <is>
          <t>World record pole vault attempts</t>
        </is>
      </c>
      <c r="C3542"/>
      <c r="D3542"/>
      <c r="E3542" t="inlineStr">
        <is>
          <t>https://www.youtube.com/results?search_query=World+record+pole+vault+attempts&amp;sp=EgQgAXAB</t>
        </is>
      </c>
    </row>
    <row r="3543" ht="25.5" customHeight="1">
      <c r="A3543" t="inlineStr">
        <is>
          <t>pole vault</t>
        </is>
      </c>
      <c r="B3543" t="inlineStr">
        <is>
          <t>DIY pole vaulting equipment setup</t>
        </is>
      </c>
      <c r="C3543"/>
      <c r="D3543"/>
      <c r="E3543" t="inlineStr">
        <is>
          <t>https://www.youtube.com/results?search_query=DIY+pole+vaulting+equipment+setup&amp;sp=EgQgAXAB</t>
        </is>
      </c>
    </row>
    <row r="3544" ht="25.5" customHeight="1">
      <c r="A3544" t="inlineStr">
        <is>
          <t>presenting weather forecast</t>
        </is>
      </c>
      <c r="B3544" t="inlineStr">
        <is>
          <t>How to present a weather forecast on TV</t>
        </is>
      </c>
      <c r="C3544"/>
      <c r="D3544"/>
      <c r="E3544" t="inlineStr">
        <is>
          <t>https://www.youtube.com/results?search_query=How+to+present+a+weather+forecast+on+TV&amp;sp=EgQgAXAB</t>
        </is>
      </c>
    </row>
    <row r="3545" ht="25.5" customHeight="1">
      <c r="A3545" t="inlineStr">
        <is>
          <t>presenting weather forecast</t>
        </is>
      </c>
      <c r="B3545" t="inlineStr">
        <is>
          <t>Presenting weather forecast techniques</t>
        </is>
      </c>
      <c r="C3545"/>
      <c r="D3545"/>
      <c r="E3545" t="inlineStr">
        <is>
          <t>https://www.youtube.com/results?search_query=Presenting+weather+forecast+techniques&amp;sp=EgQgAXAB</t>
        </is>
      </c>
    </row>
    <row r="3546" ht="25.5" customHeight="1">
      <c r="A3546" t="inlineStr">
        <is>
          <t>presenting weather forecast</t>
        </is>
      </c>
      <c r="B3546" t="inlineStr">
        <is>
          <t>Day in the life of a weather presenter</t>
        </is>
      </c>
      <c r="C3546"/>
      <c r="D3546"/>
      <c r="E3546" t="inlineStr">
        <is>
          <t>https://www.youtube.com/results?search_query=Day+in+the+life+of+a+weather+presenter&amp;sp=EgQgAXAB</t>
        </is>
      </c>
    </row>
    <row r="3547" ht="25.5" customHeight="1">
      <c r="A3547" t="inlineStr">
        <is>
          <t>presenting weather forecast</t>
        </is>
      </c>
      <c r="B3547" t="inlineStr">
        <is>
          <t>Professional tips for presenting weather forecast</t>
        </is>
      </c>
      <c r="C3547"/>
      <c r="D3547"/>
      <c r="E3547" t="inlineStr">
        <is>
          <t>https://www.youtube.com/results?search_query=Professional+tips+for+presenting+weather+forecast&amp;sp=EgQgAXAB</t>
        </is>
      </c>
    </row>
    <row r="3548" ht="25.5" customHeight="1">
      <c r="A3548" t="inlineStr">
        <is>
          <t>presenting weather forecast</t>
        </is>
      </c>
      <c r="B3548" t="inlineStr">
        <is>
          <t>Skills needed for presenting a weather forecast</t>
        </is>
      </c>
      <c r="C3548"/>
      <c r="D3548"/>
      <c r="E3548" t="inlineStr">
        <is>
          <t>https://www.youtube.com/results?search_query=Skills+needed+for+presenting+a+weather+forecast&amp;sp=EgQgAXAB</t>
        </is>
      </c>
    </row>
    <row r="3549" ht="25.5" customHeight="1">
      <c r="A3549" t="inlineStr">
        <is>
          <t>presenting weather forecast</t>
        </is>
      </c>
      <c r="B3549" t="inlineStr">
        <is>
          <t>Technology used in presenting a weather forecast</t>
        </is>
      </c>
      <c r="C3549"/>
      <c r="D3549"/>
      <c r="E3549" t="inlineStr">
        <is>
          <t>https://www.youtube.com/results?search_query=Technology+used+in+presenting+a+weather+forecast&amp;sp=EgQgAXAB</t>
        </is>
      </c>
    </row>
    <row r="3550" ht="25.5" customHeight="1">
      <c r="A3550" t="inlineStr">
        <is>
          <t>presenting weather forecast</t>
        </is>
      </c>
      <c r="B3550" t="inlineStr">
        <is>
          <t>Best weather forecast presentations on TV</t>
        </is>
      </c>
      <c r="C3550"/>
      <c r="D3550"/>
      <c r="E3550" t="inlineStr">
        <is>
          <t>https://www.youtube.com/results?search_query=Best+weather+forecast+presentations+on+TV&amp;sp=EgQgAXAB</t>
        </is>
      </c>
    </row>
    <row r="3551" ht="25.5" customHeight="1">
      <c r="A3551" t="inlineStr">
        <is>
          <t>presenting weather forecast</t>
        </is>
      </c>
      <c r="B3551" t="inlineStr">
        <is>
          <t>Presenting a weather forecast for kids</t>
        </is>
      </c>
      <c r="C3551"/>
      <c r="D3551"/>
      <c r="E3551" t="inlineStr">
        <is>
          <t>https://www.youtube.com/results?search_query=Presenting+a+weather+forecast+for+kids&amp;sp=EgQgAXAB</t>
        </is>
      </c>
    </row>
    <row r="3552" ht="25.5" customHeight="1">
      <c r="A3552" t="inlineStr">
        <is>
          <t>presenting weather forecast</t>
        </is>
      </c>
      <c r="B3552" t="inlineStr">
        <is>
          <t>Career in presenting weather forecasts</t>
        </is>
      </c>
      <c r="C3552"/>
      <c r="D3552"/>
      <c r="E3552" t="inlineStr">
        <is>
          <t>https://www.youtube.com/results?search_query=Career+in+presenting+weather+forecasts&amp;sp=EgQgAXAB</t>
        </is>
      </c>
    </row>
    <row r="3553" ht="25.5" customHeight="1">
      <c r="A3553" t="inlineStr">
        <is>
          <t>presenting weather forecast</t>
        </is>
      </c>
      <c r="B3553" t="inlineStr">
        <is>
          <t>How to handle live mistakes when presenting a weather forecast: What it looks like</t>
        </is>
      </c>
      <c r="C3553"/>
      <c r="D3553"/>
      <c r="E3553" t="inlineStr">
        <is>
          <t>https://www.youtube.com/results?search_query=How+to+handle+live+mistakes+when+presenting+a+weather+forecast:+What+it+looks+like&amp;sp=EgQgAXAB</t>
        </is>
      </c>
    </row>
    <row r="3554" ht="25.5" customHeight="1">
      <c r="A3554" t="inlineStr">
        <is>
          <t>pull ups</t>
        </is>
      </c>
      <c r="B3554" t="inlineStr">
        <is>
          <t>How to do a proper pull up for beginners</t>
        </is>
      </c>
      <c r="C3554"/>
      <c r="D3554"/>
      <c r="E3554" t="inlineStr">
        <is>
          <t>https://www.youtube.com/results?search_query=How+to+do+a+proper+pull+up+for+beginners&amp;sp=EgQgAXAB</t>
        </is>
      </c>
    </row>
    <row r="3555" ht="25.5" customHeight="1">
      <c r="A3555" t="inlineStr">
        <is>
          <t>pull ups</t>
        </is>
      </c>
      <c r="B3555" t="inlineStr">
        <is>
          <t>Pull up challenge 30 days results</t>
        </is>
      </c>
      <c r="C3555"/>
      <c r="D3555"/>
      <c r="E3555" t="inlineStr">
        <is>
          <t>https://www.youtube.com/results?search_query=Pull+up+challenge+30+days+results&amp;sp=EgQgAXAB</t>
        </is>
      </c>
    </row>
    <row r="3556" ht="25.5" customHeight="1">
      <c r="A3556" t="inlineStr">
        <is>
          <t>pull ups</t>
        </is>
      </c>
      <c r="B3556" t="inlineStr">
        <is>
          <t>Day in the life of a professional athlete pull up routine</t>
        </is>
      </c>
      <c r="C3556"/>
      <c r="D3556"/>
      <c r="E3556" t="inlineStr">
        <is>
          <t>https://www.youtube.com/results?search_query=Day+in+the+life+of+a+professional+athlete+pull+up+routine&amp;sp=EgQgAXAB</t>
        </is>
      </c>
    </row>
    <row r="3557" ht="25.5" customHeight="1">
      <c r="A3557" t="inlineStr">
        <is>
          <t>pull ups</t>
        </is>
      </c>
      <c r="B3557" t="inlineStr">
        <is>
          <t>Pull up techniques for muscle building</t>
        </is>
      </c>
      <c r="C3557"/>
      <c r="D3557"/>
      <c r="E3557" t="inlineStr">
        <is>
          <t>https://www.youtube.com/results?search_query=Pull+up+techniques+for+muscle+building&amp;sp=EgQgAXAB</t>
        </is>
      </c>
    </row>
    <row r="3558" ht="25.5" customHeight="1">
      <c r="A3558" t="inlineStr">
        <is>
          <t>pull ups</t>
        </is>
      </c>
      <c r="B3558" t="inlineStr">
        <is>
          <t>Pull ups workout routine at home</t>
        </is>
      </c>
      <c r="C3558"/>
      <c r="D3558"/>
      <c r="E3558" t="inlineStr">
        <is>
          <t>https://www.youtube.com/results?search_query=Pull+ups+workout+routine+at+home&amp;sp=EgQgAXAB</t>
        </is>
      </c>
    </row>
    <row r="3559" ht="25.5" customHeight="1">
      <c r="A3559" t="inlineStr">
        <is>
          <t>pull ups</t>
        </is>
      </c>
      <c r="B3559" t="inlineStr">
        <is>
          <t>Advanced pull up variations tutorial</t>
        </is>
      </c>
      <c r="C3559"/>
      <c r="D3559"/>
      <c r="E3559" t="inlineStr">
        <is>
          <t>https://www.youtube.com/results?search_query=Advanced+pull+up+variations+tutorial&amp;sp=EgQgAXAB</t>
        </is>
      </c>
    </row>
    <row r="3560" ht="25.5" customHeight="1">
      <c r="A3560" t="inlineStr">
        <is>
          <t>pull ups</t>
        </is>
      </c>
      <c r="B3560" t="inlineStr">
        <is>
          <t>How to do pull ups without equipment</t>
        </is>
      </c>
      <c r="C3560"/>
      <c r="D3560"/>
      <c r="E3560" t="inlineStr">
        <is>
          <t>https://www.youtube.com/results?search_query=How+to+do+pull+ups+without+equipment&amp;sp=EgQgAXAB</t>
        </is>
      </c>
    </row>
    <row r="3561" ht="25.5" customHeight="1">
      <c r="A3561" t="inlineStr">
        <is>
          <t>pull ups</t>
        </is>
      </c>
      <c r="B3561" t="inlineStr">
        <is>
          <t>Improving your pull ups count in one week</t>
        </is>
      </c>
      <c r="C3561"/>
      <c r="D3561"/>
      <c r="E3561" t="inlineStr">
        <is>
          <t>https://www.youtube.com/results?search_query=Improving+your+pull+ups+count+in+one+week&amp;sp=EgQgAXAB</t>
        </is>
      </c>
    </row>
    <row r="3562" ht="25.5" customHeight="1">
      <c r="A3562" t="inlineStr">
        <is>
          <t>pull ups</t>
        </is>
      </c>
      <c r="B3562" t="inlineStr">
        <is>
          <t>Pull up bar installation and usage guide</t>
        </is>
      </c>
      <c r="C3562"/>
      <c r="D3562"/>
      <c r="E3562" t="inlineStr">
        <is>
          <t>https://www.youtube.com/results?search_query=Pull+up+bar+installation+and+usage+guide&amp;sp=EgQgAXAB</t>
        </is>
      </c>
    </row>
    <row r="3563" ht="25.5" customHeight="1">
      <c r="A3563" t="inlineStr">
        <is>
          <t>pull ups</t>
        </is>
      </c>
      <c r="B3563" t="inlineStr">
        <is>
          <t>Correcting common mistakes in doing pull ups.</t>
        </is>
      </c>
      <c r="C3563"/>
      <c r="D3563"/>
      <c r="E3563" t="inlineStr">
        <is>
          <t>https://www.youtube.com/results?search_query=Correcting+common+mistakes+in+doing+pull+ups.&amp;sp=EgQgAXAB</t>
        </is>
      </c>
    </row>
    <row r="3564" ht="25.5" customHeight="1">
      <c r="A3564" t="inlineStr">
        <is>
          <t>pumping fist</t>
        </is>
      </c>
      <c r="B3564" t="inlineStr">
        <is>
          <t>How to properly do a fist pump</t>
        </is>
      </c>
      <c r="C3564"/>
      <c r="D3564"/>
      <c r="E3564" t="inlineStr">
        <is>
          <t>https://www.youtube.com/results?search_query=How+to+properly+do+a+fist+pump&amp;sp=EgQgAXAB</t>
        </is>
      </c>
    </row>
    <row r="3565" ht="25.5" customHeight="1">
      <c r="A3565" t="inlineStr">
        <is>
          <t>pumping fist</t>
        </is>
      </c>
      <c r="B3565" t="inlineStr">
        <is>
          <t>Fist pumping techniques explained</t>
        </is>
      </c>
      <c r="C3565"/>
      <c r="D3565"/>
      <c r="E3565" t="inlineStr">
        <is>
          <t>https://www.youtube.com/results?search_query=Fist+pumping+techniques+explained&amp;sp=EgQgAXAB</t>
        </is>
      </c>
    </row>
    <row r="3566" ht="25.5" customHeight="1">
      <c r="A3566" t="inlineStr">
        <is>
          <t>pumping fist</t>
        </is>
      </c>
      <c r="B3566" t="inlineStr">
        <is>
          <t>Day in the life of a boxing coach: Fist pumping</t>
        </is>
      </c>
      <c r="C3566"/>
      <c r="D3566"/>
      <c r="E3566" t="inlineStr">
        <is>
          <t>https://www.youtube.com/results?search_query=Day+in+the+life+of+a+boxing+coach:+Fist+pumping&amp;sp=EgQgAXAB</t>
        </is>
      </c>
    </row>
    <row r="3567" ht="25.5" customHeight="1">
      <c r="A3567" t="inlineStr">
        <is>
          <t>pumping fist</t>
        </is>
      </c>
      <c r="B3567" t="inlineStr">
        <is>
          <t>Definitive guide to different types of fist pumps</t>
        </is>
      </c>
      <c r="C3567"/>
      <c r="D3567"/>
      <c r="E3567" t="inlineStr">
        <is>
          <t>https://www.youtube.com/results?search_query=Definitive+guide+to+different+types+of+fist+pumps&amp;sp=EgQgAXAB</t>
        </is>
      </c>
    </row>
    <row r="3568" ht="25.5" customHeight="1">
      <c r="A3568" t="inlineStr">
        <is>
          <t>pumping fist</t>
        </is>
      </c>
      <c r="B3568" t="inlineStr">
        <is>
          <t>Proper fist pump demonstration</t>
        </is>
      </c>
      <c r="C3568"/>
      <c r="D3568"/>
      <c r="E3568" t="inlineStr">
        <is>
          <t>https://www.youtube.com/results?search_query=Proper+fist+pump+demonstration&amp;sp=EgQgAXAB</t>
        </is>
      </c>
    </row>
    <row r="3569" ht="25.5" customHeight="1">
      <c r="A3569" t="inlineStr">
        <is>
          <t>pumping fist</t>
        </is>
      </c>
      <c r="B3569" t="inlineStr">
        <is>
          <t>How to fist pump to different music genres</t>
        </is>
      </c>
      <c r="C3569"/>
      <c r="D3569"/>
      <c r="E3569" t="inlineStr">
        <is>
          <t>https://www.youtube.com/results?search_query=How+to+fist+pump+to+different+music+genres&amp;sp=EgQgAXAB</t>
        </is>
      </c>
    </row>
    <row r="3570" ht="25.5" customHeight="1">
      <c r="A3570" t="inlineStr">
        <is>
          <t>pumping fist</t>
        </is>
      </c>
      <c r="B3570" t="inlineStr">
        <is>
          <t>Psychology behind the motivational fist pump</t>
        </is>
      </c>
      <c r="C3570"/>
      <c r="D3570"/>
      <c r="E3570" t="inlineStr">
        <is>
          <t>https://www.youtube.com/results?search_query=Psychology+behind+the+motivational+fist+pump&amp;sp=EgQgAXAB</t>
        </is>
      </c>
    </row>
    <row r="3571" ht="25.5" customHeight="1">
      <c r="A3571" t="inlineStr">
        <is>
          <t>pumping fist</t>
        </is>
      </c>
      <c r="B3571" t="inlineStr">
        <is>
          <t>Fist pumping tutorial for beginners</t>
        </is>
      </c>
      <c r="C3571"/>
      <c r="D3571"/>
      <c r="E3571" t="inlineStr">
        <is>
          <t>https://www.youtube.com/results?search_query=Fist+pumping+tutorial+for+beginners&amp;sp=EgQgAXAB</t>
        </is>
      </c>
    </row>
    <row r="3572" ht="25.5" customHeight="1">
      <c r="A3572" t="inlineStr">
        <is>
          <t>pumping fist</t>
        </is>
      </c>
      <c r="B3572" t="inlineStr">
        <is>
          <t>Celebratory techniques: how to fist pump like a pro</t>
        </is>
      </c>
      <c r="C3572"/>
      <c r="D3572"/>
      <c r="E3572" t="inlineStr">
        <is>
          <t>https://www.youtube.com/results?search_query=Celebratory+techniques:+how+to+fist+pump+like+a+pro&amp;sp=EgQgAXAB</t>
        </is>
      </c>
    </row>
    <row r="3573" ht="25.5" customHeight="1">
      <c r="A3573" t="inlineStr">
        <is>
          <t>pumping fist</t>
        </is>
      </c>
      <c r="B3573" t="inlineStr">
        <is>
          <t>Practicing fist pump in fitness routines</t>
        </is>
      </c>
      <c r="C3573"/>
      <c r="D3573"/>
      <c r="E3573" t="inlineStr">
        <is>
          <t>https://www.youtube.com/results?search_query=Practicing+fist+pump+in+fitness+routines&amp;sp=EgQgAXAB</t>
        </is>
      </c>
    </row>
    <row r="3574" ht="25.5" customHeight="1">
      <c r="A3574" t="inlineStr">
        <is>
          <t>pumping gas</t>
        </is>
      </c>
      <c r="B3574" t="inlineStr">
        <is>
          <t>How to pump gas for the first time</t>
        </is>
      </c>
      <c r="C3574"/>
      <c r="D3574"/>
      <c r="E3574" t="inlineStr">
        <is>
          <t>https://www.youtube.com/results?search_query=How+to+pump+gas+for+the+first+time&amp;sp=EgQgAXAB</t>
        </is>
      </c>
    </row>
    <row r="3575" ht="25.5" customHeight="1">
      <c r="A3575" t="inlineStr">
        <is>
          <t>pumping gas</t>
        </is>
      </c>
      <c r="B3575" t="inlineStr">
        <is>
          <t>Pumping gas in different countries</t>
        </is>
      </c>
      <c r="C3575"/>
      <c r="D3575"/>
      <c r="E3575" t="inlineStr">
        <is>
          <t>https://www.youtube.com/results?search_query=Pumping+gas+in+different+countries&amp;sp=EgQgAXAB</t>
        </is>
      </c>
    </row>
    <row r="3576" ht="25.5" customHeight="1">
      <c r="A3576" t="inlineStr">
        <is>
          <t>pumping gas</t>
        </is>
      </c>
      <c r="B3576" t="inlineStr">
        <is>
          <t>Day in the life of a gas station attendant</t>
        </is>
      </c>
      <c r="C3576"/>
      <c r="D3576"/>
      <c r="E3576" t="inlineStr">
        <is>
          <t>https://www.youtube.com/results?search_query=Day+in+the+life+of+a+gas+station+attendant&amp;sp=EgQgAXAB</t>
        </is>
      </c>
    </row>
    <row r="3577" ht="25.5" customHeight="1">
      <c r="A3577" t="inlineStr">
        <is>
          <t>pumping gas</t>
        </is>
      </c>
      <c r="B3577" t="inlineStr">
        <is>
          <t>Tips for pumping gas</t>
        </is>
      </c>
      <c r="C3577"/>
      <c r="D3577"/>
      <c r="E3577" t="inlineStr">
        <is>
          <t>https://www.youtube.com/results?search_query=Tips+for+pumping+gas&amp;sp=EgQgAXAB</t>
        </is>
      </c>
    </row>
    <row r="3578" ht="25.5" customHeight="1">
      <c r="A3578" t="inlineStr">
        <is>
          <t>pumping gas</t>
        </is>
      </c>
      <c r="B3578" t="inlineStr">
        <is>
          <t>How to pump gas safely</t>
        </is>
      </c>
      <c r="C3578"/>
      <c r="D3578"/>
      <c r="E3578" t="inlineStr">
        <is>
          <t>https://www.youtube.com/results?search_query=How+to+pump+gas+safely&amp;sp=EgQgAXAB</t>
        </is>
      </c>
    </row>
    <row r="3579" ht="25.5" customHeight="1">
      <c r="A3579" t="inlineStr">
        <is>
          <t>pumping gas</t>
        </is>
      </c>
      <c r="B3579" t="inlineStr">
        <is>
          <t>History of pumping gas</t>
        </is>
      </c>
      <c r="C3579"/>
      <c r="D3579"/>
      <c r="E3579" t="inlineStr">
        <is>
          <t>https://www.youtube.com/results?search_query=History+of+pumping+gas&amp;sp=EgQgAXAB</t>
        </is>
      </c>
    </row>
    <row r="3580" ht="25.5" customHeight="1">
      <c r="A3580" t="inlineStr">
        <is>
          <t>pumping gas</t>
        </is>
      </c>
      <c r="B3580" t="inlineStr">
        <is>
          <t>Insider secrets of pumping gas</t>
        </is>
      </c>
      <c r="C3580"/>
      <c r="D3580"/>
      <c r="E3580" t="inlineStr">
        <is>
          <t>https://www.youtube.com/results?search_query=Insider+secrets+of+pumping+gas&amp;sp=EgQgAXAB</t>
        </is>
      </c>
    </row>
    <row r="3581" ht="25.5" customHeight="1">
      <c r="A3581" t="inlineStr">
        <is>
          <t>pumping gas</t>
        </is>
      </c>
      <c r="B3581" t="inlineStr">
        <is>
          <t>Guide to pump your own gas</t>
        </is>
      </c>
      <c r="C3581"/>
      <c r="D3581"/>
      <c r="E3581" t="inlineStr">
        <is>
          <t>https://www.youtube.com/results?search_query=Guide+to+pump+your+own+gas&amp;sp=EgQgAXAB</t>
        </is>
      </c>
    </row>
    <row r="3582" ht="25.5" customHeight="1">
      <c r="A3582" t="inlineStr">
        <is>
          <t>pumping gas</t>
        </is>
      </c>
      <c r="B3582" t="inlineStr">
        <is>
          <t>How to save money while pumping gas</t>
        </is>
      </c>
      <c r="C3582"/>
      <c r="D3582"/>
      <c r="E3582" t="inlineStr">
        <is>
          <t>https://www.youtube.com/results?search_query=How+to+save+money+while+pumping+gas&amp;sp=EgQgAXAB</t>
        </is>
      </c>
    </row>
    <row r="3583" ht="25.5" customHeight="1">
      <c r="A3583" t="inlineStr">
        <is>
          <t>pumping gas</t>
        </is>
      </c>
      <c r="B3583" t="inlineStr">
        <is>
          <t>Mistakes to avoid when pumping gas</t>
        </is>
      </c>
      <c r="C3583"/>
      <c r="D3583"/>
      <c r="E3583" t="inlineStr">
        <is>
          <t>https://www.youtube.com/results?search_query=Mistakes+to+avoid+when+pumping+gas&amp;sp=EgQgAXAB</t>
        </is>
      </c>
    </row>
    <row r="3584" ht="25.5" customHeight="1">
      <c r="A3584" t="inlineStr">
        <is>
          <t>punching bag</t>
        </is>
      </c>
      <c r="B3584" t="inlineStr">
        <is>
          <t>How to properly use a punching bag for beginners'</t>
        </is>
      </c>
      <c r="C3584"/>
      <c r="D3584"/>
      <c r="E3584" t="inlineStr">
        <is>
          <t>https://www.youtube.com/results?search_query=How+to+properly+use+a+punching+bag+for+beginners'&amp;sp=EgQgAXAB</t>
        </is>
      </c>
    </row>
    <row r="3585" ht="25.5" customHeight="1">
      <c r="A3585" t="inlineStr">
        <is>
          <t>punching bag</t>
        </is>
      </c>
      <c r="B3585" t="inlineStr">
        <is>
          <t>Punching bag workout routines for strength training'</t>
        </is>
      </c>
      <c r="C3585"/>
      <c r="D3585"/>
      <c r="E3585" t="inlineStr">
        <is>
          <t>https://www.youtube.com/results?search_query=Punching+bag+workout+routines+for+strength+training'&amp;sp=EgQgAXAB</t>
        </is>
      </c>
    </row>
    <row r="3586" ht="25.5" customHeight="1">
      <c r="A3586" t="inlineStr">
        <is>
          <t>punching bag</t>
        </is>
      </c>
      <c r="B3586" t="inlineStr">
        <is>
          <t>Best punching bag techniques for boxing'</t>
        </is>
      </c>
      <c r="C3586"/>
      <c r="D3586"/>
      <c r="E3586" t="inlineStr">
        <is>
          <t>https://www.youtube.com/results?search_query=Best+punching+bag+techniques+for+boxing'&amp;sp=EgQgAXAB</t>
        </is>
      </c>
    </row>
    <row r="3587" ht="25.5" customHeight="1">
      <c r="A3587" t="inlineStr">
        <is>
          <t>punching bag</t>
        </is>
      </c>
      <c r="B3587" t="inlineStr">
        <is>
          <t>Day in the life of a professional boxer'</t>
        </is>
      </c>
      <c r="C3587"/>
      <c r="D3587"/>
      <c r="E3587" t="inlineStr">
        <is>
          <t>https://www.youtube.com/results?search_query=Day+in+the+life+of+a+professional+boxer'&amp;sp=EgQgAXAB</t>
        </is>
      </c>
    </row>
    <row r="3588" ht="25.5" customHeight="1">
      <c r="A3588" t="inlineStr">
        <is>
          <t>punching bag</t>
        </is>
      </c>
      <c r="B3588" t="inlineStr">
        <is>
          <t>Tutorial on making a homemade punching bag'</t>
        </is>
      </c>
      <c r="C3588"/>
      <c r="D3588"/>
      <c r="E3588" t="inlineStr">
        <is>
          <t>https://www.youtube.com/results?search_query=Tutorial+on+making+a+homemade+punching+bag'&amp;sp=EgQgAXAB</t>
        </is>
      </c>
    </row>
    <row r="3589" ht="25.5" customHeight="1">
      <c r="A3589" t="inlineStr">
        <is>
          <t>punching bag</t>
        </is>
      </c>
      <c r="B3589" t="inlineStr">
        <is>
          <t>Punching bag exercises for weight loss'</t>
        </is>
      </c>
      <c r="C3589"/>
      <c r="D3589"/>
      <c r="E3589" t="inlineStr">
        <is>
          <t>https://www.youtube.com/results?search_query=Punching+bag+exercises+for+weight+loss'&amp;sp=EgQgAXAB</t>
        </is>
      </c>
    </row>
    <row r="3590" ht="25.5" customHeight="1">
      <c r="A3590" t="inlineStr">
        <is>
          <t>punching bag</t>
        </is>
      </c>
      <c r="B3590" t="inlineStr">
        <is>
          <t>How to hang and set up a punching bag'</t>
        </is>
      </c>
      <c r="C3590"/>
      <c r="D3590"/>
      <c r="E3590" t="inlineStr">
        <is>
          <t>https://www.youtube.com/results?search_query=How+to+hang+and+set+up+a+punching+bag'&amp;sp=EgQgAXAB</t>
        </is>
      </c>
    </row>
    <row r="3591" ht="25.5" customHeight="1">
      <c r="A3591" t="inlineStr">
        <is>
          <t>punching bag</t>
        </is>
      </c>
      <c r="B3591" t="inlineStr">
        <is>
          <t>Advantages of a punching bag workout'</t>
        </is>
      </c>
      <c r="C3591"/>
      <c r="D3591"/>
      <c r="E3591" t="inlineStr">
        <is>
          <t>https://www.youtube.com/results?search_query=Advantages+of+a+punching+bag+workout'&amp;sp=EgQgAXAB</t>
        </is>
      </c>
    </row>
    <row r="3592" ht="25.5" customHeight="1">
      <c r="A3592" t="inlineStr">
        <is>
          <t>punching bag</t>
        </is>
      </c>
      <c r="B3592" t="inlineStr">
        <is>
          <t>Ultimate guide to punching bag training'</t>
        </is>
      </c>
      <c r="C3592"/>
      <c r="D3592"/>
      <c r="E3592" t="inlineStr">
        <is>
          <t>https://www.youtube.com/results?search_query=Ultimate+guide+to+punching+bag+training'&amp;sp=EgQgAXAB</t>
        </is>
      </c>
    </row>
    <row r="3593" ht="25.5" customHeight="1">
      <c r="A3593" t="inlineStr">
        <is>
          <t>punching bag</t>
        </is>
      </c>
      <c r="B3593" t="inlineStr">
        <is>
          <t>Professional fighters punching bag tips and tricks'</t>
        </is>
      </c>
      <c r="C3593"/>
      <c r="D3593"/>
      <c r="E3593" t="inlineStr">
        <is>
          <t>https://www.youtube.com/results?search_query=Professional+fighters+punching+bag+tips+and+tricks'&amp;sp=EgQgAXAB</t>
        </is>
      </c>
    </row>
    <row r="3594" ht="25.5" customHeight="1">
      <c r="A3594" t="inlineStr">
        <is>
          <t>push up</t>
        </is>
      </c>
      <c r="B3594" t="inlineStr">
        <is>
          <t>How to do a push up for beginners</t>
        </is>
      </c>
      <c r="C3594"/>
      <c r="D3594"/>
      <c r="E3594" t="inlineStr">
        <is>
          <t>https://www.youtube.com/results?search_query=How+to+do+a+push+up+for+beginners&amp;sp=EgQgAXAB</t>
        </is>
      </c>
    </row>
    <row r="3595" ht="25.5" customHeight="1">
      <c r="A3595" t="inlineStr">
        <is>
          <t>push up</t>
        </is>
      </c>
      <c r="B3595" t="inlineStr">
        <is>
          <t>Correct push up techniques</t>
        </is>
      </c>
      <c r="C3595"/>
      <c r="D3595"/>
      <c r="E3595" t="inlineStr">
        <is>
          <t>https://www.youtube.com/results?search_query=Correct+push+up+techniques&amp;sp=EgQgAXAB</t>
        </is>
      </c>
    </row>
    <row r="3596" ht="25.5" customHeight="1">
      <c r="A3596" t="inlineStr">
        <is>
          <t>push up</t>
        </is>
      </c>
      <c r="B3596" t="inlineStr">
        <is>
          <t>Advanced push up variations</t>
        </is>
      </c>
      <c r="C3596"/>
      <c r="D3596"/>
      <c r="E3596" t="inlineStr">
        <is>
          <t>https://www.youtube.com/results?search_query=Advanced+push+up+variations&amp;sp=EgQgAXAB</t>
        </is>
      </c>
    </row>
    <row r="3597" ht="25.5" customHeight="1">
      <c r="A3597" t="inlineStr">
        <is>
          <t>push up</t>
        </is>
      </c>
      <c r="B3597" t="inlineStr">
        <is>
          <t>Push up challenge 30 days results</t>
        </is>
      </c>
      <c r="C3597"/>
      <c r="D3597"/>
      <c r="E3597" t="inlineStr">
        <is>
          <t>https://www.youtube.com/results?search_query=Push+up+challenge+30+days+results&amp;sp=EgQgAXAB</t>
        </is>
      </c>
    </row>
    <row r="3598" ht="25.5" customHeight="1">
      <c r="A3598" t="inlineStr">
        <is>
          <t>push up</t>
        </is>
      </c>
      <c r="B3598" t="inlineStr">
        <is>
          <t>Tips to improve push up form</t>
        </is>
      </c>
      <c r="C3598"/>
      <c r="D3598"/>
      <c r="E3598" t="inlineStr">
        <is>
          <t>https://www.youtube.com/results?search_query=Tips+to+improve+push+up+form&amp;sp=EgQgAXAB</t>
        </is>
      </c>
    </row>
    <row r="3599" ht="25.5" customHeight="1">
      <c r="A3599" t="inlineStr">
        <is>
          <t>push up</t>
        </is>
      </c>
      <c r="B3599" t="inlineStr">
        <is>
          <t>Different types of push up and their benefits</t>
        </is>
      </c>
      <c r="C3599"/>
      <c r="D3599"/>
      <c r="E3599" t="inlineStr">
        <is>
          <t>https://www.youtube.com/results?search_query=Different+types+of+push+up+and+their+benefits&amp;sp=EgQgAXAB</t>
        </is>
      </c>
    </row>
    <row r="3600" ht="25.5" customHeight="1">
      <c r="A3600" t="inlineStr">
        <is>
          <t>push up</t>
        </is>
      </c>
      <c r="B3600" t="inlineStr">
        <is>
          <t>Day in the life of a push up master</t>
        </is>
      </c>
      <c r="C3600"/>
      <c r="D3600"/>
      <c r="E3600" t="inlineStr">
        <is>
          <t>https://www.youtube.com/results?search_query=Day+in+the+life+of+a+push+up+master&amp;sp=EgQgAXAB</t>
        </is>
      </c>
    </row>
    <row r="3601" ht="25.5" customHeight="1">
      <c r="A3601" t="inlineStr">
        <is>
          <t>push up</t>
        </is>
      </c>
      <c r="B3601" t="inlineStr">
        <is>
          <t>Push up workout routines for strength</t>
        </is>
      </c>
      <c r="C3601"/>
      <c r="D3601"/>
      <c r="E3601" t="inlineStr">
        <is>
          <t>https://www.youtube.com/results?search_query=Push+up+workout+routines+for+strength&amp;sp=EgQgAXAB</t>
        </is>
      </c>
    </row>
    <row r="3602" ht="25.5" customHeight="1">
      <c r="A3602" t="inlineStr">
        <is>
          <t>push up</t>
        </is>
      </c>
      <c r="B3602" t="inlineStr">
        <is>
          <t>Mistakes to avoid while doing push ups</t>
        </is>
      </c>
      <c r="C3602"/>
      <c r="D3602"/>
      <c r="E3602" t="inlineStr">
        <is>
          <t>https://www.youtube.com/results?search_query=Mistakes+to+avoid+while+doing+push+ups&amp;sp=EgQgAXAB</t>
        </is>
      </c>
    </row>
    <row r="3603" ht="25.5" customHeight="1">
      <c r="A3603" t="inlineStr">
        <is>
          <t>push up</t>
        </is>
      </c>
      <c r="B3603" t="inlineStr">
        <is>
          <t>30 day push up challenge for beginners</t>
        </is>
      </c>
      <c r="C3603"/>
      <c r="D3603"/>
      <c r="E3603" t="inlineStr">
        <is>
          <t>https://www.youtube.com/results?search_query=30+day+push+up+challenge+for+beginners&amp;sp=EgQgAXAB</t>
        </is>
      </c>
    </row>
    <row r="3604" ht="25.5" customHeight="1">
      <c r="A3604" t="inlineStr">
        <is>
          <t>pushing car</t>
        </is>
      </c>
      <c r="B3604" t="inlineStr">
        <is>
          <t>How to push a car safely</t>
        </is>
      </c>
      <c r="C3604"/>
      <c r="D3604"/>
      <c r="E3604" t="inlineStr">
        <is>
          <t>https://www.youtube.com/results?search_query=How+to+push+a+car+safely&amp;sp=EgQgAXAB</t>
        </is>
      </c>
    </row>
    <row r="3605" ht="25.5" customHeight="1">
      <c r="A3605" t="inlineStr">
        <is>
          <t>pushing car</t>
        </is>
      </c>
      <c r="B3605" t="inlineStr">
        <is>
          <t>Techniques for pushing a car</t>
        </is>
      </c>
      <c r="C3605"/>
      <c r="D3605"/>
      <c r="E3605" t="inlineStr">
        <is>
          <t>https://www.youtube.com/results?search_query=Techniques+for+pushing+a+car&amp;sp=EgQgAXAB</t>
        </is>
      </c>
    </row>
    <row r="3606" ht="25.5" customHeight="1">
      <c r="A3606" t="inlineStr">
        <is>
          <t>pushing car</t>
        </is>
      </c>
      <c r="B3606" t="inlineStr">
        <is>
          <t>Pushing car out of mud tips</t>
        </is>
      </c>
      <c r="C3606"/>
      <c r="D3606"/>
      <c r="E3606" t="inlineStr">
        <is>
          <t>https://www.youtube.com/results?search_query=Pushing+car+out+of+mud+tips&amp;sp=EgQgAXAB</t>
        </is>
      </c>
    </row>
    <row r="3607" ht="25.5" customHeight="1">
      <c r="A3607" t="inlineStr">
        <is>
          <t>pushing car</t>
        </is>
      </c>
      <c r="B3607" t="inlineStr">
        <is>
          <t>Best way to push a stuck car</t>
        </is>
      </c>
      <c r="C3607"/>
      <c r="D3607"/>
      <c r="E3607" t="inlineStr">
        <is>
          <t>https://www.youtube.com/results?search_query=Best+way+to+push+a+stuck+car&amp;sp=EgQgAXAB</t>
        </is>
      </c>
    </row>
    <row r="3608" ht="25.5" customHeight="1">
      <c r="A3608" t="inlineStr">
        <is>
          <t>pushing car</t>
        </is>
      </c>
      <c r="B3608" t="inlineStr">
        <is>
          <t>Demonstration of pushing heavy car</t>
        </is>
      </c>
      <c r="C3608"/>
      <c r="D3608"/>
      <c r="E3608" t="inlineStr">
        <is>
          <t>https://www.youtube.com/results?search_query=Demonstration+of+pushing+heavy+car&amp;sp=EgQgAXAB</t>
        </is>
      </c>
    </row>
    <row r="3609" ht="25.5" customHeight="1">
      <c r="A3609" t="inlineStr">
        <is>
          <t>pushing car</t>
        </is>
      </c>
      <c r="B3609" t="inlineStr">
        <is>
          <t>Day in the life of a roadside assistance</t>
        </is>
      </c>
      <c r="C3609"/>
      <c r="D3609"/>
      <c r="E3609" t="inlineStr">
        <is>
          <t>https://www.youtube.com/results?search_query=Day+in+the+life+of+a+roadside+assistance&amp;sp=EgQgAXAB</t>
        </is>
      </c>
    </row>
    <row r="3610" ht="25.5" customHeight="1">
      <c r="A3610" t="inlineStr">
        <is>
          <t>pushing car</t>
        </is>
      </c>
      <c r="B3610" t="inlineStr">
        <is>
          <t>Pushing a car by yourself guide</t>
        </is>
      </c>
      <c r="C3610"/>
      <c r="D3610"/>
      <c r="E3610" t="inlineStr">
        <is>
          <t>https://www.youtube.com/results?search_query=Pushing+a+car+by+yourself+guide&amp;sp=EgQgAXAB</t>
        </is>
      </c>
    </row>
    <row r="3611" ht="25.5" customHeight="1">
      <c r="A3611" t="inlineStr">
        <is>
          <t>pushing car</t>
        </is>
      </c>
      <c r="B3611" t="inlineStr">
        <is>
          <t>Weightlifting: pushing car as training</t>
        </is>
      </c>
      <c r="C3611"/>
      <c r="D3611"/>
      <c r="E3611" t="inlineStr">
        <is>
          <t>https://www.youtube.com/results?search_query=Weightlifting:+pushing+car+as+training&amp;sp=EgQgAXAB</t>
        </is>
      </c>
    </row>
    <row r="3612" ht="25.5" customHeight="1">
      <c r="A3612" t="inlineStr">
        <is>
          <t>pushing car</t>
        </is>
      </c>
      <c r="B3612" t="inlineStr">
        <is>
          <t>Strategies for pushing a brokendown car</t>
        </is>
      </c>
      <c r="C3612"/>
      <c r="D3612"/>
      <c r="E3612" t="inlineStr">
        <is>
          <t>https://www.youtube.com/results?search_query=Strategies+for+pushing+a+brokendown+car&amp;sp=EgQgAXAB</t>
        </is>
      </c>
    </row>
    <row r="3613" ht="25.5" customHeight="1">
      <c r="A3613" t="inlineStr">
        <is>
          <t>pushing car</t>
        </is>
      </c>
      <c r="B3613" t="inlineStr">
        <is>
          <t>Pushing car uphill technique</t>
        </is>
      </c>
      <c r="C3613"/>
      <c r="D3613"/>
      <c r="E3613" t="inlineStr">
        <is>
          <t>https://www.youtube.com/results?search_query=Pushing+car+uphill+technique&amp;sp=EgQgAXAB</t>
        </is>
      </c>
    </row>
    <row r="3614" ht="25.5" customHeight="1">
      <c r="A3614" t="inlineStr">
        <is>
          <t>pushing cart</t>
        </is>
      </c>
      <c r="B3614" t="inlineStr">
        <is>
          <t>How to effectively push a shopping cart</t>
        </is>
      </c>
      <c r="C3614"/>
      <c r="D3614"/>
      <c r="E3614" t="inlineStr">
        <is>
          <t>https://www.youtube.com/results?search_query=How+to+effectively+push+a+shopping+cart&amp;sp=EgQgAXAB</t>
        </is>
      </c>
    </row>
    <row r="3615" ht="25.5" customHeight="1">
      <c r="A3615" t="inlineStr">
        <is>
          <t>pushing cart</t>
        </is>
      </c>
      <c r="B3615" t="inlineStr">
        <is>
          <t>Pushing a cart in supermarket</t>
        </is>
      </c>
      <c r="C3615"/>
      <c r="D3615"/>
      <c r="E3615" t="inlineStr">
        <is>
          <t>https://www.youtube.com/results?search_query=Pushing+a+cart+in+supermarket&amp;sp=EgQgAXAB</t>
        </is>
      </c>
    </row>
    <row r="3616" ht="25.5" customHeight="1">
      <c r="A3616" t="inlineStr">
        <is>
          <t>pushing cart</t>
        </is>
      </c>
      <c r="B3616" t="inlineStr">
        <is>
          <t>Day in the life of a warehouse worker pushing carts</t>
        </is>
      </c>
      <c r="C3616"/>
      <c r="D3616"/>
      <c r="E3616" t="inlineStr">
        <is>
          <t>https://www.youtube.com/results?search_query=Day+in+the+life+of+a+warehouse+worker+pushing+carts&amp;sp=EgQgAXAB</t>
        </is>
      </c>
    </row>
    <row r="3617" ht="25.5" customHeight="1">
      <c r="A3617" t="inlineStr">
        <is>
          <t>pushing cart</t>
        </is>
      </c>
      <c r="B3617" t="inlineStr">
        <is>
          <t>Techniques for pushing a heavy cart</t>
        </is>
      </c>
      <c r="C3617"/>
      <c r="D3617"/>
      <c r="E3617" t="inlineStr">
        <is>
          <t>https://www.youtube.com/results?search_query=Techniques+for+pushing+a+heavy+cart&amp;sp=EgQgAXAB</t>
        </is>
      </c>
    </row>
    <row r="3618" ht="25.5" customHeight="1">
      <c r="A3618" t="inlineStr">
        <is>
          <t>pushing cart</t>
        </is>
      </c>
      <c r="B3618" t="inlineStr">
        <is>
          <t>Correct posture for pushing a cart</t>
        </is>
      </c>
      <c r="C3618"/>
      <c r="D3618"/>
      <c r="E3618" t="inlineStr">
        <is>
          <t>https://www.youtube.com/results?search_query=Correct+posture+for+pushing+a+cart&amp;sp=EgQgAXAB</t>
        </is>
      </c>
    </row>
    <row r="3619" ht="25.5" customHeight="1">
      <c r="A3619" t="inlineStr">
        <is>
          <t>pushing cart</t>
        </is>
      </c>
      <c r="B3619" t="inlineStr">
        <is>
          <t>Workout routines involving pushing a cart</t>
        </is>
      </c>
      <c r="C3619"/>
      <c r="D3619"/>
      <c r="E3619" t="inlineStr">
        <is>
          <t>https://www.youtube.com/results?search_query=Workout+routines+involving+pushing+a+cart&amp;sp=EgQgAXAB</t>
        </is>
      </c>
    </row>
    <row r="3620" ht="25.5" customHeight="1">
      <c r="A3620" t="inlineStr">
        <is>
          <t>pushing cart</t>
        </is>
      </c>
      <c r="B3620" t="inlineStr">
        <is>
          <t>Safety tips when pushing a cart</t>
        </is>
      </c>
      <c r="C3620"/>
      <c r="D3620"/>
      <c r="E3620" t="inlineStr">
        <is>
          <t>https://www.youtube.com/results?search_query=Safety+tips+when+pushing+a+cart&amp;sp=EgQgAXAB</t>
        </is>
      </c>
    </row>
    <row r="3621" ht="25.5" customHeight="1">
      <c r="A3621" t="inlineStr">
        <is>
          <t>pushing cart</t>
        </is>
      </c>
      <c r="B3621" t="inlineStr">
        <is>
          <t>Physics explanation of pushing a cart</t>
        </is>
      </c>
      <c r="C3621"/>
      <c r="D3621"/>
      <c r="E3621" t="inlineStr">
        <is>
          <t>https://www.youtube.com/results?search_query=Physics+explanation+of+pushing+a+cart&amp;sp=EgQgAXAB</t>
        </is>
      </c>
    </row>
    <row r="3622" ht="25.5" customHeight="1">
      <c r="A3622" t="inlineStr">
        <is>
          <t>pushing cart</t>
        </is>
      </c>
      <c r="B3622" t="inlineStr">
        <is>
          <t>Using a cart for transporting goods</t>
        </is>
      </c>
      <c r="C3622"/>
      <c r="D3622"/>
      <c r="E3622" t="inlineStr">
        <is>
          <t>https://www.youtube.com/results?search_query=Using+a+cart+for+transporting+goods&amp;sp=EgQgAXAB</t>
        </is>
      </c>
    </row>
    <row r="3623" ht="25.5" customHeight="1">
      <c r="A3623" t="inlineStr">
        <is>
          <t>pushing cart</t>
        </is>
      </c>
      <c r="B3623" t="inlineStr">
        <is>
          <t>Exercises using a shopping cart</t>
        </is>
      </c>
      <c r="C3623"/>
      <c r="D3623"/>
      <c r="E3623" t="inlineStr">
        <is>
          <t>https://www.youtube.com/results?search_query=Exercises+using+a+shopping+cart&amp;sp=EgQgAXAB</t>
        </is>
      </c>
    </row>
    <row r="3624" ht="25.5" customHeight="1">
      <c r="A3624" t="inlineStr">
        <is>
          <t>pushing wheelchair</t>
        </is>
      </c>
      <c r="B3624" t="inlineStr">
        <is>
          <t>How to push a wheelchair safely</t>
        </is>
      </c>
      <c r="C3624"/>
      <c r="D3624"/>
      <c r="E3624" t="inlineStr">
        <is>
          <t>https://www.youtube.com/results?search_query=How+to+push+a+wheelchair+safely&amp;sp=EgQgAXAB</t>
        </is>
      </c>
    </row>
    <row r="3625" ht="25.5" customHeight="1">
      <c r="A3625" t="inlineStr">
        <is>
          <t>pushing wheelchair</t>
        </is>
      </c>
      <c r="B3625" t="inlineStr">
        <is>
          <t>Techniques for pushing a wheelchair</t>
        </is>
      </c>
      <c r="C3625"/>
      <c r="D3625"/>
      <c r="E3625" t="inlineStr">
        <is>
          <t>https://www.youtube.com/results?search_query=Techniques+for+pushing+a+wheelchair&amp;sp=EgQgAXAB</t>
        </is>
      </c>
    </row>
    <row r="3626" ht="25.5" customHeight="1">
      <c r="A3626" t="inlineStr">
        <is>
          <t>pushing wheelchair</t>
        </is>
      </c>
      <c r="B3626" t="inlineStr">
        <is>
          <t>Tips on pushing a wheelchair on different terrains</t>
        </is>
      </c>
      <c r="C3626"/>
      <c r="D3626"/>
      <c r="E3626" t="inlineStr">
        <is>
          <t>https://www.youtube.com/results?search_query=Tips+on+pushing+a+wheelchair+on+different+terrains&amp;sp=EgQgAXAB</t>
        </is>
      </c>
    </row>
    <row r="3627" ht="25.5" customHeight="1">
      <c r="A3627" t="inlineStr">
        <is>
          <t>pushing wheelchair</t>
        </is>
      </c>
      <c r="B3627" t="inlineStr">
        <is>
          <t>Day in the life of a wheelchair user</t>
        </is>
      </c>
      <c r="C3627"/>
      <c r="D3627"/>
      <c r="E3627" t="inlineStr">
        <is>
          <t>https://www.youtube.com/results?search_query=Day+in+the+life+of+a+wheelchair+user&amp;sp=EgQgAXAB</t>
        </is>
      </c>
    </row>
    <row r="3628" ht="25.5" customHeight="1">
      <c r="A3628" t="inlineStr">
        <is>
          <t>pushing wheelchair</t>
        </is>
      </c>
      <c r="B3628" t="inlineStr">
        <is>
          <t>Wheelchair pushing workout for caregivers</t>
        </is>
      </c>
      <c r="C3628"/>
      <c r="D3628"/>
      <c r="E3628" t="inlineStr">
        <is>
          <t>https://www.youtube.com/results?search_query=Wheelchair+pushing+workout+for+caregivers&amp;sp=EgQgAXAB</t>
        </is>
      </c>
    </row>
    <row r="3629" ht="25.5" customHeight="1">
      <c r="A3629" t="inlineStr">
        <is>
          <t>pushing wheelchair</t>
        </is>
      </c>
      <c r="B3629" t="inlineStr">
        <is>
          <t>Tutorial for pushing a wheelchair upstairs and downstairs</t>
        </is>
      </c>
      <c r="C3629"/>
      <c r="D3629"/>
      <c r="E3629" t="inlineStr">
        <is>
          <t>https://www.youtube.com/results?search_query=Tutorial+for+pushing+a+wheelchair+upstairs+and+downstairs&amp;sp=EgQgAXAB</t>
        </is>
      </c>
    </row>
    <row r="3630" ht="25.5" customHeight="1">
      <c r="A3630" t="inlineStr">
        <is>
          <t>pushing wheelchair</t>
        </is>
      </c>
      <c r="B3630" t="inlineStr">
        <is>
          <t>Best practices for wheelchair pushing</t>
        </is>
      </c>
      <c r="C3630"/>
      <c r="D3630"/>
      <c r="E3630" t="inlineStr">
        <is>
          <t>https://www.youtube.com/results?search_query=Best+practices+for+wheelchair+pushing&amp;sp=EgQgAXAB</t>
        </is>
      </c>
    </row>
    <row r="3631" ht="25.5" customHeight="1">
      <c r="A3631" t="inlineStr">
        <is>
          <t>pushing wheelchair</t>
        </is>
      </c>
      <c r="B3631" t="inlineStr">
        <is>
          <t>Wheelchair types and how to push them</t>
        </is>
      </c>
      <c r="C3631"/>
      <c r="D3631"/>
      <c r="E3631" t="inlineStr">
        <is>
          <t>https://www.youtube.com/results?search_query=Wheelchair+types+and+how+to+push+them&amp;sp=EgQgAXAB</t>
        </is>
      </c>
    </row>
    <row r="3632" ht="25.5" customHeight="1">
      <c r="A3632" t="inlineStr">
        <is>
          <t>pushing wheelchair</t>
        </is>
      </c>
      <c r="B3632" t="inlineStr">
        <is>
          <t>Pushing wheelchair in difficult weather conditions</t>
        </is>
      </c>
      <c r="C3632"/>
      <c r="D3632"/>
      <c r="E3632" t="inlineStr">
        <is>
          <t>https://www.youtube.com/results?search_query=Pushing+wheelchair+in+difficult+weather+conditions&amp;sp=EgQgAXAB</t>
        </is>
      </c>
    </row>
    <row r="3633" ht="25.5" customHeight="1">
      <c r="A3633" t="inlineStr">
        <is>
          <t>pushing wheelchair</t>
        </is>
      </c>
      <c r="B3633" t="inlineStr">
        <is>
          <t>Manual vs electric wheelchair pushing techniques</t>
        </is>
      </c>
      <c r="C3633"/>
      <c r="D3633"/>
      <c r="E3633" t="inlineStr">
        <is>
          <t>https://www.youtube.com/results?search_query=Manual+vs+electric+wheelchair+pushing+techniques&amp;sp=EgQgAXAB</t>
        </is>
      </c>
    </row>
    <row r="3634" ht="25.5" customHeight="1">
      <c r="A3634" t="inlineStr">
        <is>
          <t>reading book</t>
        </is>
      </c>
      <c r="B3634" t="inlineStr">
        <is>
          <t>Best techniques on how to effectively read a book</t>
        </is>
      </c>
      <c r="C3634"/>
      <c r="D3634"/>
      <c r="E3634" t="inlineStr">
        <is>
          <t>https://www.youtube.com/results?search_query=Best+techniques+on+how+to+effectively+read+a+book&amp;sp=EgQgAXAB</t>
        </is>
      </c>
    </row>
    <row r="3635" ht="25.5" customHeight="1">
      <c r="A3635" t="inlineStr">
        <is>
          <t>reading book</t>
        </is>
      </c>
      <c r="B3635" t="inlineStr">
        <is>
          <t>Day in the life of a book club member</t>
        </is>
      </c>
      <c r="C3635"/>
      <c r="D3635"/>
      <c r="E3635" t="inlineStr">
        <is>
          <t>https://www.youtube.com/results?search_query=Day+in+the+life+of+a+book+club+member&amp;sp=EgQgAXAB</t>
        </is>
      </c>
    </row>
    <row r="3636" ht="25.5" customHeight="1">
      <c r="A3636" t="inlineStr">
        <is>
          <t>reading book</t>
        </is>
      </c>
      <c r="B3636" t="inlineStr">
        <is>
          <t>Understanding how to read book genres</t>
        </is>
      </c>
      <c r="C3636"/>
      <c r="D3636"/>
      <c r="E3636" t="inlineStr">
        <is>
          <t>https://www.youtube.com/results?search_query=Understanding+how+to+read+book+genres&amp;sp=EgQgAXAB</t>
        </is>
      </c>
    </row>
    <row r="3637" ht="25.5" customHeight="1">
      <c r="A3637" t="inlineStr">
        <is>
          <t>reading book</t>
        </is>
      </c>
      <c r="B3637" t="inlineStr">
        <is>
          <t>Improving reading skills with speed reading techniques</t>
        </is>
      </c>
      <c r="C3637"/>
      <c r="D3637"/>
      <c r="E3637" t="inlineStr">
        <is>
          <t>https://www.youtube.com/results?search_query=Improving+reading+skills+with+speed+reading+techniques&amp;sp=EgQgAXAB</t>
        </is>
      </c>
    </row>
    <row r="3638" ht="25.5" customHeight="1">
      <c r="A3638" t="inlineStr">
        <is>
          <t>reading book</t>
        </is>
      </c>
      <c r="B3638" t="inlineStr">
        <is>
          <t>How to read a book in a foreign language</t>
        </is>
      </c>
      <c r="C3638"/>
      <c r="D3638"/>
      <c r="E3638" t="inlineStr">
        <is>
          <t>https://www.youtube.com/results?search_query=How+to+read+a+book+in+a+foreign+language&amp;sp=EgQgAXAB</t>
        </is>
      </c>
    </row>
    <row r="3639" ht="25.5" customHeight="1">
      <c r="A3639" t="inlineStr">
        <is>
          <t>reading book</t>
        </is>
      </c>
      <c r="B3639" t="inlineStr">
        <is>
          <t>Life of a professional book reviewer</t>
        </is>
      </c>
      <c r="C3639"/>
      <c r="D3639"/>
      <c r="E3639" t="inlineStr">
        <is>
          <t>https://www.youtube.com/results?search_query=Life+of+a+professional+book+reviewer&amp;sp=EgQgAXAB</t>
        </is>
      </c>
    </row>
    <row r="3640" ht="25.5" customHeight="1">
      <c r="A3640" t="inlineStr">
        <is>
          <t>reading book</t>
        </is>
      </c>
      <c r="B3640" t="inlineStr">
        <is>
          <t>Guide on how to start a book reading habit</t>
        </is>
      </c>
      <c r="C3640"/>
      <c r="D3640"/>
      <c r="E3640" t="inlineStr">
        <is>
          <t>https://www.youtube.com/results?search_query=Guide+on+how+to+start+a+book+reading+habit&amp;sp=EgQgAXAB</t>
        </is>
      </c>
    </row>
    <row r="3641" ht="25.5" customHeight="1">
      <c r="A3641" t="inlineStr">
        <is>
          <t>reading book</t>
        </is>
      </c>
      <c r="B3641" t="inlineStr">
        <is>
          <t>Maximizing comprehension and retention while reading books</t>
        </is>
      </c>
      <c r="C3641"/>
      <c r="D3641"/>
      <c r="E3641" t="inlineStr">
        <is>
          <t>https://www.youtube.com/results?search_query=Maximizing+comprehension+and+retention+while+reading+books&amp;sp=EgQgAXAB</t>
        </is>
      </c>
    </row>
    <row r="3642" ht="25.5" customHeight="1">
      <c r="A3642" t="inlineStr">
        <is>
          <t>reading book</t>
        </is>
      </c>
      <c r="B3642" t="inlineStr">
        <is>
          <t>Reading a book vs listening to an audiobook: comparisons</t>
        </is>
      </c>
      <c r="C3642"/>
      <c r="D3642"/>
      <c r="E3642" t="inlineStr">
        <is>
          <t>https://www.youtube.com/results?search_query=Reading+a+book+vs+listening+to+an+audiobook:+comparisons&amp;sp=EgQgAXAB</t>
        </is>
      </c>
    </row>
    <row r="3643" ht="25.5" customHeight="1">
      <c r="A3643" t="inlineStr">
        <is>
          <t>reading book</t>
        </is>
      </c>
      <c r="B3643" t="inlineStr">
        <is>
          <t>How to analyze a book: literary criticism techniques</t>
        </is>
      </c>
      <c r="C3643"/>
      <c r="D3643"/>
      <c r="E3643" t="inlineStr">
        <is>
          <t>https://www.youtube.com/results?search_query=How+to+analyze+a+book:+literary+criticism+techniques&amp;sp=EgQgAXAB</t>
        </is>
      </c>
    </row>
    <row r="3644" ht="25.5" customHeight="1">
      <c r="A3644" t="inlineStr">
        <is>
          <t>reading newspaper</t>
        </is>
      </c>
      <c r="B3644" t="inlineStr">
        <is>
          <t>How to read a newspaper effectively</t>
        </is>
      </c>
      <c r="C3644"/>
      <c r="D3644"/>
      <c r="E3644" t="inlineStr">
        <is>
          <t>https://www.youtube.com/results?search_query=How+to+read+a+newspaper+effectively&amp;sp=EgQgAXAB</t>
        </is>
      </c>
    </row>
    <row r="3645" ht="25.5" customHeight="1">
      <c r="A3645" t="inlineStr">
        <is>
          <t>reading newspaper</t>
        </is>
      </c>
      <c r="B3645" t="inlineStr">
        <is>
          <t>Techniques for reading a newspaper</t>
        </is>
      </c>
      <c r="C3645"/>
      <c r="D3645"/>
      <c r="E3645" t="inlineStr">
        <is>
          <t>https://www.youtube.com/results?search_query=Techniques+for+reading+a+newspaper&amp;sp=EgQgAXAB</t>
        </is>
      </c>
    </row>
    <row r="3646" ht="25.5" customHeight="1">
      <c r="A3646" t="inlineStr">
        <is>
          <t>reading newspaper</t>
        </is>
      </c>
      <c r="B3646" t="inlineStr">
        <is>
          <t>Benefits of reading newspaper daily</t>
        </is>
      </c>
      <c r="C3646"/>
      <c r="D3646"/>
      <c r="E3646" t="inlineStr">
        <is>
          <t>https://www.youtube.com/results?search_query=Benefits+of+reading+newspaper+daily&amp;sp=EgQgAXAB</t>
        </is>
      </c>
    </row>
    <row r="3647" ht="25.5" customHeight="1">
      <c r="A3647" t="inlineStr">
        <is>
          <t>reading newspaper</t>
        </is>
      </c>
      <c r="B3647" t="inlineStr">
        <is>
          <t>Day in the life of a newspaper reader</t>
        </is>
      </c>
      <c r="C3647"/>
      <c r="D3647"/>
      <c r="E3647" t="inlineStr">
        <is>
          <t>https://www.youtube.com/results?search_query=Day+in+the+life+of+a+newspaper+reader&amp;sp=EgQgAXAB</t>
        </is>
      </c>
    </row>
    <row r="3648" ht="25.5" customHeight="1">
      <c r="A3648" t="inlineStr">
        <is>
          <t>reading newspaper</t>
        </is>
      </c>
      <c r="B3648" t="inlineStr">
        <is>
          <t>Improving reading skills through newspaper reading</t>
        </is>
      </c>
      <c r="C3648"/>
      <c r="D3648"/>
      <c r="E3648" t="inlineStr">
        <is>
          <t>https://www.youtube.com/results?search_query=Improving+reading+skills+through+newspaper+reading&amp;sp=EgQgAXAB</t>
        </is>
      </c>
    </row>
    <row r="3649" ht="25.5" customHeight="1">
      <c r="A3649" t="inlineStr">
        <is>
          <t>reading newspaper</t>
        </is>
      </c>
      <c r="B3649" t="inlineStr">
        <is>
          <t>Guide on how to understand news articles</t>
        </is>
      </c>
      <c r="C3649"/>
      <c r="D3649"/>
      <c r="E3649" t="inlineStr">
        <is>
          <t>https://www.youtube.com/results?search_query=Guide+on+how+to+understand+news+articles&amp;sp=EgQgAXAB</t>
        </is>
      </c>
    </row>
    <row r="3650" ht="25.5" customHeight="1">
      <c r="A3650" t="inlineStr">
        <is>
          <t>reading newspaper</t>
        </is>
      </c>
      <c r="B3650" t="inlineStr">
        <is>
          <t>How to decipher business section in newspaper</t>
        </is>
      </c>
      <c r="C3650"/>
      <c r="D3650"/>
      <c r="E3650" t="inlineStr">
        <is>
          <t>https://www.youtube.com/results?search_query=How+to+decipher+business+section+in+newspaper&amp;sp=EgQgAXAB</t>
        </is>
      </c>
    </row>
    <row r="3651" ht="25.5" customHeight="1">
      <c r="A3651" t="inlineStr">
        <is>
          <t>reading newspaper</t>
        </is>
      </c>
      <c r="B3651" t="inlineStr">
        <is>
          <t>How to read a newspaper in a foreign language</t>
        </is>
      </c>
      <c r="C3651"/>
      <c r="D3651"/>
      <c r="E3651" t="inlineStr">
        <is>
          <t>https://www.youtube.com/results?search_query=How+to+read+a+newspaper+in+a+foreign+language&amp;sp=EgQgAXAB</t>
        </is>
      </c>
    </row>
    <row r="3652" ht="25.5" customHeight="1">
      <c r="A3652" t="inlineStr">
        <is>
          <t>reading newspaper</t>
        </is>
      </c>
      <c r="B3652" t="inlineStr">
        <is>
          <t>Reading an old newspaper for historical research</t>
        </is>
      </c>
      <c r="C3652"/>
      <c r="D3652"/>
      <c r="E3652" t="inlineStr">
        <is>
          <t>https://www.youtube.com/results?search_query=Reading+an+old+newspaper+for+historical+research&amp;sp=EgQgAXAB</t>
        </is>
      </c>
    </row>
    <row r="3653" ht="25.5" customHeight="1">
      <c r="A3653" t="inlineStr">
        <is>
          <t>reading newspaper</t>
        </is>
      </c>
      <c r="B3653" t="inlineStr">
        <is>
          <t>Quick and efficient newspaper reading techniques</t>
        </is>
      </c>
      <c r="C3653"/>
      <c r="D3653"/>
      <c r="E3653" t="inlineStr">
        <is>
          <t>https://www.youtube.com/results?search_query=Quick+and+efficient+newspaper+reading+techniques&amp;sp=EgQgAXAB</t>
        </is>
      </c>
    </row>
    <row r="3654" ht="25.5" customHeight="1">
      <c r="A3654" t="inlineStr">
        <is>
          <t>recording music</t>
        </is>
      </c>
      <c r="B3654" t="inlineStr">
        <is>
          <t>How to record music for beginners</t>
        </is>
      </c>
      <c r="C3654"/>
      <c r="D3654"/>
      <c r="E3654" t="inlineStr">
        <is>
          <t>https://www.youtube.com/results?search_query=How+to+record+music+for+beginners&amp;sp=EgQgAXAB</t>
        </is>
      </c>
    </row>
    <row r="3655" ht="25.5" customHeight="1">
      <c r="A3655" t="inlineStr">
        <is>
          <t>recording music</t>
        </is>
      </c>
      <c r="B3655" t="inlineStr">
        <is>
          <t>Best equipment for recording music at home</t>
        </is>
      </c>
      <c r="C3655"/>
      <c r="D3655"/>
      <c r="E3655" t="inlineStr">
        <is>
          <t>https://www.youtube.com/results?search_query=Best+equipment+for+recording+music+at+home&amp;sp=EgQgAXAB</t>
        </is>
      </c>
    </row>
    <row r="3656" ht="25.5" customHeight="1">
      <c r="A3656" t="inlineStr">
        <is>
          <t>recording music</t>
        </is>
      </c>
      <c r="B3656" t="inlineStr">
        <is>
          <t>Tutorial on recording and editing music</t>
        </is>
      </c>
      <c r="C3656"/>
      <c r="D3656"/>
      <c r="E3656" t="inlineStr">
        <is>
          <t>https://www.youtube.com/results?search_query=Tutorial+on+recording+and+editing+music&amp;sp=EgQgAXAB</t>
        </is>
      </c>
    </row>
    <row r="3657" ht="25.5" customHeight="1">
      <c r="A3657" t="inlineStr">
        <is>
          <t>recording music</t>
        </is>
      </c>
      <c r="B3657" t="inlineStr">
        <is>
          <t>Day in the life of a professional music producer</t>
        </is>
      </c>
      <c r="C3657"/>
      <c r="D3657"/>
      <c r="E3657" t="inlineStr">
        <is>
          <t>https://www.youtube.com/results?search_query=Day+in+the+life+of+a+professional+music+producer&amp;sp=EgQgAXAB</t>
        </is>
      </c>
    </row>
    <row r="3658" ht="25.5" customHeight="1">
      <c r="A3658" t="inlineStr">
        <is>
          <t>recording music</t>
        </is>
      </c>
      <c r="B3658" t="inlineStr">
        <is>
          <t>Recording music in a professional studio</t>
        </is>
      </c>
      <c r="C3658"/>
      <c r="D3658"/>
      <c r="E3658" t="inlineStr">
        <is>
          <t>https://www.youtube.com/results?search_query=Recording+music+in+a+professional+studio&amp;sp=EgQgAXAB</t>
        </is>
      </c>
    </row>
    <row r="3659" ht="25.5" customHeight="1">
      <c r="A3659" t="inlineStr">
        <is>
          <t>recording music</t>
        </is>
      </c>
      <c r="B3659" t="inlineStr">
        <is>
          <t>How to record music on GarageBand</t>
        </is>
      </c>
      <c r="C3659"/>
      <c r="D3659"/>
      <c r="E3659" t="inlineStr">
        <is>
          <t>https://www.youtube.com/results?search_query=How+to+record+music+on+GarageBand&amp;sp=EgQgAXAB</t>
        </is>
      </c>
    </row>
    <row r="3660" ht="25.5" customHeight="1">
      <c r="A3660" t="inlineStr">
        <is>
          <t>recording music</t>
        </is>
      </c>
      <c r="B3660" t="inlineStr">
        <is>
          <t>Recording music with Audacity tutorial</t>
        </is>
      </c>
      <c r="C3660"/>
      <c r="D3660"/>
      <c r="E3660" t="inlineStr">
        <is>
          <t>https://www.youtube.com/results?search_query=Recording+music+with+Audacity+tutorial&amp;sp=EgQgAXAB</t>
        </is>
      </c>
    </row>
    <row r="3661" ht="25.5" customHeight="1">
      <c r="A3661" t="inlineStr">
        <is>
          <t>recording music</t>
        </is>
      </c>
      <c r="B3661" t="inlineStr">
        <is>
          <t>How to record, mix, and master a song</t>
        </is>
      </c>
      <c r="C3661"/>
      <c r="D3661"/>
      <c r="E3661" t="inlineStr">
        <is>
          <t>https://www.youtube.com/results?search_query=How+to+record, +mix, +and+master+a+song&amp;sp=EgQgAXAB</t>
        </is>
      </c>
    </row>
    <row r="3662" ht="25.5" customHeight="1">
      <c r="A3662" t="inlineStr">
        <is>
          <t>recording music</t>
        </is>
      </c>
      <c r="B3662" t="inlineStr">
        <is>
          <t>Acoustic guitar recording techniques</t>
        </is>
      </c>
      <c r="C3662"/>
      <c r="D3662"/>
      <c r="E3662" t="inlineStr">
        <is>
          <t>https://www.youtube.com/results?search_query=Acoustic+guitar+recording+techniques&amp;sp=EgQgAXAB</t>
        </is>
      </c>
    </row>
    <row r="3663" ht="25.5" customHeight="1">
      <c r="A3663" t="inlineStr">
        <is>
          <t>recording music</t>
        </is>
      </c>
      <c r="B3663" t="inlineStr">
        <is>
          <t>How to record vocals for music</t>
        </is>
      </c>
      <c r="C3663"/>
      <c r="D3663"/>
      <c r="E3663" t="inlineStr">
        <is>
          <t>https://www.youtube.com/results?search_query=How+to+record+vocals+for+music&amp;sp=EgQgAXAB</t>
        </is>
      </c>
    </row>
    <row r="3664" ht="25.5" customHeight="1">
      <c r="A3664" t="inlineStr">
        <is>
          <t>riding a bike</t>
        </is>
      </c>
      <c r="B3664" t="inlineStr">
        <is>
          <t>How to ride a bike for beginners'</t>
        </is>
      </c>
      <c r="C3664"/>
      <c r="D3664"/>
      <c r="E3664" t="inlineStr">
        <is>
          <t>https://www.youtube.com/results?search_query=How+to+ride+a+bike+for+beginners'&amp;sp=EgQgAXAB</t>
        </is>
      </c>
    </row>
    <row r="3665" ht="25.5" customHeight="1">
      <c r="A3665" t="inlineStr">
        <is>
          <t>riding a bike</t>
        </is>
      </c>
      <c r="B3665" t="inlineStr">
        <is>
          <t>Techniques for riding a bike'</t>
        </is>
      </c>
      <c r="C3665"/>
      <c r="D3665"/>
      <c r="E3665" t="inlineStr">
        <is>
          <t>https://www.youtube.com/results?search_query=Techniques+for+riding+a+bike'&amp;sp=EgQgAXAB</t>
        </is>
      </c>
    </row>
    <row r="3666" ht="25.5" customHeight="1">
      <c r="A3666" t="inlineStr">
        <is>
          <t>riding a bike</t>
        </is>
      </c>
      <c r="B3666" t="inlineStr">
        <is>
          <t>Bike riding tricks for advanced riders'</t>
        </is>
      </c>
      <c r="C3666"/>
      <c r="D3666"/>
      <c r="E3666" t="inlineStr">
        <is>
          <t>https://www.youtube.com/results?search_query=Bike+riding+tricks+for+advanced+riders'&amp;sp=EgQgAXAB</t>
        </is>
      </c>
    </row>
    <row r="3667" ht="25.5" customHeight="1">
      <c r="A3667" t="inlineStr">
        <is>
          <t>riding a bike</t>
        </is>
      </c>
      <c r="B3667" t="inlineStr">
        <is>
          <t>Day in the life of a professional bike rider'</t>
        </is>
      </c>
      <c r="C3667"/>
      <c r="D3667"/>
      <c r="E3667" t="inlineStr">
        <is>
          <t>https://www.youtube.com/results?search_query=Day+in+the+life+of+a+professional+bike+rider'&amp;sp=EgQgAXAB</t>
        </is>
      </c>
    </row>
    <row r="3668" ht="25.5" customHeight="1">
      <c r="A3668" t="inlineStr">
        <is>
          <t>riding a bike</t>
        </is>
      </c>
      <c r="B3668" t="inlineStr">
        <is>
          <t>Mountain bike riding tutorial'</t>
        </is>
      </c>
      <c r="C3668"/>
      <c r="D3668"/>
      <c r="E3668" t="inlineStr">
        <is>
          <t>https://www.youtube.com/results?search_query=Mountain+bike+riding+tutorial'&amp;sp=EgQgAXAB</t>
        </is>
      </c>
    </row>
    <row r="3669" ht="25.5" customHeight="1">
      <c r="A3669" t="inlineStr">
        <is>
          <t>riding a bike</t>
        </is>
      </c>
      <c r="B3669" t="inlineStr">
        <is>
          <t>Safety tips for riding a bike'</t>
        </is>
      </c>
      <c r="C3669"/>
      <c r="D3669"/>
      <c r="E3669" t="inlineStr">
        <is>
          <t>https://www.youtube.com/results?search_query=Safety+tips+for+riding+a+bike'&amp;sp=EgQgAXAB</t>
        </is>
      </c>
    </row>
    <row r="3670" ht="25.5" customHeight="1">
      <c r="A3670" t="inlineStr">
        <is>
          <t>riding a bike</t>
        </is>
      </c>
      <c r="B3670" t="inlineStr">
        <is>
          <t>Efficient pedaling techniques in bike riding'</t>
        </is>
      </c>
      <c r="C3670"/>
      <c r="D3670"/>
      <c r="E3670" t="inlineStr">
        <is>
          <t>https://www.youtube.com/results?search_query=Efficient+pedaling+techniques+in+bike+riding'&amp;sp=EgQgAXAB</t>
        </is>
      </c>
    </row>
    <row r="3671" ht="25.5" customHeight="1">
      <c r="A3671" t="inlineStr">
        <is>
          <t>riding a bike</t>
        </is>
      </c>
      <c r="B3671" t="inlineStr">
        <is>
          <t>How to maintain balance while riding a bike'</t>
        </is>
      </c>
      <c r="C3671"/>
      <c r="D3671"/>
      <c r="E3671" t="inlineStr">
        <is>
          <t>https://www.youtube.com/results?search_query=How+to+maintain+balance+while+riding+a+bike'&amp;sp=EgQgAXAB</t>
        </is>
      </c>
    </row>
    <row r="3672" ht="25.5" customHeight="1">
      <c r="A3672" t="inlineStr">
        <is>
          <t>riding a bike</t>
        </is>
      </c>
      <c r="B3672" t="inlineStr">
        <is>
          <t>Learning how to ride a bike as an adult'</t>
        </is>
      </c>
      <c r="C3672"/>
      <c r="D3672"/>
      <c r="E3672" t="inlineStr">
        <is>
          <t>https://www.youtube.com/results?search_query=Learning+how+to+ride+a+bike+as+an+adult'&amp;sp=EgQgAXAB</t>
        </is>
      </c>
    </row>
    <row r="3673" ht="25.5" customHeight="1">
      <c r="A3673" t="inlineStr">
        <is>
          <t>riding a bike</t>
        </is>
      </c>
      <c r="B3673" t="inlineStr">
        <is>
          <t>Day in the life of a bike courier'</t>
        </is>
      </c>
      <c r="C3673"/>
      <c r="D3673"/>
      <c r="E3673" t="inlineStr">
        <is>
          <t>https://www.youtube.com/results?search_query=Day+in+the+life+of+a+bike+courier'&amp;sp=EgQgAXAB</t>
        </is>
      </c>
    </row>
    <row r="3674" ht="25.5" customHeight="1">
      <c r="A3674" t="inlineStr">
        <is>
          <t>riding camel</t>
        </is>
      </c>
      <c r="B3674" t="inlineStr">
        <is>
          <t>How to ride a camel for beginners</t>
        </is>
      </c>
      <c r="C3674"/>
      <c r="D3674"/>
      <c r="E3674" t="inlineStr">
        <is>
          <t>https://www.youtube.com/results?search_query=How+to+ride+a+camel+for+beginners&amp;sp=EgQgAXAB</t>
        </is>
      </c>
    </row>
    <row r="3675" ht="25.5" customHeight="1">
      <c r="A3675" t="inlineStr">
        <is>
          <t>riding camel</t>
        </is>
      </c>
      <c r="B3675" t="inlineStr">
        <is>
          <t>Guide on camel riding techniques</t>
        </is>
      </c>
      <c r="C3675"/>
      <c r="D3675"/>
      <c r="E3675" t="inlineStr">
        <is>
          <t>https://www.youtube.com/results?search_query=Guide+on+camel+riding+techniques&amp;sp=EgQgAXAB</t>
        </is>
      </c>
    </row>
    <row r="3676" ht="25.5" customHeight="1">
      <c r="A3676" t="inlineStr">
        <is>
          <t>riding camel</t>
        </is>
      </c>
      <c r="B3676" t="inlineStr">
        <is>
          <t>Camel ride experience in the Sahara</t>
        </is>
      </c>
      <c r="C3676"/>
      <c r="D3676"/>
      <c r="E3676" t="inlineStr">
        <is>
          <t>https://www.youtube.com/results?search_query=Camel+ride+experience+in+the+Sahara&amp;sp=EgQgAXAB</t>
        </is>
      </c>
    </row>
    <row r="3677" ht="25.5" customHeight="1">
      <c r="A3677" t="inlineStr">
        <is>
          <t>riding camel</t>
        </is>
      </c>
      <c r="B3677" t="inlineStr">
        <is>
          <t>Tips and tricks for comfortable camel riding</t>
        </is>
      </c>
      <c r="C3677"/>
      <c r="D3677"/>
      <c r="E3677" t="inlineStr">
        <is>
          <t>https://www.youtube.com/results?search_query=Tips+and+tricks+for+comfortable+camel+riding&amp;sp=EgQgAXAB</t>
        </is>
      </c>
    </row>
    <row r="3678" ht="25.5" customHeight="1">
      <c r="A3678" t="inlineStr">
        <is>
          <t>riding camel</t>
        </is>
      </c>
      <c r="B3678" t="inlineStr">
        <is>
          <t>Camel riding lessons step by step</t>
        </is>
      </c>
      <c r="C3678"/>
      <c r="D3678"/>
      <c r="E3678" t="inlineStr">
        <is>
          <t>https://www.youtube.com/results?search_query=Camel+riding+lessons+step+by+step&amp;sp=EgQgAXAB</t>
        </is>
      </c>
    </row>
    <row r="3679" ht="25.5" customHeight="1">
      <c r="A3679" t="inlineStr">
        <is>
          <t>riding camel</t>
        </is>
      </c>
      <c r="B3679" t="inlineStr">
        <is>
          <t>First time camel riding: what to expect</t>
        </is>
      </c>
      <c r="C3679"/>
      <c r="D3679"/>
      <c r="E3679" t="inlineStr">
        <is>
          <t>https://www.youtube.com/results?search_query=First+time+camel+riding:+what+to+expect&amp;sp=EgQgAXAB</t>
        </is>
      </c>
    </row>
    <row r="3680" ht="25.5" customHeight="1">
      <c r="A3680" t="inlineStr">
        <is>
          <t>riding camel</t>
        </is>
      </c>
      <c r="B3680" t="inlineStr">
        <is>
          <t>Day in the life of a camel rider</t>
        </is>
      </c>
      <c r="C3680"/>
      <c r="D3680"/>
      <c r="E3680" t="inlineStr">
        <is>
          <t>https://www.youtube.com/results?search_query=Day+in+the+life+of+a+camel+rider&amp;sp=EgQgAXAB</t>
        </is>
      </c>
    </row>
    <row r="3681" ht="25.5" customHeight="1">
      <c r="A3681" t="inlineStr">
        <is>
          <t>riding camel</t>
        </is>
      </c>
      <c r="B3681" t="inlineStr">
        <is>
          <t>Cultural insights: camel riding traditions</t>
        </is>
      </c>
      <c r="C3681"/>
      <c r="D3681"/>
      <c r="E3681" t="inlineStr">
        <is>
          <t>https://www.youtube.com/results?search_query=Cultural+insights:+camel+riding+traditions&amp;sp=EgQgAXAB</t>
        </is>
      </c>
    </row>
    <row r="3682" ht="25.5" customHeight="1">
      <c r="A3682" t="inlineStr">
        <is>
          <t>riding camel</t>
        </is>
      </c>
      <c r="B3682" t="inlineStr">
        <is>
          <t>The art of camel riding: a comprehensive tutorial</t>
        </is>
      </c>
      <c r="C3682"/>
      <c r="D3682"/>
      <c r="E3682" t="inlineStr">
        <is>
          <t>https://www.youtube.com/results?search_query=The+art+of+camel+riding:+a+comprehensive+tutorial&amp;sp=EgQgAXAB</t>
        </is>
      </c>
    </row>
    <row r="3683" ht="25.5" customHeight="1">
      <c r="A3683" t="inlineStr">
        <is>
          <t>riding camel</t>
        </is>
      </c>
      <c r="B3683" t="inlineStr">
        <is>
          <t>Understanding the challenges of camel riding</t>
        </is>
      </c>
      <c r="C3683"/>
      <c r="D3683"/>
      <c r="E3683" t="inlineStr">
        <is>
          <t>https://www.youtube.com/results?search_query=Understanding+the+challenges+of+camel+riding&amp;sp=EgQgAXAB</t>
        </is>
      </c>
    </row>
    <row r="3684" ht="25.5" customHeight="1">
      <c r="A3684" t="inlineStr">
        <is>
          <t>riding elephant</t>
        </is>
      </c>
      <c r="B3684" t="inlineStr">
        <is>
          <t>How to safely ride an elephant</t>
        </is>
      </c>
      <c r="C3684"/>
      <c r="D3684"/>
      <c r="E3684" t="inlineStr">
        <is>
          <t>https://www.youtube.com/results?search_query=How+to+safely+ride+an+elephant&amp;sp=EgQgAXAB</t>
        </is>
      </c>
    </row>
    <row r="3685" ht="25.5" customHeight="1">
      <c r="A3685" t="inlineStr">
        <is>
          <t>riding elephant</t>
        </is>
      </c>
      <c r="B3685" t="inlineStr">
        <is>
          <t>The process of elephant riding</t>
        </is>
      </c>
      <c r="C3685"/>
      <c r="D3685"/>
      <c r="E3685" t="inlineStr">
        <is>
          <t>https://www.youtube.com/results?search_query=The+process+of+elephant+riding&amp;sp=EgQgAXAB</t>
        </is>
      </c>
    </row>
    <row r="3686" ht="25.5" customHeight="1">
      <c r="A3686" t="inlineStr">
        <is>
          <t>riding elephant</t>
        </is>
      </c>
      <c r="B3686" t="inlineStr">
        <is>
          <t>Elephant riding tips and precautions</t>
        </is>
      </c>
      <c r="C3686"/>
      <c r="D3686"/>
      <c r="E3686" t="inlineStr">
        <is>
          <t>https://www.youtube.com/results?search_query=Elephant+riding+tips+and+precautions&amp;sp=EgQgAXAB</t>
        </is>
      </c>
    </row>
    <row r="3687" ht="25.5" customHeight="1">
      <c r="A3687" t="inlineStr">
        <is>
          <t>riding elephant</t>
        </is>
      </c>
      <c r="B3687" t="inlineStr">
        <is>
          <t>Day in the life of an elephant rider</t>
        </is>
      </c>
      <c r="C3687"/>
      <c r="D3687"/>
      <c r="E3687" t="inlineStr">
        <is>
          <t>https://www.youtube.com/results?search_query=Day+in+the+life+of+an+elephant+rider&amp;sp=EgQgAXAB</t>
        </is>
      </c>
    </row>
    <row r="3688" ht="25.5" customHeight="1">
      <c r="A3688" t="inlineStr">
        <is>
          <t>riding elephant</t>
        </is>
      </c>
      <c r="B3688" t="inlineStr">
        <is>
          <t>Ethical ways to experience elephants</t>
        </is>
      </c>
      <c r="C3688"/>
      <c r="D3688"/>
      <c r="E3688" t="inlineStr">
        <is>
          <t>https://www.youtube.com/results?search_query=Ethical+ways+to+experience+elephants&amp;sp=EgQgAXAB</t>
        </is>
      </c>
    </row>
    <row r="3689" ht="25.5" customHeight="1">
      <c r="A3689" t="inlineStr">
        <is>
          <t>riding elephant</t>
        </is>
      </c>
      <c r="B3689" t="inlineStr">
        <is>
          <t>Documentaries about elephant riding</t>
        </is>
      </c>
      <c r="C3689"/>
      <c r="D3689"/>
      <c r="E3689" t="inlineStr">
        <is>
          <t>https://www.youtube.com/results?search_query=Documentaries+about+elephant+riding&amp;sp=EgQgAXAB</t>
        </is>
      </c>
    </row>
    <row r="3690" ht="25.5" customHeight="1">
      <c r="A3690" t="inlineStr">
        <is>
          <t>riding elephant</t>
        </is>
      </c>
      <c r="B3690" t="inlineStr">
        <is>
          <t>Behind the scenes of elephant riding</t>
        </is>
      </c>
      <c r="C3690"/>
      <c r="D3690"/>
      <c r="E3690" t="inlineStr">
        <is>
          <t>https://www.youtube.com/results?search_query=Behind+the+scenes+of+elephant+riding&amp;sp=EgQgAXAB</t>
        </is>
      </c>
    </row>
    <row r="3691" ht="25.5" customHeight="1">
      <c r="A3691" t="inlineStr">
        <is>
          <t>riding elephant</t>
        </is>
      </c>
      <c r="B3691" t="inlineStr">
        <is>
          <t>Elephant riding training techniques</t>
        </is>
      </c>
      <c r="C3691"/>
      <c r="D3691"/>
      <c r="E3691" t="inlineStr">
        <is>
          <t>https://www.youtube.com/results?search_query=Elephant+riding+training+techniques&amp;sp=EgQgAXAB</t>
        </is>
      </c>
    </row>
    <row r="3692" ht="25.5" customHeight="1">
      <c r="A3692" t="inlineStr">
        <is>
          <t>riding elephant</t>
        </is>
      </c>
      <c r="B3692" t="inlineStr">
        <is>
          <t>Elephant riding in Thailand travel vlogs</t>
        </is>
      </c>
      <c r="C3692"/>
      <c r="D3692"/>
      <c r="E3692" t="inlineStr">
        <is>
          <t>https://www.youtube.com/results?search_query=Elephant+riding+in+Thailand+travel+vlogs&amp;sp=EgQgAXAB</t>
        </is>
      </c>
    </row>
    <row r="3693" ht="25.5" customHeight="1">
      <c r="A3693" t="inlineStr">
        <is>
          <t>riding elephant</t>
        </is>
      </c>
      <c r="B3693" t="inlineStr">
        <is>
          <t>Elephant camps: riding and interacting with elephants</t>
        </is>
      </c>
      <c r="C3693"/>
      <c r="D3693"/>
      <c r="E3693" t="inlineStr">
        <is>
          <t>https://www.youtube.com/results?search_query=Elephant+camps:+riding+and+interacting+with+elephants&amp;sp=EgQgAXAB</t>
        </is>
      </c>
    </row>
    <row r="3694" ht="25.5" customHeight="1">
      <c r="A3694" t="inlineStr">
        <is>
          <t>riding mechanical bull</t>
        </is>
      </c>
      <c r="B3694" t="inlineStr">
        <is>
          <t>How to ride a Mechanical Bull for beginners</t>
        </is>
      </c>
      <c r="C3694"/>
      <c r="D3694"/>
      <c r="E3694" t="inlineStr">
        <is>
          <t>https://www.youtube.com/results?search_query=How+to+ride+a+Mechanical+Bull+for+beginners&amp;sp=EgQgAXAB</t>
        </is>
      </c>
    </row>
    <row r="3695" ht="25.5" customHeight="1">
      <c r="A3695" t="inlineStr">
        <is>
          <t>riding mechanical bull</t>
        </is>
      </c>
      <c r="B3695" t="inlineStr">
        <is>
          <t>Mechanical Bull riding techniques</t>
        </is>
      </c>
      <c r="C3695"/>
      <c r="D3695"/>
      <c r="E3695" t="inlineStr">
        <is>
          <t>https://www.youtube.com/results?search_query=Mechanical+Bull+riding+techniques&amp;sp=EgQgAXAB</t>
        </is>
      </c>
    </row>
    <row r="3696" ht="25.5" customHeight="1">
      <c r="A3696" t="inlineStr">
        <is>
          <t>riding mechanical bull</t>
        </is>
      </c>
      <c r="B3696" t="inlineStr">
        <is>
          <t>Day in the life of a professional Mechanical Bull rider</t>
        </is>
      </c>
      <c r="C3696"/>
      <c r="D3696"/>
      <c r="E3696" t="inlineStr">
        <is>
          <t>https://www.youtube.com/results?search_query=Day+in+the+life+of+a+professional+Mechanical+Bull+rider&amp;sp=EgQgAXAB</t>
        </is>
      </c>
    </row>
    <row r="3697" ht="25.5" customHeight="1">
      <c r="A3697" t="inlineStr">
        <is>
          <t>riding mechanical bull</t>
        </is>
      </c>
      <c r="B3697" t="inlineStr">
        <is>
          <t>Proper pose for riding a Mechanical Bull</t>
        </is>
      </c>
      <c r="C3697"/>
      <c r="D3697"/>
      <c r="E3697" t="inlineStr">
        <is>
          <t>https://www.youtube.com/results?search_query=Proper+pose+for+riding+a+Mechanical+Bull&amp;sp=EgQgAXAB</t>
        </is>
      </c>
    </row>
    <row r="3698" ht="25.5" customHeight="1">
      <c r="A3698" t="inlineStr">
        <is>
          <t>riding mechanical bull</t>
        </is>
      </c>
      <c r="B3698" t="inlineStr">
        <is>
          <t>Mechanical Bull riding championships</t>
        </is>
      </c>
      <c r="C3698"/>
      <c r="D3698"/>
      <c r="E3698" t="inlineStr">
        <is>
          <t>https://www.youtube.com/results?search_query=Mechanical+Bull+riding+championships&amp;sp=EgQgAXAB</t>
        </is>
      </c>
    </row>
    <row r="3699" ht="25.5" customHeight="1">
      <c r="A3699" t="inlineStr">
        <is>
          <t>riding mechanical bull</t>
        </is>
      </c>
      <c r="B3699" t="inlineStr">
        <is>
          <t>Surviving a Mechanical Bull ride challenge</t>
        </is>
      </c>
      <c r="C3699"/>
      <c r="D3699"/>
      <c r="E3699" t="inlineStr">
        <is>
          <t>https://www.youtube.com/results?search_query=Surviving+a+Mechanical+Bull+ride+challenge&amp;sp=EgQgAXAB</t>
        </is>
      </c>
    </row>
    <row r="3700" ht="25.5" customHeight="1">
      <c r="A3700" t="inlineStr">
        <is>
          <t>riding mechanical bull</t>
        </is>
      </c>
      <c r="B3700" t="inlineStr">
        <is>
          <t>Beginner's guide to riding a Mechanical Bull</t>
        </is>
      </c>
      <c r="C3700"/>
      <c r="D3700"/>
      <c r="E3700" t="inlineStr">
        <is>
          <t>https://www.youtube.com/results?search_query=Beginner's+guide+to+riding+a+Mechanical+Bull&amp;sp=EgQgAXAB</t>
        </is>
      </c>
    </row>
    <row r="3701" ht="25.5" customHeight="1">
      <c r="A3701" t="inlineStr">
        <is>
          <t>riding mechanical bull</t>
        </is>
      </c>
      <c r="B3701" t="inlineStr">
        <is>
          <t>Mechanical Bull riding: safety tips and recommendations</t>
        </is>
      </c>
      <c r="C3701"/>
      <c r="D3701"/>
      <c r="E3701" t="inlineStr">
        <is>
          <t>https://www.youtube.com/results?search_query=Mechanical+Bull+riding:+safety+tips+and+recommendations&amp;sp=EgQgAXAB</t>
        </is>
      </c>
    </row>
    <row r="3702" ht="25.5" customHeight="1">
      <c r="A3702" t="inlineStr">
        <is>
          <t>riding mechanical bull</t>
        </is>
      </c>
      <c r="B3702" t="inlineStr">
        <is>
          <t>Rodeo training: Mechanical Bull riding</t>
        </is>
      </c>
      <c r="C3702"/>
      <c r="D3702"/>
      <c r="E3702" t="inlineStr">
        <is>
          <t>https://www.youtube.com/results?search_query=Rodeo+training:+Mechanical+Bull+riding&amp;sp=EgQgAXAB</t>
        </is>
      </c>
    </row>
    <row r="3703" ht="25.5" customHeight="1">
      <c r="A3703" t="inlineStr">
        <is>
          <t>riding mechanical bull</t>
        </is>
      </c>
      <c r="B3703" t="inlineStr">
        <is>
          <t>Improving balance and control during Mechanical Bull rides</t>
        </is>
      </c>
      <c r="C3703"/>
      <c r="D3703"/>
      <c r="E3703" t="inlineStr">
        <is>
          <t>https://www.youtube.com/results?search_query=Improving+balance+and+control+during+Mechanical+Bull+rides&amp;sp=EgQgAXAB</t>
        </is>
      </c>
    </row>
    <row r="3704" ht="25.5" customHeight="1">
      <c r="A3704" t="inlineStr">
        <is>
          <t>riding mountain bike</t>
        </is>
      </c>
      <c r="B3704" t="inlineStr">
        <is>
          <t>How to ride a mountain bike for beginners</t>
        </is>
      </c>
      <c r="C3704"/>
      <c r="D3704"/>
      <c r="E3704" t="inlineStr">
        <is>
          <t>https://www.youtube.com/results?search_query=How+to+ride+a+mountain+bike+for+beginners&amp;sp=EgQgAXAB</t>
        </is>
      </c>
    </row>
    <row r="3705" ht="25.5" customHeight="1">
      <c r="A3705" t="inlineStr">
        <is>
          <t>riding mountain bike</t>
        </is>
      </c>
      <c r="B3705" t="inlineStr">
        <is>
          <t>Best mountain bike trails to ride on</t>
        </is>
      </c>
      <c r="C3705"/>
      <c r="D3705"/>
      <c r="E3705" t="inlineStr">
        <is>
          <t>https://www.youtube.com/results?search_query=Best+mountain+bike+trails+to+ride+on&amp;sp=EgQgAXAB</t>
        </is>
      </c>
    </row>
    <row r="3706" ht="25.5" customHeight="1">
      <c r="A3706" t="inlineStr">
        <is>
          <t>riding mountain bike</t>
        </is>
      </c>
      <c r="B3706" t="inlineStr">
        <is>
          <t>Mountain bike ride along GoPro footage</t>
        </is>
      </c>
      <c r="C3706"/>
      <c r="D3706"/>
      <c r="E3706" t="inlineStr">
        <is>
          <t>https://www.youtube.com/results?search_query=Mountain+bike+ride+along+GoPro+footage&amp;sp=EgQgAXAB</t>
        </is>
      </c>
    </row>
    <row r="3707" ht="25.5" customHeight="1">
      <c r="A3707" t="inlineStr">
        <is>
          <t>riding mountain bike</t>
        </is>
      </c>
      <c r="B3707" t="inlineStr">
        <is>
          <t>Tips on improving mountain bike riding skills</t>
        </is>
      </c>
      <c r="C3707"/>
      <c r="D3707"/>
      <c r="E3707" t="inlineStr">
        <is>
          <t>https://www.youtube.com/results?search_query=Tips+on+improving+mountain+bike+riding+skills&amp;sp=EgQgAXAB</t>
        </is>
      </c>
    </row>
    <row r="3708" ht="25.5" customHeight="1">
      <c r="A3708" t="inlineStr">
        <is>
          <t>riding mountain bike</t>
        </is>
      </c>
      <c r="B3708" t="inlineStr">
        <is>
          <t>Day in the life of a professional mountain biker</t>
        </is>
      </c>
      <c r="C3708"/>
      <c r="D3708"/>
      <c r="E3708" t="inlineStr">
        <is>
          <t>https://www.youtube.com/results?search_query=Day+in+the+life+of+a+professional+mountain+biker&amp;sp=EgQgAXAB</t>
        </is>
      </c>
    </row>
    <row r="3709" ht="25.5" customHeight="1">
      <c r="A3709" t="inlineStr">
        <is>
          <t>riding mountain bike</t>
        </is>
      </c>
      <c r="B3709" t="inlineStr">
        <is>
          <t>How to do mountain bike tricks while riding</t>
        </is>
      </c>
      <c r="C3709"/>
      <c r="D3709"/>
      <c r="E3709" t="inlineStr">
        <is>
          <t>https://www.youtube.com/results?search_query=How+to+do+mountain+bike+tricks+while+riding&amp;sp=EgQgAXAB</t>
        </is>
      </c>
    </row>
    <row r="3710" ht="25.5" customHeight="1">
      <c r="A3710" t="inlineStr">
        <is>
          <t>riding mountain bike</t>
        </is>
      </c>
      <c r="B3710" t="inlineStr">
        <is>
          <t>Essential gear for a mountain bike ride</t>
        </is>
      </c>
      <c r="C3710"/>
      <c r="D3710"/>
      <c r="E3710" t="inlineStr">
        <is>
          <t>https://www.youtube.com/results?search_query=Essential+gear+for+a+mountain+bike+ride&amp;sp=EgQgAXAB</t>
        </is>
      </c>
    </row>
    <row r="3711" ht="25.5" customHeight="1">
      <c r="A3711" t="inlineStr">
        <is>
          <t>riding mountain bike</t>
        </is>
      </c>
      <c r="B3711" t="inlineStr">
        <is>
          <t>Mountain bike ride training program</t>
        </is>
      </c>
      <c r="C3711"/>
      <c r="D3711"/>
      <c r="E3711" t="inlineStr">
        <is>
          <t>https://www.youtube.com/results?search_query=Mountain+bike+ride+training+program&amp;sp=EgQgAXAB</t>
        </is>
      </c>
    </row>
    <row r="3712" ht="25.5" customHeight="1">
      <c r="A3712" t="inlineStr">
        <is>
          <t>riding mountain bike</t>
        </is>
      </c>
      <c r="B3712" t="inlineStr">
        <is>
          <t>Safety measures while riding a mountain bike</t>
        </is>
      </c>
      <c r="C3712"/>
      <c r="D3712"/>
      <c r="E3712" t="inlineStr">
        <is>
          <t>https://www.youtube.com/results?search_query=Safety+measures+while+riding+a+mountain+bike&amp;sp=EgQgAXAB</t>
        </is>
      </c>
    </row>
    <row r="3713" ht="25.5" customHeight="1">
      <c r="A3713" t="inlineStr">
        <is>
          <t>riding mountain bike</t>
        </is>
      </c>
      <c r="B3713" t="inlineStr">
        <is>
          <t>Mountain bike races and riding techniques</t>
        </is>
      </c>
      <c r="C3713"/>
      <c r="D3713"/>
      <c r="E3713" t="inlineStr">
        <is>
          <t>https://www.youtube.com/results?search_query=Mountain+bike+races+and+riding+techniques&amp;sp=EgQgAXAB</t>
        </is>
      </c>
    </row>
    <row r="3714" ht="25.5" customHeight="1">
      <c r="A3714" t="inlineStr">
        <is>
          <t>riding mule</t>
        </is>
      </c>
      <c r="B3714" t="inlineStr">
        <is>
          <t>How to ride a mule for beginners</t>
        </is>
      </c>
      <c r="C3714"/>
      <c r="D3714"/>
      <c r="E3714" t="inlineStr">
        <is>
          <t>https://www.youtube.com/results?search_query=How+to+ride+a+mule+for+beginners&amp;sp=EgQgAXAB</t>
        </is>
      </c>
    </row>
    <row r="3715" ht="25.5" customHeight="1">
      <c r="A3715" t="inlineStr">
        <is>
          <t>riding mule</t>
        </is>
      </c>
      <c r="B3715" t="inlineStr">
        <is>
          <t>The proper way to ride a mule</t>
        </is>
      </c>
      <c r="C3715"/>
      <c r="D3715"/>
      <c r="E3715" t="inlineStr">
        <is>
          <t>https://www.youtube.com/results?search_query=The+proper+way+to+ride+a+mule&amp;sp=EgQgAXAB</t>
        </is>
      </c>
    </row>
    <row r="3716" ht="25.5" customHeight="1">
      <c r="A3716" t="inlineStr">
        <is>
          <t>riding mule</t>
        </is>
      </c>
      <c r="B3716" t="inlineStr">
        <is>
          <t>Day in the life of a professional mule rider</t>
        </is>
      </c>
      <c r="C3716"/>
      <c r="D3716"/>
      <c r="E3716" t="inlineStr">
        <is>
          <t>https://www.youtube.com/results?search_query=Day+in+the+life+of+a+professional+mule+rider&amp;sp=EgQgAXAB</t>
        </is>
      </c>
    </row>
    <row r="3717" ht="25.5" customHeight="1">
      <c r="A3717" t="inlineStr">
        <is>
          <t>riding mule</t>
        </is>
      </c>
      <c r="B3717" t="inlineStr">
        <is>
          <t>Differences in riding mules and horses</t>
        </is>
      </c>
      <c r="C3717"/>
      <c r="D3717"/>
      <c r="E3717" t="inlineStr">
        <is>
          <t>https://www.youtube.com/results?search_query=Differences+in+riding+mules+and+horses&amp;sp=EgQgAXAB</t>
        </is>
      </c>
    </row>
    <row r="3718" ht="25.5" customHeight="1">
      <c r="A3718" t="inlineStr">
        <is>
          <t>riding mule</t>
        </is>
      </c>
      <c r="B3718" t="inlineStr">
        <is>
          <t>Preparing your mule for a ride</t>
        </is>
      </c>
      <c r="C3718"/>
      <c r="D3718"/>
      <c r="E3718" t="inlineStr">
        <is>
          <t>https://www.youtube.com/results?search_query=Preparing+your+mule+for+a+ride&amp;sp=EgQgAXAB</t>
        </is>
      </c>
    </row>
    <row r="3719" ht="25.5" customHeight="1">
      <c r="A3719" t="inlineStr">
        <is>
          <t>riding mule</t>
        </is>
      </c>
      <c r="B3719" t="inlineStr">
        <is>
          <t>Mule riding techniques</t>
        </is>
      </c>
      <c r="C3719"/>
      <c r="D3719"/>
      <c r="E3719" t="inlineStr">
        <is>
          <t>https://www.youtube.com/results?search_query=Mule+riding+techniques&amp;sp=EgQgAXAB</t>
        </is>
      </c>
    </row>
    <row r="3720" ht="25.5" customHeight="1">
      <c r="A3720" t="inlineStr">
        <is>
          <t>riding mule</t>
        </is>
      </c>
      <c r="B3720" t="inlineStr">
        <is>
          <t>Training a mule for riding</t>
        </is>
      </c>
      <c r="C3720"/>
      <c r="D3720"/>
      <c r="E3720" t="inlineStr">
        <is>
          <t>https://www.youtube.com/results?search_query=Training+a+mule+for+riding&amp;sp=EgQgAXAB</t>
        </is>
      </c>
    </row>
    <row r="3721" ht="25.5" customHeight="1">
      <c r="A3721" t="inlineStr">
        <is>
          <t>riding mule</t>
        </is>
      </c>
      <c r="B3721" t="inlineStr">
        <is>
          <t>Horse vs mule: riding comparison</t>
        </is>
      </c>
      <c r="C3721"/>
      <c r="D3721"/>
      <c r="E3721" t="inlineStr">
        <is>
          <t>https://www.youtube.com/results?search_query=Horse+vs+mule:+riding+comparison&amp;sp=EgQgAXAB</t>
        </is>
      </c>
    </row>
    <row r="3722" ht="25.5" customHeight="1">
      <c r="A3722" t="inlineStr">
        <is>
          <t>riding mule</t>
        </is>
      </c>
      <c r="B3722" t="inlineStr">
        <is>
          <t>Safety tips for riding a mule</t>
        </is>
      </c>
      <c r="C3722"/>
      <c r="D3722"/>
      <c r="E3722" t="inlineStr">
        <is>
          <t>https://www.youtube.com/results?search_query=Safety+tips+for+riding+a+mule&amp;sp=EgQgAXAB</t>
        </is>
      </c>
    </row>
    <row r="3723" ht="25.5" customHeight="1">
      <c r="A3723" t="inlineStr">
        <is>
          <t>riding mule</t>
        </is>
      </c>
      <c r="B3723" t="inlineStr">
        <is>
          <t>Experiences of mule riding in the Grand Canyon</t>
        </is>
      </c>
      <c r="C3723"/>
      <c r="D3723"/>
      <c r="E3723" t="inlineStr">
        <is>
          <t>https://www.youtube.com/results?search_query=Experiences+of+mule+riding+in+the+Grand+Canyon&amp;sp=EgQgAXAB</t>
        </is>
      </c>
    </row>
    <row r="3724" ht="25.5" customHeight="1">
      <c r="A3724" t="inlineStr">
        <is>
          <t>riding scooter</t>
        </is>
      </c>
      <c r="B3724" t="inlineStr">
        <is>
          <t>How to ride a scooter for beginners</t>
        </is>
      </c>
      <c r="C3724"/>
      <c r="D3724"/>
      <c r="E3724" t="inlineStr">
        <is>
          <t>https://www.youtube.com/results?search_query=How+to+ride+a+scooter+for+beginners&amp;sp=EgQgAXAB</t>
        </is>
      </c>
    </row>
    <row r="3725" ht="25.5" customHeight="1">
      <c r="A3725" t="inlineStr">
        <is>
          <t>riding scooter</t>
        </is>
      </c>
      <c r="B3725" t="inlineStr">
        <is>
          <t>Day in the life of a professional scooter rider</t>
        </is>
      </c>
      <c r="C3725"/>
      <c r="D3725"/>
      <c r="E3725" t="inlineStr">
        <is>
          <t>https://www.youtube.com/results?search_query=Day+in+the+life+of+a+professional+scooter+rider&amp;sp=EgQgAXAB</t>
        </is>
      </c>
    </row>
    <row r="3726" ht="25.5" customHeight="1">
      <c r="A3726" t="inlineStr">
        <is>
          <t>riding scooter</t>
        </is>
      </c>
      <c r="B3726" t="inlineStr">
        <is>
          <t>Best techniques for riding a scooter</t>
        </is>
      </c>
      <c r="C3726"/>
      <c r="D3726"/>
      <c r="E3726" t="inlineStr">
        <is>
          <t>https://www.youtube.com/results?search_query=Best+techniques+for+riding+a+scooter&amp;sp=EgQgAXAB</t>
        </is>
      </c>
    </row>
    <row r="3727" ht="25.5" customHeight="1">
      <c r="A3727" t="inlineStr">
        <is>
          <t>riding scooter</t>
        </is>
      </c>
      <c r="B3727" t="inlineStr">
        <is>
          <t>Pro scooter riding tricks and tips</t>
        </is>
      </c>
      <c r="C3727"/>
      <c r="D3727"/>
      <c r="E3727" t="inlineStr">
        <is>
          <t>https://www.youtube.com/results?search_query=Pro+scooter+riding+tricks+and+tips&amp;sp=EgQgAXAB</t>
        </is>
      </c>
    </row>
    <row r="3728" ht="25.5" customHeight="1">
      <c r="A3728" t="inlineStr">
        <is>
          <t>riding scooter</t>
        </is>
      </c>
      <c r="B3728" t="inlineStr">
        <is>
          <t>How to ride a scooter safely for kids</t>
        </is>
      </c>
      <c r="C3728"/>
      <c r="D3728"/>
      <c r="E3728" t="inlineStr">
        <is>
          <t>https://www.youtube.com/results?search_query=How+to+ride+a+scooter+safely+for+kids&amp;sp=EgQgAXAB</t>
        </is>
      </c>
    </row>
    <row r="3729" ht="25.5" customHeight="1">
      <c r="A3729" t="inlineStr">
        <is>
          <t>riding scooter</t>
        </is>
      </c>
      <c r="B3729" t="inlineStr">
        <is>
          <t>Scooter riding tutorial for adults</t>
        </is>
      </c>
      <c r="C3729"/>
      <c r="D3729"/>
      <c r="E3729" t="inlineStr">
        <is>
          <t>https://www.youtube.com/results?search_query=Scooter+riding+tutorial+for+adults&amp;sp=EgQgAXAB</t>
        </is>
      </c>
    </row>
    <row r="3730" ht="25.5" customHeight="1">
      <c r="A3730" t="inlineStr">
        <is>
          <t>riding scooter</t>
        </is>
      </c>
      <c r="B3730" t="inlineStr">
        <is>
          <t>Extreme scooter riding competition</t>
        </is>
      </c>
      <c r="C3730"/>
      <c r="D3730"/>
      <c r="E3730" t="inlineStr">
        <is>
          <t>https://www.youtube.com/results?search_query=Extreme+scooter+riding+competition&amp;sp=EgQgAXAB</t>
        </is>
      </c>
    </row>
    <row r="3731" ht="25.5" customHeight="1">
      <c r="A3731" t="inlineStr">
        <is>
          <t>riding scooter</t>
        </is>
      </c>
      <c r="B3731" t="inlineStr">
        <is>
          <t>Efficient ways to maintain a scooter</t>
        </is>
      </c>
      <c r="C3731"/>
      <c r="D3731"/>
      <c r="E3731" t="inlineStr">
        <is>
          <t>https://www.youtube.com/results?search_query=Efficient+ways+to+maintain+a+scooter&amp;sp=EgQgAXAB</t>
        </is>
      </c>
    </row>
    <row r="3732" ht="25.5" customHeight="1">
      <c r="A3732" t="inlineStr">
        <is>
          <t>riding scooter</t>
        </is>
      </c>
      <c r="B3732" t="inlineStr">
        <is>
          <t>Beginner to advanced scooter ride progression</t>
        </is>
      </c>
      <c r="C3732"/>
      <c r="D3732"/>
      <c r="E3732" t="inlineStr">
        <is>
          <t>https://www.youtube.com/results?search_query=Beginner+to+advanced+scooter+ride+progression&amp;sp=EgQgAXAB</t>
        </is>
      </c>
    </row>
    <row r="3733" ht="25.5" customHeight="1">
      <c r="A3733" t="inlineStr">
        <is>
          <t>riding scooter</t>
        </is>
      </c>
      <c r="B3733" t="inlineStr">
        <is>
          <t>10 mustknow scooter tricks and how to do them</t>
        </is>
      </c>
      <c r="C3733"/>
      <c r="D3733"/>
      <c r="E3733" t="inlineStr">
        <is>
          <t>https://www.youtube.com/results?search_query=10+mustknow+scooter+tricks+and+how+to+do+them&amp;sp=EgQgAXAB</t>
        </is>
      </c>
    </row>
    <row r="3734" ht="25.5" customHeight="1">
      <c r="A3734" t="inlineStr">
        <is>
          <t>riding unicycle</t>
        </is>
      </c>
      <c r="B3734" t="inlineStr">
        <is>
          <t>How to ride a unicycle for beginners</t>
        </is>
      </c>
      <c r="C3734"/>
      <c r="D3734"/>
      <c r="E3734" t="inlineStr">
        <is>
          <t>https://www.youtube.com/results?search_query=How+to+ride+a+unicycle+for+beginners&amp;sp=EgQgAXAB</t>
        </is>
      </c>
    </row>
    <row r="3735" ht="25.5" customHeight="1">
      <c r="A3735" t="inlineStr">
        <is>
          <t>riding unicycle</t>
        </is>
      </c>
      <c r="B3735" t="inlineStr">
        <is>
          <t>Best unicycle riding techniques</t>
        </is>
      </c>
      <c r="C3735"/>
      <c r="D3735"/>
      <c r="E3735" t="inlineStr">
        <is>
          <t>https://www.youtube.com/results?search_query=Best+unicycle+riding+techniques&amp;sp=EgQgAXAB</t>
        </is>
      </c>
    </row>
    <row r="3736" ht="25.5" customHeight="1">
      <c r="A3736" t="inlineStr">
        <is>
          <t>riding unicycle</t>
        </is>
      </c>
      <c r="B3736" t="inlineStr">
        <is>
          <t>Unicycle riding tips and tricks</t>
        </is>
      </c>
      <c r="C3736"/>
      <c r="D3736"/>
      <c r="E3736" t="inlineStr">
        <is>
          <t>https://www.youtube.com/results?search_query=Unicycle+riding+tips+and+tricks&amp;sp=EgQgAXAB</t>
        </is>
      </c>
    </row>
    <row r="3737" ht="25.5" customHeight="1">
      <c r="A3737" t="inlineStr">
        <is>
          <t>riding unicycle</t>
        </is>
      </c>
      <c r="B3737" t="inlineStr">
        <is>
          <t>Day in the life of a professional unicycle rider</t>
        </is>
      </c>
      <c r="C3737"/>
      <c r="D3737"/>
      <c r="E3737" t="inlineStr">
        <is>
          <t>https://www.youtube.com/results?search_query=Day+in+the+life+of+a+professional+unicycle+rider&amp;sp=EgQgAXAB</t>
        </is>
      </c>
    </row>
    <row r="3738" ht="25.5" customHeight="1">
      <c r="A3738" t="inlineStr">
        <is>
          <t>riding unicycle</t>
        </is>
      </c>
      <c r="B3738" t="inlineStr">
        <is>
          <t>Unicycle riding tutorial for all levels</t>
        </is>
      </c>
      <c r="C3738"/>
      <c r="D3738"/>
      <c r="E3738" t="inlineStr">
        <is>
          <t>https://www.youtube.com/results?search_query=Unicycle+riding+tutorial+for+all+levels&amp;sp=EgQgAXAB</t>
        </is>
      </c>
    </row>
    <row r="3739" ht="25.5" customHeight="1">
      <c r="A3739" t="inlineStr">
        <is>
          <t>riding unicycle</t>
        </is>
      </c>
      <c r="B3739" t="inlineStr">
        <is>
          <t>Riding a unicycle in challenging terrains</t>
        </is>
      </c>
      <c r="C3739"/>
      <c r="D3739"/>
      <c r="E3739" t="inlineStr">
        <is>
          <t>https://www.youtube.com/results?search_query=Riding+a+unicycle+in+challenging+terrains&amp;sp=EgQgAXAB</t>
        </is>
      </c>
    </row>
    <row r="3740" ht="25.5" customHeight="1">
      <c r="A3740" t="inlineStr">
        <is>
          <t>riding unicycle</t>
        </is>
      </c>
      <c r="B3740" t="inlineStr">
        <is>
          <t>Extreme unicycle riding adventures</t>
        </is>
      </c>
      <c r="C3740"/>
      <c r="D3740"/>
      <c r="E3740" t="inlineStr">
        <is>
          <t>https://www.youtube.com/results?search_query=Extreme+unicycle+riding+adventures&amp;sp=EgQgAXAB</t>
        </is>
      </c>
    </row>
    <row r="3741" ht="25.5" customHeight="1">
      <c r="A3741" t="inlineStr">
        <is>
          <t>riding unicycle</t>
        </is>
      </c>
      <c r="B3741" t="inlineStr">
        <is>
          <t>Balance skills for unicycle riding</t>
        </is>
      </c>
      <c r="C3741"/>
      <c r="D3741"/>
      <c r="E3741" t="inlineStr">
        <is>
          <t>https://www.youtube.com/results?search_query=Balance+skills+for+unicycle+riding&amp;sp=EgQgAXAB</t>
        </is>
      </c>
    </row>
    <row r="3742" ht="25.5" customHeight="1">
      <c r="A3742" t="inlineStr">
        <is>
          <t>riding unicycle</t>
        </is>
      </c>
      <c r="B3742" t="inlineStr">
        <is>
          <t>Mastering the art of unicycle riding</t>
        </is>
      </c>
      <c r="C3742"/>
      <c r="D3742"/>
      <c r="E3742" t="inlineStr">
        <is>
          <t>https://www.youtube.com/results?search_query=Mastering+the+art+of+unicycle+riding&amp;sp=EgQgAXAB</t>
        </is>
      </c>
    </row>
    <row r="3743" ht="25.5" customHeight="1">
      <c r="A3743" t="inlineStr">
        <is>
          <t>riding unicycle</t>
        </is>
      </c>
      <c r="B3743" t="inlineStr">
        <is>
          <t>Common mistakes in unicycle riding and how to avoid them</t>
        </is>
      </c>
      <c r="C3743"/>
      <c r="D3743"/>
      <c r="E3743" t="inlineStr">
        <is>
          <t>https://www.youtube.com/results?search_query=Common+mistakes+in+unicycle+riding+and+how+to+avoid+them&amp;sp=EgQgAXAB</t>
        </is>
      </c>
    </row>
    <row r="3744" ht="25.5" customHeight="1">
      <c r="A3744" t="inlineStr">
        <is>
          <t>ripping paper</t>
        </is>
      </c>
      <c r="B3744" t="inlineStr">
        <is>
          <t>How to rip paper for artistic effects</t>
        </is>
      </c>
      <c r="C3744"/>
      <c r="D3744"/>
      <c r="E3744" t="inlineStr">
        <is>
          <t>https://www.youtube.com/results?search_query=How+to+rip+paper+for+artistic+effects&amp;sp=EgQgAXAB</t>
        </is>
      </c>
    </row>
    <row r="3745" ht="25.5" customHeight="1">
      <c r="A3745" t="inlineStr">
        <is>
          <t>ripping paper</t>
        </is>
      </c>
      <c r="B3745" t="inlineStr">
        <is>
          <t>Techniques for ripping paper cleanly</t>
        </is>
      </c>
      <c r="C3745"/>
      <c r="D3745"/>
      <c r="E3745" t="inlineStr">
        <is>
          <t>https://www.youtube.com/results?search_query=Techniques+for+ripping+paper+cleanly&amp;sp=EgQgAXAB</t>
        </is>
      </c>
    </row>
    <row r="3746" ht="25.5" customHeight="1">
      <c r="A3746" t="inlineStr">
        <is>
          <t>ripping paper</t>
        </is>
      </c>
      <c r="B3746" t="inlineStr">
        <is>
          <t>Guide to ripping paper for crafts</t>
        </is>
      </c>
      <c r="C3746"/>
      <c r="D3746"/>
      <c r="E3746" t="inlineStr">
        <is>
          <t>https://www.youtube.com/results?search_query=Guide+to+ripping+paper+for+crafts&amp;sp=EgQgAXAB</t>
        </is>
      </c>
    </row>
    <row r="3747" ht="25.5" customHeight="1">
      <c r="A3747" t="inlineStr">
        <is>
          <t>ripping paper</t>
        </is>
      </c>
      <c r="B3747" t="inlineStr">
        <is>
          <t>Day in the life of a paper artist ripping techniques</t>
        </is>
      </c>
      <c r="C3747"/>
      <c r="D3747"/>
      <c r="E3747" t="inlineStr">
        <is>
          <t>https://www.youtube.com/results?search_query=Day+in+the+life+of+a+paper+artist+ripping+techniques&amp;sp=EgQgAXAB</t>
        </is>
      </c>
    </row>
    <row r="3748" ht="25.5" customHeight="1">
      <c r="A3748" t="inlineStr">
        <is>
          <t>ripping paper</t>
        </is>
      </c>
      <c r="B3748" t="inlineStr">
        <is>
          <t>Ripping paper versus cutting: art tutorial</t>
        </is>
      </c>
      <c r="C3748"/>
      <c r="D3748"/>
      <c r="E3748" t="inlineStr">
        <is>
          <t>https://www.youtube.com/results?search_query=Ripping+paper+versus+cutting:+art+tutorial&amp;sp=EgQgAXAB</t>
        </is>
      </c>
    </row>
    <row r="3749" ht="25.5" customHeight="1">
      <c r="A3749" t="inlineStr">
        <is>
          <t>ripping paper</t>
        </is>
      </c>
      <c r="B3749" t="inlineStr">
        <is>
          <t>Paper ripping sound effects recording session</t>
        </is>
      </c>
      <c r="C3749"/>
      <c r="D3749"/>
      <c r="E3749" t="inlineStr">
        <is>
          <t>https://www.youtube.com/results?search_query=Paper+ripping+sound+effects+recording+session&amp;sp=EgQgAXAB</t>
        </is>
      </c>
    </row>
    <row r="3750" ht="25.5" customHeight="1">
      <c r="A3750" t="inlineStr">
        <is>
          <t>ripping paper</t>
        </is>
      </c>
      <c r="B3750" t="inlineStr">
        <is>
          <t>Ripping paper for paper mache tutorial</t>
        </is>
      </c>
      <c r="C3750"/>
      <c r="D3750"/>
      <c r="E3750" t="inlineStr">
        <is>
          <t>https://www.youtube.com/results?search_query=Ripping+paper+for+paper+mache+tutorial&amp;sp=EgQgAXAB</t>
        </is>
      </c>
    </row>
    <row r="3751" ht="25.5" customHeight="1">
      <c r="A3751" t="inlineStr">
        <is>
          <t>ripping paper</t>
        </is>
      </c>
      <c r="B3751" t="inlineStr">
        <is>
          <t>Professional way to rip paper for bookbinding</t>
        </is>
      </c>
      <c r="C3751"/>
      <c r="D3751"/>
      <c r="E3751" t="inlineStr">
        <is>
          <t>https://www.youtube.com/results?search_query=Professional+way+to+rip+paper+for+bookbinding&amp;sp=EgQgAXAB</t>
        </is>
      </c>
    </row>
    <row r="3752" ht="25.5" customHeight="1">
      <c r="A3752" t="inlineStr">
        <is>
          <t>ripping paper</t>
        </is>
      </c>
      <c r="B3752" t="inlineStr">
        <is>
          <t>DIY decorative paper ripping techniques</t>
        </is>
      </c>
      <c r="C3752"/>
      <c r="D3752"/>
      <c r="E3752" t="inlineStr">
        <is>
          <t>https://www.youtube.com/results?search_query=DIY+decorative+paper+ripping+techniques&amp;sp=EgQgAXAB</t>
        </is>
      </c>
    </row>
    <row r="3753" ht="25.5" customHeight="1">
      <c r="A3753" t="inlineStr">
        <is>
          <t>ripping paper</t>
        </is>
      </c>
      <c r="B3753" t="inlineStr">
        <is>
          <t>Texturing with ripped paper: art class session</t>
        </is>
      </c>
      <c r="C3753"/>
      <c r="D3753"/>
      <c r="E3753" t="inlineStr">
        <is>
          <t>https://www.youtube.com/results?search_query=Texturing+with+ripped+paper:+art+class+session&amp;sp=EgQgAXAB</t>
        </is>
      </c>
    </row>
    <row r="3754" ht="25.5" customHeight="1">
      <c r="A3754" t="inlineStr">
        <is>
          <t>robot dancing</t>
        </is>
      </c>
      <c r="B3754" t="inlineStr">
        <is>
          <t>How to do robot dancing for beginners</t>
        </is>
      </c>
      <c r="C3754"/>
      <c r="D3754"/>
      <c r="E3754" t="inlineStr">
        <is>
          <t>https://www.youtube.com/results?search_query=How+to+do+robot+dancing+for+beginners&amp;sp=EgQgAXAB</t>
        </is>
      </c>
    </row>
    <row r="3755" ht="25.5" customHeight="1">
      <c r="A3755" t="inlineStr">
        <is>
          <t>robot dancing</t>
        </is>
      </c>
      <c r="B3755" t="inlineStr">
        <is>
          <t>Best robot dancing performances</t>
        </is>
      </c>
      <c r="C3755"/>
      <c r="D3755"/>
      <c r="E3755" t="inlineStr">
        <is>
          <t>https://www.youtube.com/results?search_query=Best+robot+dancing+performances&amp;sp=EgQgAXAB</t>
        </is>
      </c>
    </row>
    <row r="3756" ht="25.5" customHeight="1">
      <c r="A3756" t="inlineStr">
        <is>
          <t>robot dancing</t>
        </is>
      </c>
      <c r="B3756" t="inlineStr">
        <is>
          <t>Robot dancing tutorial for advanced dancers</t>
        </is>
      </c>
      <c r="C3756"/>
      <c r="D3756"/>
      <c r="E3756" t="inlineStr">
        <is>
          <t>https://www.youtube.com/results?search_query=Robot+dancing+tutorial+for+advanced+dancers&amp;sp=EgQgAXAB</t>
        </is>
      </c>
    </row>
    <row r="3757" ht="25.5" customHeight="1">
      <c r="A3757" t="inlineStr">
        <is>
          <t>robot dancing</t>
        </is>
      </c>
      <c r="B3757" t="inlineStr">
        <is>
          <t>Day in the life of a professional robot dancer</t>
        </is>
      </c>
      <c r="C3757"/>
      <c r="D3757"/>
      <c r="E3757" t="inlineStr">
        <is>
          <t>https://www.youtube.com/results?search_query=Day+in+the+life+of+a+professional+robot+dancer&amp;sp=EgQgAXAB</t>
        </is>
      </c>
    </row>
    <row r="3758" ht="25.5" customHeight="1">
      <c r="A3758" t="inlineStr">
        <is>
          <t>robot dancing</t>
        </is>
      </c>
      <c r="B3758" t="inlineStr">
        <is>
          <t>Famous robot dancers to follow</t>
        </is>
      </c>
      <c r="C3758"/>
      <c r="D3758"/>
      <c r="E3758" t="inlineStr">
        <is>
          <t>https://www.youtube.com/results?search_query=Famous+robot+dancers+to+follow&amp;sp=EgQgAXAB</t>
        </is>
      </c>
    </row>
    <row r="3759" ht="25.5" customHeight="1">
      <c r="A3759" t="inlineStr">
        <is>
          <t>robot dancing</t>
        </is>
      </c>
      <c r="B3759" t="inlineStr">
        <is>
          <t>Incredible robot dancing choreography</t>
        </is>
      </c>
      <c r="C3759"/>
      <c r="D3759"/>
      <c r="E3759" t="inlineStr">
        <is>
          <t>https://www.youtube.com/results?search_query=Incredible+robot+dancing+choreography&amp;sp=EgQgAXAB</t>
        </is>
      </c>
    </row>
    <row r="3760" ht="25.5" customHeight="1">
      <c r="A3760" t="inlineStr">
        <is>
          <t>robot dancing</t>
        </is>
      </c>
      <c r="B3760" t="inlineStr">
        <is>
          <t>Innovative robot dance steps breakdown</t>
        </is>
      </c>
      <c r="C3760"/>
      <c r="D3760"/>
      <c r="E3760" t="inlineStr">
        <is>
          <t>https://www.youtube.com/results?search_query=Innovative+robot+dance+steps+breakdown&amp;sp=EgQgAXAB</t>
        </is>
      </c>
    </row>
    <row r="3761" ht="25.5" customHeight="1">
      <c r="A3761" t="inlineStr">
        <is>
          <t>robot dancing</t>
        </is>
      </c>
      <c r="B3761" t="inlineStr">
        <is>
          <t>Making of robot dancing routine</t>
        </is>
      </c>
      <c r="C3761"/>
      <c r="D3761"/>
      <c r="E3761" t="inlineStr">
        <is>
          <t>https://www.youtube.com/results?search_query=Making+of+robot+dancing+routine&amp;sp=EgQgAXAB</t>
        </is>
      </c>
    </row>
    <row r="3762" ht="25.5" customHeight="1">
      <c r="A3762" t="inlineStr">
        <is>
          <t>robot dancing</t>
        </is>
      </c>
      <c r="B3762" t="inlineStr">
        <is>
          <t>Robot dancing competition highlights</t>
        </is>
      </c>
      <c r="C3762"/>
      <c r="D3762"/>
      <c r="E3762" t="inlineStr">
        <is>
          <t>https://www.youtube.com/results?search_query=Robot+dancing+competition+highlights&amp;sp=EgQgAXAB</t>
        </is>
      </c>
    </row>
    <row r="3763" ht="25.5" customHeight="1">
      <c r="A3763" t="inlineStr">
        <is>
          <t>robot dancing</t>
        </is>
      </c>
      <c r="B3763" t="inlineStr">
        <is>
          <t>Expert tips for robot dancing</t>
        </is>
      </c>
      <c r="C3763"/>
      <c r="D3763"/>
      <c r="E3763" t="inlineStr">
        <is>
          <t>https://www.youtube.com/results?search_query=Expert+tips+for+robot+dancing&amp;sp=EgQgAXAB</t>
        </is>
      </c>
    </row>
    <row r="3764" ht="25.5" customHeight="1">
      <c r="A3764" t="inlineStr">
        <is>
          <t>rock climbing</t>
        </is>
      </c>
      <c r="B3764" t="inlineStr">
        <is>
          <t>How to start rock climbing for beginners</t>
        </is>
      </c>
      <c r="C3764"/>
      <c r="D3764"/>
      <c r="E3764" t="inlineStr">
        <is>
          <t>https://www.youtube.com/results?search_query=How+to+start+rock+climbing+for+beginners&amp;sp=EgQgAXAB</t>
        </is>
      </c>
    </row>
    <row r="3765" ht="25.5" customHeight="1">
      <c r="A3765" t="inlineStr">
        <is>
          <t>rock climbing</t>
        </is>
      </c>
      <c r="B3765" t="inlineStr">
        <is>
          <t>Rock climbing techniques and tips</t>
        </is>
      </c>
      <c r="C3765"/>
      <c r="D3765"/>
      <c r="E3765" t="inlineStr">
        <is>
          <t>https://www.youtube.com/results?search_query=Rock+climbing+techniques+and+tips&amp;sp=EgQgAXAB</t>
        </is>
      </c>
    </row>
    <row r="3766" ht="25.5" customHeight="1">
      <c r="A3766" t="inlineStr">
        <is>
          <t>rock climbing</t>
        </is>
      </c>
      <c r="B3766" t="inlineStr">
        <is>
          <t>Indoor rock climbing tutorial for beginners</t>
        </is>
      </c>
      <c r="C3766"/>
      <c r="D3766"/>
      <c r="E3766" t="inlineStr">
        <is>
          <t>https://www.youtube.com/results?search_query=Indoor+rock+climbing+tutorial+for+beginners&amp;sp=EgQgAXAB</t>
        </is>
      </c>
    </row>
    <row r="3767" ht="25.5" customHeight="1">
      <c r="A3767" t="inlineStr">
        <is>
          <t>rock climbing</t>
        </is>
      </c>
      <c r="B3767" t="inlineStr">
        <is>
          <t>Rock climbing best practices and safety measures</t>
        </is>
      </c>
      <c r="C3767"/>
      <c r="D3767"/>
      <c r="E3767" t="inlineStr">
        <is>
          <t>https://www.youtube.com/results?search_query=Rock+climbing+best+practices+and+safety+measures&amp;sp=EgQgAXAB</t>
        </is>
      </c>
    </row>
    <row r="3768" ht="25.5" customHeight="1">
      <c r="A3768" t="inlineStr">
        <is>
          <t>rock climbing</t>
        </is>
      </c>
      <c r="B3768" t="inlineStr">
        <is>
          <t>Pro rock climbers day in the life</t>
        </is>
      </c>
      <c r="C3768"/>
      <c r="D3768"/>
      <c r="E3768" t="inlineStr">
        <is>
          <t>https://www.youtube.com/results?search_query=Pro+rock+climbers+day+in+the+life&amp;sp=EgQgAXAB</t>
        </is>
      </c>
    </row>
    <row r="3769" ht="25.5" customHeight="1">
      <c r="A3769" t="inlineStr">
        <is>
          <t>rock climbing</t>
        </is>
      </c>
      <c r="B3769" t="inlineStr">
        <is>
          <t>Different types of rock climbing explained</t>
        </is>
      </c>
      <c r="C3769"/>
      <c r="D3769"/>
      <c r="E3769" t="inlineStr">
        <is>
          <t>https://www.youtube.com/results?search_query=Different+types+of+rock+climbing+explained&amp;sp=EgQgAXAB</t>
        </is>
      </c>
    </row>
    <row r="3770" ht="25.5" customHeight="1">
      <c r="A3770" t="inlineStr">
        <is>
          <t>rock climbing</t>
        </is>
      </c>
      <c r="B3770" t="inlineStr">
        <is>
          <t>Top 10 rock climbing locations in the world</t>
        </is>
      </c>
      <c r="C3770"/>
      <c r="D3770"/>
      <c r="E3770" t="inlineStr">
        <is>
          <t>https://www.youtube.com/results?search_query=Top+10+rock+climbing+locations+in+the+world&amp;sp=EgQgAXAB</t>
        </is>
      </c>
    </row>
    <row r="3771" ht="25.5" customHeight="1">
      <c r="A3771" t="inlineStr">
        <is>
          <t>rock climbing</t>
        </is>
      </c>
      <c r="B3771" t="inlineStr">
        <is>
          <t>Advanced rock climbing movements to improve skill</t>
        </is>
      </c>
      <c r="C3771"/>
      <c r="D3771"/>
      <c r="E3771" t="inlineStr">
        <is>
          <t>https://www.youtube.com/results?search_query=Advanced+rock+climbing+movements+to+improve+skill&amp;sp=EgQgAXAB</t>
        </is>
      </c>
    </row>
    <row r="3772" ht="25.5" customHeight="1">
      <c r="A3772" t="inlineStr">
        <is>
          <t>rock climbing</t>
        </is>
      </c>
      <c r="B3772" t="inlineStr">
        <is>
          <t>Rock climbing gear explained: what you need to get started</t>
        </is>
      </c>
      <c r="C3772"/>
      <c r="D3772"/>
      <c r="E3772" t="inlineStr">
        <is>
          <t>https://www.youtube.com/results?search_query=Rock+climbing+gear+explained:+what+you+need+to+get+started&amp;sp=EgQgAXAB</t>
        </is>
      </c>
    </row>
    <row r="3773" ht="25.5" customHeight="1">
      <c r="A3773" t="inlineStr">
        <is>
          <t>rock climbing</t>
        </is>
      </c>
      <c r="B3773" t="inlineStr">
        <is>
          <t>How to train for rock climbing at home</t>
        </is>
      </c>
      <c r="C3773"/>
      <c r="D3773"/>
      <c r="E3773" t="inlineStr">
        <is>
          <t>https://www.youtube.com/results?search_query=How+to+train+for+rock+climbing+at+home&amp;sp=EgQgAXAB</t>
        </is>
      </c>
    </row>
    <row r="3774" ht="25.5" customHeight="1">
      <c r="A3774" t="inlineStr">
        <is>
          <t>rock scissors paper</t>
        </is>
      </c>
      <c r="B3774" t="inlineStr">
        <is>
          <t>How to play rock paper scissors game</t>
        </is>
      </c>
      <c r="C3774"/>
      <c r="D3774"/>
      <c r="E3774" t="inlineStr">
        <is>
          <t>https://www.youtube.com/results?search_query=How+to+play+rock+paper+scissors+game&amp;sp=EgQgAXAB</t>
        </is>
      </c>
    </row>
    <row r="3775" ht="25.5" customHeight="1">
      <c r="A3775" t="inlineStr">
        <is>
          <t>rock scissors paper</t>
        </is>
      </c>
      <c r="B3775" t="inlineStr">
        <is>
          <t>Expert strategies for Rock Paper Scissors</t>
        </is>
      </c>
      <c r="C3775"/>
      <c r="D3775"/>
      <c r="E3775" t="inlineStr">
        <is>
          <t>https://www.youtube.com/results?search_query=Expert+strategies+for+Rock+Paper+Scissors&amp;sp=EgQgAXAB</t>
        </is>
      </c>
    </row>
    <row r="3776" ht="25.5" customHeight="1">
      <c r="A3776" t="inlineStr">
        <is>
          <t>rock scissors paper</t>
        </is>
      </c>
      <c r="B3776" t="inlineStr">
        <is>
          <t>Rock Paper Scissors championships</t>
        </is>
      </c>
      <c r="C3776"/>
      <c r="D3776"/>
      <c r="E3776" t="inlineStr">
        <is>
          <t>https://www.youtube.com/results?search_query=Rock+Paper+Scissors+championships&amp;sp=EgQgAXAB</t>
        </is>
      </c>
    </row>
    <row r="3777" ht="25.5" customHeight="1">
      <c r="A3777" t="inlineStr">
        <is>
          <t>rock scissors paper</t>
        </is>
      </c>
      <c r="B3777" t="inlineStr">
        <is>
          <t>Rock Paper Scissors game rules and techniques</t>
        </is>
      </c>
      <c r="C3777"/>
      <c r="D3777"/>
      <c r="E3777" t="inlineStr">
        <is>
          <t>https://www.youtube.com/results?search_query=Rock+Paper+Scissors+game+rules+and+techniques&amp;sp=EgQgAXAB</t>
        </is>
      </c>
    </row>
    <row r="3778" ht="25.5" customHeight="1">
      <c r="A3778" t="inlineStr">
        <is>
          <t>rock scissors paper</t>
        </is>
      </c>
      <c r="B3778" t="inlineStr">
        <is>
          <t>Tricks to win at Rock Paper Scissors</t>
        </is>
      </c>
      <c r="C3778"/>
      <c r="D3778"/>
      <c r="E3778" t="inlineStr">
        <is>
          <t>https://www.youtube.com/results?search_query=Tricks+to+win+at+Rock+Paper+Scissors&amp;sp=EgQgAXAB</t>
        </is>
      </c>
    </row>
    <row r="3779" ht="25.5" customHeight="1">
      <c r="A3779" t="inlineStr">
        <is>
          <t>rock scissors paper</t>
        </is>
      </c>
      <c r="B3779" t="inlineStr">
        <is>
          <t>Day in the life of a Rock Paper Scissors champion</t>
        </is>
      </c>
      <c r="C3779"/>
      <c r="D3779"/>
      <c r="E3779" t="inlineStr">
        <is>
          <t>https://www.youtube.com/results?search_query=Day+in+the+life+of+a+Rock+Paper+Scissors+champion&amp;sp=EgQgAXAB</t>
        </is>
      </c>
    </row>
    <row r="3780" ht="25.5" customHeight="1">
      <c r="A3780" t="inlineStr">
        <is>
          <t>rock scissors paper</t>
        </is>
      </c>
      <c r="B3780" t="inlineStr">
        <is>
          <t>Historical origins of the game Rock Paper Scissors</t>
        </is>
      </c>
      <c r="C3780"/>
      <c r="D3780"/>
      <c r="E3780" t="inlineStr">
        <is>
          <t>https://www.youtube.com/results?search_query=Historical+origins+of+the+game+Rock+Paper+Scissors&amp;sp=EgQgAXAB</t>
        </is>
      </c>
    </row>
    <row r="3781" ht="25.5" customHeight="1">
      <c r="A3781" t="inlineStr">
        <is>
          <t>rock scissors paper</t>
        </is>
      </c>
      <c r="B3781" t="inlineStr">
        <is>
          <t>Rock Paper Scissors workout challenge</t>
        </is>
      </c>
      <c r="C3781"/>
      <c r="D3781"/>
      <c r="E3781" t="inlineStr">
        <is>
          <t>https://www.youtube.com/results?search_query=Rock+Paper+Scissors+workout+challenge&amp;sp=EgQgAXAB</t>
        </is>
      </c>
    </row>
    <row r="3782" ht="25.5" customHeight="1">
      <c r="A3782" t="inlineStr">
        <is>
          <t>rock scissors paper</t>
        </is>
      </c>
      <c r="B3782" t="inlineStr">
        <is>
          <t>Scientific analysis of the game Rock Paper Scissors</t>
        </is>
      </c>
      <c r="C3782"/>
      <c r="D3782"/>
      <c r="E3782" t="inlineStr">
        <is>
          <t>https://www.youtube.com/results?search_query=Scientific+analysis+of+the+game+Rock+Paper+Scissors&amp;sp=EgQgAXAB</t>
        </is>
      </c>
    </row>
    <row r="3783" ht="25.5" customHeight="1">
      <c r="A3783" t="inlineStr">
        <is>
          <t>rock scissors paper</t>
        </is>
      </c>
      <c r="B3783" t="inlineStr">
        <is>
          <t>Celebrity Rock Paper Scissors tournaments</t>
        </is>
      </c>
      <c r="C3783"/>
      <c r="D3783"/>
      <c r="E3783" t="inlineStr">
        <is>
          <t>https://www.youtube.com/results?search_query=Celebrity+Rock+Paper+Scissors+tournaments&amp;sp=EgQgAXAB</t>
        </is>
      </c>
    </row>
    <row r="3784" ht="25.5" customHeight="1">
      <c r="A3784" t="inlineStr">
        <is>
          <t>roller skating</t>
        </is>
      </c>
      <c r="B3784" t="inlineStr">
        <is>
          <t>How to roller skate for beginners</t>
        </is>
      </c>
      <c r="C3784"/>
      <c r="D3784"/>
      <c r="E3784" t="inlineStr">
        <is>
          <t>https://www.youtube.com/results?search_query=How+to+roller+skate+for+beginners&amp;sp=EgQgAXAB</t>
        </is>
      </c>
    </row>
    <row r="3785" ht="25.5" customHeight="1">
      <c r="A3785" t="inlineStr">
        <is>
          <t>roller skating</t>
        </is>
      </c>
      <c r="B3785" t="inlineStr">
        <is>
          <t>Master techniques in roller skating</t>
        </is>
      </c>
      <c r="C3785"/>
      <c r="D3785"/>
      <c r="E3785" t="inlineStr">
        <is>
          <t>https://www.youtube.com/results?search_query=Master+techniques+in+roller+skating&amp;sp=EgQgAXAB</t>
        </is>
      </c>
    </row>
    <row r="3786" ht="25.5" customHeight="1">
      <c r="A3786" t="inlineStr">
        <is>
          <t>roller skating</t>
        </is>
      </c>
      <c r="B3786" t="inlineStr">
        <is>
          <t>Roller skating tricks and stunts tutorial</t>
        </is>
      </c>
      <c r="C3786"/>
      <c r="D3786"/>
      <c r="E3786" t="inlineStr">
        <is>
          <t>https://www.youtube.com/results?search_query=Roller+skating+tricks+and+stunts+tutorial&amp;sp=EgQgAXAB</t>
        </is>
      </c>
    </row>
    <row r="3787" ht="25.5" customHeight="1">
      <c r="A3787" t="inlineStr">
        <is>
          <t>roller skating</t>
        </is>
      </c>
      <c r="B3787" t="inlineStr">
        <is>
          <t>Safety tips while roller skating</t>
        </is>
      </c>
      <c r="C3787"/>
      <c r="D3787"/>
      <c r="E3787" t="inlineStr">
        <is>
          <t>https://www.youtube.com/results?search_query=Safety+tips+while+roller+skating&amp;sp=EgQgAXAB</t>
        </is>
      </c>
    </row>
    <row r="3788" ht="25.5" customHeight="1">
      <c r="A3788" t="inlineStr">
        <is>
          <t>roller skating</t>
        </is>
      </c>
      <c r="B3788" t="inlineStr">
        <is>
          <t>Day in the life of a professional roller skater</t>
        </is>
      </c>
      <c r="C3788"/>
      <c r="D3788"/>
      <c r="E3788" t="inlineStr">
        <is>
          <t>https://www.youtube.com/results?search_query=Day+in+the+life+of+a+professional+roller+skater&amp;sp=EgQgAXAB</t>
        </is>
      </c>
    </row>
    <row r="3789" ht="25.5" customHeight="1">
      <c r="A3789" t="inlineStr">
        <is>
          <t>roller skating</t>
        </is>
      </c>
      <c r="B3789" t="inlineStr">
        <is>
          <t>Comparing inline skates vs quad skates</t>
        </is>
      </c>
      <c r="C3789"/>
      <c r="D3789"/>
      <c r="E3789" t="inlineStr">
        <is>
          <t>https://www.youtube.com/results?search_query=Comparing+inline+skates+vs+quad+skates&amp;sp=EgQgAXAB</t>
        </is>
      </c>
    </row>
    <row r="3790" ht="25.5" customHeight="1">
      <c r="A3790" t="inlineStr">
        <is>
          <t>roller skating</t>
        </is>
      </c>
      <c r="B3790" t="inlineStr">
        <is>
          <t>Improving balance and agility in roller skating</t>
        </is>
      </c>
      <c r="C3790"/>
      <c r="D3790"/>
      <c r="E3790" t="inlineStr">
        <is>
          <t>https://www.youtube.com/results?search_query=Improving+balance+and+agility+in+roller+skating&amp;sp=EgQgAXAB</t>
        </is>
      </c>
    </row>
    <row r="3791" ht="25.5" customHeight="1">
      <c r="A3791" t="inlineStr">
        <is>
          <t>roller skating</t>
        </is>
      </c>
      <c r="B3791" t="inlineStr">
        <is>
          <t>Roller skating dance routines tutorial</t>
        </is>
      </c>
      <c r="C3791"/>
      <c r="D3791"/>
      <c r="E3791" t="inlineStr">
        <is>
          <t>https://www.youtube.com/results?search_query=Roller+skating+dance+routines+tutorial&amp;sp=EgQgAXAB</t>
        </is>
      </c>
    </row>
    <row r="3792" ht="25.5" customHeight="1">
      <c r="A3792" t="inlineStr">
        <is>
          <t>roller skating</t>
        </is>
      </c>
      <c r="B3792" t="inlineStr">
        <is>
          <t>Indoor vs outdoor roller skating: what's the difference?</t>
        </is>
      </c>
      <c r="C3792"/>
      <c r="D3792"/>
      <c r="E3792" t="inlineStr">
        <is>
          <t>https://www.youtube.com/results?search_query=Indoor+vs+outdoor+roller+skating:+what's+the+difference?&amp;sp=EgQgAXAB</t>
        </is>
      </c>
    </row>
    <row r="3793" ht="25.5" customHeight="1">
      <c r="A3793" t="inlineStr">
        <is>
          <t>roller skating</t>
        </is>
      </c>
      <c r="B3793" t="inlineStr">
        <is>
          <t>History and evolution of roller skating</t>
        </is>
      </c>
      <c r="C3793"/>
      <c r="D3793"/>
      <c r="E3793" t="inlineStr">
        <is>
          <t>https://www.youtube.com/results?search_query=History+and+evolution+of+roller+skating&amp;sp=EgQgAXAB</t>
        </is>
      </c>
    </row>
    <row r="3794" ht="25.5" customHeight="1">
      <c r="A3794" t="inlineStr">
        <is>
          <t>running on treadmill</t>
        </is>
      </c>
      <c r="B3794" t="inlineStr">
        <is>
          <t>How to start running on a treadmill for beginners</t>
        </is>
      </c>
      <c r="C3794"/>
      <c r="D3794"/>
      <c r="E3794" t="inlineStr">
        <is>
          <t>https://www.youtube.com/results?search_query=How+to+start+running+on+a+treadmill+for+beginners&amp;sp=EgQgAXAB</t>
        </is>
      </c>
    </row>
    <row r="3795" ht="25.5" customHeight="1">
      <c r="A3795" t="inlineStr">
        <is>
          <t>running on treadmill</t>
        </is>
      </c>
      <c r="B3795" t="inlineStr">
        <is>
          <t>Treadmill running workout routines</t>
        </is>
      </c>
      <c r="C3795"/>
      <c r="D3795"/>
      <c r="E3795" t="inlineStr">
        <is>
          <t>https://www.youtube.com/results?search_query=Treadmill+running+workout+routines&amp;sp=EgQgAXAB</t>
        </is>
      </c>
    </row>
    <row r="3796" ht="25.5" customHeight="1">
      <c r="A3796" t="inlineStr">
        <is>
          <t>running on treadmill</t>
        </is>
      </c>
      <c r="B3796" t="inlineStr">
        <is>
          <t>Proper technique for running on a treadmill</t>
        </is>
      </c>
      <c r="C3796"/>
      <c r="D3796"/>
      <c r="E3796" t="inlineStr">
        <is>
          <t>https://www.youtube.com/results?search_query=Proper+technique+for+running+on+a+treadmill&amp;sp=EgQgAXAB</t>
        </is>
      </c>
    </row>
    <row r="3797" ht="25.5" customHeight="1">
      <c r="A3797" t="inlineStr">
        <is>
          <t>running on treadmill</t>
        </is>
      </c>
      <c r="B3797" t="inlineStr">
        <is>
          <t>Treadmill running vs outdoor running comparison</t>
        </is>
      </c>
      <c r="C3797"/>
      <c r="D3797"/>
      <c r="E3797" t="inlineStr">
        <is>
          <t>https://www.youtube.com/results?search_query=Treadmill+running+vs+outdoor+running+comparison&amp;sp=EgQgAXAB</t>
        </is>
      </c>
    </row>
    <row r="3798" ht="25.5" customHeight="1">
      <c r="A3798" t="inlineStr">
        <is>
          <t>running on treadmill</t>
        </is>
      </c>
      <c r="B3798" t="inlineStr">
        <is>
          <t>Long distance running tips on treadmill</t>
        </is>
      </c>
      <c r="C3798"/>
      <c r="D3798"/>
      <c r="E3798" t="inlineStr">
        <is>
          <t>https://www.youtube.com/results?search_query=Long+distance+running+tips+on+treadmill&amp;sp=EgQgAXAB</t>
        </is>
      </c>
    </row>
    <row r="3799" ht="25.5" customHeight="1">
      <c r="A3799" t="inlineStr">
        <is>
          <t>running on treadmill</t>
        </is>
      </c>
      <c r="B3799" t="inlineStr">
        <is>
          <t>Speed drills for treadmill running</t>
        </is>
      </c>
      <c r="C3799"/>
      <c r="D3799"/>
      <c r="E3799" t="inlineStr">
        <is>
          <t>https://www.youtube.com/results?search_query=Speed+drills+for+treadmill+running&amp;sp=EgQgAXAB</t>
        </is>
      </c>
    </row>
    <row r="3800" ht="25.5" customHeight="1">
      <c r="A3800" t="inlineStr">
        <is>
          <t>running on treadmill</t>
        </is>
      </c>
      <c r="B3800" t="inlineStr">
        <is>
          <t>Day in the life of a treadmill runner</t>
        </is>
      </c>
      <c r="C3800"/>
      <c r="D3800"/>
      <c r="E3800" t="inlineStr">
        <is>
          <t>https://www.youtube.com/results?search_query=Day+in+the+life+of+a+treadmill+runner&amp;sp=EgQgAXAB</t>
        </is>
      </c>
    </row>
    <row r="3801" ht="25.5" customHeight="1">
      <c r="A3801" t="inlineStr">
        <is>
          <t>running on treadmill</t>
        </is>
      </c>
      <c r="B3801" t="inlineStr">
        <is>
          <t>Treadmill running benefits and drawbacks</t>
        </is>
      </c>
      <c r="C3801"/>
      <c r="D3801"/>
      <c r="E3801" t="inlineStr">
        <is>
          <t>https://www.youtube.com/results?search_query=Treadmill+running+benefits+and+drawbacks&amp;sp=EgQgAXAB</t>
        </is>
      </c>
    </row>
    <row r="3802" ht="25.5" customHeight="1">
      <c r="A3802" t="inlineStr">
        <is>
          <t>running on treadmill</t>
        </is>
      </c>
      <c r="B3802" t="inlineStr">
        <is>
          <t>How to avoid common treadmill running mistakes</t>
        </is>
      </c>
      <c r="C3802"/>
      <c r="D3802"/>
      <c r="E3802" t="inlineStr">
        <is>
          <t>https://www.youtube.com/results?search_query=How+to+avoid+common+treadmill+running+mistakes&amp;sp=EgQgAXAB</t>
        </is>
      </c>
    </row>
    <row r="3803" ht="25.5" customHeight="1">
      <c r="A3803" t="inlineStr">
        <is>
          <t>running on treadmill</t>
        </is>
      </c>
      <c r="B3803" t="inlineStr">
        <is>
          <t>Interval training on a treadmill for runners.</t>
        </is>
      </c>
      <c r="C3803"/>
      <c r="D3803"/>
      <c r="E3803" t="inlineStr">
        <is>
          <t>https://www.youtube.com/results?search_query=Interval+training+on+a+treadmill+for+runners.&amp;sp=EgQgAXAB</t>
        </is>
      </c>
    </row>
    <row r="3804" ht="25.5" customHeight="1">
      <c r="A3804" t="inlineStr">
        <is>
          <t>salsa dancing</t>
        </is>
      </c>
      <c r="B3804" t="inlineStr">
        <is>
          <t>How to salsa dance for beginners</t>
        </is>
      </c>
      <c r="C3804"/>
      <c r="D3804"/>
      <c r="E3804" t="inlineStr">
        <is>
          <t>https://www.youtube.com/results?search_query=How+to+salsa+dance+for+beginners&amp;sp=EgQgAXAB</t>
        </is>
      </c>
    </row>
    <row r="3805" ht="25.5" customHeight="1">
      <c r="A3805" t="inlineStr">
        <is>
          <t>salsa dancing</t>
        </is>
      </c>
      <c r="B3805" t="inlineStr">
        <is>
          <t>Step by step salsa dancing tutorial</t>
        </is>
      </c>
      <c r="C3805"/>
      <c r="D3805"/>
      <c r="E3805" t="inlineStr">
        <is>
          <t>https://www.youtube.com/results?search_query=Step+by+step+salsa+dancing+tutorial&amp;sp=EgQgAXAB</t>
        </is>
      </c>
    </row>
    <row r="3806" ht="25.5" customHeight="1">
      <c r="A3806" t="inlineStr">
        <is>
          <t>salsa dancing</t>
        </is>
      </c>
      <c r="B3806" t="inlineStr">
        <is>
          <t>Professional Salsa dancing performance</t>
        </is>
      </c>
      <c r="C3806"/>
      <c r="D3806"/>
      <c r="E3806" t="inlineStr">
        <is>
          <t>https://www.youtube.com/results?search_query=Professional+Salsa+dancing+performance&amp;sp=EgQgAXAB</t>
        </is>
      </c>
    </row>
    <row r="3807" ht="25.5" customHeight="1">
      <c r="A3807" t="inlineStr">
        <is>
          <t>salsa dancing</t>
        </is>
      </c>
      <c r="B3807" t="inlineStr">
        <is>
          <t>Salsa dancing workout routine</t>
        </is>
      </c>
      <c r="C3807"/>
      <c r="D3807"/>
      <c r="E3807" t="inlineStr">
        <is>
          <t>https://www.youtube.com/results?search_query=Salsa+dancing+workout+routine&amp;sp=EgQgAXAB</t>
        </is>
      </c>
    </row>
    <row r="3808" ht="25.5" customHeight="1">
      <c r="A3808" t="inlineStr">
        <is>
          <t>salsa dancing</t>
        </is>
      </c>
      <c r="B3808" t="inlineStr">
        <is>
          <t>Salsa dancing in competitions</t>
        </is>
      </c>
      <c r="C3808"/>
      <c r="D3808"/>
      <c r="E3808" t="inlineStr">
        <is>
          <t>https://www.youtube.com/results?search_query=Salsa+dancing+in+competitions&amp;sp=EgQgAXAB</t>
        </is>
      </c>
    </row>
    <row r="3809" ht="25.5" customHeight="1">
      <c r="A3809" t="inlineStr">
        <is>
          <t>salsa dancing</t>
        </is>
      </c>
      <c r="B3809" t="inlineStr">
        <is>
          <t>Day in the life of a salsa dancer</t>
        </is>
      </c>
      <c r="C3809"/>
      <c r="D3809"/>
      <c r="E3809" t="inlineStr">
        <is>
          <t>https://www.youtube.com/results?search_query=Day+in+the+life+of+a+salsa+dancer&amp;sp=EgQgAXAB</t>
        </is>
      </c>
    </row>
    <row r="3810" ht="25.5" customHeight="1">
      <c r="A3810" t="inlineStr">
        <is>
          <t>salsa dancing</t>
        </is>
      </c>
      <c r="B3810" t="inlineStr">
        <is>
          <t>History of salsa dancing documentary</t>
        </is>
      </c>
      <c r="C3810"/>
      <c r="D3810"/>
      <c r="E3810" t="inlineStr">
        <is>
          <t>https://www.youtube.com/results?search_query=History+of+salsa+dancing+documentary&amp;sp=EgQgAXAB</t>
        </is>
      </c>
    </row>
    <row r="3811" ht="25.5" customHeight="1">
      <c r="A3811" t="inlineStr">
        <is>
          <t>salsa dancing</t>
        </is>
      </c>
      <c r="B3811" t="inlineStr">
        <is>
          <t>Salsa dancing techniques for advanced dancers</t>
        </is>
      </c>
      <c r="C3811"/>
      <c r="D3811"/>
      <c r="E3811" t="inlineStr">
        <is>
          <t>https://www.youtube.com/results?search_query=Salsa+dancing+techniques+for+advanced+dancers&amp;sp=EgQgAXAB</t>
        </is>
      </c>
    </row>
    <row r="3812" ht="25.5" customHeight="1">
      <c r="A3812" t="inlineStr">
        <is>
          <t>salsa dancing</t>
        </is>
      </c>
      <c r="B3812" t="inlineStr">
        <is>
          <t>Salsa dance choreography</t>
        </is>
      </c>
      <c r="C3812"/>
      <c r="D3812"/>
      <c r="E3812" t="inlineStr">
        <is>
          <t>https://www.youtube.com/results?search_query=Salsa+dance+choreography&amp;sp=EgQgAXAB</t>
        </is>
      </c>
    </row>
    <row r="3813" ht="25.5" customHeight="1">
      <c r="A3813" t="inlineStr">
        <is>
          <t>salsa dancing</t>
        </is>
      </c>
      <c r="B3813" t="inlineStr">
        <is>
          <t>Salsa dancing lessons.</t>
        </is>
      </c>
      <c r="C3813"/>
      <c r="D3813"/>
      <c r="E3813" t="inlineStr">
        <is>
          <t>https://www.youtube.com/results?search_query=Salsa+dancing+lessons.&amp;sp=EgQgAXAB</t>
        </is>
      </c>
    </row>
    <row r="3814" ht="25.5" customHeight="1">
      <c r="A3814" t="inlineStr">
        <is>
          <t>sanding floor</t>
        </is>
      </c>
      <c r="B3814" t="inlineStr">
        <is>
          <t>How to sand a wood floor with an electric sander</t>
        </is>
      </c>
      <c r="C3814"/>
      <c r="D3814"/>
      <c r="E3814" t="inlineStr">
        <is>
          <t>https://www.youtube.com/results?search_query=How+to+sand+a+wood+floor+with+an+electric+sander&amp;sp=EgQgAXAB</t>
        </is>
      </c>
    </row>
    <row r="3815" ht="25.5" customHeight="1">
      <c r="A3815" t="inlineStr">
        <is>
          <t>sanding floor</t>
        </is>
      </c>
      <c r="B3815" t="inlineStr">
        <is>
          <t>DIY guide for sanding hardwood floors</t>
        </is>
      </c>
      <c r="C3815"/>
      <c r="D3815"/>
      <c r="E3815" t="inlineStr">
        <is>
          <t>https://www.youtube.com/results?search_query=DIY+guide+for+sanding+hardwood+floors&amp;sp=EgQgAXAB</t>
        </is>
      </c>
    </row>
    <row r="3816" ht="25.5" customHeight="1">
      <c r="A3816" t="inlineStr">
        <is>
          <t>sanding floor</t>
        </is>
      </c>
      <c r="B3816" t="inlineStr">
        <is>
          <t>Hand sanding vs. power sanding floors: which is better?</t>
        </is>
      </c>
      <c r="C3816"/>
      <c r="D3816"/>
      <c r="E3816" t="inlineStr">
        <is>
          <t>https://www.youtube.com/results?search_query=Hand+sanding+vs.+power+sanding+floors:+which+is+better?&amp;sp=EgQgAXAB</t>
        </is>
      </c>
    </row>
    <row r="3817" ht="25.5" customHeight="1">
      <c r="A3817" t="inlineStr">
        <is>
          <t>sanding floor</t>
        </is>
      </c>
      <c r="B3817" t="inlineStr">
        <is>
          <t>Day in the life of a professional floor sander</t>
        </is>
      </c>
      <c r="C3817"/>
      <c r="D3817"/>
      <c r="E3817" t="inlineStr">
        <is>
          <t>https://www.youtube.com/results?search_query=Day+in+the+life+of+a+professional+floor+sander&amp;sp=EgQgAXAB</t>
        </is>
      </c>
    </row>
    <row r="3818" ht="25.5" customHeight="1">
      <c r="A3818" t="inlineStr">
        <is>
          <t>sanding floor</t>
        </is>
      </c>
      <c r="B3818" t="inlineStr">
        <is>
          <t>How to refinish your floor by sanding</t>
        </is>
      </c>
      <c r="C3818"/>
      <c r="D3818"/>
      <c r="E3818" t="inlineStr">
        <is>
          <t>https://www.youtube.com/results?search_query=How+to+refinish+your+floor+by+sanding&amp;sp=EgQgAXAB</t>
        </is>
      </c>
    </row>
    <row r="3819" ht="25.5" customHeight="1">
      <c r="A3819" t="inlineStr">
        <is>
          <t>sanding floor</t>
        </is>
      </c>
      <c r="B3819" t="inlineStr">
        <is>
          <t>Stepbystep tutorial on sanding and restoring old wood floors</t>
        </is>
      </c>
      <c r="C3819"/>
      <c r="D3819"/>
      <c r="E3819" t="inlineStr">
        <is>
          <t>https://www.youtube.com/results?search_query=Stepbystep+tutorial+on+sanding+and+restoring+old+wood+floors&amp;sp=EgQgAXAB</t>
        </is>
      </c>
    </row>
    <row r="3820" ht="25.5" customHeight="1">
      <c r="A3820" t="inlineStr">
        <is>
          <t>sanding floor</t>
        </is>
      </c>
      <c r="B3820" t="inlineStr">
        <is>
          <t>Do's and don'ts of floor sanding</t>
        </is>
      </c>
      <c r="C3820"/>
      <c r="D3820"/>
      <c r="E3820" t="inlineStr">
        <is>
          <t>https://www.youtube.com/results?search_query=Do's+and+don'ts+of+floor+sanding&amp;sp=EgQgAXAB</t>
        </is>
      </c>
    </row>
    <row r="3821" ht="25.5" customHeight="1">
      <c r="A3821" t="inlineStr">
        <is>
          <t>sanding floor</t>
        </is>
      </c>
      <c r="B3821" t="inlineStr">
        <is>
          <t>Pro tips for sanding floor with a belt sander</t>
        </is>
      </c>
      <c r="C3821"/>
      <c r="D3821"/>
      <c r="E3821" t="inlineStr">
        <is>
          <t>https://www.youtube.com/results?search_query=Pro+tips+for+sanding+floor+with+a+belt+sander&amp;sp=EgQgAXAB</t>
        </is>
      </c>
    </row>
    <row r="3822" ht="25.5" customHeight="1">
      <c r="A3822" t="inlineStr">
        <is>
          <t>sanding floor</t>
        </is>
      </c>
      <c r="B3822" t="inlineStr">
        <is>
          <t>Best techniques for sanding your wooden floor</t>
        </is>
      </c>
      <c r="C3822"/>
      <c r="D3822"/>
      <c r="E3822" t="inlineStr">
        <is>
          <t>https://www.youtube.com/results?search_query=Best+techniques+for+sanding+your+wooden+floor&amp;sp=EgQgAXAB</t>
        </is>
      </c>
    </row>
    <row r="3823" ht="25.5" customHeight="1">
      <c r="A3823" t="inlineStr">
        <is>
          <t>sanding floor</t>
        </is>
      </c>
      <c r="B3823" t="inlineStr">
        <is>
          <t>How to sand and varnish a wooden floor</t>
        </is>
      </c>
      <c r="C3823"/>
      <c r="D3823"/>
      <c r="E3823" t="inlineStr">
        <is>
          <t>https://www.youtube.com/results?search_query=How+to+sand+and+varnish+a+wooden+floor&amp;sp=EgQgAXAB</t>
        </is>
      </c>
    </row>
    <row r="3824" ht="25.5" customHeight="1">
      <c r="A3824" t="inlineStr">
        <is>
          <t>scuba diving</t>
        </is>
      </c>
      <c r="B3824" t="inlineStr">
        <is>
          <t>How to scuba dive for beginners</t>
        </is>
      </c>
      <c r="C3824"/>
      <c r="D3824"/>
      <c r="E3824" t="inlineStr">
        <is>
          <t>https://www.youtube.com/results?search_query=How+to+scuba+dive+for+beginners&amp;sp=EgQgAXAB</t>
        </is>
      </c>
    </row>
    <row r="3825" ht="25.5" customHeight="1">
      <c r="A3825" t="inlineStr">
        <is>
          <t>scuba diving</t>
        </is>
      </c>
      <c r="B3825" t="inlineStr">
        <is>
          <t>Scuba diving techniques for experts</t>
        </is>
      </c>
      <c r="C3825"/>
      <c r="D3825"/>
      <c r="E3825" t="inlineStr">
        <is>
          <t>https://www.youtube.com/results?search_query=Scuba+diving+techniques+for+experts&amp;sp=EgQgAXAB</t>
        </is>
      </c>
    </row>
    <row r="3826" ht="25.5" customHeight="1">
      <c r="A3826" t="inlineStr">
        <is>
          <t>scuba diving</t>
        </is>
      </c>
      <c r="B3826" t="inlineStr">
        <is>
          <t>Scuba diving gear essentials and how to use them</t>
        </is>
      </c>
      <c r="C3826"/>
      <c r="D3826"/>
      <c r="E3826" t="inlineStr">
        <is>
          <t>https://www.youtube.com/results?search_query=Scuba+diving+gear+essentials+and+how+to+use+them&amp;sp=EgQgAXAB</t>
        </is>
      </c>
    </row>
    <row r="3827" ht="25.5" customHeight="1">
      <c r="A3827" t="inlineStr">
        <is>
          <t>scuba diving</t>
        </is>
      </c>
      <c r="B3827" t="inlineStr">
        <is>
          <t>Day in the life of a professional scuba diver</t>
        </is>
      </c>
      <c r="C3827"/>
      <c r="D3827"/>
      <c r="E3827" t="inlineStr">
        <is>
          <t>https://www.youtube.com/results?search_query=Day+in+the+life+of+a+professional+scuba+diver&amp;sp=EgQgAXAB</t>
        </is>
      </c>
    </row>
    <row r="3828" ht="25.5" customHeight="1">
      <c r="A3828" t="inlineStr">
        <is>
          <t>scuba diving</t>
        </is>
      </c>
      <c r="B3828" t="inlineStr">
        <is>
          <t>Top 10 scuba diving sites in the world</t>
        </is>
      </c>
      <c r="C3828"/>
      <c r="D3828"/>
      <c r="E3828" t="inlineStr">
        <is>
          <t>https://www.youtube.com/results?search_query=Top+10+scuba+diving+sites+in+the+world&amp;sp=EgQgAXAB</t>
        </is>
      </c>
    </row>
    <row r="3829" ht="25.5" customHeight="1">
      <c r="A3829" t="inlineStr">
        <is>
          <t>scuba diving</t>
        </is>
      </c>
      <c r="B3829" t="inlineStr">
        <is>
          <t>Scuba diving safety tips and precautions</t>
        </is>
      </c>
      <c r="C3829"/>
      <c r="D3829"/>
      <c r="E3829" t="inlineStr">
        <is>
          <t>https://www.youtube.com/results?search_query=Scuba+diving+safety+tips+and+precautions&amp;sp=EgQgAXAB</t>
        </is>
      </c>
    </row>
    <row r="3830" ht="25.5" customHeight="1">
      <c r="A3830" t="inlineStr">
        <is>
          <t>scuba diving</t>
        </is>
      </c>
      <c r="B3830" t="inlineStr">
        <is>
          <t>Scuba diving underwater marine life encounters</t>
        </is>
      </c>
      <c r="C3830"/>
      <c r="D3830"/>
      <c r="E3830" t="inlineStr">
        <is>
          <t>https://www.youtube.com/results?search_query=Scuba+diving+underwater+marine+life+encounters&amp;sp=EgQgAXAB</t>
        </is>
      </c>
    </row>
    <row r="3831" ht="25.5" customHeight="1">
      <c r="A3831" t="inlineStr">
        <is>
          <t>scuba diving</t>
        </is>
      </c>
      <c r="B3831" t="inlineStr">
        <is>
          <t>How to capture perfect photos while scuba diving</t>
        </is>
      </c>
      <c r="C3831"/>
      <c r="D3831"/>
      <c r="E3831" t="inlineStr">
        <is>
          <t>https://www.youtube.com/results?search_query=How+to+capture+perfect+photos+while+scuba+diving&amp;sp=EgQgAXAB</t>
        </is>
      </c>
    </row>
    <row r="3832" ht="25.5" customHeight="1">
      <c r="A3832" t="inlineStr">
        <is>
          <t>scuba diving</t>
        </is>
      </c>
      <c r="B3832" t="inlineStr">
        <is>
          <t>Scuba diving training and certification process</t>
        </is>
      </c>
      <c r="C3832"/>
      <c r="D3832"/>
      <c r="E3832" t="inlineStr">
        <is>
          <t>https://www.youtube.com/results?search_query=Scuba+diving+training+and+certification+process&amp;sp=EgQgAXAB</t>
        </is>
      </c>
    </row>
    <row r="3833" ht="25.5" customHeight="1">
      <c r="A3833" t="inlineStr">
        <is>
          <t>scuba diving</t>
        </is>
      </c>
      <c r="B3833" t="inlineStr">
        <is>
          <t>Scuba diving exploration – shipwrecks and coral reefs</t>
        </is>
      </c>
      <c r="C3833"/>
      <c r="D3833"/>
      <c r="E3833" t="inlineStr">
        <is>
          <t>https://www.youtube.com/results?search_query=Scuba+diving+exploration+–+shipwrecks+and+coral+reefs&amp;sp=EgQgAXAB</t>
        </is>
      </c>
    </row>
    <row r="3834" ht="25.5" customHeight="1">
      <c r="A3834" t="inlineStr">
        <is>
          <t>setting table</t>
        </is>
      </c>
      <c r="B3834" t="inlineStr">
        <is>
          <t>How to properly set a table for dinner</t>
        </is>
      </c>
      <c r="C3834"/>
      <c r="D3834"/>
      <c r="E3834" t="inlineStr">
        <is>
          <t>https://www.youtube.com/results?search_query=How+to+properly+set+a+table+for+dinner&amp;sp=EgQgAXAB</t>
        </is>
      </c>
    </row>
    <row r="3835" ht="25.5" customHeight="1">
      <c r="A3835" t="inlineStr">
        <is>
          <t>setting table</t>
        </is>
      </c>
      <c r="B3835" t="inlineStr">
        <is>
          <t>Tutorial on setting a table for formal events</t>
        </is>
      </c>
      <c r="C3835"/>
      <c r="D3835"/>
      <c r="E3835" t="inlineStr">
        <is>
          <t>https://www.youtube.com/results?search_query=Tutorial+on+setting+a+table+for+formal+events&amp;sp=EgQgAXAB</t>
        </is>
      </c>
    </row>
    <row r="3836" ht="25.5" customHeight="1">
      <c r="A3836" t="inlineStr">
        <is>
          <t>setting table</t>
        </is>
      </c>
      <c r="B3836" t="inlineStr">
        <is>
          <t>Step by step guide to setting a table</t>
        </is>
      </c>
      <c r="C3836"/>
      <c r="D3836"/>
      <c r="E3836" t="inlineStr">
        <is>
          <t>https://www.youtube.com/results?search_query=Step+by+step+guide+to+setting+a+table&amp;sp=EgQgAXAB</t>
        </is>
      </c>
    </row>
    <row r="3837" ht="25.5" customHeight="1">
      <c r="A3837" t="inlineStr">
        <is>
          <t>setting table</t>
        </is>
      </c>
      <c r="B3837" t="inlineStr">
        <is>
          <t>Best techniques to set a table quickly</t>
        </is>
      </c>
      <c r="C3837"/>
      <c r="D3837"/>
      <c r="E3837" t="inlineStr">
        <is>
          <t>https://www.youtube.com/results?search_query=Best+techniques+to+set+a+table+quickly&amp;sp=EgQgAXAB</t>
        </is>
      </c>
    </row>
    <row r="3838" ht="25.5" customHeight="1">
      <c r="A3838" t="inlineStr">
        <is>
          <t>setting table</t>
        </is>
      </c>
      <c r="B3838" t="inlineStr">
        <is>
          <t>Setting a table for a threecourse meal</t>
        </is>
      </c>
      <c r="C3838"/>
      <c r="D3838"/>
      <c r="E3838" t="inlineStr">
        <is>
          <t>https://www.youtube.com/results?search_query=Setting+a+table+for+a+threecourse+meal&amp;sp=EgQgAXAB</t>
        </is>
      </c>
    </row>
    <row r="3839" ht="25.5" customHeight="1">
      <c r="A3839" t="inlineStr">
        <is>
          <t>setting table</t>
        </is>
      </c>
      <c r="B3839" t="inlineStr">
        <is>
          <t>Day in the life of a professional table setter</t>
        </is>
      </c>
      <c r="C3839"/>
      <c r="D3839"/>
      <c r="E3839" t="inlineStr">
        <is>
          <t>https://www.youtube.com/results?search_query=Day+in+the+life+of+a+professional+table+setter&amp;sp=EgQgAXAB</t>
        </is>
      </c>
    </row>
    <row r="3840" ht="25.5" customHeight="1">
      <c r="A3840" t="inlineStr">
        <is>
          <t>setting table</t>
        </is>
      </c>
      <c r="B3840" t="inlineStr">
        <is>
          <t>Different cultural methods of setting tables</t>
        </is>
      </c>
      <c r="C3840"/>
      <c r="D3840"/>
      <c r="E3840" t="inlineStr">
        <is>
          <t>https://www.youtube.com/results?search_query=Different+cultural+methods+of+setting+tables&amp;sp=EgQgAXAB</t>
        </is>
      </c>
    </row>
    <row r="3841" ht="25.5" customHeight="1">
      <c r="A3841" t="inlineStr">
        <is>
          <t>setting table</t>
        </is>
      </c>
      <c r="B3841" t="inlineStr">
        <is>
          <t>How to set a festive table for holidays</t>
        </is>
      </c>
      <c r="C3841"/>
      <c r="D3841"/>
      <c r="E3841" t="inlineStr">
        <is>
          <t>https://www.youtube.com/results?search_query=How+to+set+a+festive+table+for+holidays&amp;sp=EgQgAXAB</t>
        </is>
      </c>
    </row>
    <row r="3842" ht="25.5" customHeight="1">
      <c r="A3842" t="inlineStr">
        <is>
          <t>setting table</t>
        </is>
      </c>
      <c r="B3842" t="inlineStr">
        <is>
          <t>DIY ideas for setting a decorative table</t>
        </is>
      </c>
      <c r="C3842"/>
      <c r="D3842"/>
      <c r="E3842" t="inlineStr">
        <is>
          <t>https://www.youtube.com/results?search_query=DIY+ideas+for+setting+a+decorative+table&amp;sp=EgQgAXAB</t>
        </is>
      </c>
    </row>
    <row r="3843" ht="25.5" customHeight="1">
      <c r="A3843" t="inlineStr">
        <is>
          <t>setting table</t>
        </is>
      </c>
      <c r="B3843" t="inlineStr">
        <is>
          <t>Fancy ways to set a table for dining.</t>
        </is>
      </c>
      <c r="C3843"/>
      <c r="D3843"/>
      <c r="E3843" t="inlineStr">
        <is>
          <t>https://www.youtube.com/results?search_query=Fancy+ways+to+set+a+table+for+dining.&amp;sp=EgQgAXAB</t>
        </is>
      </c>
    </row>
    <row r="3844" ht="25.5" customHeight="1">
      <c r="A3844" t="inlineStr">
        <is>
          <t>shaking hands</t>
        </is>
      </c>
      <c r="B3844" t="inlineStr">
        <is>
          <t>How to shake hands professionally</t>
        </is>
      </c>
      <c r="C3844"/>
      <c r="D3844"/>
      <c r="E3844" t="inlineStr">
        <is>
          <t>https://www.youtube.com/results?search_query=How+to+shake+hands+professionally&amp;sp=EgQgAXAB</t>
        </is>
      </c>
    </row>
    <row r="3845" ht="25.5" customHeight="1">
      <c r="A3845" t="inlineStr">
        <is>
          <t>shaking hands</t>
        </is>
      </c>
      <c r="B3845" t="inlineStr">
        <is>
          <t>Tips for a firm handshake</t>
        </is>
      </c>
      <c r="C3845"/>
      <c r="D3845"/>
      <c r="E3845" t="inlineStr">
        <is>
          <t>https://www.youtube.com/results?search_query=Tips+for+a+firm+handshake&amp;sp=EgQgAXAB</t>
        </is>
      </c>
    </row>
    <row r="3846" ht="25.5" customHeight="1">
      <c r="A3846" t="inlineStr">
        <is>
          <t>shaking hands</t>
        </is>
      </c>
      <c r="B3846" t="inlineStr">
        <is>
          <t>The history of shaking hands</t>
        </is>
      </c>
      <c r="C3846"/>
      <c r="D3846"/>
      <c r="E3846" t="inlineStr">
        <is>
          <t>https://www.youtube.com/results?search_query=The+history+of+shaking+hands&amp;sp=EgQgAXAB</t>
        </is>
      </c>
    </row>
    <row r="3847" ht="25.5" customHeight="1">
      <c r="A3847" t="inlineStr">
        <is>
          <t>shaking hands</t>
        </is>
      </c>
      <c r="B3847" t="inlineStr">
        <is>
          <t>Psychology behind a good handshake</t>
        </is>
      </c>
      <c r="C3847"/>
      <c r="D3847"/>
      <c r="E3847" t="inlineStr">
        <is>
          <t>https://www.youtube.com/results?search_query=Psychology+behind+a+good+handshake&amp;sp=EgQgAXAB</t>
        </is>
      </c>
    </row>
    <row r="3848" ht="25.5" customHeight="1">
      <c r="A3848" t="inlineStr">
        <is>
          <t>shaking hands</t>
        </is>
      </c>
      <c r="B3848" t="inlineStr">
        <is>
          <t>Improving your handshake</t>
        </is>
      </c>
      <c r="C3848"/>
      <c r="D3848"/>
      <c r="E3848" t="inlineStr">
        <is>
          <t>https://www.youtube.com/results?search_query=Improving+your+handshake&amp;sp=EgQgAXAB</t>
        </is>
      </c>
    </row>
    <row r="3849" ht="25.5" customHeight="1">
      <c r="A3849" t="inlineStr">
        <is>
          <t>shaking hands</t>
        </is>
      </c>
      <c r="B3849" t="inlineStr">
        <is>
          <t>How not to shake hands</t>
        </is>
      </c>
      <c r="C3849"/>
      <c r="D3849"/>
      <c r="E3849" t="inlineStr">
        <is>
          <t>https://www.youtube.com/results?search_query=How+not+to+shake+hands&amp;sp=EgQgAXAB</t>
        </is>
      </c>
    </row>
    <row r="3850" ht="25.5" customHeight="1">
      <c r="A3850" t="inlineStr">
        <is>
          <t>shaking hands</t>
        </is>
      </c>
      <c r="B3850" t="inlineStr">
        <is>
          <t>Day in the life of a professional who shakes hands often</t>
        </is>
      </c>
      <c r="C3850"/>
      <c r="D3850"/>
      <c r="E3850" t="inlineStr">
        <is>
          <t>https://www.youtube.com/results?search_query=Day+in+the+life+of+a+professional+who+shakes+hands+often&amp;sp=EgQgAXAB</t>
        </is>
      </c>
    </row>
    <row r="3851" ht="25.5" customHeight="1">
      <c r="A3851" t="inlineStr">
        <is>
          <t>shaking hands</t>
        </is>
      </c>
      <c r="B3851" t="inlineStr">
        <is>
          <t>Handshake etiquette around the world</t>
        </is>
      </c>
      <c r="C3851"/>
      <c r="D3851"/>
      <c r="E3851" t="inlineStr">
        <is>
          <t>https://www.youtube.com/results?search_query=Handshake+etiquette+around+the+world&amp;sp=EgQgAXAB</t>
        </is>
      </c>
    </row>
    <row r="3852" ht="25.5" customHeight="1">
      <c r="A3852" t="inlineStr">
        <is>
          <t>shaking hands</t>
        </is>
      </c>
      <c r="B3852" t="inlineStr">
        <is>
          <t>Importance of shaking hands in business</t>
        </is>
      </c>
      <c r="C3852"/>
      <c r="D3852"/>
      <c r="E3852" t="inlineStr">
        <is>
          <t>https://www.youtube.com/results?search_query=Importance+of+shaking+hands+in+business&amp;sp=EgQgAXAB</t>
        </is>
      </c>
    </row>
    <row r="3853" ht="25.5" customHeight="1">
      <c r="A3853" t="inlineStr">
        <is>
          <t>shaking hands</t>
        </is>
      </c>
      <c r="B3853" t="inlineStr">
        <is>
          <t>Significance of different types of handshakes</t>
        </is>
      </c>
      <c r="C3853"/>
      <c r="D3853"/>
      <c r="E3853" t="inlineStr">
        <is>
          <t>https://www.youtube.com/results?search_query=Significance+of+different+types+of+handshakes&amp;sp=EgQgAXAB</t>
        </is>
      </c>
    </row>
    <row r="3854" ht="25.5" customHeight="1">
      <c r="A3854" t="inlineStr">
        <is>
          <t>shaking head</t>
        </is>
      </c>
      <c r="B3854" t="inlineStr">
        <is>
          <t>How to properly exercise by shaking head</t>
        </is>
      </c>
      <c r="C3854"/>
      <c r="D3854"/>
      <c r="E3854" t="inlineStr">
        <is>
          <t>https://www.youtube.com/results?search_query=How+to+properly+exercise+by+shaking+head&amp;sp=EgQgAXAB</t>
        </is>
      </c>
    </row>
    <row r="3855" ht="25.5" customHeight="1">
      <c r="A3855" t="inlineStr">
        <is>
          <t>shaking head</t>
        </is>
      </c>
      <c r="B3855" t="inlineStr">
        <is>
          <t>Effects of shaking head: professional advice</t>
        </is>
      </c>
      <c r="C3855"/>
      <c r="D3855"/>
      <c r="E3855" t="inlineStr">
        <is>
          <t>https://www.youtube.com/results?search_query=Effects+of+shaking+head:+professional+advice&amp;sp=EgQgAXAB</t>
        </is>
      </c>
    </row>
    <row r="3856" ht="25.5" customHeight="1">
      <c r="A3856" t="inlineStr">
        <is>
          <t>shaking head</t>
        </is>
      </c>
      <c r="B3856" t="inlineStr">
        <is>
          <t>Exploring reasons for involuntary head shaking</t>
        </is>
      </c>
      <c r="C3856"/>
      <c r="D3856"/>
      <c r="E3856" t="inlineStr">
        <is>
          <t>https://www.youtube.com/results?search_query=Exploring+reasons+for+involuntary+head+shaking&amp;sp=EgQgAXAB</t>
        </is>
      </c>
    </row>
    <row r="3857" ht="25.5" customHeight="1">
      <c r="A3857" t="inlineStr">
        <is>
          <t>shaking head</t>
        </is>
      </c>
      <c r="B3857" t="inlineStr">
        <is>
          <t>The psychology behind shaking your head for disagreement</t>
        </is>
      </c>
      <c r="C3857"/>
      <c r="D3857"/>
      <c r="E3857" t="inlineStr">
        <is>
          <t>https://www.youtube.com/results?search_query=The+psychology+behind+shaking+your+head+for+disagreement&amp;sp=EgQgAXAB</t>
        </is>
      </c>
    </row>
    <row r="3858" ht="25.5" customHeight="1">
      <c r="A3858" t="inlineStr">
        <is>
          <t>shaking head</t>
        </is>
      </c>
      <c r="B3858" t="inlineStr">
        <is>
          <t>Head shaking syndrome in dogs: everything you need to know</t>
        </is>
      </c>
      <c r="C3858"/>
      <c r="D3858"/>
      <c r="E3858" t="inlineStr">
        <is>
          <t>https://www.youtube.com/results?search_query=Head+shaking+syndrome+in+dogs:+everything+you+need+to+know&amp;sp=EgQgAXAB</t>
        </is>
      </c>
    </row>
    <row r="3859" ht="25.5" customHeight="1">
      <c r="A3859" t="inlineStr">
        <is>
          <t>shaking head</t>
        </is>
      </c>
      <c r="B3859" t="inlineStr">
        <is>
          <t>Home remedies for head shaking caused by vertigo</t>
        </is>
      </c>
      <c r="C3859"/>
      <c r="D3859"/>
      <c r="E3859" t="inlineStr">
        <is>
          <t>https://www.youtube.com/results?search_query=Home+remedies+for+head+shaking+caused+by+vertigo&amp;sp=EgQgAXAB</t>
        </is>
      </c>
    </row>
    <row r="3860" ht="25.5" customHeight="1">
      <c r="A3860" t="inlineStr">
        <is>
          <t>shaking head</t>
        </is>
      </c>
      <c r="B3860" t="inlineStr">
        <is>
          <t>Nodding and shaking head in different cultures</t>
        </is>
      </c>
      <c r="C3860"/>
      <c r="D3860"/>
      <c r="E3860" t="inlineStr">
        <is>
          <t>https://www.youtube.com/results?search_query=Nodding+and+shaking+head+in+different+cultures&amp;sp=EgQgAXAB</t>
        </is>
      </c>
    </row>
    <row r="3861" ht="25.5" customHeight="1">
      <c r="A3861" t="inlineStr">
        <is>
          <t>shaking head</t>
        </is>
      </c>
      <c r="B3861" t="inlineStr">
        <is>
          <t>Day in the life of someone with head tremors</t>
        </is>
      </c>
      <c r="C3861"/>
      <c r="D3861"/>
      <c r="E3861" t="inlineStr">
        <is>
          <t>https://www.youtube.com/results?search_query=Day+in+the+life+of+someone+with+head+tremors&amp;sp=EgQgAXAB</t>
        </is>
      </c>
    </row>
    <row r="3862" ht="25.5" customHeight="1">
      <c r="A3862" t="inlineStr">
        <is>
          <t>shaking head</t>
        </is>
      </c>
      <c r="B3862" t="inlineStr">
        <is>
          <t>Easy neck exercises to prevent constant head shaking</t>
        </is>
      </c>
      <c r="C3862"/>
      <c r="D3862"/>
      <c r="E3862" t="inlineStr">
        <is>
          <t>https://www.youtube.com/results?search_query=Easy+neck+exercises+to+prevent+constant+head+shaking&amp;sp=EgQgAXAB</t>
        </is>
      </c>
    </row>
    <row r="3863" ht="25.5" customHeight="1">
      <c r="A3863" t="inlineStr">
        <is>
          <t>shaking head</t>
        </is>
      </c>
      <c r="B3863" t="inlineStr">
        <is>
          <t>Exploring head shaking in babies, what does it mean?</t>
        </is>
      </c>
      <c r="C3863"/>
      <c r="D3863"/>
      <c r="E3863" t="inlineStr">
        <is>
          <t>https://www.youtube.com/results?search_query=Exploring+head+shaking+in+babies, +what+does+it+mean?&amp;sp=EgQgAXAB</t>
        </is>
      </c>
    </row>
    <row r="3864" ht="25.5" customHeight="1">
      <c r="A3864" t="inlineStr">
        <is>
          <t>sharpening knives</t>
        </is>
      </c>
      <c r="B3864" t="inlineStr">
        <is>
          <t>How to sharpen knives with a stone</t>
        </is>
      </c>
      <c r="C3864"/>
      <c r="D3864"/>
      <c r="E3864" t="inlineStr">
        <is>
          <t>https://www.youtube.com/results?search_query=How+to+sharpen+knives+with+a+stone&amp;sp=EgQgAXAB</t>
        </is>
      </c>
    </row>
    <row r="3865" ht="25.5" customHeight="1">
      <c r="A3865" t="inlineStr">
        <is>
          <t>sharpening knives</t>
        </is>
      </c>
      <c r="B3865" t="inlineStr">
        <is>
          <t>Best techniques for sharpening knives</t>
        </is>
      </c>
      <c r="C3865"/>
      <c r="D3865"/>
      <c r="E3865" t="inlineStr">
        <is>
          <t>https://www.youtube.com/results?search_query=Best+techniques+for+sharpening+knives&amp;sp=EgQgAXAB</t>
        </is>
      </c>
    </row>
    <row r="3866" ht="25.5" customHeight="1">
      <c r="A3866" t="inlineStr">
        <is>
          <t>sharpening knives</t>
        </is>
      </c>
      <c r="B3866" t="inlineStr">
        <is>
          <t>Sharpening knives tutorial for beginners</t>
        </is>
      </c>
      <c r="C3866"/>
      <c r="D3866"/>
      <c r="E3866" t="inlineStr">
        <is>
          <t>https://www.youtube.com/results?search_query=Sharpening+knives+tutorial+for+beginners&amp;sp=EgQgAXAB</t>
        </is>
      </c>
    </row>
    <row r="3867" ht="25.5" customHeight="1">
      <c r="A3867" t="inlineStr">
        <is>
          <t>sharpening knives</t>
        </is>
      </c>
      <c r="B3867" t="inlineStr">
        <is>
          <t>Day in the life of a professional knife sharpener</t>
        </is>
      </c>
      <c r="C3867"/>
      <c r="D3867"/>
      <c r="E3867" t="inlineStr">
        <is>
          <t>https://www.youtube.com/results?search_query=Day+in+the+life+of+a+professional+knife+sharpener&amp;sp=EgQgAXAB</t>
        </is>
      </c>
    </row>
    <row r="3868" ht="25.5" customHeight="1">
      <c r="A3868" t="inlineStr">
        <is>
          <t>sharpening knives</t>
        </is>
      </c>
      <c r="B3868" t="inlineStr">
        <is>
          <t>Maintaining your kitchen knives: sharpening tips</t>
        </is>
      </c>
      <c r="C3868"/>
      <c r="D3868"/>
      <c r="E3868" t="inlineStr">
        <is>
          <t>https://www.youtube.com/results?search_query=Maintaining+your+kitchen+knives:+sharpening+tips&amp;sp=EgQgAXAB</t>
        </is>
      </c>
    </row>
    <row r="3869" ht="25.5" customHeight="1">
      <c r="A3869" t="inlineStr">
        <is>
          <t>sharpening knives</t>
        </is>
      </c>
      <c r="B3869" t="inlineStr">
        <is>
          <t>Step by step guide to sharpening knives at home</t>
        </is>
      </c>
      <c r="C3869"/>
      <c r="D3869"/>
      <c r="E3869" t="inlineStr">
        <is>
          <t>https://www.youtube.com/results?search_query=Step+by+step+guide+to+sharpening+knives+at+home&amp;sp=EgQgAXAB</t>
        </is>
      </c>
    </row>
    <row r="3870" ht="25.5" customHeight="1">
      <c r="A3870" t="inlineStr">
        <is>
          <t>sharpening knives</t>
        </is>
      </c>
      <c r="B3870" t="inlineStr">
        <is>
          <t>Learn to sharpen knives like a professional chef</t>
        </is>
      </c>
      <c r="C3870"/>
      <c r="D3870"/>
      <c r="E3870" t="inlineStr">
        <is>
          <t>https://www.youtube.com/results?search_query=Learn+to+sharpen+knives+like+a+professional+chef&amp;sp=EgQgAXAB</t>
        </is>
      </c>
    </row>
    <row r="3871" ht="25.5" customHeight="1">
      <c r="A3871" t="inlineStr">
        <is>
          <t>sharpening knives</t>
        </is>
      </c>
      <c r="B3871" t="inlineStr">
        <is>
          <t>What tools to use for kitchen knife sharpening</t>
        </is>
      </c>
      <c r="C3871"/>
      <c r="D3871"/>
      <c r="E3871" t="inlineStr">
        <is>
          <t>https://www.youtube.com/results?search_query=What+tools+to+use+for+kitchen+knife+sharpening&amp;sp=EgQgAXAB</t>
        </is>
      </c>
    </row>
    <row r="3872" ht="25.5" customHeight="1">
      <c r="A3872" t="inlineStr">
        <is>
          <t>sharpening knives</t>
        </is>
      </c>
      <c r="B3872" t="inlineStr">
        <is>
          <t>Manual vs electric knife sharpening comparison</t>
        </is>
      </c>
      <c r="C3872"/>
      <c r="D3872"/>
      <c r="E3872" t="inlineStr">
        <is>
          <t>https://www.youtube.com/results?search_query=Manual+vs+electric+knife+sharpening+comparison&amp;sp=EgQgAXAB</t>
        </is>
      </c>
    </row>
    <row r="3873" ht="25.5" customHeight="1">
      <c r="A3873" t="inlineStr">
        <is>
          <t>sharpening knives</t>
        </is>
      </c>
      <c r="B3873" t="inlineStr">
        <is>
          <t>Common mistakes to avoid while sharpening a knife</t>
        </is>
      </c>
      <c r="C3873"/>
      <c r="D3873"/>
      <c r="E3873" t="inlineStr">
        <is>
          <t>https://www.youtube.com/results?search_query=Common+mistakes+to+avoid+while+sharpening+a+knife&amp;sp=EgQgAXAB</t>
        </is>
      </c>
    </row>
    <row r="3874" ht="25.5" customHeight="1">
      <c r="A3874" t="inlineStr">
        <is>
          <t>sharpening pencil</t>
        </is>
      </c>
      <c r="B3874" t="inlineStr">
        <is>
          <t>How to sharpen a pencil correctly</t>
        </is>
      </c>
      <c r="C3874"/>
      <c r="D3874"/>
      <c r="E3874" t="inlineStr">
        <is>
          <t>https://www.youtube.com/results?search_query=How+to+sharpen+a+pencil+correctly&amp;sp=EgQgAXAB</t>
        </is>
      </c>
    </row>
    <row r="3875" ht="25.5" customHeight="1">
      <c r="A3875" t="inlineStr">
        <is>
          <t>sharpening pencil</t>
        </is>
      </c>
      <c r="B3875" t="inlineStr">
        <is>
          <t>Sharpening a pencil without a sharpener</t>
        </is>
      </c>
      <c r="C3875"/>
      <c r="D3875"/>
      <c r="E3875" t="inlineStr">
        <is>
          <t>https://www.youtube.com/results?search_query=Sharpening+a+pencil+without+a+sharpener&amp;sp=EgQgAXAB</t>
        </is>
      </c>
    </row>
    <row r="3876" ht="25.5" customHeight="1">
      <c r="A3876" t="inlineStr">
        <is>
          <t>sharpening pencil</t>
        </is>
      </c>
      <c r="B3876" t="inlineStr">
        <is>
          <t>Best techniques for sharpening pencils</t>
        </is>
      </c>
      <c r="C3876"/>
      <c r="D3876"/>
      <c r="E3876" t="inlineStr">
        <is>
          <t>https://www.youtube.com/results?search_query=Best+techniques+for+sharpening+pencils&amp;sp=EgQgAXAB</t>
        </is>
      </c>
    </row>
    <row r="3877" ht="25.5" customHeight="1">
      <c r="A3877" t="inlineStr">
        <is>
          <t>sharpening pencil</t>
        </is>
      </c>
      <c r="B3877" t="inlineStr">
        <is>
          <t>An artist's guide to sharpening pencils</t>
        </is>
      </c>
      <c r="C3877"/>
      <c r="D3877"/>
      <c r="E3877" t="inlineStr">
        <is>
          <t>https://www.youtube.com/results?search_query=An+artist's+guide+to+sharpening+pencils&amp;sp=EgQgAXAB</t>
        </is>
      </c>
    </row>
    <row r="3878" ht="25.5" customHeight="1">
      <c r="A3878" t="inlineStr">
        <is>
          <t>sharpening pencil</t>
        </is>
      </c>
      <c r="B3878" t="inlineStr">
        <is>
          <t>Day in the life of a pencil sharpener</t>
        </is>
      </c>
      <c r="C3878"/>
      <c r="D3878"/>
      <c r="E3878" t="inlineStr">
        <is>
          <t>https://www.youtube.com/results?search_query=Day+in+the+life+of+a+pencil+sharpener&amp;sp=EgQgAXAB</t>
        </is>
      </c>
    </row>
    <row r="3879" ht="25.5" customHeight="1">
      <c r="A3879" t="inlineStr">
        <is>
          <t>sharpening pencil</t>
        </is>
      </c>
      <c r="B3879" t="inlineStr">
        <is>
          <t>Sharpening colored pencils for drawings</t>
        </is>
      </c>
      <c r="C3879"/>
      <c r="D3879"/>
      <c r="E3879" t="inlineStr">
        <is>
          <t>https://www.youtube.com/results?search_query=Sharpening+colored+pencils+for+drawings&amp;sp=EgQgAXAB</t>
        </is>
      </c>
    </row>
    <row r="3880" ht="25.5" customHeight="1">
      <c r="A3880" t="inlineStr">
        <is>
          <t>sharpening pencil</t>
        </is>
      </c>
      <c r="B3880" t="inlineStr">
        <is>
          <t>History and method of pencil sharpening</t>
        </is>
      </c>
      <c r="C3880"/>
      <c r="D3880"/>
      <c r="E3880" t="inlineStr">
        <is>
          <t>https://www.youtube.com/results?search_query=History+and+method+of+pencil+sharpening&amp;sp=EgQgAXAB</t>
        </is>
      </c>
    </row>
    <row r="3881" ht="25.5" customHeight="1">
      <c r="A3881" t="inlineStr">
        <is>
          <t>sharpening pencil</t>
        </is>
      </c>
      <c r="B3881" t="inlineStr">
        <is>
          <t>Different ways to sharpen a pencil</t>
        </is>
      </c>
      <c r="C3881"/>
      <c r="D3881"/>
      <c r="E3881" t="inlineStr">
        <is>
          <t>https://www.youtube.com/results?search_query=Different+ways+to+sharpen+a+pencil&amp;sp=EgQgAXAB</t>
        </is>
      </c>
    </row>
    <row r="3882" ht="25.5" customHeight="1">
      <c r="A3882" t="inlineStr">
        <is>
          <t>sharpening pencil</t>
        </is>
      </c>
      <c r="B3882" t="inlineStr">
        <is>
          <t>DIY hacks for sharpening a pencil</t>
        </is>
      </c>
      <c r="C3882"/>
      <c r="D3882"/>
      <c r="E3882" t="inlineStr">
        <is>
          <t>https://www.youtube.com/results?search_query=DIY+hacks+for+sharpening+a+pencil&amp;sp=EgQgAXAB</t>
        </is>
      </c>
    </row>
    <row r="3883" ht="25.5" customHeight="1">
      <c r="A3883" t="inlineStr">
        <is>
          <t>sharpening pencil</t>
        </is>
      </c>
      <c r="B3883" t="inlineStr">
        <is>
          <t>Sharpening a pencil: manual vs electric methods</t>
        </is>
      </c>
      <c r="C3883"/>
      <c r="D3883"/>
      <c r="E3883" t="inlineStr">
        <is>
          <t>https://www.youtube.com/results?search_query=Sharpening+a+pencil:+manual+vs+electric+methods&amp;sp=EgQgAXAB</t>
        </is>
      </c>
    </row>
    <row r="3884" ht="25.5" customHeight="1">
      <c r="A3884" t="inlineStr">
        <is>
          <t>shaving head</t>
        </is>
      </c>
      <c r="B3884" t="inlineStr">
        <is>
          <t>How to shave your head properly</t>
        </is>
      </c>
      <c r="C3884"/>
      <c r="D3884"/>
      <c r="E3884" t="inlineStr">
        <is>
          <t>https://www.youtube.com/results?search_query=How+to+shave+your+head+properly&amp;sp=EgQgAXAB</t>
        </is>
      </c>
    </row>
    <row r="3885" ht="25.5" customHeight="1">
      <c r="A3885" t="inlineStr">
        <is>
          <t>shaving head</t>
        </is>
      </c>
      <c r="B3885" t="inlineStr">
        <is>
          <t>Best techniques for head shaving</t>
        </is>
      </c>
      <c r="C3885"/>
      <c r="D3885"/>
      <c r="E3885" t="inlineStr">
        <is>
          <t>https://www.youtube.com/results?search_query=Best+techniques+for+head+shaving&amp;sp=EgQgAXAB</t>
        </is>
      </c>
    </row>
    <row r="3886" ht="25.5" customHeight="1">
      <c r="A3886" t="inlineStr">
        <is>
          <t>shaving head</t>
        </is>
      </c>
      <c r="B3886" t="inlineStr">
        <is>
          <t>Day in the life of a professional barber: Head shaving</t>
        </is>
      </c>
      <c r="C3886"/>
      <c r="D3886"/>
      <c r="E3886" t="inlineStr">
        <is>
          <t>https://www.youtube.com/results?search_query=Day+in+the+life+of+a+professional+barber:+Head+shaving&amp;sp=EgQgAXAB</t>
        </is>
      </c>
    </row>
    <row r="3887" ht="25.5" customHeight="1">
      <c r="A3887" t="inlineStr">
        <is>
          <t>shaving head</t>
        </is>
      </c>
      <c r="B3887" t="inlineStr">
        <is>
          <t>Tutorial on shaving head with a safety razor</t>
        </is>
      </c>
      <c r="C3887"/>
      <c r="D3887"/>
      <c r="E3887" t="inlineStr">
        <is>
          <t>https://www.youtube.com/results?search_query=Tutorial+on+shaving+head+with+a+safety+razor&amp;sp=EgQgAXAB</t>
        </is>
      </c>
    </row>
    <row r="3888" ht="25.5" customHeight="1">
      <c r="A3888" t="inlineStr">
        <is>
          <t>shaving head</t>
        </is>
      </c>
      <c r="B3888" t="inlineStr">
        <is>
          <t>Complete guide to head shaving for beginners</t>
        </is>
      </c>
      <c r="C3888"/>
      <c r="D3888"/>
      <c r="E3888" t="inlineStr">
        <is>
          <t>https://www.youtube.com/results?search_query=Complete+guide+to+head+shaving+for+beginners&amp;sp=EgQgAXAB</t>
        </is>
      </c>
    </row>
    <row r="3889" ht="25.5" customHeight="1">
      <c r="A3889" t="inlineStr">
        <is>
          <t>shaving head</t>
        </is>
      </c>
      <c r="B3889" t="inlineStr">
        <is>
          <t>Avoiding irritation when shaving your head</t>
        </is>
      </c>
      <c r="C3889"/>
      <c r="D3889"/>
      <c r="E3889" t="inlineStr">
        <is>
          <t>https://www.youtube.com/results?search_query=Avoiding+irritation+when+shaving+your+head&amp;sp=EgQgAXAB</t>
        </is>
      </c>
    </row>
    <row r="3890" ht="25.5" customHeight="1">
      <c r="A3890" t="inlineStr">
        <is>
          <t>shaving head</t>
        </is>
      </c>
      <c r="B3890" t="inlineStr">
        <is>
          <t>Comparison of the best razors for head shaving</t>
        </is>
      </c>
      <c r="C3890"/>
      <c r="D3890"/>
      <c r="E3890" t="inlineStr">
        <is>
          <t>https://www.youtube.com/results?search_query=Comparison+of+the+best+razors+for+head+shaving&amp;sp=EgQgAXAB</t>
        </is>
      </c>
    </row>
    <row r="3891" ht="25.5" customHeight="1">
      <c r="A3891" t="inlineStr">
        <is>
          <t>shaving head</t>
        </is>
      </c>
      <c r="B3891" t="inlineStr">
        <is>
          <t>How to maintain a shaved head: Tips and tricks</t>
        </is>
      </c>
      <c r="C3891"/>
      <c r="D3891"/>
      <c r="E3891" t="inlineStr">
        <is>
          <t>https://www.youtube.com/results?search_query=How+to+maintain+a+shaved+head:+Tips+and+tricks&amp;sp=EgQgAXAB</t>
        </is>
      </c>
    </row>
    <row r="3892" ht="25.5" customHeight="1">
      <c r="A3892" t="inlineStr">
        <is>
          <t>shaving head</t>
        </is>
      </c>
      <c r="B3892" t="inlineStr">
        <is>
          <t>Proper aftercare for head shaving</t>
        </is>
      </c>
      <c r="C3892"/>
      <c r="D3892"/>
      <c r="E3892" t="inlineStr">
        <is>
          <t>https://www.youtube.com/results?search_query=Proper+aftercare+for+head+shaving&amp;sp=EgQgAXAB</t>
        </is>
      </c>
    </row>
    <row r="3893" ht="25.5" customHeight="1">
      <c r="A3893" t="inlineStr">
        <is>
          <t>shaving head</t>
        </is>
      </c>
      <c r="B3893" t="inlineStr">
        <is>
          <t>Shaving head at home vs professional barber</t>
        </is>
      </c>
      <c r="C3893"/>
      <c r="D3893"/>
      <c r="E3893" t="inlineStr">
        <is>
          <t>https://www.youtube.com/results?search_query=Shaving+head+at+home+vs+professional+barber&amp;sp=EgQgAXAB</t>
        </is>
      </c>
    </row>
    <row r="3894" ht="25.5" customHeight="1">
      <c r="A3894" t="inlineStr">
        <is>
          <t>shaving legs</t>
        </is>
      </c>
      <c r="B3894" t="inlineStr">
        <is>
          <t>How to shave your legs without getting razor burn</t>
        </is>
      </c>
      <c r="C3894"/>
      <c r="D3894"/>
      <c r="E3894" t="inlineStr">
        <is>
          <t>https://www.youtube.com/results?search_query=How+to+shave+your+legs+without+getting+razor+burn&amp;sp=EgQgAXAB</t>
        </is>
      </c>
    </row>
    <row r="3895" ht="25.5" customHeight="1">
      <c r="A3895" t="inlineStr">
        <is>
          <t>shaving legs</t>
        </is>
      </c>
      <c r="B3895" t="inlineStr">
        <is>
          <t>Best techniques for shaving legs</t>
        </is>
      </c>
      <c r="C3895"/>
      <c r="D3895"/>
      <c r="E3895" t="inlineStr">
        <is>
          <t>https://www.youtube.com/results?search_query=Best+techniques+for+shaving+legs&amp;sp=EgQgAXAB</t>
        </is>
      </c>
    </row>
    <row r="3896" ht="25.5" customHeight="1">
      <c r="A3896" t="inlineStr">
        <is>
          <t>shaving legs</t>
        </is>
      </c>
      <c r="B3896" t="inlineStr">
        <is>
          <t>Comparison of shaving cream for legs</t>
        </is>
      </c>
      <c r="C3896"/>
      <c r="D3896"/>
      <c r="E3896" t="inlineStr">
        <is>
          <t>https://www.youtube.com/results?search_query=Comparison+of+shaving+cream+for+legs&amp;sp=EgQgAXAB</t>
        </is>
      </c>
    </row>
    <row r="3897" ht="25.5" customHeight="1">
      <c r="A3897" t="inlineStr">
        <is>
          <t>shaving legs</t>
        </is>
      </c>
      <c r="B3897" t="inlineStr">
        <is>
          <t>Shaving legs with an electric razor versus manual razor</t>
        </is>
      </c>
      <c r="C3897"/>
      <c r="D3897"/>
      <c r="E3897" t="inlineStr">
        <is>
          <t>https://www.youtube.com/results?search_query=Shaving+legs+with+an+electric+razor+versus+manual+razor&amp;sp=EgQgAXAB</t>
        </is>
      </c>
    </row>
    <row r="3898" ht="25.5" customHeight="1">
      <c r="A3898" t="inlineStr">
        <is>
          <t>shaving legs</t>
        </is>
      </c>
      <c r="B3898" t="inlineStr">
        <is>
          <t>Do's and Don'ts when shaving legs</t>
        </is>
      </c>
      <c r="C3898"/>
      <c r="D3898"/>
      <c r="E3898" t="inlineStr">
        <is>
          <t>https://www.youtube.com/results?search_query=Do's+and+Don'ts+when+shaving+legs&amp;sp=EgQgAXAB</t>
        </is>
      </c>
    </row>
    <row r="3899" ht="25.5" customHeight="1">
      <c r="A3899" t="inlineStr">
        <is>
          <t>shaving legs</t>
        </is>
      </c>
      <c r="B3899" t="inlineStr">
        <is>
          <t>Day in the life of a professional barber: Shaving techniques</t>
        </is>
      </c>
      <c r="C3899"/>
      <c r="D3899"/>
      <c r="E3899" t="inlineStr">
        <is>
          <t>https://www.youtube.com/results?search_query=Day+in+the+life+of+a+professional+barber:+Shaving+techniques&amp;sp=EgQgAXAB</t>
        </is>
      </c>
    </row>
    <row r="3900" ht="25.5" customHeight="1">
      <c r="A3900" t="inlineStr">
        <is>
          <t>shaving legs</t>
        </is>
      </c>
      <c r="B3900" t="inlineStr">
        <is>
          <t>Essential products for shaving legs</t>
        </is>
      </c>
      <c r="C3900"/>
      <c r="D3900"/>
      <c r="E3900" t="inlineStr">
        <is>
          <t>https://www.youtube.com/results?search_query=Essential+products+for+shaving+legs&amp;sp=EgQgAXAB</t>
        </is>
      </c>
    </row>
    <row r="3901" ht="25.5" customHeight="1">
      <c r="A3901" t="inlineStr">
        <is>
          <t>shaving legs</t>
        </is>
      </c>
      <c r="B3901" t="inlineStr">
        <is>
          <t>How to shave legs for the first time</t>
        </is>
      </c>
      <c r="C3901"/>
      <c r="D3901"/>
      <c r="E3901" t="inlineStr">
        <is>
          <t>https://www.youtube.com/results?search_query=How+to+shave+legs+for+the+first+time&amp;sp=EgQgAXAB</t>
        </is>
      </c>
    </row>
    <row r="3902" ht="25.5" customHeight="1">
      <c r="A3902" t="inlineStr">
        <is>
          <t>shaving legs</t>
        </is>
      </c>
      <c r="B3902" t="inlineStr">
        <is>
          <t>Professional tips for smooth leg shaving</t>
        </is>
      </c>
      <c r="C3902"/>
      <c r="D3902"/>
      <c r="E3902" t="inlineStr">
        <is>
          <t>https://www.youtube.com/results?search_query=Professional+tips+for+smooth+leg+shaving&amp;sp=EgQgAXAB</t>
        </is>
      </c>
    </row>
    <row r="3903" ht="25.5" customHeight="1">
      <c r="A3903" t="inlineStr">
        <is>
          <t>shaving legs</t>
        </is>
      </c>
      <c r="B3903" t="inlineStr">
        <is>
          <t>How to maintain smooth legs after shaving</t>
        </is>
      </c>
      <c r="C3903"/>
      <c r="D3903"/>
      <c r="E3903" t="inlineStr">
        <is>
          <t>https://www.youtube.com/results?search_query=How+to+maintain+smooth+legs+after+shaving&amp;sp=EgQgAXAB</t>
        </is>
      </c>
    </row>
    <row r="3904" ht="25.5" customHeight="1">
      <c r="A3904" t="inlineStr">
        <is>
          <t>shearing sheep</t>
        </is>
      </c>
      <c r="B3904" t="inlineStr">
        <is>
          <t>How to shear a sheep for beginners</t>
        </is>
      </c>
      <c r="C3904"/>
      <c r="D3904"/>
      <c r="E3904" t="inlineStr">
        <is>
          <t>https://www.youtube.com/results?search_query=How+to+shear+a+sheep+for+beginners&amp;sp=EgQgAXAB</t>
        </is>
      </c>
    </row>
    <row r="3905" ht="25.5" customHeight="1">
      <c r="A3905" t="inlineStr">
        <is>
          <t>shearing sheep</t>
        </is>
      </c>
      <c r="B3905" t="inlineStr">
        <is>
          <t>Day in the life of a professional sheep shearer</t>
        </is>
      </c>
      <c r="C3905"/>
      <c r="D3905"/>
      <c r="E3905" t="inlineStr">
        <is>
          <t>https://www.youtube.com/results?search_query=Day+in+the+life+of+a+professional+sheep+shearer&amp;sp=EgQgAXAB</t>
        </is>
      </c>
    </row>
    <row r="3906" ht="25.5" customHeight="1">
      <c r="A3906" t="inlineStr">
        <is>
          <t>shearing sheep</t>
        </is>
      </c>
      <c r="B3906" t="inlineStr">
        <is>
          <t>Sheep shearing techniques step by step</t>
        </is>
      </c>
      <c r="C3906"/>
      <c r="D3906"/>
      <c r="E3906" t="inlineStr">
        <is>
          <t>https://www.youtube.com/results?search_query=Sheep+shearing+techniques+step+by+step&amp;sp=EgQgAXAB</t>
        </is>
      </c>
    </row>
    <row r="3907" ht="25.5" customHeight="1">
      <c r="A3907" t="inlineStr">
        <is>
          <t>shearing sheep</t>
        </is>
      </c>
      <c r="B3907" t="inlineStr">
        <is>
          <t>Sheep shearing competition video</t>
        </is>
      </c>
      <c r="C3907"/>
      <c r="D3907"/>
      <c r="E3907" t="inlineStr">
        <is>
          <t>https://www.youtube.com/results?search_query=Sheep+shearing+competition+video&amp;sp=EgQgAXAB</t>
        </is>
      </c>
    </row>
    <row r="3908" ht="25.5" customHeight="1">
      <c r="A3908" t="inlineStr">
        <is>
          <t>shearing sheep</t>
        </is>
      </c>
      <c r="B3908" t="inlineStr">
        <is>
          <t>Traditional methods of sheep shearing</t>
        </is>
      </c>
      <c r="C3908"/>
      <c r="D3908"/>
      <c r="E3908" t="inlineStr">
        <is>
          <t>https://www.youtube.com/results?search_query=Traditional+methods+of+sheep+shearing&amp;sp=EgQgAXAB</t>
        </is>
      </c>
    </row>
    <row r="3909" ht="25.5" customHeight="1">
      <c r="A3909" t="inlineStr">
        <is>
          <t>shearing sheep</t>
        </is>
      </c>
      <c r="B3909" t="inlineStr">
        <is>
          <t>How to shear a sheep safely</t>
        </is>
      </c>
      <c r="C3909"/>
      <c r="D3909"/>
      <c r="E3909" t="inlineStr">
        <is>
          <t>https://www.youtube.com/results?search_query=How+to+shear+a+sheep+safely&amp;sp=EgQgAXAB</t>
        </is>
      </c>
    </row>
    <row r="3910" ht="25.5" customHeight="1">
      <c r="A3910" t="inlineStr">
        <is>
          <t>shearing sheep</t>
        </is>
      </c>
      <c r="B3910" t="inlineStr">
        <is>
          <t>DIY sheep shearing techniques</t>
        </is>
      </c>
      <c r="C3910"/>
      <c r="D3910"/>
      <c r="E3910" t="inlineStr">
        <is>
          <t>https://www.youtube.com/results?search_query=DIY+sheep+shearing+techniques&amp;sp=EgQgAXAB</t>
        </is>
      </c>
    </row>
    <row r="3911" ht="25.5" customHeight="1">
      <c r="A3911" t="inlineStr">
        <is>
          <t>shearing sheep</t>
        </is>
      </c>
      <c r="B3911" t="inlineStr">
        <is>
          <t>Sheep shearing instructional video</t>
        </is>
      </c>
      <c r="C3911"/>
      <c r="D3911"/>
      <c r="E3911" t="inlineStr">
        <is>
          <t>https://www.youtube.com/results?search_query=Sheep+shearing+instructional+video&amp;sp=EgQgAXAB</t>
        </is>
      </c>
    </row>
    <row r="3912" ht="25.5" customHeight="1">
      <c r="A3912" t="inlineStr">
        <is>
          <t>shearing sheep</t>
        </is>
      </c>
      <c r="B3912" t="inlineStr">
        <is>
          <t>Skills for efficient sheep shearing</t>
        </is>
      </c>
      <c r="C3912"/>
      <c r="D3912"/>
      <c r="E3912" t="inlineStr">
        <is>
          <t>https://www.youtube.com/results?search_query=Skills+for+efficient+sheep+shearing&amp;sp=EgQgAXAB</t>
        </is>
      </c>
    </row>
    <row r="3913" ht="25.5" customHeight="1">
      <c r="A3913" t="inlineStr">
        <is>
          <t>shearing sheep</t>
        </is>
      </c>
      <c r="B3913" t="inlineStr">
        <is>
          <t>Sheep shearing tools and their use</t>
        </is>
      </c>
      <c r="C3913"/>
      <c r="D3913"/>
      <c r="E3913" t="inlineStr">
        <is>
          <t>https://www.youtube.com/results?search_query=Sheep+shearing+tools+and+their+use&amp;sp=EgQgAXAB</t>
        </is>
      </c>
    </row>
    <row r="3914" ht="25.5" customHeight="1">
      <c r="A3914" t="inlineStr">
        <is>
          <t>shining shoes</t>
        </is>
      </c>
      <c r="B3914" t="inlineStr">
        <is>
          <t>How to shine shoes for beginners</t>
        </is>
      </c>
      <c r="C3914"/>
      <c r="D3914"/>
      <c r="E3914" t="inlineStr">
        <is>
          <t>https://www.youtube.com/results?search_query=How+to+shine+shoes+for+beginners&amp;sp=EgQgAXAB</t>
        </is>
      </c>
    </row>
    <row r="3915" ht="25.5" customHeight="1">
      <c r="A3915" t="inlineStr">
        <is>
          <t>shining shoes</t>
        </is>
      </c>
      <c r="B3915" t="inlineStr">
        <is>
          <t>Professional shoe shining techniques</t>
        </is>
      </c>
      <c r="C3915"/>
      <c r="D3915"/>
      <c r="E3915" t="inlineStr">
        <is>
          <t>https://www.youtube.com/results?search_query=Professional+shoe+shining+techniques&amp;sp=EgQgAXAB</t>
        </is>
      </c>
    </row>
    <row r="3916" ht="25.5" customHeight="1">
      <c r="A3916" t="inlineStr">
        <is>
          <t>shining shoes</t>
        </is>
      </c>
      <c r="B3916" t="inlineStr">
        <is>
          <t>Shining shoes using traditional methods</t>
        </is>
      </c>
      <c r="C3916"/>
      <c r="D3916"/>
      <c r="E3916" t="inlineStr">
        <is>
          <t>https://www.youtube.com/results?search_query=Shining+shoes+using+traditional+methods&amp;sp=EgQgAXAB</t>
        </is>
      </c>
    </row>
    <row r="3917" ht="25.5" customHeight="1">
      <c r="A3917" t="inlineStr">
        <is>
          <t>shining shoes</t>
        </is>
      </c>
      <c r="B3917" t="inlineStr">
        <is>
          <t>Day in the life of a shoe shiner</t>
        </is>
      </c>
      <c r="C3917"/>
      <c r="D3917"/>
      <c r="E3917" t="inlineStr">
        <is>
          <t>https://www.youtube.com/results?search_query=Day+in+the+life+of+a+shoe+shiner&amp;sp=EgQgAXAB</t>
        </is>
      </c>
    </row>
    <row r="3918" ht="25.5" customHeight="1">
      <c r="A3918" t="inlineStr">
        <is>
          <t>shining shoes</t>
        </is>
      </c>
      <c r="B3918" t="inlineStr">
        <is>
          <t>Easy steps on how to shine shoes</t>
        </is>
      </c>
      <c r="C3918"/>
      <c r="D3918"/>
      <c r="E3918" t="inlineStr">
        <is>
          <t>https://www.youtube.com/results?search_query=Easy+steps+on+how+to+shine+shoes&amp;sp=EgQgAXAB</t>
        </is>
      </c>
    </row>
    <row r="3919" ht="25.5" customHeight="1">
      <c r="A3919" t="inlineStr">
        <is>
          <t>shining shoes</t>
        </is>
      </c>
      <c r="B3919" t="inlineStr">
        <is>
          <t>How to shine leather shoes to perfection</t>
        </is>
      </c>
      <c r="C3919"/>
      <c r="D3919"/>
      <c r="E3919" t="inlineStr">
        <is>
          <t>https://www.youtube.com/results?search_query=How+to+shine+leather+shoes+to+perfection&amp;sp=EgQgAXAB</t>
        </is>
      </c>
    </row>
    <row r="3920" ht="25.5" customHeight="1">
      <c r="A3920" t="inlineStr">
        <is>
          <t>shining shoes</t>
        </is>
      </c>
      <c r="B3920" t="inlineStr">
        <is>
          <t>Shoe shining tutorial for beginners</t>
        </is>
      </c>
      <c r="C3920"/>
      <c r="D3920"/>
      <c r="E3920" t="inlineStr">
        <is>
          <t>https://www.youtube.com/results?search_query=Shoe+shining+tutorial+for+beginners&amp;sp=EgQgAXAB</t>
        </is>
      </c>
    </row>
    <row r="3921" ht="25.5" customHeight="1">
      <c r="A3921" t="inlineStr">
        <is>
          <t>shining shoes</t>
        </is>
      </c>
      <c r="B3921" t="inlineStr">
        <is>
          <t>Tips and tricks for shoe shining</t>
        </is>
      </c>
      <c r="C3921"/>
      <c r="D3921"/>
      <c r="E3921" t="inlineStr">
        <is>
          <t>https://www.youtube.com/results?search_query=Tips+and+tricks+for+shoe+shining&amp;sp=EgQgAXAB</t>
        </is>
      </c>
    </row>
    <row r="3922" ht="25.5" customHeight="1">
      <c r="A3922" t="inlineStr">
        <is>
          <t>shining shoes</t>
        </is>
      </c>
      <c r="B3922" t="inlineStr">
        <is>
          <t>Best shoe shining products review</t>
        </is>
      </c>
      <c r="C3922"/>
      <c r="D3922"/>
      <c r="E3922" t="inlineStr">
        <is>
          <t>https://www.youtube.com/results?search_query=Best+shoe+shining+products+review&amp;sp=EgQgAXAB</t>
        </is>
      </c>
    </row>
    <row r="3923" ht="25.5" customHeight="1">
      <c r="A3923" t="inlineStr">
        <is>
          <t>shining shoes</t>
        </is>
      </c>
      <c r="B3923" t="inlineStr">
        <is>
          <t>How to maintain shine of shoes regularly.</t>
        </is>
      </c>
      <c r="C3923"/>
      <c r="D3923"/>
      <c r="E3923" t="inlineStr">
        <is>
          <t>https://www.youtube.com/results?search_query=How+to+maintain+shine+of+shoes+regularly.&amp;sp=EgQgAXAB</t>
        </is>
      </c>
    </row>
    <row r="3924" ht="25.5" customHeight="1">
      <c r="A3924" t="inlineStr">
        <is>
          <t>shooting basketball</t>
        </is>
      </c>
      <c r="B3924" t="inlineStr">
        <is>
          <t>How to shoot a basketball for beginners</t>
        </is>
      </c>
      <c r="C3924"/>
      <c r="D3924"/>
      <c r="E3924" t="inlineStr">
        <is>
          <t>https://www.youtube.com/results?search_query=How+to+shoot+a+basketball+for+beginners&amp;sp=EgQgAXAB</t>
        </is>
      </c>
    </row>
    <row r="3925" ht="25.5" customHeight="1">
      <c r="A3925" t="inlineStr">
        <is>
          <t>shooting basketball</t>
        </is>
      </c>
      <c r="B3925" t="inlineStr">
        <is>
          <t>Perfecting basketball shooting technique</t>
        </is>
      </c>
      <c r="C3925"/>
      <c r="D3925"/>
      <c r="E3925" t="inlineStr">
        <is>
          <t>https://www.youtube.com/results?search_query=Perfecting+basketball+shooting+technique&amp;sp=EgQgAXAB</t>
        </is>
      </c>
    </row>
    <row r="3926" ht="25.5" customHeight="1">
      <c r="A3926" t="inlineStr">
        <is>
          <t>shooting basketball</t>
        </is>
      </c>
      <c r="B3926" t="inlineStr">
        <is>
          <t>Day in the life of a professional basketball shooter</t>
        </is>
      </c>
      <c r="C3926"/>
      <c r="D3926"/>
      <c r="E3926" t="inlineStr">
        <is>
          <t>https://www.youtube.com/results?search_query=Day+in+the+life+of+a+professional+basketball+shooter&amp;sp=EgQgAXAB</t>
        </is>
      </c>
    </row>
    <row r="3927" ht="25.5" customHeight="1">
      <c r="A3927" t="inlineStr">
        <is>
          <t>shooting basketball</t>
        </is>
      </c>
      <c r="B3927" t="inlineStr">
        <is>
          <t>Improving accuracy in basketball shooting</t>
        </is>
      </c>
      <c r="C3927"/>
      <c r="D3927"/>
      <c r="E3927" t="inlineStr">
        <is>
          <t>https://www.youtube.com/results?search_query=Improving+accuracy+in+basketball+shooting&amp;sp=EgQgAXAB</t>
        </is>
      </c>
    </row>
    <row r="3928" ht="25.5" customHeight="1">
      <c r="A3928" t="inlineStr">
        <is>
          <t>shooting basketball</t>
        </is>
      </c>
      <c r="B3928" t="inlineStr">
        <is>
          <t>Tips and tricks for basketball shooting</t>
        </is>
      </c>
      <c r="C3928"/>
      <c r="D3928"/>
      <c r="E3928" t="inlineStr">
        <is>
          <t>https://www.youtube.com/results?search_query=Tips+and+tricks+for+basketball+shooting&amp;sp=EgQgAXAB</t>
        </is>
      </c>
    </row>
    <row r="3929" ht="25.5" customHeight="1">
      <c r="A3929" t="inlineStr">
        <is>
          <t>shooting basketball</t>
        </is>
      </c>
      <c r="B3929" t="inlineStr">
        <is>
          <t>Basketball shooting workouts exercises</t>
        </is>
      </c>
      <c r="C3929"/>
      <c r="D3929"/>
      <c r="E3929" t="inlineStr">
        <is>
          <t>https://www.youtube.com/results?search_query=Basketball+shooting+workouts+exercises&amp;sp=EgQgAXAB</t>
        </is>
      </c>
    </row>
    <row r="3930" ht="25.5" customHeight="1">
      <c r="A3930" t="inlineStr">
        <is>
          <t>shooting basketball</t>
        </is>
      </c>
      <c r="B3930" t="inlineStr">
        <is>
          <t>Mastering threepoint shooting in basketball</t>
        </is>
      </c>
      <c r="C3930"/>
      <c r="D3930"/>
      <c r="E3930" t="inlineStr">
        <is>
          <t>https://www.youtube.com/results?search_query=Mastering+threepoint+shooting+in+basketball&amp;sp=EgQgAXAB</t>
        </is>
      </c>
    </row>
    <row r="3931" ht="25.5" customHeight="1">
      <c r="A3931" t="inlineStr">
        <is>
          <t>shooting basketball</t>
        </is>
      </c>
      <c r="B3931" t="inlineStr">
        <is>
          <t>Basketball free throw shooting tutorials</t>
        </is>
      </c>
      <c r="C3931"/>
      <c r="D3931"/>
      <c r="E3931" t="inlineStr">
        <is>
          <t>https://www.youtube.com/results?search_query=Basketball+free+throw+shooting+tutorials&amp;sp=EgQgAXAB</t>
        </is>
      </c>
    </row>
    <row r="3932" ht="25.5" customHeight="1">
      <c r="A3932" t="inlineStr">
        <is>
          <t>shooting basketball</t>
        </is>
      </c>
      <c r="B3932" t="inlineStr">
        <is>
          <t>Understanding basketball shooting forms and styles</t>
        </is>
      </c>
      <c r="C3932"/>
      <c r="D3932"/>
      <c r="E3932" t="inlineStr">
        <is>
          <t>https://www.youtube.com/results?search_query=Understanding+basketball+shooting+forms+and+styles&amp;sp=EgQgAXAB</t>
        </is>
      </c>
    </row>
    <row r="3933" ht="25.5" customHeight="1">
      <c r="A3933" t="inlineStr">
        <is>
          <t>shooting basketball</t>
        </is>
      </c>
      <c r="B3933" t="inlineStr">
        <is>
          <t>Famous basketball shooting drills of NBA players</t>
        </is>
      </c>
      <c r="C3933"/>
      <c r="D3933"/>
      <c r="E3933" t="inlineStr">
        <is>
          <t>https://www.youtube.com/results?search_query=Famous+basketball+shooting+drills+of+NBA+players&amp;sp=EgQgAXAB</t>
        </is>
      </c>
    </row>
    <row r="3934" ht="25.5" customHeight="1">
      <c r="A3934" t="inlineStr">
        <is>
          <t>shooting goal (soccer)</t>
        </is>
      </c>
      <c r="B3934" t="inlineStr">
        <is>
          <t>How to shoot a goal in soccer for beginners</t>
        </is>
      </c>
      <c r="C3934"/>
      <c r="D3934"/>
      <c r="E3934" t="inlineStr">
        <is>
          <t>https://www.youtube.com/results?search_query=How+to+shoot+a+goal+in+soccer+for+beginners&amp;sp=EgQgAXAB</t>
        </is>
      </c>
    </row>
    <row r="3935" ht="25.5" customHeight="1">
      <c r="A3935" t="inlineStr">
        <is>
          <t>shooting goal (soccer)</t>
        </is>
      </c>
      <c r="B3935" t="inlineStr">
        <is>
          <t>Effective techniques for shooting a soccer goal</t>
        </is>
      </c>
      <c r="C3935"/>
      <c r="D3935"/>
      <c r="E3935" t="inlineStr">
        <is>
          <t>https://www.youtube.com/results?search_query=Effective+techniques+for+shooting+a+soccer+goal&amp;sp=EgQgAXAB</t>
        </is>
      </c>
    </row>
    <row r="3936" ht="25.5" customHeight="1">
      <c r="A3936" t="inlineStr">
        <is>
          <t>shooting goal (soccer)</t>
        </is>
      </c>
      <c r="B3936" t="inlineStr">
        <is>
          <t>Masterclass on scoring goals in soccer</t>
        </is>
      </c>
      <c r="C3936"/>
      <c r="D3936"/>
      <c r="E3936" t="inlineStr">
        <is>
          <t>https://www.youtube.com/results?search_query=Masterclass+on+scoring+goals+in+soccer&amp;sp=EgQgAXAB</t>
        </is>
      </c>
    </row>
    <row r="3937" ht="25.5" customHeight="1">
      <c r="A3937" t="inlineStr">
        <is>
          <t>shooting goal (soccer)</t>
        </is>
      </c>
      <c r="B3937" t="inlineStr">
        <is>
          <t>Soccer drills for better goal shooting</t>
        </is>
      </c>
      <c r="C3937"/>
      <c r="D3937"/>
      <c r="E3937" t="inlineStr">
        <is>
          <t>https://www.youtube.com/results?search_query=Soccer+drills+for+better+goal+shooting&amp;sp=EgQgAXAB</t>
        </is>
      </c>
    </row>
    <row r="3938" ht="25.5" customHeight="1">
      <c r="A3938" t="inlineStr">
        <is>
          <t>shooting goal (soccer)</t>
        </is>
      </c>
      <c r="B3938" t="inlineStr">
        <is>
          <t>Top soccer players shooting goals  Compilation</t>
        </is>
      </c>
      <c r="C3938"/>
      <c r="D3938"/>
      <c r="E3938" t="inlineStr">
        <is>
          <t>https://www.youtube.com/results?search_query=Top+soccer+players+shooting+goals++Compilation&amp;sp=EgQgAXAB</t>
        </is>
      </c>
    </row>
    <row r="3939" ht="25.5" customHeight="1">
      <c r="A3939" t="inlineStr">
        <is>
          <t>shooting goal (soccer)</t>
        </is>
      </c>
      <c r="B3939" t="inlineStr">
        <is>
          <t>Day in the life of a professional soccer player  Goal shooting training</t>
        </is>
      </c>
      <c r="C3939"/>
      <c r="D3939"/>
      <c r="E3939" t="inlineStr">
        <is>
          <t>https://www.youtube.com/results?search_query=Day+in+the+life+of+a+professional+soccer+player++Goal+shooting+training&amp;sp=EgQgAXAB</t>
        </is>
      </c>
    </row>
    <row r="3940" ht="25.5" customHeight="1">
      <c r="A3940" t="inlineStr">
        <is>
          <t>shooting goal (soccer)</t>
        </is>
      </c>
      <c r="B3940" t="inlineStr">
        <is>
          <t>Tutorial on shooting a curve goal in soccer</t>
        </is>
      </c>
      <c r="C3940"/>
      <c r="D3940"/>
      <c r="E3940" t="inlineStr">
        <is>
          <t>https://www.youtube.com/results?search_query=Tutorial+on+shooting+a+curve+goal+in+soccer&amp;sp=EgQgAXAB</t>
        </is>
      </c>
    </row>
    <row r="3941" ht="25.5" customHeight="1">
      <c r="A3941" t="inlineStr">
        <is>
          <t>shooting goal (soccer)</t>
        </is>
      </c>
      <c r="B3941" t="inlineStr">
        <is>
          <t>Improving your soccer goal shooting skills</t>
        </is>
      </c>
      <c r="C3941"/>
      <c r="D3941"/>
      <c r="E3941" t="inlineStr">
        <is>
          <t>https://www.youtube.com/results?search_query=Improving+your+soccer+goal+shooting+skills&amp;sp=EgQgAXAB</t>
        </is>
      </c>
    </row>
    <row r="3942" ht="25.5" customHeight="1">
      <c r="A3942" t="inlineStr">
        <is>
          <t>shooting goal (soccer)</t>
        </is>
      </c>
      <c r="B3942" t="inlineStr">
        <is>
          <t>Tips and tricks for shooting long distance goals in soccer</t>
        </is>
      </c>
      <c r="C3942"/>
      <c r="D3942"/>
      <c r="E3942" t="inlineStr">
        <is>
          <t>https://www.youtube.com/results?search_query=Tips+and+tricks+for+shooting+long+distance+goals+in+soccer&amp;sp=EgQgAXAB</t>
        </is>
      </c>
    </row>
    <row r="3943" ht="25.5" customHeight="1">
      <c r="A3943" t="inlineStr">
        <is>
          <t>shooting goal (soccer)</t>
        </is>
      </c>
      <c r="B3943" t="inlineStr">
        <is>
          <t>How to shoot penalty goals in soccer  Guide</t>
        </is>
      </c>
      <c r="C3943"/>
      <c r="D3943"/>
      <c r="E3943" t="inlineStr">
        <is>
          <t>https://www.youtube.com/results?search_query=How+to+shoot+penalty+goals+in+soccer++Guide&amp;sp=EgQgAXAB</t>
        </is>
      </c>
    </row>
    <row r="3944" ht="25.5" customHeight="1">
      <c r="A3944" t="inlineStr">
        <is>
          <t>shot put</t>
        </is>
      </c>
      <c r="B3944" t="inlineStr">
        <is>
          <t>How to shot put for beginners tutorial</t>
        </is>
      </c>
      <c r="C3944"/>
      <c r="D3944"/>
      <c r="E3944" t="inlineStr">
        <is>
          <t>https://www.youtube.com/results?search_query=How+to+shot+put+for+beginners+tutorial&amp;sp=EgQgAXAB</t>
        </is>
      </c>
    </row>
    <row r="3945" ht="25.5" customHeight="1">
      <c r="A3945" t="inlineStr">
        <is>
          <t>shot put</t>
        </is>
      </c>
      <c r="B3945" t="inlineStr">
        <is>
          <t>Shot put technique slow motion video</t>
        </is>
      </c>
      <c r="C3945"/>
      <c r="D3945"/>
      <c r="E3945" t="inlineStr">
        <is>
          <t>https://www.youtube.com/results?search_query=Shot+put+technique+slow+motion+video&amp;sp=EgQgAXAB</t>
        </is>
      </c>
    </row>
    <row r="3946" ht="25.5" customHeight="1">
      <c r="A3946" t="inlineStr">
        <is>
          <t>shot put</t>
        </is>
      </c>
      <c r="B3946" t="inlineStr">
        <is>
          <t>Olympic shot put competition highlights</t>
        </is>
      </c>
      <c r="C3946"/>
      <c r="D3946"/>
      <c r="E3946" t="inlineStr">
        <is>
          <t>https://www.youtube.com/results?search_query=Olympic+shot+put+competition+highlights&amp;sp=EgQgAXAB</t>
        </is>
      </c>
    </row>
    <row r="3947" ht="25.5" customHeight="1">
      <c r="A3947" t="inlineStr">
        <is>
          <t>shot put</t>
        </is>
      </c>
      <c r="B3947" t="inlineStr">
        <is>
          <t>Shot put training routine and drills</t>
        </is>
      </c>
      <c r="C3947"/>
      <c r="D3947"/>
      <c r="E3947" t="inlineStr">
        <is>
          <t>https://www.youtube.com/results?search_query=Shot+put+training+routine+and+drills&amp;sp=EgQgAXAB</t>
        </is>
      </c>
    </row>
    <row r="3948" ht="25.5" customHeight="1">
      <c r="A3948" t="inlineStr">
        <is>
          <t>shot put</t>
        </is>
      </c>
      <c r="B3948" t="inlineStr">
        <is>
          <t>Difference between shot put and discus</t>
        </is>
      </c>
      <c r="C3948"/>
      <c r="D3948"/>
      <c r="E3948" t="inlineStr">
        <is>
          <t>https://www.youtube.com/results?search_query=Difference+between+shot+put+and+discus&amp;sp=EgQgAXAB</t>
        </is>
      </c>
    </row>
    <row r="3949" ht="25.5" customHeight="1">
      <c r="A3949" t="inlineStr">
        <is>
          <t>shot put</t>
        </is>
      </c>
      <c r="B3949" t="inlineStr">
        <is>
          <t>Day in the life of a shot put athlete</t>
        </is>
      </c>
      <c r="C3949"/>
      <c r="D3949"/>
      <c r="E3949" t="inlineStr">
        <is>
          <t>https://www.youtube.com/results?search_query=Day+in+the+life+of+a+shot+put+athlete&amp;sp=EgQgAXAB</t>
        </is>
      </c>
    </row>
    <row r="3950" ht="25.5" customHeight="1">
      <c r="A3950" t="inlineStr">
        <is>
          <t>shot put</t>
        </is>
      </c>
      <c r="B3950" t="inlineStr">
        <is>
          <t>Shot put world record progression video</t>
        </is>
      </c>
      <c r="C3950"/>
      <c r="D3950"/>
      <c r="E3950" t="inlineStr">
        <is>
          <t>https://www.youtube.com/results?search_query=Shot+put+world+record+progression+video&amp;sp=EgQgAXAB</t>
        </is>
      </c>
    </row>
    <row r="3951" ht="25.5" customHeight="1">
      <c r="A3951" t="inlineStr">
        <is>
          <t>shot put</t>
        </is>
      </c>
      <c r="B3951" t="inlineStr">
        <is>
          <t>Shot put tips and tricks from professional athletes</t>
        </is>
      </c>
      <c r="C3951"/>
      <c r="D3951"/>
      <c r="E3951" t="inlineStr">
        <is>
          <t>https://www.youtube.com/results?search_query=Shot+put+tips+and+tricks+from+professional+athletes&amp;sp=EgQgAXAB</t>
        </is>
      </c>
    </row>
    <row r="3952" ht="25.5" customHeight="1">
      <c r="A3952" t="inlineStr">
        <is>
          <t>shot put</t>
        </is>
      </c>
      <c r="B3952" t="inlineStr">
        <is>
          <t>Science of shot put, forces and physics explained</t>
        </is>
      </c>
      <c r="C3952"/>
      <c r="D3952"/>
      <c r="E3952" t="inlineStr">
        <is>
          <t>https://www.youtube.com/results?search_query=Science+of+shot+put, +forces+and+physics+explained&amp;sp=EgQgAXAB</t>
        </is>
      </c>
    </row>
    <row r="3953" ht="25.5" customHeight="1">
      <c r="A3953" t="inlineStr">
        <is>
          <t>shot put</t>
        </is>
      </c>
      <c r="B3953" t="inlineStr">
        <is>
          <t>Top 10 greatest shot put throws of all time</t>
        </is>
      </c>
      <c r="C3953"/>
      <c r="D3953"/>
      <c r="E3953" t="inlineStr">
        <is>
          <t>https://www.youtube.com/results?search_query=Top+10+greatest+shot+put+throws+of+all+time&amp;sp=EgQgAXAB</t>
        </is>
      </c>
    </row>
    <row r="3954" ht="25.5" customHeight="1">
      <c r="A3954" t="inlineStr">
        <is>
          <t>shoveling snow</t>
        </is>
      </c>
      <c r="B3954" t="inlineStr">
        <is>
          <t>How to shovel snow without hurting your back</t>
        </is>
      </c>
      <c r="C3954"/>
      <c r="D3954"/>
      <c r="E3954" t="inlineStr">
        <is>
          <t>https://www.youtube.com/results?search_query=How+to+shovel+snow+without+hurting+your+back&amp;sp=EgQgAXAB</t>
        </is>
      </c>
    </row>
    <row r="3955" ht="25.5" customHeight="1">
      <c r="A3955" t="inlineStr">
        <is>
          <t>shoveling snow</t>
        </is>
      </c>
      <c r="B3955" t="inlineStr">
        <is>
          <t>Proper technique for shoveling snow</t>
        </is>
      </c>
      <c r="C3955"/>
      <c r="D3955"/>
      <c r="E3955" t="inlineStr">
        <is>
          <t>https://www.youtube.com/results?search_query=Proper+technique+for+shoveling+snow&amp;sp=EgQgAXAB</t>
        </is>
      </c>
    </row>
    <row r="3956" ht="25.5" customHeight="1">
      <c r="A3956" t="inlineStr">
        <is>
          <t>shoveling snow</t>
        </is>
      </c>
      <c r="B3956" t="inlineStr">
        <is>
          <t>Best snow shovels review</t>
        </is>
      </c>
      <c r="C3956"/>
      <c r="D3956"/>
      <c r="E3956" t="inlineStr">
        <is>
          <t>https://www.youtube.com/results?search_query=Best+snow+shovels+review&amp;sp=EgQgAXAB</t>
        </is>
      </c>
    </row>
    <row r="3957" ht="25.5" customHeight="1">
      <c r="A3957" t="inlineStr">
        <is>
          <t>shoveling snow</t>
        </is>
      </c>
      <c r="B3957" t="inlineStr">
        <is>
          <t>Safe ways to shovel snow for elderly</t>
        </is>
      </c>
      <c r="C3957"/>
      <c r="D3957"/>
      <c r="E3957" t="inlineStr">
        <is>
          <t>https://www.youtube.com/results?search_query=Safe+ways+to+shovel+snow+for+elderly&amp;sp=EgQgAXAB</t>
        </is>
      </c>
    </row>
    <row r="3958" ht="25.5" customHeight="1">
      <c r="A3958" t="inlineStr">
        <is>
          <t>shoveling snow</t>
        </is>
      </c>
      <c r="B3958" t="inlineStr">
        <is>
          <t>How to shovel snow quickly</t>
        </is>
      </c>
      <c r="C3958"/>
      <c r="D3958"/>
      <c r="E3958" t="inlineStr">
        <is>
          <t>https://www.youtube.com/results?search_query=How+to+shovel+snow+quickly&amp;sp=EgQgAXAB</t>
        </is>
      </c>
    </row>
    <row r="3959" ht="25.5" customHeight="1">
      <c r="A3959" t="inlineStr">
        <is>
          <t>shoveling snow</t>
        </is>
      </c>
      <c r="B3959" t="inlineStr">
        <is>
          <t>Day in the life of a snow shoveler</t>
        </is>
      </c>
      <c r="C3959"/>
      <c r="D3959"/>
      <c r="E3959" t="inlineStr">
        <is>
          <t>https://www.youtube.com/results?search_query=Day+in+the+life+of+a+snow+shoveler&amp;sp=EgQgAXAB</t>
        </is>
      </c>
    </row>
    <row r="3960" ht="25.5" customHeight="1">
      <c r="A3960" t="inlineStr">
        <is>
          <t>shoveling snow</t>
        </is>
      </c>
      <c r="B3960" t="inlineStr">
        <is>
          <t>Shoveling snow exercise routine</t>
        </is>
      </c>
      <c r="C3960"/>
      <c r="D3960"/>
      <c r="E3960" t="inlineStr">
        <is>
          <t>https://www.youtube.com/results?search_query=Shoveling+snow+exercise+routine&amp;sp=EgQgAXAB</t>
        </is>
      </c>
    </row>
    <row r="3961" ht="25.5" customHeight="1">
      <c r="A3961" t="inlineStr">
        <is>
          <t>shoveling snow</t>
        </is>
      </c>
      <c r="B3961" t="inlineStr">
        <is>
          <t>DIY snow shovel handle</t>
        </is>
      </c>
      <c r="C3961"/>
      <c r="D3961"/>
      <c r="E3961" t="inlineStr">
        <is>
          <t>https://www.youtube.com/results?search_query=DIY+snow+shovel+handle&amp;sp=EgQgAXAB</t>
        </is>
      </c>
    </row>
    <row r="3962" ht="25.5" customHeight="1">
      <c r="A3962" t="inlineStr">
        <is>
          <t>shoveling snow</t>
        </is>
      </c>
      <c r="B3962" t="inlineStr">
        <is>
          <t>How to make snow shoveling easier</t>
        </is>
      </c>
      <c r="C3962"/>
      <c r="D3962"/>
      <c r="E3962" t="inlineStr">
        <is>
          <t>https://www.youtube.com/results?search_query=How+to+make+snow+shoveling+easier&amp;sp=EgQgAXAB</t>
        </is>
      </c>
    </row>
    <row r="3963" ht="25.5" customHeight="1">
      <c r="A3963" t="inlineStr">
        <is>
          <t>shoveling snow</t>
        </is>
      </c>
      <c r="B3963" t="inlineStr">
        <is>
          <t>Efficient method to shovel snow from driveway</t>
        </is>
      </c>
      <c r="C3963"/>
      <c r="D3963"/>
      <c r="E3963" t="inlineStr">
        <is>
          <t>https://www.youtube.com/results?search_query=Efficient+method+to+shovel+snow+from+driveway&amp;sp=EgQgAXAB</t>
        </is>
      </c>
    </row>
    <row r="3964" ht="25.5" customHeight="1">
      <c r="A3964" t="inlineStr">
        <is>
          <t>shredding paper</t>
        </is>
      </c>
      <c r="B3964" t="inlineStr">
        <is>
          <t>How to shred paper without a shredder</t>
        </is>
      </c>
      <c r="C3964"/>
      <c r="D3964"/>
      <c r="E3964" t="inlineStr">
        <is>
          <t>https://www.youtube.com/results?search_query=How+to+shred+paper+without+a+shredder&amp;sp=EgQgAXAB</t>
        </is>
      </c>
    </row>
    <row r="3965" ht="25.5" customHeight="1">
      <c r="A3965" t="inlineStr">
        <is>
          <t>shredding paper</t>
        </is>
      </c>
      <c r="B3965" t="inlineStr">
        <is>
          <t>Best paper shredder reviews</t>
        </is>
      </c>
      <c r="C3965"/>
      <c r="D3965"/>
      <c r="E3965" t="inlineStr">
        <is>
          <t>https://www.youtube.com/results?search_query=Best+paper+shredder+reviews&amp;sp=EgQgAXAB</t>
        </is>
      </c>
    </row>
    <row r="3966" ht="25.5" customHeight="1">
      <c r="A3966" t="inlineStr">
        <is>
          <t>shredding paper</t>
        </is>
      </c>
      <c r="B3966" t="inlineStr">
        <is>
          <t>DIY paper shredding ideas</t>
        </is>
      </c>
      <c r="C3966"/>
      <c r="D3966"/>
      <c r="E3966" t="inlineStr">
        <is>
          <t>https://www.youtube.com/results?search_query=DIY+paper+shredding+ideas&amp;sp=EgQgAXAB</t>
        </is>
      </c>
    </row>
    <row r="3967" ht="25.5" customHeight="1">
      <c r="A3967" t="inlineStr">
        <is>
          <t>shredding paper</t>
        </is>
      </c>
      <c r="B3967" t="inlineStr">
        <is>
          <t>Comparing professional paper shredding services</t>
        </is>
      </c>
      <c r="C3967"/>
      <c r="D3967"/>
      <c r="E3967" t="inlineStr">
        <is>
          <t>https://www.youtube.com/results?search_query=Comparing+professional+paper+shredding+services&amp;sp=EgQgAXAB</t>
        </is>
      </c>
    </row>
    <row r="3968" ht="25.5" customHeight="1">
      <c r="A3968" t="inlineStr">
        <is>
          <t>shredding paper</t>
        </is>
      </c>
      <c r="B3968" t="inlineStr">
        <is>
          <t>Safe disposal of shredded paper</t>
        </is>
      </c>
      <c r="C3968"/>
      <c r="D3968"/>
      <c r="E3968" t="inlineStr">
        <is>
          <t>https://www.youtube.com/results?search_query=Safe+disposal+of+shredded+paper&amp;sp=EgQgAXAB</t>
        </is>
      </c>
    </row>
    <row r="3969" ht="25.5" customHeight="1">
      <c r="A3969" t="inlineStr">
        <is>
          <t>shredding paper</t>
        </is>
      </c>
      <c r="B3969" t="inlineStr">
        <is>
          <t>Day in the life of a paper shredding specialist</t>
        </is>
      </c>
      <c r="C3969"/>
      <c r="D3969"/>
      <c r="E3969" t="inlineStr">
        <is>
          <t>https://www.youtube.com/results?search_query=Day+in+the+life+of+a+paper+shredding+specialist&amp;sp=EgQgAXAB</t>
        </is>
      </c>
    </row>
    <row r="3970" ht="25.5" customHeight="1">
      <c r="A3970" t="inlineStr">
        <is>
          <t>shredding paper</t>
        </is>
      </c>
      <c r="B3970" t="inlineStr">
        <is>
          <t>Techniques for shredding paper at home</t>
        </is>
      </c>
      <c r="C3970"/>
      <c r="D3970"/>
      <c r="E3970" t="inlineStr">
        <is>
          <t>https://www.youtube.com/results?search_query=Techniques+for+shredding+paper+at+home&amp;sp=EgQgAXAB</t>
        </is>
      </c>
    </row>
    <row r="3971" ht="25.5" customHeight="1">
      <c r="A3971" t="inlineStr">
        <is>
          <t>shredding paper</t>
        </is>
      </c>
      <c r="B3971" t="inlineStr">
        <is>
          <t>Paper shredding for ecofriendly practices</t>
        </is>
      </c>
      <c r="C3971"/>
      <c r="D3971"/>
      <c r="E3971" t="inlineStr">
        <is>
          <t>https://www.youtube.com/results?search_query=Paper+shredding+for+ecofriendly+practices&amp;sp=EgQgAXAB</t>
        </is>
      </c>
    </row>
    <row r="3972" ht="25.5" customHeight="1">
      <c r="A3972" t="inlineStr">
        <is>
          <t>shredding paper</t>
        </is>
      </c>
      <c r="B3972" t="inlineStr">
        <is>
          <t>How to maintain and clean a paper shredder</t>
        </is>
      </c>
      <c r="C3972"/>
      <c r="D3972"/>
      <c r="E3972" t="inlineStr">
        <is>
          <t>https://www.youtube.com/results?search_query=How+to+maintain+and+clean+a+paper+shredder&amp;sp=EgQgAXAB</t>
        </is>
      </c>
    </row>
    <row r="3973" ht="25.5" customHeight="1">
      <c r="A3973" t="inlineStr">
        <is>
          <t>shredding paper</t>
        </is>
      </c>
      <c r="B3973" t="inlineStr">
        <is>
          <t>Avoiding common paper shredder mistakes</t>
        </is>
      </c>
      <c r="C3973"/>
      <c r="D3973"/>
      <c r="E3973" t="inlineStr">
        <is>
          <t>https://www.youtube.com/results?search_query=Avoiding+common+paper+shredder+mistakes&amp;sp=EgQgAXAB</t>
        </is>
      </c>
    </row>
    <row r="3974" ht="25.5" customHeight="1">
      <c r="A3974" t="inlineStr">
        <is>
          <t>shuffling cards</t>
        </is>
      </c>
      <c r="B3974" t="inlineStr">
        <is>
          <t>How to shuffle cards like a professional</t>
        </is>
      </c>
      <c r="C3974"/>
      <c r="D3974"/>
      <c r="E3974" t="inlineStr">
        <is>
          <t>https://www.youtube.com/results?search_query=How+to+shuffle+cards+like+a+professional&amp;sp=EgQgAXAB</t>
        </is>
      </c>
    </row>
    <row r="3975" ht="25.5" customHeight="1">
      <c r="A3975" t="inlineStr">
        <is>
          <t>shuffling cards</t>
        </is>
      </c>
      <c r="B3975" t="inlineStr">
        <is>
          <t>Best techniques for shuffling cards</t>
        </is>
      </c>
      <c r="C3975"/>
      <c r="D3975"/>
      <c r="E3975" t="inlineStr">
        <is>
          <t>https://www.youtube.com/results?search_query=Best+techniques+for+shuffling+cards&amp;sp=EgQgAXAB</t>
        </is>
      </c>
    </row>
    <row r="3976" ht="25.5" customHeight="1">
      <c r="A3976" t="inlineStr">
        <is>
          <t>shuffling cards</t>
        </is>
      </c>
      <c r="B3976" t="inlineStr">
        <is>
          <t>Day in the life of a magician: card shuffling tricks</t>
        </is>
      </c>
      <c r="C3976"/>
      <c r="D3976"/>
      <c r="E3976" t="inlineStr">
        <is>
          <t>https://www.youtube.com/results?search_query=Day+in+the+life+of+a+magician:+card+shuffling+tricks&amp;sp=EgQgAXAB</t>
        </is>
      </c>
    </row>
    <row r="3977" ht="25.5" customHeight="1">
      <c r="A3977" t="inlineStr">
        <is>
          <t>shuffling cards</t>
        </is>
      </c>
      <c r="B3977" t="inlineStr">
        <is>
          <t>Learning card magic: shuffling and cutting</t>
        </is>
      </c>
      <c r="C3977"/>
      <c r="D3977"/>
      <c r="E3977" t="inlineStr">
        <is>
          <t>https://www.youtube.com/results?search_query=Learning+card+magic:+shuffling+and+cutting&amp;sp=EgQgAXAB</t>
        </is>
      </c>
    </row>
    <row r="3978" ht="25.5" customHeight="1">
      <c r="A3978" t="inlineStr">
        <is>
          <t>shuffling cards</t>
        </is>
      </c>
      <c r="B3978" t="inlineStr">
        <is>
          <t>Tips and Tricks for shuffling playing cards</t>
        </is>
      </c>
      <c r="C3978"/>
      <c r="D3978"/>
      <c r="E3978" t="inlineStr">
        <is>
          <t>https://www.youtube.com/results?search_query=Tips+and+Tricks+for+shuffling+playing+cards&amp;sp=EgQgAXAB</t>
        </is>
      </c>
    </row>
    <row r="3979" ht="25.5" customHeight="1">
      <c r="A3979" t="inlineStr">
        <is>
          <t>shuffling cards</t>
        </is>
      </c>
      <c r="B3979" t="inlineStr">
        <is>
          <t>Step by step guide to bridge card shuffling</t>
        </is>
      </c>
      <c r="C3979"/>
      <c r="D3979"/>
      <c r="E3979" t="inlineStr">
        <is>
          <t>https://www.youtube.com/results?search_query=Step+by+step+guide+to+bridge+card+shuffling&amp;sp=EgQgAXAB</t>
        </is>
      </c>
    </row>
    <row r="3980" ht="25.5" customHeight="1">
      <c r="A3980" t="inlineStr">
        <is>
          <t>shuffling cards</t>
        </is>
      </c>
      <c r="B3980" t="inlineStr">
        <is>
          <t>Shuffling cards techniques for beginners</t>
        </is>
      </c>
      <c r="C3980"/>
      <c r="D3980"/>
      <c r="E3980" t="inlineStr">
        <is>
          <t>https://www.youtube.com/results?search_query=Shuffling+cards+techniques+for+beginners&amp;sp=EgQgAXAB</t>
        </is>
      </c>
    </row>
    <row r="3981" ht="25.5" customHeight="1">
      <c r="A3981" t="inlineStr">
        <is>
          <t>shuffling cards</t>
        </is>
      </c>
      <c r="B3981" t="inlineStr">
        <is>
          <t>Advanced card shuffling tricks and methods</t>
        </is>
      </c>
      <c r="C3981"/>
      <c r="D3981"/>
      <c r="E3981" t="inlineStr">
        <is>
          <t>https://www.youtube.com/results?search_query=Advanced+card+shuffling+tricks+and+methods&amp;sp=EgQgAXAB</t>
        </is>
      </c>
    </row>
    <row r="3982" ht="25.5" customHeight="1">
      <c r="A3982" t="inlineStr">
        <is>
          <t>shuffling cards</t>
        </is>
      </c>
      <c r="B3982" t="inlineStr">
        <is>
          <t>How to shuffle and deal cards in poker</t>
        </is>
      </c>
      <c r="C3982"/>
      <c r="D3982"/>
      <c r="E3982" t="inlineStr">
        <is>
          <t>https://www.youtube.com/results?search_query=How+to+shuffle+and+deal+cards+in+poker&amp;sp=EgQgAXAB</t>
        </is>
      </c>
    </row>
    <row r="3983" ht="25.5" customHeight="1">
      <c r="A3983" t="inlineStr">
        <is>
          <t>shuffling cards</t>
        </is>
      </c>
      <c r="B3983" t="inlineStr">
        <is>
          <t>Different methods of shuffling cards explained</t>
        </is>
      </c>
      <c r="C3983"/>
      <c r="D3983"/>
      <c r="E3983" t="inlineStr">
        <is>
          <t>https://www.youtube.com/results?search_query=Different+methods+of+shuffling+cards+explained&amp;sp=EgQgAXAB</t>
        </is>
      </c>
    </row>
    <row r="3984" ht="25.5" customHeight="1">
      <c r="A3984" t="inlineStr">
        <is>
          <t>side kick</t>
        </is>
      </c>
      <c r="B3984" t="inlineStr">
        <is>
          <t>How to do a side kick tutorial</t>
        </is>
      </c>
      <c r="C3984"/>
      <c r="D3984"/>
      <c r="E3984" t="inlineStr">
        <is>
          <t>https://www.youtube.com/results?search_query=How+to+do+a+side+kick+tutorial&amp;sp=EgQgAXAB</t>
        </is>
      </c>
    </row>
    <row r="3985" ht="25.5" customHeight="1">
      <c r="A3985" t="inlineStr">
        <is>
          <t>side kick</t>
        </is>
      </c>
      <c r="B3985" t="inlineStr">
        <is>
          <t>Side kick training exercises</t>
        </is>
      </c>
      <c r="C3985"/>
      <c r="D3985"/>
      <c r="E3985" t="inlineStr">
        <is>
          <t>https://www.youtube.com/results?search_query=Side+kick+training+exercises&amp;sp=EgQgAXAB</t>
        </is>
      </c>
    </row>
    <row r="3986" ht="25.5" customHeight="1">
      <c r="A3986" t="inlineStr">
        <is>
          <t>side kick</t>
        </is>
      </c>
      <c r="B3986" t="inlineStr">
        <is>
          <t>Side kick in martial arts</t>
        </is>
      </c>
      <c r="C3986"/>
      <c r="D3986"/>
      <c r="E3986" t="inlineStr">
        <is>
          <t>https://www.youtube.com/results?search_query=Side+kick+in+martial+arts&amp;sp=EgQgAXAB</t>
        </is>
      </c>
    </row>
    <row r="3987" ht="25.5" customHeight="1">
      <c r="A3987" t="inlineStr">
        <is>
          <t>side kick</t>
        </is>
      </c>
      <c r="B3987" t="inlineStr">
        <is>
          <t>Taekwondo side kick demonstration</t>
        </is>
      </c>
      <c r="C3987"/>
      <c r="D3987"/>
      <c r="E3987" t="inlineStr">
        <is>
          <t>https://www.youtube.com/results?search_query=Taekwondo+side+kick+demonstration&amp;sp=EgQgAXAB</t>
        </is>
      </c>
    </row>
    <row r="3988" ht="25.5" customHeight="1">
      <c r="A3988" t="inlineStr">
        <is>
          <t>side kick</t>
        </is>
      </c>
      <c r="B3988" t="inlineStr">
        <is>
          <t>Perfecting a side kick technique</t>
        </is>
      </c>
      <c r="C3988"/>
      <c r="D3988"/>
      <c r="E3988" t="inlineStr">
        <is>
          <t>https://www.youtube.com/results?search_query=Perfecting+a+side+kick+technique&amp;sp=EgQgAXAB</t>
        </is>
      </c>
    </row>
    <row r="3989" ht="25.5" customHeight="1">
      <c r="A3989" t="inlineStr">
        <is>
          <t>side kick</t>
        </is>
      </c>
      <c r="B3989" t="inlineStr">
        <is>
          <t>Day in the life of a Kickboxer</t>
        </is>
      </c>
      <c r="C3989"/>
      <c r="D3989"/>
      <c r="E3989" t="inlineStr">
        <is>
          <t>https://www.youtube.com/results?search_query=Day+in+the+life+of+a+Kickboxer&amp;sp=EgQgAXAB</t>
        </is>
      </c>
    </row>
    <row r="3990" ht="25.5" customHeight="1">
      <c r="A3990" t="inlineStr">
        <is>
          <t>side kick</t>
        </is>
      </c>
      <c r="B3990" t="inlineStr">
        <is>
          <t>Best side kick knockouts in MMA</t>
        </is>
      </c>
      <c r="C3990"/>
      <c r="D3990"/>
      <c r="E3990" t="inlineStr">
        <is>
          <t>https://www.youtube.com/results?search_query=Best+side+kick+knockouts+in+MMA&amp;sp=EgQgAXAB</t>
        </is>
      </c>
    </row>
    <row r="3991" ht="25.5" customHeight="1">
      <c r="A3991" t="inlineStr">
        <is>
          <t>side kick</t>
        </is>
      </c>
      <c r="B3991" t="inlineStr">
        <is>
          <t>Side kick drills and practices</t>
        </is>
      </c>
      <c r="C3991"/>
      <c r="D3991"/>
      <c r="E3991" t="inlineStr">
        <is>
          <t>https://www.youtube.com/results?search_query=Side+kick+drills+and+practices&amp;sp=EgQgAXAB</t>
        </is>
      </c>
    </row>
    <row r="3992" ht="25.5" customHeight="1">
      <c r="A3992" t="inlineStr">
        <is>
          <t>side kick</t>
        </is>
      </c>
      <c r="B3992" t="inlineStr">
        <is>
          <t>Side kick combinations in Kickboxing</t>
        </is>
      </c>
      <c r="C3992"/>
      <c r="D3992"/>
      <c r="E3992" t="inlineStr">
        <is>
          <t>https://www.youtube.com/results?search_query=Side+kick+combinations+in+Kickboxing&amp;sp=EgQgAXAB</t>
        </is>
      </c>
    </row>
    <row r="3993" ht="25.5" customHeight="1">
      <c r="A3993" t="inlineStr">
        <is>
          <t>side kick</t>
        </is>
      </c>
      <c r="B3993" t="inlineStr">
        <is>
          <t>Benefits of mastering a side kick</t>
        </is>
      </c>
      <c r="C3993"/>
      <c r="D3993"/>
      <c r="E3993" t="inlineStr">
        <is>
          <t>https://www.youtube.com/results?search_query=Benefits+of+mastering+a+side+kick&amp;sp=EgQgAXAB</t>
        </is>
      </c>
    </row>
    <row r="3994" ht="25.5" customHeight="1">
      <c r="A3994" t="inlineStr">
        <is>
          <t>sign language interpreting</t>
        </is>
      </c>
      <c r="B3994" t="inlineStr">
        <is>
          <t>How to become a sign language interpreter</t>
        </is>
      </c>
      <c r="C3994"/>
      <c r="D3994"/>
      <c r="E3994" t="inlineStr">
        <is>
          <t>https://www.youtube.com/results?search_query=How+to+become+a+sign+language+interpreter&amp;sp=EgQgAXAB</t>
        </is>
      </c>
    </row>
    <row r="3995" ht="25.5" customHeight="1">
      <c r="A3995" t="inlineStr">
        <is>
          <t>sign language interpreting</t>
        </is>
      </c>
      <c r="B3995" t="inlineStr">
        <is>
          <t>Day in the life of a sign language interpreter</t>
        </is>
      </c>
      <c r="C3995"/>
      <c r="D3995"/>
      <c r="E3995" t="inlineStr">
        <is>
          <t>https://www.youtube.com/results?search_query=Day+in+the+life+of+a+sign+language+interpreter&amp;sp=EgQgAXAB</t>
        </is>
      </c>
    </row>
    <row r="3996" ht="25.5" customHeight="1">
      <c r="A3996" t="inlineStr">
        <is>
          <t>sign language interpreting</t>
        </is>
      </c>
      <c r="B3996" t="inlineStr">
        <is>
          <t>Best techniques for sign language interpreting</t>
        </is>
      </c>
      <c r="C3996"/>
      <c r="D3996"/>
      <c r="E3996" t="inlineStr">
        <is>
          <t>https://www.youtube.com/results?search_query=Best+techniques+for+sign+language+interpreting&amp;sp=EgQgAXAB</t>
        </is>
      </c>
    </row>
    <row r="3997" ht="25.5" customHeight="1">
      <c r="A3997" t="inlineStr">
        <is>
          <t>sign language interpreting</t>
        </is>
      </c>
      <c r="B3997" t="inlineStr">
        <is>
          <t>Basic sign language interpreting for beginners</t>
        </is>
      </c>
      <c r="C3997"/>
      <c r="D3997"/>
      <c r="E3997" t="inlineStr">
        <is>
          <t>https://www.youtube.com/results?search_query=Basic+sign+language+interpreting+for+beginners&amp;sp=EgQgAXAB</t>
        </is>
      </c>
    </row>
    <row r="3998" ht="25.5" customHeight="1">
      <c r="A3998" t="inlineStr">
        <is>
          <t>sign language interpreting</t>
        </is>
      </c>
      <c r="B3998" t="inlineStr">
        <is>
          <t>Expert tips on sign language interpreting</t>
        </is>
      </c>
      <c r="C3998"/>
      <c r="D3998"/>
      <c r="E3998" t="inlineStr">
        <is>
          <t>https://www.youtube.com/results?search_query=Expert+tips+on+sign+language+interpreting&amp;sp=EgQgAXAB</t>
        </is>
      </c>
    </row>
    <row r="3999" ht="25.5" customHeight="1">
      <c r="A3999" t="inlineStr">
        <is>
          <t>sign language interpreting</t>
        </is>
      </c>
      <c r="B3999" t="inlineStr">
        <is>
          <t>Sign language interpreting in various settings</t>
        </is>
      </c>
      <c r="C3999"/>
      <c r="D3999"/>
      <c r="E3999" t="inlineStr">
        <is>
          <t>https://www.youtube.com/results?search_query=Sign+language+interpreting+in+various+settings&amp;sp=EgQgAXAB</t>
        </is>
      </c>
    </row>
    <row r="4000" ht="25.5" customHeight="1">
      <c r="A4000" t="inlineStr">
        <is>
          <t>sign language interpreting</t>
        </is>
      </c>
      <c r="B4000" t="inlineStr">
        <is>
          <t>Essential gestures in sign language interpreting</t>
        </is>
      </c>
      <c r="C4000"/>
      <c r="D4000"/>
      <c r="E4000" t="inlineStr">
        <is>
          <t>https://www.youtube.com/results?search_query=Essential+gestures+in+sign+language+interpreting&amp;sp=EgQgAXAB</t>
        </is>
      </c>
    </row>
    <row r="4001" ht="25.5" customHeight="1">
      <c r="A4001" t="inlineStr">
        <is>
          <t>sign language interpreting</t>
        </is>
      </c>
      <c r="B4001" t="inlineStr">
        <is>
          <t>Challenges and solutions in sign language interpreting</t>
        </is>
      </c>
      <c r="C4001"/>
      <c r="D4001"/>
      <c r="E4001" t="inlineStr">
        <is>
          <t>https://www.youtube.com/results?search_query=Challenges+and+solutions+in+sign+language+interpreting&amp;sp=EgQgAXAB</t>
        </is>
      </c>
    </row>
    <row r="4002" ht="25.5" customHeight="1">
      <c r="A4002" t="inlineStr">
        <is>
          <t>sign language interpreting</t>
        </is>
      </c>
      <c r="B4002" t="inlineStr">
        <is>
          <t>Certification process for sign language interpreters</t>
        </is>
      </c>
      <c r="C4002"/>
      <c r="D4002"/>
      <c r="E4002" t="inlineStr">
        <is>
          <t>https://www.youtube.com/results?search_query=Certification+process+for+sign+language+interpreters&amp;sp=EgQgAXAB</t>
        </is>
      </c>
    </row>
    <row r="4003" ht="25.5" customHeight="1">
      <c r="A4003" t="inlineStr">
        <is>
          <t>sign language interpreting</t>
        </is>
      </c>
      <c r="B4003" t="inlineStr">
        <is>
          <t>Advancements and technology in sign language interpreting</t>
        </is>
      </c>
      <c r="C4003"/>
      <c r="D4003"/>
      <c r="E4003" t="inlineStr">
        <is>
          <t>https://www.youtube.com/results?search_query=Advancements+and+technology+in+sign+language+interpreting&amp;sp=EgQgAXAB</t>
        </is>
      </c>
    </row>
    <row r="4004" ht="25.5" customHeight="1">
      <c r="A4004" t="inlineStr">
        <is>
          <t>situp</t>
        </is>
      </c>
      <c r="B4004" t="inlineStr">
        <is>
          <t>How to correctly do a situp</t>
        </is>
      </c>
      <c r="C4004"/>
      <c r="D4004"/>
      <c r="E4004" t="inlineStr">
        <is>
          <t>https://www.youtube.com/results?search_query=How+to+correctly+do+a+situp&amp;sp=EgQgAXAB</t>
        </is>
      </c>
    </row>
    <row r="4005" ht="25.5" customHeight="1">
      <c r="A4005" t="inlineStr">
        <is>
          <t>situp</t>
        </is>
      </c>
      <c r="B4005" t="inlineStr">
        <is>
          <t>Situp technique for beginners</t>
        </is>
      </c>
      <c r="C4005"/>
      <c r="D4005"/>
      <c r="E4005" t="inlineStr">
        <is>
          <t>https://www.youtube.com/results?search_query=Situp+technique+for+beginners&amp;sp=EgQgAXAB</t>
        </is>
      </c>
    </row>
    <row r="4006" ht="25.5" customHeight="1">
      <c r="A4006" t="inlineStr">
        <is>
          <t>situp</t>
        </is>
      </c>
      <c r="B4006" t="inlineStr">
        <is>
          <t>Proper situp form for better abs</t>
        </is>
      </c>
      <c r="C4006"/>
      <c r="D4006"/>
      <c r="E4006" t="inlineStr">
        <is>
          <t>https://www.youtube.com/results?search_query=Proper+situp+form+for+better+abs&amp;sp=EgQgAXAB</t>
        </is>
      </c>
    </row>
    <row r="4007" ht="25.5" customHeight="1">
      <c r="A4007" t="inlineStr">
        <is>
          <t>situp</t>
        </is>
      </c>
      <c r="B4007" t="inlineStr">
        <is>
          <t>10 minute situp workout routine</t>
        </is>
      </c>
      <c r="C4007"/>
      <c r="D4007"/>
      <c r="E4007" t="inlineStr">
        <is>
          <t>https://www.youtube.com/results?search_query=10+minute+situp+workout+routine&amp;sp=EgQgAXAB</t>
        </is>
      </c>
    </row>
    <row r="4008" ht="25.5" customHeight="1">
      <c r="A4008" t="inlineStr">
        <is>
          <t>situp</t>
        </is>
      </c>
      <c r="B4008" t="inlineStr">
        <is>
          <t>Day in the life of a gym trainer: situp exercise</t>
        </is>
      </c>
      <c r="C4008"/>
      <c r="D4008"/>
      <c r="E4008" t="inlineStr">
        <is>
          <t>https://www.youtube.com/results?search_query=Day+in+the+life+of+a+gym+trainer:+situp+exercise&amp;sp=EgQgAXAB</t>
        </is>
      </c>
    </row>
    <row r="4009" ht="25.5" customHeight="1">
      <c r="A4009" t="inlineStr">
        <is>
          <t>situp</t>
        </is>
      </c>
      <c r="B4009" t="inlineStr">
        <is>
          <t>Intensive situp challenge for core strength</t>
        </is>
      </c>
      <c r="C4009"/>
      <c r="D4009"/>
      <c r="E4009" t="inlineStr">
        <is>
          <t>https://www.youtube.com/results?search_query=Intensive+situp+challenge+for+core+strength&amp;sp=EgQgAXAB</t>
        </is>
      </c>
    </row>
    <row r="4010" ht="25.5" customHeight="1">
      <c r="A4010" t="inlineStr">
        <is>
          <t>situp</t>
        </is>
      </c>
      <c r="B4010" t="inlineStr">
        <is>
          <t>Yoga variations of situps</t>
        </is>
      </c>
      <c r="C4010"/>
      <c r="D4010"/>
      <c r="E4010" t="inlineStr">
        <is>
          <t>https://www.youtube.com/results?search_query=Yoga+variations+of+situps&amp;sp=EgQgAXAB</t>
        </is>
      </c>
    </row>
    <row r="4011" ht="25.5" customHeight="1">
      <c r="A4011" t="inlineStr">
        <is>
          <t>situp</t>
        </is>
      </c>
      <c r="B4011" t="inlineStr">
        <is>
          <t>Do's and Don'ts while performing situps</t>
        </is>
      </c>
      <c r="C4011"/>
      <c r="D4011"/>
      <c r="E4011" t="inlineStr">
        <is>
          <t>https://www.youtube.com/results?search_query=Do's+and+Don'ts+while+performing+situps&amp;sp=EgQgAXAB</t>
        </is>
      </c>
    </row>
    <row r="4012" ht="25.5" customHeight="1">
      <c r="A4012" t="inlineStr">
        <is>
          <t>situp</t>
        </is>
      </c>
      <c r="B4012" t="inlineStr">
        <is>
          <t>Professional tips to master the situp exercise</t>
        </is>
      </c>
      <c r="C4012"/>
      <c r="D4012"/>
      <c r="E4012" t="inlineStr">
        <is>
          <t>https://www.youtube.com/results?search_query=Professional+tips+to+master+the+situp+exercise&amp;sp=EgQgAXAB</t>
        </is>
      </c>
    </row>
    <row r="4013" ht="25.5" customHeight="1">
      <c r="A4013" t="inlineStr">
        <is>
          <t>situp</t>
        </is>
      </c>
      <c r="B4013" t="inlineStr">
        <is>
          <t>Body transformations using situp routines.</t>
        </is>
      </c>
      <c r="C4013"/>
      <c r="D4013"/>
      <c r="E4013" t="inlineStr">
        <is>
          <t>https://www.youtube.com/results?search_query=Body+transformations+using+situp+routines.&amp;sp=EgQgAXAB</t>
        </is>
      </c>
    </row>
    <row r="4014" ht="25.5" customHeight="1">
      <c r="A4014" t="inlineStr">
        <is>
          <t>ski jumping</t>
        </is>
      </c>
      <c r="B4014" t="inlineStr">
        <is>
          <t>How to start ski jumping for beginners</t>
        </is>
      </c>
      <c r="C4014"/>
      <c r="D4014"/>
      <c r="E4014" t="inlineStr">
        <is>
          <t>https://www.youtube.com/results?search_query=How+to+start+ski+jumping+for+beginners&amp;sp=EgQgAXAB</t>
        </is>
      </c>
    </row>
    <row r="4015" ht="25.5" customHeight="1">
      <c r="A4015" t="inlineStr">
        <is>
          <t>ski jumping</t>
        </is>
      </c>
      <c r="B4015" t="inlineStr">
        <is>
          <t>Tips and tricks for ski jumping</t>
        </is>
      </c>
      <c r="C4015"/>
      <c r="D4015"/>
      <c r="E4015" t="inlineStr">
        <is>
          <t>https://www.youtube.com/results?search_query=Tips+and+tricks+for+ski+jumping&amp;sp=EgQgAXAB</t>
        </is>
      </c>
    </row>
    <row r="4016" ht="25.5" customHeight="1">
      <c r="A4016" t="inlineStr">
        <is>
          <t>ski jumping</t>
        </is>
      </c>
      <c r="B4016" t="inlineStr">
        <is>
          <t>Ski jumping techniques explained</t>
        </is>
      </c>
      <c r="C4016"/>
      <c r="D4016"/>
      <c r="E4016" t="inlineStr">
        <is>
          <t>https://www.youtube.com/results?search_query=Ski+jumping+techniques+explained&amp;sp=EgQgAXAB</t>
        </is>
      </c>
    </row>
    <row r="4017" ht="25.5" customHeight="1">
      <c r="A4017" t="inlineStr">
        <is>
          <t>ski jumping</t>
        </is>
      </c>
      <c r="B4017" t="inlineStr">
        <is>
          <t>Day in the life of a professional ski jumper</t>
        </is>
      </c>
      <c r="C4017"/>
      <c r="D4017"/>
      <c r="E4017" t="inlineStr">
        <is>
          <t>https://www.youtube.com/results?search_query=Day+in+the+life+of+a+professional+ski+jumper&amp;sp=EgQgAXAB</t>
        </is>
      </c>
    </row>
    <row r="4018" ht="25.5" customHeight="1">
      <c r="A4018" t="inlineStr">
        <is>
          <t>ski jumping</t>
        </is>
      </c>
      <c r="B4018" t="inlineStr">
        <is>
          <t>World record ski jumping performances</t>
        </is>
      </c>
      <c r="C4018"/>
      <c r="D4018"/>
      <c r="E4018" t="inlineStr">
        <is>
          <t>https://www.youtube.com/results?search_query=World+record+ski+jumping+performances&amp;sp=EgQgAXAB</t>
        </is>
      </c>
    </row>
    <row r="4019" ht="25.5" customHeight="1">
      <c r="A4019" t="inlineStr">
        <is>
          <t>ski jumping</t>
        </is>
      </c>
      <c r="B4019" t="inlineStr">
        <is>
          <t>Detailed guide to ski jumping equipment</t>
        </is>
      </c>
      <c r="C4019"/>
      <c r="D4019"/>
      <c r="E4019" t="inlineStr">
        <is>
          <t>https://www.youtube.com/results?search_query=Detailed+guide+to+ski+jumping+equipment&amp;sp=EgQgAXAB</t>
        </is>
      </c>
    </row>
    <row r="4020" ht="25.5" customHeight="1">
      <c r="A4020" t="inlineStr">
        <is>
          <t>ski jumping</t>
        </is>
      </c>
      <c r="B4020" t="inlineStr">
        <is>
          <t>Training for ski jumping: a comprehensive guide</t>
        </is>
      </c>
      <c r="C4020"/>
      <c r="D4020"/>
      <c r="E4020" t="inlineStr">
        <is>
          <t>https://www.youtube.com/results?search_query=Training+for+ski+jumping:+a+comprehensive+guide&amp;sp=EgQgAXAB</t>
        </is>
      </c>
    </row>
    <row r="4021" ht="25.5" customHeight="1">
      <c r="A4021" t="inlineStr">
        <is>
          <t>ski jumping</t>
        </is>
      </c>
      <c r="B4021" t="inlineStr">
        <is>
          <t>Common mistakes in ski jumping and how to avoid them</t>
        </is>
      </c>
      <c r="C4021"/>
      <c r="D4021"/>
      <c r="E4021" t="inlineStr">
        <is>
          <t>https://www.youtube.com/results?search_query=Common+mistakes+in+ski+jumping+and+how+to+avoid+them&amp;sp=EgQgAXAB</t>
        </is>
      </c>
    </row>
    <row r="4022" ht="25.5" customHeight="1">
      <c r="A4022" t="inlineStr">
        <is>
          <t>ski jumping</t>
        </is>
      </c>
      <c r="B4022" t="inlineStr">
        <is>
          <t>Ski jumping competition highlights</t>
        </is>
      </c>
      <c r="C4022"/>
      <c r="D4022"/>
      <c r="E4022" t="inlineStr">
        <is>
          <t>https://www.youtube.com/results?search_query=Ski+jumping+competition+highlights&amp;sp=EgQgAXAB</t>
        </is>
      </c>
    </row>
    <row r="4023" ht="25.5" customHeight="1">
      <c r="A4023" t="inlineStr">
        <is>
          <t>ski jumping</t>
        </is>
      </c>
      <c r="B4023" t="inlineStr">
        <is>
          <t>Indoor lessons for ski jumping preparation</t>
        </is>
      </c>
      <c r="C4023"/>
      <c r="D4023"/>
      <c r="E4023" t="inlineStr">
        <is>
          <t>https://www.youtube.com/results?search_query=Indoor+lessons+for+ski+jumping+preparation&amp;sp=EgQgAXAB</t>
        </is>
      </c>
    </row>
    <row r="4024" ht="25.5" customHeight="1">
      <c r="A4024" t="inlineStr">
        <is>
          <t>skiing (not slalom or crosscountry)</t>
        </is>
      </c>
      <c r="B4024" t="inlineStr">
        <is>
          <t>How to ski for beginners</t>
        </is>
      </c>
      <c r="C4024"/>
      <c r="D4024"/>
      <c r="E4024" t="inlineStr">
        <is>
          <t>https://www.youtube.com/results?search_query=How+to+ski+for+beginners&amp;sp=EgQgAXAB</t>
        </is>
      </c>
    </row>
    <row r="4025" ht="25.5" customHeight="1">
      <c r="A4025" t="inlineStr">
        <is>
          <t>skiing (not slalom or crosscountry)</t>
        </is>
      </c>
      <c r="B4025" t="inlineStr">
        <is>
          <t>Downhill skiing tutorial</t>
        </is>
      </c>
      <c r="C4025"/>
      <c r="D4025"/>
      <c r="E4025" t="inlineStr">
        <is>
          <t>https://www.youtube.com/results?search_query=Downhill+skiing+tutorial&amp;sp=EgQgAXAB</t>
        </is>
      </c>
    </row>
    <row r="4026" ht="25.5" customHeight="1">
      <c r="A4026" t="inlineStr">
        <is>
          <t>skiing (not slalom or crosscountry)</t>
        </is>
      </c>
      <c r="B4026" t="inlineStr">
        <is>
          <t>Best skiing locations globally</t>
        </is>
      </c>
      <c r="C4026"/>
      <c r="D4026"/>
      <c r="E4026" t="inlineStr">
        <is>
          <t>https://www.youtube.com/results?search_query=Best+skiing+locations+globally&amp;sp=EgQgAXAB</t>
        </is>
      </c>
    </row>
    <row r="4027" ht="25.5" customHeight="1">
      <c r="A4027" t="inlineStr">
        <is>
          <t>skiing (not slalom or crosscountry)</t>
        </is>
      </c>
      <c r="B4027" t="inlineStr">
        <is>
          <t>Day in the life of a professional skier</t>
        </is>
      </c>
      <c r="C4027"/>
      <c r="D4027"/>
      <c r="E4027" t="inlineStr">
        <is>
          <t>https://www.youtube.com/results?search_query=Day+in+the+life+of+a+professional+skier&amp;sp=EgQgAXAB</t>
        </is>
      </c>
    </row>
    <row r="4028" ht="25.5" customHeight="1">
      <c r="A4028" t="inlineStr">
        <is>
          <t>skiing (not slalom or crosscountry)</t>
        </is>
      </c>
      <c r="B4028" t="inlineStr">
        <is>
          <t>What equipment is needed for downhill skiing</t>
        </is>
      </c>
      <c r="C4028"/>
      <c r="D4028"/>
      <c r="E4028" t="inlineStr">
        <is>
          <t>https://www.youtube.com/results?search_query=What+equipment+is+needed+for+downhill+skiing&amp;sp=EgQgAXAB</t>
        </is>
      </c>
    </row>
    <row r="4029" ht="25.5" customHeight="1">
      <c r="A4029" t="inlineStr">
        <is>
          <t>skiing (not slalom or crosscountry)</t>
        </is>
      </c>
      <c r="B4029" t="inlineStr">
        <is>
          <t>Alpine skiing tips and tricks</t>
        </is>
      </c>
      <c r="C4029"/>
      <c r="D4029"/>
      <c r="E4029" t="inlineStr">
        <is>
          <t>https://www.youtube.com/results?search_query=Alpine+skiing+tips+and+tricks&amp;sp=EgQgAXAB</t>
        </is>
      </c>
    </row>
    <row r="4030" ht="25.5" customHeight="1">
      <c r="A4030" t="inlineStr">
        <is>
          <t>skiing (not slalom or crosscountry)</t>
        </is>
      </c>
      <c r="B4030" t="inlineStr">
        <is>
          <t>Skiing safety precautions</t>
        </is>
      </c>
      <c r="C4030"/>
      <c r="D4030"/>
      <c r="E4030" t="inlineStr">
        <is>
          <t>https://www.youtube.com/results?search_query=Skiing+safety+precautions&amp;sp=EgQgAXAB</t>
        </is>
      </c>
    </row>
    <row r="4031" ht="25.5" customHeight="1">
      <c r="A4031" t="inlineStr">
        <is>
          <t>skiing (not slalom or crosscountry)</t>
        </is>
      </c>
      <c r="B4031" t="inlineStr">
        <is>
          <t>How to improve skiing techniques</t>
        </is>
      </c>
      <c r="C4031"/>
      <c r="D4031"/>
      <c r="E4031" t="inlineStr">
        <is>
          <t>https://www.youtube.com/results?search_query=How+to+improve+skiing+techniques&amp;sp=EgQgAXAB</t>
        </is>
      </c>
    </row>
    <row r="4032" ht="25.5" customHeight="1">
      <c r="A4032" t="inlineStr">
        <is>
          <t>skiing (not slalom or crosscountry)</t>
        </is>
      </c>
      <c r="B4032" t="inlineStr">
        <is>
          <t>Comparison of skiing styles excluding slalom and crosscountry</t>
        </is>
      </c>
      <c r="C4032"/>
      <c r="D4032"/>
      <c r="E4032" t="inlineStr">
        <is>
          <t>https://www.youtube.com/results?search_query=Comparison+of+skiing+styles+excluding+slalom+and+crosscountry&amp;sp=EgQgAXAB</t>
        </is>
      </c>
    </row>
    <row r="4033" ht="25.5" customHeight="1">
      <c r="A4033" t="inlineStr">
        <is>
          <t>skiing (not slalom or crosscountry)</t>
        </is>
      </c>
      <c r="B4033" t="inlineStr">
        <is>
          <t>Skiing downhill basics and proper form</t>
        </is>
      </c>
      <c r="C4033"/>
      <c r="D4033"/>
      <c r="E4033" t="inlineStr">
        <is>
          <t>https://www.youtube.com/results?search_query=Skiing+downhill+basics+and+proper+form&amp;sp=EgQgAXAB</t>
        </is>
      </c>
    </row>
    <row r="4034" ht="25.5" customHeight="1">
      <c r="A4034" t="inlineStr">
        <is>
          <t>skiing crosscountry</t>
        </is>
      </c>
      <c r="B4034" t="inlineStr">
        <is>
          <t>How to start crosscountry skiing for beginners</t>
        </is>
      </c>
      <c r="C4034"/>
      <c r="D4034"/>
      <c r="E4034" t="inlineStr">
        <is>
          <t>https://www.youtube.com/results?search_query=How+to+start+crosscountry+skiing+for+beginners&amp;sp=EgQgAXAB</t>
        </is>
      </c>
    </row>
    <row r="4035" ht="25.5" customHeight="1">
      <c r="A4035" t="inlineStr">
        <is>
          <t>skiing crosscountry</t>
        </is>
      </c>
      <c r="B4035" t="inlineStr">
        <is>
          <t>Best tips for crosscountry skiing</t>
        </is>
      </c>
      <c r="C4035"/>
      <c r="D4035"/>
      <c r="E4035" t="inlineStr">
        <is>
          <t>https://www.youtube.com/results?search_query=Best+tips+for+crosscountry+skiing&amp;sp=EgQgAXAB</t>
        </is>
      </c>
    </row>
    <row r="4036" ht="25.5" customHeight="1">
      <c r="A4036" t="inlineStr">
        <is>
          <t>skiing crosscountry</t>
        </is>
      </c>
      <c r="B4036" t="inlineStr">
        <is>
          <t>Day in the life of a crosscountry skier</t>
        </is>
      </c>
      <c r="C4036"/>
      <c r="D4036"/>
      <c r="E4036" t="inlineStr">
        <is>
          <t>https://www.youtube.com/results?search_query=Day+in+the+life+of+a+crosscountry+skier&amp;sp=EgQgAXAB</t>
        </is>
      </c>
    </row>
    <row r="4037" ht="25.5" customHeight="1">
      <c r="A4037" t="inlineStr">
        <is>
          <t>skiing crosscountry</t>
        </is>
      </c>
      <c r="B4037" t="inlineStr">
        <is>
          <t>Crosscountry skiing techniques for intermediate</t>
        </is>
      </c>
      <c r="C4037"/>
      <c r="D4037"/>
      <c r="E4037" t="inlineStr">
        <is>
          <t>https://www.youtube.com/results?search_query=Crosscountry+skiing+techniques+for+intermediate&amp;sp=EgQgAXAB</t>
        </is>
      </c>
    </row>
    <row r="4038" ht="25.5" customHeight="1">
      <c r="A4038" t="inlineStr">
        <is>
          <t>skiing crosscountry</t>
        </is>
      </c>
      <c r="B4038" t="inlineStr">
        <is>
          <t>Advanced crosscountry skiing guide</t>
        </is>
      </c>
      <c r="C4038"/>
      <c r="D4038"/>
      <c r="E4038" t="inlineStr">
        <is>
          <t>https://www.youtube.com/results?search_query=Advanced+crosscountry+skiing+guide&amp;sp=EgQgAXAB</t>
        </is>
      </c>
    </row>
    <row r="4039" ht="25.5" customHeight="1">
      <c r="A4039" t="inlineStr">
        <is>
          <t>skiing crosscountry</t>
        </is>
      </c>
      <c r="B4039" t="inlineStr">
        <is>
          <t>Crosscountry skiing training program</t>
        </is>
      </c>
      <c r="C4039"/>
      <c r="D4039"/>
      <c r="E4039" t="inlineStr">
        <is>
          <t>https://www.youtube.com/results?search_query=Crosscountry+skiing+training+program&amp;sp=EgQgAXAB</t>
        </is>
      </c>
    </row>
    <row r="4040" ht="25.5" customHeight="1">
      <c r="A4040" t="inlineStr">
        <is>
          <t>skiing crosscountry</t>
        </is>
      </c>
      <c r="B4040" t="inlineStr">
        <is>
          <t>How to maintain a crosscountry skiing gear</t>
        </is>
      </c>
      <c r="C4040"/>
      <c r="D4040"/>
      <c r="E4040" t="inlineStr">
        <is>
          <t>https://www.youtube.com/results?search_query=How+to+maintain+a+crosscountry+skiing+gear&amp;sp=EgQgAXAB</t>
        </is>
      </c>
    </row>
    <row r="4041" ht="25.5" customHeight="1">
      <c r="A4041" t="inlineStr">
        <is>
          <t>skiing crosscountry</t>
        </is>
      </c>
      <c r="B4041" t="inlineStr">
        <is>
          <t>Professional crosscountry skiing competitions</t>
        </is>
      </c>
      <c r="C4041"/>
      <c r="D4041"/>
      <c r="E4041" t="inlineStr">
        <is>
          <t>https://www.youtube.com/results?search_query=Professional+crosscountry+skiing+competitions&amp;sp=EgQgAXAB</t>
        </is>
      </c>
    </row>
    <row r="4042" ht="25.5" customHeight="1">
      <c r="A4042" t="inlineStr">
        <is>
          <t>skiing crosscountry</t>
        </is>
      </c>
      <c r="B4042" t="inlineStr">
        <is>
          <t>Difference between downhill skiing and crosscountry skiing</t>
        </is>
      </c>
      <c r="C4042"/>
      <c r="D4042"/>
      <c r="E4042" t="inlineStr">
        <is>
          <t>https://www.youtube.com/results?search_query=Difference+between+downhill+skiing+and+crosscountry+skiing&amp;sp=EgQgAXAB</t>
        </is>
      </c>
    </row>
    <row r="4043" ht="25.5" customHeight="1">
      <c r="A4043" t="inlineStr">
        <is>
          <t>skiing crosscountry</t>
        </is>
      </c>
      <c r="B4043" t="inlineStr">
        <is>
          <t>Documentary on the history of crosscountry skiing</t>
        </is>
      </c>
      <c r="C4043"/>
      <c r="D4043"/>
      <c r="E4043" t="inlineStr">
        <is>
          <t>https://www.youtube.com/results?search_query=Documentary+on+the+history+of+crosscountry+skiing&amp;sp=EgQgAXAB</t>
        </is>
      </c>
    </row>
    <row r="4044" ht="25.5" customHeight="1">
      <c r="A4044" t="inlineStr">
        <is>
          <t>skiing slalom</t>
        </is>
      </c>
      <c r="B4044" t="inlineStr">
        <is>
          <t>How to ski slalom for beginners</t>
        </is>
      </c>
      <c r="C4044"/>
      <c r="D4044"/>
      <c r="E4044" t="inlineStr">
        <is>
          <t>https://www.youtube.com/results?search_query=How+to+ski+slalom+for+beginners&amp;sp=EgQgAXAB</t>
        </is>
      </c>
    </row>
    <row r="4045" ht="25.5" customHeight="1">
      <c r="A4045" t="inlineStr">
        <is>
          <t>skiing slalom</t>
        </is>
      </c>
      <c r="B4045" t="inlineStr">
        <is>
          <t>Slalom skiing techniques explained</t>
        </is>
      </c>
      <c r="C4045"/>
      <c r="D4045"/>
      <c r="E4045" t="inlineStr">
        <is>
          <t>https://www.youtube.com/results?search_query=Slalom+skiing+techniques+explained&amp;sp=EgQgAXAB</t>
        </is>
      </c>
    </row>
    <row r="4046" ht="25.5" customHeight="1">
      <c r="A4046" t="inlineStr">
        <is>
          <t>skiing slalom</t>
        </is>
      </c>
      <c r="B4046" t="inlineStr">
        <is>
          <t>Day in the life of a professional slalom skier</t>
        </is>
      </c>
      <c r="C4046"/>
      <c r="D4046"/>
      <c r="E4046" t="inlineStr">
        <is>
          <t>https://www.youtube.com/results?search_query=Day+in+the+life+of+a+professional+slalom+skier&amp;sp=EgQgAXAB</t>
        </is>
      </c>
    </row>
    <row r="4047" ht="25.5" customHeight="1">
      <c r="A4047" t="inlineStr">
        <is>
          <t>skiing slalom</t>
        </is>
      </c>
      <c r="B4047" t="inlineStr">
        <is>
          <t>Best slalom skiing races ever</t>
        </is>
      </c>
      <c r="C4047"/>
      <c r="D4047"/>
      <c r="E4047" t="inlineStr">
        <is>
          <t>https://www.youtube.com/results?search_query=Best+slalom+skiing+races+ever&amp;sp=EgQgAXAB</t>
        </is>
      </c>
    </row>
    <row r="4048" ht="25.5" customHeight="1">
      <c r="A4048" t="inlineStr">
        <is>
          <t>skiing slalom</t>
        </is>
      </c>
      <c r="B4048" t="inlineStr">
        <is>
          <t>Slalom ski training exercises</t>
        </is>
      </c>
      <c r="C4048"/>
      <c r="D4048"/>
      <c r="E4048" t="inlineStr">
        <is>
          <t>https://www.youtube.com/results?search_query=Slalom+ski+training+exercises&amp;sp=EgQgAXAB</t>
        </is>
      </c>
    </row>
    <row r="4049" ht="25.5" customHeight="1">
      <c r="A4049" t="inlineStr">
        <is>
          <t>skiing slalom</t>
        </is>
      </c>
      <c r="B4049" t="inlineStr">
        <is>
          <t>Understanding the rules of slalom skiing</t>
        </is>
      </c>
      <c r="C4049"/>
      <c r="D4049"/>
      <c r="E4049" t="inlineStr">
        <is>
          <t>https://www.youtube.com/results?search_query=Understanding+the+rules+of+slalom+skiing&amp;sp=EgQgAXAB</t>
        </is>
      </c>
    </row>
    <row r="4050" ht="25.5" customHeight="1">
      <c r="A4050" t="inlineStr">
        <is>
          <t>skiing slalom</t>
        </is>
      </c>
      <c r="B4050" t="inlineStr">
        <is>
          <t>Expert tips for skiing slalom</t>
        </is>
      </c>
      <c r="C4050"/>
      <c r="D4050"/>
      <c r="E4050" t="inlineStr">
        <is>
          <t>https://www.youtube.com/results?search_query=Expert+tips+for+skiing+slalom&amp;sp=EgQgAXAB</t>
        </is>
      </c>
    </row>
    <row r="4051" ht="25.5" customHeight="1">
      <c r="A4051" t="inlineStr">
        <is>
          <t>skiing slalom</t>
        </is>
      </c>
      <c r="B4051" t="inlineStr">
        <is>
          <t>First time slalom skiing experience</t>
        </is>
      </c>
      <c r="C4051"/>
      <c r="D4051"/>
      <c r="E4051" t="inlineStr">
        <is>
          <t>https://www.youtube.com/results?search_query=First+time+slalom+skiing+experience&amp;sp=EgQgAXAB</t>
        </is>
      </c>
    </row>
    <row r="4052" ht="25.5" customHeight="1">
      <c r="A4052" t="inlineStr">
        <is>
          <t>skiing slalom</t>
        </is>
      </c>
      <c r="B4052" t="inlineStr">
        <is>
          <t>Slalom skiing competition highlights</t>
        </is>
      </c>
      <c r="C4052"/>
      <c r="D4052"/>
      <c r="E4052" t="inlineStr">
        <is>
          <t>https://www.youtube.com/results?search_query=Slalom+skiing+competition+highlights&amp;sp=EgQgAXAB</t>
        </is>
      </c>
    </row>
    <row r="4053" ht="25.5" customHeight="1">
      <c r="A4053" t="inlineStr">
        <is>
          <t>skiing slalom</t>
        </is>
      </c>
      <c r="B4053" t="inlineStr">
        <is>
          <t>How to improve your slalom skiing speed</t>
        </is>
      </c>
      <c r="C4053"/>
      <c r="D4053"/>
      <c r="E4053" t="inlineStr">
        <is>
          <t>https://www.youtube.com/results?search_query=How+to+improve+your+slalom+skiing+speed&amp;sp=EgQgAXAB</t>
        </is>
      </c>
    </row>
    <row r="4054" ht="25.5" customHeight="1">
      <c r="A4054" t="inlineStr">
        <is>
          <t>skydiving</t>
        </is>
      </c>
      <c r="B4054" t="inlineStr">
        <is>
          <t>How to pack a parachute for skydiving</t>
        </is>
      </c>
      <c r="C4054"/>
      <c r="D4054"/>
      <c r="E4054" t="inlineStr">
        <is>
          <t>https://www.youtube.com/results?search_query=How+to+pack+a+parachute+for+skydiving&amp;sp=EgQgAXAB</t>
        </is>
      </c>
    </row>
    <row r="4055" ht="25.5" customHeight="1">
      <c r="A4055" t="inlineStr">
        <is>
          <t>skydiving</t>
        </is>
      </c>
      <c r="B4055" t="inlineStr">
        <is>
          <t>Skydiving tips for beginners</t>
        </is>
      </c>
      <c r="C4055"/>
      <c r="D4055"/>
      <c r="E4055" t="inlineStr">
        <is>
          <t>https://www.youtube.com/results?search_query=Skydiving+tips+for+beginners&amp;sp=EgQgAXAB</t>
        </is>
      </c>
    </row>
    <row r="4056" ht="25.5" customHeight="1">
      <c r="A4056" t="inlineStr">
        <is>
          <t>skydiving</t>
        </is>
      </c>
      <c r="B4056" t="inlineStr">
        <is>
          <t>Essential skydiving gear guide</t>
        </is>
      </c>
      <c r="C4056"/>
      <c r="D4056"/>
      <c r="E4056" t="inlineStr">
        <is>
          <t>https://www.youtube.com/results?search_query=Essential+skydiving+gear+guide&amp;sp=EgQgAXAB</t>
        </is>
      </c>
    </row>
    <row r="4057" ht="25.5" customHeight="1">
      <c r="A4057" t="inlineStr">
        <is>
          <t>skydiving</t>
        </is>
      </c>
      <c r="B4057" t="inlineStr">
        <is>
          <t>Bare essentials of skydiving for beginners</t>
        </is>
      </c>
      <c r="C4057"/>
      <c r="D4057"/>
      <c r="E4057" t="inlineStr">
        <is>
          <t>https://www.youtube.com/results?search_query=Bare+essentials+of+skydiving+for+beginners&amp;sp=EgQgAXAB</t>
        </is>
      </c>
    </row>
    <row r="4058" ht="25.5" customHeight="1">
      <c r="A4058" t="inlineStr">
        <is>
          <t>skydiving</t>
        </is>
      </c>
      <c r="B4058" t="inlineStr">
        <is>
          <t>How dangerous is skydiving: a comprehensive discussion</t>
        </is>
      </c>
      <c r="C4058"/>
      <c r="D4058"/>
      <c r="E4058" t="inlineStr">
        <is>
          <t>https://www.youtube.com/results?search_query=How+dangerous+is+skydiving:+a+comprehensive+discussion&amp;sp=EgQgAXAB</t>
        </is>
      </c>
    </row>
    <row r="4059" ht="25.5" customHeight="1">
      <c r="A4059" t="inlineStr">
        <is>
          <t>skydiving</t>
        </is>
      </c>
      <c r="B4059" t="inlineStr">
        <is>
          <t>Skydiving safety measures</t>
        </is>
      </c>
      <c r="C4059"/>
      <c r="D4059"/>
      <c r="E4059" t="inlineStr">
        <is>
          <t>https://www.youtube.com/results?search_query=Skydiving+safety+measures&amp;sp=EgQgAXAB</t>
        </is>
      </c>
    </row>
    <row r="4060" ht="25.5" customHeight="1">
      <c r="A4060" t="inlineStr">
        <is>
          <t>skydiving</t>
        </is>
      </c>
      <c r="B4060" t="inlineStr">
        <is>
          <t>How to skydive for the first time</t>
        </is>
      </c>
      <c r="C4060"/>
      <c r="D4060"/>
      <c r="E4060" t="inlineStr">
        <is>
          <t>https://www.youtube.com/results?search_query=How+to+skydive+for+the+first+time&amp;sp=EgQgAXAB</t>
        </is>
      </c>
    </row>
    <row r="4061" ht="25.5" customHeight="1">
      <c r="A4061" t="inlineStr">
        <is>
          <t>skydiving</t>
        </is>
      </c>
      <c r="B4061" t="inlineStr">
        <is>
          <t>Day in the life of a professional skydiver</t>
        </is>
      </c>
      <c r="C4061"/>
      <c r="D4061"/>
      <c r="E4061" t="inlineStr">
        <is>
          <t>https://www.youtube.com/results?search_query=Day+in+the+life+of+a+professional+skydiver&amp;sp=EgQgAXAB</t>
        </is>
      </c>
    </row>
    <row r="4062" ht="25.5" customHeight="1">
      <c r="A4062" t="inlineStr">
        <is>
          <t>skydiving</t>
        </is>
      </c>
      <c r="B4062" t="inlineStr">
        <is>
          <t>What to expect in your first skydiving experience</t>
        </is>
      </c>
      <c r="C4062"/>
      <c r="D4062"/>
      <c r="E4062" t="inlineStr">
        <is>
          <t>https://www.youtube.com/results?search_query=What+to+expect+in+your+first+skydiving+experience&amp;sp=EgQgAXAB</t>
        </is>
      </c>
    </row>
    <row r="4063" ht="25.5" customHeight="1">
      <c r="A4063" t="inlineStr">
        <is>
          <t>skydiving</t>
        </is>
      </c>
      <c r="B4063" t="inlineStr">
        <is>
          <t>Tandem skydiving versus solo skydiving explained</t>
        </is>
      </c>
      <c r="C4063"/>
      <c r="D4063"/>
      <c r="E4063" t="inlineStr">
        <is>
          <t>https://www.youtube.com/results?search_query=Tandem+skydiving+versus+solo+skydiving+explained&amp;sp=EgQgAXAB</t>
        </is>
      </c>
    </row>
    <row r="4064" ht="25.5" customHeight="1">
      <c r="A4064" t="inlineStr">
        <is>
          <t>slacklining</t>
        </is>
      </c>
      <c r="B4064" t="inlineStr">
        <is>
          <t>How to start slacklining for beginners</t>
        </is>
      </c>
      <c r="C4064"/>
      <c r="D4064"/>
      <c r="E4064" t="inlineStr">
        <is>
          <t>https://www.youtube.com/results?search_query=How+to+start+slacklining+for+beginners&amp;sp=EgQgAXAB</t>
        </is>
      </c>
    </row>
    <row r="4065" ht="25.5" customHeight="1">
      <c r="A4065" t="inlineStr">
        <is>
          <t>slacklining</t>
        </is>
      </c>
      <c r="B4065" t="inlineStr">
        <is>
          <t>Advanced slacklining techniques and tricks</t>
        </is>
      </c>
      <c r="C4065"/>
      <c r="D4065"/>
      <c r="E4065" t="inlineStr">
        <is>
          <t>https://www.youtube.com/results?search_query=Advanced+slacklining+techniques+and+tricks&amp;sp=EgQgAXAB</t>
        </is>
      </c>
    </row>
    <row r="4066" ht="25.5" customHeight="1">
      <c r="A4066" t="inlineStr">
        <is>
          <t>slacklining</t>
        </is>
      </c>
      <c r="B4066" t="inlineStr">
        <is>
          <t>Slackline set up guide</t>
        </is>
      </c>
      <c r="C4066"/>
      <c r="D4066"/>
      <c r="E4066" t="inlineStr">
        <is>
          <t>https://www.youtube.com/results?search_query=Slackline+set+up+guide&amp;sp=EgQgAXAB</t>
        </is>
      </c>
    </row>
    <row r="4067" ht="25.5" customHeight="1">
      <c r="A4067" t="inlineStr">
        <is>
          <t>slacklining</t>
        </is>
      </c>
      <c r="B4067" t="inlineStr">
        <is>
          <t>Walk in slacklining: A day in the life of a professional slackliner</t>
        </is>
      </c>
      <c r="C4067"/>
      <c r="D4067"/>
      <c r="E4067" t="inlineStr">
        <is>
          <t>https://www.youtube.com/results?search_query=Walk+in+slacklining:+A+day+in+the+life+of+a+professional+slackliner&amp;sp=EgQgAXAB</t>
        </is>
      </c>
    </row>
    <row r="4068" ht="25.5" customHeight="1">
      <c r="A4068" t="inlineStr">
        <is>
          <t>slacklining</t>
        </is>
      </c>
      <c r="B4068" t="inlineStr">
        <is>
          <t>Slacklining exercises for balance and core strength</t>
        </is>
      </c>
      <c r="C4068"/>
      <c r="D4068"/>
      <c r="E4068" t="inlineStr">
        <is>
          <t>https://www.youtube.com/results?search_query=Slacklining+exercises+for+balance+and+core+strength&amp;sp=EgQgAXAB</t>
        </is>
      </c>
    </row>
    <row r="4069" ht="25.5" customHeight="1">
      <c r="A4069" t="inlineStr">
        <is>
          <t>slacklining</t>
        </is>
      </c>
      <c r="B4069" t="inlineStr">
        <is>
          <t>Slacklining in nature: Epic locations</t>
        </is>
      </c>
      <c r="C4069"/>
      <c r="D4069"/>
      <c r="E4069" t="inlineStr">
        <is>
          <t>https://www.youtube.com/results?search_query=Slacklining+in+nature:+Epic+locations&amp;sp=EgQgAXAB</t>
        </is>
      </c>
    </row>
    <row r="4070" ht="25.5" customHeight="1">
      <c r="A4070" t="inlineStr">
        <is>
          <t>slacklining</t>
        </is>
      </c>
      <c r="B4070" t="inlineStr">
        <is>
          <t>Slacklining competitions: Top performances</t>
        </is>
      </c>
      <c r="C4070"/>
      <c r="D4070"/>
      <c r="E4070" t="inlineStr">
        <is>
          <t>https://www.youtube.com/results?search_query=Slacklining+competitions:+Top+performances&amp;sp=EgQgAXAB</t>
        </is>
      </c>
    </row>
    <row r="4071" ht="25.5" customHeight="1">
      <c r="A4071" t="inlineStr">
        <is>
          <t>slacklining</t>
        </is>
      </c>
      <c r="B4071" t="inlineStr">
        <is>
          <t>Longlining vs slacklining: Differences and how to transitions</t>
        </is>
      </c>
      <c r="C4071"/>
      <c r="D4071"/>
      <c r="E4071" t="inlineStr">
        <is>
          <t>https://www.youtube.com/results?search_query=Longlining+vs+slacklining:+Differences+and+how+to+transitions&amp;sp=EgQgAXAB</t>
        </is>
      </c>
    </row>
    <row r="4072" ht="25.5" customHeight="1">
      <c r="A4072" t="inlineStr">
        <is>
          <t>slacklining</t>
        </is>
      </c>
      <c r="B4072" t="inlineStr">
        <is>
          <t>Slacklining Yoga: How to integrate yoga into slacklining?</t>
        </is>
      </c>
      <c r="C4072"/>
      <c r="D4072"/>
      <c r="E4072" t="inlineStr">
        <is>
          <t>https://www.youtube.com/results?search_query=Slacklining+Yoga:+How+to+integrate+yoga+into+slacklining?&amp;sp=EgQgAXAB</t>
        </is>
      </c>
    </row>
    <row r="4073" ht="25.5" customHeight="1">
      <c r="A4073" t="inlineStr">
        <is>
          <t>slacklining</t>
        </is>
      </c>
      <c r="B4073" t="inlineStr">
        <is>
          <t>Safety measures while slacklining</t>
        </is>
      </c>
      <c r="C4073"/>
      <c r="D4073"/>
      <c r="E4073" t="inlineStr">
        <is>
          <t>https://www.youtube.com/results?search_query=Safety+measures+while+slacklining&amp;sp=EgQgAXAB</t>
        </is>
      </c>
    </row>
    <row r="4074" ht="25.5" customHeight="1">
      <c r="A4074" t="inlineStr">
        <is>
          <t>smoking</t>
        </is>
      </c>
      <c r="B4074" t="inlineStr">
        <is>
          <t>How to quit smoking effectively</t>
        </is>
      </c>
      <c r="C4074"/>
      <c r="D4074"/>
      <c r="E4074" t="inlineStr">
        <is>
          <t>https://www.youtube.com/results?search_query=How+to+quit+smoking+effectively&amp;sp=EgQgAXAB</t>
        </is>
      </c>
    </row>
    <row r="4075" ht="25.5" customHeight="1">
      <c r="A4075" t="inlineStr">
        <is>
          <t>smoking</t>
        </is>
      </c>
      <c r="B4075" t="inlineStr">
        <is>
          <t>Effects of smoking on the human body</t>
        </is>
      </c>
      <c r="C4075"/>
      <c r="D4075"/>
      <c r="E4075" t="inlineStr">
        <is>
          <t>https://www.youtube.com/results?search_query=Effects+of+smoking+on+the+human+body&amp;sp=EgQgAXAB</t>
        </is>
      </c>
    </row>
    <row r="4076" ht="25.5" customHeight="1">
      <c r="A4076" t="inlineStr">
        <is>
          <t>smoking</t>
        </is>
      </c>
      <c r="B4076" t="inlineStr">
        <is>
          <t>Day in the life of a person trying to quit smoking</t>
        </is>
      </c>
      <c r="C4076"/>
      <c r="D4076"/>
      <c r="E4076" t="inlineStr">
        <is>
          <t>https://www.youtube.com/results?search_query=Day+in+the+life+of+a+person+trying+to+quit+smoking&amp;sp=EgQgAXAB</t>
        </is>
      </c>
    </row>
    <row r="4077" ht="25.5" customHeight="1">
      <c r="A4077" t="inlineStr">
        <is>
          <t>smoking</t>
        </is>
      </c>
      <c r="B4077" t="inlineStr">
        <is>
          <t>Recommendations for smoking cessation techniques</t>
        </is>
      </c>
      <c r="C4077"/>
      <c r="D4077"/>
      <c r="E4077" t="inlineStr">
        <is>
          <t>https://www.youtube.com/results?search_query=Recommendations+for+smoking+cessation+techniques&amp;sp=EgQgAXAB</t>
        </is>
      </c>
    </row>
    <row r="4078" ht="25.5" customHeight="1">
      <c r="A4078" t="inlineStr">
        <is>
          <t>smoking</t>
        </is>
      </c>
      <c r="B4078" t="inlineStr">
        <is>
          <t>DIY smoking cessation aids</t>
        </is>
      </c>
      <c r="C4078"/>
      <c r="D4078"/>
      <c r="E4078" t="inlineStr">
        <is>
          <t>https://www.youtube.com/results?search_query=DIY+smoking+cessation+aids&amp;sp=EgQgAXAB</t>
        </is>
      </c>
    </row>
    <row r="4079" ht="25.5" customHeight="1">
      <c r="A4079" t="inlineStr">
        <is>
          <t>smoking</t>
        </is>
      </c>
      <c r="B4079" t="inlineStr">
        <is>
          <t>Motivational success stories of quitting smoking</t>
        </is>
      </c>
      <c r="C4079"/>
      <c r="D4079"/>
      <c r="E4079" t="inlineStr">
        <is>
          <t>https://www.youtube.com/results?search_query=Motivational+success+stories+of+quitting+smoking&amp;sp=EgQgAXAB</t>
        </is>
      </c>
    </row>
    <row r="4080" ht="25.5" customHeight="1">
      <c r="A4080" t="inlineStr">
        <is>
          <t>smoking</t>
        </is>
      </c>
      <c r="B4080" t="inlineStr">
        <is>
          <t>Understanding the science behind smoking addiction</t>
        </is>
      </c>
      <c r="C4080"/>
      <c r="D4080"/>
      <c r="E4080" t="inlineStr">
        <is>
          <t>https://www.youtube.com/results?search_query=Understanding+the+science+behind+smoking+addiction&amp;sp=EgQgAXAB</t>
        </is>
      </c>
    </row>
    <row r="4081" ht="25.5" customHeight="1">
      <c r="A4081" t="inlineStr">
        <is>
          <t>smoking</t>
        </is>
      </c>
      <c r="B4081" t="inlineStr">
        <is>
          <t>Workout routines to help quit smoking</t>
        </is>
      </c>
      <c r="C4081"/>
      <c r="D4081"/>
      <c r="E4081" t="inlineStr">
        <is>
          <t>https://www.youtube.com/results?search_query=Workout+routines+to+help+quit+smoking&amp;sp=EgQgAXAB</t>
        </is>
      </c>
    </row>
    <row r="4082" ht="25.5" customHeight="1">
      <c r="A4082" t="inlineStr">
        <is>
          <t>smoking</t>
        </is>
      </c>
      <c r="B4082" t="inlineStr">
        <is>
          <t>Nutrition tips for people trying to stop smoking</t>
        </is>
      </c>
      <c r="C4082"/>
      <c r="D4082"/>
      <c r="E4082" t="inlineStr">
        <is>
          <t>https://www.youtube.com/results?search_query=Nutrition+tips+for+people+trying+to+stop+smoking&amp;sp=EgQgAXAB</t>
        </is>
      </c>
    </row>
    <row r="4083" ht="25.5" customHeight="1">
      <c r="A4083" t="inlineStr">
        <is>
          <t>smoking</t>
        </is>
      </c>
      <c r="B4083" t="inlineStr">
        <is>
          <t>Mindfulness and meditation techniques for quitting smoking</t>
        </is>
      </c>
      <c r="C4083"/>
      <c r="D4083"/>
      <c r="E4083" t="inlineStr">
        <is>
          <t>https://www.youtube.com/results?search_query=Mindfulness+and+meditation+techniques+for+quitting+smoking&amp;sp=EgQgAXAB</t>
        </is>
      </c>
    </row>
    <row r="4084" ht="25.5" customHeight="1">
      <c r="A4084" t="inlineStr">
        <is>
          <t>smoking hookah</t>
        </is>
      </c>
      <c r="B4084" t="inlineStr">
        <is>
          <t>How to set up a hookah for smoking at home</t>
        </is>
      </c>
      <c r="C4084"/>
      <c r="D4084"/>
      <c r="E4084" t="inlineStr">
        <is>
          <t>https://www.youtube.com/results?search_query=How+to+set+up+a+hookah+for+smoking+at+home&amp;sp=EgQgAXAB</t>
        </is>
      </c>
    </row>
    <row r="4085" ht="25.5" customHeight="1">
      <c r="A4085" t="inlineStr">
        <is>
          <t>smoking hookah</t>
        </is>
      </c>
      <c r="B4085" t="inlineStr">
        <is>
          <t>The art of smoking hookah: Beginners guide</t>
        </is>
      </c>
      <c r="C4085"/>
      <c r="D4085"/>
      <c r="E4085" t="inlineStr">
        <is>
          <t>https://www.youtube.com/results?search_query=The+art+of+smoking+hookah:+Beginners+guide&amp;sp=EgQgAXAB</t>
        </is>
      </c>
    </row>
    <row r="4086" ht="25.5" customHeight="1">
      <c r="A4086" t="inlineStr">
        <is>
          <t>smoking hookah</t>
        </is>
      </c>
      <c r="B4086" t="inlineStr">
        <is>
          <t>Day in the life of a hookah bar owner</t>
        </is>
      </c>
      <c r="C4086"/>
      <c r="D4086"/>
      <c r="E4086" t="inlineStr">
        <is>
          <t>https://www.youtube.com/results?search_query=Day+in+the+life+of+a+hookah+bar+owner&amp;sp=EgQgAXAB</t>
        </is>
      </c>
    </row>
    <row r="4087" ht="25.5" customHeight="1">
      <c r="A4087" t="inlineStr">
        <is>
          <t>smoking hookah</t>
        </is>
      </c>
      <c r="B4087" t="inlineStr">
        <is>
          <t>Proper techniques for smoking hookah</t>
        </is>
      </c>
      <c r="C4087"/>
      <c r="D4087"/>
      <c r="E4087" t="inlineStr">
        <is>
          <t>https://www.youtube.com/results?search_query=Proper+techniques+for+smoking+hookah&amp;sp=EgQgAXAB</t>
        </is>
      </c>
    </row>
    <row r="4088" ht="25.5" customHeight="1">
      <c r="A4088" t="inlineStr">
        <is>
          <t>smoking hookah</t>
        </is>
      </c>
      <c r="B4088" t="inlineStr">
        <is>
          <t>Health effects of smoking hookah: Expert opinion</t>
        </is>
      </c>
      <c r="C4088"/>
      <c r="D4088"/>
      <c r="E4088" t="inlineStr">
        <is>
          <t>https://www.youtube.com/results?search_query=Health+effects+of+smoking+hookah:+Expert+opinion&amp;sp=EgQgAXAB</t>
        </is>
      </c>
    </row>
    <row r="4089" ht="25.5" customHeight="1">
      <c r="A4089" t="inlineStr">
        <is>
          <t>smoking hookah</t>
        </is>
      </c>
      <c r="B4089" t="inlineStr">
        <is>
          <t>Traditions and rituals associated with hookah smoking</t>
        </is>
      </c>
      <c r="C4089"/>
      <c r="D4089"/>
      <c r="E4089" t="inlineStr">
        <is>
          <t>https://www.youtube.com/results?search_query=Traditions+and+rituals+associated+with+hookah+smoking&amp;sp=EgQgAXAB</t>
        </is>
      </c>
    </row>
    <row r="4090" ht="25.5" customHeight="1">
      <c r="A4090" t="inlineStr">
        <is>
          <t>smoking hookah</t>
        </is>
      </c>
      <c r="B4090" t="inlineStr">
        <is>
          <t>Comparison between smoking hookah and cigarettes</t>
        </is>
      </c>
      <c r="C4090"/>
      <c r="D4090"/>
      <c r="E4090" t="inlineStr">
        <is>
          <t>https://www.youtube.com/results?search_query=Comparison+between+smoking+hookah+and+cigarettes&amp;sp=EgQgAXAB</t>
        </is>
      </c>
    </row>
    <row r="4091" ht="25.5" customHeight="1">
      <c r="A4091" t="inlineStr">
        <is>
          <t>smoking hookah</t>
        </is>
      </c>
      <c r="B4091" t="inlineStr">
        <is>
          <t>DIY: Making your own hookah for smoking</t>
        </is>
      </c>
      <c r="C4091"/>
      <c r="D4091"/>
      <c r="E4091" t="inlineStr">
        <is>
          <t>https://www.youtube.com/results?search_query=DIY:+Making+your+own+hookah+for+smoking&amp;sp=EgQgAXAB</t>
        </is>
      </c>
    </row>
    <row r="4092" ht="25.5" customHeight="1">
      <c r="A4092" t="inlineStr">
        <is>
          <t>smoking hookah</t>
        </is>
      </c>
      <c r="B4092" t="inlineStr">
        <is>
          <t>Hookah smoking tricks and techniques for advanced users</t>
        </is>
      </c>
      <c r="C4092"/>
      <c r="D4092"/>
      <c r="E4092" t="inlineStr">
        <is>
          <t>https://www.youtube.com/results?search_query=Hookah+smoking+tricks+and+techniques+for+advanced+users&amp;sp=EgQgAXAB</t>
        </is>
      </c>
    </row>
    <row r="4093" ht="25.5" customHeight="1">
      <c r="A4093" t="inlineStr">
        <is>
          <t>smoking hookah</t>
        </is>
      </c>
      <c r="B4093" t="inlineStr">
        <is>
          <t>Tips to clean and maintain your hookah for smoking</t>
        </is>
      </c>
      <c r="C4093"/>
      <c r="D4093"/>
      <c r="E4093" t="inlineStr">
        <is>
          <t>https://www.youtube.com/results?search_query=Tips+to+clean+and+maintain+your+hookah+for+smoking&amp;sp=EgQgAXAB</t>
        </is>
      </c>
    </row>
    <row r="4094" ht="25.5" customHeight="1">
      <c r="A4094" t="inlineStr">
        <is>
          <t>snatch weight lifting</t>
        </is>
      </c>
      <c r="B4094" t="inlineStr">
        <is>
          <t>How to do snatch weight lifting for beginners</t>
        </is>
      </c>
      <c r="C4094"/>
      <c r="D4094"/>
      <c r="E4094" t="inlineStr">
        <is>
          <t>https://www.youtube.com/results?search_query=How+to+do+snatch+weight+lifting+for+beginners&amp;sp=EgQgAXAB</t>
        </is>
      </c>
    </row>
    <row r="4095" ht="25.5" customHeight="1">
      <c r="A4095" t="inlineStr">
        <is>
          <t>snatch weight lifting</t>
        </is>
      </c>
      <c r="B4095" t="inlineStr">
        <is>
          <t>Professional snatch weight lifting techniques</t>
        </is>
      </c>
      <c r="C4095"/>
      <c r="D4095"/>
      <c r="E4095" t="inlineStr">
        <is>
          <t>https://www.youtube.com/results?search_query=Professional+snatch+weight+lifting+techniques&amp;sp=EgQgAXAB</t>
        </is>
      </c>
    </row>
    <row r="4096" ht="25.5" customHeight="1">
      <c r="A4096" t="inlineStr">
        <is>
          <t>snatch weight lifting</t>
        </is>
      </c>
      <c r="B4096" t="inlineStr">
        <is>
          <t>Stepbystep guide to snatch weight lifting</t>
        </is>
      </c>
      <c r="C4096"/>
      <c r="D4096"/>
      <c r="E4096" t="inlineStr">
        <is>
          <t>https://www.youtube.com/results?search_query=Stepbystep+guide+to+snatch+weight+lifting&amp;sp=EgQgAXAB</t>
        </is>
      </c>
    </row>
    <row r="4097" ht="25.5" customHeight="1">
      <c r="A4097" t="inlineStr">
        <is>
          <t>snatch weight lifting</t>
        </is>
      </c>
      <c r="B4097" t="inlineStr">
        <is>
          <t>Common mistakes in snatch weight lifting and how to avoid them</t>
        </is>
      </c>
      <c r="C4097"/>
      <c r="D4097"/>
      <c r="E4097" t="inlineStr">
        <is>
          <t>https://www.youtube.com/results?search_query=Common+mistakes+in+snatch+weight+lifting+and+how+to+avoid+them&amp;sp=EgQgAXAB</t>
        </is>
      </c>
    </row>
    <row r="4098" ht="25.5" customHeight="1">
      <c r="A4098" t="inlineStr">
        <is>
          <t>snatch weight lifting</t>
        </is>
      </c>
      <c r="B4098" t="inlineStr">
        <is>
          <t>Snatch weight lifting world records</t>
        </is>
      </c>
      <c r="C4098"/>
      <c r="D4098"/>
      <c r="E4098" t="inlineStr">
        <is>
          <t>https://www.youtube.com/results?search_query=Snatch+weight+lifting+world+records&amp;sp=EgQgAXAB</t>
        </is>
      </c>
    </row>
    <row r="4099" ht="25.5" customHeight="1">
      <c r="A4099" t="inlineStr">
        <is>
          <t>snatch weight lifting</t>
        </is>
      </c>
      <c r="B4099" t="inlineStr">
        <is>
          <t>Day in the life of a snatch weight lifter</t>
        </is>
      </c>
      <c r="C4099"/>
      <c r="D4099"/>
      <c r="E4099" t="inlineStr">
        <is>
          <t>https://www.youtube.com/results?search_query=Day+in+the+life+of+a+snatch+weight+lifter&amp;sp=EgQgAXAB</t>
        </is>
      </c>
    </row>
    <row r="4100" ht="25.5" customHeight="1">
      <c r="A4100" t="inlineStr">
        <is>
          <t>snatch weight lifting</t>
        </is>
      </c>
      <c r="B4100" t="inlineStr">
        <is>
          <t>Best types of weight for snatch weight lifting</t>
        </is>
      </c>
      <c r="C4100"/>
      <c r="D4100"/>
      <c r="E4100" t="inlineStr">
        <is>
          <t>https://www.youtube.com/results?search_query=Best+types+of+weight+for+snatch+weight+lifting&amp;sp=EgQgAXAB</t>
        </is>
      </c>
    </row>
    <row r="4101" ht="25.5" customHeight="1">
      <c r="A4101" t="inlineStr">
        <is>
          <t>snatch weight lifting</t>
        </is>
      </c>
      <c r="B4101" t="inlineStr">
        <is>
          <t>Workout routine for snatch weight lifters</t>
        </is>
      </c>
      <c r="C4101"/>
      <c r="D4101"/>
      <c r="E4101" t="inlineStr">
        <is>
          <t>https://www.youtube.com/results?search_query=Workout+routine+for+snatch+weight+lifters&amp;sp=EgQgAXAB</t>
        </is>
      </c>
    </row>
    <row r="4102" ht="25.5" customHeight="1">
      <c r="A4102" t="inlineStr">
        <is>
          <t>snatch weight lifting</t>
        </is>
      </c>
      <c r="B4102" t="inlineStr">
        <is>
          <t>Improving snatch weight lifting form</t>
        </is>
      </c>
      <c r="C4102"/>
      <c r="D4102"/>
      <c r="E4102" t="inlineStr">
        <is>
          <t>https://www.youtube.com/results?search_query=Improving+snatch+weight+lifting+form&amp;sp=EgQgAXAB</t>
        </is>
      </c>
    </row>
    <row r="4103" ht="25.5" customHeight="1">
      <c r="A4103" t="inlineStr">
        <is>
          <t>snatch weight lifting</t>
        </is>
      </c>
      <c r="B4103" t="inlineStr">
        <is>
          <t>Snatch weight lifting competitions highlights.</t>
        </is>
      </c>
      <c r="C4103"/>
      <c r="D4103"/>
      <c r="E4103" t="inlineStr">
        <is>
          <t>https://www.youtube.com/results?search_query=Snatch+weight+lifting+competitions+highlights.&amp;sp=EgQgAXAB</t>
        </is>
      </c>
    </row>
    <row r="4104" ht="25.5" customHeight="1">
      <c r="A4104" t="inlineStr">
        <is>
          <t>sneezing</t>
        </is>
      </c>
      <c r="B4104" t="inlineStr">
        <is>
          <t>How to stop sneezing attack</t>
        </is>
      </c>
      <c r="C4104"/>
      <c r="D4104"/>
      <c r="E4104" t="inlineStr">
        <is>
          <t>https://www.youtube.com/results?search_query=How+to+stop+sneezing+attack&amp;sp=EgQgAXAB</t>
        </is>
      </c>
    </row>
    <row r="4105" ht="25.5" customHeight="1">
      <c r="A4105" t="inlineStr">
        <is>
          <t>sneezing</t>
        </is>
      </c>
      <c r="B4105" t="inlineStr">
        <is>
          <t>Day in the life of an allergist</t>
        </is>
      </c>
      <c r="C4105"/>
      <c r="D4105"/>
      <c r="E4105" t="inlineStr">
        <is>
          <t>https://www.youtube.com/results?search_query=Day+in+the+life+of+an+allergist&amp;sp=EgQgAXAB</t>
        </is>
      </c>
    </row>
    <row r="4106" ht="25.5" customHeight="1">
      <c r="A4106" t="inlineStr">
        <is>
          <t>sneezing</t>
        </is>
      </c>
      <c r="B4106" t="inlineStr">
        <is>
          <t>How to deal with allergies causing sneezing</t>
        </is>
      </c>
      <c r="C4106"/>
      <c r="D4106"/>
      <c r="E4106" t="inlineStr">
        <is>
          <t>https://www.youtube.com/results?search_query=How+to+deal+with+allergies+causing+sneezing&amp;sp=EgQgAXAB</t>
        </is>
      </c>
    </row>
    <row r="4107" ht="25.5" customHeight="1">
      <c r="A4107" t="inlineStr">
        <is>
          <t>sneezing</t>
        </is>
      </c>
      <c r="B4107" t="inlineStr">
        <is>
          <t>Sneezing reflex explanation video</t>
        </is>
      </c>
      <c r="C4107"/>
      <c r="D4107"/>
      <c r="E4107" t="inlineStr">
        <is>
          <t>https://www.youtube.com/results?search_query=Sneezing+reflex+explanation+video&amp;sp=EgQgAXAB</t>
        </is>
      </c>
    </row>
    <row r="4108" ht="25.5" customHeight="1">
      <c r="A4108" t="inlineStr">
        <is>
          <t>sneezing</t>
        </is>
      </c>
      <c r="B4108" t="inlineStr">
        <is>
          <t>Home remedies for sneezing</t>
        </is>
      </c>
      <c r="C4108"/>
      <c r="D4108"/>
      <c r="E4108" t="inlineStr">
        <is>
          <t>https://www.youtube.com/results?search_query=Home+remedies+for+sneezing&amp;sp=EgQgAXAB</t>
        </is>
      </c>
    </row>
    <row r="4109" ht="25.5" customHeight="1">
      <c r="A4109" t="inlineStr">
        <is>
          <t>sneezing</t>
        </is>
      </c>
      <c r="B4109" t="inlineStr">
        <is>
          <t>Benefits of sneezing</t>
        </is>
      </c>
      <c r="C4109"/>
      <c r="D4109"/>
      <c r="E4109" t="inlineStr">
        <is>
          <t>https://www.youtube.com/results?search_query=Benefits+of+sneezing&amp;sp=EgQgAXAB</t>
        </is>
      </c>
    </row>
    <row r="4110" ht="25.5" customHeight="1">
      <c r="A4110" t="inlineStr">
        <is>
          <t>sneezing</t>
        </is>
      </c>
      <c r="B4110" t="inlineStr">
        <is>
          <t>The science behind sneezing</t>
        </is>
      </c>
      <c r="C4110"/>
      <c r="D4110"/>
      <c r="E4110" t="inlineStr">
        <is>
          <t>https://www.youtube.com/results?search_query=The+science+behind+sneezing&amp;sp=EgQgAXAB</t>
        </is>
      </c>
    </row>
    <row r="4111" ht="25.5" customHeight="1">
      <c r="A4111" t="inlineStr">
        <is>
          <t>sneezing</t>
        </is>
      </c>
      <c r="B4111" t="inlineStr">
        <is>
          <t>Effect of different climates on sneezing</t>
        </is>
      </c>
      <c r="C4111"/>
      <c r="D4111"/>
      <c r="E4111" t="inlineStr">
        <is>
          <t>https://www.youtube.com/results?search_query=Effect+of+different+climates+on+sneezing&amp;sp=EgQgAXAB</t>
        </is>
      </c>
    </row>
    <row r="4112" ht="25.5" customHeight="1">
      <c r="A4112" t="inlineStr">
        <is>
          <t>sneezing</t>
        </is>
      </c>
      <c r="B4112" t="inlineStr">
        <is>
          <t>How sneezing affects the body</t>
        </is>
      </c>
      <c r="C4112"/>
      <c r="D4112"/>
      <c r="E4112" t="inlineStr">
        <is>
          <t>https://www.youtube.com/results?search_query=How+sneezing+affects+the+body&amp;sp=EgQgAXAB</t>
        </is>
      </c>
    </row>
    <row r="4113" ht="25.5" customHeight="1">
      <c r="A4113" t="inlineStr">
        <is>
          <t>sneezing</t>
        </is>
      </c>
      <c r="B4113" t="inlineStr">
        <is>
          <t>Tutorial on lessening sneezing during a cold</t>
        </is>
      </c>
      <c r="C4113"/>
      <c r="D4113"/>
      <c r="E4113" t="inlineStr">
        <is>
          <t>https://www.youtube.com/results?search_query=Tutorial+on+lessening+sneezing+during+a+cold&amp;sp=EgQgAXAB</t>
        </is>
      </c>
    </row>
    <row r="4114" ht="25.5" customHeight="1">
      <c r="A4114" t="inlineStr">
        <is>
          <t>sniffing</t>
        </is>
      </c>
      <c r="B4114" t="inlineStr">
        <is>
          <t>How to properly sniff wine for tasting</t>
        </is>
      </c>
      <c r="C4114"/>
      <c r="D4114"/>
      <c r="E4114" t="inlineStr">
        <is>
          <t>https://www.youtube.com/results?search_query=How+to+properly+sniff+wine+for+tasting&amp;sp=EgQgAXAB</t>
        </is>
      </c>
    </row>
    <row r="4115" ht="25.5" customHeight="1">
      <c r="A4115" t="inlineStr">
        <is>
          <t>sniffing</t>
        </is>
      </c>
      <c r="B4115" t="inlineStr">
        <is>
          <t>Understanding dog sniffing behaviours</t>
        </is>
      </c>
      <c r="C4115"/>
      <c r="D4115"/>
      <c r="E4115" t="inlineStr">
        <is>
          <t>https://www.youtube.com/results?search_query=Understanding+dog+sniffing+behaviours&amp;sp=EgQgAXAB</t>
        </is>
      </c>
    </row>
    <row r="4116" ht="25.5" customHeight="1">
      <c r="A4116" t="inlineStr">
        <is>
          <t>sniffing</t>
        </is>
      </c>
      <c r="B4116" t="inlineStr">
        <is>
          <t>Sniffing and network security explained</t>
        </is>
      </c>
      <c r="C4116"/>
      <c r="D4116"/>
      <c r="E4116" t="inlineStr">
        <is>
          <t>https://www.youtube.com/results?search_query=Sniffing+and+network+security+explained&amp;sp=EgQgAXAB</t>
        </is>
      </c>
    </row>
    <row r="4117" ht="25.5" customHeight="1">
      <c r="A4117" t="inlineStr">
        <is>
          <t>sniffing</t>
        </is>
      </c>
      <c r="B4117" t="inlineStr">
        <is>
          <t>How drug sniffing dogs are trained</t>
        </is>
      </c>
      <c r="C4117"/>
      <c r="D4117"/>
      <c r="E4117" t="inlineStr">
        <is>
          <t>https://www.youtube.com/results?search_query=How+drug+sniffing+dogs+are+trained&amp;sp=EgQgAXAB</t>
        </is>
      </c>
    </row>
    <row r="4118" ht="25.5" customHeight="1">
      <c r="A4118" t="inlineStr">
        <is>
          <t>sniffing</t>
        </is>
      </c>
      <c r="B4118" t="inlineStr">
        <is>
          <t>Dangers of sniffing glue  health awareness videos</t>
        </is>
      </c>
      <c r="C4118"/>
      <c r="D4118"/>
      <c r="E4118" t="inlineStr">
        <is>
          <t>https://www.youtube.com/results?search_query=Dangers+of+sniffing+glue++health+awareness+videos&amp;sp=EgQgAXAB</t>
        </is>
      </c>
    </row>
    <row r="4119" ht="25.5" customHeight="1">
      <c r="A4119" t="inlineStr">
        <is>
          <t>sniffing</t>
        </is>
      </c>
      <c r="B4119" t="inlineStr">
        <is>
          <t>Day in the life of a perfume creator  how sniffing oils become fragrances</t>
        </is>
      </c>
      <c r="C4119"/>
      <c r="D4119"/>
      <c r="E4119" t="inlineStr">
        <is>
          <t>https://www.youtube.com/results?search_query=Day+in+the+life+of+a+perfume+creator++how+sniffing+oils+become+fragrances&amp;sp=EgQgAXAB</t>
        </is>
      </c>
    </row>
    <row r="4120" ht="25.5" customHeight="1">
      <c r="A4120" t="inlineStr">
        <is>
          <t>sniffing</t>
        </is>
      </c>
      <c r="B4120" t="inlineStr">
        <is>
          <t>Sniffing techniques for coffee tasting</t>
        </is>
      </c>
      <c r="C4120"/>
      <c r="D4120"/>
      <c r="E4120" t="inlineStr">
        <is>
          <t>https://www.youtube.com/results?search_query=Sniffing+techniques+for+coffee+tasting&amp;sp=EgQgAXAB</t>
        </is>
      </c>
    </row>
    <row r="4121" ht="25.5" customHeight="1">
      <c r="A4121" t="inlineStr">
        <is>
          <t>sniffing</t>
        </is>
      </c>
      <c r="B4121" t="inlineStr">
        <is>
          <t>The science behind sniffing in detecting diseases</t>
        </is>
      </c>
      <c r="C4121"/>
      <c r="D4121"/>
      <c r="E4121" t="inlineStr">
        <is>
          <t>https://www.youtube.com/results?search_query=The+science+behind+sniffing+in+detecting+diseases&amp;sp=EgQgAXAB</t>
        </is>
      </c>
    </row>
    <row r="4122" ht="25.5" customHeight="1">
      <c r="A4122" t="inlineStr">
        <is>
          <t>sniffing</t>
        </is>
      </c>
      <c r="B4122" t="inlineStr">
        <is>
          <t>Training videos on how to prevent sniffing glue addiction</t>
        </is>
      </c>
      <c r="C4122"/>
      <c r="D4122"/>
      <c r="E4122" t="inlineStr">
        <is>
          <t>https://www.youtube.com/results?search_query=Training+videos+on+how+to+prevent+sniffing+glue+addiction&amp;sp=EgQgAXAB</t>
        </is>
      </c>
    </row>
    <row r="4123" ht="25.5" customHeight="1">
      <c r="A4123" t="inlineStr">
        <is>
          <t>sniffing</t>
        </is>
      </c>
      <c r="B4123" t="inlineStr">
        <is>
          <t>How animals use sniffing for survival in the wild</t>
        </is>
      </c>
      <c r="C4123"/>
      <c r="D4123"/>
      <c r="E4123" t="inlineStr">
        <is>
          <t>https://www.youtube.com/results?search_query=How+animals+use+sniffing+for+survival+in+the+wild&amp;sp=EgQgAXAB</t>
        </is>
      </c>
    </row>
    <row r="4124" ht="25.5" customHeight="1">
      <c r="A4124" t="inlineStr">
        <is>
          <t>snorkeling</t>
        </is>
      </c>
      <c r="B4124" t="inlineStr">
        <is>
          <t>How to snorkel for beginners</t>
        </is>
      </c>
      <c r="C4124"/>
      <c r="D4124"/>
      <c r="E4124" t="inlineStr">
        <is>
          <t>https://www.youtube.com/results?search_query=How+to+snorkel+for+beginners&amp;sp=EgQgAXAB</t>
        </is>
      </c>
    </row>
    <row r="4125" ht="25.5" customHeight="1">
      <c r="A4125" t="inlineStr">
        <is>
          <t>snorkeling</t>
        </is>
      </c>
      <c r="B4125" t="inlineStr">
        <is>
          <t>Best snorkeling techniques</t>
        </is>
      </c>
      <c r="C4125"/>
      <c r="D4125"/>
      <c r="E4125" t="inlineStr">
        <is>
          <t>https://www.youtube.com/results?search_query=Best+snorkeling+techniques&amp;sp=EgQgAXAB</t>
        </is>
      </c>
    </row>
    <row r="4126" ht="25.5" customHeight="1">
      <c r="A4126" t="inlineStr">
        <is>
          <t>snorkeling</t>
        </is>
      </c>
      <c r="B4126" t="inlineStr">
        <is>
          <t>Comparison of top snorkeling gear</t>
        </is>
      </c>
      <c r="C4126"/>
      <c r="D4126"/>
      <c r="E4126" t="inlineStr">
        <is>
          <t>https://www.youtube.com/results?search_query=Comparison+of+top+snorkeling+gear&amp;sp=EgQgAXAB</t>
        </is>
      </c>
    </row>
    <row r="4127" ht="25.5" customHeight="1">
      <c r="A4127" t="inlineStr">
        <is>
          <t>snorkeling</t>
        </is>
      </c>
      <c r="B4127" t="inlineStr">
        <is>
          <t>Day in the life of a professional snorkeler</t>
        </is>
      </c>
      <c r="C4127"/>
      <c r="D4127"/>
      <c r="E4127" t="inlineStr">
        <is>
          <t>https://www.youtube.com/results?search_query=Day+in+the+life+of+a+professional+snorkeler&amp;sp=EgQgAXAB</t>
        </is>
      </c>
    </row>
    <row r="4128" ht="25.5" customHeight="1">
      <c r="A4128" t="inlineStr">
        <is>
          <t>snorkeling</t>
        </is>
      </c>
      <c r="B4128" t="inlineStr">
        <is>
          <t>Snorkeling safety tips and tricks</t>
        </is>
      </c>
      <c r="C4128"/>
      <c r="D4128"/>
      <c r="E4128" t="inlineStr">
        <is>
          <t>https://www.youtube.com/results?search_query=Snorkeling+safety+tips+and+tricks&amp;sp=EgQgAXAB</t>
        </is>
      </c>
    </row>
    <row r="4129" ht="25.5" customHeight="1">
      <c r="A4129" t="inlineStr">
        <is>
          <t>snorkeling</t>
        </is>
      </c>
      <c r="B4129" t="inlineStr">
        <is>
          <t>Snorkeling underwater exploration videos</t>
        </is>
      </c>
      <c r="C4129"/>
      <c r="D4129"/>
      <c r="E4129" t="inlineStr">
        <is>
          <t>https://www.youtube.com/results?search_query=Snorkeling+underwater+exploration+videos&amp;sp=EgQgAXAB</t>
        </is>
      </c>
    </row>
    <row r="4130" ht="25.5" customHeight="1">
      <c r="A4130" t="inlineStr">
        <is>
          <t>snorkeling</t>
        </is>
      </c>
      <c r="B4130" t="inlineStr">
        <is>
          <t>Best places in the world to snorkel</t>
        </is>
      </c>
      <c r="C4130"/>
      <c r="D4130"/>
      <c r="E4130" t="inlineStr">
        <is>
          <t>https://www.youtube.com/results?search_query=Best+places+in+the+world+to+snorkel&amp;sp=EgQgAXAB</t>
        </is>
      </c>
    </row>
    <row r="4131" ht="25.5" customHeight="1">
      <c r="A4131" t="inlineStr">
        <is>
          <t>snorkeling</t>
        </is>
      </c>
      <c r="B4131" t="inlineStr">
        <is>
          <t>Tour of a snorkeling equipment store</t>
        </is>
      </c>
      <c r="C4131"/>
      <c r="D4131"/>
      <c r="E4131" t="inlineStr">
        <is>
          <t>https://www.youtube.com/results?search_query=Tour+of+a+snorkeling+equipment+store&amp;sp=EgQgAXAB</t>
        </is>
      </c>
    </row>
    <row r="4132" ht="25.5" customHeight="1">
      <c r="A4132" t="inlineStr">
        <is>
          <t>snorkeling</t>
        </is>
      </c>
      <c r="B4132" t="inlineStr">
        <is>
          <t>Snorkeling vs scuba diving: differences and similarities</t>
        </is>
      </c>
      <c r="C4132"/>
      <c r="D4132"/>
      <c r="E4132" t="inlineStr">
        <is>
          <t>https://www.youtube.com/results?search_query=Snorkeling+vs+scuba+diving:+differences+and+similarities&amp;sp=EgQgAXAB</t>
        </is>
      </c>
    </row>
    <row r="4133" ht="25.5" customHeight="1">
      <c r="A4133" t="inlineStr">
        <is>
          <t>snorkeling</t>
        </is>
      </c>
      <c r="B4133" t="inlineStr">
        <is>
          <t>Preparing for your first snorkeling trip</t>
        </is>
      </c>
      <c r="C4133"/>
      <c r="D4133"/>
      <c r="E4133" t="inlineStr">
        <is>
          <t>https://www.youtube.com/results?search_query=Preparing+for+your+first+snorkeling+trip&amp;sp=EgQgAXAB</t>
        </is>
      </c>
    </row>
    <row r="4134" ht="25.5" customHeight="1">
      <c r="A4134" t="inlineStr">
        <is>
          <t>snowkiting</t>
        </is>
      </c>
      <c r="B4134" t="inlineStr">
        <is>
          <t>How to start snowkiting for beginners</t>
        </is>
      </c>
      <c r="C4134"/>
      <c r="D4134"/>
      <c r="E4134" t="inlineStr">
        <is>
          <t>https://www.youtube.com/results?search_query=How+to+start+snowkiting+for+beginners&amp;sp=EgQgAXAB</t>
        </is>
      </c>
    </row>
    <row r="4135" ht="25.5" customHeight="1">
      <c r="A4135" t="inlineStr">
        <is>
          <t>snowkiting</t>
        </is>
      </c>
      <c r="B4135" t="inlineStr">
        <is>
          <t>Top 10 snowkiting spots in the world</t>
        </is>
      </c>
      <c r="C4135"/>
      <c r="D4135"/>
      <c r="E4135" t="inlineStr">
        <is>
          <t>https://www.youtube.com/results?search_query=Top+10+snowkiting+spots+in+the+world&amp;sp=EgQgAXAB</t>
        </is>
      </c>
    </row>
    <row r="4136" ht="25.5" customHeight="1">
      <c r="A4136" t="inlineStr">
        <is>
          <t>snowkiting</t>
        </is>
      </c>
      <c r="B4136" t="inlineStr">
        <is>
          <t>Snowkiting tutorial for advanced riders</t>
        </is>
      </c>
      <c r="C4136"/>
      <c r="D4136"/>
      <c r="E4136" t="inlineStr">
        <is>
          <t>https://www.youtube.com/results?search_query=Snowkiting+tutorial+for+advanced+riders&amp;sp=EgQgAXAB</t>
        </is>
      </c>
    </row>
    <row r="4137" ht="25.5" customHeight="1">
      <c r="A4137" t="inlineStr">
        <is>
          <t>snowkiting</t>
        </is>
      </c>
      <c r="B4137" t="inlineStr">
        <is>
          <t>Day in the life of a professional snowkiter</t>
        </is>
      </c>
      <c r="C4137"/>
      <c r="D4137"/>
      <c r="E4137" t="inlineStr">
        <is>
          <t>https://www.youtube.com/results?search_query=Day+in+the+life+of+a+professional+snowkiter&amp;sp=EgQgAXAB</t>
        </is>
      </c>
    </row>
    <row r="4138" ht="25.5" customHeight="1">
      <c r="A4138" t="inlineStr">
        <is>
          <t>snowkiting</t>
        </is>
      </c>
      <c r="B4138" t="inlineStr">
        <is>
          <t>Winter sports: Learn snowkiting basics</t>
        </is>
      </c>
      <c r="C4138"/>
      <c r="D4138"/>
      <c r="E4138" t="inlineStr">
        <is>
          <t>https://www.youtube.com/results?search_query=Winter+sports:+Learn+snowkiting+basics&amp;sp=EgQgAXAB</t>
        </is>
      </c>
    </row>
    <row r="4139" ht="25.5" customHeight="1">
      <c r="A4139" t="inlineStr">
        <is>
          <t>snowkiting</t>
        </is>
      </c>
      <c r="B4139" t="inlineStr">
        <is>
          <t>Epic snowkiting stunts compilation</t>
        </is>
      </c>
      <c r="C4139"/>
      <c r="D4139"/>
      <c r="E4139" t="inlineStr">
        <is>
          <t>https://www.youtube.com/results?search_query=Epic+snowkiting+stunts+compilation&amp;sp=EgQgAXAB</t>
        </is>
      </c>
    </row>
    <row r="4140" ht="25.5" customHeight="1">
      <c r="A4140" t="inlineStr">
        <is>
          <t>snowkiting</t>
        </is>
      </c>
      <c r="B4140" t="inlineStr">
        <is>
          <t>What to know before you start snowkiting</t>
        </is>
      </c>
      <c r="C4140"/>
      <c r="D4140"/>
      <c r="E4140" t="inlineStr">
        <is>
          <t>https://www.youtube.com/results?search_query=What+to+know+before+you+start+snowkiting&amp;sp=EgQgAXAB</t>
        </is>
      </c>
    </row>
    <row r="4141" ht="25.5" customHeight="1">
      <c r="A4141" t="inlineStr">
        <is>
          <t>snowkiting</t>
        </is>
      </c>
      <c r="B4141" t="inlineStr">
        <is>
          <t>Snowkiting championships highlights</t>
        </is>
      </c>
      <c r="C4141"/>
      <c r="D4141"/>
      <c r="E4141" t="inlineStr">
        <is>
          <t>https://www.youtube.com/results?search_query=Snowkiting+championships+highlights&amp;sp=EgQgAXAB</t>
        </is>
      </c>
    </row>
    <row r="4142" ht="25.5" customHeight="1">
      <c r="A4142" t="inlineStr">
        <is>
          <t>snowkiting</t>
        </is>
      </c>
      <c r="B4142" t="inlineStr">
        <is>
          <t>Comparative review of best snowkiting equipment</t>
        </is>
      </c>
      <c r="C4142"/>
      <c r="D4142"/>
      <c r="E4142" t="inlineStr">
        <is>
          <t>https://www.youtube.com/results?search_query=Comparative+review+of+best+snowkiting+equipment&amp;sp=EgQgAXAB</t>
        </is>
      </c>
    </row>
    <row r="4143" ht="25.5" customHeight="1">
      <c r="A4143" t="inlineStr">
        <is>
          <t>snowkiting</t>
        </is>
      </c>
      <c r="B4143" t="inlineStr">
        <is>
          <t>Tips and tricks for safe snowkiting</t>
        </is>
      </c>
      <c r="C4143"/>
      <c r="D4143"/>
      <c r="E4143" t="inlineStr">
        <is>
          <t>https://www.youtube.com/results?search_query=Tips+and+tricks+for+safe+snowkiting&amp;sp=EgQgAXAB</t>
        </is>
      </c>
    </row>
    <row r="4144" ht="25.5" customHeight="1">
      <c r="A4144" t="inlineStr">
        <is>
          <t>snowmobiling</t>
        </is>
      </c>
      <c r="B4144" t="inlineStr">
        <is>
          <t>How to start snowmobiling for beginners</t>
        </is>
      </c>
      <c r="C4144"/>
      <c r="D4144"/>
      <c r="E4144" t="inlineStr">
        <is>
          <t>https://www.youtube.com/results?search_query=How+to+start+snowmobiling+for+beginners&amp;sp=EgQgAXAB</t>
        </is>
      </c>
    </row>
    <row r="4145" ht="25.5" customHeight="1">
      <c r="A4145" t="inlineStr">
        <is>
          <t>snowmobiling</t>
        </is>
      </c>
      <c r="B4145" t="inlineStr">
        <is>
          <t>Essential gear for snowmobiling</t>
        </is>
      </c>
      <c r="C4145"/>
      <c r="D4145"/>
      <c r="E4145" t="inlineStr">
        <is>
          <t>https://www.youtube.com/results?search_query=Essential+gear+for+snowmobiling&amp;sp=EgQgAXAB</t>
        </is>
      </c>
    </row>
    <row r="4146" ht="25.5" customHeight="1">
      <c r="A4146" t="inlineStr">
        <is>
          <t>snowmobiling</t>
        </is>
      </c>
      <c r="B4146" t="inlineStr">
        <is>
          <t>Best snowmobiling trails in North America</t>
        </is>
      </c>
      <c r="C4146"/>
      <c r="D4146"/>
      <c r="E4146" t="inlineStr">
        <is>
          <t>https://www.youtube.com/results?search_query=Best+snowmobiling+trails+in+North+America&amp;sp=EgQgAXAB</t>
        </is>
      </c>
    </row>
    <row r="4147" ht="25.5" customHeight="1">
      <c r="A4147" t="inlineStr">
        <is>
          <t>snowmobiling</t>
        </is>
      </c>
      <c r="B4147" t="inlineStr">
        <is>
          <t>Top speed snowmobiling races</t>
        </is>
      </c>
      <c r="C4147"/>
      <c r="D4147"/>
      <c r="E4147" t="inlineStr">
        <is>
          <t>https://www.youtube.com/results?search_query=Top+speed+snowmobiling+races&amp;sp=EgQgAXAB</t>
        </is>
      </c>
    </row>
    <row r="4148" ht="25.5" customHeight="1">
      <c r="A4148" t="inlineStr">
        <is>
          <t>snowmobiling</t>
        </is>
      </c>
      <c r="B4148" t="inlineStr">
        <is>
          <t>Snowmobiling safety tips and best practices</t>
        </is>
      </c>
      <c r="C4148"/>
      <c r="D4148"/>
      <c r="E4148" t="inlineStr">
        <is>
          <t>https://www.youtube.com/results?search_query=Snowmobiling+safety+tips+and+best+practices&amp;sp=EgQgAXAB</t>
        </is>
      </c>
    </row>
    <row r="4149" ht="25.5" customHeight="1">
      <c r="A4149" t="inlineStr">
        <is>
          <t>snowmobiling</t>
        </is>
      </c>
      <c r="B4149" t="inlineStr">
        <is>
          <t>Day in the life of a professional snowmobiler</t>
        </is>
      </c>
      <c r="C4149"/>
      <c r="D4149"/>
      <c r="E4149" t="inlineStr">
        <is>
          <t>https://www.youtube.com/results?search_query=Day+in+the+life+of+a+professional+snowmobiler&amp;sp=EgQgAXAB</t>
        </is>
      </c>
    </row>
    <row r="4150" ht="25.5" customHeight="1">
      <c r="A4150" t="inlineStr">
        <is>
          <t>snowmobiling</t>
        </is>
      </c>
      <c r="B4150" t="inlineStr">
        <is>
          <t>Snowmobiling stunts and tricks tutorial</t>
        </is>
      </c>
      <c r="C4150"/>
      <c r="D4150"/>
      <c r="E4150" t="inlineStr">
        <is>
          <t>https://www.youtube.com/results?search_query=Snowmobiling+stunts+and+tricks+tutorial&amp;sp=EgQgAXAB</t>
        </is>
      </c>
    </row>
    <row r="4151" ht="25.5" customHeight="1">
      <c r="A4151" t="inlineStr">
        <is>
          <t>snowmobiling</t>
        </is>
      </c>
      <c r="B4151" t="inlineStr">
        <is>
          <t>Snowmobiling tours in popular destinations</t>
        </is>
      </c>
      <c r="C4151"/>
      <c r="D4151"/>
      <c r="E4151" t="inlineStr">
        <is>
          <t>https://www.youtube.com/results?search_query=Snowmobiling+tours+in+popular+destinations&amp;sp=EgQgAXAB</t>
        </is>
      </c>
    </row>
    <row r="4152" ht="25.5" customHeight="1">
      <c r="A4152" t="inlineStr">
        <is>
          <t>snowmobiling</t>
        </is>
      </c>
      <c r="B4152" t="inlineStr">
        <is>
          <t>How to maintain and repair snowmobiles</t>
        </is>
      </c>
      <c r="C4152"/>
      <c r="D4152"/>
      <c r="E4152" t="inlineStr">
        <is>
          <t>https://www.youtube.com/results?search_query=How+to+maintain+and+repair+snowmobiles&amp;sp=EgQgAXAB</t>
        </is>
      </c>
    </row>
    <row r="4153" ht="25.5" customHeight="1">
      <c r="A4153" t="inlineStr">
        <is>
          <t>snowmobiling</t>
        </is>
      </c>
      <c r="B4153" t="inlineStr">
        <is>
          <t>Offtrail snowmobiling adventures.</t>
        </is>
      </c>
      <c r="C4153"/>
      <c r="D4153"/>
      <c r="E4153" t="inlineStr">
        <is>
          <t>https://www.youtube.com/results?search_query=Offtrail+snowmobiling+adventures.&amp;sp=EgQgAXAB</t>
        </is>
      </c>
    </row>
    <row r="4154" ht="25.5" customHeight="1">
      <c r="A4154" t="inlineStr">
        <is>
          <t>somersaulting</t>
        </is>
      </c>
      <c r="B4154" t="inlineStr">
        <is>
          <t>How to do a somersault for beginners</t>
        </is>
      </c>
      <c r="C4154"/>
      <c r="D4154"/>
      <c r="E4154" t="inlineStr">
        <is>
          <t>https://www.youtube.com/results?search_query=How+to+do+a+somersault+for+beginners&amp;sp=EgQgAXAB</t>
        </is>
      </c>
    </row>
    <row r="4155" ht="25.5" customHeight="1">
      <c r="A4155" t="inlineStr">
        <is>
          <t>somersaulting</t>
        </is>
      </c>
      <c r="B4155" t="inlineStr">
        <is>
          <t>Steps to perfect a somersault</t>
        </is>
      </c>
      <c r="C4155"/>
      <c r="D4155"/>
      <c r="E4155" t="inlineStr">
        <is>
          <t>https://www.youtube.com/results?search_query=Steps+to+perfect+a+somersault&amp;sp=EgQgAXAB</t>
        </is>
      </c>
    </row>
    <row r="4156" ht="25.5" customHeight="1">
      <c r="A4156" t="inlineStr">
        <is>
          <t>somersaulting</t>
        </is>
      </c>
      <c r="B4156" t="inlineStr">
        <is>
          <t>Professional gymnasts doing somersaults</t>
        </is>
      </c>
      <c r="C4156"/>
      <c r="D4156"/>
      <c r="E4156" t="inlineStr">
        <is>
          <t>https://www.youtube.com/results?search_query=Professional+gymnasts+doing+somersaults&amp;sp=EgQgAXAB</t>
        </is>
      </c>
    </row>
    <row r="4157" ht="25.5" customHeight="1">
      <c r="A4157" t="inlineStr">
        <is>
          <t>somersaulting</t>
        </is>
      </c>
      <c r="B4157" t="inlineStr">
        <is>
          <t>Dos and Don'ts while doing somersault</t>
        </is>
      </c>
      <c r="C4157"/>
      <c r="D4157"/>
      <c r="E4157" t="inlineStr">
        <is>
          <t>https://www.youtube.com/results?search_query=Dos+and+Don'ts+while+doing+somersault&amp;sp=EgQgAXAB</t>
        </is>
      </c>
    </row>
    <row r="4158" ht="25.5" customHeight="1">
      <c r="A4158" t="inlineStr">
        <is>
          <t>somersaulting</t>
        </is>
      </c>
      <c r="B4158" t="inlineStr">
        <is>
          <t>Learn to somersault in 10 minutes</t>
        </is>
      </c>
      <c r="C4158"/>
      <c r="D4158"/>
      <c r="E4158" t="inlineStr">
        <is>
          <t>https://www.youtube.com/results?search_query=Learn+to+somersault+in+10+minutes&amp;sp=EgQgAXAB</t>
        </is>
      </c>
    </row>
    <row r="4159" ht="25.5" customHeight="1">
      <c r="A4159" t="inlineStr">
        <is>
          <t>somersaulting</t>
        </is>
      </c>
      <c r="B4159" t="inlineStr">
        <is>
          <t>Common mistakes in somersaulting and how to avoid them</t>
        </is>
      </c>
      <c r="C4159"/>
      <c r="D4159"/>
      <c r="E4159" t="inlineStr">
        <is>
          <t>https://www.youtube.com/results?search_query=Common+mistakes+in+somersaulting+and+how+to+avoid+them&amp;sp=EgQgAXAB</t>
        </is>
      </c>
    </row>
    <row r="4160" ht="25.5" customHeight="1">
      <c r="A4160" t="inlineStr">
        <is>
          <t>somersaulting</t>
        </is>
      </c>
      <c r="B4160" t="inlineStr">
        <is>
          <t>Day in the life of a gymnast</t>
        </is>
      </c>
      <c r="C4160"/>
      <c r="D4160"/>
      <c r="E4160" t="inlineStr">
        <is>
          <t>https://www.youtube.com/results?search_query=Day+in+the+life+of+a+gymnast&amp;sp=EgQgAXAB</t>
        </is>
      </c>
    </row>
    <row r="4161" ht="25.5" customHeight="1">
      <c r="A4161" t="inlineStr">
        <is>
          <t>somersaulting</t>
        </is>
      </c>
      <c r="B4161" t="inlineStr">
        <is>
          <t>Slow motion breakdown of a perfect somersault</t>
        </is>
      </c>
      <c r="C4161"/>
      <c r="D4161"/>
      <c r="E4161" t="inlineStr">
        <is>
          <t>https://www.youtube.com/results?search_query=Slow+motion+breakdown+of+a+perfect+somersault&amp;sp=EgQgAXAB</t>
        </is>
      </c>
    </row>
    <row r="4162" ht="25.5" customHeight="1">
      <c r="A4162" t="inlineStr">
        <is>
          <t>somersaulting</t>
        </is>
      </c>
      <c r="B4162" t="inlineStr">
        <is>
          <t>Gymnastics tutorial: Mastering the somersault</t>
        </is>
      </c>
      <c r="C4162"/>
      <c r="D4162"/>
      <c r="E4162" t="inlineStr">
        <is>
          <t>https://www.youtube.com/results?search_query=Gymnastics+tutorial:+Mastering+the+somersault&amp;sp=EgQgAXAB</t>
        </is>
      </c>
    </row>
    <row r="4163" ht="25.5" customHeight="1">
      <c r="A4163" t="inlineStr">
        <is>
          <t>somersaulting</t>
        </is>
      </c>
      <c r="B4163" t="inlineStr">
        <is>
          <t>Understanding the physics of a somersault</t>
        </is>
      </c>
      <c r="C4163"/>
      <c r="D4163"/>
      <c r="E4163" t="inlineStr">
        <is>
          <t>https://www.youtube.com/results?search_query=Understanding+the+physics+of+a+somersault&amp;sp=EgQgAXAB</t>
        </is>
      </c>
    </row>
    <row r="4164" ht="25.5" customHeight="1">
      <c r="A4164" t="inlineStr">
        <is>
          <t>spinning poi</t>
        </is>
      </c>
      <c r="B4164" t="inlineStr">
        <is>
          <t>How to start spinning poi for beginners</t>
        </is>
      </c>
      <c r="C4164"/>
      <c r="D4164"/>
      <c r="E4164" t="inlineStr">
        <is>
          <t>https://www.youtube.com/results?search_query=How+to+start+spinning+poi+for+beginners&amp;sp=EgQgAXAB</t>
        </is>
      </c>
    </row>
    <row r="4165" ht="25.5" customHeight="1">
      <c r="A4165" t="inlineStr">
        <is>
          <t>spinning poi</t>
        </is>
      </c>
      <c r="B4165" t="inlineStr">
        <is>
          <t>Common mistakes in poi spinning</t>
        </is>
      </c>
      <c r="C4165"/>
      <c r="D4165"/>
      <c r="E4165" t="inlineStr">
        <is>
          <t>https://www.youtube.com/results?search_query=Common+mistakes+in+poi+spinning&amp;sp=EgQgAXAB</t>
        </is>
      </c>
    </row>
    <row r="4166" ht="25.5" customHeight="1">
      <c r="A4166" t="inlineStr">
        <is>
          <t>spinning poi</t>
        </is>
      </c>
      <c r="B4166" t="inlineStr">
        <is>
          <t>Advanced techniques in poi spinning</t>
        </is>
      </c>
      <c r="C4166"/>
      <c r="D4166"/>
      <c r="E4166" t="inlineStr">
        <is>
          <t>https://www.youtube.com/results?search_query=Advanced+techniques+in+poi+spinning&amp;sp=EgQgAXAB</t>
        </is>
      </c>
    </row>
    <row r="4167" ht="25.5" customHeight="1">
      <c r="A4167" t="inlineStr">
        <is>
          <t>spinning poi</t>
        </is>
      </c>
      <c r="B4167" t="inlineStr">
        <is>
          <t>Day in the Life of a professional poi spinner</t>
        </is>
      </c>
      <c r="C4167"/>
      <c r="D4167"/>
      <c r="E4167" t="inlineStr">
        <is>
          <t>https://www.youtube.com/results?search_query=Day+in+the+Life+of+a+professional+poi+spinner&amp;sp=EgQgAXAB</t>
        </is>
      </c>
    </row>
    <row r="4168" ht="25.5" customHeight="1">
      <c r="A4168" t="inlineStr">
        <is>
          <t>spinning poi</t>
        </is>
      </c>
      <c r="B4168" t="inlineStr">
        <is>
          <t>History and origin of poi spinning</t>
        </is>
      </c>
      <c r="C4168"/>
      <c r="D4168"/>
      <c r="E4168" t="inlineStr">
        <is>
          <t>https://www.youtube.com/results?search_query=History+and+origin+of+poi+spinning&amp;sp=EgQgAXAB</t>
        </is>
      </c>
    </row>
    <row r="4169" ht="25.5" customHeight="1">
      <c r="A4169" t="inlineStr">
        <is>
          <t>spinning poi</t>
        </is>
      </c>
      <c r="B4169" t="inlineStr">
        <is>
          <t>Spinning poi: tutorial for mastering basic moves</t>
        </is>
      </c>
      <c r="C4169"/>
      <c r="D4169"/>
      <c r="E4169" t="inlineStr">
        <is>
          <t>https://www.youtube.com/results?search_query=Spinning+poi:+tutorial+for+mastering+basic+moves&amp;sp=EgQgAXAB</t>
        </is>
      </c>
    </row>
    <row r="4170" ht="25.5" customHeight="1">
      <c r="A4170" t="inlineStr">
        <is>
          <t>spinning poi</t>
        </is>
      </c>
      <c r="B4170" t="inlineStr">
        <is>
          <t>Best materials and equipment for spinning poi</t>
        </is>
      </c>
      <c r="C4170"/>
      <c r="D4170"/>
      <c r="E4170" t="inlineStr">
        <is>
          <t>https://www.youtube.com/results?search_query=Best+materials+and+equipment+for+spinning+poi&amp;sp=EgQgAXAB</t>
        </is>
      </c>
    </row>
    <row r="4171" ht="25.5" customHeight="1">
      <c r="A4171" t="inlineStr">
        <is>
          <t>spinning poi</t>
        </is>
      </c>
      <c r="B4171" t="inlineStr">
        <is>
          <t>Spinning poi: safety tips and precautions</t>
        </is>
      </c>
      <c r="C4171"/>
      <c r="D4171"/>
      <c r="E4171" t="inlineStr">
        <is>
          <t>https://www.youtube.com/results?search_query=Spinning+poi:+safety+tips+and+precautions&amp;sp=EgQgAXAB</t>
        </is>
      </c>
    </row>
    <row r="4172" ht="25.5" customHeight="1">
      <c r="A4172" t="inlineStr">
        <is>
          <t>spinning poi</t>
        </is>
      </c>
      <c r="B4172" t="inlineStr">
        <is>
          <t>Step by Step guide to learn poi spinning</t>
        </is>
      </c>
      <c r="C4172"/>
      <c r="D4172"/>
      <c r="E4172" t="inlineStr">
        <is>
          <t>https://www.youtube.com/results?search_query=Step+by+Step+guide+to+learn+poi+spinning&amp;sp=EgQgAXAB</t>
        </is>
      </c>
    </row>
    <row r="4173" ht="25.5" customHeight="1">
      <c r="A4173" t="inlineStr">
        <is>
          <t>spinning poi</t>
        </is>
      </c>
      <c r="B4173" t="inlineStr">
        <is>
          <t>Inspirational poi spinning performances</t>
        </is>
      </c>
      <c r="C4173"/>
      <c r="D4173"/>
      <c r="E4173" t="inlineStr">
        <is>
          <t>https://www.youtube.com/results?search_query=Inspirational+poi+spinning+performances&amp;sp=EgQgAXAB</t>
        </is>
      </c>
    </row>
    <row r="4174" ht="25.5" customHeight="1">
      <c r="A4174" t="inlineStr">
        <is>
          <t>spray painting</t>
        </is>
      </c>
      <c r="B4174" t="inlineStr">
        <is>
          <t>How to spray paint for beginners</t>
        </is>
      </c>
      <c r="C4174"/>
      <c r="D4174"/>
      <c r="E4174" t="inlineStr">
        <is>
          <t>https://www.youtube.com/results?search_query=How+to+spray+paint+for+beginners&amp;sp=EgQgAXAB</t>
        </is>
      </c>
    </row>
    <row r="4175" ht="25.5" customHeight="1">
      <c r="A4175" t="inlineStr">
        <is>
          <t>spray painting</t>
        </is>
      </c>
      <c r="B4175" t="inlineStr">
        <is>
          <t>Spray painting techniques tutorial</t>
        </is>
      </c>
      <c r="C4175"/>
      <c r="D4175"/>
      <c r="E4175" t="inlineStr">
        <is>
          <t>https://www.youtube.com/results?search_query=Spray+painting+techniques+tutorial&amp;sp=EgQgAXAB</t>
        </is>
      </c>
    </row>
    <row r="4176" ht="25.5" customHeight="1">
      <c r="A4176" t="inlineStr">
        <is>
          <t>spray painting</t>
        </is>
      </c>
      <c r="B4176" t="inlineStr">
        <is>
          <t>DIY projects using spray paint</t>
        </is>
      </c>
      <c r="C4176"/>
      <c r="D4176"/>
      <c r="E4176" t="inlineStr">
        <is>
          <t>https://www.youtube.com/results?search_query=DIY+projects+using+spray+paint&amp;sp=EgQgAXAB</t>
        </is>
      </c>
    </row>
    <row r="4177" ht="25.5" customHeight="1">
      <c r="A4177" t="inlineStr">
        <is>
          <t>spray painting</t>
        </is>
      </c>
      <c r="B4177" t="inlineStr">
        <is>
          <t>How to spray paint a car at home</t>
        </is>
      </c>
      <c r="C4177"/>
      <c r="D4177"/>
      <c r="E4177" t="inlineStr">
        <is>
          <t>https://www.youtube.com/results?search_query=How+to+spray+paint+a+car+at+home&amp;sp=EgQgAXAB</t>
        </is>
      </c>
    </row>
    <row r="4178" ht="25.5" customHeight="1">
      <c r="A4178" t="inlineStr">
        <is>
          <t>spray painting</t>
        </is>
      </c>
      <c r="B4178" t="inlineStr">
        <is>
          <t>Best spray paints for graffiti</t>
        </is>
      </c>
      <c r="C4178"/>
      <c r="D4178"/>
      <c r="E4178" t="inlineStr">
        <is>
          <t>https://www.youtube.com/results?search_query=Best+spray+paints+for+graffiti&amp;sp=EgQgAXAB</t>
        </is>
      </c>
    </row>
    <row r="4179" ht="25.5" customHeight="1">
      <c r="A4179" t="inlineStr">
        <is>
          <t>spray painting</t>
        </is>
      </c>
      <c r="B4179" t="inlineStr">
        <is>
          <t>How to avoid drips when spray painting</t>
        </is>
      </c>
      <c r="C4179"/>
      <c r="D4179"/>
      <c r="E4179" t="inlineStr">
        <is>
          <t>https://www.youtube.com/results?search_query=How+to+avoid+drips+when+spray+painting&amp;sp=EgQgAXAB</t>
        </is>
      </c>
    </row>
    <row r="4180" ht="25.5" customHeight="1">
      <c r="A4180" t="inlineStr">
        <is>
          <t>spray painting</t>
        </is>
      </c>
      <c r="B4180" t="inlineStr">
        <is>
          <t>Day in the life of a professional spray paint artist</t>
        </is>
      </c>
      <c r="C4180"/>
      <c r="D4180"/>
      <c r="E4180" t="inlineStr">
        <is>
          <t>https://www.youtube.com/results?search_query=Day+in+the+life+of+a+professional+spray+paint+artist&amp;sp=EgQgAXAB</t>
        </is>
      </c>
    </row>
    <row r="4181" ht="25.5" customHeight="1">
      <c r="A4181" t="inlineStr">
        <is>
          <t>spray painting</t>
        </is>
      </c>
      <c r="B4181" t="inlineStr">
        <is>
          <t>Differences between spray paint brands</t>
        </is>
      </c>
      <c r="C4181"/>
      <c r="D4181"/>
      <c r="E4181" t="inlineStr">
        <is>
          <t>https://www.youtube.com/results?search_query=Differences+between+spray+paint+brands&amp;sp=EgQgAXAB</t>
        </is>
      </c>
    </row>
    <row r="4182" ht="25.5" customHeight="1">
      <c r="A4182" t="inlineStr">
        <is>
          <t>spray painting</t>
        </is>
      </c>
      <c r="B4182" t="inlineStr">
        <is>
          <t>How to do spray paint art for beginners</t>
        </is>
      </c>
      <c r="C4182"/>
      <c r="D4182"/>
      <c r="E4182" t="inlineStr">
        <is>
          <t>https://www.youtube.com/results?search_query=How+to+do+spray+paint+art+for+beginners&amp;sp=EgQgAXAB</t>
        </is>
      </c>
    </row>
    <row r="4183" ht="25.5" customHeight="1">
      <c r="A4183" t="inlineStr">
        <is>
          <t>spray painting</t>
        </is>
      </c>
      <c r="B4183" t="inlineStr">
        <is>
          <t>Safety precautions while spray painting.</t>
        </is>
      </c>
      <c r="C4183"/>
      <c r="D4183"/>
      <c r="E4183" t="inlineStr">
        <is>
          <t>https://www.youtube.com/results?search_query=Safety+precautions+while+spray+painting.&amp;sp=EgQgAXAB</t>
        </is>
      </c>
    </row>
    <row r="4184" ht="25.5" customHeight="1">
      <c r="A4184" t="inlineStr">
        <is>
          <t>spraying</t>
        </is>
      </c>
      <c r="B4184" t="inlineStr">
        <is>
          <t>How to spray paint for beginners</t>
        </is>
      </c>
      <c r="C4184"/>
      <c r="D4184"/>
      <c r="E4184" t="inlineStr">
        <is>
          <t>https://www.youtube.com/results?search_query=How+to+spray+paint+for+beginners&amp;sp=EgQgAXAB</t>
        </is>
      </c>
    </row>
    <row r="4185" ht="25.5" customHeight="1">
      <c r="A4185" t="inlineStr">
        <is>
          <t>spraying</t>
        </is>
      </c>
      <c r="B4185" t="inlineStr">
        <is>
          <t>Proper techniques to spray a pesticide</t>
        </is>
      </c>
      <c r="C4185"/>
      <c r="D4185"/>
      <c r="E4185" t="inlineStr">
        <is>
          <t>https://www.youtube.com/results?search_query=Proper+techniques+to+spray+a+pesticide&amp;sp=EgQgAXAB</t>
        </is>
      </c>
    </row>
    <row r="4186" ht="25.5" customHeight="1">
      <c r="A4186" t="inlineStr">
        <is>
          <t>spraying</t>
        </is>
      </c>
      <c r="B4186" t="inlineStr">
        <is>
          <t>Best practices for spraying a car with clear coat</t>
        </is>
      </c>
      <c r="C4186"/>
      <c r="D4186"/>
      <c r="E4186" t="inlineStr">
        <is>
          <t>https://www.youtube.com/results?search_query=Best+practices+for+spraying+a+car+with+clear+coat&amp;sp=EgQgAXAB</t>
        </is>
      </c>
    </row>
    <row r="4187" ht="25.5" customHeight="1">
      <c r="A4187" t="inlineStr">
        <is>
          <t>spraying</t>
        </is>
      </c>
      <c r="B4187" t="inlineStr">
        <is>
          <t>A day in the life of a spray paint artist</t>
        </is>
      </c>
      <c r="C4187"/>
      <c r="D4187"/>
      <c r="E4187" t="inlineStr">
        <is>
          <t>https://www.youtube.com/results?search_query=A+day+in+the+life+of+a+spray+paint+artist&amp;sp=EgQgAXAB</t>
        </is>
      </c>
    </row>
    <row r="4188" ht="25.5" customHeight="1">
      <c r="A4188" t="inlineStr">
        <is>
          <t>spraying</t>
        </is>
      </c>
      <c r="B4188" t="inlineStr">
        <is>
          <t>Demonstration on how to spray a garden</t>
        </is>
      </c>
      <c r="C4188"/>
      <c r="D4188"/>
      <c r="E4188" t="inlineStr">
        <is>
          <t>https://www.youtube.com/results?search_query=Demonstration+on+how+to+spray+a+garden&amp;sp=EgQgAXAB</t>
        </is>
      </c>
    </row>
    <row r="4189" ht="25.5" customHeight="1">
      <c r="A4189" t="inlineStr">
        <is>
          <t>spraying</t>
        </is>
      </c>
      <c r="B4189" t="inlineStr">
        <is>
          <t>How to use a spray bottle for different purposes</t>
        </is>
      </c>
      <c r="C4189"/>
      <c r="D4189"/>
      <c r="E4189" t="inlineStr">
        <is>
          <t>https://www.youtube.com/results?search_query=How+to+use+a+spray+bottle+for+different+purposes&amp;sp=EgQgAXAB</t>
        </is>
      </c>
    </row>
    <row r="4190" ht="25.5" customHeight="1">
      <c r="A4190" t="inlineStr">
        <is>
          <t>spraying</t>
        </is>
      </c>
      <c r="B4190" t="inlineStr">
        <is>
          <t>Tips on spray washing a house deck</t>
        </is>
      </c>
      <c r="C4190"/>
      <c r="D4190"/>
      <c r="E4190" t="inlineStr">
        <is>
          <t>https://www.youtube.com/results?search_query=Tips+on+spray+washing+a+house+deck&amp;sp=EgQgAXAB</t>
        </is>
      </c>
    </row>
    <row r="4191" ht="25.5" customHeight="1">
      <c r="A4191" t="inlineStr">
        <is>
          <t>spraying</t>
        </is>
      </c>
      <c r="B4191" t="inlineStr">
        <is>
          <t>Expert guide to spray tanning</t>
        </is>
      </c>
      <c r="C4191"/>
      <c r="D4191"/>
      <c r="E4191" t="inlineStr">
        <is>
          <t>https://www.youtube.com/results?search_query=Expert+guide+to+spray+tanning&amp;sp=EgQgAXAB</t>
        </is>
      </c>
    </row>
    <row r="4192" ht="25.5" customHeight="1">
      <c r="A4192" t="inlineStr">
        <is>
          <t>spraying</t>
        </is>
      </c>
      <c r="B4192" t="inlineStr">
        <is>
          <t>How to use a spray gun for interior painting</t>
        </is>
      </c>
      <c r="C4192"/>
      <c r="D4192"/>
      <c r="E4192" t="inlineStr">
        <is>
          <t>https://www.youtube.com/results?search_query=How+to+use+a+spray+gun+for+interior+painting&amp;sp=EgQgAXAB</t>
        </is>
      </c>
    </row>
    <row r="4193" ht="25.5" customHeight="1">
      <c r="A4193" t="inlineStr">
        <is>
          <t>spraying</t>
        </is>
      </c>
      <c r="B4193" t="inlineStr">
        <is>
          <t>A day in the life of a professional spraypainter.</t>
        </is>
      </c>
      <c r="C4193"/>
      <c r="D4193"/>
      <c r="E4193" t="inlineStr">
        <is>
          <t>https://www.youtube.com/results?search_query=A+day+in+the+life+of+a+professional+spraypainter.&amp;sp=EgQgAXAB</t>
        </is>
      </c>
    </row>
    <row r="4194" ht="25.5" customHeight="1">
      <c r="A4194" t="inlineStr">
        <is>
          <t>squat</t>
        </is>
      </c>
      <c r="B4194" t="inlineStr">
        <is>
          <t>How to properly do a squat exercise</t>
        </is>
      </c>
      <c r="C4194"/>
      <c r="D4194"/>
      <c r="E4194" t="inlineStr">
        <is>
          <t>https://www.youtube.com/results?search_query=How+to+properly+do+a+squat+exercise&amp;sp=EgQgAXAB</t>
        </is>
      </c>
    </row>
    <row r="4195" ht="25.5" customHeight="1">
      <c r="A4195" t="inlineStr">
        <is>
          <t>squat</t>
        </is>
      </c>
      <c r="B4195" t="inlineStr">
        <is>
          <t>Basic forms of squat exercises for beginners</t>
        </is>
      </c>
      <c r="C4195"/>
      <c r="D4195"/>
      <c r="E4195" t="inlineStr">
        <is>
          <t>https://www.youtube.com/results?search_query=Basic+forms+of+squat+exercises+for+beginners&amp;sp=EgQgAXAB</t>
        </is>
      </c>
    </row>
    <row r="4196" ht="25.5" customHeight="1">
      <c r="A4196" t="inlineStr">
        <is>
          <t>squat</t>
        </is>
      </c>
      <c r="B4196" t="inlineStr">
        <is>
          <t>30 day squat challenge weight loss results</t>
        </is>
      </c>
      <c r="C4196"/>
      <c r="D4196"/>
      <c r="E4196" t="inlineStr">
        <is>
          <t>https://www.youtube.com/results?search_query=30+day+squat+challenge+weight+loss+results&amp;sp=EgQgAXAB</t>
        </is>
      </c>
    </row>
    <row r="4197" ht="25.5" customHeight="1">
      <c r="A4197" t="inlineStr">
        <is>
          <t>squat</t>
        </is>
      </c>
      <c r="B4197" t="inlineStr">
        <is>
          <t>Common mistakes when doing a squat and how to avoid them</t>
        </is>
      </c>
      <c r="C4197"/>
      <c r="D4197"/>
      <c r="E4197" t="inlineStr">
        <is>
          <t>https://www.youtube.com/results?search_query=Common+mistakes+when+doing+a+squat+and+how+to+avoid+them&amp;sp=EgQgAXAB</t>
        </is>
      </c>
    </row>
    <row r="4198" ht="25.5" customHeight="1">
      <c r="A4198" t="inlineStr">
        <is>
          <t>squat</t>
        </is>
      </c>
      <c r="B4198" t="inlineStr">
        <is>
          <t>Difference between front squat and back squat</t>
        </is>
      </c>
      <c r="C4198"/>
      <c r="D4198"/>
      <c r="E4198" t="inlineStr">
        <is>
          <t>https://www.youtube.com/results?search_query=Difference+between+front+squat+and+back+squat&amp;sp=EgQgAXAB</t>
        </is>
      </c>
    </row>
    <row r="4199" ht="25.5" customHeight="1">
      <c r="A4199" t="inlineStr">
        <is>
          <t>squat</t>
        </is>
      </c>
      <c r="B4199" t="inlineStr">
        <is>
          <t>Day in the life of a powerlifter  squat routine</t>
        </is>
      </c>
      <c r="C4199"/>
      <c r="D4199"/>
      <c r="E4199" t="inlineStr">
        <is>
          <t>https://www.youtube.com/results?search_query=Day+in+the+life+of+a+powerlifter++squat+routine&amp;sp=EgQgAXAB</t>
        </is>
      </c>
    </row>
    <row r="4200" ht="25.5" customHeight="1">
      <c r="A4200" t="inlineStr">
        <is>
          <t>squat</t>
        </is>
      </c>
      <c r="B4200" t="inlineStr">
        <is>
          <t>How to master the pistol squat for balance and strength</t>
        </is>
      </c>
      <c r="C4200"/>
      <c r="D4200"/>
      <c r="E4200" t="inlineStr">
        <is>
          <t>https://www.youtube.com/results?search_query=How+to+master+the+pistol+squat+for+balance+and+strength&amp;sp=EgQgAXAB</t>
        </is>
      </c>
    </row>
    <row r="4201" ht="25.5" customHeight="1">
      <c r="A4201" t="inlineStr">
        <is>
          <t>squat</t>
        </is>
      </c>
      <c r="B4201" t="inlineStr">
        <is>
          <t>Squat tips for better mobility and depth</t>
        </is>
      </c>
      <c r="C4201"/>
      <c r="D4201"/>
      <c r="E4201" t="inlineStr">
        <is>
          <t>https://www.youtube.com/results?search_query=Squat+tips+for+better+mobility+and+depth&amp;sp=EgQgAXAB</t>
        </is>
      </c>
    </row>
    <row r="4202" ht="25.5" customHeight="1">
      <c r="A4202" t="inlineStr">
        <is>
          <t>squat</t>
        </is>
      </c>
      <c r="B4202" t="inlineStr">
        <is>
          <t>Effective squat variations to incorporate in your workout routine</t>
        </is>
      </c>
      <c r="C4202"/>
      <c r="D4202"/>
      <c r="E4202" t="inlineStr">
        <is>
          <t>https://www.youtube.com/results?search_query=Effective+squat+variations+to+incorporate+in+your+workout+routine&amp;sp=EgQgAXAB</t>
        </is>
      </c>
    </row>
    <row r="4203" ht="25.5" customHeight="1">
      <c r="A4203" t="inlineStr">
        <is>
          <t>squat</t>
        </is>
      </c>
      <c r="B4203" t="inlineStr">
        <is>
          <t>How to progress in squat weight: tips and tricks.</t>
        </is>
      </c>
      <c r="C4203"/>
      <c r="D4203"/>
      <c r="E4203" t="inlineStr">
        <is>
          <t>https://www.youtube.com/results?search_query=How+to+progress+in+squat+weight:+tips+and+tricks.&amp;sp=EgQgAXAB</t>
        </is>
      </c>
    </row>
    <row r="4204" ht="25.5" customHeight="1">
      <c r="A4204" t="inlineStr">
        <is>
          <t>sticking tongue out</t>
        </is>
      </c>
      <c r="B4204" t="inlineStr">
        <is>
          <t>How to stick your tongue out correctly</t>
        </is>
      </c>
      <c r="C4204"/>
      <c r="D4204"/>
      <c r="E4204" t="inlineStr">
        <is>
          <t>https://www.youtube.com/results?search_query=How+to+stick+your+tongue+out+correctly&amp;sp=EgQgAXAB</t>
        </is>
      </c>
    </row>
    <row r="4205" ht="25.5" customHeight="1">
      <c r="A4205" t="inlineStr">
        <is>
          <t>sticking tongue out</t>
        </is>
      </c>
      <c r="B4205" t="inlineStr">
        <is>
          <t>Impacts of sticking tongue out on health</t>
        </is>
      </c>
      <c r="C4205"/>
      <c r="D4205"/>
      <c r="E4205" t="inlineStr">
        <is>
          <t>https://www.youtube.com/results?search_query=Impacts+of+sticking+tongue+out+on+health&amp;sp=EgQgAXAB</t>
        </is>
      </c>
    </row>
    <row r="4206" ht="25.5" customHeight="1">
      <c r="A4206" t="inlineStr">
        <is>
          <t>sticking tongue out</t>
        </is>
      </c>
      <c r="B4206" t="inlineStr">
        <is>
          <t>Why do people stick their tongues out</t>
        </is>
      </c>
      <c r="C4206"/>
      <c r="D4206"/>
      <c r="E4206" t="inlineStr">
        <is>
          <t>https://www.youtube.com/results?search_query=Why+do+people+stick+their+tongues+out&amp;sp=EgQgAXAB</t>
        </is>
      </c>
    </row>
    <row r="4207" ht="25.5" customHeight="1">
      <c r="A4207" t="inlineStr">
        <is>
          <t>sticking tongue out</t>
        </is>
      </c>
      <c r="B4207" t="inlineStr">
        <is>
          <t>Therapeutic benefits of tongue exercises</t>
        </is>
      </c>
      <c r="C4207"/>
      <c r="D4207"/>
      <c r="E4207" t="inlineStr">
        <is>
          <t>https://www.youtube.com/results?search_query=Therapeutic+benefits+of+tongue+exercises&amp;sp=EgQgAXAB</t>
        </is>
      </c>
    </row>
    <row r="4208" ht="25.5" customHeight="1">
      <c r="A4208" t="inlineStr">
        <is>
          <t>sticking tongue out</t>
        </is>
      </c>
      <c r="B4208" t="inlineStr">
        <is>
          <t>Sticking tongue out in different cultures</t>
        </is>
      </c>
      <c r="C4208"/>
      <c r="D4208"/>
      <c r="E4208" t="inlineStr">
        <is>
          <t>https://www.youtube.com/results?search_query=Sticking+tongue+out+in+different+cultures&amp;sp=EgQgAXAB</t>
        </is>
      </c>
    </row>
    <row r="4209" ht="25.5" customHeight="1">
      <c r="A4209" t="inlineStr">
        <is>
          <t>sticking tongue out</t>
        </is>
      </c>
      <c r="B4209" t="inlineStr">
        <is>
          <t>Day in the life of a speech therapist</t>
        </is>
      </c>
      <c r="C4209"/>
      <c r="D4209"/>
      <c r="E4209" t="inlineStr">
        <is>
          <t>https://www.youtube.com/results?search_query=Day+in+the+life+of+a+speech+therapist&amp;sp=EgQgAXAB</t>
        </is>
      </c>
    </row>
    <row r="4210" ht="25.5" customHeight="1">
      <c r="A4210" t="inlineStr">
        <is>
          <t>sticking tongue out</t>
        </is>
      </c>
      <c r="B4210" t="inlineStr">
        <is>
          <t>How to teach kids to stick out their tongues</t>
        </is>
      </c>
      <c r="C4210"/>
      <c r="D4210"/>
      <c r="E4210" t="inlineStr">
        <is>
          <t>https://www.youtube.com/results?search_query=How+to+teach+kids+to+stick+out+their+tongues&amp;sp=EgQgAXAB</t>
        </is>
      </c>
    </row>
    <row r="4211" ht="25.5" customHeight="1">
      <c r="A4211" t="inlineStr">
        <is>
          <t>sticking tongue out</t>
        </is>
      </c>
      <c r="B4211" t="inlineStr">
        <is>
          <t>Sticking tongue out as a body language</t>
        </is>
      </c>
      <c r="C4211"/>
      <c r="D4211"/>
      <c r="E4211" t="inlineStr">
        <is>
          <t>https://www.youtube.com/results?search_query=Sticking+tongue+out+as+a+body+language&amp;sp=EgQgAXAB</t>
        </is>
      </c>
    </row>
    <row r="4212" ht="25.5" customHeight="1">
      <c r="A4212" t="inlineStr">
        <is>
          <t>sticking tongue out</t>
        </is>
      </c>
      <c r="B4212" t="inlineStr">
        <is>
          <t>Exercises for tongue muscles: Sticking out technique</t>
        </is>
      </c>
      <c r="C4212"/>
      <c r="D4212"/>
      <c r="E4212" t="inlineStr">
        <is>
          <t>https://www.youtube.com/results?search_query=Exercises+for+tongue+muscles:+Sticking+out+technique&amp;sp=EgQgAXAB</t>
        </is>
      </c>
    </row>
    <row r="4213" ht="25.5" customHeight="1">
      <c r="A4213" t="inlineStr">
        <is>
          <t>sticking tongue out</t>
        </is>
      </c>
      <c r="B4213" t="inlineStr">
        <is>
          <t>Professional tongue sticking tricks</t>
        </is>
      </c>
      <c r="C4213"/>
      <c r="D4213"/>
      <c r="E4213" t="inlineStr">
        <is>
          <t>https://www.youtube.com/results?search_query=Professional+tongue+sticking+tricks&amp;sp=EgQgAXAB</t>
        </is>
      </c>
    </row>
    <row r="4214" ht="25.5" customHeight="1">
      <c r="A4214" t="inlineStr">
        <is>
          <t>stomping grapes</t>
        </is>
      </c>
      <c r="B4214" t="inlineStr">
        <is>
          <t>How to stomp grapes for wine making</t>
        </is>
      </c>
      <c r="C4214"/>
      <c r="D4214"/>
      <c r="E4214" t="inlineStr">
        <is>
          <t>https://www.youtube.com/results?search_query=How+to+stomp+grapes+for+wine+making&amp;sp=EgQgAXAB</t>
        </is>
      </c>
    </row>
    <row r="4215" ht="25.5" customHeight="1">
      <c r="A4215" t="inlineStr">
        <is>
          <t>stomping grapes</t>
        </is>
      </c>
      <c r="B4215" t="inlineStr">
        <is>
          <t>Day in the life of a vineyard worker stomping grapes</t>
        </is>
      </c>
      <c r="C4215"/>
      <c r="D4215"/>
      <c r="E4215" t="inlineStr">
        <is>
          <t>https://www.youtube.com/results?search_query=Day+in+the+life+of+a+vineyard+worker+stomping+grapes&amp;sp=EgQgAXAB</t>
        </is>
      </c>
    </row>
    <row r="4216" ht="25.5" customHeight="1">
      <c r="A4216" t="inlineStr">
        <is>
          <t>stomping grapes</t>
        </is>
      </c>
      <c r="B4216" t="inlineStr">
        <is>
          <t>Techniques in grape stomping</t>
        </is>
      </c>
      <c r="C4216"/>
      <c r="D4216"/>
      <c r="E4216" t="inlineStr">
        <is>
          <t>https://www.youtube.com/results?search_query=Techniques+in+grape+stomping&amp;sp=EgQgAXAB</t>
        </is>
      </c>
    </row>
    <row r="4217" ht="25.5" customHeight="1">
      <c r="A4217" t="inlineStr">
        <is>
          <t>stomping grapes</t>
        </is>
      </c>
      <c r="B4217" t="inlineStr">
        <is>
          <t>Origins of grape stomping method in winemaking</t>
        </is>
      </c>
      <c r="C4217"/>
      <c r="D4217"/>
      <c r="E4217" t="inlineStr">
        <is>
          <t>https://www.youtube.com/results?search_query=Origins+of+grape+stomping+method+in+winemaking&amp;sp=EgQgAXAB</t>
        </is>
      </c>
    </row>
    <row r="4218" ht="25.5" customHeight="1">
      <c r="A4218" t="inlineStr">
        <is>
          <t>stomping grapes</t>
        </is>
      </c>
      <c r="B4218" t="inlineStr">
        <is>
          <t>DIY wine production – Stomping grapes</t>
        </is>
      </c>
      <c r="C4218"/>
      <c r="D4218"/>
      <c r="E4218" t="inlineStr">
        <is>
          <t>https://www.youtube.com/results?search_query=DIY+wine+production+–+Stomping+grapes&amp;sp=EgQgAXAB</t>
        </is>
      </c>
    </row>
    <row r="4219" ht="25.5" customHeight="1">
      <c r="A4219" t="inlineStr">
        <is>
          <t>stomping grapes</t>
        </is>
      </c>
      <c r="B4219" t="inlineStr">
        <is>
          <t>Traditional grape stomping for wine</t>
        </is>
      </c>
      <c r="C4219"/>
      <c r="D4219"/>
      <c r="E4219" t="inlineStr">
        <is>
          <t>https://www.youtube.com/results?search_query=Traditional+grape+stomping+for+wine&amp;sp=EgQgAXAB</t>
        </is>
      </c>
    </row>
    <row r="4220" ht="25.5" customHeight="1">
      <c r="A4220" t="inlineStr">
        <is>
          <t>stomping grapes</t>
        </is>
      </c>
      <c r="B4220" t="inlineStr">
        <is>
          <t>Grape stomping festivals around the world</t>
        </is>
      </c>
      <c r="C4220"/>
      <c r="D4220"/>
      <c r="E4220" t="inlineStr">
        <is>
          <t>https://www.youtube.com/results?search_query=Grape+stomping+festivals+around+the+world&amp;sp=EgQgAXAB</t>
        </is>
      </c>
    </row>
    <row r="4221" ht="25.5" customHeight="1">
      <c r="A4221" t="inlineStr">
        <is>
          <t>stomping grapes</t>
        </is>
      </c>
      <c r="B4221" t="inlineStr">
        <is>
          <t>Benefits of grape stomping in wine production</t>
        </is>
      </c>
      <c r="C4221"/>
      <c r="D4221"/>
      <c r="E4221" t="inlineStr">
        <is>
          <t>https://www.youtube.com/results?search_query=Benefits+of+grape+stomping+in+wine+production&amp;sp=EgQgAXAB</t>
        </is>
      </c>
    </row>
    <row r="4222" ht="25.5" customHeight="1">
      <c r="A4222" t="inlineStr">
        <is>
          <t>stomping grapes</t>
        </is>
      </c>
      <c r="B4222" t="inlineStr">
        <is>
          <t>Stomping grapes for homemade wine step by step guide</t>
        </is>
      </c>
      <c r="C4222"/>
      <c r="D4222"/>
      <c r="E4222" t="inlineStr">
        <is>
          <t>https://www.youtube.com/results?search_query=Stomping+grapes+for+homemade+wine+step+by+step+guide&amp;sp=EgQgAXAB</t>
        </is>
      </c>
    </row>
    <row r="4223" ht="25.5" customHeight="1">
      <c r="A4223" t="inlineStr">
        <is>
          <t>stomping grapes</t>
        </is>
      </c>
      <c r="B4223" t="inlineStr">
        <is>
          <t>Best practices for stomping grapes in winemaking</t>
        </is>
      </c>
      <c r="C4223"/>
      <c r="D4223"/>
      <c r="E4223" t="inlineStr">
        <is>
          <t>https://www.youtube.com/results?search_query=Best+practices+for+stomping+grapes+in+winemaking&amp;sp=EgQgAXAB</t>
        </is>
      </c>
    </row>
    <row r="4224" ht="25.5" customHeight="1">
      <c r="A4224" t="inlineStr">
        <is>
          <t>stretching arm</t>
        </is>
      </c>
      <c r="B4224" t="inlineStr">
        <is>
          <t>How to properly stretch your arm for exercise</t>
        </is>
      </c>
      <c r="C4224"/>
      <c r="D4224"/>
      <c r="E4224" t="inlineStr">
        <is>
          <t>https://www.youtube.com/results?search_query=How+to+properly+stretch+your+arm+for+exercise&amp;sp=EgQgAXAB</t>
        </is>
      </c>
    </row>
    <row r="4225" ht="25.5" customHeight="1">
      <c r="A4225" t="inlineStr">
        <is>
          <t>stretching arm</t>
        </is>
      </c>
      <c r="B4225" t="inlineStr">
        <is>
          <t>Effective arm stretches for better flexibility</t>
        </is>
      </c>
      <c r="C4225"/>
      <c r="D4225"/>
      <c r="E4225" t="inlineStr">
        <is>
          <t>https://www.youtube.com/results?search_query=Effective+arm+stretches+for+better+flexibility&amp;sp=EgQgAXAB</t>
        </is>
      </c>
    </row>
    <row r="4226" ht="25.5" customHeight="1">
      <c r="A4226" t="inlineStr">
        <is>
          <t>stretching arm</t>
        </is>
      </c>
      <c r="B4226" t="inlineStr">
        <is>
          <t>Basic guide to stretching your arms and shoulders</t>
        </is>
      </c>
      <c r="C4226"/>
      <c r="D4226"/>
      <c r="E4226" t="inlineStr">
        <is>
          <t>https://www.youtube.com/results?search_query=Basic+guide+to+stretching+your+arms+and+shoulders&amp;sp=EgQgAXAB</t>
        </is>
      </c>
    </row>
    <row r="4227" ht="25.5" customHeight="1">
      <c r="A4227" t="inlineStr">
        <is>
          <t>stretching arm</t>
        </is>
      </c>
      <c r="B4227" t="inlineStr">
        <is>
          <t>Yoga for arm flexibility: arm stretching routines</t>
        </is>
      </c>
      <c r="C4227"/>
      <c r="D4227"/>
      <c r="E4227" t="inlineStr">
        <is>
          <t>https://www.youtube.com/results?search_query=Yoga+for+arm+flexibility:+arm+stretching+routines&amp;sp=EgQgAXAB</t>
        </is>
      </c>
    </row>
    <row r="4228" ht="25.5" customHeight="1">
      <c r="A4228" t="inlineStr">
        <is>
          <t>stretching arm</t>
        </is>
      </c>
      <c r="B4228" t="inlineStr">
        <is>
          <t>Correct arm stretching techniques for athletes</t>
        </is>
      </c>
      <c r="C4228"/>
      <c r="D4228"/>
      <c r="E4228" t="inlineStr">
        <is>
          <t>https://www.youtube.com/results?search_query=Correct+arm+stretching+techniques+for+athletes&amp;sp=EgQgAXAB</t>
        </is>
      </c>
    </row>
    <row r="4229" ht="25.5" customHeight="1">
      <c r="A4229" t="inlineStr">
        <is>
          <t>stretching arm</t>
        </is>
      </c>
      <c r="B4229" t="inlineStr">
        <is>
          <t>Follow along arm stretching exercises</t>
        </is>
      </c>
      <c r="C4229"/>
      <c r="D4229"/>
      <c r="E4229" t="inlineStr">
        <is>
          <t>https://www.youtube.com/results?search_query=Follow+along+arm+stretching+exercises&amp;sp=EgQgAXAB</t>
        </is>
      </c>
    </row>
    <row r="4230" ht="25.5" customHeight="1">
      <c r="A4230" t="inlineStr">
        <is>
          <t>stretching arm</t>
        </is>
      </c>
      <c r="B4230" t="inlineStr">
        <is>
          <t>Best postworkout arm stretches</t>
        </is>
      </c>
      <c r="C4230"/>
      <c r="D4230"/>
      <c r="E4230" t="inlineStr">
        <is>
          <t>https://www.youtube.com/results?search_query=Best+postworkout+arm+stretches&amp;sp=EgQgAXAB</t>
        </is>
      </c>
    </row>
    <row r="4231" ht="25.5" customHeight="1">
      <c r="A4231" t="inlineStr">
        <is>
          <t>stretching arm</t>
        </is>
      </c>
      <c r="B4231" t="inlineStr">
        <is>
          <t>Day in the life of a physiotherapist: arm stretching techniques</t>
        </is>
      </c>
      <c r="C4231"/>
      <c r="D4231"/>
      <c r="E4231" t="inlineStr">
        <is>
          <t>https://www.youtube.com/results?search_query=Day+in+the+life+of+a+physiotherapist:+arm+stretching+techniques&amp;sp=EgQgAXAB</t>
        </is>
      </c>
    </row>
    <row r="4232" ht="25.5" customHeight="1">
      <c r="A4232" t="inlineStr">
        <is>
          <t>stretching arm</t>
        </is>
      </c>
      <c r="B4232" t="inlineStr">
        <is>
          <t>Workout recovery: arm stretch sequence</t>
        </is>
      </c>
      <c r="C4232"/>
      <c r="D4232"/>
      <c r="E4232" t="inlineStr">
        <is>
          <t>https://www.youtube.com/results?search_query=Workout+recovery:+arm+stretch+sequence&amp;sp=EgQgAXAB</t>
        </is>
      </c>
    </row>
    <row r="4233" ht="25.5" customHeight="1">
      <c r="A4233" t="inlineStr">
        <is>
          <t>stretching arm</t>
        </is>
      </c>
      <c r="B4233" t="inlineStr">
        <is>
          <t>Preventing arm injuries: the importance of stretching</t>
        </is>
      </c>
      <c r="C4233"/>
      <c r="D4233"/>
      <c r="E4233" t="inlineStr">
        <is>
          <t>https://www.youtube.com/results?search_query=Preventing+arm+injuries:+the+importance+of+stretching&amp;sp=EgQgAXAB</t>
        </is>
      </c>
    </row>
    <row r="4234" ht="25.5" customHeight="1">
      <c r="A4234" t="inlineStr">
        <is>
          <t>stretching leg</t>
        </is>
      </c>
      <c r="B4234" t="inlineStr">
        <is>
          <t>How to stretch your legs for flexibility</t>
        </is>
      </c>
      <c r="C4234"/>
      <c r="D4234"/>
      <c r="E4234" t="inlineStr">
        <is>
          <t>https://www.youtube.com/results?search_query=How+to+stretch+your+legs+for+flexibility&amp;sp=EgQgAXAB</t>
        </is>
      </c>
    </row>
    <row r="4235" ht="25.5" customHeight="1">
      <c r="A4235" t="inlineStr">
        <is>
          <t>stretching leg</t>
        </is>
      </c>
      <c r="B4235" t="inlineStr">
        <is>
          <t>Guide to stretching leg after workout</t>
        </is>
      </c>
      <c r="C4235"/>
      <c r="D4235"/>
      <c r="E4235" t="inlineStr">
        <is>
          <t>https://www.youtube.com/results?search_query=Guide+to+stretching+leg+after+workout&amp;sp=EgQgAXAB</t>
        </is>
      </c>
    </row>
    <row r="4236" ht="25.5" customHeight="1">
      <c r="A4236" t="inlineStr">
        <is>
          <t>stretching leg</t>
        </is>
      </c>
      <c r="B4236" t="inlineStr">
        <is>
          <t>Proper ways to stretch leg muscles</t>
        </is>
      </c>
      <c r="C4236"/>
      <c r="D4236"/>
      <c r="E4236" t="inlineStr">
        <is>
          <t>https://www.youtube.com/results?search_query=Proper+ways+to+stretch+leg+muscles&amp;sp=EgQgAXAB</t>
        </is>
      </c>
    </row>
    <row r="4237" ht="25.5" customHeight="1">
      <c r="A4237" t="inlineStr">
        <is>
          <t>stretching leg</t>
        </is>
      </c>
      <c r="B4237" t="inlineStr">
        <is>
          <t>Techniques on hamstring stretching for leg flexibility</t>
        </is>
      </c>
      <c r="C4237"/>
      <c r="D4237"/>
      <c r="E4237" t="inlineStr">
        <is>
          <t>https://www.youtube.com/results?search_query=Techniques+on+hamstring+stretching+for+leg+flexibility&amp;sp=EgQgAXAB</t>
        </is>
      </c>
    </row>
    <row r="4238" ht="25.5" customHeight="1">
      <c r="A4238" t="inlineStr">
        <is>
          <t>stretching leg</t>
        </is>
      </c>
      <c r="B4238" t="inlineStr">
        <is>
          <t>Leg stretching routines for beginners</t>
        </is>
      </c>
      <c r="C4238"/>
      <c r="D4238"/>
      <c r="E4238" t="inlineStr">
        <is>
          <t>https://www.youtube.com/results?search_query=Leg+stretching+routines+for+beginners&amp;sp=EgQgAXAB</t>
        </is>
      </c>
    </row>
    <row r="4239" ht="25.5" customHeight="1">
      <c r="A4239" t="inlineStr">
        <is>
          <t>stretching leg</t>
        </is>
      </c>
      <c r="B4239" t="inlineStr">
        <is>
          <t>Day in the life of a gymnast practicing leg stretches</t>
        </is>
      </c>
      <c r="C4239"/>
      <c r="D4239"/>
      <c r="E4239" t="inlineStr">
        <is>
          <t>https://www.youtube.com/results?search_query=Day+in+the+life+of+a+gymnast+practicing+leg+stretches&amp;sp=EgQgAXAB</t>
        </is>
      </c>
    </row>
    <row r="4240" ht="25.5" customHeight="1">
      <c r="A4240" t="inlineStr">
        <is>
          <t>stretching leg</t>
        </is>
      </c>
      <c r="B4240" t="inlineStr">
        <is>
          <t>Advanced stretching exercises for leg flexibility</t>
        </is>
      </c>
      <c r="C4240"/>
      <c r="D4240"/>
      <c r="E4240" t="inlineStr">
        <is>
          <t>https://www.youtube.com/results?search_query=Advanced+stretching+exercises+for+leg+flexibility&amp;sp=EgQgAXAB</t>
        </is>
      </c>
    </row>
    <row r="4241" ht="25.5" customHeight="1">
      <c r="A4241" t="inlineStr">
        <is>
          <t>stretching leg</t>
        </is>
      </c>
      <c r="B4241" t="inlineStr">
        <is>
          <t>Benefits of daily leg stretching</t>
        </is>
      </c>
      <c r="C4241"/>
      <c r="D4241"/>
      <c r="E4241" t="inlineStr">
        <is>
          <t>https://www.youtube.com/results?search_query=Benefits+of+daily+leg+stretching&amp;sp=EgQgAXAB</t>
        </is>
      </c>
    </row>
    <row r="4242" ht="25.5" customHeight="1">
      <c r="A4242" t="inlineStr">
        <is>
          <t>stretching leg</t>
        </is>
      </c>
      <c r="B4242" t="inlineStr">
        <is>
          <t>Yoga poses for stretching leg muscles</t>
        </is>
      </c>
      <c r="C4242"/>
      <c r="D4242"/>
      <c r="E4242" t="inlineStr">
        <is>
          <t>https://www.youtube.com/results?search_query=Yoga+poses+for+stretching+leg+muscles&amp;sp=EgQgAXAB</t>
        </is>
      </c>
    </row>
    <row r="4243" ht="25.5" customHeight="1">
      <c r="A4243" t="inlineStr">
        <is>
          <t>stretching leg</t>
        </is>
      </c>
      <c r="B4243" t="inlineStr">
        <is>
          <t>Physiotherapy tips for leg stretching</t>
        </is>
      </c>
      <c r="C4243"/>
      <c r="D4243"/>
      <c r="E4243" t="inlineStr">
        <is>
          <t>https://www.youtube.com/results?search_query=Physiotherapy+tips+for+leg+stretching&amp;sp=EgQgAXAB</t>
        </is>
      </c>
    </row>
    <row r="4244" ht="25.5" customHeight="1">
      <c r="A4244" t="inlineStr">
        <is>
          <t>surfing crowd</t>
        </is>
      </c>
      <c r="B4244" t="inlineStr">
        <is>
          <t>How to navigate through a surfing crowd</t>
        </is>
      </c>
      <c r="C4244"/>
      <c r="D4244"/>
      <c r="E4244" t="inlineStr">
        <is>
          <t>https://www.youtube.com/results?search_query=How+to+navigate+through+a+surfing+crowd&amp;sp=EgQgAXAB</t>
        </is>
      </c>
    </row>
    <row r="4245" ht="25.5" customHeight="1">
      <c r="A4245" t="inlineStr">
        <is>
          <t>surfing crowd</t>
        </is>
      </c>
      <c r="B4245" t="inlineStr">
        <is>
          <t>Tips for surfing in crowded areas</t>
        </is>
      </c>
      <c r="C4245"/>
      <c r="D4245"/>
      <c r="E4245" t="inlineStr">
        <is>
          <t>https://www.youtube.com/results?search_query=Tips+for+surfing+in+crowded+areas&amp;sp=EgQgAXAB</t>
        </is>
      </c>
    </row>
    <row r="4246" ht="25.5" customHeight="1">
      <c r="A4246" t="inlineStr">
        <is>
          <t>surfing crowd</t>
        </is>
      </c>
      <c r="B4246" t="inlineStr">
        <is>
          <t>How to surf safely in a crowd</t>
        </is>
      </c>
      <c r="C4246"/>
      <c r="D4246"/>
      <c r="E4246" t="inlineStr">
        <is>
          <t>https://www.youtube.com/results?search_query=How+to+surf+safely+in+a+crowd&amp;sp=EgQgAXAB</t>
        </is>
      </c>
    </row>
    <row r="4247" ht="25.5" customHeight="1">
      <c r="A4247" t="inlineStr">
        <is>
          <t>surfing crowd</t>
        </is>
      </c>
      <c r="B4247" t="inlineStr">
        <is>
          <t>What to avoid when surfing in a crowd</t>
        </is>
      </c>
      <c r="C4247"/>
      <c r="D4247"/>
      <c r="E4247" t="inlineStr">
        <is>
          <t>https://www.youtube.com/results?search_query=What+to+avoid+when+surfing+in+a+crowd&amp;sp=EgQgAXAB</t>
        </is>
      </c>
    </row>
    <row r="4248" ht="25.5" customHeight="1">
      <c r="A4248" t="inlineStr">
        <is>
          <t>surfing crowd</t>
        </is>
      </c>
      <c r="B4248" t="inlineStr">
        <is>
          <t>Day in the life of a professional surfer in a crowded beach</t>
        </is>
      </c>
      <c r="C4248"/>
      <c r="D4248"/>
      <c r="E4248" t="inlineStr">
        <is>
          <t>https://www.youtube.com/results?search_query=Day+in+the+life+of+a+professional+surfer+in+a+crowded+beach&amp;sp=EgQgAXAB</t>
        </is>
      </c>
    </row>
    <row r="4249" ht="25.5" customHeight="1">
      <c r="A4249" t="inlineStr">
        <is>
          <t>surfing crowd</t>
        </is>
      </c>
      <c r="B4249" t="inlineStr">
        <is>
          <t>Best practices for surfing in crowded waves</t>
        </is>
      </c>
      <c r="C4249"/>
      <c r="D4249"/>
      <c r="E4249" t="inlineStr">
        <is>
          <t>https://www.youtube.com/results?search_query=Best+practices+for+surfing+in+crowded+waves&amp;sp=EgQgAXAB</t>
        </is>
      </c>
    </row>
    <row r="4250" ht="25.5" customHeight="1">
      <c r="A4250" t="inlineStr">
        <is>
          <t>surfing crowd</t>
        </is>
      </c>
      <c r="B4250" t="inlineStr">
        <is>
          <t>Avoiding surfboard collisions in a crowd</t>
        </is>
      </c>
      <c r="C4250"/>
      <c r="D4250"/>
      <c r="E4250" t="inlineStr">
        <is>
          <t>https://www.youtube.com/results?search_query=Avoiding+surfboard+collisions+in+a+crowd&amp;sp=EgQgAXAB</t>
        </is>
      </c>
    </row>
    <row r="4251" ht="25.5" customHeight="1">
      <c r="A4251" t="inlineStr">
        <is>
          <t>surfing crowd</t>
        </is>
      </c>
      <c r="B4251" t="inlineStr">
        <is>
          <t>Etiquette for surfing in crowded beaches</t>
        </is>
      </c>
      <c r="C4251"/>
      <c r="D4251"/>
      <c r="E4251" t="inlineStr">
        <is>
          <t>https://www.youtube.com/results?search_query=Etiquette+for+surfing+in+crowded+beaches&amp;sp=EgQgAXAB</t>
        </is>
      </c>
    </row>
    <row r="4252" ht="25.5" customHeight="1">
      <c r="A4252" t="inlineStr">
        <is>
          <t>surfing crowd</t>
        </is>
      </c>
      <c r="B4252" t="inlineStr">
        <is>
          <t>Tutorial for catching waves in a crowd</t>
        </is>
      </c>
      <c r="C4252"/>
      <c r="D4252"/>
      <c r="E4252" t="inlineStr">
        <is>
          <t>https://www.youtube.com/results?search_query=Tutorial+for+catching+waves+in+a+crowd&amp;sp=EgQgAXAB</t>
        </is>
      </c>
    </row>
    <row r="4253" ht="25.5" customHeight="1">
      <c r="A4253" t="inlineStr">
        <is>
          <t>surfing crowd</t>
        </is>
      </c>
      <c r="B4253" t="inlineStr">
        <is>
          <t>Professional surfers tips on surfing in crowded waters</t>
        </is>
      </c>
      <c r="C4253"/>
      <c r="D4253"/>
      <c r="E4253" t="inlineStr">
        <is>
          <t>https://www.youtube.com/results?search_query=Professional+surfers+tips+on+surfing+in+crowded+waters&amp;sp=EgQgAXAB</t>
        </is>
      </c>
    </row>
    <row r="4254" ht="25.5" customHeight="1">
      <c r="A4254" t="inlineStr">
        <is>
          <t>sweeping floor</t>
        </is>
      </c>
      <c r="B4254" t="inlineStr">
        <is>
          <t>How to sweep a floor properly'</t>
        </is>
      </c>
      <c r="C4254"/>
      <c r="D4254"/>
      <c r="E4254" t="inlineStr">
        <is>
          <t>https://www.youtube.com/results?search_query=How+to+sweep+a+floor+properly'&amp;sp=EgQgAXAB</t>
        </is>
      </c>
    </row>
    <row r="4255" ht="25.5" customHeight="1">
      <c r="A4255" t="inlineStr">
        <is>
          <t>sweeping floor</t>
        </is>
      </c>
      <c r="B4255" t="inlineStr">
        <is>
          <t>Sweeping floor techniques'</t>
        </is>
      </c>
      <c r="C4255"/>
      <c r="D4255"/>
      <c r="E4255" t="inlineStr">
        <is>
          <t>https://www.youtube.com/results?search_query=Sweeping+floor+techniques'&amp;sp=EgQgAXAB</t>
        </is>
      </c>
    </row>
    <row r="4256" ht="25.5" customHeight="1">
      <c r="A4256" t="inlineStr">
        <is>
          <t>sweeping floor</t>
        </is>
      </c>
      <c r="B4256" t="inlineStr">
        <is>
          <t>Best tools for sweeping floors'</t>
        </is>
      </c>
      <c r="C4256"/>
      <c r="D4256"/>
      <c r="E4256" t="inlineStr">
        <is>
          <t>https://www.youtube.com/results?search_query=Best+tools+for+sweeping+floors'&amp;sp=EgQgAXAB</t>
        </is>
      </c>
    </row>
    <row r="4257" ht="25.5" customHeight="1">
      <c r="A4257" t="inlineStr">
        <is>
          <t>sweeping floor</t>
        </is>
      </c>
      <c r="B4257" t="inlineStr">
        <is>
          <t>Day in the life of a professional cleaner sweeping floors'</t>
        </is>
      </c>
      <c r="C4257"/>
      <c r="D4257"/>
      <c r="E4257" t="inlineStr">
        <is>
          <t>https://www.youtube.com/results?search_query=Day+in+the+life+of+a+professional+cleaner+sweeping+floors'&amp;sp=EgQgAXAB</t>
        </is>
      </c>
    </row>
    <row r="4258" ht="25.5" customHeight="1">
      <c r="A4258" t="inlineStr">
        <is>
          <t>sweeping floor</t>
        </is>
      </c>
      <c r="B4258" t="inlineStr">
        <is>
          <t>Fast and efficient methods of sweeping a floor'</t>
        </is>
      </c>
      <c r="C4258"/>
      <c r="D4258"/>
      <c r="E4258" t="inlineStr">
        <is>
          <t>https://www.youtube.com/results?search_query=Fast+and+efficient+methods+of+sweeping+a+floor'&amp;sp=EgQgAXAB</t>
        </is>
      </c>
    </row>
    <row r="4259" ht="25.5" customHeight="1">
      <c r="A4259" t="inlineStr">
        <is>
          <t>sweeping floor</t>
        </is>
      </c>
      <c r="B4259" t="inlineStr">
        <is>
          <t>Sweeping floor vs using a vacuum cleaner'</t>
        </is>
      </c>
      <c r="C4259"/>
      <c r="D4259"/>
      <c r="E4259" t="inlineStr">
        <is>
          <t>https://www.youtube.com/results?search_query=Sweeping+floor+vs+using+a+vacuum+cleaner'&amp;sp=EgQgAXAB</t>
        </is>
      </c>
    </row>
    <row r="4260" ht="25.5" customHeight="1">
      <c r="A4260" t="inlineStr">
        <is>
          <t>sweeping floor</t>
        </is>
      </c>
      <c r="B4260" t="inlineStr">
        <is>
          <t>How to sweep a large floor area'</t>
        </is>
      </c>
      <c r="C4260"/>
      <c r="D4260"/>
      <c r="E4260" t="inlineStr">
        <is>
          <t>https://www.youtube.com/results?search_query=How+to+sweep+a+large+floor+area'&amp;sp=EgQgAXAB</t>
        </is>
      </c>
    </row>
    <row r="4261" ht="25.5" customHeight="1">
      <c r="A4261" t="inlineStr">
        <is>
          <t>sweeping floor</t>
        </is>
      </c>
      <c r="B4261" t="inlineStr">
        <is>
          <t>Challenges of sweeping a hardwood floor'</t>
        </is>
      </c>
      <c r="C4261"/>
      <c r="D4261"/>
      <c r="E4261" t="inlineStr">
        <is>
          <t>https://www.youtube.com/results?search_query=Challenges+of+sweeping+a+hardwood+floor'&amp;sp=EgQgAXAB</t>
        </is>
      </c>
    </row>
    <row r="4262" ht="25.5" customHeight="1">
      <c r="A4262" t="inlineStr">
        <is>
          <t>sweeping floor</t>
        </is>
      </c>
      <c r="B4262" t="inlineStr">
        <is>
          <t>Sweeping carpeted floor how to'</t>
        </is>
      </c>
      <c r="C4262"/>
      <c r="D4262"/>
      <c r="E4262" t="inlineStr">
        <is>
          <t>https://www.youtube.com/results?search_query=Sweeping+carpeted+floor+how+to'&amp;sp=EgQgAXAB</t>
        </is>
      </c>
    </row>
    <row r="4263" ht="25.5" customHeight="1">
      <c r="A4263" t="inlineStr">
        <is>
          <t>sweeping floor</t>
        </is>
      </c>
      <c r="B4263" t="inlineStr">
        <is>
          <t>How to sweep floor without stirring dust'</t>
        </is>
      </c>
      <c r="C4263"/>
      <c r="D4263"/>
      <c r="E4263" t="inlineStr">
        <is>
          <t>https://www.youtube.com/results?search_query=How+to+sweep+floor+without+stirring+dust'&amp;sp=EgQgAXAB</t>
        </is>
      </c>
    </row>
    <row r="4264" ht="25.5" customHeight="1">
      <c r="A4264" t="inlineStr">
        <is>
          <t>swimming backstroke</t>
        </is>
      </c>
      <c r="B4264" t="inlineStr">
        <is>
          <t>How to swim backstroke for beginners</t>
        </is>
      </c>
      <c r="C4264"/>
      <c r="D4264"/>
      <c r="E4264" t="inlineStr">
        <is>
          <t>https://www.youtube.com/results?search_query=How+to+swim+backstroke+for+beginners&amp;sp=EgQgAXAB</t>
        </is>
      </c>
    </row>
    <row r="4265" ht="25.5" customHeight="1">
      <c r="A4265" t="inlineStr">
        <is>
          <t>swimming backstroke</t>
        </is>
      </c>
      <c r="B4265" t="inlineStr">
        <is>
          <t>Improving backstroke technique</t>
        </is>
      </c>
      <c r="C4265"/>
      <c r="D4265"/>
      <c r="E4265" t="inlineStr">
        <is>
          <t>https://www.youtube.com/results?search_query=Improving+backstroke+technique&amp;sp=EgQgAXAB</t>
        </is>
      </c>
    </row>
    <row r="4266" ht="25.5" customHeight="1">
      <c r="A4266" t="inlineStr">
        <is>
          <t>swimming backstroke</t>
        </is>
      </c>
      <c r="B4266" t="inlineStr">
        <is>
          <t>Advanced backstroke swimming tips</t>
        </is>
      </c>
      <c r="C4266"/>
      <c r="D4266"/>
      <c r="E4266" t="inlineStr">
        <is>
          <t>https://www.youtube.com/results?search_query=Advanced+backstroke+swimming+tips&amp;sp=EgQgAXAB</t>
        </is>
      </c>
    </row>
    <row r="4267" ht="25.5" customHeight="1">
      <c r="A4267" t="inlineStr">
        <is>
          <t>swimming backstroke</t>
        </is>
      </c>
      <c r="B4267" t="inlineStr">
        <is>
          <t>Professional swimmers demonstrating backstroke</t>
        </is>
      </c>
      <c r="C4267"/>
      <c r="D4267"/>
      <c r="E4267" t="inlineStr">
        <is>
          <t>https://www.youtube.com/results?search_query=Professional+swimmers+demonstrating+backstroke&amp;sp=EgQgAXAB</t>
        </is>
      </c>
    </row>
    <row r="4268" ht="25.5" customHeight="1">
      <c r="A4268" t="inlineStr">
        <is>
          <t>swimming backstroke</t>
        </is>
      </c>
      <c r="B4268" t="inlineStr">
        <is>
          <t>Common mistakes in backstroke swimming</t>
        </is>
      </c>
      <c r="C4268"/>
      <c r="D4268"/>
      <c r="E4268" t="inlineStr">
        <is>
          <t>https://www.youtube.com/results?search_query=Common+mistakes+in+backstroke+swimming&amp;sp=EgQgAXAB</t>
        </is>
      </c>
    </row>
    <row r="4269" ht="25.5" customHeight="1">
      <c r="A4269" t="inlineStr">
        <is>
          <t>swimming backstroke</t>
        </is>
      </c>
      <c r="B4269" t="inlineStr">
        <is>
          <t>Day in the life of a backstroke swimmer</t>
        </is>
      </c>
      <c r="C4269"/>
      <c r="D4269"/>
      <c r="E4269" t="inlineStr">
        <is>
          <t>https://www.youtube.com/results?search_query=Day+in+the+life+of+a+backstroke+swimmer&amp;sp=EgQgAXAB</t>
        </is>
      </c>
    </row>
    <row r="4270" ht="25.5" customHeight="1">
      <c r="A4270" t="inlineStr">
        <is>
          <t>swimming backstroke</t>
        </is>
      </c>
      <c r="B4270" t="inlineStr">
        <is>
          <t>Backstroke swimming drills and exercises</t>
        </is>
      </c>
      <c r="C4270"/>
      <c r="D4270"/>
      <c r="E4270" t="inlineStr">
        <is>
          <t>https://www.youtube.com/results?search_query=Backstroke+swimming+drills+and+exercises&amp;sp=EgQgAXAB</t>
        </is>
      </c>
    </row>
    <row r="4271" ht="25.5" customHeight="1">
      <c r="A4271" t="inlineStr">
        <is>
          <t>swimming backstroke</t>
        </is>
      </c>
      <c r="B4271" t="inlineStr">
        <is>
          <t>Underwater view of swimming backstroke</t>
        </is>
      </c>
      <c r="C4271"/>
      <c r="D4271"/>
      <c r="E4271" t="inlineStr">
        <is>
          <t>https://www.youtube.com/results?search_query=Underwater+view+of+swimming+backstroke&amp;sp=EgQgAXAB</t>
        </is>
      </c>
    </row>
    <row r="4272" ht="25.5" customHeight="1">
      <c r="A4272" t="inlineStr">
        <is>
          <t>swimming backstroke</t>
        </is>
      </c>
      <c r="B4272" t="inlineStr">
        <is>
          <t>Swim backstroke faster with these strategies</t>
        </is>
      </c>
      <c r="C4272"/>
      <c r="D4272"/>
      <c r="E4272" t="inlineStr">
        <is>
          <t>https://www.youtube.com/results?search_query=Swim+backstroke+faster+with+these+strategies&amp;sp=EgQgAXAB</t>
        </is>
      </c>
    </row>
    <row r="4273" ht="25.5" customHeight="1">
      <c r="A4273" t="inlineStr">
        <is>
          <t>swimming backstroke</t>
        </is>
      </c>
      <c r="B4273" t="inlineStr">
        <is>
          <t>Understanding the rules of backstroke swimming</t>
        </is>
      </c>
      <c r="C4273"/>
      <c r="D4273"/>
      <c r="E4273" t="inlineStr">
        <is>
          <t>https://www.youtube.com/results?search_query=Understanding+the+rules+of+backstroke+swimming&amp;sp=EgQgAXAB</t>
        </is>
      </c>
    </row>
    <row r="4274" ht="25.5" customHeight="1">
      <c r="A4274" t="inlineStr">
        <is>
          <t>swimming breast stroke</t>
        </is>
      </c>
      <c r="B4274" t="inlineStr">
        <is>
          <t>How to swim breaststroke for beginners</t>
        </is>
      </c>
      <c r="C4274"/>
      <c r="D4274"/>
      <c r="E4274" t="inlineStr">
        <is>
          <t>https://www.youtube.com/results?search_query=How+to+swim+breaststroke+for+beginners&amp;sp=EgQgAXAB</t>
        </is>
      </c>
    </row>
    <row r="4275" ht="25.5" customHeight="1">
      <c r="A4275" t="inlineStr">
        <is>
          <t>swimming breast stroke</t>
        </is>
      </c>
      <c r="B4275" t="inlineStr">
        <is>
          <t>Breaststroke techniques and tips</t>
        </is>
      </c>
      <c r="C4275"/>
      <c r="D4275"/>
      <c r="E4275" t="inlineStr">
        <is>
          <t>https://www.youtube.com/results?search_query=Breaststroke+techniques+and+tips&amp;sp=EgQgAXAB</t>
        </is>
      </c>
    </row>
    <row r="4276" ht="25.5" customHeight="1">
      <c r="A4276" t="inlineStr">
        <is>
          <t>swimming breast stroke</t>
        </is>
      </c>
      <c r="B4276" t="inlineStr">
        <is>
          <t>Improving breaststroke speed tutorial</t>
        </is>
      </c>
      <c r="C4276"/>
      <c r="D4276"/>
      <c r="E4276" t="inlineStr">
        <is>
          <t>https://www.youtube.com/results?search_query=Improving+breaststroke+speed+tutorial&amp;sp=EgQgAXAB</t>
        </is>
      </c>
    </row>
    <row r="4277" ht="25.5" customHeight="1">
      <c r="A4277" t="inlineStr">
        <is>
          <t>swimming breast stroke</t>
        </is>
      </c>
      <c r="B4277" t="inlineStr">
        <is>
          <t>Day in the life of a competitive breaststroke swimmer</t>
        </is>
      </c>
      <c r="C4277"/>
      <c r="D4277"/>
      <c r="E4277" t="inlineStr">
        <is>
          <t>https://www.youtube.com/results?search_query=Day+in+the+life+of+a+competitive+breaststroke+swimmer&amp;sp=EgQgAXAB</t>
        </is>
      </c>
    </row>
    <row r="4278" ht="25.5" customHeight="1">
      <c r="A4278" t="inlineStr">
        <is>
          <t>swimming breast stroke</t>
        </is>
      </c>
      <c r="B4278" t="inlineStr">
        <is>
          <t>Common mistakes in swimming breaststroke</t>
        </is>
      </c>
      <c r="C4278"/>
      <c r="D4278"/>
      <c r="E4278" t="inlineStr">
        <is>
          <t>https://www.youtube.com/results?search_query=Common+mistakes+in+swimming+breaststroke&amp;sp=EgQgAXAB</t>
        </is>
      </c>
    </row>
    <row r="4279" ht="25.5" customHeight="1">
      <c r="A4279" t="inlineStr">
        <is>
          <t>swimming breast stroke</t>
        </is>
      </c>
      <c r="B4279" t="inlineStr">
        <is>
          <t>Best exercises for breaststroke swimmers</t>
        </is>
      </c>
      <c r="C4279"/>
      <c r="D4279"/>
      <c r="E4279" t="inlineStr">
        <is>
          <t>https://www.youtube.com/results?search_query=Best+exercises+for+breaststroke+swimmers&amp;sp=EgQgAXAB</t>
        </is>
      </c>
    </row>
    <row r="4280" ht="25.5" customHeight="1">
      <c r="A4280" t="inlineStr">
        <is>
          <t>swimming breast stroke</t>
        </is>
      </c>
      <c r="B4280" t="inlineStr">
        <is>
          <t>Timing techniques for breaststroke swimming</t>
        </is>
      </c>
      <c r="C4280"/>
      <c r="D4280"/>
      <c r="E4280" t="inlineStr">
        <is>
          <t>https://www.youtube.com/results?search_query=Timing+techniques+for+breaststroke+swimming&amp;sp=EgQgAXAB</t>
        </is>
      </c>
    </row>
    <row r="4281" ht="25.5" customHeight="1">
      <c r="A4281" t="inlineStr">
        <is>
          <t>swimming breast stroke</t>
        </is>
      </c>
      <c r="B4281" t="inlineStr">
        <is>
          <t>Breaststroke underwater kick tutorial</t>
        </is>
      </c>
      <c r="C4281"/>
      <c r="D4281"/>
      <c r="E4281" t="inlineStr">
        <is>
          <t>https://www.youtube.com/results?search_query=Breaststroke+underwater+kick+tutorial&amp;sp=EgQgAXAB</t>
        </is>
      </c>
    </row>
    <row r="4282" ht="25.5" customHeight="1">
      <c r="A4282" t="inlineStr">
        <is>
          <t>swimming breast stroke</t>
        </is>
      </c>
      <c r="B4282" t="inlineStr">
        <is>
          <t>Guide to mastering the breaststroke turn</t>
        </is>
      </c>
      <c r="C4282"/>
      <c r="D4282"/>
      <c r="E4282" t="inlineStr">
        <is>
          <t>https://www.youtube.com/results?search_query=Guide+to+mastering+the+breaststroke+turn&amp;sp=EgQgAXAB</t>
        </is>
      </c>
    </row>
    <row r="4283" ht="25.5" customHeight="1">
      <c r="A4283" t="inlineStr">
        <is>
          <t>swimming breast stroke</t>
        </is>
      </c>
      <c r="B4283" t="inlineStr">
        <is>
          <t>Professional swimmer swimming breaststroke demonstration</t>
        </is>
      </c>
      <c r="C4283"/>
      <c r="D4283"/>
      <c r="E4283" t="inlineStr">
        <is>
          <t>https://www.youtube.com/results?search_query=Professional+swimmer+swimming+breaststroke+demonstration&amp;sp=EgQgAXAB</t>
        </is>
      </c>
    </row>
    <row r="4284" ht="25.5" customHeight="1">
      <c r="A4284" t="inlineStr">
        <is>
          <t>swimming butterfly stroke</t>
        </is>
      </c>
      <c r="B4284" t="inlineStr">
        <is>
          <t>How to swim butterfly stroke for beginners</t>
        </is>
      </c>
      <c r="C4284"/>
      <c r="D4284"/>
      <c r="E4284" t="inlineStr">
        <is>
          <t>https://www.youtube.com/results?search_query=How+to+swim+butterfly+stroke+for+beginners&amp;sp=EgQgAXAB</t>
        </is>
      </c>
    </row>
    <row r="4285" ht="25.5" customHeight="1">
      <c r="A4285" t="inlineStr">
        <is>
          <t>swimming butterfly stroke</t>
        </is>
      </c>
      <c r="B4285" t="inlineStr">
        <is>
          <t>Perfecting your butterfly stroke technique</t>
        </is>
      </c>
      <c r="C4285"/>
      <c r="D4285"/>
      <c r="E4285" t="inlineStr">
        <is>
          <t>https://www.youtube.com/results?search_query=Perfecting+your+butterfly+stroke+technique&amp;sp=EgQgAXAB</t>
        </is>
      </c>
    </row>
    <row r="4286" ht="25.5" customHeight="1">
      <c r="A4286" t="inlineStr">
        <is>
          <t>swimming butterfly stroke</t>
        </is>
      </c>
      <c r="B4286" t="inlineStr">
        <is>
          <t>Day in the life of a professional butterfly stroke swimmer</t>
        </is>
      </c>
      <c r="C4286"/>
      <c r="D4286"/>
      <c r="E4286" t="inlineStr">
        <is>
          <t>https://www.youtube.com/results?search_query=Day+in+the+life+of+a+professional+butterfly+stroke+swimmer&amp;sp=EgQgAXAB</t>
        </is>
      </c>
    </row>
    <row r="4287" ht="25.5" customHeight="1">
      <c r="A4287" t="inlineStr">
        <is>
          <t>swimming butterfly stroke</t>
        </is>
      </c>
      <c r="B4287" t="inlineStr">
        <is>
          <t>Butterfly stroke swimming competitions highlights</t>
        </is>
      </c>
      <c r="C4287"/>
      <c r="D4287"/>
      <c r="E4287" t="inlineStr">
        <is>
          <t>https://www.youtube.com/results?search_query=Butterfly+stroke+swimming+competitions+highlights&amp;sp=EgQgAXAB</t>
        </is>
      </c>
    </row>
    <row r="4288" ht="25.5" customHeight="1">
      <c r="A4288" t="inlineStr">
        <is>
          <t>swimming butterfly stroke</t>
        </is>
      </c>
      <c r="B4288" t="inlineStr">
        <is>
          <t>The evolution of the butterfly stroke in swimming</t>
        </is>
      </c>
      <c r="C4288"/>
      <c r="D4288"/>
      <c r="E4288" t="inlineStr">
        <is>
          <t>https://www.youtube.com/results?search_query=The+evolution+of+the+butterfly+stroke+in+swimming&amp;sp=EgQgAXAB</t>
        </is>
      </c>
    </row>
    <row r="4289" ht="25.5" customHeight="1">
      <c r="A4289" t="inlineStr">
        <is>
          <t>swimming butterfly stroke</t>
        </is>
      </c>
      <c r="B4289" t="inlineStr">
        <is>
          <t>Butterfly stroke swimming challenges and how to overcome them</t>
        </is>
      </c>
      <c r="C4289"/>
      <c r="D4289"/>
      <c r="E4289" t="inlineStr">
        <is>
          <t>https://www.youtube.com/results?search_query=Butterfly+stroke+swimming+challenges+and+how+to+overcome+them&amp;sp=EgQgAXAB</t>
        </is>
      </c>
    </row>
    <row r="4290" ht="25.5" customHeight="1">
      <c r="A4290" t="inlineStr">
        <is>
          <t>swimming butterfly stroke</t>
        </is>
      </c>
      <c r="B4290" t="inlineStr">
        <is>
          <t>Breathing techniques for butterfly stroke swimming</t>
        </is>
      </c>
      <c r="C4290"/>
      <c r="D4290"/>
      <c r="E4290" t="inlineStr">
        <is>
          <t>https://www.youtube.com/results?search_query=Breathing+techniques+for+butterfly+stroke+swimming&amp;sp=EgQgAXAB</t>
        </is>
      </c>
    </row>
    <row r="4291" ht="25.5" customHeight="1">
      <c r="A4291" t="inlineStr">
        <is>
          <t>swimming butterfly stroke</t>
        </is>
      </c>
      <c r="B4291" t="inlineStr">
        <is>
          <t>Fitness routines to improve butterfly stroke swimming</t>
        </is>
      </c>
      <c r="C4291"/>
      <c r="D4291"/>
      <c r="E4291" t="inlineStr">
        <is>
          <t>https://www.youtube.com/results?search_query=Fitness+routines+to+improve+butterfly+stroke+swimming&amp;sp=EgQgAXAB</t>
        </is>
      </c>
    </row>
    <row r="4292" ht="25.5" customHeight="1">
      <c r="A4292" t="inlineStr">
        <is>
          <t>swimming butterfly stroke</t>
        </is>
      </c>
      <c r="B4292" t="inlineStr">
        <is>
          <t>Essential gear for swimming the butterfly stroke</t>
        </is>
      </c>
      <c r="C4292"/>
      <c r="D4292"/>
      <c r="E4292" t="inlineStr">
        <is>
          <t>https://www.youtube.com/results?search_query=Essential+gear+for+swimming+the+butterfly+stroke&amp;sp=EgQgAXAB</t>
        </is>
      </c>
    </row>
    <row r="4293" ht="25.5" customHeight="1">
      <c r="A4293" t="inlineStr">
        <is>
          <t>swimming butterfly stroke</t>
        </is>
      </c>
      <c r="B4293" t="inlineStr">
        <is>
          <t>Demonstration of Olympiclevel butterfly stroke swimming</t>
        </is>
      </c>
      <c r="C4293"/>
      <c r="D4293"/>
      <c r="E4293" t="inlineStr">
        <is>
          <t>https://www.youtube.com/results?search_query=Demonstration+of+Olympiclevel+butterfly+stroke+swimming&amp;sp=EgQgAXAB</t>
        </is>
      </c>
    </row>
    <row r="4294" ht="25.5" customHeight="1">
      <c r="A4294" t="inlineStr">
        <is>
          <t>swing dancing</t>
        </is>
      </c>
      <c r="B4294" t="inlineStr">
        <is>
          <t>How to learn swing dancing for beginners</t>
        </is>
      </c>
      <c r="C4294"/>
      <c r="D4294"/>
      <c r="E4294" t="inlineStr">
        <is>
          <t>https://www.youtube.com/results?search_query=How+to+learn+swing+dancing+for+beginners&amp;sp=EgQgAXAB</t>
        </is>
      </c>
    </row>
    <row r="4295" ht="25.5" customHeight="1">
      <c r="A4295" t="inlineStr">
        <is>
          <t>swing dancing</t>
        </is>
      </c>
      <c r="B4295" t="inlineStr">
        <is>
          <t>Basic steps for swing dancing tutorial</t>
        </is>
      </c>
      <c r="C4295"/>
      <c r="D4295"/>
      <c r="E4295" t="inlineStr">
        <is>
          <t>https://www.youtube.com/results?search_query=Basic+steps+for+swing+dancing+tutorial&amp;sp=EgQgAXAB</t>
        </is>
      </c>
    </row>
    <row r="4296" ht="25.5" customHeight="1">
      <c r="A4296" t="inlineStr">
        <is>
          <t>swing dancing</t>
        </is>
      </c>
      <c r="B4296" t="inlineStr">
        <is>
          <t>Advanced techniques in swing dancing</t>
        </is>
      </c>
      <c r="C4296"/>
      <c r="D4296"/>
      <c r="E4296" t="inlineStr">
        <is>
          <t>https://www.youtube.com/results?search_query=Advanced+techniques+in+swing+dancing&amp;sp=EgQgAXAB</t>
        </is>
      </c>
    </row>
    <row r="4297" ht="25.5" customHeight="1">
      <c r="A4297" t="inlineStr">
        <is>
          <t>swing dancing</t>
        </is>
      </c>
      <c r="B4297" t="inlineStr">
        <is>
          <t>Day in the life of a professional swing dancer</t>
        </is>
      </c>
      <c r="C4297"/>
      <c r="D4297"/>
      <c r="E4297" t="inlineStr">
        <is>
          <t>https://www.youtube.com/results?search_query=Day+in+the+life+of+a+professional+swing+dancer&amp;sp=EgQgAXAB</t>
        </is>
      </c>
    </row>
    <row r="4298" ht="25.5" customHeight="1">
      <c r="A4298" t="inlineStr">
        <is>
          <t>swing dancing</t>
        </is>
      </c>
      <c r="B4298" t="inlineStr">
        <is>
          <t>History and origin of swing dancing</t>
        </is>
      </c>
      <c r="C4298"/>
      <c r="D4298"/>
      <c r="E4298" t="inlineStr">
        <is>
          <t>https://www.youtube.com/results?search_query=History+and+origin+of+swing+dancing&amp;sp=EgQgAXAB</t>
        </is>
      </c>
    </row>
    <row r="4299" ht="25.5" customHeight="1">
      <c r="A4299" t="inlineStr">
        <is>
          <t>swing dancing</t>
        </is>
      </c>
      <c r="B4299" t="inlineStr">
        <is>
          <t>Best music for swing dancing</t>
        </is>
      </c>
      <c r="C4299"/>
      <c r="D4299"/>
      <c r="E4299" t="inlineStr">
        <is>
          <t>https://www.youtube.com/results?search_query=Best+music+for+swing+dancing&amp;sp=EgQgAXAB</t>
        </is>
      </c>
    </row>
    <row r="4300" ht="25.5" customHeight="1">
      <c r="A4300" t="inlineStr">
        <is>
          <t>swing dancing</t>
        </is>
      </c>
      <c r="B4300" t="inlineStr">
        <is>
          <t>Expert tips to excel in swing dancing</t>
        </is>
      </c>
      <c r="C4300"/>
      <c r="D4300"/>
      <c r="E4300" t="inlineStr">
        <is>
          <t>https://www.youtube.com/results?search_query=Expert+tips+to+excel+in+swing+dancing&amp;sp=EgQgAXAB</t>
        </is>
      </c>
    </row>
    <row r="4301" ht="25.5" customHeight="1">
      <c r="A4301" t="inlineStr">
        <is>
          <t>swing dancing</t>
        </is>
      </c>
      <c r="B4301" t="inlineStr">
        <is>
          <t>How to perform swing dancing in a competition</t>
        </is>
      </c>
      <c r="C4301"/>
      <c r="D4301"/>
      <c r="E4301" t="inlineStr">
        <is>
          <t>https://www.youtube.com/results?search_query=How+to+perform+swing+dancing+in+a+competition&amp;sp=EgQgAXAB</t>
        </is>
      </c>
    </row>
    <row r="4302" ht="25.5" customHeight="1">
      <c r="A4302" t="inlineStr">
        <is>
          <t>swing dancing</t>
        </is>
      </c>
      <c r="B4302" t="inlineStr">
        <is>
          <t>Solo swing dancing lessons</t>
        </is>
      </c>
      <c r="C4302"/>
      <c r="D4302"/>
      <c r="E4302" t="inlineStr">
        <is>
          <t>https://www.youtube.com/results?search_query=Solo+swing+dancing+lessons&amp;sp=EgQgAXAB</t>
        </is>
      </c>
    </row>
    <row r="4303" ht="25.5" customHeight="1">
      <c r="A4303" t="inlineStr">
        <is>
          <t>swing dancing</t>
        </is>
      </c>
      <c r="B4303" t="inlineStr">
        <is>
          <t>Combining swing dance with other dance forms</t>
        </is>
      </c>
      <c r="C4303"/>
      <c r="D4303"/>
      <c r="E4303" t="inlineStr">
        <is>
          <t>https://www.youtube.com/results?search_query=Combining+swing+dance+with+other+dance+forms&amp;sp=EgQgAXAB</t>
        </is>
      </c>
    </row>
    <row r="4304" ht="25.5" customHeight="1">
      <c r="A4304" t="inlineStr">
        <is>
          <t>swinging legs</t>
        </is>
      </c>
      <c r="B4304" t="inlineStr">
        <is>
          <t>How to practice leg swinging exercise</t>
        </is>
      </c>
      <c r="C4304"/>
      <c r="D4304"/>
      <c r="E4304" t="inlineStr">
        <is>
          <t>https://www.youtube.com/results?search_query=How+to+practice+leg+swinging+exercise&amp;sp=EgQgAXAB</t>
        </is>
      </c>
    </row>
    <row r="4305" ht="25.5" customHeight="1">
      <c r="A4305" t="inlineStr">
        <is>
          <t>swinging legs</t>
        </is>
      </c>
      <c r="B4305" t="inlineStr">
        <is>
          <t>Leg swinging workout routine</t>
        </is>
      </c>
      <c r="C4305"/>
      <c r="D4305"/>
      <c r="E4305" t="inlineStr">
        <is>
          <t>https://www.youtube.com/results?search_query=Leg+swinging+workout+routine&amp;sp=EgQgAXAB</t>
        </is>
      </c>
    </row>
    <row r="4306" ht="25.5" customHeight="1">
      <c r="A4306" t="inlineStr">
        <is>
          <t>swinging legs</t>
        </is>
      </c>
      <c r="B4306" t="inlineStr">
        <is>
          <t>Fitness exercises involving leg swings</t>
        </is>
      </c>
      <c r="C4306"/>
      <c r="D4306"/>
      <c r="E4306" t="inlineStr">
        <is>
          <t>https://www.youtube.com/results?search_query=Fitness+exercises+involving+leg+swings&amp;sp=EgQgAXAB</t>
        </is>
      </c>
    </row>
    <row r="4307" ht="25.5" customHeight="1">
      <c r="A4307" t="inlineStr">
        <is>
          <t>swinging legs</t>
        </is>
      </c>
      <c r="B4307" t="inlineStr">
        <is>
          <t>Day in the life of a gymnast: leg swing exercises</t>
        </is>
      </c>
      <c r="C4307"/>
      <c r="D4307"/>
      <c r="E4307" t="inlineStr">
        <is>
          <t>https://www.youtube.com/results?search_query=Day+in+the+life+of+a+gymnast:+leg+swing+exercises&amp;sp=EgQgAXAB</t>
        </is>
      </c>
    </row>
    <row r="4308" ht="25.5" customHeight="1">
      <c r="A4308" t="inlineStr">
        <is>
          <t>swinging legs</t>
        </is>
      </c>
      <c r="B4308" t="inlineStr">
        <is>
          <t>Beginner's guide to swinging legs workout</t>
        </is>
      </c>
      <c r="C4308"/>
      <c r="D4308"/>
      <c r="E4308" t="inlineStr">
        <is>
          <t>https://www.youtube.com/results?search_query=Beginner's+guide+to+swinging+legs+workout&amp;sp=EgQgAXAB</t>
        </is>
      </c>
    </row>
    <row r="4309" ht="25.5" customHeight="1">
      <c r="A4309" t="inlineStr">
        <is>
          <t>swinging legs</t>
        </is>
      </c>
      <c r="B4309" t="inlineStr">
        <is>
          <t>Proper technique for a leg swing exercise</t>
        </is>
      </c>
      <c r="C4309"/>
      <c r="D4309"/>
      <c r="E4309" t="inlineStr">
        <is>
          <t>https://www.youtube.com/results?search_query=Proper+technique+for+a+leg+swing+exercise&amp;sp=EgQgAXAB</t>
        </is>
      </c>
    </row>
    <row r="4310" ht="25.5" customHeight="1">
      <c r="A4310" t="inlineStr">
        <is>
          <t>swinging legs</t>
        </is>
      </c>
      <c r="B4310" t="inlineStr">
        <is>
          <t>Benefits of leg swinging in physiotherapy</t>
        </is>
      </c>
      <c r="C4310"/>
      <c r="D4310"/>
      <c r="E4310" t="inlineStr">
        <is>
          <t>https://www.youtube.com/results?search_query=Benefits+of+leg+swinging+in+physiotherapy&amp;sp=EgQgAXAB</t>
        </is>
      </c>
    </row>
    <row r="4311" ht="25.5" customHeight="1">
      <c r="A4311" t="inlineStr">
        <is>
          <t>swinging legs</t>
        </is>
      </c>
      <c r="B4311" t="inlineStr">
        <is>
          <t>Step by step leg swinging tutorial for beginners</t>
        </is>
      </c>
      <c r="C4311"/>
      <c r="D4311"/>
      <c r="E4311" t="inlineStr">
        <is>
          <t>https://www.youtube.com/results?search_query=Step+by+step+leg+swinging+tutorial+for+beginners&amp;sp=EgQgAXAB</t>
        </is>
      </c>
    </row>
    <row r="4312" ht="25.5" customHeight="1">
      <c r="A4312" t="inlineStr">
        <is>
          <t>swinging legs</t>
        </is>
      </c>
      <c r="B4312" t="inlineStr">
        <is>
          <t>Advanced leg swinging techniques for athletes</t>
        </is>
      </c>
      <c r="C4312"/>
      <c r="D4312"/>
      <c r="E4312" t="inlineStr">
        <is>
          <t>https://www.youtube.com/results?search_query=Advanced+leg+swinging+techniques+for+athletes&amp;sp=EgQgAXAB</t>
        </is>
      </c>
    </row>
    <row r="4313" ht="25.5" customHeight="1">
      <c r="A4313" t="inlineStr">
        <is>
          <t>swinging legs</t>
        </is>
      </c>
      <c r="B4313" t="inlineStr">
        <is>
          <t>Swinging legs exercises for core strength</t>
        </is>
      </c>
      <c r="C4313"/>
      <c r="D4313"/>
      <c r="E4313" t="inlineStr">
        <is>
          <t>https://www.youtube.com/results?search_query=Swinging+legs+exercises+for+core+strength&amp;sp=EgQgAXAB</t>
        </is>
      </c>
    </row>
    <row r="4314" ht="25.5" customHeight="1">
      <c r="A4314" t="inlineStr">
        <is>
          <t>swinging on something</t>
        </is>
      </c>
      <c r="B4314" t="inlineStr">
        <is>
          <t>How to swing on a hammock</t>
        </is>
      </c>
      <c r="C4314"/>
      <c r="D4314"/>
      <c r="E4314" t="inlineStr">
        <is>
          <t>https://www.youtube.com/results?search_query=How+to+swing+on+a+hammock&amp;sp=EgQgAXAB</t>
        </is>
      </c>
    </row>
    <row r="4315" ht="25.5" customHeight="1">
      <c r="A4315" t="inlineStr">
        <is>
          <t>swinging on something</t>
        </is>
      </c>
      <c r="B4315" t="inlineStr">
        <is>
          <t>Proper way to swing on a swing set</t>
        </is>
      </c>
      <c r="C4315"/>
      <c r="D4315"/>
      <c r="E4315" t="inlineStr">
        <is>
          <t>https://www.youtube.com/results?search_query=Proper+way+to+swing+on+a+swing+set&amp;sp=EgQgAXAB</t>
        </is>
      </c>
    </row>
    <row r="4316" ht="25.5" customHeight="1">
      <c r="A4316" t="inlineStr">
        <is>
          <t>swinging on something</t>
        </is>
      </c>
      <c r="B4316" t="inlineStr">
        <is>
          <t>How to use swing in park exercise</t>
        </is>
      </c>
      <c r="C4316"/>
      <c r="D4316"/>
      <c r="E4316" t="inlineStr">
        <is>
          <t>https://www.youtube.com/results?search_query=How+to+use+swing+in+park+exercise&amp;sp=EgQgAXAB</t>
        </is>
      </c>
    </row>
    <row r="4317" ht="25.5" customHeight="1">
      <c r="A4317" t="inlineStr">
        <is>
          <t>swinging on something</t>
        </is>
      </c>
      <c r="B4317" t="inlineStr">
        <is>
          <t>How to swing on a gymnastics bar</t>
        </is>
      </c>
      <c r="C4317"/>
      <c r="D4317"/>
      <c r="E4317" t="inlineStr">
        <is>
          <t>https://www.youtube.com/results?search_query=How+to+swing+on+a+gymnastics+bar&amp;sp=EgQgAXAB</t>
        </is>
      </c>
    </row>
    <row r="4318" ht="25.5" customHeight="1">
      <c r="A4318" t="inlineStr">
        <is>
          <t>swinging on something</t>
        </is>
      </c>
      <c r="B4318" t="inlineStr">
        <is>
          <t>How to swing on a rope</t>
        </is>
      </c>
      <c r="C4318"/>
      <c r="D4318"/>
      <c r="E4318" t="inlineStr">
        <is>
          <t>https://www.youtube.com/results?search_query=How+to+swing+on+a+rope&amp;sp=EgQgAXAB</t>
        </is>
      </c>
    </row>
    <row r="4319" ht="25.5" customHeight="1">
      <c r="A4319" t="inlineStr">
        <is>
          <t>swinging on something</t>
        </is>
      </c>
      <c r="B4319" t="inlineStr">
        <is>
          <t>DIY swing set installation guide</t>
        </is>
      </c>
      <c r="C4319"/>
      <c r="D4319"/>
      <c r="E4319" t="inlineStr">
        <is>
          <t>https://www.youtube.com/results?search_query=DIY+swing+set+installation+guide&amp;sp=EgQgAXAB</t>
        </is>
      </c>
    </row>
    <row r="4320" ht="25.5" customHeight="1">
      <c r="A4320" t="inlineStr">
        <is>
          <t>swinging on something</t>
        </is>
      </c>
      <c r="B4320" t="inlineStr">
        <is>
          <t>Day in the life of a professional swinger</t>
        </is>
      </c>
      <c r="C4320"/>
      <c r="D4320"/>
      <c r="E4320" t="inlineStr">
        <is>
          <t>https://www.youtube.com/results?search_query=Day+in+the+life+of+a+professional+swinger&amp;sp=EgQgAXAB</t>
        </is>
      </c>
    </row>
    <row r="4321" ht="25.5" customHeight="1">
      <c r="A4321" t="inlineStr">
        <is>
          <t>swinging on something</t>
        </is>
      </c>
      <c r="B4321" t="inlineStr">
        <is>
          <t>Sports training: proper golf swing tutorial</t>
        </is>
      </c>
      <c r="C4321"/>
      <c r="D4321"/>
      <c r="E4321" t="inlineStr">
        <is>
          <t>https://www.youtube.com/results?search_query=Sports+training:+proper+golf+swing+tutorial&amp;sp=EgQgAXAB</t>
        </is>
      </c>
    </row>
    <row r="4322" ht="25.5" customHeight="1">
      <c r="A4322" t="inlineStr">
        <is>
          <t>swinging on something</t>
        </is>
      </c>
      <c r="B4322" t="inlineStr">
        <is>
          <t>Tree swing installation guide</t>
        </is>
      </c>
      <c r="C4322"/>
      <c r="D4322"/>
      <c r="E4322" t="inlineStr">
        <is>
          <t>https://www.youtube.com/results?search_query=Tree+swing+installation+guide&amp;sp=EgQgAXAB</t>
        </is>
      </c>
    </row>
    <row r="4323" ht="25.5" customHeight="1">
      <c r="A4323" t="inlineStr">
        <is>
          <t>swinging on something</t>
        </is>
      </c>
      <c r="B4323" t="inlineStr">
        <is>
          <t>Swing dance tutorial for beginners</t>
        </is>
      </c>
      <c r="C4323"/>
      <c r="D4323"/>
      <c r="E4323" t="inlineStr">
        <is>
          <t>https://www.youtube.com/results?search_query=Swing+dance+tutorial+for+beginners&amp;sp=EgQgAXAB</t>
        </is>
      </c>
    </row>
    <row r="4324" ht="25.5" customHeight="1">
      <c r="A4324" t="inlineStr">
        <is>
          <t>sword fighting</t>
        </is>
      </c>
      <c r="B4324" t="inlineStr">
        <is>
          <t>How to begin sword fighting training</t>
        </is>
      </c>
      <c r="C4324"/>
      <c r="D4324"/>
      <c r="E4324" t="inlineStr">
        <is>
          <t>https://www.youtube.com/results?search_query=How+to+begin+sword+fighting+training&amp;sp=EgQgAXAB</t>
        </is>
      </c>
    </row>
    <row r="4325" ht="25.5" customHeight="1">
      <c r="A4325" t="inlineStr">
        <is>
          <t>sword fighting</t>
        </is>
      </c>
      <c r="B4325" t="inlineStr">
        <is>
          <t>Basic sword fighting techniques for beginners</t>
        </is>
      </c>
      <c r="C4325"/>
      <c r="D4325"/>
      <c r="E4325" t="inlineStr">
        <is>
          <t>https://www.youtube.com/results?search_query=Basic+sword+fighting+techniques+for+beginners&amp;sp=EgQgAXAB</t>
        </is>
      </c>
    </row>
    <row r="4326" ht="25.5" customHeight="1">
      <c r="A4326" t="inlineStr">
        <is>
          <t>sword fighting</t>
        </is>
      </c>
      <c r="B4326" t="inlineStr">
        <is>
          <t>Advanced sword fighting techniques explained</t>
        </is>
      </c>
      <c r="C4326"/>
      <c r="D4326"/>
      <c r="E4326" t="inlineStr">
        <is>
          <t>https://www.youtube.com/results?search_query=Advanced+sword+fighting+techniques+explained&amp;sp=EgQgAXAB</t>
        </is>
      </c>
    </row>
    <row r="4327" ht="25.5" customHeight="1">
      <c r="A4327" t="inlineStr">
        <is>
          <t>sword fighting</t>
        </is>
      </c>
      <c r="B4327" t="inlineStr">
        <is>
          <t>Sword fighting exercises to improve strength</t>
        </is>
      </c>
      <c r="C4327"/>
      <c r="D4327"/>
      <c r="E4327" t="inlineStr">
        <is>
          <t>https://www.youtube.com/results?search_query=Sword+fighting+exercises+to+improve+strength&amp;sp=EgQgAXAB</t>
        </is>
      </c>
    </row>
    <row r="4328" ht="25.5" customHeight="1">
      <c r="A4328" t="inlineStr">
        <is>
          <t>sword fighting</t>
        </is>
      </c>
      <c r="B4328" t="inlineStr">
        <is>
          <t>Day in the life of a professional swordfighter</t>
        </is>
      </c>
      <c r="C4328"/>
      <c r="D4328"/>
      <c r="E4328" t="inlineStr">
        <is>
          <t>https://www.youtube.com/results?search_query=Day+in+the+life+of+a+professional+swordfighter&amp;sp=EgQgAXAB</t>
        </is>
      </c>
    </row>
    <row r="4329" ht="25.5" customHeight="1">
      <c r="A4329" t="inlineStr">
        <is>
          <t>sword fighting</t>
        </is>
      </c>
      <c r="B4329" t="inlineStr">
        <is>
          <t>Different styles of sword fighting from around the world</t>
        </is>
      </c>
      <c r="C4329"/>
      <c r="D4329"/>
      <c r="E4329" t="inlineStr">
        <is>
          <t>https://www.youtube.com/results?search_query=Different+styles+of+sword+fighting+from+around+the+world&amp;sp=EgQgAXAB</t>
        </is>
      </c>
    </row>
    <row r="4330" ht="25.5" customHeight="1">
      <c r="A4330" t="inlineStr">
        <is>
          <t>sword fighting</t>
        </is>
      </c>
      <c r="B4330" t="inlineStr">
        <is>
          <t>Historical sword fighting styles and techniques</t>
        </is>
      </c>
      <c r="C4330"/>
      <c r="D4330"/>
      <c r="E4330" t="inlineStr">
        <is>
          <t>https://www.youtube.com/results?search_query=Historical+sword+fighting+styles+and+techniques&amp;sp=EgQgAXAB</t>
        </is>
      </c>
    </row>
    <row r="4331" ht="25.5" customHeight="1">
      <c r="A4331" t="inlineStr">
        <is>
          <t>sword fighting</t>
        </is>
      </c>
      <c r="B4331" t="inlineStr">
        <is>
          <t>Making a DIY sword for practice fighting</t>
        </is>
      </c>
      <c r="C4331"/>
      <c r="D4331"/>
      <c r="E4331" t="inlineStr">
        <is>
          <t>https://www.youtube.com/results?search_query=Making+a+DIY+sword+for+practice+fighting&amp;sp=EgQgAXAB</t>
        </is>
      </c>
    </row>
    <row r="4332" ht="25.5" customHeight="1">
      <c r="A4332" t="inlineStr">
        <is>
          <t>sword fighting</t>
        </is>
      </c>
      <c r="B4332" t="inlineStr">
        <is>
          <t>Live sword fights footage in tournaments</t>
        </is>
      </c>
      <c r="C4332"/>
      <c r="D4332"/>
      <c r="E4332" t="inlineStr">
        <is>
          <t>https://www.youtube.com/results?search_query=Live+sword+fights+footage+in+tournaments&amp;sp=EgQgAXAB</t>
        </is>
      </c>
    </row>
    <row r="4333" ht="25.5" customHeight="1">
      <c r="A4333" t="inlineStr">
        <is>
          <t>sword fighting</t>
        </is>
      </c>
      <c r="B4333" t="inlineStr">
        <is>
          <t>The art of sword fighting: A documentary</t>
        </is>
      </c>
      <c r="C4333"/>
      <c r="D4333"/>
      <c r="E4333" t="inlineStr">
        <is>
          <t>https://www.youtube.com/results?search_query=The+art+of+sword+fighting:+A+documentary&amp;sp=EgQgAXAB</t>
        </is>
      </c>
    </row>
    <row r="4334" ht="25.5" customHeight="1">
      <c r="A4334" t="inlineStr">
        <is>
          <t>tai chi</t>
        </is>
      </c>
      <c r="B4334" t="inlineStr">
        <is>
          <t>How to start Tai Chi for beginners</t>
        </is>
      </c>
      <c r="C4334"/>
      <c r="D4334"/>
      <c r="E4334" t="inlineStr">
        <is>
          <t>https://www.youtube.com/results?search_query=How+to+start+Tai+Chi+for+beginners&amp;sp=EgQgAXAB</t>
        </is>
      </c>
    </row>
    <row r="4335" ht="25.5" customHeight="1">
      <c r="A4335" t="inlineStr">
        <is>
          <t>tai chi</t>
        </is>
      </c>
      <c r="B4335" t="inlineStr">
        <is>
          <t>The benefits of Tai Chi practice</t>
        </is>
      </c>
      <c r="C4335"/>
      <c r="D4335"/>
      <c r="E4335" t="inlineStr">
        <is>
          <t>https://www.youtube.com/results?search_query=The+benefits+of+Tai+Chi+practice&amp;sp=EgQgAXAB</t>
        </is>
      </c>
    </row>
    <row r="4336" ht="25.5" customHeight="1">
      <c r="A4336" t="inlineStr">
        <is>
          <t>tai chi</t>
        </is>
      </c>
      <c r="B4336" t="inlineStr">
        <is>
          <t>Day in the life of a Tai Chi master</t>
        </is>
      </c>
      <c r="C4336"/>
      <c r="D4336"/>
      <c r="E4336" t="inlineStr">
        <is>
          <t>https://www.youtube.com/results?search_query=Day+in+the+life+of+a+Tai+Chi+master&amp;sp=EgQgAXAB</t>
        </is>
      </c>
    </row>
    <row r="4337" ht="25.5" customHeight="1">
      <c r="A4337" t="inlineStr">
        <is>
          <t>tai chi</t>
        </is>
      </c>
      <c r="B4337" t="inlineStr">
        <is>
          <t>Understanding the basic movements of Tai Chi</t>
        </is>
      </c>
      <c r="C4337"/>
      <c r="D4337"/>
      <c r="E4337" t="inlineStr">
        <is>
          <t>https://www.youtube.com/results?search_query=Understanding+the+basic+movements+of+Tai+Chi&amp;sp=EgQgAXAB</t>
        </is>
      </c>
    </row>
    <row r="4338" ht="25.5" customHeight="1">
      <c r="A4338" t="inlineStr">
        <is>
          <t>tai chi</t>
        </is>
      </c>
      <c r="B4338" t="inlineStr">
        <is>
          <t>Tai Chi indepth tutorials for advance learners</t>
        </is>
      </c>
      <c r="C4338"/>
      <c r="D4338"/>
      <c r="E4338" t="inlineStr">
        <is>
          <t>https://www.youtube.com/results?search_query=Tai+Chi+indepth+tutorials+for+advance+learners&amp;sp=EgQgAXAB</t>
        </is>
      </c>
    </row>
    <row r="4339" ht="25.5" customHeight="1">
      <c r="A4339" t="inlineStr">
        <is>
          <t>tai chi</t>
        </is>
      </c>
      <c r="B4339" t="inlineStr">
        <is>
          <t>Full Tai Chi routine for daily practice</t>
        </is>
      </c>
      <c r="C4339"/>
      <c r="D4339"/>
      <c r="E4339" t="inlineStr">
        <is>
          <t>https://www.youtube.com/results?search_query=Full+Tai+Chi+routine+for+daily+practice&amp;sp=EgQgAXAB</t>
        </is>
      </c>
    </row>
    <row r="4340" ht="25.5" customHeight="1">
      <c r="A4340" t="inlineStr">
        <is>
          <t>tai chi</t>
        </is>
      </c>
      <c r="B4340" t="inlineStr">
        <is>
          <t>Explained The connection between Tai Chi and mindfulness</t>
        </is>
      </c>
      <c r="C4340"/>
      <c r="D4340"/>
      <c r="E4340" t="inlineStr">
        <is>
          <t>https://www.youtube.com/results?search_query=Explained+The+connection+between+Tai+Chi+and+mindfulness&amp;sp=EgQgAXAB</t>
        </is>
      </c>
    </row>
    <row r="4341" ht="25.5" customHeight="1">
      <c r="A4341" t="inlineStr">
        <is>
          <t>tai chi</t>
        </is>
      </c>
      <c r="B4341" t="inlineStr">
        <is>
          <t>Tai Chi moves for stress and anxiety</t>
        </is>
      </c>
      <c r="C4341"/>
      <c r="D4341"/>
      <c r="E4341" t="inlineStr">
        <is>
          <t>https://www.youtube.com/results?search_query=Tai+Chi+moves+for+stress+and+anxiety&amp;sp=EgQgAXAB</t>
        </is>
      </c>
    </row>
    <row r="4342" ht="25.5" customHeight="1">
      <c r="A4342" t="inlineStr">
        <is>
          <t>tai chi</t>
        </is>
      </c>
      <c r="B4342" t="inlineStr">
        <is>
          <t>Tai Chi classes for senior citizens</t>
        </is>
      </c>
      <c r="C4342"/>
      <c r="D4342"/>
      <c r="E4342" t="inlineStr">
        <is>
          <t>https://www.youtube.com/results?search_query=Tai+Chi+classes+for+senior+citizens&amp;sp=EgQgAXAB</t>
        </is>
      </c>
    </row>
    <row r="4343" ht="25.5" customHeight="1">
      <c r="A4343" t="inlineStr">
        <is>
          <t>tai chi</t>
        </is>
      </c>
      <c r="B4343" t="inlineStr">
        <is>
          <t>History and principles of Tai Chi explained</t>
        </is>
      </c>
      <c r="C4343"/>
      <c r="D4343"/>
      <c r="E4343" t="inlineStr">
        <is>
          <t>https://www.youtube.com/results?search_query=History+and+principles+of+Tai+Chi+explained&amp;sp=EgQgAXAB</t>
        </is>
      </c>
    </row>
    <row r="4344" ht="25.5" customHeight="1">
      <c r="A4344" t="inlineStr">
        <is>
          <t>taking a shower</t>
        </is>
      </c>
      <c r="B4344" t="inlineStr">
        <is>
          <t>How to take a shower properly</t>
        </is>
      </c>
      <c r="C4344"/>
      <c r="D4344"/>
      <c r="E4344" t="inlineStr">
        <is>
          <t>https://www.youtube.com/results?search_query=How+to+take+a+shower+properly&amp;sp=EgQgAXAB</t>
        </is>
      </c>
    </row>
    <row r="4345" ht="25.5" customHeight="1">
      <c r="A4345" t="inlineStr">
        <is>
          <t>taking a shower</t>
        </is>
      </c>
      <c r="B4345" t="inlineStr">
        <is>
          <t>morning shower routine</t>
        </is>
      </c>
      <c r="C4345"/>
      <c r="D4345"/>
      <c r="E4345" t="inlineStr">
        <is>
          <t>https://www.youtube.com/results?search_query=morning+shower+routine&amp;sp=EgQgAXAB</t>
        </is>
      </c>
    </row>
    <row r="4346" ht="25.5" customHeight="1">
      <c r="A4346" t="inlineStr">
        <is>
          <t>taking a shower</t>
        </is>
      </c>
      <c r="B4346" t="inlineStr">
        <is>
          <t>Taking a shower: tips and tricks for adults</t>
        </is>
      </c>
      <c r="C4346"/>
      <c r="D4346"/>
      <c r="E4346" t="inlineStr">
        <is>
          <t>https://www.youtube.com/results?search_query=Taking+a+shower:+tips+and+tricks+for+adults&amp;sp=EgQgAXAB</t>
        </is>
      </c>
    </row>
    <row r="4347" ht="25.5" customHeight="1">
      <c r="A4347" t="inlineStr">
        <is>
          <t>taking a shower</t>
        </is>
      </c>
      <c r="B4347" t="inlineStr">
        <is>
          <t>Benefits of taking a cold shower</t>
        </is>
      </c>
      <c r="C4347"/>
      <c r="D4347"/>
      <c r="E4347" t="inlineStr">
        <is>
          <t>https://www.youtube.com/results?search_query=Benefits+of+taking+a+cold+shower&amp;sp=EgQgAXAB</t>
        </is>
      </c>
    </row>
    <row r="4348" ht="25.5" customHeight="1">
      <c r="A4348" t="inlineStr">
        <is>
          <t>taking a shower</t>
        </is>
      </c>
      <c r="B4348" t="inlineStr">
        <is>
          <t>How to take a quick shower</t>
        </is>
      </c>
      <c r="C4348"/>
      <c r="D4348"/>
      <c r="E4348" t="inlineStr">
        <is>
          <t>https://www.youtube.com/results?search_query=How+to+take+a+quick+shower&amp;sp=EgQgAXAB</t>
        </is>
      </c>
    </row>
    <row r="4349" ht="25.5" customHeight="1">
      <c r="A4349" t="inlineStr">
        <is>
          <t>taking a shower</t>
        </is>
      </c>
      <c r="B4349" t="inlineStr">
        <is>
          <t>Step by step guide to taking a shower</t>
        </is>
      </c>
      <c r="C4349"/>
      <c r="D4349"/>
      <c r="E4349" t="inlineStr">
        <is>
          <t>https://www.youtube.com/results?search_query=Step+by+step+guide+to+taking+a+shower&amp;sp=EgQgAXAB</t>
        </is>
      </c>
    </row>
    <row r="4350" ht="25.5" customHeight="1">
      <c r="A4350" t="inlineStr">
        <is>
          <t>taking a shower</t>
        </is>
      </c>
      <c r="B4350" t="inlineStr">
        <is>
          <t>Hygiene habits: taking a shower</t>
        </is>
      </c>
      <c r="C4350"/>
      <c r="D4350"/>
      <c r="E4350" t="inlineStr">
        <is>
          <t>https://www.youtube.com/results?search_query=Hygiene+habits:+taking+a+shower&amp;sp=EgQgAXAB</t>
        </is>
      </c>
    </row>
    <row r="4351" ht="25.5" customHeight="1">
      <c r="A4351" t="inlineStr">
        <is>
          <t>taking a shower</t>
        </is>
      </c>
      <c r="B4351" t="inlineStr">
        <is>
          <t>What not to do while taking a shower</t>
        </is>
      </c>
      <c r="C4351"/>
      <c r="D4351"/>
      <c r="E4351" t="inlineStr">
        <is>
          <t>https://www.youtube.com/results?search_query=What+not+to+do+while+taking+a+shower&amp;sp=EgQgAXAB</t>
        </is>
      </c>
    </row>
    <row r="4352" ht="25.5" customHeight="1">
      <c r="A4352" t="inlineStr">
        <is>
          <t>taking a shower</t>
        </is>
      </c>
      <c r="B4352" t="inlineStr">
        <is>
          <t>Differences between taking a bath and a shower</t>
        </is>
      </c>
      <c r="C4352"/>
      <c r="D4352"/>
      <c r="E4352" t="inlineStr">
        <is>
          <t>https://www.youtube.com/results?search_query=Differences+between+taking+a+bath+and+a+shower&amp;sp=EgQgAXAB</t>
        </is>
      </c>
    </row>
    <row r="4353" ht="25.5" customHeight="1">
      <c r="A4353" t="inlineStr">
        <is>
          <t>taking a shower</t>
        </is>
      </c>
      <c r="B4353" t="inlineStr">
        <is>
          <t>Taking a shower: dos and don'ts</t>
        </is>
      </c>
      <c r="C4353"/>
      <c r="D4353"/>
      <c r="E4353" t="inlineStr">
        <is>
          <t>https://www.youtube.com/results?search_query=Taking+a+shower:+dos+and+don'ts&amp;sp=EgQgAXAB</t>
        </is>
      </c>
    </row>
    <row r="4354" ht="25.5" customHeight="1">
      <c r="A4354" t="inlineStr">
        <is>
          <t>tango dancing</t>
        </is>
      </c>
      <c r="B4354" t="inlineStr">
        <is>
          <t>How to Tango dance for beginners</t>
        </is>
      </c>
      <c r="C4354"/>
      <c r="D4354"/>
      <c r="E4354" t="inlineStr">
        <is>
          <t>https://www.youtube.com/results?search_query=How+to+Tango+dance+for+beginners&amp;sp=EgQgAXAB</t>
        </is>
      </c>
    </row>
    <row r="4355" ht="25.5" customHeight="1">
      <c r="A4355" t="inlineStr">
        <is>
          <t>tango dancing</t>
        </is>
      </c>
      <c r="B4355" t="inlineStr">
        <is>
          <t>Authentic Argentine Tango dancing</t>
        </is>
      </c>
      <c r="C4355"/>
      <c r="D4355"/>
      <c r="E4355" t="inlineStr">
        <is>
          <t>https://www.youtube.com/results?search_query=Authentic+Argentine+Tango+dancing&amp;sp=EgQgAXAB</t>
        </is>
      </c>
    </row>
    <row r="4356" ht="25.5" customHeight="1">
      <c r="A4356" t="inlineStr">
        <is>
          <t>tango dancing</t>
        </is>
      </c>
      <c r="B4356" t="inlineStr">
        <is>
          <t>Best Tango dance performances</t>
        </is>
      </c>
      <c r="C4356"/>
      <c r="D4356"/>
      <c r="E4356" t="inlineStr">
        <is>
          <t>https://www.youtube.com/results?search_query=Best+Tango+dance+performances&amp;sp=EgQgAXAB</t>
        </is>
      </c>
    </row>
    <row r="4357" ht="25.5" customHeight="1">
      <c r="A4357" t="inlineStr">
        <is>
          <t>tango dancing</t>
        </is>
      </c>
      <c r="B4357" t="inlineStr">
        <is>
          <t>Day in the life of a Tango dancer</t>
        </is>
      </c>
      <c r="C4357"/>
      <c r="D4357"/>
      <c r="E4357" t="inlineStr">
        <is>
          <t>https://www.youtube.com/results?search_query=Day+in+the+life+of+a+Tango+dancer&amp;sp=EgQgAXAB</t>
        </is>
      </c>
    </row>
    <row r="4358" ht="25.5" customHeight="1">
      <c r="A4358" t="inlineStr">
        <is>
          <t>tango dancing</t>
        </is>
      </c>
      <c r="B4358" t="inlineStr">
        <is>
          <t>Tango dance competition highlights</t>
        </is>
      </c>
      <c r="C4358"/>
      <c r="D4358"/>
      <c r="E4358" t="inlineStr">
        <is>
          <t>https://www.youtube.com/results?search_query=Tango+dance+competition+highlights&amp;sp=EgQgAXAB</t>
        </is>
      </c>
    </row>
    <row r="4359" ht="25.5" customHeight="1">
      <c r="A4359" t="inlineStr">
        <is>
          <t>tango dancing</t>
        </is>
      </c>
      <c r="B4359" t="inlineStr">
        <is>
          <t>Tango dance tutorial for beginners</t>
        </is>
      </c>
      <c r="C4359"/>
      <c r="D4359"/>
      <c r="E4359" t="inlineStr">
        <is>
          <t>https://www.youtube.com/results?search_query=Tango+dance+tutorial+for+beginners&amp;sp=EgQgAXAB</t>
        </is>
      </c>
    </row>
    <row r="4360" ht="25.5" customHeight="1">
      <c r="A4360" t="inlineStr">
        <is>
          <t>tango dancing</t>
        </is>
      </c>
      <c r="B4360" t="inlineStr">
        <is>
          <t>Tango dance steps and techniques explained</t>
        </is>
      </c>
      <c r="C4360"/>
      <c r="D4360"/>
      <c r="E4360" t="inlineStr">
        <is>
          <t>https://www.youtube.com/results?search_query=Tango+dance+steps+and+techniques+explained&amp;sp=EgQgAXAB</t>
        </is>
      </c>
    </row>
    <row r="4361" ht="25.5" customHeight="1">
      <c r="A4361" t="inlineStr">
        <is>
          <t>tango dancing</t>
        </is>
      </c>
      <c r="B4361" t="inlineStr">
        <is>
          <t>Learn Tango dancing in 30 days</t>
        </is>
      </c>
      <c r="C4361"/>
      <c r="D4361"/>
      <c r="E4361" t="inlineStr">
        <is>
          <t>https://www.youtube.com/results?search_query=Learn+Tango+dancing+in+30+days&amp;sp=EgQgAXAB</t>
        </is>
      </c>
    </row>
    <row r="4362" ht="25.5" customHeight="1">
      <c r="A4362" t="inlineStr">
        <is>
          <t>tango dancing</t>
        </is>
      </c>
      <c r="B4362" t="inlineStr">
        <is>
          <t>Famous Tango dancers performing</t>
        </is>
      </c>
      <c r="C4362"/>
      <c r="D4362"/>
      <c r="E4362" t="inlineStr">
        <is>
          <t>https://www.youtube.com/results?search_query=Famous+Tango+dancers+performing&amp;sp=EgQgAXAB</t>
        </is>
      </c>
    </row>
    <row r="4363" ht="25.5" customHeight="1">
      <c r="A4363" t="inlineStr">
        <is>
          <t>tango dancing</t>
        </is>
      </c>
      <c r="B4363" t="inlineStr">
        <is>
          <t>History and evolution of Tango dancing</t>
        </is>
      </c>
      <c r="C4363"/>
      <c r="D4363"/>
      <c r="E4363" t="inlineStr">
        <is>
          <t>https://www.youtube.com/results?search_query=History+and+evolution+of+Tango+dancing&amp;sp=EgQgAXAB</t>
        </is>
      </c>
    </row>
    <row r="4364" ht="25.5" customHeight="1">
      <c r="A4364" t="inlineStr">
        <is>
          <t>tap dancing</t>
        </is>
      </c>
      <c r="B4364" t="inlineStr">
        <is>
          <t>How to tap dance for beginners</t>
        </is>
      </c>
      <c r="C4364"/>
      <c r="D4364"/>
      <c r="E4364" t="inlineStr">
        <is>
          <t>https://www.youtube.com/results?search_query=How+to+tap+dance+for+beginners&amp;sp=EgQgAXAB</t>
        </is>
      </c>
    </row>
    <row r="4365" ht="25.5" customHeight="1">
      <c r="A4365" t="inlineStr">
        <is>
          <t>tap dancing</t>
        </is>
      </c>
      <c r="B4365" t="inlineStr">
        <is>
          <t>Tap dancing techniques advanced tutorial</t>
        </is>
      </c>
      <c r="C4365"/>
      <c r="D4365"/>
      <c r="E4365" t="inlineStr">
        <is>
          <t>https://www.youtube.com/results?search_query=Tap+dancing+techniques+advanced+tutorial&amp;sp=EgQgAXAB</t>
        </is>
      </c>
    </row>
    <row r="4366" ht="25.5" customHeight="1">
      <c r="A4366" t="inlineStr">
        <is>
          <t>tap dancing</t>
        </is>
      </c>
      <c r="B4366" t="inlineStr">
        <is>
          <t>Day in the life of a professional tap dancer</t>
        </is>
      </c>
      <c r="C4366"/>
      <c r="D4366"/>
      <c r="E4366" t="inlineStr">
        <is>
          <t>https://www.youtube.com/results?search_query=Day+in+the+life+of+a+professional+tap+dancer&amp;sp=EgQgAXAB</t>
        </is>
      </c>
    </row>
    <row r="4367" ht="25.5" customHeight="1">
      <c r="A4367" t="inlineStr">
        <is>
          <t>tap dancing</t>
        </is>
      </c>
      <c r="B4367" t="inlineStr">
        <is>
          <t>History of tap dancing documentaries</t>
        </is>
      </c>
      <c r="C4367"/>
      <c r="D4367"/>
      <c r="E4367" t="inlineStr">
        <is>
          <t>https://www.youtube.com/results?search_query=History+of+tap+dancing+documentaries&amp;sp=EgQgAXAB</t>
        </is>
      </c>
    </row>
    <row r="4368" ht="25.5" customHeight="1">
      <c r="A4368" t="inlineStr">
        <is>
          <t>tap dancing</t>
        </is>
      </c>
      <c r="B4368" t="inlineStr">
        <is>
          <t>Best tap dancing performances</t>
        </is>
      </c>
      <c r="C4368"/>
      <c r="D4368"/>
      <c r="E4368" t="inlineStr">
        <is>
          <t>https://www.youtube.com/results?search_query=Best+tap+dancing+performances&amp;sp=EgQgAXAB</t>
        </is>
      </c>
    </row>
    <row r="4369" ht="25.5" customHeight="1">
      <c r="A4369" t="inlineStr">
        <is>
          <t>tap dancing</t>
        </is>
      </c>
      <c r="B4369" t="inlineStr">
        <is>
          <t>How to clean tap dancing shoes</t>
        </is>
      </c>
      <c r="C4369"/>
      <c r="D4369"/>
      <c r="E4369" t="inlineStr">
        <is>
          <t>https://www.youtube.com/results?search_query=How+to+clean+tap+dancing+shoes&amp;sp=EgQgAXAB</t>
        </is>
      </c>
    </row>
    <row r="4370" ht="25.5" customHeight="1">
      <c r="A4370" t="inlineStr">
        <is>
          <t>tap dancing</t>
        </is>
      </c>
      <c r="B4370" t="inlineStr">
        <is>
          <t>Tap dancing practice routines</t>
        </is>
      </c>
      <c r="C4370"/>
      <c r="D4370"/>
      <c r="E4370" t="inlineStr">
        <is>
          <t>https://www.youtube.com/results?search_query=Tap+dancing+practice+routines&amp;sp=EgQgAXAB</t>
        </is>
      </c>
    </row>
    <row r="4371" ht="25.5" customHeight="1">
      <c r="A4371" t="inlineStr">
        <is>
          <t>tap dancing</t>
        </is>
      </c>
      <c r="B4371" t="inlineStr">
        <is>
          <t>How to make tap dancing sounds clearer</t>
        </is>
      </c>
      <c r="C4371"/>
      <c r="D4371"/>
      <c r="E4371" t="inlineStr">
        <is>
          <t>https://www.youtube.com/results?search_query=How+to+make+tap+dancing+sounds+clearer&amp;sp=EgQgAXAB</t>
        </is>
      </c>
    </row>
    <row r="4372" ht="25.5" customHeight="1">
      <c r="A4372" t="inlineStr">
        <is>
          <t>tap dancing</t>
        </is>
      </c>
      <c r="B4372" t="inlineStr">
        <is>
          <t>Workout routines for tap dancers</t>
        </is>
      </c>
      <c r="C4372"/>
      <c r="D4372"/>
      <c r="E4372" t="inlineStr">
        <is>
          <t>https://www.youtube.com/results?search_query=Workout+routines+for+tap+dancers&amp;sp=EgQgAXAB</t>
        </is>
      </c>
    </row>
    <row r="4373" ht="25.5" customHeight="1">
      <c r="A4373" t="inlineStr">
        <is>
          <t>tap dancing</t>
        </is>
      </c>
      <c r="B4373" t="inlineStr">
        <is>
          <t>Tap dancing choreography tutorials</t>
        </is>
      </c>
      <c r="C4373"/>
      <c r="D4373"/>
      <c r="E4373" t="inlineStr">
        <is>
          <t>https://www.youtube.com/results?search_query=Tap+dancing+choreography+tutorials&amp;sp=EgQgAXAB</t>
        </is>
      </c>
    </row>
    <row r="4374" ht="25.5" customHeight="1">
      <c r="A4374" t="inlineStr">
        <is>
          <t>tapping guitar</t>
        </is>
      </c>
      <c r="B4374" t="inlineStr">
        <is>
          <t>How to tap on a guitar for beginners</t>
        </is>
      </c>
      <c r="C4374"/>
      <c r="D4374"/>
      <c r="E4374" t="inlineStr">
        <is>
          <t>https://www.youtube.com/results?search_query=How+to+tap+on+a+guitar+for+beginners&amp;sp=EgQgAXAB</t>
        </is>
      </c>
    </row>
    <row r="4375" ht="25.5" customHeight="1">
      <c r="A4375" t="inlineStr">
        <is>
          <t>tapping guitar</t>
        </is>
      </c>
      <c r="B4375" t="inlineStr">
        <is>
          <t>Guitar tapping techniques tutorial</t>
        </is>
      </c>
      <c r="C4375"/>
      <c r="D4375"/>
      <c r="E4375" t="inlineStr">
        <is>
          <t>https://www.youtube.com/results?search_query=Guitar+tapping+techniques+tutorial&amp;sp=EgQgAXAB</t>
        </is>
      </c>
    </row>
    <row r="4376" ht="25.5" customHeight="1">
      <c r="A4376" t="inlineStr">
        <is>
          <t>tapping guitar</t>
        </is>
      </c>
      <c r="B4376" t="inlineStr">
        <is>
          <t>Mastering the art of guitar tapping</t>
        </is>
      </c>
      <c r="C4376"/>
      <c r="D4376"/>
      <c r="E4376" t="inlineStr">
        <is>
          <t>https://www.youtube.com/results?search_query=Mastering+the+art+of+guitar+tapping&amp;sp=EgQgAXAB</t>
        </is>
      </c>
    </row>
    <row r="4377" ht="25.5" customHeight="1">
      <c r="A4377" t="inlineStr">
        <is>
          <t>tapping guitar</t>
        </is>
      </c>
      <c r="B4377" t="inlineStr">
        <is>
          <t>Advanced guitar tap playing lesson</t>
        </is>
      </c>
      <c r="C4377"/>
      <c r="D4377"/>
      <c r="E4377" t="inlineStr">
        <is>
          <t>https://www.youtube.com/results?search_query=Advanced+guitar+tap+playing+lesson&amp;sp=EgQgAXAB</t>
        </is>
      </c>
    </row>
    <row r="4378" ht="25.5" customHeight="1">
      <c r="A4378" t="inlineStr">
        <is>
          <t>tapping guitar</t>
        </is>
      </c>
      <c r="B4378" t="inlineStr">
        <is>
          <t>Day in the life of a guitarist learning to tap</t>
        </is>
      </c>
      <c r="C4378"/>
      <c r="D4378"/>
      <c r="E4378" t="inlineStr">
        <is>
          <t>https://www.youtube.com/results?search_query=Day+in+the+life+of+a+guitarist+learning+to+tap&amp;sp=EgQgAXAB</t>
        </is>
      </c>
    </row>
    <row r="4379" ht="25.5" customHeight="1">
      <c r="A4379" t="inlineStr">
        <is>
          <t>tapping guitar</t>
        </is>
      </c>
      <c r="B4379" t="inlineStr">
        <is>
          <t>Eddie Van Halen guitar tapping technique explained</t>
        </is>
      </c>
      <c r="C4379"/>
      <c r="D4379"/>
      <c r="E4379" t="inlineStr">
        <is>
          <t>https://www.youtube.com/results?search_query=Eddie+Van+Halen+guitar+tapping+technique+explained&amp;sp=EgQgAXAB</t>
        </is>
      </c>
    </row>
    <row r="4380" ht="25.5" customHeight="1">
      <c r="A4380" t="inlineStr">
        <is>
          <t>tapping guitar</t>
        </is>
      </c>
      <c r="B4380" t="inlineStr">
        <is>
          <t>Practice routine for guitar tapping skills</t>
        </is>
      </c>
      <c r="C4380"/>
      <c r="D4380"/>
      <c r="E4380" t="inlineStr">
        <is>
          <t>https://www.youtube.com/results?search_query=Practice+routine+for+guitar+tapping+skills&amp;sp=EgQgAXAB</t>
        </is>
      </c>
    </row>
    <row r="4381" ht="25.5" customHeight="1">
      <c r="A4381" t="inlineStr">
        <is>
          <t>tapping guitar</t>
        </is>
      </c>
      <c r="B4381" t="inlineStr">
        <is>
          <t>Improving speed in guitar tapping</t>
        </is>
      </c>
      <c r="C4381"/>
      <c r="D4381"/>
      <c r="E4381" t="inlineStr">
        <is>
          <t>https://www.youtube.com/results?search_query=Improving+speed+in+guitar+tapping&amp;sp=EgQgAXAB</t>
        </is>
      </c>
    </row>
    <row r="4382" ht="25.5" customHeight="1">
      <c r="A4382" t="inlineStr">
        <is>
          <t>tapping guitar</t>
        </is>
      </c>
      <c r="B4382" t="inlineStr">
        <is>
          <t>Step by step guide to guitar tapping</t>
        </is>
      </c>
      <c r="C4382"/>
      <c r="D4382"/>
      <c r="E4382" t="inlineStr">
        <is>
          <t>https://www.youtube.com/results?search_query=Step+by+step+guide+to+guitar+tapping&amp;sp=EgQgAXAB</t>
        </is>
      </c>
    </row>
    <row r="4383" ht="25.5" customHeight="1">
      <c r="A4383" t="inlineStr">
        <is>
          <t>tapping guitar</t>
        </is>
      </c>
      <c r="B4383" t="inlineStr">
        <is>
          <t>Making music with guitar tapping techniques.</t>
        </is>
      </c>
      <c r="C4383"/>
      <c r="D4383"/>
      <c r="E4383" t="inlineStr">
        <is>
          <t>https://www.youtube.com/results?search_query=Making+music+with+guitar+tapping+techniques.&amp;sp=EgQgAXAB</t>
        </is>
      </c>
    </row>
    <row r="4384" ht="25.5" customHeight="1">
      <c r="A4384" t="inlineStr">
        <is>
          <t>tapping pen</t>
        </is>
      </c>
      <c r="B4384" t="inlineStr">
        <is>
          <t>How to do pen tapping for beginners</t>
        </is>
      </c>
      <c r="C4384"/>
      <c r="D4384"/>
      <c r="E4384" t="inlineStr">
        <is>
          <t>https://www.youtube.com/results?search_query=How+to+do+pen+tapping+for+beginners&amp;sp=EgQgAXAB</t>
        </is>
      </c>
    </row>
    <row r="4385" ht="25.5" customHeight="1">
      <c r="A4385" t="inlineStr">
        <is>
          <t>tapping pen</t>
        </is>
      </c>
      <c r="B4385" t="inlineStr">
        <is>
          <t>Pen tapping cover songs</t>
        </is>
      </c>
      <c r="C4385"/>
      <c r="D4385"/>
      <c r="E4385" t="inlineStr">
        <is>
          <t>https://www.youtube.com/results?search_query=Pen+tapping+cover+songs&amp;sp=EgQgAXAB</t>
        </is>
      </c>
    </row>
    <row r="4386" ht="25.5" customHeight="1">
      <c r="A4386" t="inlineStr">
        <is>
          <t>tapping pen</t>
        </is>
      </c>
      <c r="B4386" t="inlineStr">
        <is>
          <t>Expert pen tapping performances</t>
        </is>
      </c>
      <c r="C4386"/>
      <c r="D4386"/>
      <c r="E4386" t="inlineStr">
        <is>
          <t>https://www.youtube.com/results?search_query=Expert+pen+tapping+performances&amp;sp=EgQgAXAB</t>
        </is>
      </c>
    </row>
    <row r="4387" ht="25.5" customHeight="1">
      <c r="A4387" t="inlineStr">
        <is>
          <t>tapping pen</t>
        </is>
      </c>
      <c r="B4387" t="inlineStr">
        <is>
          <t>Famous pen tappers YouTube</t>
        </is>
      </c>
      <c r="C4387"/>
      <c r="D4387"/>
      <c r="E4387" t="inlineStr">
        <is>
          <t>https://www.youtube.com/results?search_query=Famous+pen+tappers+YouTube&amp;sp=EgQgAXAB</t>
        </is>
      </c>
    </row>
    <row r="4388" ht="25.5" customHeight="1">
      <c r="A4388" t="inlineStr">
        <is>
          <t>tapping pen</t>
        </is>
      </c>
      <c r="B4388" t="inlineStr">
        <is>
          <t>Advanced pen tapping techniques</t>
        </is>
      </c>
      <c r="C4388"/>
      <c r="D4388"/>
      <c r="E4388" t="inlineStr">
        <is>
          <t>https://www.youtube.com/results?search_query=Advanced+pen+tapping+techniques&amp;sp=EgQgAXAB</t>
        </is>
      </c>
    </row>
    <row r="4389" ht="25.5" customHeight="1">
      <c r="A4389" t="inlineStr">
        <is>
          <t>tapping pen</t>
        </is>
      </c>
      <c r="B4389" t="inlineStr">
        <is>
          <t>Day in the life of a professional pen tapper</t>
        </is>
      </c>
      <c r="C4389"/>
      <c r="D4389"/>
      <c r="E4389" t="inlineStr">
        <is>
          <t>https://www.youtube.com/results?search_query=Day+in+the+life+of+a+professional+pen+tapper&amp;sp=EgQgAXAB</t>
        </is>
      </c>
    </row>
    <row r="4390" ht="25.5" customHeight="1">
      <c r="A4390" t="inlineStr">
        <is>
          <t>tapping pen</t>
        </is>
      </c>
      <c r="B4390" t="inlineStr">
        <is>
          <t>Pen tapping lesson for beginners</t>
        </is>
      </c>
      <c r="C4390"/>
      <c r="D4390"/>
      <c r="E4390" t="inlineStr">
        <is>
          <t>https://www.youtube.com/results?search_query=Pen+tapping+lesson+for+beginners&amp;sp=EgQgAXAB</t>
        </is>
      </c>
    </row>
    <row r="4391" ht="25.5" customHeight="1">
      <c r="A4391" t="inlineStr">
        <is>
          <t>tapping pen</t>
        </is>
      </c>
      <c r="B4391" t="inlineStr">
        <is>
          <t>Pen tapping world competition highlights</t>
        </is>
      </c>
      <c r="C4391"/>
      <c r="D4391"/>
      <c r="E4391" t="inlineStr">
        <is>
          <t>https://www.youtube.com/results?search_query=Pen+tapping+world+competition+highlights&amp;sp=EgQgAXAB</t>
        </is>
      </c>
    </row>
    <row r="4392" ht="25.5" customHeight="1">
      <c r="A4392" t="inlineStr">
        <is>
          <t>tapping pen</t>
        </is>
      </c>
      <c r="B4392" t="inlineStr">
        <is>
          <t>Fastest pen tapping routine</t>
        </is>
      </c>
      <c r="C4392"/>
      <c r="D4392"/>
      <c r="E4392" t="inlineStr">
        <is>
          <t>https://www.youtube.com/results?search_query=Fastest+pen+tapping+routine&amp;sp=EgQgAXAB</t>
        </is>
      </c>
    </row>
    <row r="4393" ht="25.5" customHeight="1">
      <c r="A4393" t="inlineStr">
        <is>
          <t>tapping pen</t>
        </is>
      </c>
      <c r="B4393" t="inlineStr">
        <is>
          <t>Famous songs covered through pen tapping</t>
        </is>
      </c>
      <c r="C4393"/>
      <c r="D4393"/>
      <c r="E4393" t="inlineStr">
        <is>
          <t>https://www.youtube.com/results?search_query=Famous+songs+covered+through+pen+tapping&amp;sp=EgQgAXAB</t>
        </is>
      </c>
    </row>
    <row r="4394" ht="25.5" customHeight="1">
      <c r="A4394" t="inlineStr">
        <is>
          <t>tasting beer</t>
        </is>
      </c>
      <c r="B4394" t="inlineStr">
        <is>
          <t>How to properly taste beer</t>
        </is>
      </c>
      <c r="C4394"/>
      <c r="D4394"/>
      <c r="E4394" t="inlineStr">
        <is>
          <t>https://www.youtube.com/results?search_query=How+to+properly+taste+beer&amp;sp=EgQgAXAB</t>
        </is>
      </c>
    </row>
    <row r="4395" ht="25.5" customHeight="1">
      <c r="A4395" t="inlineStr">
        <is>
          <t>tasting beer</t>
        </is>
      </c>
      <c r="B4395" t="inlineStr">
        <is>
          <t>Guided beer tasting tutorial</t>
        </is>
      </c>
      <c r="C4395"/>
      <c r="D4395"/>
      <c r="E4395" t="inlineStr">
        <is>
          <t>https://www.youtube.com/results?search_query=Guided+beer+tasting+tutorial&amp;sp=EgQgAXAB</t>
        </is>
      </c>
    </row>
    <row r="4396" ht="25.5" customHeight="1">
      <c r="A4396" t="inlineStr">
        <is>
          <t>tasting beer</t>
        </is>
      </c>
      <c r="B4396" t="inlineStr">
        <is>
          <t>Expert explains how to taste different types of beer</t>
        </is>
      </c>
      <c r="C4396"/>
      <c r="D4396"/>
      <c r="E4396" t="inlineStr">
        <is>
          <t>https://www.youtube.com/results?search_query=Expert+explains+how+to+taste+different+types+of+beer&amp;sp=EgQgAXAB</t>
        </is>
      </c>
    </row>
    <row r="4397" ht="25.5" customHeight="1">
      <c r="A4397" t="inlineStr">
        <is>
          <t>tasting beer</t>
        </is>
      </c>
      <c r="B4397" t="inlineStr">
        <is>
          <t>A day in the life of a professional beer taster</t>
        </is>
      </c>
      <c r="C4397"/>
      <c r="D4397"/>
      <c r="E4397" t="inlineStr">
        <is>
          <t>https://www.youtube.com/results?search_query=A+day+in+the+life+of+a+professional+beer+taster&amp;sp=EgQgAXAB</t>
        </is>
      </c>
    </row>
    <row r="4398" ht="25.5" customHeight="1">
      <c r="A4398" t="inlineStr">
        <is>
          <t>tasting beer</t>
        </is>
      </c>
      <c r="B4398" t="inlineStr">
        <is>
          <t>Techniques for tasting beer like a pro</t>
        </is>
      </c>
      <c r="C4398"/>
      <c r="D4398"/>
      <c r="E4398" t="inlineStr">
        <is>
          <t>https://www.youtube.com/results?search_query=Techniques+for+tasting+beer+like+a+pro&amp;sp=EgQgAXAB</t>
        </is>
      </c>
    </row>
    <row r="4399" ht="25.5" customHeight="1">
      <c r="A4399" t="inlineStr">
        <is>
          <t>tasting beer</t>
        </is>
      </c>
      <c r="B4399" t="inlineStr">
        <is>
          <t>Beer tasting how to differentiate flavors</t>
        </is>
      </c>
      <c r="C4399"/>
      <c r="D4399"/>
      <c r="E4399" t="inlineStr">
        <is>
          <t>https://www.youtube.com/results?search_query=Beer+tasting+how+to+differentiate+flavors&amp;sp=EgQgAXAB</t>
        </is>
      </c>
    </row>
    <row r="4400" ht="25.5" customHeight="1">
      <c r="A4400" t="inlineStr">
        <is>
          <t>tasting beer</t>
        </is>
      </c>
      <c r="B4400" t="inlineStr">
        <is>
          <t>The science of beer tasting explained</t>
        </is>
      </c>
      <c r="C4400"/>
      <c r="D4400"/>
      <c r="E4400" t="inlineStr">
        <is>
          <t>https://www.youtube.com/results?search_query=The+science+of+beer+tasting+explained&amp;sp=EgQgAXAB</t>
        </is>
      </c>
    </row>
    <row r="4401" ht="25.5" customHeight="1">
      <c r="A4401" t="inlineStr">
        <is>
          <t>tasting beer</t>
        </is>
      </c>
      <c r="B4401" t="inlineStr">
        <is>
          <t>What to look for when tasting craft beers</t>
        </is>
      </c>
      <c r="C4401"/>
      <c r="D4401"/>
      <c r="E4401" t="inlineStr">
        <is>
          <t>https://www.youtube.com/results?search_query=What+to+look+for+when+tasting+craft+beers&amp;sp=EgQgAXAB</t>
        </is>
      </c>
    </row>
    <row r="4402" ht="25.5" customHeight="1">
      <c r="A4402" t="inlineStr">
        <is>
          <t>tasting beer</t>
        </is>
      </c>
      <c r="B4402" t="inlineStr">
        <is>
          <t>Beer tasting etiquette howto</t>
        </is>
      </c>
      <c r="C4402"/>
      <c r="D4402"/>
      <c r="E4402" t="inlineStr">
        <is>
          <t>https://www.youtube.com/results?search_query=Beer+tasting+etiquette+howto&amp;sp=EgQgAXAB</t>
        </is>
      </c>
    </row>
    <row r="4403" ht="25.5" customHeight="1">
      <c r="A4403" t="inlineStr">
        <is>
          <t>tasting beer</t>
        </is>
      </c>
      <c r="B4403" t="inlineStr">
        <is>
          <t>How breweries taste test their beers</t>
        </is>
      </c>
      <c r="C4403"/>
      <c r="D4403"/>
      <c r="E4403" t="inlineStr">
        <is>
          <t>https://www.youtube.com/results?search_query=How+breweries+taste+test+their+beers&amp;sp=EgQgAXAB</t>
        </is>
      </c>
    </row>
    <row r="4404" ht="25.5" customHeight="1">
      <c r="A4404" t="inlineStr">
        <is>
          <t>tasting food</t>
        </is>
      </c>
      <c r="B4404" t="inlineStr">
        <is>
          <t>How to taste food like a professional chef</t>
        </is>
      </c>
      <c r="C4404"/>
      <c r="D4404"/>
      <c r="E4404" t="inlineStr">
        <is>
          <t>https://www.youtube.com/results?search_query=How+to+taste+food+like+a+professional+chef&amp;sp=EgQgAXAB</t>
        </is>
      </c>
    </row>
    <row r="4405" ht="25.5" customHeight="1">
      <c r="A4405" t="inlineStr">
        <is>
          <t>tasting food</t>
        </is>
      </c>
      <c r="B4405" t="inlineStr">
        <is>
          <t>Food tasting techniques</t>
        </is>
      </c>
      <c r="C4405"/>
      <c r="D4405"/>
      <c r="E4405" t="inlineStr">
        <is>
          <t>https://www.youtube.com/results?search_query=Food+tasting+techniques&amp;sp=EgQgAXAB</t>
        </is>
      </c>
    </row>
    <row r="4406" ht="25.5" customHeight="1">
      <c r="A4406" t="inlineStr">
        <is>
          <t>tasting food</t>
        </is>
      </c>
      <c r="B4406" t="inlineStr">
        <is>
          <t>Day in the life of a food critic</t>
        </is>
      </c>
      <c r="C4406"/>
      <c r="D4406"/>
      <c r="E4406" t="inlineStr">
        <is>
          <t>https://www.youtube.com/results?search_query=Day+in+the+life+of+a+food+critic&amp;sp=EgQgAXAB</t>
        </is>
      </c>
    </row>
    <row r="4407" ht="25.5" customHeight="1">
      <c r="A4407" t="inlineStr">
        <is>
          <t>tasting food</t>
        </is>
      </c>
      <c r="B4407" t="inlineStr">
        <is>
          <t>Exploring global food tastes</t>
        </is>
      </c>
      <c r="C4407"/>
      <c r="D4407"/>
      <c r="E4407" t="inlineStr">
        <is>
          <t>https://www.youtube.com/results?search_query=Exploring+global+food+tastes&amp;sp=EgQgAXAB</t>
        </is>
      </c>
    </row>
    <row r="4408" ht="25.5" customHeight="1">
      <c r="A4408" t="inlineStr">
        <is>
          <t>tasting food</t>
        </is>
      </c>
      <c r="B4408" t="inlineStr">
        <is>
          <t>How food flavors work</t>
        </is>
      </c>
      <c r="C4408"/>
      <c r="D4408"/>
      <c r="E4408" t="inlineStr">
        <is>
          <t>https://www.youtube.com/results?search_query=How+food+flavors+work&amp;sp=EgQgAXAB</t>
        </is>
      </c>
    </row>
    <row r="4409" ht="25.5" customHeight="1">
      <c r="A4409" t="inlineStr">
        <is>
          <t>tasting food</t>
        </is>
      </c>
      <c r="B4409" t="inlineStr">
        <is>
          <t>Food tasting challenges</t>
        </is>
      </c>
      <c r="C4409"/>
      <c r="D4409"/>
      <c r="E4409" t="inlineStr">
        <is>
          <t>https://www.youtube.com/results?search_query=Food+tasting+challenges&amp;sp=EgQgAXAB</t>
        </is>
      </c>
    </row>
    <row r="4410" ht="25.5" customHeight="1">
      <c r="A4410" t="inlineStr">
        <is>
          <t>tasting food</t>
        </is>
      </c>
      <c r="B4410" t="inlineStr">
        <is>
          <t>Tasting exotic foods from around the world</t>
        </is>
      </c>
      <c r="C4410"/>
      <c r="D4410"/>
      <c r="E4410" t="inlineStr">
        <is>
          <t>https://www.youtube.com/results?search_query=Tasting+exotic+foods+from+around+the+world&amp;sp=EgQgAXAB</t>
        </is>
      </c>
    </row>
    <row r="4411" ht="25.5" customHeight="1">
      <c r="A4411" t="inlineStr">
        <is>
          <t>tasting food</t>
        </is>
      </c>
      <c r="B4411" t="inlineStr">
        <is>
          <t>Mastering the art of food tasting</t>
        </is>
      </c>
      <c r="C4411"/>
      <c r="D4411"/>
      <c r="E4411" t="inlineStr">
        <is>
          <t>https://www.youtube.com/results?search_query=Mastering+the+art+of+food+tasting&amp;sp=EgQgAXAB</t>
        </is>
      </c>
    </row>
    <row r="4412" ht="25.5" customHeight="1">
      <c r="A4412" t="inlineStr">
        <is>
          <t>tasting food</t>
        </is>
      </c>
      <c r="B4412" t="inlineStr">
        <is>
          <t>How to enhance your food tasting skills</t>
        </is>
      </c>
      <c r="C4412"/>
      <c r="D4412"/>
      <c r="E4412" t="inlineStr">
        <is>
          <t>https://www.youtube.com/results?search_query=How+to+enhance+your+food+tasting+skills&amp;sp=EgQgAXAB</t>
        </is>
      </c>
    </row>
    <row r="4413" ht="25.5" customHeight="1">
      <c r="A4413" t="inlineStr">
        <is>
          <t>tasting food</t>
        </is>
      </c>
      <c r="B4413" t="inlineStr">
        <is>
          <t>Day in the life of a professional food taster</t>
        </is>
      </c>
      <c r="C4413"/>
      <c r="D4413"/>
      <c r="E4413" t="inlineStr">
        <is>
          <t>https://www.youtube.com/results?search_query=Day+in+the+life+of+a+professional+food+taster&amp;sp=EgQgAXAB</t>
        </is>
      </c>
    </row>
    <row r="4414" ht="25.5" customHeight="1">
      <c r="A4414" t="inlineStr">
        <is>
          <t>testifying</t>
        </is>
      </c>
      <c r="B4414" t="inlineStr">
        <is>
          <t>How to testify in court</t>
        </is>
      </c>
      <c r="C4414"/>
      <c r="D4414"/>
      <c r="E4414" t="inlineStr">
        <is>
          <t>https://www.youtube.com/results?search_query=How+to+testify+in+court&amp;sp=EgQgAXAB</t>
        </is>
      </c>
    </row>
    <row r="4415" ht="25.5" customHeight="1">
      <c r="A4415" t="inlineStr">
        <is>
          <t>testifying</t>
        </is>
      </c>
      <c r="B4415" t="inlineStr">
        <is>
          <t>Testifying in court tips and tricks</t>
        </is>
      </c>
      <c r="C4415"/>
      <c r="D4415"/>
      <c r="E4415" t="inlineStr">
        <is>
          <t>https://www.youtube.com/results?search_query=Testifying+in+court+tips+and+tricks&amp;sp=EgQgAXAB</t>
        </is>
      </c>
    </row>
    <row r="4416" ht="25.5" customHeight="1">
      <c r="A4416" t="inlineStr">
        <is>
          <t>testifying</t>
        </is>
      </c>
      <c r="B4416" t="inlineStr">
        <is>
          <t>Day in the life of a witness testifying</t>
        </is>
      </c>
      <c r="C4416"/>
      <c r="D4416"/>
      <c r="E4416" t="inlineStr">
        <is>
          <t>https://www.youtube.com/results?search_query=Day+in+the+life+of+a+witness+testifying&amp;sp=EgQgAXAB</t>
        </is>
      </c>
    </row>
    <row r="4417" ht="25.5" customHeight="1">
      <c r="A4417" t="inlineStr">
        <is>
          <t>testifying</t>
        </is>
      </c>
      <c r="B4417" t="inlineStr">
        <is>
          <t>Effective ways of testifying in court</t>
        </is>
      </c>
      <c r="C4417"/>
      <c r="D4417"/>
      <c r="E4417" t="inlineStr">
        <is>
          <t>https://www.youtube.com/results?search_query=Effective+ways+of+testifying+in+court&amp;sp=EgQgAXAB</t>
        </is>
      </c>
    </row>
    <row r="4418" ht="25.5" customHeight="1">
      <c r="A4418" t="inlineStr">
        <is>
          <t>testifying</t>
        </is>
      </c>
      <c r="B4418" t="inlineStr">
        <is>
          <t>Complete guide to testifying</t>
        </is>
      </c>
      <c r="C4418"/>
      <c r="D4418"/>
      <c r="E4418" t="inlineStr">
        <is>
          <t>https://www.youtube.com/results?search_query=Complete+guide+to+testifying&amp;sp=EgQgAXAB</t>
        </is>
      </c>
    </row>
    <row r="4419" ht="25.5" customHeight="1">
      <c r="A4419" t="inlineStr">
        <is>
          <t>testifying</t>
        </is>
      </c>
      <c r="B4419" t="inlineStr">
        <is>
          <t>Preparing for testifying: expert advice</t>
        </is>
      </c>
      <c r="C4419"/>
      <c r="D4419"/>
      <c r="E4419" t="inlineStr">
        <is>
          <t>https://www.youtube.com/results?search_query=Preparing+for+testifying:+expert+advice&amp;sp=EgQgAXAB</t>
        </is>
      </c>
    </row>
    <row r="4420" ht="25.5" customHeight="1">
      <c r="A4420" t="inlineStr">
        <is>
          <t>testifying</t>
        </is>
      </c>
      <c r="B4420" t="inlineStr">
        <is>
          <t>Powerful testimonials: real life experiences of testifying</t>
        </is>
      </c>
      <c r="C4420"/>
      <c r="D4420"/>
      <c r="E4420" t="inlineStr">
        <is>
          <t>https://www.youtube.com/results?search_query=Powerful+testimonials:+real+life+experiences+of+testifying&amp;sp=EgQgAXAB</t>
        </is>
      </c>
    </row>
    <row r="4421" ht="25.5" customHeight="1">
      <c r="A4421" t="inlineStr">
        <is>
          <t>testifying</t>
        </is>
      </c>
      <c r="B4421" t="inlineStr">
        <is>
          <t>Testifying techniques: do's and don'ts</t>
        </is>
      </c>
      <c r="C4421"/>
      <c r="D4421"/>
      <c r="E4421" t="inlineStr">
        <is>
          <t>https://www.youtube.com/results?search_query=Testifying+techniques:+do's+and+don'ts&amp;sp=EgQgAXAB</t>
        </is>
      </c>
    </row>
    <row r="4422" ht="25.5" customHeight="1">
      <c r="A4422" t="inlineStr">
        <is>
          <t>testifying</t>
        </is>
      </c>
      <c r="B4422" t="inlineStr">
        <is>
          <t>Steps to follow when testifying in court</t>
        </is>
      </c>
      <c r="C4422"/>
      <c r="D4422"/>
      <c r="E4422" t="inlineStr">
        <is>
          <t>https://www.youtube.com/results?search_query=Steps+to+follow+when+testifying+in+court&amp;sp=EgQgAXAB</t>
        </is>
      </c>
    </row>
    <row r="4423" ht="25.5" customHeight="1">
      <c r="A4423" t="inlineStr">
        <is>
          <t>testifying</t>
        </is>
      </c>
      <c r="B4423" t="inlineStr">
        <is>
          <t>Creating impact while testifying in court</t>
        </is>
      </c>
      <c r="C4423"/>
      <c r="D4423"/>
      <c r="E4423" t="inlineStr">
        <is>
          <t>https://www.youtube.com/results?search_query=Creating+impact+while+testifying+in+court&amp;sp=EgQgAXAB</t>
        </is>
      </c>
    </row>
    <row r="4424" ht="25.5" customHeight="1">
      <c r="A4424" t="inlineStr">
        <is>
          <t>texting</t>
        </is>
      </c>
      <c r="B4424" t="inlineStr">
        <is>
          <t>How to improve texting speed on smartphone</t>
        </is>
      </c>
      <c r="C4424"/>
      <c r="D4424"/>
      <c r="E4424" t="inlineStr">
        <is>
          <t>https://www.youtube.com/results?search_query=How+to+improve+texting+speed+on+smartphone&amp;sp=EgQgAXAB</t>
        </is>
      </c>
    </row>
    <row r="4425" ht="25.5" customHeight="1">
      <c r="A4425" t="inlineStr">
        <is>
          <t>texting</t>
        </is>
      </c>
      <c r="B4425" t="inlineStr">
        <is>
          <t>Texting etiquette and tips</t>
        </is>
      </c>
      <c r="C4425"/>
      <c r="D4425"/>
      <c r="E4425" t="inlineStr">
        <is>
          <t>https://www.youtube.com/results?search_query=Texting+etiquette+and+tips&amp;sp=EgQgAXAB</t>
        </is>
      </c>
    </row>
    <row r="4426" ht="25.5" customHeight="1">
      <c r="A4426" t="inlineStr">
        <is>
          <t>texting</t>
        </is>
      </c>
      <c r="B4426" t="inlineStr">
        <is>
          <t>Prank texting ideas and reactions</t>
        </is>
      </c>
      <c r="C4426"/>
      <c r="D4426"/>
      <c r="E4426" t="inlineStr">
        <is>
          <t>https://www.youtube.com/results?search_query=Prank+texting+ideas+and+reactions&amp;sp=EgQgAXAB</t>
        </is>
      </c>
    </row>
    <row r="4427" ht="25.5" customHeight="1">
      <c r="A4427" t="inlineStr">
        <is>
          <t>texting</t>
        </is>
      </c>
      <c r="B4427" t="inlineStr">
        <is>
          <t>Day in the life of a customer service texting agent</t>
        </is>
      </c>
      <c r="C4427"/>
      <c r="D4427"/>
      <c r="E4427" t="inlineStr">
        <is>
          <t>https://www.youtube.com/results?search_query=Day+in+the+life+of+a+customer+service+texting+agent&amp;sp=EgQgAXAB</t>
        </is>
      </c>
    </row>
    <row r="4428" ht="25.5" customHeight="1">
      <c r="A4428" t="inlineStr">
        <is>
          <t>texting</t>
        </is>
      </c>
      <c r="B4428" t="inlineStr">
        <is>
          <t>Texting while driving consequences and awareness</t>
        </is>
      </c>
      <c r="C4428"/>
      <c r="D4428"/>
      <c r="E4428" t="inlineStr">
        <is>
          <t>https://www.youtube.com/results?search_query=Texting+while+driving+consequences+and+awareness&amp;sp=EgQgAXAB</t>
        </is>
      </c>
    </row>
    <row r="4429" ht="25.5" customHeight="1">
      <c r="A4429" t="inlineStr">
        <is>
          <t>texting</t>
        </is>
      </c>
      <c r="B4429" t="inlineStr">
        <is>
          <t>How to decode texting slang and abbreviations</t>
        </is>
      </c>
      <c r="C4429"/>
      <c r="D4429"/>
      <c r="E4429" t="inlineStr">
        <is>
          <t>https://www.youtube.com/results?search_query=How+to+decode+texting+slang+and+abbreviations&amp;sp=EgQgAXAB</t>
        </is>
      </c>
    </row>
    <row r="4430" ht="25.5" customHeight="1">
      <c r="A4430" t="inlineStr">
        <is>
          <t>texting</t>
        </is>
      </c>
      <c r="B4430" t="inlineStr">
        <is>
          <t>Creative ways of flirting through texting</t>
        </is>
      </c>
      <c r="C4430"/>
      <c r="D4430"/>
      <c r="E4430" t="inlineStr">
        <is>
          <t>https://www.youtube.com/results?search_query=Creative+ways+of+flirting+through+texting&amp;sp=EgQgAXAB</t>
        </is>
      </c>
    </row>
    <row r="4431" ht="25.5" customHeight="1">
      <c r="A4431" t="inlineStr">
        <is>
          <t>texting</t>
        </is>
      </c>
      <c r="B4431" t="inlineStr">
        <is>
          <t>Impact of texting on grammar skills</t>
        </is>
      </c>
      <c r="C4431"/>
      <c r="D4431"/>
      <c r="E4431" t="inlineStr">
        <is>
          <t>https://www.youtube.com/results?search_query=Impact+of+texting+on+grammar+skills&amp;sp=EgQgAXAB</t>
        </is>
      </c>
    </row>
    <row r="4432" ht="25.5" customHeight="1">
      <c r="A4432" t="inlineStr">
        <is>
          <t>texting</t>
        </is>
      </c>
      <c r="B4432" t="inlineStr">
        <is>
          <t>How to block spam messages and unwanted texts on iPhone</t>
        </is>
      </c>
      <c r="C4432"/>
      <c r="D4432"/>
      <c r="E4432" t="inlineStr">
        <is>
          <t>https://www.youtube.com/results?search_query=How+to+block+spam+messages+and+unwanted+texts+on+iPhone&amp;sp=EgQgAXAB</t>
        </is>
      </c>
    </row>
    <row r="4433" ht="25.5" customHeight="1">
      <c r="A4433" t="inlineStr">
        <is>
          <t>texting</t>
        </is>
      </c>
      <c r="B4433" t="inlineStr">
        <is>
          <t>Secrets to faster texting on Android keyboards</t>
        </is>
      </c>
      <c r="C4433"/>
      <c r="D4433"/>
      <c r="E4433" t="inlineStr">
        <is>
          <t>https://www.youtube.com/results?search_query=Secrets+to+faster+texting+on+Android+keyboards&amp;sp=EgQgAXAB</t>
        </is>
      </c>
    </row>
    <row r="4434" ht="25.5" customHeight="1">
      <c r="A4434" t="inlineStr">
        <is>
          <t>throwing axe</t>
        </is>
      </c>
      <c r="B4434" t="inlineStr">
        <is>
          <t>How to throw an axe for beginners</t>
        </is>
      </c>
      <c r="C4434"/>
      <c r="D4434"/>
      <c r="E4434" t="inlineStr">
        <is>
          <t>https://www.youtube.com/results?search_query=How+to+throw+an+axe+for+beginners&amp;sp=EgQgAXAB</t>
        </is>
      </c>
    </row>
    <row r="4435" ht="25.5" customHeight="1">
      <c r="A4435" t="inlineStr">
        <is>
          <t>throwing axe</t>
        </is>
      </c>
      <c r="B4435" t="inlineStr">
        <is>
          <t>Axe throwing techniques tutorial</t>
        </is>
      </c>
      <c r="C4435"/>
      <c r="D4435"/>
      <c r="E4435" t="inlineStr">
        <is>
          <t>https://www.youtube.com/results?search_query=Axe+throwing+techniques+tutorial&amp;sp=EgQgAXAB</t>
        </is>
      </c>
    </row>
    <row r="4436" ht="25.5" customHeight="1">
      <c r="A4436" t="inlineStr">
        <is>
          <t>throwing axe</t>
        </is>
      </c>
      <c r="B4436" t="inlineStr">
        <is>
          <t>Improving your axe throwing accuracy</t>
        </is>
      </c>
      <c r="C4436"/>
      <c r="D4436"/>
      <c r="E4436" t="inlineStr">
        <is>
          <t>https://www.youtube.com/results?search_query=Improving+your+axe+throwing+accuracy&amp;sp=EgQgAXAB</t>
        </is>
      </c>
    </row>
    <row r="4437" ht="25.5" customHeight="1">
      <c r="A4437" t="inlineStr">
        <is>
          <t>throwing axe</t>
        </is>
      </c>
      <c r="B4437" t="inlineStr">
        <is>
          <t>Day in the life of a professional axe thrower</t>
        </is>
      </c>
      <c r="C4437"/>
      <c r="D4437"/>
      <c r="E4437" t="inlineStr">
        <is>
          <t>https://www.youtube.com/results?search_query=Day+in+the+life+of+a+professional+axe+thrower&amp;sp=EgQgAXAB</t>
        </is>
      </c>
    </row>
    <row r="4438" ht="25.5" customHeight="1">
      <c r="A4438" t="inlineStr">
        <is>
          <t>throwing axe</t>
        </is>
      </c>
      <c r="B4438" t="inlineStr">
        <is>
          <t>History of axe throwing as a sport</t>
        </is>
      </c>
      <c r="C4438"/>
      <c r="D4438"/>
      <c r="E4438" t="inlineStr">
        <is>
          <t>https://www.youtube.com/results?search_query=History+of+axe+throwing+as+a+sport&amp;sp=EgQgAXAB</t>
        </is>
      </c>
    </row>
    <row r="4439" ht="25.5" customHeight="1">
      <c r="A4439" t="inlineStr">
        <is>
          <t>throwing axe</t>
        </is>
      </c>
      <c r="B4439" t="inlineStr">
        <is>
          <t>Safety tips for axe throwing</t>
        </is>
      </c>
      <c r="C4439"/>
      <c r="D4439"/>
      <c r="E4439" t="inlineStr">
        <is>
          <t>https://www.youtube.com/results?search_query=Safety+tips+for+axe+throwing&amp;sp=EgQgAXAB</t>
        </is>
      </c>
    </row>
    <row r="4440" ht="25.5" customHeight="1">
      <c r="A4440" t="inlineStr">
        <is>
          <t>throwing axe</t>
        </is>
      </c>
      <c r="B4440" t="inlineStr">
        <is>
          <t>Best axes for throwing</t>
        </is>
      </c>
      <c r="C4440"/>
      <c r="D4440"/>
      <c r="E4440" t="inlineStr">
        <is>
          <t>https://www.youtube.com/results?search_query=Best+axes+for+throwing&amp;sp=EgQgAXAB</t>
        </is>
      </c>
    </row>
    <row r="4441" ht="25.5" customHeight="1">
      <c r="A4441" t="inlineStr">
        <is>
          <t>throwing axe</t>
        </is>
      </c>
      <c r="B4441" t="inlineStr">
        <is>
          <t>Indoor vs outdoor axe throwing</t>
        </is>
      </c>
      <c r="C4441"/>
      <c r="D4441"/>
      <c r="E4441" t="inlineStr">
        <is>
          <t>https://www.youtube.com/results?search_query=Indoor+vs+outdoor+axe+throwing&amp;sp=EgQgAXAB</t>
        </is>
      </c>
    </row>
    <row r="4442" ht="25.5" customHeight="1">
      <c r="A4442" t="inlineStr">
        <is>
          <t>throwing axe</t>
        </is>
      </c>
      <c r="B4442" t="inlineStr">
        <is>
          <t>Competitive axe throwing competitions highlights</t>
        </is>
      </c>
      <c r="C4442"/>
      <c r="D4442"/>
      <c r="E4442" t="inlineStr">
        <is>
          <t>https://www.youtube.com/results?search_query=Competitive+axe+throwing+competitions+highlights&amp;sp=EgQgAXAB</t>
        </is>
      </c>
    </row>
    <row r="4443" ht="25.5" customHeight="1">
      <c r="A4443" t="inlineStr">
        <is>
          <t>throwing axe</t>
        </is>
      </c>
      <c r="B4443" t="inlineStr">
        <is>
          <t>Axe throwing tips from world champions</t>
        </is>
      </c>
      <c r="C4443"/>
      <c r="D4443"/>
      <c r="E4443" t="inlineStr">
        <is>
          <t>https://www.youtube.com/results?search_query=Axe+throwing+tips+from+world+champions&amp;sp=EgQgAXAB</t>
        </is>
      </c>
    </row>
    <row r="4444" ht="25.5" customHeight="1">
      <c r="A4444" t="inlineStr">
        <is>
          <t>throwing ball</t>
        </is>
      </c>
      <c r="B4444" t="inlineStr">
        <is>
          <t>How to improve your ball throwing technique</t>
        </is>
      </c>
      <c r="C4444"/>
      <c r="D4444"/>
      <c r="E4444" t="inlineStr">
        <is>
          <t>https://www.youtube.com/results?search_query=How+to+improve+your+ball+throwing+technique&amp;sp=EgQgAXAB</t>
        </is>
      </c>
    </row>
    <row r="4445" ht="25.5" customHeight="1">
      <c r="A4445" t="inlineStr">
        <is>
          <t>throwing ball</t>
        </is>
      </c>
      <c r="B4445" t="inlineStr">
        <is>
          <t>Step by step guide on how to throw a ball accurately</t>
        </is>
      </c>
      <c r="C4445"/>
      <c r="D4445"/>
      <c r="E4445" t="inlineStr">
        <is>
          <t>https://www.youtube.com/results?search_query=Step+by+step+guide+on+how+to+throw+a+ball+accurately&amp;sp=EgQgAXAB</t>
        </is>
      </c>
    </row>
    <row r="4446" ht="25.5" customHeight="1">
      <c r="A4446" t="inlineStr">
        <is>
          <t>throwing ball</t>
        </is>
      </c>
      <c r="B4446" t="inlineStr">
        <is>
          <t>Basic techniques in throwing a ball for beginners</t>
        </is>
      </c>
      <c r="C4446"/>
      <c r="D4446"/>
      <c r="E4446" t="inlineStr">
        <is>
          <t>https://www.youtube.com/results?search_query=Basic+techniques+in+throwing+a+ball+for+beginners&amp;sp=EgQgAXAB</t>
        </is>
      </c>
    </row>
    <row r="4447" ht="25.5" customHeight="1">
      <c r="A4447" t="inlineStr">
        <is>
          <t>throwing ball</t>
        </is>
      </c>
      <c r="B4447" t="inlineStr">
        <is>
          <t>How professionals throw a baseball</t>
        </is>
      </c>
      <c r="C4447"/>
      <c r="D4447"/>
      <c r="E4447" t="inlineStr">
        <is>
          <t>https://www.youtube.com/results?search_query=How+professionals+throw+a+baseball&amp;sp=EgQgAXAB</t>
        </is>
      </c>
    </row>
    <row r="4448" ht="25.5" customHeight="1">
      <c r="A4448" t="inlineStr">
        <is>
          <t>throwing ball</t>
        </is>
      </c>
      <c r="B4448" t="inlineStr">
        <is>
          <t>Day in the life of a professional ball thrower</t>
        </is>
      </c>
      <c r="C4448"/>
      <c r="D4448"/>
      <c r="E4448" t="inlineStr">
        <is>
          <t>https://www.youtube.com/results?search_query=Day+in+the+life+of+a+professional+ball+thrower&amp;sp=EgQgAXAB</t>
        </is>
      </c>
    </row>
    <row r="4449" ht="25.5" customHeight="1">
      <c r="A4449" t="inlineStr">
        <is>
          <t>throwing ball</t>
        </is>
      </c>
      <c r="B4449" t="inlineStr">
        <is>
          <t>Correct postures for throwing a ball effectively</t>
        </is>
      </c>
      <c r="C4449"/>
      <c r="D4449"/>
      <c r="E4449" t="inlineStr">
        <is>
          <t>https://www.youtube.com/results?search_query=Correct+postures+for+throwing+a+ball+effectively&amp;sp=EgQgAXAB</t>
        </is>
      </c>
    </row>
    <row r="4450" ht="25.5" customHeight="1">
      <c r="A4450" t="inlineStr">
        <is>
          <t>throwing ball</t>
        </is>
      </c>
      <c r="B4450" t="inlineStr">
        <is>
          <t>How to throw different types of balls: football, baseball, basketball</t>
        </is>
      </c>
      <c r="C4450"/>
      <c r="D4450"/>
      <c r="E4450" t="inlineStr">
        <is>
          <t>https://www.youtube.com/results?search_query=How+to+throw+different+types+of+balls:+football, +baseball, +basketball&amp;sp=EgQgAXAB</t>
        </is>
      </c>
    </row>
    <row r="4451" ht="25.5" customHeight="1">
      <c r="A4451" t="inlineStr">
        <is>
          <t>throwing ball</t>
        </is>
      </c>
      <c r="B4451" t="inlineStr">
        <is>
          <t>Exercise practices to improve ball throwing ability</t>
        </is>
      </c>
      <c r="C4451"/>
      <c r="D4451"/>
      <c r="E4451" t="inlineStr">
        <is>
          <t>https://www.youtube.com/results?search_query=Exercise+practices+to+improve+ball+throwing+ability&amp;sp=EgQgAXAB</t>
        </is>
      </c>
    </row>
    <row r="4452" ht="25.5" customHeight="1">
      <c r="A4452" t="inlineStr">
        <is>
          <t>throwing ball</t>
        </is>
      </c>
      <c r="B4452" t="inlineStr">
        <is>
          <t>Common mistakes when throwing a ball and how to correct them</t>
        </is>
      </c>
      <c r="C4452"/>
      <c r="D4452"/>
      <c r="E4452" t="inlineStr">
        <is>
          <t>https://www.youtube.com/results?search_query=Common+mistakes+when+throwing+a+ball+and+how+to+correct+them&amp;sp=EgQgAXAB</t>
        </is>
      </c>
    </row>
    <row r="4453" ht="25.5" customHeight="1">
      <c r="A4453" t="inlineStr">
        <is>
          <t>throwing ball</t>
        </is>
      </c>
      <c r="B4453" t="inlineStr">
        <is>
          <t>Techniques to throw a ball further distance</t>
        </is>
      </c>
      <c r="C4453"/>
      <c r="D4453"/>
      <c r="E4453" t="inlineStr">
        <is>
          <t>https://www.youtube.com/results?search_query=Techniques+to+throw+a+ball+further+distance&amp;sp=EgQgAXAB</t>
        </is>
      </c>
    </row>
    <row r="4454" ht="25.5" customHeight="1">
      <c r="A4454" t="inlineStr">
        <is>
          <t>throwing discus</t>
        </is>
      </c>
      <c r="B4454" t="inlineStr">
        <is>
          <t>How to Throw Discus for Beginners: Tutorial and Tips</t>
        </is>
      </c>
      <c r="C4454"/>
      <c r="D4454"/>
      <c r="E4454" t="inlineStr">
        <is>
          <t>https://www.youtube.com/results?search_query=How+to+Throw+Discus+for+Beginners:+Tutorial+and+Tips&amp;sp=EgQgAXAB</t>
        </is>
      </c>
    </row>
    <row r="4455" ht="25.5" customHeight="1">
      <c r="A4455" t="inlineStr">
        <is>
          <t>throwing discus</t>
        </is>
      </c>
      <c r="B4455" t="inlineStr">
        <is>
          <t>Discus Throwing Techniques StepbyStep Guide</t>
        </is>
      </c>
      <c r="C4455"/>
      <c r="D4455"/>
      <c r="E4455" t="inlineStr">
        <is>
          <t>https://www.youtube.com/results?search_query=Discus+Throwing+Techniques+StepbyStep+Guide&amp;sp=EgQgAXAB</t>
        </is>
      </c>
    </row>
    <row r="4456" ht="25.5" customHeight="1">
      <c r="A4456" t="inlineStr">
        <is>
          <t>throwing discus</t>
        </is>
      </c>
      <c r="B4456" t="inlineStr">
        <is>
          <t>Throwing Discus: Top Mistakes and How to Fix Them</t>
        </is>
      </c>
      <c r="C4456"/>
      <c r="D4456"/>
      <c r="E4456" t="inlineStr">
        <is>
          <t>https://www.youtube.com/results?search_query=Throwing+Discus:+Top+Mistakes+and+How+to+Fix+Them&amp;sp=EgQgAXAB</t>
        </is>
      </c>
    </row>
    <row r="4457" ht="25.5" customHeight="1">
      <c r="A4457" t="inlineStr">
        <is>
          <t>throwing discus</t>
        </is>
      </c>
      <c r="B4457" t="inlineStr">
        <is>
          <t>Day in the Life of a Discus Thrower Training Routine and Tips</t>
        </is>
      </c>
      <c r="C4457"/>
      <c r="D4457"/>
      <c r="E4457" t="inlineStr">
        <is>
          <t>https://www.youtube.com/results?search_query=Day+in+the+Life+of+a+Discus+Thrower+Training+Routine+and+Tips&amp;sp=EgQgAXAB</t>
        </is>
      </c>
    </row>
    <row r="4458" ht="25.5" customHeight="1">
      <c r="A4458" t="inlineStr">
        <is>
          <t>throwing discus</t>
        </is>
      </c>
      <c r="B4458" t="inlineStr">
        <is>
          <t>Throwing Discus: Detailed Breakdown by Professional Athletes</t>
        </is>
      </c>
      <c r="C4458"/>
      <c r="D4458"/>
      <c r="E4458" t="inlineStr">
        <is>
          <t>https://www.youtube.com/results?search_query=Throwing+Discus:+Detailed+Breakdown+by+Professional+Athletes&amp;sp=EgQgAXAB</t>
        </is>
      </c>
    </row>
    <row r="4459" ht="25.5" customHeight="1">
      <c r="A4459" t="inlineStr">
        <is>
          <t>throwing discus</t>
        </is>
      </c>
      <c r="B4459" t="inlineStr">
        <is>
          <t>Improving Discus Throw: Exercises and Drills</t>
        </is>
      </c>
      <c r="C4459"/>
      <c r="D4459"/>
      <c r="E4459" t="inlineStr">
        <is>
          <t>https://www.youtube.com/results?search_query=Improving+Discus+Throw:+Exercises+and+Drills&amp;sp=EgQgAXAB</t>
        </is>
      </c>
    </row>
    <row r="4460" ht="25.5" customHeight="1">
      <c r="A4460" t="inlineStr">
        <is>
          <t>throwing discus</t>
        </is>
      </c>
      <c r="B4460" t="inlineStr">
        <is>
          <t>Masterclass on Throwing Discus: Techniques and Strategies</t>
        </is>
      </c>
      <c r="C4460"/>
      <c r="D4460"/>
      <c r="E4460" t="inlineStr">
        <is>
          <t>https://www.youtube.com/results?search_query=Masterclass+on+Throwing+Discus:+Techniques+and+Strategies&amp;sp=EgQgAXAB</t>
        </is>
      </c>
    </row>
    <row r="4461" ht="25.5" customHeight="1">
      <c r="A4461" t="inlineStr">
        <is>
          <t>throwing discus</t>
        </is>
      </c>
      <c r="B4461" t="inlineStr">
        <is>
          <t>How to Choose and Throw a Discus: Comprehensive Guide</t>
        </is>
      </c>
      <c r="C4461"/>
      <c r="D4461"/>
      <c r="E4461" t="inlineStr">
        <is>
          <t>https://www.youtube.com/results?search_query=How+to+Choose+and+Throw+a+Discus:+Comprehensive+Guide&amp;sp=EgQgAXAB</t>
        </is>
      </c>
    </row>
    <row r="4462" ht="25.5" customHeight="1">
      <c r="A4462" t="inlineStr">
        <is>
          <t>throwing discus</t>
        </is>
      </c>
      <c r="B4462" t="inlineStr">
        <is>
          <t>Throwing Discus in Slow Motion: Analyzing Techniques</t>
        </is>
      </c>
      <c r="C4462"/>
      <c r="D4462"/>
      <c r="E4462" t="inlineStr">
        <is>
          <t>https://www.youtube.com/results?search_query=Throwing+Discus+in+Slow+Motion:+Analyzing+Techniques&amp;sp=EgQgAXAB</t>
        </is>
      </c>
    </row>
    <row r="4463" ht="25.5" customHeight="1">
      <c r="A4463" t="inlineStr">
        <is>
          <t>throwing discus</t>
        </is>
      </c>
      <c r="B4463" t="inlineStr">
        <is>
          <t>Olympic Discus Throwers: Best Practises and Techniques</t>
        </is>
      </c>
      <c r="C4463"/>
      <c r="D4463"/>
      <c r="E4463" t="inlineStr">
        <is>
          <t>https://www.youtube.com/results?search_query=Olympic+Discus+Throwers:+Best+Practises+and+Techniques&amp;sp=EgQgAXAB</t>
        </is>
      </c>
    </row>
    <row r="4464" ht="25.5" customHeight="1">
      <c r="A4464" t="inlineStr">
        <is>
          <t>tickling</t>
        </is>
      </c>
      <c r="B4464" t="inlineStr">
        <is>
          <t>How to tickle someone properly</t>
        </is>
      </c>
      <c r="C4464"/>
      <c r="D4464"/>
      <c r="E4464" t="inlineStr">
        <is>
          <t>https://www.youtube.com/results?search_query=How+to+tickle+someone+properly&amp;sp=EgQgAXAB</t>
        </is>
      </c>
    </row>
    <row r="4465" ht="25.5" customHeight="1">
      <c r="A4465" t="inlineStr">
        <is>
          <t>tickling</t>
        </is>
      </c>
      <c r="B4465" t="inlineStr">
        <is>
          <t>Effects of tickling on human body</t>
        </is>
      </c>
      <c r="C4465"/>
      <c r="D4465"/>
      <c r="E4465" t="inlineStr">
        <is>
          <t>https://www.youtube.com/results?search_query=Effects+of+tickling+on+human+body&amp;sp=EgQgAXAB</t>
        </is>
      </c>
    </row>
    <row r="4466" ht="25.5" customHeight="1">
      <c r="A4466" t="inlineStr">
        <is>
          <t>tickling</t>
        </is>
      </c>
      <c r="B4466" t="inlineStr">
        <is>
          <t>Psychology behind tickling</t>
        </is>
      </c>
      <c r="C4466"/>
      <c r="D4466"/>
      <c r="E4466" t="inlineStr">
        <is>
          <t>https://www.youtube.com/results?search_query=Psychology+behind+tickling&amp;sp=EgQgAXAB</t>
        </is>
      </c>
    </row>
    <row r="4467" ht="25.5" customHeight="1">
      <c r="A4467" t="inlineStr">
        <is>
          <t>tickling</t>
        </is>
      </c>
      <c r="B4467" t="inlineStr">
        <is>
          <t>Tickle challenge videos</t>
        </is>
      </c>
      <c r="C4467"/>
      <c r="D4467"/>
      <c r="E4467" t="inlineStr">
        <is>
          <t>https://www.youtube.com/results?search_query=Tickle+challenge+videos&amp;sp=EgQgAXAB</t>
        </is>
      </c>
    </row>
    <row r="4468" ht="25.5" customHeight="1">
      <c r="A4468" t="inlineStr">
        <is>
          <t>tickling</t>
        </is>
      </c>
      <c r="B4468" t="inlineStr">
        <is>
          <t>Why are some people more ticklish than others</t>
        </is>
      </c>
      <c r="C4468"/>
      <c r="D4468"/>
      <c r="E4468" t="inlineStr">
        <is>
          <t>https://www.youtube.com/results?search_query=Why+are+some+people+more+ticklish+than+others&amp;sp=EgQgAXAB</t>
        </is>
      </c>
    </row>
    <row r="4469" ht="25.5" customHeight="1">
      <c r="A4469" t="inlineStr">
        <is>
          <t>tickling</t>
        </is>
      </c>
      <c r="B4469" t="inlineStr">
        <is>
          <t>The science of tickling</t>
        </is>
      </c>
      <c r="C4469"/>
      <c r="D4469"/>
      <c r="E4469" t="inlineStr">
        <is>
          <t>https://www.youtube.com/results?search_query=The+science+of+tickling&amp;sp=EgQgAXAB</t>
        </is>
      </c>
    </row>
    <row r="4470" ht="25.5" customHeight="1">
      <c r="A4470" t="inlineStr">
        <is>
          <t>tickling</t>
        </is>
      </c>
      <c r="B4470" t="inlineStr">
        <is>
          <t>Safe tickling techniques</t>
        </is>
      </c>
      <c r="C4470"/>
      <c r="D4470"/>
      <c r="E4470" t="inlineStr">
        <is>
          <t>https://www.youtube.com/results?search_query=Safe+tickling+techniques&amp;sp=EgQgAXAB</t>
        </is>
      </c>
    </row>
    <row r="4471" ht="25.5" customHeight="1">
      <c r="A4471" t="inlineStr">
        <is>
          <t>tickling</t>
        </is>
      </c>
      <c r="B4471" t="inlineStr">
        <is>
          <t>Day in the life of a professional tickler</t>
        </is>
      </c>
      <c r="C4471"/>
      <c r="D4471"/>
      <c r="E4471" t="inlineStr">
        <is>
          <t>https://www.youtube.com/results?search_query=Day+in+the+life+of+a+professional+tickler&amp;sp=EgQgAXAB</t>
        </is>
      </c>
    </row>
    <row r="4472" ht="25.5" customHeight="1">
      <c r="A4472" t="inlineStr">
        <is>
          <t>tickling</t>
        </is>
      </c>
      <c r="B4472" t="inlineStr">
        <is>
          <t>Tickling in different cultures</t>
        </is>
      </c>
      <c r="C4472"/>
      <c r="D4472"/>
      <c r="E4472" t="inlineStr">
        <is>
          <t>https://www.youtube.com/results?search_query=Tickling+in+different+cultures&amp;sp=EgQgAXAB</t>
        </is>
      </c>
    </row>
    <row r="4473" ht="25.5" customHeight="1">
      <c r="A4473" t="inlineStr">
        <is>
          <t>tickling</t>
        </is>
      </c>
      <c r="B4473" t="inlineStr">
        <is>
          <t>The art of tickling.</t>
        </is>
      </c>
      <c r="C4473"/>
      <c r="D4473"/>
      <c r="E4473" t="inlineStr">
        <is>
          <t>https://www.youtube.com/results?search_query=The+art+of+tickling.&amp;sp=EgQgAXAB</t>
        </is>
      </c>
    </row>
    <row r="4474" ht="25.5" customHeight="1">
      <c r="A4474" t="inlineStr">
        <is>
          <t>tobogganing</t>
        </is>
      </c>
      <c r="B4474" t="inlineStr">
        <is>
          <t>How to toboggan for beginners</t>
        </is>
      </c>
      <c r="C4474"/>
      <c r="D4474"/>
      <c r="E4474" t="inlineStr">
        <is>
          <t>https://www.youtube.com/results?search_query=How+to+toboggan+for+beginners&amp;sp=EgQgAXAB</t>
        </is>
      </c>
    </row>
    <row r="4475" ht="25.5" customHeight="1">
      <c r="A4475" t="inlineStr">
        <is>
          <t>tobogganing</t>
        </is>
      </c>
      <c r="B4475" t="inlineStr">
        <is>
          <t>Best tobogganing techniques</t>
        </is>
      </c>
      <c r="C4475"/>
      <c r="D4475"/>
      <c r="E4475" t="inlineStr">
        <is>
          <t>https://www.youtube.com/results?search_query=Best+tobogganing+techniques&amp;sp=EgQgAXAB</t>
        </is>
      </c>
    </row>
    <row r="4476" ht="25.5" customHeight="1">
      <c r="A4476" t="inlineStr">
        <is>
          <t>tobogganing</t>
        </is>
      </c>
      <c r="B4476" t="inlineStr">
        <is>
          <t>How to steer while tobogganing</t>
        </is>
      </c>
      <c r="C4476"/>
      <c r="D4476"/>
      <c r="E4476" t="inlineStr">
        <is>
          <t>https://www.youtube.com/results?search_query=How+to+steer+while+tobogganing&amp;sp=EgQgAXAB</t>
        </is>
      </c>
    </row>
    <row r="4477" ht="25.5" customHeight="1">
      <c r="A4477" t="inlineStr">
        <is>
          <t>tobogganing</t>
        </is>
      </c>
      <c r="B4477" t="inlineStr">
        <is>
          <t>Day in the life of professional tobogganer</t>
        </is>
      </c>
      <c r="C4477"/>
      <c r="D4477"/>
      <c r="E4477" t="inlineStr">
        <is>
          <t>https://www.youtube.com/results?search_query=Day+in+the+life+of+professional+tobogganer&amp;sp=EgQgAXAB</t>
        </is>
      </c>
    </row>
    <row r="4478" ht="25.5" customHeight="1">
      <c r="A4478" t="inlineStr">
        <is>
          <t>tobogganing</t>
        </is>
      </c>
      <c r="B4478" t="inlineStr">
        <is>
          <t>Follow along: tobogganing adventure</t>
        </is>
      </c>
      <c r="C4478"/>
      <c r="D4478"/>
      <c r="E4478" t="inlineStr">
        <is>
          <t>https://www.youtube.com/results?search_query=Follow+along:+tobogganing+adventure&amp;sp=EgQgAXAB</t>
        </is>
      </c>
    </row>
    <row r="4479" ht="25.5" customHeight="1">
      <c r="A4479" t="inlineStr">
        <is>
          <t>tobogganing</t>
        </is>
      </c>
      <c r="B4479" t="inlineStr">
        <is>
          <t>Mastering tobogganing skills: step by step guide</t>
        </is>
      </c>
      <c r="C4479"/>
      <c r="D4479"/>
      <c r="E4479" t="inlineStr">
        <is>
          <t>https://www.youtube.com/results?search_query=Mastering+tobogganing+skills:+step+by+step+guide&amp;sp=EgQgAXAB</t>
        </is>
      </c>
    </row>
    <row r="4480" ht="25.5" customHeight="1">
      <c r="A4480" t="inlineStr">
        <is>
          <t>tobogganing</t>
        </is>
      </c>
      <c r="B4480" t="inlineStr">
        <is>
          <t>Tips to toboggan faster and safer</t>
        </is>
      </c>
      <c r="C4480"/>
      <c r="D4480"/>
      <c r="E4480" t="inlineStr">
        <is>
          <t>https://www.youtube.com/results?search_query=Tips+to+toboggan+faster+and+safer&amp;sp=EgQgAXAB</t>
        </is>
      </c>
    </row>
    <row r="4481" ht="25.5" customHeight="1">
      <c r="A4481" t="inlineStr">
        <is>
          <t>tobogganing</t>
        </is>
      </c>
      <c r="B4481" t="inlineStr">
        <is>
          <t>Tobogganing races: top performances</t>
        </is>
      </c>
      <c r="C4481"/>
      <c r="D4481"/>
      <c r="E4481" t="inlineStr">
        <is>
          <t>https://www.youtube.com/results?search_query=Tobogganing+races:+top+performances&amp;sp=EgQgAXAB</t>
        </is>
      </c>
    </row>
    <row r="4482" ht="25.5" customHeight="1">
      <c r="A4482" t="inlineStr">
        <is>
          <t>tobogganing</t>
        </is>
      </c>
      <c r="B4482" t="inlineStr">
        <is>
          <t>How to choose the right toboggan</t>
        </is>
      </c>
      <c r="C4482"/>
      <c r="D4482"/>
      <c r="E4482" t="inlineStr">
        <is>
          <t>https://www.youtube.com/results?search_query=How+to+choose+the+right+toboggan&amp;sp=EgQgAXAB</t>
        </is>
      </c>
    </row>
    <row r="4483" ht="25.5" customHeight="1">
      <c r="A4483" t="inlineStr">
        <is>
          <t>tobogganing</t>
        </is>
      </c>
      <c r="B4483" t="inlineStr">
        <is>
          <t>Professional tobogganing: rules and gear</t>
        </is>
      </c>
      <c r="C4483"/>
      <c r="D4483"/>
      <c r="E4483" t="inlineStr">
        <is>
          <t>https://www.youtube.com/results?search_query=Professional+tobogganing:+rules+and+gear&amp;sp=EgQgAXAB</t>
        </is>
      </c>
    </row>
    <row r="4484" ht="25.5" customHeight="1">
      <c r="A4484" t="inlineStr">
        <is>
          <t>tossing coin</t>
        </is>
      </c>
      <c r="B4484" t="inlineStr">
        <is>
          <t>How to properly toss a coin</t>
        </is>
      </c>
      <c r="C4484"/>
      <c r="D4484"/>
      <c r="E4484" t="inlineStr">
        <is>
          <t>https://www.youtube.com/results?search_query=How+to+properly+toss+a+coin&amp;sp=EgQgAXAB</t>
        </is>
      </c>
    </row>
    <row r="4485" ht="25.5" customHeight="1">
      <c r="A4485" t="inlineStr">
        <is>
          <t>tossing coin</t>
        </is>
      </c>
      <c r="B4485" t="inlineStr">
        <is>
          <t>Coin tossing techniques</t>
        </is>
      </c>
      <c r="C4485"/>
      <c r="D4485"/>
      <c r="E4485" t="inlineStr">
        <is>
          <t>https://www.youtube.com/results?search_query=Coin+tossing+techniques&amp;sp=EgQgAXAB</t>
        </is>
      </c>
    </row>
    <row r="4486" ht="25.5" customHeight="1">
      <c r="A4486" t="inlineStr">
        <is>
          <t>tossing coin</t>
        </is>
      </c>
      <c r="B4486" t="inlineStr">
        <is>
          <t>Physics behind coin tossing</t>
        </is>
      </c>
      <c r="C4486"/>
      <c r="D4486"/>
      <c r="E4486" t="inlineStr">
        <is>
          <t>https://www.youtube.com/results?search_query=Physics+behind+coin+tossing&amp;sp=EgQgAXAB</t>
        </is>
      </c>
    </row>
    <row r="4487" ht="25.5" customHeight="1">
      <c r="A4487" t="inlineStr">
        <is>
          <t>tossing coin</t>
        </is>
      </c>
      <c r="B4487" t="inlineStr">
        <is>
          <t>Coin tossing for decision making</t>
        </is>
      </c>
      <c r="C4487"/>
      <c r="D4487"/>
      <c r="E4487" t="inlineStr">
        <is>
          <t>https://www.youtube.com/results?search_query=Coin+tossing+for+decision+making&amp;sp=EgQgAXAB</t>
        </is>
      </c>
    </row>
    <row r="4488" ht="25.5" customHeight="1">
      <c r="A4488" t="inlineStr">
        <is>
          <t>tossing coin</t>
        </is>
      </c>
      <c r="B4488" t="inlineStr">
        <is>
          <t>Day in the life of a professional coin tosser</t>
        </is>
      </c>
      <c r="C4488"/>
      <c r="D4488"/>
      <c r="E4488" t="inlineStr">
        <is>
          <t>https://www.youtube.com/results?search_query=Day+in+the+life+of+a+professional+coin+tosser&amp;sp=EgQgAXAB</t>
        </is>
      </c>
    </row>
    <row r="4489" ht="25.5" customHeight="1">
      <c r="A4489" t="inlineStr">
        <is>
          <t>tossing coin</t>
        </is>
      </c>
      <c r="B4489" t="inlineStr">
        <is>
          <t>The mathematics of coin tossing</t>
        </is>
      </c>
      <c r="C4489"/>
      <c r="D4489"/>
      <c r="E4489" t="inlineStr">
        <is>
          <t>https://www.youtube.com/results?search_query=The+mathematics+of+coin+tossing&amp;sp=EgQgAXAB</t>
        </is>
      </c>
    </row>
    <row r="4490" ht="25.5" customHeight="1">
      <c r="A4490" t="inlineStr">
        <is>
          <t>tossing coin</t>
        </is>
      </c>
      <c r="B4490" t="inlineStr">
        <is>
          <t>Tricks involving coin tossing</t>
        </is>
      </c>
      <c r="C4490"/>
      <c r="D4490"/>
      <c r="E4490" t="inlineStr">
        <is>
          <t>https://www.youtube.com/results?search_query=Tricks+involving+coin+tossing&amp;sp=EgQgAXAB</t>
        </is>
      </c>
    </row>
    <row r="4491" ht="25.5" customHeight="1">
      <c r="A4491" t="inlineStr">
        <is>
          <t>tossing coin</t>
        </is>
      </c>
      <c r="B4491" t="inlineStr">
        <is>
          <t>World records in coin tossing</t>
        </is>
      </c>
      <c r="C4491"/>
      <c r="D4491"/>
      <c r="E4491" t="inlineStr">
        <is>
          <t>https://www.youtube.com/results?search_query=World+records+in+coin+tossing&amp;sp=EgQgAXAB</t>
        </is>
      </c>
    </row>
    <row r="4492" ht="25.5" customHeight="1">
      <c r="A4492" t="inlineStr">
        <is>
          <t>tossing coin</t>
        </is>
      </c>
      <c r="B4492" t="inlineStr">
        <is>
          <t>Tutorial on coin tossing for beginners</t>
        </is>
      </c>
      <c r="C4492"/>
      <c r="D4492"/>
      <c r="E4492" t="inlineStr">
        <is>
          <t>https://www.youtube.com/results?search_query=Tutorial+on+coin+tossing+for+beginners&amp;sp=EgQgAXAB</t>
        </is>
      </c>
    </row>
    <row r="4493" ht="25.5" customHeight="1">
      <c r="A4493" t="inlineStr">
        <is>
          <t>tossing coin</t>
        </is>
      </c>
      <c r="B4493" t="inlineStr">
        <is>
          <t>Detailed explanation on coin tossing probability</t>
        </is>
      </c>
      <c r="C4493"/>
      <c r="D4493"/>
      <c r="E4493" t="inlineStr">
        <is>
          <t>https://www.youtube.com/results?search_query=Detailed+explanation+on+coin+tossing+probability&amp;sp=EgQgAXAB</t>
        </is>
      </c>
    </row>
    <row r="4494" ht="25.5" customHeight="1">
      <c r="A4494" t="inlineStr">
        <is>
          <t>tossing salad</t>
        </is>
      </c>
      <c r="B4494" t="inlineStr">
        <is>
          <t>How to toss a salad perfectly</t>
        </is>
      </c>
      <c r="C4494"/>
      <c r="D4494"/>
      <c r="E4494" t="inlineStr">
        <is>
          <t>https://www.youtube.com/results?search_query=How+to+toss+a+salad+perfectly&amp;sp=EgQgAXAB</t>
        </is>
      </c>
    </row>
    <row r="4495" ht="25.5" customHeight="1">
      <c r="A4495" t="inlineStr">
        <is>
          <t>tossing salad</t>
        </is>
      </c>
      <c r="B4495" t="inlineStr">
        <is>
          <t>Chef techniques for tossing salad</t>
        </is>
      </c>
      <c r="C4495"/>
      <c r="D4495"/>
      <c r="E4495" t="inlineStr">
        <is>
          <t>https://www.youtube.com/results?search_query=Chef+techniques+for+tossing+salad&amp;sp=EgQgAXAB</t>
        </is>
      </c>
    </row>
    <row r="4496" ht="25.5" customHeight="1">
      <c r="A4496" t="inlineStr">
        <is>
          <t>tossing salad</t>
        </is>
      </c>
      <c r="B4496" t="inlineStr">
        <is>
          <t>Best ways to toss a salad</t>
        </is>
      </c>
      <c r="C4496"/>
      <c r="D4496"/>
      <c r="E4496" t="inlineStr">
        <is>
          <t>https://www.youtube.com/results?search_query=Best+ways+to+toss+a+salad&amp;sp=EgQgAXAB</t>
        </is>
      </c>
    </row>
    <row r="4497" ht="25.5" customHeight="1">
      <c r="A4497" t="inlineStr">
        <is>
          <t>tossing salad</t>
        </is>
      </c>
      <c r="B4497" t="inlineStr">
        <is>
          <t>Professional guide on salad tossing</t>
        </is>
      </c>
      <c r="C4497"/>
      <c r="D4497"/>
      <c r="E4497" t="inlineStr">
        <is>
          <t>https://www.youtube.com/results?search_query=Professional+guide+on+salad+tossing&amp;sp=EgQgAXAB</t>
        </is>
      </c>
    </row>
    <row r="4498" ht="25.5" customHeight="1">
      <c r="A4498" t="inlineStr">
        <is>
          <t>tossing salad</t>
        </is>
      </c>
      <c r="B4498" t="inlineStr">
        <is>
          <t>Day in the life of a salad chef</t>
        </is>
      </c>
      <c r="C4498"/>
      <c r="D4498"/>
      <c r="E4498" t="inlineStr">
        <is>
          <t>https://www.youtube.com/results?search_query=Day+in+the+life+of+a+salad+chef&amp;sp=EgQgAXAB</t>
        </is>
      </c>
    </row>
    <row r="4499" ht="25.5" customHeight="1">
      <c r="A4499" t="inlineStr">
        <is>
          <t>tossing salad</t>
        </is>
      </c>
      <c r="B4499" t="inlineStr">
        <is>
          <t>Tossing salad with different greens: a tutorial</t>
        </is>
      </c>
      <c r="C4499"/>
      <c r="D4499"/>
      <c r="E4499" t="inlineStr">
        <is>
          <t>https://www.youtube.com/results?search_query=Tossing+salad+with+different+greens:+a+tutorial&amp;sp=EgQgAXAB</t>
        </is>
      </c>
    </row>
    <row r="4500" ht="25.5" customHeight="1">
      <c r="A4500" t="inlineStr">
        <is>
          <t>tossing salad</t>
        </is>
      </c>
      <c r="B4500" t="inlineStr">
        <is>
          <t>Step by step guide on salad tossing</t>
        </is>
      </c>
      <c r="C4500"/>
      <c r="D4500"/>
      <c r="E4500" t="inlineStr">
        <is>
          <t>https://www.youtube.com/results?search_query=Step+by+step+guide+on+salad+tossing&amp;sp=EgQgAXAB</t>
        </is>
      </c>
    </row>
    <row r="4501" ht="25.5" customHeight="1">
      <c r="A4501" t="inlineStr">
        <is>
          <t>tossing salad</t>
        </is>
      </c>
      <c r="B4501" t="inlineStr">
        <is>
          <t>Creative methods for tossing salad</t>
        </is>
      </c>
      <c r="C4501"/>
      <c r="D4501"/>
      <c r="E4501" t="inlineStr">
        <is>
          <t>https://www.youtube.com/results?search_query=Creative+methods+for+tossing+salad&amp;sp=EgQgAXAB</t>
        </is>
      </c>
    </row>
    <row r="4502" ht="25.5" customHeight="1">
      <c r="A4502" t="inlineStr">
        <is>
          <t>tossing salad</t>
        </is>
      </c>
      <c r="B4502" t="inlineStr">
        <is>
          <t>How to make a perfectly tossed salad</t>
        </is>
      </c>
      <c r="C4502"/>
      <c r="D4502"/>
      <c r="E4502" t="inlineStr">
        <is>
          <t>https://www.youtube.com/results?search_query=How+to+make+a+perfectly+tossed+salad&amp;sp=EgQgAXAB</t>
        </is>
      </c>
    </row>
    <row r="4503" ht="25.5" customHeight="1">
      <c r="A4503" t="inlineStr">
        <is>
          <t>tossing salad</t>
        </is>
      </c>
      <c r="B4503" t="inlineStr">
        <is>
          <t>Salad preparation and tossing tips</t>
        </is>
      </c>
      <c r="C4503"/>
      <c r="D4503"/>
      <c r="E4503" t="inlineStr">
        <is>
          <t>https://www.youtube.com/results?search_query=Salad+preparation+and+tossing+tips&amp;sp=EgQgAXAB</t>
        </is>
      </c>
    </row>
    <row r="4504" ht="25.5" customHeight="1">
      <c r="A4504" t="inlineStr">
        <is>
          <t>training dog</t>
        </is>
      </c>
      <c r="B4504" t="inlineStr">
        <is>
          <t>How to train your dog basic commands</t>
        </is>
      </c>
      <c r="C4504"/>
      <c r="D4504"/>
      <c r="E4504" t="inlineStr">
        <is>
          <t>https://www.youtube.com/results?search_query=How+to+train+your+dog+basic+commands&amp;sp=EgQgAXAB</t>
        </is>
      </c>
    </row>
    <row r="4505" ht="25.5" customHeight="1">
      <c r="A4505" t="inlineStr">
        <is>
          <t>training dog</t>
        </is>
      </c>
      <c r="B4505" t="inlineStr">
        <is>
          <t>Day in the life of a dog trainer</t>
        </is>
      </c>
      <c r="C4505"/>
      <c r="D4505"/>
      <c r="E4505" t="inlineStr">
        <is>
          <t>https://www.youtube.com/results?search_query=Day+in+the+life+of+a+dog+trainer&amp;sp=EgQgAXAB</t>
        </is>
      </c>
    </row>
    <row r="4506" ht="25.5" customHeight="1">
      <c r="A4506" t="inlineStr">
        <is>
          <t>training dog</t>
        </is>
      </c>
      <c r="B4506" t="inlineStr">
        <is>
          <t>Best practices for dog training</t>
        </is>
      </c>
      <c r="C4506"/>
      <c r="D4506"/>
      <c r="E4506" t="inlineStr">
        <is>
          <t>https://www.youtube.com/results?search_query=Best+practices+for+dog+training&amp;sp=EgQgAXAB</t>
        </is>
      </c>
    </row>
    <row r="4507" ht="25.5" customHeight="1">
      <c r="A4507" t="inlineStr">
        <is>
          <t>training dog</t>
        </is>
      </c>
      <c r="B4507" t="inlineStr">
        <is>
          <t>Puppy training lessons for firsttime owners</t>
        </is>
      </c>
      <c r="C4507"/>
      <c r="D4507"/>
      <c r="E4507" t="inlineStr">
        <is>
          <t>https://www.youtube.com/results?search_query=Puppy+training+lessons+for+firsttime+owners&amp;sp=EgQgAXAB</t>
        </is>
      </c>
    </row>
    <row r="4508" ht="25.5" customHeight="1">
      <c r="A4508" t="inlineStr">
        <is>
          <t>training dog</t>
        </is>
      </c>
      <c r="B4508" t="inlineStr">
        <is>
          <t>Training a dog for obedience competitions</t>
        </is>
      </c>
      <c r="C4508"/>
      <c r="D4508"/>
      <c r="E4508" t="inlineStr">
        <is>
          <t>https://www.youtube.com/results?search_query=Training+a+dog+for+obedience+competitions&amp;sp=EgQgAXAB</t>
        </is>
      </c>
    </row>
    <row r="4509" ht="25.5" customHeight="1">
      <c r="A4509" t="inlineStr">
        <is>
          <t>training dog</t>
        </is>
      </c>
      <c r="B4509" t="inlineStr">
        <is>
          <t>Dog training exercises at home</t>
        </is>
      </c>
      <c r="C4509"/>
      <c r="D4509"/>
      <c r="E4509" t="inlineStr">
        <is>
          <t>https://www.youtube.com/results?search_query=Dog+training+exercises+at+home&amp;sp=EgQgAXAB</t>
        </is>
      </c>
    </row>
    <row r="4510" ht="25.5" customHeight="1">
      <c r="A4510" t="inlineStr">
        <is>
          <t>training dog</t>
        </is>
      </c>
      <c r="B4510" t="inlineStr">
        <is>
          <t>How to train a dog not to bark excessively</t>
        </is>
      </c>
      <c r="C4510"/>
      <c r="D4510"/>
      <c r="E4510" t="inlineStr">
        <is>
          <t>https://www.youtube.com/results?search_query=How+to+train+a+dog+not+to+bark+excessively&amp;sp=EgQgAXAB</t>
        </is>
      </c>
    </row>
    <row r="4511" ht="25.5" customHeight="1">
      <c r="A4511" t="inlineStr">
        <is>
          <t>training dog</t>
        </is>
      </c>
      <c r="B4511" t="inlineStr">
        <is>
          <t>Dog training tips from professionals</t>
        </is>
      </c>
      <c r="C4511"/>
      <c r="D4511"/>
      <c r="E4511" t="inlineStr">
        <is>
          <t>https://www.youtube.com/results?search_query=Dog+training+tips+from+professionals&amp;sp=EgQgAXAB</t>
        </is>
      </c>
    </row>
    <row r="4512" ht="25.5" customHeight="1">
      <c r="A4512" t="inlineStr">
        <is>
          <t>training dog</t>
        </is>
      </c>
      <c r="B4512" t="inlineStr">
        <is>
          <t>Behavioral modification training for dogs</t>
        </is>
      </c>
      <c r="C4512"/>
      <c r="D4512"/>
      <c r="E4512" t="inlineStr">
        <is>
          <t>https://www.youtube.com/results?search_query=Behavioral+modification+training+for+dogs&amp;sp=EgQgAXAB</t>
        </is>
      </c>
    </row>
    <row r="4513" ht="25.5" customHeight="1">
      <c r="A4513" t="inlineStr">
        <is>
          <t>training dog</t>
        </is>
      </c>
      <c r="B4513" t="inlineStr">
        <is>
          <t>How to potty train your puppy</t>
        </is>
      </c>
      <c r="C4513"/>
      <c r="D4513"/>
      <c r="E4513" t="inlineStr">
        <is>
          <t>https://www.youtube.com/results?search_query=How+to+potty+train+your+puppy&amp;sp=EgQgAXAB</t>
        </is>
      </c>
    </row>
    <row r="4514" ht="25.5" customHeight="1">
      <c r="A4514" t="inlineStr">
        <is>
          <t>trapezing</t>
        </is>
      </c>
      <c r="B4514" t="inlineStr">
        <is>
          <t>How to start trapezing for beginners</t>
        </is>
      </c>
      <c r="C4514"/>
      <c r="D4514"/>
      <c r="E4514" t="inlineStr">
        <is>
          <t>https://www.youtube.com/results?search_query=How+to+start+trapezing+for+beginners&amp;sp=EgQgAXAB</t>
        </is>
      </c>
    </row>
    <row r="4515" ht="25.5" customHeight="1">
      <c r="A4515" t="inlineStr">
        <is>
          <t>trapezing</t>
        </is>
      </c>
      <c r="B4515" t="inlineStr">
        <is>
          <t>Trapezing techniques and tips</t>
        </is>
      </c>
      <c r="C4515"/>
      <c r="D4515"/>
      <c r="E4515" t="inlineStr">
        <is>
          <t>https://www.youtube.com/results?search_query=Trapezing+techniques+and+tips&amp;sp=EgQgAXAB</t>
        </is>
      </c>
    </row>
    <row r="4516" ht="25.5" customHeight="1">
      <c r="A4516" t="inlineStr">
        <is>
          <t>trapezing</t>
        </is>
      </c>
      <c r="B4516" t="inlineStr">
        <is>
          <t>Day in the life of a professional trapeze artist</t>
        </is>
      </c>
      <c r="C4516"/>
      <c r="D4516"/>
      <c r="E4516" t="inlineStr">
        <is>
          <t>https://www.youtube.com/results?search_query=Day+in+the+life+of+a+professional+trapeze+artist&amp;sp=EgQgAXAB</t>
        </is>
      </c>
    </row>
    <row r="4517" ht="25.5" customHeight="1">
      <c r="A4517" t="inlineStr">
        <is>
          <t>trapezing</t>
        </is>
      </c>
      <c r="B4517" t="inlineStr">
        <is>
          <t>Trapezing workouts and fitness routine</t>
        </is>
      </c>
      <c r="C4517"/>
      <c r="D4517"/>
      <c r="E4517" t="inlineStr">
        <is>
          <t>https://www.youtube.com/results?search_query=Trapezing+workouts+and+fitness+routine&amp;sp=EgQgAXAB</t>
        </is>
      </c>
    </row>
    <row r="4518" ht="25.5" customHeight="1">
      <c r="A4518" t="inlineStr">
        <is>
          <t>trapezing</t>
        </is>
      </c>
      <c r="B4518" t="inlineStr">
        <is>
          <t>History and evolution of trapezing</t>
        </is>
      </c>
      <c r="C4518"/>
      <c r="D4518"/>
      <c r="E4518" t="inlineStr">
        <is>
          <t>https://www.youtube.com/results?search_query=History+and+evolution+of+trapezing&amp;sp=EgQgAXAB</t>
        </is>
      </c>
    </row>
    <row r="4519" ht="25.5" customHeight="1">
      <c r="A4519" t="inlineStr">
        <is>
          <t>trapezing</t>
        </is>
      </c>
      <c r="B4519" t="inlineStr">
        <is>
          <t>The physics behind trapezing</t>
        </is>
      </c>
      <c r="C4519"/>
      <c r="D4519"/>
      <c r="E4519" t="inlineStr">
        <is>
          <t>https://www.youtube.com/results?search_query=The+physics+behind+trapezing&amp;sp=EgQgAXAB</t>
        </is>
      </c>
    </row>
    <row r="4520" ht="25.5" customHeight="1">
      <c r="A4520" t="inlineStr">
        <is>
          <t>trapezing</t>
        </is>
      </c>
      <c r="B4520" t="inlineStr">
        <is>
          <t>Best trapezing performances ever</t>
        </is>
      </c>
      <c r="C4520"/>
      <c r="D4520"/>
      <c r="E4520" t="inlineStr">
        <is>
          <t>https://www.youtube.com/results?search_query=Best+trapezing+performances+ever&amp;sp=EgQgAXAB</t>
        </is>
      </c>
    </row>
    <row r="4521" ht="25.5" customHeight="1">
      <c r="A4521" t="inlineStr">
        <is>
          <t>trapezing</t>
        </is>
      </c>
      <c r="B4521" t="inlineStr">
        <is>
          <t>Documentary on trapezing culture</t>
        </is>
      </c>
      <c r="C4521"/>
      <c r="D4521"/>
      <c r="E4521" t="inlineStr">
        <is>
          <t>https://www.youtube.com/results?search_query=Documentary+on+trapezing+culture&amp;sp=EgQgAXAB</t>
        </is>
      </c>
    </row>
    <row r="4522" ht="25.5" customHeight="1">
      <c r="A4522" t="inlineStr">
        <is>
          <t>trapezing</t>
        </is>
      </c>
      <c r="B4522" t="inlineStr">
        <is>
          <t>Famous personalities in the world of trapezing</t>
        </is>
      </c>
      <c r="C4522"/>
      <c r="D4522"/>
      <c r="E4522" t="inlineStr">
        <is>
          <t>https://www.youtube.com/results?search_query=Famous+personalities+in+the+world+of+trapezing&amp;sp=EgQgAXAB</t>
        </is>
      </c>
    </row>
    <row r="4523" ht="25.5" customHeight="1">
      <c r="A4523" t="inlineStr">
        <is>
          <t>trapezing</t>
        </is>
      </c>
      <c r="B4523" t="inlineStr">
        <is>
          <t>Trapezing competitions and world records</t>
        </is>
      </c>
      <c r="C4523"/>
      <c r="D4523"/>
      <c r="E4523" t="inlineStr">
        <is>
          <t>https://www.youtube.com/results?search_query=Trapezing+competitions+and+world+records&amp;sp=EgQgAXAB</t>
        </is>
      </c>
    </row>
    <row r="4524" ht="25.5" customHeight="1">
      <c r="A4524" t="inlineStr">
        <is>
          <t>trimming or shaving beard</t>
        </is>
      </c>
      <c r="B4524" t="inlineStr">
        <is>
          <t>How to properly trim a beard for beginners</t>
        </is>
      </c>
      <c r="C4524"/>
      <c r="D4524"/>
      <c r="E4524" t="inlineStr">
        <is>
          <t>https://www.youtube.com/results?search_query=How+to+properly+trim+a+beard+for+beginners&amp;sp=EgQgAXAB</t>
        </is>
      </c>
    </row>
    <row r="4525" ht="25.5" customHeight="1">
      <c r="A4525" t="inlineStr">
        <is>
          <t>trimming or shaving beard</t>
        </is>
      </c>
      <c r="B4525" t="inlineStr">
        <is>
          <t>Beard shaping tutorial videos</t>
        </is>
      </c>
      <c r="C4525"/>
      <c r="D4525"/>
      <c r="E4525" t="inlineStr">
        <is>
          <t>https://www.youtube.com/results?search_query=Beard+shaping+tutorial+videos&amp;sp=EgQgAXAB</t>
        </is>
      </c>
    </row>
    <row r="4526" ht="25.5" customHeight="1">
      <c r="A4526" t="inlineStr">
        <is>
          <t>trimming or shaving beard</t>
        </is>
      </c>
      <c r="B4526" t="inlineStr">
        <is>
          <t>Tips for shaving a beard without irritation</t>
        </is>
      </c>
      <c r="C4526"/>
      <c r="D4526"/>
      <c r="E4526" t="inlineStr">
        <is>
          <t>https://www.youtube.com/results?search_query=Tips+for+shaving+a+beard+without+irritation&amp;sp=EgQgAXAB</t>
        </is>
      </c>
    </row>
    <row r="4527" ht="25.5" customHeight="1">
      <c r="A4527" t="inlineStr">
        <is>
          <t>trimming or shaving beard</t>
        </is>
      </c>
      <c r="B4527" t="inlineStr">
        <is>
          <t>Day in the life of a professional beard stylist</t>
        </is>
      </c>
      <c r="C4527"/>
      <c r="D4527"/>
      <c r="E4527" t="inlineStr">
        <is>
          <t>https://www.youtube.com/results?search_query=Day+in+the+life+of+a+professional+beard+stylist&amp;sp=EgQgAXAB</t>
        </is>
      </c>
    </row>
    <row r="4528" ht="25.5" customHeight="1">
      <c r="A4528" t="inlineStr">
        <is>
          <t>trimming or shaving beard</t>
        </is>
      </c>
      <c r="B4528" t="inlineStr">
        <is>
          <t>Techniques for trimming a long beard</t>
        </is>
      </c>
      <c r="C4528"/>
      <c r="D4528"/>
      <c r="E4528" t="inlineStr">
        <is>
          <t>https://www.youtube.com/results?search_query=Techniques+for+trimming+a+long+beard&amp;sp=EgQgAXAB</t>
        </is>
      </c>
    </row>
    <row r="4529" ht="25.5" customHeight="1">
      <c r="A4529" t="inlineStr">
        <is>
          <t>trimming or shaving beard</t>
        </is>
      </c>
      <c r="B4529" t="inlineStr">
        <is>
          <t>How to shave a beard for a cleaner look</t>
        </is>
      </c>
      <c r="C4529"/>
      <c r="D4529"/>
      <c r="E4529" t="inlineStr">
        <is>
          <t>https://www.youtube.com/results?search_query=How+to+shave+a+beard+for+a+cleaner+look&amp;sp=EgQgAXAB</t>
        </is>
      </c>
    </row>
    <row r="4530" ht="25.5" customHeight="1">
      <c r="A4530" t="inlineStr">
        <is>
          <t>trimming or shaving beard</t>
        </is>
      </c>
      <c r="B4530" t="inlineStr">
        <is>
          <t>Maintaining and trimming a beard at home</t>
        </is>
      </c>
      <c r="C4530"/>
      <c r="D4530"/>
      <c r="E4530" t="inlineStr">
        <is>
          <t>https://www.youtube.com/results?search_query=Maintaining+and+trimming+a+beard+at+home&amp;sp=EgQgAXAB</t>
        </is>
      </c>
    </row>
    <row r="4531" ht="25.5" customHeight="1">
      <c r="A4531" t="inlineStr">
        <is>
          <t>trimming or shaving beard</t>
        </is>
      </c>
      <c r="B4531" t="inlineStr">
        <is>
          <t>Expert advice for shaving a beard</t>
        </is>
      </c>
      <c r="C4531"/>
      <c r="D4531"/>
      <c r="E4531" t="inlineStr">
        <is>
          <t>https://www.youtube.com/results?search_query=Expert+advice+for+shaving+a+beard&amp;sp=EgQgAXAB</t>
        </is>
      </c>
    </row>
    <row r="4532" ht="25.5" customHeight="1">
      <c r="A4532" t="inlineStr">
        <is>
          <t>trimming or shaving beard</t>
        </is>
      </c>
      <c r="B4532" t="inlineStr">
        <is>
          <t>Barber techniques for trimming a beard</t>
        </is>
      </c>
      <c r="C4532"/>
      <c r="D4532"/>
      <c r="E4532" t="inlineStr">
        <is>
          <t>https://www.youtube.com/results?search_query=Barber+techniques+for+trimming+a+beard&amp;sp=EgQgAXAB</t>
        </is>
      </c>
    </row>
    <row r="4533" ht="25.5" customHeight="1">
      <c r="A4533" t="inlineStr">
        <is>
          <t>trimming or shaving beard</t>
        </is>
      </c>
      <c r="B4533" t="inlineStr">
        <is>
          <t>DIY guide to shaving a beard at home</t>
        </is>
      </c>
      <c r="C4533"/>
      <c r="D4533"/>
      <c r="E4533" t="inlineStr">
        <is>
          <t>https://www.youtube.com/results?search_query=DIY+guide+to+shaving+a+beard+at+home&amp;sp=EgQgAXAB</t>
        </is>
      </c>
    </row>
    <row r="4534" ht="25.5" customHeight="1">
      <c r="A4534" t="inlineStr">
        <is>
          <t>trimming trees</t>
        </is>
      </c>
      <c r="B4534" t="inlineStr">
        <is>
          <t>How to properly trim trees</t>
        </is>
      </c>
      <c r="C4534"/>
      <c r="D4534"/>
      <c r="E4534" t="inlineStr">
        <is>
          <t>https://www.youtube.com/results?search_query=How+to+properly+trim+trees&amp;sp=EgQgAXAB</t>
        </is>
      </c>
    </row>
    <row r="4535" ht="25.5" customHeight="1">
      <c r="A4535" t="inlineStr">
        <is>
          <t>trimming trees</t>
        </is>
      </c>
      <c r="B4535" t="inlineStr">
        <is>
          <t>Best techniques for trimming trees</t>
        </is>
      </c>
      <c r="C4535"/>
      <c r="D4535"/>
      <c r="E4535" t="inlineStr">
        <is>
          <t>https://www.youtube.com/results?search_query=Best+techniques+for+trimming+trees&amp;sp=EgQgAXAB</t>
        </is>
      </c>
    </row>
    <row r="4536" ht="25.5" customHeight="1">
      <c r="A4536" t="inlineStr">
        <is>
          <t>trimming trees</t>
        </is>
      </c>
      <c r="B4536" t="inlineStr">
        <is>
          <t>Day in the life of a tree trimmer</t>
        </is>
      </c>
      <c r="C4536"/>
      <c r="D4536"/>
      <c r="E4536" t="inlineStr">
        <is>
          <t>https://www.youtube.com/results?search_query=Day+in+the+life+of+a+tree+trimmer&amp;sp=EgQgAXAB</t>
        </is>
      </c>
    </row>
    <row r="4537" ht="25.5" customHeight="1">
      <c r="A4537" t="inlineStr">
        <is>
          <t>trimming trees</t>
        </is>
      </c>
      <c r="B4537" t="inlineStr">
        <is>
          <t>Do's and don'ts of tree trimming</t>
        </is>
      </c>
      <c r="C4537"/>
      <c r="D4537"/>
      <c r="E4537" t="inlineStr">
        <is>
          <t>https://www.youtube.com/results?search_query=Do's+and+don'ts+of+tree+trimming&amp;sp=EgQgAXAB</t>
        </is>
      </c>
    </row>
    <row r="4538" ht="25.5" customHeight="1">
      <c r="A4538" t="inlineStr">
        <is>
          <t>trimming trees</t>
        </is>
      </c>
      <c r="B4538" t="inlineStr">
        <is>
          <t>Trimming trees for beginners</t>
        </is>
      </c>
      <c r="C4538"/>
      <c r="D4538"/>
      <c r="E4538" t="inlineStr">
        <is>
          <t>https://www.youtube.com/results?search_query=Trimming+trees+for+beginners&amp;sp=EgQgAXAB</t>
        </is>
      </c>
    </row>
    <row r="4539" ht="25.5" customHeight="1">
      <c r="A4539" t="inlineStr">
        <is>
          <t>trimming trees</t>
        </is>
      </c>
      <c r="B4539" t="inlineStr">
        <is>
          <t>DIY guide  How to trim your backyard trees</t>
        </is>
      </c>
      <c r="C4539"/>
      <c r="D4539"/>
      <c r="E4539" t="inlineStr">
        <is>
          <t>https://www.youtube.com/results?search_query=DIY+guide++How+to+trim+your+backyard+trees&amp;sp=EgQgAXAB</t>
        </is>
      </c>
    </row>
    <row r="4540" ht="25.5" customHeight="1">
      <c r="A4540" t="inlineStr">
        <is>
          <t>trimming trees</t>
        </is>
      </c>
      <c r="B4540" t="inlineStr">
        <is>
          <t>Professional advice on trimming trees</t>
        </is>
      </c>
      <c r="C4540"/>
      <c r="D4540"/>
      <c r="E4540" t="inlineStr">
        <is>
          <t>https://www.youtube.com/results?search_query=Professional+advice+on+trimming+trees&amp;sp=EgQgAXAB</t>
        </is>
      </c>
    </row>
    <row r="4541" ht="25.5" customHeight="1">
      <c r="A4541" t="inlineStr">
        <is>
          <t>trimming trees</t>
        </is>
      </c>
      <c r="B4541" t="inlineStr">
        <is>
          <t>Safety precautions when trimming trees</t>
        </is>
      </c>
      <c r="C4541"/>
      <c r="D4541"/>
      <c r="E4541" t="inlineStr">
        <is>
          <t>https://www.youtube.com/results?search_query=Safety+precautions+when+trimming+trees&amp;sp=EgQgAXAB</t>
        </is>
      </c>
    </row>
    <row r="4542" ht="25.5" customHeight="1">
      <c r="A4542" t="inlineStr">
        <is>
          <t>trimming trees</t>
        </is>
      </c>
      <c r="B4542" t="inlineStr">
        <is>
          <t>Trimming trees: step by step tutorial</t>
        </is>
      </c>
      <c r="C4542"/>
      <c r="D4542"/>
      <c r="E4542" t="inlineStr">
        <is>
          <t>https://www.youtube.com/results?search_query=Trimming+trees:+step+by+step+tutorial&amp;sp=EgQgAXAB</t>
        </is>
      </c>
    </row>
    <row r="4543" ht="25.5" customHeight="1">
      <c r="A4543" t="inlineStr">
        <is>
          <t>trimming trees</t>
        </is>
      </c>
      <c r="B4543" t="inlineStr">
        <is>
          <t>How to use tree trimming tools</t>
        </is>
      </c>
      <c r="C4543"/>
      <c r="D4543"/>
      <c r="E4543" t="inlineStr">
        <is>
          <t>https://www.youtube.com/results?search_query=How+to+use+tree+trimming+tools&amp;sp=EgQgAXAB</t>
        </is>
      </c>
    </row>
    <row r="4544" ht="25.5" customHeight="1">
      <c r="A4544" t="inlineStr">
        <is>
          <t>triple jump</t>
        </is>
      </c>
      <c r="B4544" t="inlineStr">
        <is>
          <t>How to triple jump for beginners</t>
        </is>
      </c>
      <c r="C4544"/>
      <c r="D4544"/>
      <c r="E4544" t="inlineStr">
        <is>
          <t>https://www.youtube.com/results?search_query=How+to+triple+jump+for+beginners&amp;sp=EgQgAXAB</t>
        </is>
      </c>
    </row>
    <row r="4545" ht="25.5" customHeight="1">
      <c r="A4545" t="inlineStr">
        <is>
          <t>triple jump</t>
        </is>
      </c>
      <c r="B4545" t="inlineStr">
        <is>
          <t>Triple jump training techniques</t>
        </is>
      </c>
      <c r="C4545"/>
      <c r="D4545"/>
      <c r="E4545" t="inlineStr">
        <is>
          <t>https://www.youtube.com/results?search_query=Triple+jump+training+techniques&amp;sp=EgQgAXAB</t>
        </is>
      </c>
    </row>
    <row r="4546" ht="25.5" customHeight="1">
      <c r="A4546" t="inlineStr">
        <is>
          <t>triple jump</t>
        </is>
      </c>
      <c r="B4546" t="inlineStr">
        <is>
          <t>Improve your triple jump</t>
        </is>
      </c>
      <c r="C4546"/>
      <c r="D4546"/>
      <c r="E4546" t="inlineStr">
        <is>
          <t>https://www.youtube.com/results?search_query=Improve+your+triple+jump&amp;sp=EgQgAXAB</t>
        </is>
      </c>
    </row>
    <row r="4547" ht="25.5" customHeight="1">
      <c r="A4547" t="inlineStr">
        <is>
          <t>triple jump</t>
        </is>
      </c>
      <c r="B4547" t="inlineStr">
        <is>
          <t>Triple jump drills and exercises</t>
        </is>
      </c>
      <c r="C4547"/>
      <c r="D4547"/>
      <c r="E4547" t="inlineStr">
        <is>
          <t>https://www.youtube.com/results?search_query=Triple+jump+drills+and+exercises&amp;sp=EgQgAXAB</t>
        </is>
      </c>
    </row>
    <row r="4548" ht="25.5" customHeight="1">
      <c r="A4548" t="inlineStr">
        <is>
          <t>triple jump</t>
        </is>
      </c>
      <c r="B4548" t="inlineStr">
        <is>
          <t>World record triple jump videos</t>
        </is>
      </c>
      <c r="C4548"/>
      <c r="D4548"/>
      <c r="E4548" t="inlineStr">
        <is>
          <t>https://www.youtube.com/results?search_query=World+record+triple+jump+videos&amp;sp=EgQgAXAB</t>
        </is>
      </c>
    </row>
    <row r="4549" ht="25.5" customHeight="1">
      <c r="A4549" t="inlineStr">
        <is>
          <t>triple jump</t>
        </is>
      </c>
      <c r="B4549" t="inlineStr">
        <is>
          <t>Day in the life of a triple jumper</t>
        </is>
      </c>
      <c r="C4549"/>
      <c r="D4549"/>
      <c r="E4549" t="inlineStr">
        <is>
          <t>https://www.youtube.com/results?search_query=Day+in+the+life+of+a+triple+jumper&amp;sp=EgQgAXAB</t>
        </is>
      </c>
    </row>
    <row r="4550" ht="25.5" customHeight="1">
      <c r="A4550" t="inlineStr">
        <is>
          <t>triple jump</t>
        </is>
      </c>
      <c r="B4550" t="inlineStr">
        <is>
          <t>Triple jump step by step tutorial</t>
        </is>
      </c>
      <c r="C4550"/>
      <c r="D4550"/>
      <c r="E4550" t="inlineStr">
        <is>
          <t>https://www.youtube.com/results?search_query=Triple+jump+step+by+step+tutorial&amp;sp=EgQgAXAB</t>
        </is>
      </c>
    </row>
    <row r="4551" ht="25.5" customHeight="1">
      <c r="A4551" t="inlineStr">
        <is>
          <t>triple jump</t>
        </is>
      </c>
      <c r="B4551" t="inlineStr">
        <is>
          <t>Techniques to master the triple jump</t>
        </is>
      </c>
      <c r="C4551"/>
      <c r="D4551"/>
      <c r="E4551" t="inlineStr">
        <is>
          <t>https://www.youtube.com/results?search_query=Techniques+to+master+the+triple+jump&amp;sp=EgQgAXAB</t>
        </is>
      </c>
    </row>
    <row r="4552" ht="25.5" customHeight="1">
      <c r="A4552" t="inlineStr">
        <is>
          <t>triple jump</t>
        </is>
      </c>
      <c r="B4552" t="inlineStr">
        <is>
          <t>Olympic triple jump highlights</t>
        </is>
      </c>
      <c r="C4552"/>
      <c r="D4552"/>
      <c r="E4552" t="inlineStr">
        <is>
          <t>https://www.youtube.com/results?search_query=Olympic+triple+jump+highlights&amp;sp=EgQgAXAB</t>
        </is>
      </c>
    </row>
    <row r="4553" ht="25.5" customHeight="1">
      <c r="A4553" t="inlineStr">
        <is>
          <t>triple jump</t>
        </is>
      </c>
      <c r="B4553" t="inlineStr">
        <is>
          <t>Best triple jump techniques explained</t>
        </is>
      </c>
      <c r="C4553"/>
      <c r="D4553"/>
      <c r="E4553" t="inlineStr">
        <is>
          <t>https://www.youtube.com/results?search_query=Best+triple+jump+techniques+explained&amp;sp=EgQgAXAB</t>
        </is>
      </c>
    </row>
    <row r="4554" ht="25.5" customHeight="1">
      <c r="A4554" t="inlineStr">
        <is>
          <t>tying bow tie</t>
        </is>
      </c>
      <c r="B4554" t="inlineStr">
        <is>
          <t>How to tie a bow tie step by step</t>
        </is>
      </c>
      <c r="C4554"/>
      <c r="D4554"/>
      <c r="E4554" t="inlineStr">
        <is>
          <t>https://www.youtube.com/results?search_query=How+to+tie+a+bow+tie+step+by+step&amp;sp=EgQgAXAB</t>
        </is>
      </c>
    </row>
    <row r="4555" ht="25.5" customHeight="1">
      <c r="A4555" t="inlineStr">
        <is>
          <t>tying bow tie</t>
        </is>
      </c>
      <c r="B4555" t="inlineStr">
        <is>
          <t>Tying a bow tie for beginners</t>
        </is>
      </c>
      <c r="C4555"/>
      <c r="D4555"/>
      <c r="E4555" t="inlineStr">
        <is>
          <t>https://www.youtube.com/results?search_query=Tying+a+bow+tie+for+beginners&amp;sp=EgQgAXAB</t>
        </is>
      </c>
    </row>
    <row r="4556" ht="25.5" customHeight="1">
      <c r="A4556" t="inlineStr">
        <is>
          <t>tying bow tie</t>
        </is>
      </c>
      <c r="B4556" t="inlineStr">
        <is>
          <t>Tutorial on tying a bow tie</t>
        </is>
      </c>
      <c r="C4556"/>
      <c r="D4556"/>
      <c r="E4556" t="inlineStr">
        <is>
          <t>https://www.youtube.com/results?search_query=Tutorial+on+tying+a+bow+tie&amp;sp=EgQgAXAB</t>
        </is>
      </c>
    </row>
    <row r="4557" ht="25.5" customHeight="1">
      <c r="A4557" t="inlineStr">
        <is>
          <t>tying bow tie</t>
        </is>
      </c>
      <c r="B4557" t="inlineStr">
        <is>
          <t>Bow tie knot tying guide</t>
        </is>
      </c>
      <c r="C4557"/>
      <c r="D4557"/>
      <c r="E4557" t="inlineStr">
        <is>
          <t>https://www.youtube.com/results?search_query=Bow+tie+knot+tying+guide&amp;sp=EgQgAXAB</t>
        </is>
      </c>
    </row>
    <row r="4558" ht="25.5" customHeight="1">
      <c r="A4558" t="inlineStr">
        <is>
          <t>tying bow tie</t>
        </is>
      </c>
      <c r="B4558" t="inlineStr">
        <is>
          <t>Day in the life of a professional bow tie tier</t>
        </is>
      </c>
      <c r="C4558"/>
      <c r="D4558"/>
      <c r="E4558" t="inlineStr">
        <is>
          <t>https://www.youtube.com/results?search_query=Day+in+the+life+of+a+professional+bow+tie+tier&amp;sp=EgQgAXAB</t>
        </is>
      </c>
    </row>
    <row r="4559" ht="25.5" customHeight="1">
      <c r="A4559" t="inlineStr">
        <is>
          <t>tying bow tie</t>
        </is>
      </c>
      <c r="B4559" t="inlineStr">
        <is>
          <t>The art of tying a bow tie</t>
        </is>
      </c>
      <c r="C4559"/>
      <c r="D4559"/>
      <c r="E4559" t="inlineStr">
        <is>
          <t>https://www.youtube.com/results?search_query=The+art+of+tying+a+bow+tie&amp;sp=EgQgAXAB</t>
        </is>
      </c>
    </row>
    <row r="4560" ht="25.5" customHeight="1">
      <c r="A4560" t="inlineStr">
        <is>
          <t>tying bow tie</t>
        </is>
      </c>
      <c r="B4560" t="inlineStr">
        <is>
          <t>Tips and tricks on how to tie a bow tie</t>
        </is>
      </c>
      <c r="C4560"/>
      <c r="D4560"/>
      <c r="E4560" t="inlineStr">
        <is>
          <t>https://www.youtube.com/results?search_query=Tips+and+tricks+on+how+to+tie+a+bow+tie&amp;sp=EgQgAXAB</t>
        </is>
      </c>
    </row>
    <row r="4561" ht="25.5" customHeight="1">
      <c r="A4561" t="inlineStr">
        <is>
          <t>tying bow tie</t>
        </is>
      </c>
      <c r="B4561" t="inlineStr">
        <is>
          <t>Mastering the skill of tying a bow tie</t>
        </is>
      </c>
      <c r="C4561"/>
      <c r="D4561"/>
      <c r="E4561" t="inlineStr">
        <is>
          <t>https://www.youtube.com/results?search_query=Mastering+the+skill+of+tying+a+bow+tie&amp;sp=EgQgAXAB</t>
        </is>
      </c>
    </row>
    <row r="4562" ht="25.5" customHeight="1">
      <c r="A4562" t="inlineStr">
        <is>
          <t>tying bow tie</t>
        </is>
      </c>
      <c r="B4562" t="inlineStr">
        <is>
          <t>Detailed tutorial on how to tie the perfect bow tie</t>
        </is>
      </c>
      <c r="C4562"/>
      <c r="D4562"/>
      <c r="E4562" t="inlineStr">
        <is>
          <t>https://www.youtube.com/results?search_query=Detailed+tutorial+on+how+to+tie+the+perfect+bow+tie&amp;sp=EgQgAXAB</t>
        </is>
      </c>
    </row>
    <row r="4563" ht="25.5" customHeight="1">
      <c r="A4563" t="inlineStr">
        <is>
          <t>tying bow tie</t>
        </is>
      </c>
      <c r="B4563" t="inlineStr">
        <is>
          <t>Quick guide on tying a bow tie for formal events</t>
        </is>
      </c>
      <c r="C4563"/>
      <c r="D4563"/>
      <c r="E4563" t="inlineStr">
        <is>
          <t>https://www.youtube.com/results?search_query=Quick+guide+on+tying+a+bow+tie+for+formal+events&amp;sp=EgQgAXAB</t>
        </is>
      </c>
    </row>
    <row r="4564" ht="25.5" customHeight="1">
      <c r="A4564" t="inlineStr">
        <is>
          <t>tying knot (not on a tie)</t>
        </is>
      </c>
      <c r="B4564" t="inlineStr">
        <is>
          <t>How to tie a knot for beginners</t>
        </is>
      </c>
      <c r="C4564"/>
      <c r="D4564"/>
      <c r="E4564" t="inlineStr">
        <is>
          <t>https://www.youtube.com/results?search_query=How+to+tie+a+knot+for+beginners&amp;sp=EgQgAXAB</t>
        </is>
      </c>
    </row>
    <row r="4565" ht="25.5" customHeight="1">
      <c r="A4565" t="inlineStr">
        <is>
          <t>tying knot (not on a tie)</t>
        </is>
      </c>
      <c r="B4565" t="inlineStr">
        <is>
          <t>Day in the life of a sailor tying knots</t>
        </is>
      </c>
      <c r="C4565"/>
      <c r="D4565"/>
      <c r="E4565" t="inlineStr">
        <is>
          <t>https://www.youtube.com/results?search_query=Day+in+the+life+of+a+sailor+tying+knots&amp;sp=EgQgAXAB</t>
        </is>
      </c>
    </row>
    <row r="4566" ht="25.5" customHeight="1">
      <c r="A4566" t="inlineStr">
        <is>
          <t>tying knot (not on a tie)</t>
        </is>
      </c>
      <c r="B4566" t="inlineStr">
        <is>
          <t>Tutorial on various knot tying techniques</t>
        </is>
      </c>
      <c r="C4566"/>
      <c r="D4566"/>
      <c r="E4566" t="inlineStr">
        <is>
          <t>https://www.youtube.com/results?search_query=Tutorial+on+various+knot+tying+techniques&amp;sp=EgQgAXAB</t>
        </is>
      </c>
    </row>
    <row r="4567" ht="25.5" customHeight="1">
      <c r="A4567" t="inlineStr">
        <is>
          <t>tying knot (not on a tie)</t>
        </is>
      </c>
      <c r="B4567" t="inlineStr">
        <is>
          <t>How to tie a fishing knot</t>
        </is>
      </c>
      <c r="C4567"/>
      <c r="D4567"/>
      <c r="E4567" t="inlineStr">
        <is>
          <t>https://www.youtube.com/results?search_query=How+to+tie+a+fishing+knot&amp;sp=EgQgAXAB</t>
        </is>
      </c>
    </row>
    <row r="4568" ht="25.5" customHeight="1">
      <c r="A4568" t="inlineStr">
        <is>
          <t>tying knot (not on a tie)</t>
        </is>
      </c>
      <c r="B4568" t="inlineStr">
        <is>
          <t>Guide to tying a secure knot</t>
        </is>
      </c>
      <c r="C4568"/>
      <c r="D4568"/>
      <c r="E4568" t="inlineStr">
        <is>
          <t>https://www.youtube.com/results?search_query=Guide+to+tying+a+secure+knot&amp;sp=EgQgAXAB</t>
        </is>
      </c>
    </row>
    <row r="4569" ht="25.5" customHeight="1">
      <c r="A4569" t="inlineStr">
        <is>
          <t>tying knot (not on a tie)</t>
        </is>
      </c>
      <c r="B4569" t="inlineStr">
        <is>
          <t>How to tie knots for camping and outdoor activities</t>
        </is>
      </c>
      <c r="C4569"/>
      <c r="D4569"/>
      <c r="E4569" t="inlineStr">
        <is>
          <t>https://www.youtube.com/results?search_query=How+to+tie+knots+for+camping+and+outdoor+activities&amp;sp=EgQgAXAB</t>
        </is>
      </c>
    </row>
    <row r="4570" ht="25.5" customHeight="1">
      <c r="A4570" t="inlineStr">
        <is>
          <t>tying knot (not on a tie)</t>
        </is>
      </c>
      <c r="B4570" t="inlineStr">
        <is>
          <t>Beginner's guide to tying different types of knots</t>
        </is>
      </c>
      <c r="C4570"/>
      <c r="D4570"/>
      <c r="E4570" t="inlineStr">
        <is>
          <t>https://www.youtube.com/results?search_query=Beginner's+guide+to+tying+different+types+of+knots&amp;sp=EgQgAXAB</t>
        </is>
      </c>
    </row>
    <row r="4571" ht="25.5" customHeight="1">
      <c r="A4571" t="inlineStr">
        <is>
          <t>tying knot (not on a tie)</t>
        </is>
      </c>
      <c r="B4571" t="inlineStr">
        <is>
          <t>Mastering the art of knot tying</t>
        </is>
      </c>
      <c r="C4571"/>
      <c r="D4571"/>
      <c r="E4571" t="inlineStr">
        <is>
          <t>https://www.youtube.com/results?search_query=Mastering+the+art+of+knot+tying&amp;sp=EgQgAXAB</t>
        </is>
      </c>
    </row>
    <row r="4572" ht="25.5" customHeight="1">
      <c r="A4572" t="inlineStr">
        <is>
          <t>tying knot (not on a tie)</t>
        </is>
      </c>
      <c r="B4572" t="inlineStr">
        <is>
          <t>Step by step guide on how to tie survival knots</t>
        </is>
      </c>
      <c r="C4572"/>
      <c r="D4572"/>
      <c r="E4572" t="inlineStr">
        <is>
          <t>https://www.youtube.com/results?search_query=Step+by+step+guide+on+how+to+tie+survival+knots&amp;sp=EgQgAXAB</t>
        </is>
      </c>
    </row>
    <row r="4573" ht="25.5" customHeight="1">
      <c r="A4573" t="inlineStr">
        <is>
          <t>tying knot (not on a tie)</t>
        </is>
      </c>
      <c r="B4573" t="inlineStr">
        <is>
          <t>Professional knot tying techniques for rescue operations</t>
        </is>
      </c>
      <c r="C4573"/>
      <c r="D4573"/>
      <c r="E4573" t="inlineStr">
        <is>
          <t>https://www.youtube.com/results?search_query=Professional+knot+tying+techniques+for+rescue+operations&amp;sp=EgQgAXAB</t>
        </is>
      </c>
    </row>
    <row r="4574" ht="25.5" customHeight="1">
      <c r="A4574" t="inlineStr">
        <is>
          <t>tying tie</t>
        </is>
      </c>
      <c r="B4574" t="inlineStr">
        <is>
          <t>How to tie a tie for beginners</t>
        </is>
      </c>
      <c r="C4574"/>
      <c r="D4574"/>
      <c r="E4574" t="inlineStr">
        <is>
          <t>https://www.youtube.com/results?search_query=How+to+tie+a+tie+for+beginners&amp;sp=EgQgAXAB</t>
        </is>
      </c>
    </row>
    <row r="4575" ht="25.5" customHeight="1">
      <c r="A4575" t="inlineStr">
        <is>
          <t>tying tie</t>
        </is>
      </c>
      <c r="B4575" t="inlineStr">
        <is>
          <t>Quick and easy tutorial on tying a tie</t>
        </is>
      </c>
      <c r="C4575"/>
      <c r="D4575"/>
      <c r="E4575" t="inlineStr">
        <is>
          <t>https://www.youtube.com/results?search_query=Quick+and+easy+tutorial+on+tying+a+tie&amp;sp=EgQgAXAB</t>
        </is>
      </c>
    </row>
    <row r="4576" ht="25.5" customHeight="1">
      <c r="A4576" t="inlineStr">
        <is>
          <t>tying tie</t>
        </is>
      </c>
      <c r="B4576" t="inlineStr">
        <is>
          <t>Different ways to tie a necktie</t>
        </is>
      </c>
      <c r="C4576"/>
      <c r="D4576"/>
      <c r="E4576" t="inlineStr">
        <is>
          <t>https://www.youtube.com/results?search_query=Different+ways+to+tie+a+necktie&amp;sp=EgQgAXAB</t>
        </is>
      </c>
    </row>
    <row r="4577" ht="25.5" customHeight="1">
      <c r="A4577" t="inlineStr">
        <is>
          <t>tying tie</t>
        </is>
      </c>
      <c r="B4577" t="inlineStr">
        <is>
          <t>Step by step guide to tying a perfect tie</t>
        </is>
      </c>
      <c r="C4577"/>
      <c r="D4577"/>
      <c r="E4577" t="inlineStr">
        <is>
          <t>https://www.youtube.com/results?search_query=Step+by+step+guide+to+tying+a+perfect+tie&amp;sp=EgQgAXAB</t>
        </is>
      </c>
    </row>
    <row r="4578" ht="25.5" customHeight="1">
      <c r="A4578" t="inlineStr">
        <is>
          <t>tying tie</t>
        </is>
      </c>
      <c r="B4578" t="inlineStr">
        <is>
          <t>Tying a bow tie tutorial</t>
        </is>
      </c>
      <c r="C4578"/>
      <c r="D4578"/>
      <c r="E4578" t="inlineStr">
        <is>
          <t>https://www.youtube.com/results?search_query=Tying+a+bow+tie+tutorial&amp;sp=EgQgAXAB</t>
        </is>
      </c>
    </row>
    <row r="4579" ht="25.5" customHeight="1">
      <c r="A4579" t="inlineStr">
        <is>
          <t>tying tie</t>
        </is>
      </c>
      <c r="B4579" t="inlineStr">
        <is>
          <t>Master class on tying Windsor knot</t>
        </is>
      </c>
      <c r="C4579"/>
      <c r="D4579"/>
      <c r="E4579" t="inlineStr">
        <is>
          <t>https://www.youtube.com/results?search_query=Master+class+on+tying+Windsor+knot&amp;sp=EgQgAXAB</t>
        </is>
      </c>
    </row>
    <row r="4580" ht="25.5" customHeight="1">
      <c r="A4580" t="inlineStr">
        <is>
          <t>tying tie</t>
        </is>
      </c>
      <c r="B4580" t="inlineStr">
        <is>
          <t>Day in the life of a professional: tying a tie</t>
        </is>
      </c>
      <c r="C4580"/>
      <c r="D4580"/>
      <c r="E4580" t="inlineStr">
        <is>
          <t>https://www.youtube.com/results?search_query=Day+in+the+life+of+a+professional:+tying+a+tie&amp;sp=EgQgAXAB</t>
        </is>
      </c>
    </row>
    <row r="4581" ht="25.5" customHeight="1">
      <c r="A4581" t="inlineStr">
        <is>
          <t>tying tie</t>
        </is>
      </c>
      <c r="B4581" t="inlineStr">
        <is>
          <t>Ways to tie a school tie</t>
        </is>
      </c>
      <c r="C4581"/>
      <c r="D4581"/>
      <c r="E4581" t="inlineStr">
        <is>
          <t>https://www.youtube.com/results?search_query=Ways+to+tie+a+school+tie&amp;sp=EgQgAXAB</t>
        </is>
      </c>
    </row>
    <row r="4582" ht="25.5" customHeight="1">
      <c r="A4582" t="inlineStr">
        <is>
          <t>tying tie</t>
        </is>
      </c>
      <c r="B4582" t="inlineStr">
        <is>
          <t>Detailed instructions on tying an Eldredge knot</t>
        </is>
      </c>
      <c r="C4582"/>
      <c r="D4582"/>
      <c r="E4582" t="inlineStr">
        <is>
          <t>https://www.youtube.com/results?search_query=Detailed+instructions+on+tying+an+Eldredge+knot&amp;sp=EgQgAXAB</t>
        </is>
      </c>
    </row>
    <row r="4583" ht="25.5" customHeight="1">
      <c r="A4583" t="inlineStr">
        <is>
          <t>tying tie</t>
        </is>
      </c>
      <c r="B4583" t="inlineStr">
        <is>
          <t>How to tie a tie in less than 2 minutes</t>
        </is>
      </c>
      <c r="C4583"/>
      <c r="D4583"/>
      <c r="E4583" t="inlineStr">
        <is>
          <t>https://www.youtube.com/results?search_query=How+to+tie+a+tie+in+less+than+2+minutes&amp;sp=EgQgAXAB</t>
        </is>
      </c>
    </row>
    <row r="4584" ht="25.5" customHeight="1">
      <c r="A4584" t="inlineStr">
        <is>
          <t>unboxing</t>
        </is>
      </c>
      <c r="B4584" t="inlineStr">
        <is>
          <t>Unboxing the latest Apple iPhone</t>
        </is>
      </c>
      <c r="C4584"/>
      <c r="D4584"/>
      <c r="E4584" t="inlineStr">
        <is>
          <t>https://www.youtube.com/results?search_query=Unboxing+the+latest+Apple+iPhone&amp;sp=EgQgAXAB</t>
        </is>
      </c>
    </row>
    <row r="4585" ht="25.5" customHeight="1">
      <c r="A4585" t="inlineStr">
        <is>
          <t>unboxing</t>
        </is>
      </c>
      <c r="B4585" t="inlineStr">
        <is>
          <t>How to unbox a PS5 professionally</t>
        </is>
      </c>
      <c r="C4585"/>
      <c r="D4585"/>
      <c r="E4585" t="inlineStr">
        <is>
          <t>https://www.youtube.com/results?search_query=How+to+unbox+a+PS5+professionally&amp;sp=EgQgAXAB</t>
        </is>
      </c>
    </row>
    <row r="4586" ht="25.5" customHeight="1">
      <c r="A4586" t="inlineStr">
        <is>
          <t>unboxing</t>
        </is>
      </c>
      <c r="B4586" t="inlineStr">
        <is>
          <t>Day in the life of a tech reviewer unboxing products</t>
        </is>
      </c>
      <c r="C4586"/>
      <c r="D4586"/>
      <c r="E4586" t="inlineStr">
        <is>
          <t>https://www.youtube.com/results?search_query=Day+in+the+life+of+a+tech+reviewer+unboxing+products&amp;sp=EgQgAXAB</t>
        </is>
      </c>
    </row>
    <row r="4587" ht="25.5" customHeight="1">
      <c r="A4587" t="inlineStr">
        <is>
          <t>unboxing</t>
        </is>
      </c>
      <c r="B4587" t="inlineStr">
        <is>
          <t>Unboxing and first impressions of Samsung Galaxy S21</t>
        </is>
      </c>
      <c r="C4587"/>
      <c r="D4587"/>
      <c r="E4587" t="inlineStr">
        <is>
          <t>https://www.youtube.com/results?search_query=Unboxing+and+first+impressions+of+Samsung+Galaxy+S21&amp;sp=EgQgAXAB</t>
        </is>
      </c>
    </row>
    <row r="4588" ht="25.5" customHeight="1">
      <c r="A4588" t="inlineStr">
        <is>
          <t>unboxing</t>
        </is>
      </c>
      <c r="B4588" t="inlineStr">
        <is>
          <t>Unboxing mystery box from eBay</t>
        </is>
      </c>
      <c r="C4588"/>
      <c r="D4588"/>
      <c r="E4588" t="inlineStr">
        <is>
          <t>https://www.youtube.com/results?search_query=Unboxing+mystery+box+from+eBay&amp;sp=EgQgAXAB</t>
        </is>
      </c>
    </row>
    <row r="4589" ht="25.5" customHeight="1">
      <c r="A4589" t="inlineStr">
        <is>
          <t>unboxing</t>
        </is>
      </c>
      <c r="B4589" t="inlineStr">
        <is>
          <t>Highend gaming PC unboxing and setup guide</t>
        </is>
      </c>
      <c r="C4589"/>
      <c r="D4589"/>
      <c r="E4589" t="inlineStr">
        <is>
          <t>https://www.youtube.com/results?search_query=Highend+gaming+PC+unboxing+and+setup+guide&amp;sp=EgQgAXAB</t>
        </is>
      </c>
    </row>
    <row r="4590" ht="25.5" customHeight="1">
      <c r="A4590" t="inlineStr">
        <is>
          <t>unboxing</t>
        </is>
      </c>
      <c r="B4590" t="inlineStr">
        <is>
          <t>Unboxing latest beauty products from Sephora</t>
        </is>
      </c>
      <c r="C4590"/>
      <c r="D4590"/>
      <c r="E4590" t="inlineStr">
        <is>
          <t>https://www.youtube.com/results?search_query=Unboxing+latest+beauty+products+from+Sephora&amp;sp=EgQgAXAB</t>
        </is>
      </c>
    </row>
    <row r="4591" ht="25.5" customHeight="1">
      <c r="A4591" t="inlineStr">
        <is>
          <t>unboxing</t>
        </is>
      </c>
      <c r="B4591" t="inlineStr">
        <is>
          <t>How to safely unbox a new DSLR camera</t>
        </is>
      </c>
      <c r="C4591"/>
      <c r="D4591"/>
      <c r="E4591" t="inlineStr">
        <is>
          <t>https://www.youtube.com/results?search_query=How+to+safely+unbox+a+new+DSLR+camera&amp;sp=EgQgAXAB</t>
        </is>
      </c>
    </row>
    <row r="4592" ht="25.5" customHeight="1">
      <c r="A4592" t="inlineStr">
        <is>
          <t>unboxing</t>
        </is>
      </c>
      <c r="B4592" t="inlineStr">
        <is>
          <t>Unboxing and reviewing the hottest toys of 2022</t>
        </is>
      </c>
      <c r="C4592"/>
      <c r="D4592"/>
      <c r="E4592" t="inlineStr">
        <is>
          <t>https://www.youtube.com/results?search_query=Unboxing+and+reviewing+the+hottest+toys+of+2022&amp;sp=EgQgAXAB</t>
        </is>
      </c>
    </row>
    <row r="4593" ht="25.5" customHeight="1">
      <c r="A4593" t="inlineStr">
        <is>
          <t>unboxing</t>
        </is>
      </c>
      <c r="B4593" t="inlineStr">
        <is>
          <t>Surprise unboxing of fan mail</t>
        </is>
      </c>
      <c r="C4593"/>
      <c r="D4593"/>
      <c r="E4593" t="inlineStr">
        <is>
          <t>https://www.youtube.com/results?search_query=Surprise+unboxing+of+fan+mail&amp;sp=EgQgAXAB</t>
        </is>
      </c>
    </row>
    <row r="4594" ht="25.5" customHeight="1">
      <c r="A4594" t="inlineStr">
        <is>
          <t>unloading truck</t>
        </is>
      </c>
      <c r="B4594" t="inlineStr">
        <is>
          <t>How to properly unload a truck</t>
        </is>
      </c>
      <c r="C4594"/>
      <c r="D4594"/>
      <c r="E4594" t="inlineStr">
        <is>
          <t>https://www.youtube.com/results?search_query=How+to+properly+unload+a+truck&amp;sp=EgQgAXAB</t>
        </is>
      </c>
    </row>
    <row r="4595" ht="25.5" customHeight="1">
      <c r="A4595" t="inlineStr">
        <is>
          <t>unloading truck</t>
        </is>
      </c>
      <c r="B4595" t="inlineStr">
        <is>
          <t>Safety precautions when unloading a truck</t>
        </is>
      </c>
      <c r="C4595"/>
      <c r="D4595"/>
      <c r="E4595" t="inlineStr">
        <is>
          <t>https://www.youtube.com/results?search_query=Safety+precautions+when+unloading+a+truck&amp;sp=EgQgAXAB</t>
        </is>
      </c>
    </row>
    <row r="4596" ht="25.5" customHeight="1">
      <c r="A4596" t="inlineStr">
        <is>
          <t>unloading truck</t>
        </is>
      </c>
      <c r="B4596" t="inlineStr">
        <is>
          <t>Procedures for unloading a large truck</t>
        </is>
      </c>
      <c r="C4596"/>
      <c r="D4596"/>
      <c r="E4596" t="inlineStr">
        <is>
          <t>https://www.youtube.com/results?search_query=Procedures+for+unloading+a+large+truck&amp;sp=EgQgAXAB</t>
        </is>
      </c>
    </row>
    <row r="4597" ht="25.5" customHeight="1">
      <c r="A4597" t="inlineStr">
        <is>
          <t>unloading truck</t>
        </is>
      </c>
      <c r="B4597" t="inlineStr">
        <is>
          <t>Forklift operation for unloading truck</t>
        </is>
      </c>
      <c r="C4597"/>
      <c r="D4597"/>
      <c r="E4597" t="inlineStr">
        <is>
          <t>https://www.youtube.com/results?search_query=Forklift+operation+for+unloading+truck&amp;sp=EgQgAXAB</t>
        </is>
      </c>
    </row>
    <row r="4598" ht="25.5" customHeight="1">
      <c r="A4598" t="inlineStr">
        <is>
          <t>unloading truck</t>
        </is>
      </c>
      <c r="B4598" t="inlineStr">
        <is>
          <t>Unloading truck at a warehouse tutorial</t>
        </is>
      </c>
      <c r="C4598"/>
      <c r="D4598"/>
      <c r="E4598" t="inlineStr">
        <is>
          <t>https://www.youtube.com/results?search_query=Unloading+truck+at+a+warehouse+tutorial&amp;sp=EgQgAXAB</t>
        </is>
      </c>
    </row>
    <row r="4599" ht="25.5" customHeight="1">
      <c r="A4599" t="inlineStr">
        <is>
          <t>unloading truck</t>
        </is>
      </c>
      <c r="B4599" t="inlineStr">
        <is>
          <t>Efficient techniques for unloading a truck</t>
        </is>
      </c>
      <c r="C4599"/>
      <c r="D4599"/>
      <c r="E4599" t="inlineStr">
        <is>
          <t>https://www.youtube.com/results?search_query=Efficient+techniques+for+unloading+a+truck&amp;sp=EgQgAXAB</t>
        </is>
      </c>
    </row>
    <row r="4600" ht="25.5" customHeight="1">
      <c r="A4600" t="inlineStr">
        <is>
          <t>unloading truck</t>
        </is>
      </c>
      <c r="B4600" t="inlineStr">
        <is>
          <t>Day in the life of a truck unloader</t>
        </is>
      </c>
      <c r="C4600"/>
      <c r="D4600"/>
      <c r="E4600" t="inlineStr">
        <is>
          <t>https://www.youtube.com/results?search_query=Day+in+the+life+of+a+truck+unloader&amp;sp=EgQgAXAB</t>
        </is>
      </c>
    </row>
    <row r="4601" ht="25.5" customHeight="1">
      <c r="A4601" t="inlineStr">
        <is>
          <t>unloading truck</t>
        </is>
      </c>
      <c r="B4601" t="inlineStr">
        <is>
          <t>Time lapse of unloading a truck</t>
        </is>
      </c>
      <c r="C4601"/>
      <c r="D4601"/>
      <c r="E4601" t="inlineStr">
        <is>
          <t>https://www.youtube.com/results?search_query=Time+lapse+of+unloading+a+truck&amp;sp=EgQgAXAB</t>
        </is>
      </c>
    </row>
    <row r="4602" ht="25.5" customHeight="1">
      <c r="A4602" t="inlineStr">
        <is>
          <t>unloading truck</t>
        </is>
      </c>
      <c r="B4602" t="inlineStr">
        <is>
          <t>Manual and mechanical methods for unloading a truck</t>
        </is>
      </c>
      <c r="C4602"/>
      <c r="D4602"/>
      <c r="E4602" t="inlineStr">
        <is>
          <t>https://www.youtube.com/results?search_query=Manual+and+mechanical+methods+for+unloading+a+truck&amp;sp=EgQgAXAB</t>
        </is>
      </c>
    </row>
    <row r="4603" ht="25.5" customHeight="1">
      <c r="A4603" t="inlineStr">
        <is>
          <t>unloading truck</t>
        </is>
      </c>
      <c r="B4603" t="inlineStr">
        <is>
          <t>Training for unloading heavy goods from truck</t>
        </is>
      </c>
      <c r="C4603"/>
      <c r="D4603"/>
      <c r="E4603" t="inlineStr">
        <is>
          <t>https://www.youtube.com/results?search_query=Training+for+unloading+heavy+goods+from+truck&amp;sp=EgQgAXAB</t>
        </is>
      </c>
    </row>
    <row r="4604" ht="25.5" customHeight="1">
      <c r="A4604" t="inlineStr">
        <is>
          <t>using computer</t>
        </is>
      </c>
      <c r="B4604" t="inlineStr">
        <is>
          <t>How to use a computer for beginners</t>
        </is>
      </c>
      <c r="C4604"/>
      <c r="D4604"/>
      <c r="E4604" t="inlineStr">
        <is>
          <t>https://www.youtube.com/results?search_query=How+to+use+a+computer+for+beginners&amp;sp=EgQgAXAB</t>
        </is>
      </c>
    </row>
    <row r="4605" ht="25.5" customHeight="1">
      <c r="A4605" t="inlineStr">
        <is>
          <t>using computer</t>
        </is>
      </c>
      <c r="B4605" t="inlineStr">
        <is>
          <t>Tips and tricks for using a computer efficiently</t>
        </is>
      </c>
      <c r="C4605"/>
      <c r="D4605"/>
      <c r="E4605" t="inlineStr">
        <is>
          <t>https://www.youtube.com/results?search_query=Tips+and+tricks+for+using+a+computer+efficiently&amp;sp=EgQgAXAB</t>
        </is>
      </c>
    </row>
    <row r="4606" ht="25.5" customHeight="1">
      <c r="A4606" t="inlineStr">
        <is>
          <t>using computer</t>
        </is>
      </c>
      <c r="B4606" t="inlineStr">
        <is>
          <t>Day in the life using a computer for work</t>
        </is>
      </c>
      <c r="C4606"/>
      <c r="D4606"/>
      <c r="E4606" t="inlineStr">
        <is>
          <t>https://www.youtube.com/results?search_query=Day+in+the+life+using+a+computer+for+work&amp;sp=EgQgAXAB</t>
        </is>
      </c>
    </row>
    <row r="4607" ht="25.5" customHeight="1">
      <c r="A4607" t="inlineStr">
        <is>
          <t>using computer</t>
        </is>
      </c>
      <c r="B4607" t="inlineStr">
        <is>
          <t>Using computer for online education</t>
        </is>
      </c>
      <c r="C4607"/>
      <c r="D4607"/>
      <c r="E4607" t="inlineStr">
        <is>
          <t>https://www.youtube.com/results?search_query=Using+computer+for+online+education&amp;sp=EgQgAXAB</t>
        </is>
      </c>
    </row>
    <row r="4608" ht="25.5" customHeight="1">
      <c r="A4608" t="inlineStr">
        <is>
          <t>using computer</t>
        </is>
      </c>
      <c r="B4608" t="inlineStr">
        <is>
          <t>How to use computer software and programs</t>
        </is>
      </c>
      <c r="C4608"/>
      <c r="D4608"/>
      <c r="E4608" t="inlineStr">
        <is>
          <t>https://www.youtube.com/results?search_query=How+to+use+computer+software+and+programs&amp;sp=EgQgAXAB</t>
        </is>
      </c>
    </row>
    <row r="4609" ht="25.5" customHeight="1">
      <c r="A4609" t="inlineStr">
        <is>
          <t>using computer</t>
        </is>
      </c>
      <c r="B4609" t="inlineStr">
        <is>
          <t>Top beneficial ways of using computer effectively</t>
        </is>
      </c>
      <c r="C4609"/>
      <c r="D4609"/>
      <c r="E4609" t="inlineStr">
        <is>
          <t>https://www.youtube.com/results?search_query=Top+beneficial+ways+of+using+computer+effectively&amp;sp=EgQgAXAB</t>
        </is>
      </c>
    </row>
    <row r="4610" ht="25.5" customHeight="1">
      <c r="A4610" t="inlineStr">
        <is>
          <t>using computer</t>
        </is>
      </c>
      <c r="B4610" t="inlineStr">
        <is>
          <t>Learning computer skills for the workplace</t>
        </is>
      </c>
      <c r="C4610"/>
      <c r="D4610"/>
      <c r="E4610" t="inlineStr">
        <is>
          <t>https://www.youtube.com/results?search_query=Learning+computer+skills+for+the+workplace&amp;sp=EgQgAXAB</t>
        </is>
      </c>
    </row>
    <row r="4611" ht="25.5" customHeight="1">
      <c r="A4611" t="inlineStr">
        <is>
          <t>using computer</t>
        </is>
      </c>
      <c r="B4611" t="inlineStr">
        <is>
          <t>Understanding computer hardware: A howto guide</t>
        </is>
      </c>
      <c r="C4611"/>
      <c r="D4611"/>
      <c r="E4611" t="inlineStr">
        <is>
          <t>https://www.youtube.com/results?search_query=Understanding+computer+hardware:+A+howto+guide&amp;sp=EgQgAXAB</t>
        </is>
      </c>
    </row>
    <row r="4612" ht="25.5" customHeight="1">
      <c r="A4612" t="inlineStr">
        <is>
          <t>using computer</t>
        </is>
      </c>
      <c r="B4612" t="inlineStr">
        <is>
          <t>Computer maintenance and troubleshooting guide</t>
        </is>
      </c>
      <c r="C4612"/>
      <c r="D4612"/>
      <c r="E4612" t="inlineStr">
        <is>
          <t>https://www.youtube.com/results?search_query=Computer+maintenance+and+troubleshooting+guide&amp;sp=EgQgAXAB</t>
        </is>
      </c>
    </row>
    <row r="4613" ht="25.5" customHeight="1">
      <c r="A4613" t="inlineStr">
        <is>
          <t>using computer</t>
        </is>
      </c>
      <c r="B4613" t="inlineStr">
        <is>
          <t>How to protect your computer from viruses and hackers</t>
        </is>
      </c>
      <c r="C4613"/>
      <c r="D4613"/>
      <c r="E4613" t="inlineStr">
        <is>
          <t>https://www.youtube.com/results?search_query=How+to+protect+your+computer+from+viruses+and+hackers&amp;sp=EgQgAXAB</t>
        </is>
      </c>
    </row>
    <row r="4614" ht="25.5" customHeight="1">
      <c r="A4614" t="inlineStr">
        <is>
          <t>using remote controller (not gaming)</t>
        </is>
      </c>
      <c r="B4614" t="inlineStr">
        <is>
          <t>How to use a universal remote controller</t>
        </is>
      </c>
      <c r="C4614" t="inlineStr">
        <is>
          <t>Yes</t>
        </is>
      </c>
      <c r="D4614"/>
      <c r="E4614" t="inlineStr">
        <is>
          <t>https://www.youtube.com/results?search_query=How+to+use+a+universal+remote+controller&amp;sp=EgQgAXAB</t>
        </is>
      </c>
    </row>
    <row r="4615" ht="25.5" customHeight="1">
      <c r="A4615" t="inlineStr">
        <is>
          <t>using remote controller (not gaming)</t>
        </is>
      </c>
      <c r="B4615" t="inlineStr">
        <is>
          <t>Tutorial for programming remote controllers</t>
        </is>
      </c>
      <c r="C4615" t="inlineStr">
        <is>
          <t>Yes</t>
        </is>
      </c>
      <c r="D4615"/>
      <c r="E4615" t="inlineStr">
        <is>
          <t>https://www.youtube.com/results?search_query=Tutorial+for+programming+remote+controllers&amp;sp=EgQgAXAB</t>
        </is>
      </c>
    </row>
    <row r="4616" ht="25.5" customHeight="1">
      <c r="A4616" t="inlineStr">
        <is>
          <t>using remote controller (not gaming)</t>
        </is>
      </c>
      <c r="B4616" t="inlineStr">
        <is>
          <t>Configuring tv remote controller</t>
        </is>
      </c>
      <c r="C4616" t="inlineStr">
        <is>
          <t>Yes</t>
        </is>
      </c>
      <c r="D4616"/>
      <c r="E4616" t="inlineStr">
        <is>
          <t>https://www.youtube.com/results?search_query=Configuring+tv+remote+controller&amp;sp=EgQgAXAB</t>
        </is>
      </c>
    </row>
    <row r="4617" ht="25.5" customHeight="1">
      <c r="A4617" t="inlineStr">
        <is>
          <t>using remote controller (not gaming)</t>
        </is>
      </c>
      <c r="B4617" t="inlineStr">
        <is>
          <t>Fixing issues with remote controller not working</t>
        </is>
      </c>
      <c r="C4617" t="inlineStr">
        <is>
          <t>Yes</t>
        </is>
      </c>
      <c r="D4617"/>
      <c r="E4617" t="inlineStr">
        <is>
          <t>https://www.youtube.com/results?search_query=Fixing+issues+with+remote+controller+not+working&amp;sp=EgQgAXAB</t>
        </is>
      </c>
    </row>
    <row r="4618" ht="25.5" customHeight="1">
      <c r="A4618" t="inlineStr">
        <is>
          <t>using remote controller (not gaming)</t>
        </is>
      </c>
      <c r="B4618" t="inlineStr">
        <is>
          <t>Tips and tricks for using remote controllers</t>
        </is>
      </c>
      <c r="C4618" t="inlineStr">
        <is>
          <t>Yes</t>
        </is>
      </c>
      <c r="D4618"/>
      <c r="E4618" t="inlineStr">
        <is>
          <t>https://www.youtube.com/results?search_query=Tips+and+tricks+for+using+remote+controllers&amp;sp=EgQgAXAB</t>
        </is>
      </c>
    </row>
    <row r="4619" ht="25.5" customHeight="1">
      <c r="A4619" t="inlineStr">
        <is>
          <t>using remote controller (not gaming)</t>
        </is>
      </c>
      <c r="B4619" t="inlineStr">
        <is>
          <t>Day in the life of a remote controller programmer</t>
        </is>
      </c>
      <c r="C4619" t="inlineStr">
        <is>
          <t>Yes</t>
        </is>
      </c>
      <c r="D4619"/>
      <c r="E4619" t="inlineStr">
        <is>
          <t>https://www.youtube.com/results?search_query=Day+in+the+life+of+a+remote+controller+programmer&amp;sp=EgQgAXAB</t>
        </is>
      </c>
    </row>
    <row r="4620" ht="25.5" customHeight="1">
      <c r="A4620" t="inlineStr">
        <is>
          <t>using remote controller (not gaming)</t>
        </is>
      </c>
      <c r="B4620" t="inlineStr">
        <is>
          <t>Mastering the use of your TV remote controller</t>
        </is>
      </c>
      <c r="C4620" t="inlineStr">
        <is>
          <t>Yes</t>
        </is>
      </c>
      <c r="D4620"/>
      <c r="E4620" t="inlineStr">
        <is>
          <t>https://www.youtube.com/results?search_query=Mastering+the+use+of+your+TV+remote+controller&amp;sp=EgQgAXAB</t>
        </is>
      </c>
    </row>
    <row r="4621" ht="25.5" customHeight="1">
      <c r="A4621" t="inlineStr">
        <is>
          <t>using remote controller (not gaming)</t>
        </is>
      </c>
      <c r="B4621" t="inlineStr">
        <is>
          <t>Guide to setting up a new remote controller</t>
        </is>
      </c>
      <c r="C4621" t="inlineStr">
        <is>
          <t>Yes</t>
        </is>
      </c>
      <c r="D4621"/>
      <c r="E4621" t="inlineStr">
        <is>
          <t>https://www.youtube.com/results?search_query=Guide+to+setting+up+a+new+remote+controller&amp;sp=EgQgAXAB</t>
        </is>
      </c>
    </row>
    <row r="4622" ht="25.5" customHeight="1">
      <c r="A4622" t="inlineStr">
        <is>
          <t>using remote controller (not gaming)</t>
        </is>
      </c>
      <c r="B4622" t="inlineStr">
        <is>
          <t>Methods to reset and troubleshoot a remote controller</t>
        </is>
      </c>
      <c r="C4622" t="inlineStr">
        <is>
          <t>Yes</t>
        </is>
      </c>
      <c r="D4622"/>
      <c r="E4622" t="inlineStr">
        <is>
          <t>https://www.youtube.com/results?search_query=Methods+to+reset+and+troubleshoot+a+remote+controller&amp;sp=EgQgAXAB</t>
        </is>
      </c>
    </row>
    <row r="4623" ht="25.5" customHeight="1">
      <c r="A4623" t="inlineStr">
        <is>
          <t>using remote controller (not gaming)</t>
        </is>
      </c>
      <c r="B4623" t="inlineStr">
        <is>
          <t>Exploring features of modern remote controllers</t>
        </is>
      </c>
      <c r="C4623" t="inlineStr">
        <is>
          <t>Yes</t>
        </is>
      </c>
      <c r="D4623"/>
      <c r="E4623" t="inlineStr">
        <is>
          <t>https://www.youtube.com/results?search_query=Exploring+features+of+modern+remote+controllers&amp;sp=EgQgAXAB</t>
        </is>
      </c>
    </row>
    <row r="4624" ht="25.5" customHeight="1">
      <c r="A4624" t="inlineStr">
        <is>
          <t>using segway</t>
        </is>
      </c>
      <c r="B4624" t="inlineStr">
        <is>
          <t>How to use a Segway for beginners</t>
        </is>
      </c>
      <c r="C4624"/>
      <c r="D4624"/>
      <c r="E4624" t="inlineStr">
        <is>
          <t>https://www.youtube.com/results?search_query=How+to+use+a+Segway+for+beginners&amp;sp=EgQgAXAB</t>
        </is>
      </c>
    </row>
    <row r="4625" ht="25.5" customHeight="1">
      <c r="A4625" t="inlineStr">
        <is>
          <t>using segway</t>
        </is>
      </c>
      <c r="B4625" t="inlineStr">
        <is>
          <t>Basic Segway tutorial for new users</t>
        </is>
      </c>
      <c r="C4625"/>
      <c r="D4625"/>
      <c r="E4625" t="inlineStr">
        <is>
          <t>https://www.youtube.com/results?search_query=Basic+Segway+tutorial+for+new+users&amp;sp=EgQgAXAB</t>
        </is>
      </c>
    </row>
    <row r="4626" ht="25.5" customHeight="1">
      <c r="A4626" t="inlineStr">
        <is>
          <t>using segway</t>
        </is>
      </c>
      <c r="B4626" t="inlineStr">
        <is>
          <t>Safety tips for using Segway</t>
        </is>
      </c>
      <c r="C4626"/>
      <c r="D4626"/>
      <c r="E4626" t="inlineStr">
        <is>
          <t>https://www.youtube.com/results?search_query=Safety+tips+for+using+Segway&amp;sp=EgQgAXAB</t>
        </is>
      </c>
    </row>
    <row r="4627" ht="25.5" customHeight="1">
      <c r="A4627" t="inlineStr">
        <is>
          <t>using segway</t>
        </is>
      </c>
      <c r="B4627" t="inlineStr">
        <is>
          <t>Speed control on a Segway: A guide</t>
        </is>
      </c>
      <c r="C4627"/>
      <c r="D4627"/>
      <c r="E4627" t="inlineStr">
        <is>
          <t>https://www.youtube.com/results?search_query=Speed+control+on+a+Segway:+A+guide&amp;sp=EgQgAXAB</t>
        </is>
      </c>
    </row>
    <row r="4628" ht="25.5" customHeight="1">
      <c r="A4628" t="inlineStr">
        <is>
          <t>using segway</t>
        </is>
      </c>
      <c r="B4628" t="inlineStr">
        <is>
          <t>Day in the Life: Segway commute to work</t>
        </is>
      </c>
      <c r="C4628"/>
      <c r="D4628"/>
      <c r="E4628" t="inlineStr">
        <is>
          <t>https://www.youtube.com/results?search_query=Day+in+the+Life:+Segway+commute+to+work&amp;sp=EgQgAXAB</t>
        </is>
      </c>
    </row>
    <row r="4629" ht="25.5" customHeight="1">
      <c r="A4629" t="inlineStr">
        <is>
          <t>using segway</t>
        </is>
      </c>
      <c r="B4629" t="inlineStr">
        <is>
          <t>Segway offroad riding techniques</t>
        </is>
      </c>
      <c r="C4629"/>
      <c r="D4629"/>
      <c r="E4629" t="inlineStr">
        <is>
          <t>https://www.youtube.com/results?search_query=Segway+offroad+riding+techniques&amp;sp=EgQgAXAB</t>
        </is>
      </c>
    </row>
    <row r="4630" ht="25.5" customHeight="1">
      <c r="A4630" t="inlineStr">
        <is>
          <t>using segway</t>
        </is>
      </c>
      <c r="B4630" t="inlineStr">
        <is>
          <t>Segway tricks and stunts for advanced riders</t>
        </is>
      </c>
      <c r="C4630"/>
      <c r="D4630"/>
      <c r="E4630" t="inlineStr">
        <is>
          <t>https://www.youtube.com/results?search_query=Segway+tricks+and+stunts+for+advanced+riders&amp;sp=EgQgAXAB</t>
        </is>
      </c>
    </row>
    <row r="4631" ht="25.5" customHeight="1">
      <c r="A4631" t="inlineStr">
        <is>
          <t>using segway</t>
        </is>
      </c>
      <c r="B4631" t="inlineStr">
        <is>
          <t>Maintaining and cleaning your Segway: A tutorial</t>
        </is>
      </c>
      <c r="C4631"/>
      <c r="D4631"/>
      <c r="E4631" t="inlineStr">
        <is>
          <t>https://www.youtube.com/results?search_query=Maintaining+and+cleaning+your+Segway:+A+tutorial&amp;sp=EgQgAXAB</t>
        </is>
      </c>
    </row>
    <row r="4632" ht="25.5" customHeight="1">
      <c r="A4632" t="inlineStr">
        <is>
          <t>using segway</t>
        </is>
      </c>
      <c r="B4632" t="inlineStr">
        <is>
          <t>Segway city tours: what to expect</t>
        </is>
      </c>
      <c r="C4632"/>
      <c r="D4632"/>
      <c r="E4632" t="inlineStr">
        <is>
          <t>https://www.youtube.com/results?search_query=Segway+city+tours:+what+to+expect&amp;sp=EgQgAXAB</t>
        </is>
      </c>
    </row>
    <row r="4633" ht="25.5" customHeight="1">
      <c r="A4633" t="inlineStr">
        <is>
          <t>using segway</t>
        </is>
      </c>
      <c r="B4633" t="inlineStr">
        <is>
          <t>How to troubleshoot common Segway issues</t>
        </is>
      </c>
      <c r="C4633"/>
      <c r="D4633"/>
      <c r="E4633" t="inlineStr">
        <is>
          <t>https://www.youtube.com/results?search_query=How+to+troubleshoot+common+Segway+issues&amp;sp=EgQgAXAB</t>
        </is>
      </c>
    </row>
    <row r="4634" ht="25.5" customHeight="1">
      <c r="A4634" t="inlineStr">
        <is>
          <t>vault</t>
        </is>
      </c>
      <c r="B4634" t="inlineStr">
        <is>
          <t>How to vault in gymnastics for beginners tutorial</t>
        </is>
      </c>
      <c r="C4634"/>
      <c r="D4634"/>
      <c r="E4634" t="inlineStr">
        <is>
          <t>https://www.youtube.com/results?search_query=How+to+vault+in+gymnastics+for+beginners+tutorial&amp;sp=EgQgAXAB</t>
        </is>
      </c>
    </row>
    <row r="4635" ht="25.5" customHeight="1">
      <c r="A4635" t="inlineStr">
        <is>
          <t>vault</t>
        </is>
      </c>
      <c r="B4635" t="inlineStr">
        <is>
          <t>Vaulting techniques in parkour</t>
        </is>
      </c>
      <c r="C4635"/>
      <c r="D4635"/>
      <c r="E4635" t="inlineStr">
        <is>
          <t>https://www.youtube.com/results?search_query=Vaulting+techniques+in+parkour&amp;sp=EgQgAXAB</t>
        </is>
      </c>
    </row>
    <row r="4636" ht="25.5" customHeight="1">
      <c r="A4636" t="inlineStr">
        <is>
          <t>vault</t>
        </is>
      </c>
      <c r="B4636" t="inlineStr">
        <is>
          <t>Day in the life of a pole vaulter</t>
        </is>
      </c>
      <c r="C4636"/>
      <c r="D4636"/>
      <c r="E4636" t="inlineStr">
        <is>
          <t>https://www.youtube.com/results?search_query=Day+in+the+life+of+a+pole+vaulter&amp;sp=EgQgAXAB</t>
        </is>
      </c>
    </row>
    <row r="4637" ht="25.5" customHeight="1">
      <c r="A4637" t="inlineStr">
        <is>
          <t>vault</t>
        </is>
      </c>
      <c r="B4637" t="inlineStr">
        <is>
          <t>Basics of vaulting in equestrian sports</t>
        </is>
      </c>
      <c r="C4637"/>
      <c r="D4637"/>
      <c r="E4637" t="inlineStr">
        <is>
          <t>https://www.youtube.com/results?search_query=Basics+of+vaulting+in+equestrian+sports&amp;sp=EgQgAXAB</t>
        </is>
      </c>
    </row>
    <row r="4638" ht="25.5" customHeight="1">
      <c r="A4638" t="inlineStr">
        <is>
          <t>vault</t>
        </is>
      </c>
      <c r="B4638" t="inlineStr">
        <is>
          <t>Advanced gymnastic vault routines</t>
        </is>
      </c>
      <c r="C4638"/>
      <c r="D4638"/>
      <c r="E4638" t="inlineStr">
        <is>
          <t>https://www.youtube.com/results?search_query=Advanced+gymnastic+vault+routines&amp;sp=EgQgAXAB</t>
        </is>
      </c>
    </row>
    <row r="4639" ht="25.5" customHeight="1">
      <c r="A4639" t="inlineStr">
        <is>
          <t>vault</t>
        </is>
      </c>
      <c r="B4639" t="inlineStr">
        <is>
          <t>How to do a vault in track and field</t>
        </is>
      </c>
      <c r="C4639"/>
      <c r="D4639"/>
      <c r="E4639" t="inlineStr">
        <is>
          <t>https://www.youtube.com/results?search_query=How+to+do+a+vault+in+track+and+field&amp;sp=EgQgAXAB</t>
        </is>
      </c>
    </row>
    <row r="4640" ht="25.5" customHeight="1">
      <c r="A4640" t="inlineStr">
        <is>
          <t>vault</t>
        </is>
      </c>
      <c r="B4640" t="inlineStr">
        <is>
          <t>Vaulting tutorial in free running</t>
        </is>
      </c>
      <c r="C4640"/>
      <c r="D4640"/>
      <c r="E4640" t="inlineStr">
        <is>
          <t>https://www.youtube.com/results?search_query=Vaulting+tutorial+in+free+running&amp;sp=EgQgAXAB</t>
        </is>
      </c>
    </row>
    <row r="4641" ht="25.5" customHeight="1">
      <c r="A4641" t="inlineStr">
        <is>
          <t>vault</t>
        </is>
      </c>
      <c r="B4641" t="inlineStr">
        <is>
          <t>Masterclass on gymnastic vaults</t>
        </is>
      </c>
      <c r="C4641"/>
      <c r="D4641"/>
      <c r="E4641" t="inlineStr">
        <is>
          <t>https://www.youtube.com/results?search_query=Masterclass+on+gymnastic+vaults&amp;sp=EgQgAXAB</t>
        </is>
      </c>
    </row>
    <row r="4642" ht="25.5" customHeight="1">
      <c r="A4642" t="inlineStr">
        <is>
          <t>vault</t>
        </is>
      </c>
      <c r="B4642" t="inlineStr">
        <is>
          <t>Building a vault at home for gymnastic practice</t>
        </is>
      </c>
      <c r="C4642"/>
      <c r="D4642"/>
      <c r="E4642" t="inlineStr">
        <is>
          <t>https://www.youtube.com/results?search_query=Building+a+vault+at+home+for+gymnastic+practice&amp;sp=EgQgAXAB</t>
        </is>
      </c>
    </row>
    <row r="4643" ht="25.5" customHeight="1">
      <c r="A4643" t="inlineStr">
        <is>
          <t>vault</t>
        </is>
      </c>
      <c r="B4643" t="inlineStr">
        <is>
          <t>Tips and tricks for perfecting your vault technique</t>
        </is>
      </c>
      <c r="C4643"/>
      <c r="D4643"/>
      <c r="E4643" t="inlineStr">
        <is>
          <t>https://www.youtube.com/results?search_query=Tips+and+tricks+for+perfecting+your+vault+technique&amp;sp=EgQgAXAB</t>
        </is>
      </c>
    </row>
    <row r="4644" ht="25.5" customHeight="1">
      <c r="A4644" t="inlineStr">
        <is>
          <t>waiting in line</t>
        </is>
      </c>
      <c r="B4644" t="inlineStr">
        <is>
          <t>How to make waiting in line fun</t>
        </is>
      </c>
      <c r="C4644"/>
      <c r="D4644"/>
      <c r="E4644" t="inlineStr">
        <is>
          <t>https://www.youtube.com/results?search_query=How+to+make+waiting+in+line+fun&amp;sp=EgQgAXAB</t>
        </is>
      </c>
    </row>
    <row r="4645" ht="25.5" customHeight="1">
      <c r="A4645" t="inlineStr">
        <is>
          <t>waiting in line</t>
        </is>
      </c>
      <c r="B4645" t="inlineStr">
        <is>
          <t>Day in the life of a Disney park line waiter</t>
        </is>
      </c>
      <c r="C4645"/>
      <c r="D4645"/>
      <c r="E4645" t="inlineStr">
        <is>
          <t>https://www.youtube.com/results?search_query=Day+in+the+life+of+a+Disney+park+line+waiter&amp;sp=EgQgAXAB</t>
        </is>
      </c>
    </row>
    <row r="4646" ht="25.5" customHeight="1">
      <c r="A4646" t="inlineStr">
        <is>
          <t>waiting in line</t>
        </is>
      </c>
      <c r="B4646" t="inlineStr">
        <is>
          <t>Tips to make waiting in line less boring</t>
        </is>
      </c>
      <c r="C4646"/>
      <c r="D4646"/>
      <c r="E4646" t="inlineStr">
        <is>
          <t>https://www.youtube.com/results?search_query=Tips+to+make+waiting+in+line+less+boring&amp;sp=EgQgAXAB</t>
        </is>
      </c>
    </row>
    <row r="4647" ht="25.5" customHeight="1">
      <c r="A4647" t="inlineStr">
        <is>
          <t>waiting in line</t>
        </is>
      </c>
      <c r="B4647" t="inlineStr">
        <is>
          <t>Ways to pass time while waiting in queue</t>
        </is>
      </c>
      <c r="C4647"/>
      <c r="D4647"/>
      <c r="E4647" t="inlineStr">
        <is>
          <t>https://www.youtube.com/results?search_query=Ways+to+pass+time+while+waiting+in+queue&amp;sp=EgQgAXAB</t>
        </is>
      </c>
    </row>
    <row r="4648" ht="25.5" customHeight="1">
      <c r="A4648" t="inlineStr">
        <is>
          <t>waiting in line</t>
        </is>
      </c>
      <c r="B4648" t="inlineStr">
        <is>
          <t>Waiting in line psychology</t>
        </is>
      </c>
      <c r="C4648"/>
      <c r="D4648"/>
      <c r="E4648" t="inlineStr">
        <is>
          <t>https://www.youtube.com/results?search_query=Waiting+in+line+psychology&amp;sp=EgQgAXAB</t>
        </is>
      </c>
    </row>
    <row r="4649" ht="25.5" customHeight="1">
      <c r="A4649" t="inlineStr">
        <is>
          <t>waiting in line</t>
        </is>
      </c>
      <c r="B4649" t="inlineStr">
        <is>
          <t>Documentary on the longest waiting lines</t>
        </is>
      </c>
      <c r="C4649"/>
      <c r="D4649"/>
      <c r="E4649" t="inlineStr">
        <is>
          <t>https://www.youtube.com/results?search_query=Documentary+on+the+longest+waiting+lines&amp;sp=EgQgAXAB</t>
        </is>
      </c>
    </row>
    <row r="4650" ht="25.5" customHeight="1">
      <c r="A4650" t="inlineStr">
        <is>
          <t>waiting in line</t>
        </is>
      </c>
      <c r="B4650" t="inlineStr">
        <is>
          <t>Benefits of waiting in line</t>
        </is>
      </c>
      <c r="C4650"/>
      <c r="D4650"/>
      <c r="E4650" t="inlineStr">
        <is>
          <t>https://www.youtube.com/results?search_query=Benefits+of+waiting+in+line&amp;sp=EgQgAXAB</t>
        </is>
      </c>
    </row>
    <row r="4651" ht="25.5" customHeight="1">
      <c r="A4651" t="inlineStr">
        <is>
          <t>waiting in line</t>
        </is>
      </c>
      <c r="B4651" t="inlineStr">
        <is>
          <t>Strategies for efficient queue management</t>
        </is>
      </c>
      <c r="C4651"/>
      <c r="D4651"/>
      <c r="E4651" t="inlineStr">
        <is>
          <t>https://www.youtube.com/results?search_query=Strategies+for+efficient+queue+management&amp;sp=EgQgAXAB</t>
        </is>
      </c>
    </row>
    <row r="4652" ht="25.5" customHeight="1">
      <c r="A4652" t="inlineStr">
        <is>
          <t>waiting in line</t>
        </is>
      </c>
      <c r="B4652" t="inlineStr">
        <is>
          <t>Games to play when waiting in line</t>
        </is>
      </c>
      <c r="C4652"/>
      <c r="D4652"/>
      <c r="E4652" t="inlineStr">
        <is>
          <t>https://www.youtube.com/results?search_query=Games+to+play+when+waiting+in+line&amp;sp=EgQgAXAB</t>
        </is>
      </c>
    </row>
    <row r="4653" ht="25.5" customHeight="1">
      <c r="A4653" t="inlineStr">
        <is>
          <t>waiting in line</t>
        </is>
      </c>
      <c r="B4653" t="inlineStr">
        <is>
          <t>Short film on waiting in queue</t>
        </is>
      </c>
      <c r="C4653"/>
      <c r="D4653"/>
      <c r="E4653" t="inlineStr">
        <is>
          <t>https://www.youtube.com/results?search_query=Short+film+on+waiting+in+queue&amp;sp=EgQgAXAB</t>
        </is>
      </c>
    </row>
    <row r="4654" ht="25.5" customHeight="1">
      <c r="A4654" t="inlineStr">
        <is>
          <t>walking the dog</t>
        </is>
      </c>
      <c r="B4654" t="inlineStr">
        <is>
          <t>How to walk a dog for beginners</t>
        </is>
      </c>
      <c r="C4654"/>
      <c r="D4654"/>
      <c r="E4654" t="inlineStr">
        <is>
          <t>https://www.youtube.com/results?search_query=How+to+walk+a+dog+for+beginners&amp;sp=EgQgAXAB</t>
        </is>
      </c>
    </row>
    <row r="4655" ht="25.5" customHeight="1">
      <c r="A4655" t="inlineStr">
        <is>
          <t>walking the dog</t>
        </is>
      </c>
      <c r="B4655" t="inlineStr">
        <is>
          <t>Dos and Don'ts when walking a dog</t>
        </is>
      </c>
      <c r="C4655"/>
      <c r="D4655"/>
      <c r="E4655" t="inlineStr">
        <is>
          <t>https://www.youtube.com/results?search_query=Dos+and+Don'ts+when+walking+a+dog&amp;sp=EgQgAXAB</t>
        </is>
      </c>
    </row>
    <row r="4656" ht="25.5" customHeight="1">
      <c r="A4656" t="inlineStr">
        <is>
          <t>walking the dog</t>
        </is>
      </c>
      <c r="B4656" t="inlineStr">
        <is>
          <t>Walking the dog tricks and tips</t>
        </is>
      </c>
      <c r="C4656"/>
      <c r="D4656"/>
      <c r="E4656" t="inlineStr">
        <is>
          <t>https://www.youtube.com/results?search_query=Walking+the+dog+tricks+and+tips&amp;sp=EgQgAXAB</t>
        </is>
      </c>
    </row>
    <row r="4657" ht="25.5" customHeight="1">
      <c r="A4657" t="inlineStr">
        <is>
          <t>walking the dog</t>
        </is>
      </c>
      <c r="B4657" t="inlineStr">
        <is>
          <t>Best harnesses for walking a dog</t>
        </is>
      </c>
      <c r="C4657"/>
      <c r="D4657"/>
      <c r="E4657" t="inlineStr">
        <is>
          <t>https://www.youtube.com/results?search_query=Best+harnesses+for+walking+a+dog&amp;sp=EgQgAXAB</t>
        </is>
      </c>
    </row>
    <row r="4658" ht="25.5" customHeight="1">
      <c r="A4658" t="inlineStr">
        <is>
          <t>walking the dog</t>
        </is>
      </c>
      <c r="B4658" t="inlineStr">
        <is>
          <t>Day in the life of a dog walker</t>
        </is>
      </c>
      <c r="C4658"/>
      <c r="D4658"/>
      <c r="E4658" t="inlineStr">
        <is>
          <t>https://www.youtube.com/results?search_query=Day+in+the+life+of+a+dog+walker&amp;sp=EgQgAXAB</t>
        </is>
      </c>
    </row>
    <row r="4659" ht="25.5" customHeight="1">
      <c r="A4659" t="inlineStr">
        <is>
          <t>walking the dog</t>
        </is>
      </c>
      <c r="B4659" t="inlineStr">
        <is>
          <t>Training your dog for a walk</t>
        </is>
      </c>
      <c r="C4659"/>
      <c r="D4659"/>
      <c r="E4659" t="inlineStr">
        <is>
          <t>https://www.youtube.com/results?search_query=Training+your+dog+for+a+walk&amp;sp=EgQgAXAB</t>
        </is>
      </c>
    </row>
    <row r="4660" ht="25.5" customHeight="1">
      <c r="A4660" t="inlineStr">
        <is>
          <t>walking the dog</t>
        </is>
      </c>
      <c r="B4660" t="inlineStr">
        <is>
          <t>What to do when walking a dog: Outdoor safety tips</t>
        </is>
      </c>
      <c r="C4660"/>
      <c r="D4660"/>
      <c r="E4660" t="inlineStr">
        <is>
          <t>https://www.youtube.com/results?search_query=What+to+do+when+walking+a+dog:+Outdoor+safety+tips&amp;sp=EgQgAXAB</t>
        </is>
      </c>
    </row>
    <row r="4661" ht="25.5" customHeight="1">
      <c r="A4661" t="inlineStr">
        <is>
          <t>walking the dog</t>
        </is>
      </c>
      <c r="B4661" t="inlineStr">
        <is>
          <t>How to walk multiple dogs at once</t>
        </is>
      </c>
      <c r="C4661"/>
      <c r="D4661"/>
      <c r="E4661" t="inlineStr">
        <is>
          <t>https://www.youtube.com/results?search_query=How+to+walk+multiple+dogs+at+once&amp;sp=EgQgAXAB</t>
        </is>
      </c>
    </row>
    <row r="4662" ht="25.5" customHeight="1">
      <c r="A4662" t="inlineStr">
        <is>
          <t>walking the dog</t>
        </is>
      </c>
      <c r="B4662" t="inlineStr">
        <is>
          <t>Importance of walking your dog daily</t>
        </is>
      </c>
      <c r="C4662"/>
      <c r="D4662"/>
      <c r="E4662" t="inlineStr">
        <is>
          <t>https://www.youtube.com/results?search_query=Importance+of+walking+your+dog+daily&amp;sp=EgQgAXAB</t>
        </is>
      </c>
    </row>
    <row r="4663" ht="25.5" customHeight="1">
      <c r="A4663" t="inlineStr">
        <is>
          <t>walking the dog</t>
        </is>
      </c>
      <c r="B4663" t="inlineStr">
        <is>
          <t>How to handle a dog pulling on leash while walking</t>
        </is>
      </c>
      <c r="C4663"/>
      <c r="D4663"/>
      <c r="E4663" t="inlineStr">
        <is>
          <t>https://www.youtube.com/results?search_query=How+to+handle+a+dog+pulling+on+leash+while+walking&amp;sp=EgQgAXAB</t>
        </is>
      </c>
    </row>
    <row r="4664" ht="25.5" customHeight="1">
      <c r="A4664" t="inlineStr">
        <is>
          <t>washing dishes</t>
        </is>
      </c>
      <c r="B4664" t="inlineStr">
        <is>
          <t>How to wash dishes by hand properly</t>
        </is>
      </c>
      <c r="C4664"/>
      <c r="D4664"/>
      <c r="E4664" t="inlineStr">
        <is>
          <t>https://www.youtube.com/results?search_query=How+to+wash+dishes+by+hand+properly&amp;sp=EgQgAXAB</t>
        </is>
      </c>
    </row>
    <row r="4665" ht="25.5" customHeight="1">
      <c r="A4665" t="inlineStr">
        <is>
          <t>washing dishes</t>
        </is>
      </c>
      <c r="B4665" t="inlineStr">
        <is>
          <t>Best tips for washing dishes efficiently</t>
        </is>
      </c>
      <c r="C4665"/>
      <c r="D4665"/>
      <c r="E4665" t="inlineStr">
        <is>
          <t>https://www.youtube.com/results?search_query=Best+tips+for+washing+dishes+efficiently&amp;sp=EgQgAXAB</t>
        </is>
      </c>
    </row>
    <row r="4666" ht="25.5" customHeight="1">
      <c r="A4666" t="inlineStr">
        <is>
          <t>washing dishes</t>
        </is>
      </c>
      <c r="B4666" t="inlineStr">
        <is>
          <t>Washing dishes with and without dishwasher</t>
        </is>
      </c>
      <c r="C4666"/>
      <c r="D4666"/>
      <c r="E4666" t="inlineStr">
        <is>
          <t>https://www.youtube.com/results?search_query=Washing+dishes+with+and+without+dishwasher&amp;sp=EgQgAXAB</t>
        </is>
      </c>
    </row>
    <row r="4667" ht="25.5" customHeight="1">
      <c r="A4667" t="inlineStr">
        <is>
          <t>washing dishes</t>
        </is>
      </c>
      <c r="B4667" t="inlineStr">
        <is>
          <t>The science behind dish soap and washing dishes</t>
        </is>
      </c>
      <c r="C4667"/>
      <c r="D4667"/>
      <c r="E4667" t="inlineStr">
        <is>
          <t>https://www.youtube.com/results?search_query=The+science+behind+dish+soap+and+washing+dishes&amp;sp=EgQgAXAB</t>
        </is>
      </c>
    </row>
    <row r="4668" ht="25.5" customHeight="1">
      <c r="A4668" t="inlineStr">
        <is>
          <t>washing dishes</t>
        </is>
      </c>
      <c r="B4668" t="inlineStr">
        <is>
          <t>Day in the life of a dishwasher at a restaurant</t>
        </is>
      </c>
      <c r="C4668"/>
      <c r="D4668"/>
      <c r="E4668" t="inlineStr">
        <is>
          <t>https://www.youtube.com/results?search_query=Day+in+the+life+of+a+dishwasher+at+a+restaurant&amp;sp=EgQgAXAB</t>
        </is>
      </c>
    </row>
    <row r="4669" ht="25.5" customHeight="1">
      <c r="A4669" t="inlineStr">
        <is>
          <t>washing dishes</t>
        </is>
      </c>
      <c r="B4669" t="inlineStr">
        <is>
          <t>Correct order to wash dishes for cleanliness</t>
        </is>
      </c>
      <c r="C4669"/>
      <c r="D4669"/>
      <c r="E4669" t="inlineStr">
        <is>
          <t>https://www.youtube.com/results?search_query=Correct+order+to+wash+dishes+for+cleanliness&amp;sp=EgQgAXAB</t>
        </is>
      </c>
    </row>
    <row r="4670" ht="25.5" customHeight="1">
      <c r="A4670" t="inlineStr">
        <is>
          <t>washing dishes</t>
        </is>
      </c>
      <c r="B4670" t="inlineStr">
        <is>
          <t>How to wash dishes without dish soap</t>
        </is>
      </c>
      <c r="C4670"/>
      <c r="D4670"/>
      <c r="E4670" t="inlineStr">
        <is>
          <t>https://www.youtube.com/results?search_query=How+to+wash+dishes+without+dish+soap&amp;sp=EgQgAXAB</t>
        </is>
      </c>
    </row>
    <row r="4671" ht="25.5" customHeight="1">
      <c r="A4671" t="inlineStr">
        <is>
          <t>washing dishes</t>
        </is>
      </c>
      <c r="B4671" t="inlineStr">
        <is>
          <t>Avoiding common mistakes when washing dishes</t>
        </is>
      </c>
      <c r="C4671"/>
      <c r="D4671"/>
      <c r="E4671" t="inlineStr">
        <is>
          <t>https://www.youtube.com/results?search_query=Avoiding+common+mistakes+when+washing+dishes&amp;sp=EgQgAXAB</t>
        </is>
      </c>
    </row>
    <row r="4672" ht="25.5" customHeight="1">
      <c r="A4672" t="inlineStr">
        <is>
          <t>washing dishes</t>
        </is>
      </c>
      <c r="B4672" t="inlineStr">
        <is>
          <t>Detailed guide on washing and sanitizing dishes</t>
        </is>
      </c>
      <c r="C4672"/>
      <c r="D4672"/>
      <c r="E4672" t="inlineStr">
        <is>
          <t>https://www.youtube.com/results?search_query=Detailed+guide+on+washing+and+sanitizing+dishes&amp;sp=EgQgAXAB</t>
        </is>
      </c>
    </row>
    <row r="4673" ht="25.5" customHeight="1">
      <c r="A4673" t="inlineStr">
        <is>
          <t>washing dishes</t>
        </is>
      </c>
      <c r="B4673" t="inlineStr">
        <is>
          <t>Methods of drying dishes after washing.</t>
        </is>
      </c>
      <c r="C4673"/>
      <c r="D4673"/>
      <c r="E4673" t="inlineStr">
        <is>
          <t>https://www.youtube.com/results?search_query=Methods+of+drying+dishes+after+washing.&amp;sp=EgQgAXAB</t>
        </is>
      </c>
    </row>
    <row r="4674" ht="25.5" customHeight="1">
      <c r="A4674" t="inlineStr">
        <is>
          <t>washing feet</t>
        </is>
      </c>
      <c r="B4674" t="inlineStr">
        <is>
          <t>How to properly wash your feet</t>
        </is>
      </c>
      <c r="C4674" t="inlineStr">
        <is>
          <t>Yes</t>
        </is>
      </c>
      <c r="D4674"/>
      <c r="E4674" t="inlineStr">
        <is>
          <t>https://www.youtube.com/results?search_query=How+to+properly+wash+your+feet&amp;sp=EgQgAXAB</t>
        </is>
      </c>
    </row>
    <row r="4675" ht="25.5" customHeight="1">
      <c r="A4675" t="inlineStr">
        <is>
          <t>washing feet</t>
        </is>
      </c>
      <c r="B4675" t="inlineStr">
        <is>
          <t>Effective techniques for washing feet</t>
        </is>
      </c>
      <c r="C4675" t="inlineStr">
        <is>
          <t>Yes</t>
        </is>
      </c>
      <c r="D4675"/>
      <c r="E4675" t="inlineStr">
        <is>
          <t>https://www.youtube.com/results?search_query=Effective+techniques+for+washing+feet&amp;sp=EgQgAXAB</t>
        </is>
      </c>
    </row>
    <row r="4676" ht="25.5" customHeight="1">
      <c r="A4676" t="inlineStr">
        <is>
          <t>washing feet</t>
        </is>
      </c>
      <c r="B4676" t="inlineStr">
        <is>
          <t>Foot care routine including washing</t>
        </is>
      </c>
      <c r="C4676" t="inlineStr">
        <is>
          <t>Yes</t>
        </is>
      </c>
      <c r="D4676"/>
      <c r="E4676" t="inlineStr">
        <is>
          <t>https://www.youtube.com/results?search_query=Foot+care+routine+including+washing&amp;sp=EgQgAXAB</t>
        </is>
      </c>
    </row>
    <row r="4677" ht="25.5" customHeight="1">
      <c r="A4677" t="inlineStr">
        <is>
          <t>washing feet</t>
        </is>
      </c>
      <c r="B4677" t="inlineStr">
        <is>
          <t>Day in the life of a podiatrist  foot hygiene tips</t>
        </is>
      </c>
      <c r="C4677" t="inlineStr">
        <is>
          <t>Yes</t>
        </is>
      </c>
      <c r="D4677"/>
      <c r="E4677" t="inlineStr">
        <is>
          <t>https://www.youtube.com/results?search_query=Day+in+the+life+of+a+podiatrist++foot+hygiene+tips&amp;sp=EgQgAXAB</t>
        </is>
      </c>
    </row>
    <row r="4678" ht="25.5" customHeight="1">
      <c r="A4678" t="inlineStr">
        <is>
          <t>washing feet</t>
        </is>
      </c>
      <c r="B4678" t="inlineStr">
        <is>
          <t>Washing feet for relaxation  instructional video</t>
        </is>
      </c>
      <c r="C4678" t="inlineStr">
        <is>
          <t>Yes</t>
        </is>
      </c>
      <c r="D4678"/>
      <c r="E4678" t="inlineStr">
        <is>
          <t>https://www.youtube.com/results?search_query=Washing+feet+for+relaxation++instructional+video&amp;sp=EgQgAXAB</t>
        </is>
      </c>
    </row>
    <row r="4679" ht="25.5" customHeight="1">
      <c r="A4679" t="inlineStr">
        <is>
          <t>washing feet</t>
        </is>
      </c>
      <c r="B4679" t="inlineStr">
        <is>
          <t>Home remedies and tips for cleaning feet</t>
        </is>
      </c>
      <c r="C4679" t="inlineStr">
        <is>
          <t>Yes</t>
        </is>
      </c>
      <c r="D4679"/>
      <c r="E4679" t="inlineStr">
        <is>
          <t>https://www.youtube.com/results?search_query=Home+remedies+and+tips+for+cleaning+feet&amp;sp=EgQgAXAB</t>
        </is>
      </c>
    </row>
    <row r="4680" ht="25.5" customHeight="1">
      <c r="A4680" t="inlineStr">
        <is>
          <t>washing feet</t>
        </is>
      </c>
      <c r="B4680" t="inlineStr">
        <is>
          <t>Foot washing tutorial for good hygiene</t>
        </is>
      </c>
      <c r="C4680" t="inlineStr">
        <is>
          <t>Yes</t>
        </is>
      </c>
      <c r="D4680"/>
      <c r="E4680" t="inlineStr">
        <is>
          <t>https://www.youtube.com/results?search_query=Foot+washing+tutorial+for+good+hygiene&amp;sp=EgQgAXAB</t>
        </is>
      </c>
    </row>
    <row r="4681" ht="25.5" customHeight="1">
      <c r="A4681" t="inlineStr">
        <is>
          <t>washing feet</t>
        </is>
      </c>
      <c r="B4681" t="inlineStr">
        <is>
          <t>Tips for washing feet with sensitive skin</t>
        </is>
      </c>
      <c r="C4681" t="inlineStr">
        <is>
          <t>Yes</t>
        </is>
      </c>
      <c r="D4681"/>
      <c r="E4681" t="inlineStr">
        <is>
          <t>https://www.youtube.com/results?search_query=Tips+for+washing+feet+with+sensitive+skin&amp;sp=EgQgAXAB</t>
        </is>
      </c>
    </row>
    <row r="4682" ht="25.5" customHeight="1">
      <c r="A4682" t="inlineStr">
        <is>
          <t>washing feet</t>
        </is>
      </c>
      <c r="B4682" t="inlineStr">
        <is>
          <t>DIY foot spa at home  how to wash and pamper your feet</t>
        </is>
      </c>
      <c r="C4682" t="inlineStr">
        <is>
          <t>Yes</t>
        </is>
      </c>
      <c r="D4682"/>
      <c r="E4682" t="inlineStr">
        <is>
          <t>https://www.youtube.com/results?search_query=DIY+foot+spa+at+home++how+to+wash+and+pamper+your+feet&amp;sp=EgQgAXAB</t>
        </is>
      </c>
    </row>
    <row r="4683" ht="25.5" customHeight="1">
      <c r="A4683" t="inlineStr">
        <is>
          <t>washing feet</t>
        </is>
      </c>
      <c r="B4683" t="inlineStr">
        <is>
          <t>How to properly wash feet to prevent athlete's foot</t>
        </is>
      </c>
      <c r="C4683" t="inlineStr">
        <is>
          <t>Yes</t>
        </is>
      </c>
      <c r="D4683"/>
      <c r="E4683" t="inlineStr">
        <is>
          <t>https://www.youtube.com/results?search_query=How+to+properly+wash+feet+to+prevent+athlete's+foot&amp;sp=EgQgAXAB</t>
        </is>
      </c>
    </row>
    <row r="4684" ht="25.5" customHeight="1">
      <c r="A4684" t="inlineStr">
        <is>
          <t>washing hands</t>
        </is>
      </c>
      <c r="B4684" t="inlineStr">
        <is>
          <t>How to properly wash your hands</t>
        </is>
      </c>
      <c r="C4684" t="inlineStr">
        <is>
          <t>Yes</t>
        </is>
      </c>
      <c r="D4684"/>
      <c r="E4684" t="inlineStr">
        <is>
          <t>https://www.youtube.com/results?search_query=How+to+properly+wash+your+hands&amp;sp=EgQgAXAB</t>
        </is>
      </c>
    </row>
    <row r="4685" ht="25.5" customHeight="1">
      <c r="A4685" t="inlineStr">
        <is>
          <t>washing hands</t>
        </is>
      </c>
      <c r="B4685" t="inlineStr">
        <is>
          <t>Hand hygiene techniques</t>
        </is>
      </c>
      <c r="C4685" t="inlineStr">
        <is>
          <t>Yes</t>
        </is>
      </c>
      <c r="D4685"/>
      <c r="E4685" t="inlineStr">
        <is>
          <t>https://www.youtube.com/results?search_query=Hand+hygiene+techniques&amp;sp=EgQgAXAB</t>
        </is>
      </c>
    </row>
    <row r="4686" ht="25.5" customHeight="1">
      <c r="A4686" t="inlineStr">
        <is>
          <t>washing hands</t>
        </is>
      </c>
      <c r="B4686" t="inlineStr">
        <is>
          <t>Steps to effective hand washing</t>
        </is>
      </c>
      <c r="C4686" t="inlineStr">
        <is>
          <t>Yes</t>
        </is>
      </c>
      <c r="D4686"/>
      <c r="E4686" t="inlineStr">
        <is>
          <t>https://www.youtube.com/results?search_query=Steps+to+effective+hand+washing&amp;sp=EgQgAXAB</t>
        </is>
      </c>
    </row>
    <row r="4687" ht="25.5" customHeight="1">
      <c r="A4687" t="inlineStr">
        <is>
          <t>washing hands</t>
        </is>
      </c>
      <c r="B4687" t="inlineStr">
        <is>
          <t>Importance of hand washing in disease prevention</t>
        </is>
      </c>
      <c r="C4687" t="inlineStr">
        <is>
          <t>Yes</t>
        </is>
      </c>
      <c r="D4687"/>
      <c r="E4687" t="inlineStr">
        <is>
          <t>https://www.youtube.com/results?search_query=Importance+of+hand+washing+in+disease+prevention&amp;sp=EgQgAXAB</t>
        </is>
      </c>
    </row>
    <row r="4688" ht="25.5" customHeight="1">
      <c r="A4688" t="inlineStr">
        <is>
          <t>washing hands</t>
        </is>
      </c>
      <c r="B4688" t="inlineStr">
        <is>
          <t>A day in life of a nurse: Hand hygiene</t>
        </is>
      </c>
      <c r="C4688" t="inlineStr">
        <is>
          <t>Yes</t>
        </is>
      </c>
      <c r="D4688"/>
      <c r="E4688" t="inlineStr">
        <is>
          <t>https://www.youtube.com/results?search_query=A+day+in+life+of+a+nurse:+Hand+hygiene&amp;sp=EgQgAXAB</t>
        </is>
      </c>
    </row>
    <row r="4689" ht="25.5" customHeight="1">
      <c r="A4689" t="inlineStr">
        <is>
          <t>washing hands</t>
        </is>
      </c>
      <c r="B4689" t="inlineStr">
        <is>
          <t>Hand washing tutorial for kids</t>
        </is>
      </c>
      <c r="C4689" t="inlineStr">
        <is>
          <t>Yes</t>
        </is>
      </c>
      <c r="D4689"/>
      <c r="E4689" t="inlineStr">
        <is>
          <t>https://www.youtube.com/results?search_query=Hand+washing+tutorial+for+kids&amp;sp=EgQgAXAB</t>
        </is>
      </c>
    </row>
    <row r="4690" ht="25.5" customHeight="1">
      <c r="A4690" t="inlineStr">
        <is>
          <t>washing hands</t>
        </is>
      </c>
      <c r="B4690" t="inlineStr">
        <is>
          <t>Hand washing procedure according to WHO</t>
        </is>
      </c>
      <c r="C4690" t="inlineStr">
        <is>
          <t>Yes</t>
        </is>
      </c>
      <c r="D4690"/>
      <c r="E4690" t="inlineStr">
        <is>
          <t>https://www.youtube.com/results?search_query=Hand+washing+procedure+according+to+WHO&amp;sp=EgQgAXAB</t>
        </is>
      </c>
    </row>
    <row r="4691" ht="25.5" customHeight="1">
      <c r="A4691" t="inlineStr">
        <is>
          <t>washing hands</t>
        </is>
      </c>
      <c r="B4691" t="inlineStr">
        <is>
          <t>Hand washing techniques in health care</t>
        </is>
      </c>
      <c r="C4691" t="inlineStr">
        <is>
          <t>Yes</t>
        </is>
      </c>
      <c r="D4691"/>
      <c r="E4691" t="inlineStr">
        <is>
          <t>https://www.youtube.com/results?search_query=Hand+washing+techniques+in+health+care&amp;sp=EgQgAXAB</t>
        </is>
      </c>
    </row>
    <row r="4692" ht="25.5" customHeight="1">
      <c r="A4692" t="inlineStr">
        <is>
          <t>washing hands</t>
        </is>
      </c>
      <c r="B4692" t="inlineStr">
        <is>
          <t>Healthy habits: Hand washing practices</t>
        </is>
      </c>
      <c r="C4692" t="inlineStr">
        <is>
          <t>Yes</t>
        </is>
      </c>
      <c r="D4692"/>
      <c r="E4692" t="inlineStr">
        <is>
          <t>https://www.youtube.com/results?search_query=Healthy+habits:+Hand+washing+practices&amp;sp=EgQgAXAB</t>
        </is>
      </c>
    </row>
    <row r="4693" ht="25.5" customHeight="1">
      <c r="A4693" t="inlineStr">
        <is>
          <t>washing hands</t>
        </is>
      </c>
      <c r="B4693" t="inlineStr">
        <is>
          <t>Hand washing procedure during COVID19 pandemic</t>
        </is>
      </c>
      <c r="C4693" t="inlineStr">
        <is>
          <t>Yes</t>
        </is>
      </c>
      <c r="D4693"/>
      <c r="E4693" t="inlineStr">
        <is>
          <t>https://www.youtube.com/results?search_query=Hand+washing+procedure+during+COVID19+pandemic&amp;sp=EgQgAXAB</t>
        </is>
      </c>
    </row>
    <row r="4694" ht="25.5" customHeight="1">
      <c r="A4694" t="inlineStr">
        <is>
          <t>water skiing</t>
        </is>
      </c>
      <c r="B4694" t="inlineStr">
        <is>
          <t>How to start water skiing for beginners</t>
        </is>
      </c>
      <c r="C4694" t="inlineStr">
        <is>
          <t>Yes</t>
        </is>
      </c>
      <c r="D4694"/>
      <c r="E4694" t="inlineStr">
        <is>
          <t>https://www.youtube.com/results?search_query=How+to+start+water+skiing+for+beginners&amp;sp=EgQgAXAB</t>
        </is>
      </c>
    </row>
    <row r="4695" ht="25.5" customHeight="1">
      <c r="A4695" t="inlineStr">
        <is>
          <t>water skiing</t>
        </is>
      </c>
      <c r="B4695" t="inlineStr">
        <is>
          <t>Day in the life of' professional water skier</t>
        </is>
      </c>
      <c r="C4695" t="inlineStr">
        <is>
          <t>Yes</t>
        </is>
      </c>
      <c r="D4695"/>
      <c r="E4695" t="inlineStr">
        <is>
          <t>https://www.youtube.com/results?search_query=Day+in+the+life+of'+professional+water+skier&amp;sp=EgQgAXAB</t>
        </is>
      </c>
    </row>
    <row r="4696" ht="25.5" customHeight="1">
      <c r="A4696" t="inlineStr">
        <is>
          <t>water skiing</t>
        </is>
      </c>
      <c r="B4696" t="inlineStr">
        <is>
          <t>Tutorial on perfecting water skiing techniques</t>
        </is>
      </c>
      <c r="C4696" t="inlineStr">
        <is>
          <t>Yes</t>
        </is>
      </c>
      <c r="D4696"/>
      <c r="E4696" t="inlineStr">
        <is>
          <t>https://www.youtube.com/results?search_query=Tutorial+on+perfecting+water+skiing+techniques&amp;sp=EgQgAXAB</t>
        </is>
      </c>
    </row>
    <row r="4697" ht="25.5" customHeight="1">
      <c r="A4697" t="inlineStr">
        <is>
          <t>water skiing</t>
        </is>
      </c>
      <c r="B4697" t="inlineStr">
        <is>
          <t>Water skiing safety tips and guidelines</t>
        </is>
      </c>
      <c r="C4697" t="inlineStr">
        <is>
          <t>Yes</t>
        </is>
      </c>
      <c r="D4697"/>
      <c r="E4697" t="inlineStr">
        <is>
          <t>https://www.youtube.com/results?search_query=Water+skiing+safety+tips+and+guidelines&amp;sp=EgQgAXAB</t>
        </is>
      </c>
    </row>
    <row r="4698" ht="25.5" customHeight="1">
      <c r="A4698" t="inlineStr">
        <is>
          <t>water skiing</t>
        </is>
      </c>
      <c r="B4698" t="inlineStr">
        <is>
          <t>How to choose the right water skiing equipment</t>
        </is>
      </c>
      <c r="C4698" t="inlineStr">
        <is>
          <t>Yes</t>
        </is>
      </c>
      <c r="D4698"/>
      <c r="E4698" t="inlineStr">
        <is>
          <t>https://www.youtube.com/results?search_query=How+to+choose+the+right+water+skiing+equipment&amp;sp=EgQgAXAB</t>
        </is>
      </c>
    </row>
    <row r="4699" ht="25.5" customHeight="1">
      <c r="A4699" t="inlineStr">
        <is>
          <t>water skiing</t>
        </is>
      </c>
      <c r="B4699" t="inlineStr">
        <is>
          <t>Overview of water skiing rules and regulations</t>
        </is>
      </c>
      <c r="C4699" t="inlineStr">
        <is>
          <t>Yes</t>
        </is>
      </c>
      <c r="D4699"/>
      <c r="E4699" t="inlineStr">
        <is>
          <t>https://www.youtube.com/results?search_query=Overview+of+water+skiing+rules+and+regulations&amp;sp=EgQgAXAB</t>
        </is>
      </c>
    </row>
    <row r="4700" ht="25.5" customHeight="1">
      <c r="A4700" t="inlineStr">
        <is>
          <t>water skiing</t>
        </is>
      </c>
      <c r="B4700" t="inlineStr">
        <is>
          <t>Guide to performing water skiing tricks</t>
        </is>
      </c>
      <c r="C4700" t="inlineStr">
        <is>
          <t>Yes</t>
        </is>
      </c>
      <c r="D4700"/>
      <c r="E4700" t="inlineStr">
        <is>
          <t>https://www.youtube.com/results?search_query=Guide+to+performing+water+skiing+tricks&amp;sp=EgQgAXAB</t>
        </is>
      </c>
    </row>
    <row r="4701" ht="25.5" customHeight="1">
      <c r="A4701" t="inlineStr">
        <is>
          <t>water skiing</t>
        </is>
      </c>
      <c r="B4701" t="inlineStr">
        <is>
          <t>Training routine for competitive water skiing</t>
        </is>
      </c>
      <c r="C4701" t="inlineStr">
        <is>
          <t>Yes</t>
        </is>
      </c>
      <c r="D4701"/>
      <c r="E4701" t="inlineStr">
        <is>
          <t>https://www.youtube.com/results?search_query=Training+routine+for+competitive+water+skiing&amp;sp=EgQgAXAB</t>
        </is>
      </c>
    </row>
    <row r="4702" ht="25.5" customHeight="1">
      <c r="A4702" t="inlineStr">
        <is>
          <t>water skiing</t>
        </is>
      </c>
      <c r="B4702" t="inlineStr">
        <is>
          <t>History and evolution of water skiing</t>
        </is>
      </c>
      <c r="C4702" t="inlineStr">
        <is>
          <t>Yes</t>
        </is>
      </c>
      <c r="D4702"/>
      <c r="E4702" t="inlineStr">
        <is>
          <t>https://www.youtube.com/results?search_query=History+and+evolution+of+water+skiing&amp;sp=EgQgAXAB</t>
        </is>
      </c>
    </row>
    <row r="4703" ht="25.5" customHeight="1">
      <c r="A4703" t="inlineStr">
        <is>
          <t>water skiing</t>
        </is>
      </c>
      <c r="B4703" t="inlineStr">
        <is>
          <t>Pros and cons of different water skiing styles</t>
        </is>
      </c>
      <c r="C4703" t="inlineStr">
        <is>
          <t>Yes</t>
        </is>
      </c>
      <c r="D4703"/>
      <c r="E4703" t="inlineStr">
        <is>
          <t>https://www.youtube.com/results?search_query=Pros+and+cons+of+different+water+skiing+styles&amp;sp=EgQgAXAB</t>
        </is>
      </c>
    </row>
    <row r="4704" ht="25.5" customHeight="1">
      <c r="A4704" t="inlineStr">
        <is>
          <t>water sliding</t>
        </is>
      </c>
      <c r="B4704" t="inlineStr">
        <is>
          <t>Best water slides in the world</t>
        </is>
      </c>
      <c r="C4704" t="inlineStr">
        <is>
          <t>Yes</t>
        </is>
      </c>
      <c r="D4704"/>
      <c r="E4704" t="inlineStr">
        <is>
          <t>https://www.youtube.com/results?search_query=Best+water+slides+in+the+world&amp;sp=EgQgAXAB</t>
        </is>
      </c>
    </row>
    <row r="4705" ht="25.5" customHeight="1">
      <c r="A4705" t="inlineStr">
        <is>
          <t>water sliding</t>
        </is>
      </c>
      <c r="B4705" t="inlineStr">
        <is>
          <t>How to create a backyard water slide</t>
        </is>
      </c>
      <c r="C4705" t="inlineStr">
        <is>
          <t>Yes</t>
        </is>
      </c>
      <c r="D4705"/>
      <c r="E4705" t="inlineStr">
        <is>
          <t>https://www.youtube.com/results?search_query=How+to+create+a+backyard+water+slide&amp;sp=EgQgAXAB</t>
        </is>
      </c>
    </row>
    <row r="4706" ht="25.5" customHeight="1">
      <c r="A4706" t="inlineStr">
        <is>
          <t>water sliding</t>
        </is>
      </c>
      <c r="B4706" t="inlineStr">
        <is>
          <t>Longest water slide challenges</t>
        </is>
      </c>
      <c r="C4706" t="inlineStr">
        <is>
          <t>Yes</t>
        </is>
      </c>
      <c r="D4706"/>
      <c r="E4706" t="inlineStr">
        <is>
          <t>https://www.youtube.com/results?search_query=Longest+water+slide+challenges&amp;sp=EgQgAXAB</t>
        </is>
      </c>
    </row>
    <row r="4707" ht="25.5" customHeight="1">
      <c r="A4707" t="inlineStr">
        <is>
          <t>water sliding</t>
        </is>
      </c>
      <c r="B4707" t="inlineStr">
        <is>
          <t>Water slide physics explained</t>
        </is>
      </c>
      <c r="C4707" t="inlineStr">
        <is>
          <t>Yes</t>
        </is>
      </c>
      <c r="D4707"/>
      <c r="E4707" t="inlineStr">
        <is>
          <t>https://www.youtube.com/results?search_query=Water+slide+physics+explained&amp;sp=EgQgAXAB</t>
        </is>
      </c>
    </row>
    <row r="4708" ht="25.5" customHeight="1">
      <c r="A4708" t="inlineStr">
        <is>
          <t>water sliding</t>
        </is>
      </c>
      <c r="B4708" t="inlineStr">
        <is>
          <t>Day in the life of a water park lifeguard</t>
        </is>
      </c>
      <c r="C4708" t="inlineStr">
        <is>
          <t>Yes</t>
        </is>
      </c>
      <c r="D4708"/>
      <c r="E4708" t="inlineStr">
        <is>
          <t>https://www.youtube.com/results?search_query=Day+in+the+life+of+a+water+park+lifeguard&amp;sp=EgQgAXAB</t>
        </is>
      </c>
    </row>
    <row r="4709" ht="25.5" customHeight="1">
      <c r="A4709" t="inlineStr">
        <is>
          <t>water sliding</t>
        </is>
      </c>
      <c r="B4709" t="inlineStr">
        <is>
          <t>Insane water slide stunts compilation</t>
        </is>
      </c>
      <c r="C4709" t="inlineStr">
        <is>
          <t>Yes</t>
        </is>
      </c>
      <c r="D4709"/>
      <c r="E4709" t="inlineStr">
        <is>
          <t>https://www.youtube.com/results?search_query=Insane+water+slide+stunts+compilation&amp;sp=EgQgAXAB</t>
        </is>
      </c>
    </row>
    <row r="4710" ht="25.5" customHeight="1">
      <c r="A4710" t="inlineStr">
        <is>
          <t>water sliding</t>
        </is>
      </c>
      <c r="B4710" t="inlineStr">
        <is>
          <t>DIY water slide building tips</t>
        </is>
      </c>
      <c r="C4710" t="inlineStr">
        <is>
          <t>Yes</t>
        </is>
      </c>
      <c r="D4710"/>
      <c r="E4710" t="inlineStr">
        <is>
          <t>https://www.youtube.com/results?search_query=DIY+water+slide+building+tips&amp;sp=EgQgAXAB</t>
        </is>
      </c>
    </row>
    <row r="4711" ht="25.5" customHeight="1">
      <c r="A4711" t="inlineStr">
        <is>
          <t>water sliding</t>
        </is>
      </c>
      <c r="B4711" t="inlineStr">
        <is>
          <t>Safest techniques for sliding on water slides</t>
        </is>
      </c>
      <c r="C4711" t="inlineStr">
        <is>
          <t>Yes</t>
        </is>
      </c>
      <c r="D4711"/>
      <c r="E4711" t="inlineStr">
        <is>
          <t>https://www.youtube.com/results?search_query=Safest+techniques+for+sliding+on+water+slides&amp;sp=EgQgAXAB</t>
        </is>
      </c>
    </row>
    <row r="4712" ht="25.5" customHeight="1">
      <c r="A4712" t="inlineStr">
        <is>
          <t>water sliding</t>
        </is>
      </c>
      <c r="B4712" t="inlineStr">
        <is>
          <t>Greatest water park trips vlogs</t>
        </is>
      </c>
      <c r="C4712" t="inlineStr">
        <is>
          <t>Yes</t>
        </is>
      </c>
      <c r="D4712"/>
      <c r="E4712" t="inlineStr">
        <is>
          <t>https://www.youtube.com/results?search_query=Greatest+water+park+trips+vlogs&amp;sp=EgQgAXAB</t>
        </is>
      </c>
    </row>
    <row r="4713" ht="25.5" customHeight="1">
      <c r="A4713" t="inlineStr">
        <is>
          <t>water sliding</t>
        </is>
      </c>
      <c r="B4713" t="inlineStr">
        <is>
          <t>Extreme water sliding championships</t>
        </is>
      </c>
      <c r="C4713" t="inlineStr">
        <is>
          <t>Yes</t>
        </is>
      </c>
      <c r="D4713"/>
      <c r="E4713" t="inlineStr">
        <is>
          <t>https://www.youtube.com/results?search_query=Extreme+water+sliding+championships&amp;sp=EgQgAXAB</t>
        </is>
      </c>
    </row>
    <row r="4714" ht="25.5" customHeight="1">
      <c r="A4714" t="inlineStr">
        <is>
          <t>watering plants</t>
        </is>
      </c>
      <c r="B4714" t="inlineStr">
        <is>
          <t>How to water plants correctly</t>
        </is>
      </c>
      <c r="C4714" t="inlineStr">
        <is>
          <t>Yes</t>
        </is>
      </c>
      <c r="D4714"/>
      <c r="E4714" t="inlineStr">
        <is>
          <t>https://www.youtube.com/results?search_query=How+to+water+plants+correctly&amp;sp=EgQgAXAB</t>
        </is>
      </c>
    </row>
    <row r="4715" ht="25.5" customHeight="1">
      <c r="A4715" t="inlineStr">
        <is>
          <t>watering plants</t>
        </is>
      </c>
      <c r="B4715" t="inlineStr">
        <is>
          <t>Best time to water indoor plants</t>
        </is>
      </c>
      <c r="C4715" t="inlineStr">
        <is>
          <t>Yes</t>
        </is>
      </c>
      <c r="D4715"/>
      <c r="E4715" t="inlineStr">
        <is>
          <t>https://www.youtube.com/results?search_query=Best+time+to+water+indoor+plants&amp;sp=EgQgAXAB</t>
        </is>
      </c>
    </row>
    <row r="4716" ht="25.5" customHeight="1">
      <c r="A4716" t="inlineStr">
        <is>
          <t>watering plants</t>
        </is>
      </c>
      <c r="B4716" t="inlineStr">
        <is>
          <t>Proper watering techniques for outdoor plants</t>
        </is>
      </c>
      <c r="C4716" t="inlineStr">
        <is>
          <t>Yes</t>
        </is>
      </c>
      <c r="D4716"/>
      <c r="E4716" t="inlineStr">
        <is>
          <t>https://www.youtube.com/results?search_query=Proper+watering+techniques+for+outdoor+plants&amp;sp=EgQgAXAB</t>
        </is>
      </c>
    </row>
    <row r="4717" ht="25.5" customHeight="1">
      <c r="A4717" t="inlineStr">
        <is>
          <t>watering plants</t>
        </is>
      </c>
      <c r="B4717" t="inlineStr">
        <is>
          <t>Day in the life of a gardener</t>
        </is>
      </c>
      <c r="C4717" t="inlineStr">
        <is>
          <t>Yes</t>
        </is>
      </c>
      <c r="D4717"/>
      <c r="E4717" t="inlineStr">
        <is>
          <t>https://www.youtube.com/results?search_query=Day+in+the+life+of+a+gardener&amp;sp=EgQgAXAB</t>
        </is>
      </c>
    </row>
    <row r="4718" ht="25.5" customHeight="1">
      <c r="A4718" t="inlineStr">
        <is>
          <t>watering plants</t>
        </is>
      </c>
      <c r="B4718" t="inlineStr">
        <is>
          <t>Manual on watering different types of plants</t>
        </is>
      </c>
      <c r="C4718" t="inlineStr">
        <is>
          <t>Yes</t>
        </is>
      </c>
      <c r="D4718"/>
      <c r="E4718" t="inlineStr">
        <is>
          <t>https://www.youtube.com/results?search_query=Manual+on+watering+different+types+of+plants&amp;sp=EgQgAXAB</t>
        </is>
      </c>
    </row>
    <row r="4719" ht="25.5" customHeight="1">
      <c r="A4719" t="inlineStr">
        <is>
          <t>watering plants</t>
        </is>
      </c>
      <c r="B4719" t="inlineStr">
        <is>
          <t>Tips to prevent overwatering plants</t>
        </is>
      </c>
      <c r="C4719" t="inlineStr">
        <is>
          <t>Yes</t>
        </is>
      </c>
      <c r="D4719"/>
      <c r="E4719" t="inlineStr">
        <is>
          <t>https://www.youtube.com/results?search_query=Tips+to+prevent+overwatering+plants&amp;sp=EgQgAXAB</t>
        </is>
      </c>
    </row>
    <row r="4720" ht="25.5" customHeight="1">
      <c r="A4720" t="inlineStr">
        <is>
          <t>watering plants</t>
        </is>
      </c>
      <c r="B4720" t="inlineStr">
        <is>
          <t>Watering plants while on vacation: solutions and tips</t>
        </is>
      </c>
      <c r="C4720" t="inlineStr">
        <is>
          <t>Yes</t>
        </is>
      </c>
      <c r="D4720"/>
      <c r="E4720" t="inlineStr">
        <is>
          <t>https://www.youtube.com/results?search_query=Watering+plants+while+on+vacation:+solutions+and+tips&amp;sp=EgQgAXAB</t>
        </is>
      </c>
    </row>
    <row r="4721" ht="25.5" customHeight="1">
      <c r="A4721" t="inlineStr">
        <is>
          <t>watering plants</t>
        </is>
      </c>
      <c r="B4721" t="inlineStr">
        <is>
          <t>Demonstration of watering plants in pots</t>
        </is>
      </c>
      <c r="C4721" t="inlineStr">
        <is>
          <t>Yes</t>
        </is>
      </c>
      <c r="D4721"/>
      <c r="E4721" t="inlineStr">
        <is>
          <t>https://www.youtube.com/results?search_query=Demonstration+of+watering+plants+in+pots&amp;sp=EgQgAXAB</t>
        </is>
      </c>
    </row>
    <row r="4722" ht="25.5" customHeight="1">
      <c r="A4722" t="inlineStr">
        <is>
          <t>watering plants</t>
        </is>
      </c>
      <c r="B4722" t="inlineStr">
        <is>
          <t>Methods to water succulents</t>
        </is>
      </c>
      <c r="C4722" t="inlineStr">
        <is>
          <t>Yes</t>
        </is>
      </c>
      <c r="D4722"/>
      <c r="E4722" t="inlineStr">
        <is>
          <t>https://www.youtube.com/results?search_query=Methods+to+water+succulents&amp;sp=EgQgAXAB</t>
        </is>
      </c>
    </row>
    <row r="4723" ht="25.5" customHeight="1">
      <c r="A4723" t="inlineStr">
        <is>
          <t>watering plants</t>
        </is>
      </c>
      <c r="B4723" t="inlineStr">
        <is>
          <t>Understanding plant watering schedule through seasons</t>
        </is>
      </c>
      <c r="C4723" t="inlineStr">
        <is>
          <t>Yes</t>
        </is>
      </c>
      <c r="D4723"/>
      <c r="E4723" t="inlineStr">
        <is>
          <t>https://www.youtube.com/results?search_query=Understanding+plant+watering+schedule+through+seasons&amp;sp=EgQgAXAB</t>
        </is>
      </c>
    </row>
    <row r="4724" ht="25.5" customHeight="1">
      <c r="A4724" t="inlineStr">
        <is>
          <t>waxing back</t>
        </is>
      </c>
      <c r="B4724" t="inlineStr">
        <is>
          <t>How to safely wax your back at home</t>
        </is>
      </c>
      <c r="C4724" t="inlineStr">
        <is>
          <t>Yes</t>
        </is>
      </c>
      <c r="D4724"/>
      <c r="E4724" t="inlineStr">
        <is>
          <t>https://www.youtube.com/results?search_query=How+to+safely+wax+your+back+at+home&amp;sp=EgQgAXAB</t>
        </is>
      </c>
    </row>
    <row r="4725" ht="25.5" customHeight="1">
      <c r="A4725" t="inlineStr">
        <is>
          <t>waxing back</t>
        </is>
      </c>
      <c r="B4725" t="inlineStr">
        <is>
          <t>Back waxing tutorial for beginners</t>
        </is>
      </c>
      <c r="C4725" t="inlineStr">
        <is>
          <t>Yes</t>
        </is>
      </c>
      <c r="D4725"/>
      <c r="E4725" t="inlineStr">
        <is>
          <t>https://www.youtube.com/results?search_query=Back+waxing+tutorial+for+beginners&amp;sp=EgQgAXAB</t>
        </is>
      </c>
    </row>
    <row r="4726" ht="25.5" customHeight="1">
      <c r="A4726" t="inlineStr">
        <is>
          <t>waxing back</t>
        </is>
      </c>
      <c r="B4726" t="inlineStr">
        <is>
          <t>Dermatologists tips on back waxing</t>
        </is>
      </c>
      <c r="C4726" t="inlineStr">
        <is>
          <t>Yes</t>
        </is>
      </c>
      <c r="D4726"/>
      <c r="E4726" t="inlineStr">
        <is>
          <t>https://www.youtube.com/results?search_query=Dermatologists+tips+on+back+waxing&amp;sp=EgQgAXAB</t>
        </is>
      </c>
    </row>
    <row r="4727" ht="25.5" customHeight="1">
      <c r="A4727" t="inlineStr">
        <is>
          <t>waxing back</t>
        </is>
      </c>
      <c r="B4727" t="inlineStr">
        <is>
          <t>Day in the life of a professional back waxer</t>
        </is>
      </c>
      <c r="C4727" t="inlineStr">
        <is>
          <t>Yes</t>
        </is>
      </c>
      <c r="D4727"/>
      <c r="E4727" t="inlineStr">
        <is>
          <t>https://www.youtube.com/results?search_query=Day+in+the+life+of+a+professional+back+waxer&amp;sp=EgQgAXAB</t>
        </is>
      </c>
    </row>
    <row r="4728" ht="25.5" customHeight="1">
      <c r="A4728" t="inlineStr">
        <is>
          <t>waxing back</t>
        </is>
      </c>
      <c r="B4728" t="inlineStr">
        <is>
          <t>Best back waxing kits reviews</t>
        </is>
      </c>
      <c r="C4728" t="inlineStr">
        <is>
          <t>Yes</t>
        </is>
      </c>
      <c r="D4728"/>
      <c r="E4728" t="inlineStr">
        <is>
          <t>https://www.youtube.com/results?search_query=Best+back+waxing+kits+reviews&amp;sp=EgQgAXAB</t>
        </is>
      </c>
    </row>
    <row r="4729" ht="25.5" customHeight="1">
      <c r="A4729" t="inlineStr">
        <is>
          <t>waxing back</t>
        </is>
      </c>
      <c r="B4729" t="inlineStr">
        <is>
          <t>Painfree methods for back waxing</t>
        </is>
      </c>
      <c r="C4729" t="inlineStr">
        <is>
          <t>Yes</t>
        </is>
      </c>
      <c r="D4729"/>
      <c r="E4729" t="inlineStr">
        <is>
          <t>https://www.youtube.com/results?search_query=Painfree+methods+for+back+waxing&amp;sp=EgQgAXAB</t>
        </is>
      </c>
    </row>
    <row r="4730" ht="25.5" customHeight="1">
      <c r="A4730" t="inlineStr">
        <is>
          <t>waxing back</t>
        </is>
      </c>
      <c r="B4730" t="inlineStr">
        <is>
          <t>Do's and Don'ts of back waxing</t>
        </is>
      </c>
      <c r="C4730" t="inlineStr">
        <is>
          <t>Yes</t>
        </is>
      </c>
      <c r="D4730"/>
      <c r="E4730" t="inlineStr">
        <is>
          <t>https://www.youtube.com/results?search_query=Do's+and+Don'ts+of+back+waxing&amp;sp=EgQgAXAB</t>
        </is>
      </c>
    </row>
    <row r="4731" ht="25.5" customHeight="1">
      <c r="A4731" t="inlineStr">
        <is>
          <t>waxing back</t>
        </is>
      </c>
      <c r="B4731" t="inlineStr">
        <is>
          <t>Back waxing procedure and aftercare</t>
        </is>
      </c>
      <c r="C4731" t="inlineStr">
        <is>
          <t>Yes</t>
        </is>
      </c>
      <c r="D4731"/>
      <c r="E4731" t="inlineStr">
        <is>
          <t>https://www.youtube.com/results?search_query=Back+waxing+procedure+and+aftercare&amp;sp=EgQgAXAB</t>
        </is>
      </c>
    </row>
    <row r="4732" ht="25.5" customHeight="1">
      <c r="A4732" t="inlineStr">
        <is>
          <t>waxing back</t>
        </is>
      </c>
      <c r="B4732" t="inlineStr">
        <is>
          <t>Back waxing compared to other hair removal methods</t>
        </is>
      </c>
      <c r="C4732" t="inlineStr">
        <is>
          <t>Yes</t>
        </is>
      </c>
      <c r="D4732"/>
      <c r="E4732" t="inlineStr">
        <is>
          <t>https://www.youtube.com/results?search_query=Back+waxing+compared+to+other+hair+removal+methods&amp;sp=EgQgAXAB</t>
        </is>
      </c>
    </row>
    <row r="4733" ht="25.5" customHeight="1">
      <c r="A4733" t="inlineStr">
        <is>
          <t>waxing back</t>
        </is>
      </c>
      <c r="B4733" t="inlineStr">
        <is>
          <t>How to maintain a smooth back postwaxing</t>
        </is>
      </c>
      <c r="C4733" t="inlineStr">
        <is>
          <t>Yes</t>
        </is>
      </c>
      <c r="D4733"/>
      <c r="E4733" t="inlineStr">
        <is>
          <t>https://www.youtube.com/results?search_query=How+to+maintain+a+smooth+back+postwaxing&amp;sp=EgQgAXAB</t>
        </is>
      </c>
    </row>
    <row r="4734" ht="25.5" customHeight="1">
      <c r="A4734" t="inlineStr">
        <is>
          <t>waxing chest</t>
        </is>
      </c>
      <c r="B4734" t="inlineStr">
        <is>
          <t>How to wax chest at home</t>
        </is>
      </c>
      <c r="C4734" t="inlineStr">
        <is>
          <t>Yes</t>
        </is>
      </c>
      <c r="D4734"/>
      <c r="E4734" t="inlineStr">
        <is>
          <t>https://www.youtube.com/results?search_query=How+to+wax+chest+at+home&amp;sp=EgQgAXAB</t>
        </is>
      </c>
    </row>
    <row r="4735" ht="25.5" customHeight="1">
      <c r="A4735" t="inlineStr">
        <is>
          <t>waxing chest</t>
        </is>
      </c>
      <c r="B4735" t="inlineStr">
        <is>
          <t>Chest waxing tutorial for beginners</t>
        </is>
      </c>
      <c r="C4735" t="inlineStr">
        <is>
          <t>Yes</t>
        </is>
      </c>
      <c r="D4735"/>
      <c r="E4735" t="inlineStr">
        <is>
          <t>https://www.youtube.com/results?search_query=Chest+waxing+tutorial+for+beginners&amp;sp=EgQgAXAB</t>
        </is>
      </c>
    </row>
    <row r="4736" ht="25.5" customHeight="1">
      <c r="A4736" t="inlineStr">
        <is>
          <t>waxing chest</t>
        </is>
      </c>
      <c r="B4736" t="inlineStr">
        <is>
          <t>Day in the life of a professional chest waxer</t>
        </is>
      </c>
      <c r="C4736" t="inlineStr">
        <is>
          <t>Yes</t>
        </is>
      </c>
      <c r="D4736"/>
      <c r="E4736" t="inlineStr">
        <is>
          <t>https://www.youtube.com/results?search_query=Day+in+the+life+of+a+professional+chest+waxer&amp;sp=EgQgAXAB</t>
        </is>
      </c>
    </row>
    <row r="4737" ht="25.5" customHeight="1">
      <c r="A4737" t="inlineStr">
        <is>
          <t>waxing chest</t>
        </is>
      </c>
      <c r="B4737" t="inlineStr">
        <is>
          <t>Best techniques for waxing chest</t>
        </is>
      </c>
      <c r="C4737" t="inlineStr">
        <is>
          <t>Yes</t>
        </is>
      </c>
      <c r="D4737"/>
      <c r="E4737" t="inlineStr">
        <is>
          <t>https://www.youtube.com/results?search_query=Best+techniques+for+waxing+chest&amp;sp=EgQgAXAB</t>
        </is>
      </c>
    </row>
    <row r="4738" ht="25.5" customHeight="1">
      <c r="A4738" t="inlineStr">
        <is>
          <t>waxing chest</t>
        </is>
      </c>
      <c r="B4738" t="inlineStr">
        <is>
          <t>Chest waxing tips and tricks</t>
        </is>
      </c>
      <c r="C4738" t="inlineStr">
        <is>
          <t>Yes</t>
        </is>
      </c>
      <c r="D4738"/>
      <c r="E4738" t="inlineStr">
        <is>
          <t>https://www.youtube.com/results?search_query=Chest+waxing+tips+and+tricks&amp;sp=EgQgAXAB</t>
        </is>
      </c>
    </row>
    <row r="4739" ht="25.5" customHeight="1">
      <c r="A4739" t="inlineStr">
        <is>
          <t>waxing chest</t>
        </is>
      </c>
      <c r="B4739" t="inlineStr">
        <is>
          <t>Preparation for chest waxing</t>
        </is>
      </c>
      <c r="C4739" t="inlineStr">
        <is>
          <t>Yes</t>
        </is>
      </c>
      <c r="D4739"/>
      <c r="E4739" t="inlineStr">
        <is>
          <t>https://www.youtube.com/results?search_query=Preparation+for+chest+waxing&amp;sp=EgQgAXAB</t>
        </is>
      </c>
    </row>
    <row r="4740" ht="25.5" customHeight="1">
      <c r="A4740" t="inlineStr">
        <is>
          <t>waxing chest</t>
        </is>
      </c>
      <c r="B4740" t="inlineStr">
        <is>
          <t>Aftercare routine for chest waxing</t>
        </is>
      </c>
      <c r="C4740" t="inlineStr">
        <is>
          <t>Yes</t>
        </is>
      </c>
      <c r="D4740"/>
      <c r="E4740" t="inlineStr">
        <is>
          <t>https://www.youtube.com/results?search_query=Aftercare+routine+for+chest+waxing&amp;sp=EgQgAXAB</t>
        </is>
      </c>
    </row>
    <row r="4741" ht="25.5" customHeight="1">
      <c r="A4741" t="inlineStr">
        <is>
          <t>waxing chest</t>
        </is>
      </c>
      <c r="B4741" t="inlineStr">
        <is>
          <t>Avoiding common mistakes in waxing chest</t>
        </is>
      </c>
      <c r="C4741" t="inlineStr">
        <is>
          <t>Yes</t>
        </is>
      </c>
      <c r="D4741"/>
      <c r="E4741" t="inlineStr">
        <is>
          <t>https://www.youtube.com/results?search_query=Avoiding+common+mistakes+in+waxing+chest&amp;sp=EgQgAXAB</t>
        </is>
      </c>
    </row>
    <row r="4742" ht="25.5" customHeight="1">
      <c r="A4742" t="inlineStr">
        <is>
          <t>waxing chest</t>
        </is>
      </c>
      <c r="B4742" t="inlineStr">
        <is>
          <t>Do's and don'ts of chest waxing</t>
        </is>
      </c>
      <c r="C4742" t="inlineStr">
        <is>
          <t>Yes</t>
        </is>
      </c>
      <c r="D4742"/>
      <c r="E4742" t="inlineStr">
        <is>
          <t>https://www.youtube.com/results?search_query=Do's+and+don'ts+of+chest+waxing&amp;sp=EgQgAXAB</t>
        </is>
      </c>
    </row>
    <row r="4743" ht="25.5" customHeight="1">
      <c r="A4743" t="inlineStr">
        <is>
          <t>waxing chest</t>
        </is>
      </c>
      <c r="B4743" t="inlineStr">
        <is>
          <t>Waxing chest pain management tips</t>
        </is>
      </c>
      <c r="C4743" t="inlineStr">
        <is>
          <t>Yes</t>
        </is>
      </c>
      <c r="D4743"/>
      <c r="E4743" t="inlineStr">
        <is>
          <t>https://www.youtube.com/results?search_query=Waxing+chest+pain+management+tips&amp;sp=EgQgAXAB</t>
        </is>
      </c>
    </row>
    <row r="4744" ht="25.5" customHeight="1">
      <c r="A4744" t="inlineStr">
        <is>
          <t>waxing eyebrows</t>
        </is>
      </c>
      <c r="B4744" t="inlineStr">
        <is>
          <t>How to wax eyebrows at home tutorial</t>
        </is>
      </c>
      <c r="C4744" t="inlineStr">
        <is>
          <t>Yes</t>
        </is>
      </c>
      <c r="D4744"/>
      <c r="E4744" t="inlineStr">
        <is>
          <t>https://www.youtube.com/results?search_query=How+to+wax+eyebrows+at+home+tutorial&amp;sp=EgQgAXAB</t>
        </is>
      </c>
    </row>
    <row r="4745" ht="25.5" customHeight="1">
      <c r="A4745" t="inlineStr">
        <is>
          <t>waxing eyebrows</t>
        </is>
      </c>
      <c r="B4745" t="inlineStr">
        <is>
          <t>Eyebrow waxing for beginners</t>
        </is>
      </c>
      <c r="C4745" t="inlineStr">
        <is>
          <t>Yes</t>
        </is>
      </c>
      <c r="D4745"/>
      <c r="E4745" t="inlineStr">
        <is>
          <t>https://www.youtube.com/results?search_query=Eyebrow+waxing+for+beginners&amp;sp=EgQgAXAB</t>
        </is>
      </c>
    </row>
    <row r="4746" ht="25.5" customHeight="1">
      <c r="A4746" t="inlineStr">
        <is>
          <t>waxing eyebrows</t>
        </is>
      </c>
      <c r="B4746" t="inlineStr">
        <is>
          <t>Professional eyebrow waxing techniques</t>
        </is>
      </c>
      <c r="C4746" t="inlineStr">
        <is>
          <t>Yes</t>
        </is>
      </c>
      <c r="D4746"/>
      <c r="E4746" t="inlineStr">
        <is>
          <t>https://www.youtube.com/results?search_query=Professional+eyebrow+waxing+techniques&amp;sp=EgQgAXAB</t>
        </is>
      </c>
    </row>
    <row r="4747" ht="25.5" customHeight="1">
      <c r="A4747" t="inlineStr">
        <is>
          <t>waxing eyebrows</t>
        </is>
      </c>
      <c r="B4747" t="inlineStr">
        <is>
          <t>DIY eyebrow waxing guide</t>
        </is>
      </c>
      <c r="C4747" t="inlineStr">
        <is>
          <t>Yes</t>
        </is>
      </c>
      <c r="D4747"/>
      <c r="E4747" t="inlineStr">
        <is>
          <t>https://www.youtube.com/results?search_query=DIY+eyebrow+waxing+guide&amp;sp=EgQgAXAB</t>
        </is>
      </c>
    </row>
    <row r="4748" ht="25.5" customHeight="1">
      <c r="A4748" t="inlineStr">
        <is>
          <t>waxing eyebrows</t>
        </is>
      </c>
      <c r="B4748" t="inlineStr">
        <is>
          <t>Eyebrow waxing tips and tricks</t>
        </is>
      </c>
      <c r="C4748" t="inlineStr">
        <is>
          <t>Yes</t>
        </is>
      </c>
      <c r="D4748"/>
      <c r="E4748" t="inlineStr">
        <is>
          <t>https://www.youtube.com/results?search_query=Eyebrow+waxing+tips+and+tricks&amp;sp=EgQgAXAB</t>
        </is>
      </c>
    </row>
    <row r="4749" ht="25.5" customHeight="1">
      <c r="A4749" t="inlineStr">
        <is>
          <t>waxing eyebrows</t>
        </is>
      </c>
      <c r="B4749" t="inlineStr">
        <is>
          <t>Day in the life of a brow artist</t>
        </is>
      </c>
      <c r="C4749" t="inlineStr">
        <is>
          <t>Yes</t>
        </is>
      </c>
      <c r="D4749"/>
      <c r="E4749" t="inlineStr">
        <is>
          <t>https://www.youtube.com/results?search_query=Day+in+the+life+of+a+brow+artist&amp;sp=EgQgAXAB</t>
        </is>
      </c>
    </row>
    <row r="4750" ht="25.5" customHeight="1">
      <c r="A4750" t="inlineStr">
        <is>
          <t>waxing eyebrows</t>
        </is>
      </c>
      <c r="B4750" t="inlineStr">
        <is>
          <t>How to shape eyebrows with wax</t>
        </is>
      </c>
      <c r="C4750" t="inlineStr">
        <is>
          <t>Yes</t>
        </is>
      </c>
      <c r="D4750"/>
      <c r="E4750" t="inlineStr">
        <is>
          <t>https://www.youtube.com/results?search_query=How+to+shape+eyebrows+with+wax&amp;sp=EgQgAXAB</t>
        </is>
      </c>
    </row>
    <row r="4751" ht="25.5" customHeight="1">
      <c r="A4751" t="inlineStr">
        <is>
          <t>waxing eyebrows</t>
        </is>
      </c>
      <c r="B4751" t="inlineStr">
        <is>
          <t>Eyebrow waxing: do's and don'ts</t>
        </is>
      </c>
      <c r="C4751" t="inlineStr">
        <is>
          <t>Yes</t>
        </is>
      </c>
      <c r="D4751"/>
      <c r="E4751" t="inlineStr">
        <is>
          <t>https://www.youtube.com/results?search_query=Eyebrow+waxing:+do's+and+don'ts&amp;sp=EgQgAXAB</t>
        </is>
      </c>
    </row>
    <row r="4752" ht="25.5" customHeight="1">
      <c r="A4752" t="inlineStr">
        <is>
          <t>waxing eyebrows</t>
        </is>
      </c>
      <c r="B4752" t="inlineStr">
        <is>
          <t>Step by step eyebrow waxing process</t>
        </is>
      </c>
      <c r="C4752" t="inlineStr">
        <is>
          <t>Yes</t>
        </is>
      </c>
      <c r="D4752"/>
      <c r="E4752" t="inlineStr">
        <is>
          <t>https://www.youtube.com/results?search_query=Step+by+step+eyebrow+waxing+process&amp;sp=EgQgAXAB</t>
        </is>
      </c>
    </row>
    <row r="4753" ht="25.5" customHeight="1">
      <c r="A4753" t="inlineStr">
        <is>
          <t>waxing eyebrows</t>
        </is>
      </c>
      <c r="B4753" t="inlineStr">
        <is>
          <t>Experiences at professional eyebrow waxing salons</t>
        </is>
      </c>
      <c r="C4753" t="inlineStr">
        <is>
          <t>Yes</t>
        </is>
      </c>
      <c r="D4753"/>
      <c r="E4753" t="inlineStr">
        <is>
          <t>https://www.youtube.com/results?search_query=Experiences+at+professional+eyebrow+waxing+salons&amp;sp=EgQgAXAB</t>
        </is>
      </c>
    </row>
    <row r="4754" ht="25.5" customHeight="1">
      <c r="A4754" t="inlineStr">
        <is>
          <t>waxing legs</t>
        </is>
      </c>
      <c r="B4754" t="inlineStr">
        <is>
          <t>How to wax legs at home step by step</t>
        </is>
      </c>
      <c r="C4754" t="inlineStr">
        <is>
          <t>Yes</t>
        </is>
      </c>
      <c r="D4754"/>
      <c r="E4754" t="inlineStr">
        <is>
          <t>https://www.youtube.com/results?search_query=How+to+wax+legs+at+home+step+by+step&amp;sp=EgQgAXAB</t>
        </is>
      </c>
    </row>
    <row r="4755" ht="25.5" customHeight="1">
      <c r="A4755" t="inlineStr">
        <is>
          <t>waxing legs</t>
        </is>
      </c>
      <c r="B4755" t="inlineStr">
        <is>
          <t>Waxing legs for the first time experience</t>
        </is>
      </c>
      <c r="C4755" t="inlineStr">
        <is>
          <t>Yes</t>
        </is>
      </c>
      <c r="D4755"/>
      <c r="E4755" t="inlineStr">
        <is>
          <t>https://www.youtube.com/results?search_query=Waxing+legs+for+the+first+time+experience&amp;sp=EgQgAXAB</t>
        </is>
      </c>
    </row>
    <row r="4756" ht="25.5" customHeight="1">
      <c r="A4756" t="inlineStr">
        <is>
          <t>waxing legs</t>
        </is>
      </c>
      <c r="B4756" t="inlineStr">
        <is>
          <t>Professional techniques for waxing legs</t>
        </is>
      </c>
      <c r="C4756" t="inlineStr">
        <is>
          <t>Yes</t>
        </is>
      </c>
      <c r="D4756"/>
      <c r="E4756" t="inlineStr">
        <is>
          <t>https://www.youtube.com/results?search_query=Professional+techniques+for+waxing+legs&amp;sp=EgQgAXAB</t>
        </is>
      </c>
    </row>
    <row r="4757" ht="25.5" customHeight="1">
      <c r="A4757" t="inlineStr">
        <is>
          <t>waxing legs</t>
        </is>
      </c>
      <c r="B4757" t="inlineStr">
        <is>
          <t>Do's and don'ts in leg waxing</t>
        </is>
      </c>
      <c r="C4757" t="inlineStr">
        <is>
          <t>Yes</t>
        </is>
      </c>
      <c r="D4757"/>
      <c r="E4757" t="inlineStr">
        <is>
          <t>https://www.youtube.com/results?search_query=Do's+and+don'ts+in+leg+waxing&amp;sp=EgQgAXAB</t>
        </is>
      </c>
    </row>
    <row r="4758" ht="25.5" customHeight="1">
      <c r="A4758" t="inlineStr">
        <is>
          <t>waxing legs</t>
        </is>
      </c>
      <c r="B4758" t="inlineStr">
        <is>
          <t>DIY leg waxing tutorial</t>
        </is>
      </c>
      <c r="C4758" t="inlineStr">
        <is>
          <t>Yes</t>
        </is>
      </c>
      <c r="D4758"/>
      <c r="E4758" t="inlineStr">
        <is>
          <t>https://www.youtube.com/results?search_query=DIY+leg+waxing+tutorial&amp;sp=EgQgAXAB</t>
        </is>
      </c>
    </row>
    <row r="4759" ht="25.5" customHeight="1">
      <c r="A4759" t="inlineStr">
        <is>
          <t>waxing legs</t>
        </is>
      </c>
      <c r="B4759" t="inlineStr">
        <is>
          <t>Day in the life of a waxing specialist</t>
        </is>
      </c>
      <c r="C4759" t="inlineStr">
        <is>
          <t>Yes</t>
        </is>
      </c>
      <c r="D4759"/>
      <c r="E4759" t="inlineStr">
        <is>
          <t>https://www.youtube.com/results?search_query=Day+in+the+life+of+a+waxing+specialist&amp;sp=EgQgAXAB</t>
        </is>
      </c>
    </row>
    <row r="4760" ht="25.5" customHeight="1">
      <c r="A4760" t="inlineStr">
        <is>
          <t>waxing legs</t>
        </is>
      </c>
      <c r="B4760" t="inlineStr">
        <is>
          <t>Leg waxing with hard wax versus soft wax</t>
        </is>
      </c>
      <c r="C4760" t="inlineStr">
        <is>
          <t>Yes</t>
        </is>
      </c>
      <c r="D4760"/>
      <c r="E4760" t="inlineStr">
        <is>
          <t>https://www.youtube.com/results?search_query=Leg+waxing+with+hard+wax+versus+soft+wax&amp;sp=EgQgAXAB</t>
        </is>
      </c>
    </row>
    <row r="4761" ht="25.5" customHeight="1">
      <c r="A4761" t="inlineStr">
        <is>
          <t>waxing legs</t>
        </is>
      </c>
      <c r="B4761" t="inlineStr">
        <is>
          <t>Comparing different leg waxing products</t>
        </is>
      </c>
      <c r="C4761" t="inlineStr">
        <is>
          <t>Yes</t>
        </is>
      </c>
      <c r="D4761"/>
      <c r="E4761" t="inlineStr">
        <is>
          <t>https://www.youtube.com/results?search_query=Comparing+different+leg+waxing+products&amp;sp=EgQgAXAB</t>
        </is>
      </c>
    </row>
    <row r="4762" ht="25.5" customHeight="1">
      <c r="A4762" t="inlineStr">
        <is>
          <t>waxing legs</t>
        </is>
      </c>
      <c r="B4762" t="inlineStr">
        <is>
          <t>Tips and tricks for painless leg waxing</t>
        </is>
      </c>
      <c r="C4762" t="inlineStr">
        <is>
          <t>Yes</t>
        </is>
      </c>
      <c r="D4762"/>
      <c r="E4762" t="inlineStr">
        <is>
          <t>https://www.youtube.com/results?search_query=Tips+and+tricks+for+painless+leg+waxing&amp;sp=EgQgAXAB</t>
        </is>
      </c>
    </row>
    <row r="4763" ht="25.5" customHeight="1">
      <c r="A4763" t="inlineStr">
        <is>
          <t>waxing legs</t>
        </is>
      </c>
      <c r="B4763" t="inlineStr">
        <is>
          <t>Common mistakes when waxing legs at home</t>
        </is>
      </c>
      <c r="C4763" t="inlineStr">
        <is>
          <t>Yes</t>
        </is>
      </c>
      <c r="D4763"/>
      <c r="E4763" t="inlineStr">
        <is>
          <t>https://www.youtube.com/results?search_query=Common+mistakes+when+waxing+legs+at+home&amp;sp=EgQgAXAB</t>
        </is>
      </c>
    </row>
    <row r="4764" ht="25.5" customHeight="1">
      <c r="A4764" t="inlineStr">
        <is>
          <t>welding</t>
        </is>
      </c>
      <c r="B4764" t="inlineStr">
        <is>
          <t>How to start welding for beginners</t>
        </is>
      </c>
      <c r="C4764" t="inlineStr">
        <is>
          <t>Yes</t>
        </is>
      </c>
      <c r="D4764"/>
      <c r="E4764" t="inlineStr">
        <is>
          <t>https://www.youtube.com/results?search_query=How+to+start+welding+for+beginners&amp;sp=EgQgAXAB</t>
        </is>
      </c>
    </row>
    <row r="4765" ht="25.5" customHeight="1">
      <c r="A4765" t="inlineStr">
        <is>
          <t>welding</t>
        </is>
      </c>
      <c r="B4765" t="inlineStr">
        <is>
          <t>Basics of welding explained</t>
        </is>
      </c>
      <c r="C4765"/>
      <c r="D4765"/>
      <c r="E4765" t="inlineStr">
        <is>
          <t>https://www.youtube.com/results?search_query=Basics+of+welding+explained&amp;sp=EgQgAXAB</t>
        </is>
      </c>
    </row>
    <row r="4766" ht="25.5" customHeight="1">
      <c r="A4766" t="inlineStr">
        <is>
          <t>welding</t>
        </is>
      </c>
      <c r="B4766" t="inlineStr">
        <is>
          <t>Types of welding techniques</t>
        </is>
      </c>
      <c r="C4766"/>
      <c r="D4766"/>
      <c r="E4766" t="inlineStr">
        <is>
          <t>https://www.youtube.com/results?search_query=Types+of+welding+techniques&amp;sp=EgQgAXAB</t>
        </is>
      </c>
    </row>
    <row r="4767" ht="25.5" customHeight="1">
      <c r="A4767" t="inlineStr">
        <is>
          <t>welding</t>
        </is>
      </c>
      <c r="B4767" t="inlineStr">
        <is>
          <t>Welding safety tips and guidelines</t>
        </is>
      </c>
      <c r="C4767"/>
      <c r="D4767"/>
      <c r="E4767" t="inlineStr">
        <is>
          <t>https://www.youtube.com/results?search_query=Welding+safety+tips+and+guidelines&amp;sp=EgQgAXAB</t>
        </is>
      </c>
    </row>
    <row r="4768" ht="25.5" customHeight="1">
      <c r="A4768" t="inlineStr">
        <is>
          <t>welding</t>
        </is>
      </c>
      <c r="B4768" t="inlineStr">
        <is>
          <t>Day in the life of a professional welder</t>
        </is>
      </c>
      <c r="C4768"/>
      <c r="D4768"/>
      <c r="E4768" t="inlineStr">
        <is>
          <t>https://www.youtube.com/results?search_query=Day+in+the+life+of+a+professional+welder&amp;sp=EgQgAXAB</t>
        </is>
      </c>
    </row>
    <row r="4769" ht="25.5" customHeight="1">
      <c r="A4769" t="inlineStr">
        <is>
          <t>welding</t>
        </is>
      </c>
      <c r="B4769" t="inlineStr">
        <is>
          <t>How to use a welding machine at home</t>
        </is>
      </c>
      <c r="C4769"/>
      <c r="D4769"/>
      <c r="E4769" t="inlineStr">
        <is>
          <t>https://www.youtube.com/results?search_query=How+to+use+a+welding+machine+at+home&amp;sp=EgQgAXAB</t>
        </is>
      </c>
    </row>
    <row r="4770" ht="25.5" customHeight="1">
      <c r="A4770" t="inlineStr">
        <is>
          <t>welding</t>
        </is>
      </c>
      <c r="B4770" t="inlineStr">
        <is>
          <t>Common welding mistakes and how to avoid them</t>
        </is>
      </c>
      <c r="C4770"/>
      <c r="D4770"/>
      <c r="E4770" t="inlineStr">
        <is>
          <t>https://www.youtube.com/results?search_query=Common+welding+mistakes+and+how+to+avoid+them&amp;sp=EgQgAXAB</t>
        </is>
      </c>
    </row>
    <row r="4771" ht="25.5" customHeight="1">
      <c r="A4771" t="inlineStr">
        <is>
          <t>welding</t>
        </is>
      </c>
      <c r="B4771" t="inlineStr">
        <is>
          <t>How to choose the right welding equipment</t>
        </is>
      </c>
      <c r="C4771"/>
      <c r="D4771"/>
      <c r="E4771" t="inlineStr">
        <is>
          <t>https://www.youtube.com/results?search_query=How+to+choose+the+right+welding+equipment&amp;sp=EgQgAXAB</t>
        </is>
      </c>
    </row>
    <row r="4772" ht="25.5" customHeight="1">
      <c r="A4772" t="inlineStr">
        <is>
          <t>welding</t>
        </is>
      </c>
      <c r="B4772" t="inlineStr">
        <is>
          <t>Welding tutorial for DIY projects</t>
        </is>
      </c>
      <c r="C4772"/>
      <c r="D4772"/>
      <c r="E4772" t="inlineStr">
        <is>
          <t>https://www.youtube.com/results?search_query=Welding+tutorial+for+DIY+projects&amp;sp=EgQgAXAB</t>
        </is>
      </c>
    </row>
    <row r="4773" ht="25.5" customHeight="1">
      <c r="A4773" t="inlineStr">
        <is>
          <t>welding</t>
        </is>
      </c>
      <c r="B4773" t="inlineStr">
        <is>
          <t>Advanced welding techniques and tricks</t>
        </is>
      </c>
      <c r="C4773"/>
      <c r="D4773"/>
      <c r="E4773" t="inlineStr">
        <is>
          <t>https://www.youtube.com/results?search_query=Advanced+welding+techniques+and+tricks&amp;sp=EgQgAXAB</t>
        </is>
      </c>
    </row>
    <row r="4774" ht="25.5" customHeight="1">
      <c r="A4774" t="inlineStr">
        <is>
          <t>whistling</t>
        </is>
      </c>
      <c r="B4774" t="inlineStr">
        <is>
          <t>How to whistle for beginners tutorial'</t>
        </is>
      </c>
      <c r="C4774"/>
      <c r="D4774"/>
      <c r="E4774" t="inlineStr">
        <is>
          <t>https://www.youtube.com/results?search_query=How+to+whistle+for+beginners+tutorial'&amp;sp=EgQgAXAB</t>
        </is>
      </c>
    </row>
    <row r="4775" ht="25.5" customHeight="1">
      <c r="A4775" t="inlineStr">
        <is>
          <t>whistling</t>
        </is>
      </c>
      <c r="B4775" t="inlineStr">
        <is>
          <t>Improving your whistling technique'</t>
        </is>
      </c>
      <c r="C4775"/>
      <c r="D4775"/>
      <c r="E4775" t="inlineStr">
        <is>
          <t>https://www.youtube.com/results?search_query=Improving+your+whistling+technique'&amp;sp=EgQgAXAB</t>
        </is>
      </c>
    </row>
    <row r="4776" ht="25.5" customHeight="1">
      <c r="A4776" t="inlineStr">
        <is>
          <t>whistling</t>
        </is>
      </c>
      <c r="B4776" t="inlineStr">
        <is>
          <t>Mastering different types of whistles'</t>
        </is>
      </c>
      <c r="C4776"/>
      <c r="D4776"/>
      <c r="E4776" t="inlineStr">
        <is>
          <t>https://www.youtube.com/results?search_query=Mastering+different+types+of+whistles'&amp;sp=EgQgAXAB</t>
        </is>
      </c>
    </row>
    <row r="4777" ht="25.5" customHeight="1">
      <c r="A4777" t="inlineStr">
        <is>
          <t>whistling</t>
        </is>
      </c>
      <c r="B4777" t="inlineStr">
        <is>
          <t>How to whistle with fingers'</t>
        </is>
      </c>
      <c r="C4777"/>
      <c r="D4777"/>
      <c r="E4777" t="inlineStr">
        <is>
          <t>https://www.youtube.com/results?search_query=How+to+whistle+with+fingers'&amp;sp=EgQgAXAB</t>
        </is>
      </c>
    </row>
    <row r="4778" ht="25.5" customHeight="1">
      <c r="A4778" t="inlineStr">
        <is>
          <t>whistling</t>
        </is>
      </c>
      <c r="B4778" t="inlineStr">
        <is>
          <t>Day in the life of a professional whistler'</t>
        </is>
      </c>
      <c r="C4778"/>
      <c r="D4778"/>
      <c r="E4778" t="inlineStr">
        <is>
          <t>https://www.youtube.com/results?search_query=Day+in+the+life+of+a+professional+whistler'&amp;sp=EgQgAXAB</t>
        </is>
      </c>
    </row>
    <row r="4779" ht="25.5" customHeight="1">
      <c r="A4779" t="inlineStr">
        <is>
          <t>whistling</t>
        </is>
      </c>
      <c r="B4779" t="inlineStr">
        <is>
          <t>Whistling championship performances'</t>
        </is>
      </c>
      <c r="C4779"/>
      <c r="D4779"/>
      <c r="E4779" t="inlineStr">
        <is>
          <t>https://www.youtube.com/results?search_query=Whistling+championship+performances'&amp;sp=EgQgAXAB</t>
        </is>
      </c>
    </row>
    <row r="4780" ht="25.5" customHeight="1">
      <c r="A4780" t="inlineStr">
        <is>
          <t>whistling</t>
        </is>
      </c>
      <c r="B4780" t="inlineStr">
        <is>
          <t>Whistling lessons for beginners'</t>
        </is>
      </c>
      <c r="C4780"/>
      <c r="D4780"/>
      <c r="E4780" t="inlineStr">
        <is>
          <t>https://www.youtube.com/results?search_query=Whistling+lessons+for+beginners'&amp;sp=EgQgAXAB</t>
        </is>
      </c>
    </row>
    <row r="4781" ht="25.5" customHeight="1">
      <c r="A4781" t="inlineStr">
        <is>
          <t>whistling</t>
        </is>
      </c>
      <c r="B4781" t="inlineStr">
        <is>
          <t>Advanced whistling techniques'</t>
        </is>
      </c>
      <c r="C4781"/>
      <c r="D4781"/>
      <c r="E4781" t="inlineStr">
        <is>
          <t>https://www.youtube.com/results?search_query=Advanced+whistling+techniques'&amp;sp=EgQgAXAB</t>
        </is>
      </c>
    </row>
    <row r="4782" ht="25.5" customHeight="1">
      <c r="A4782" t="inlineStr">
        <is>
          <t>whistling</t>
        </is>
      </c>
      <c r="B4782" t="inlineStr">
        <is>
          <t>How to whistle with your tongue'</t>
        </is>
      </c>
      <c r="C4782"/>
      <c r="D4782"/>
      <c r="E4782" t="inlineStr">
        <is>
          <t>https://www.youtube.com/results?search_query=How+to+whistle+with+your+tongue'&amp;sp=EgQgAXAB</t>
        </is>
      </c>
    </row>
    <row r="4783" ht="25.5" customHeight="1">
      <c r="A4783" t="inlineStr">
        <is>
          <t>whistling</t>
        </is>
      </c>
      <c r="B4783" t="inlineStr">
        <is>
          <t>Famous songs whistled by professionals'</t>
        </is>
      </c>
      <c r="C4783"/>
      <c r="D4783"/>
      <c r="E4783" t="inlineStr">
        <is>
          <t>https://www.youtube.com/results?search_query=Famous+songs+whistled+by+professionals'&amp;sp=EgQgAXAB</t>
        </is>
      </c>
    </row>
    <row r="4784" ht="25.5" customHeight="1">
      <c r="A4784" t="inlineStr">
        <is>
          <t>wrapping present</t>
        </is>
      </c>
      <c r="B4784" t="inlineStr">
        <is>
          <t>How to wrap a present perfectly</t>
        </is>
      </c>
      <c r="C4784"/>
      <c r="D4784"/>
      <c r="E4784" t="inlineStr">
        <is>
          <t>https://www.youtube.com/results?search_query=How+to+wrap+a+present+perfectly&amp;sp=EgQgAXAB</t>
        </is>
      </c>
    </row>
    <row r="4785" ht="25.5" customHeight="1">
      <c r="A4785" t="inlineStr">
        <is>
          <t>wrapping present</t>
        </is>
      </c>
      <c r="B4785" t="inlineStr">
        <is>
          <t>Wrapping gift tutorial for beginners</t>
        </is>
      </c>
      <c r="C4785"/>
      <c r="D4785"/>
      <c r="E4785" t="inlineStr">
        <is>
          <t>https://www.youtube.com/results?search_query=Wrapping+gift+tutorial+for+beginners&amp;sp=EgQgAXAB</t>
        </is>
      </c>
    </row>
    <row r="4786" ht="25.5" customHeight="1">
      <c r="A4786" t="inlineStr">
        <is>
          <t>wrapping present</t>
        </is>
      </c>
      <c r="B4786" t="inlineStr">
        <is>
          <t>Creative ways to wrap a present</t>
        </is>
      </c>
      <c r="C4786"/>
      <c r="D4786"/>
      <c r="E4786" t="inlineStr">
        <is>
          <t>https://www.youtube.com/results?search_query=Creative+ways+to+wrap+a+present&amp;sp=EgQgAXAB</t>
        </is>
      </c>
    </row>
    <row r="4787" ht="25.5" customHeight="1">
      <c r="A4787" t="inlineStr">
        <is>
          <t>wrapping present</t>
        </is>
      </c>
      <c r="B4787" t="inlineStr">
        <is>
          <t>Day in the life of a professional gift wrapper</t>
        </is>
      </c>
      <c r="C4787"/>
      <c r="D4787"/>
      <c r="E4787" t="inlineStr">
        <is>
          <t>https://www.youtube.com/results?search_query=Day+in+the+life+of+a+professional+gift+wrapper&amp;sp=EgQgAXAB</t>
        </is>
      </c>
    </row>
    <row r="4788" ht="25.5" customHeight="1">
      <c r="A4788" t="inlineStr">
        <is>
          <t>wrapping present</t>
        </is>
      </c>
      <c r="B4788" t="inlineStr">
        <is>
          <t>Tips on wrapping Christmas presents</t>
        </is>
      </c>
      <c r="C4788"/>
      <c r="D4788"/>
      <c r="E4788" t="inlineStr">
        <is>
          <t>https://www.youtube.com/results?search_query=Tips+on+wrapping+Christmas+presents&amp;sp=EgQgAXAB</t>
        </is>
      </c>
    </row>
    <row r="4789" ht="25.5" customHeight="1">
      <c r="A4789" t="inlineStr">
        <is>
          <t>wrapping present</t>
        </is>
      </c>
      <c r="B4789" t="inlineStr">
        <is>
          <t>Gift wrapping techniques step by step</t>
        </is>
      </c>
      <c r="C4789"/>
      <c r="D4789"/>
      <c r="E4789" t="inlineStr">
        <is>
          <t>https://www.youtube.com/results?search_query=Gift+wrapping+techniques+step+by+step&amp;sp=EgQgAXAB</t>
        </is>
      </c>
    </row>
    <row r="4790" ht="25.5" customHeight="1">
      <c r="A4790" t="inlineStr">
        <is>
          <t>wrapping present</t>
        </is>
      </c>
      <c r="B4790" t="inlineStr">
        <is>
          <t>DIY gift wrapping ideas</t>
        </is>
      </c>
      <c r="C4790"/>
      <c r="D4790"/>
      <c r="E4790" t="inlineStr">
        <is>
          <t>https://www.youtube.com/results?search_query=DIY+gift+wrapping+ideas&amp;sp=EgQgAXAB</t>
        </is>
      </c>
    </row>
    <row r="4791" ht="25.5" customHeight="1">
      <c r="A4791" t="inlineStr">
        <is>
          <t>wrapping present</t>
        </is>
      </c>
      <c r="B4791" t="inlineStr">
        <is>
          <t>Japanese style Furoshiki gift wrapping tutorial</t>
        </is>
      </c>
      <c r="C4791"/>
      <c r="D4791"/>
      <c r="E4791" t="inlineStr">
        <is>
          <t>https://www.youtube.com/results?search_query=Japanese+style+Furoshiki+gift+wrapping+tutorial&amp;sp=EgQgAXAB</t>
        </is>
      </c>
    </row>
    <row r="4792" ht="25.5" customHeight="1">
      <c r="A4792" t="inlineStr">
        <is>
          <t>wrapping present</t>
        </is>
      </c>
      <c r="B4792" t="inlineStr">
        <is>
          <t>Skills needed for wrapping presents professionally</t>
        </is>
      </c>
      <c r="C4792"/>
      <c r="D4792"/>
      <c r="E4792" t="inlineStr">
        <is>
          <t>https://www.youtube.com/results?search_query=Skills+needed+for+wrapping+presents+professionally&amp;sp=EgQgAXAB</t>
        </is>
      </c>
    </row>
    <row r="4793" ht="25.5" customHeight="1">
      <c r="A4793" t="inlineStr">
        <is>
          <t>wrapping present</t>
        </is>
      </c>
      <c r="B4793" t="inlineStr">
        <is>
          <t>Best tools for gift wrapping</t>
        </is>
      </c>
      <c r="C4793"/>
      <c r="D4793"/>
      <c r="E4793" t="inlineStr">
        <is>
          <t>https://www.youtube.com/results?search_query=Best+tools+for+gift+wrapping&amp;sp=EgQgAXAB</t>
        </is>
      </c>
    </row>
    <row r="4794" ht="25.5" customHeight="1">
      <c r="A4794" t="inlineStr">
        <is>
          <t>writing</t>
        </is>
      </c>
      <c r="B4794" t="inlineStr">
        <is>
          <t>How to improve writing skills</t>
        </is>
      </c>
      <c r="C4794"/>
      <c r="D4794"/>
      <c r="E4794" t="inlineStr">
        <is>
          <t>https://www.youtube.com/results?search_query=How+to+improve+writing+skills&amp;sp=EgQgAXAB</t>
        </is>
      </c>
    </row>
    <row r="4795" ht="25.5" customHeight="1">
      <c r="A4795" t="inlineStr">
        <is>
          <t>writing</t>
        </is>
      </c>
      <c r="B4795" t="inlineStr">
        <is>
          <t>Creative writing techniques for beginners</t>
        </is>
      </c>
      <c r="C4795"/>
      <c r="D4795"/>
      <c r="E4795" t="inlineStr">
        <is>
          <t>https://www.youtube.com/results?search_query=Creative+writing+techniques+for+beginners&amp;sp=EgQgAXAB</t>
        </is>
      </c>
    </row>
    <row r="4796" ht="25.5" customHeight="1">
      <c r="A4796" t="inlineStr">
        <is>
          <t>writing</t>
        </is>
      </c>
      <c r="B4796" t="inlineStr">
        <is>
          <t>Day in the life of a professional writer</t>
        </is>
      </c>
      <c r="C4796"/>
      <c r="D4796"/>
      <c r="E4796" t="inlineStr">
        <is>
          <t>https://www.youtube.com/results?search_query=Day+in+the+life+of+a+professional+writer&amp;sp=EgQgAXAB</t>
        </is>
      </c>
    </row>
    <row r="4797" ht="25.5" customHeight="1">
      <c r="A4797" t="inlineStr">
        <is>
          <t>writing</t>
        </is>
      </c>
      <c r="B4797" t="inlineStr">
        <is>
          <t>Top 10 mistakes to avoid in writing</t>
        </is>
      </c>
      <c r="C4797"/>
      <c r="D4797"/>
      <c r="E4797" t="inlineStr">
        <is>
          <t>https://www.youtube.com/results?search_query=Top+10+mistakes+to+avoid+in+writing&amp;sp=EgQgAXAB</t>
        </is>
      </c>
    </row>
    <row r="4798" ht="25.5" customHeight="1">
      <c r="A4798" t="inlineStr">
        <is>
          <t>writing</t>
        </is>
      </c>
      <c r="B4798" t="inlineStr">
        <is>
          <t>Writing a novel start to finish</t>
        </is>
      </c>
      <c r="C4798"/>
      <c r="D4798"/>
      <c r="E4798" t="inlineStr">
        <is>
          <t>https://www.youtube.com/results?search_query=Writing+a+novel+start+to+finish&amp;sp=EgQgAXAB</t>
        </is>
      </c>
    </row>
    <row r="4799" ht="25.5" customHeight="1">
      <c r="A4799" t="inlineStr">
        <is>
          <t>writing</t>
        </is>
      </c>
      <c r="B4799" t="inlineStr">
        <is>
          <t>Scifi writing tips and inspiration</t>
        </is>
      </c>
      <c r="C4799"/>
      <c r="D4799"/>
      <c r="E4799" t="inlineStr">
        <is>
          <t>https://www.youtube.com/results?search_query=Scifi+writing+tips+and+inspiration&amp;sp=EgQgAXAB</t>
        </is>
      </c>
    </row>
    <row r="4800" ht="25.5" customHeight="1">
      <c r="A4800" t="inlineStr">
        <is>
          <t>writing</t>
        </is>
      </c>
      <c r="B4800" t="inlineStr">
        <is>
          <t>Understanding poetry writing</t>
        </is>
      </c>
      <c r="C4800"/>
      <c r="D4800"/>
      <c r="E4800" t="inlineStr">
        <is>
          <t>https://www.youtube.com/results?search_query=Understanding+poetry+writing&amp;sp=EgQgAXAB</t>
        </is>
      </c>
    </row>
    <row r="4801" ht="25.5" customHeight="1">
      <c r="A4801" t="inlineStr">
        <is>
          <t>writing</t>
        </is>
      </c>
      <c r="B4801" t="inlineStr">
        <is>
          <t>Mastering script writing for movies</t>
        </is>
      </c>
      <c r="C4801"/>
      <c r="D4801"/>
      <c r="E4801" t="inlineStr">
        <is>
          <t>https://www.youtube.com/results?search_query=Mastering+script+writing+for+movies&amp;sp=EgQgAXAB</t>
        </is>
      </c>
    </row>
    <row r="4802" ht="25.5" customHeight="1">
      <c r="A4802" t="inlineStr">
        <is>
          <t>writing</t>
        </is>
      </c>
      <c r="B4802" t="inlineStr">
        <is>
          <t>Essentials of academic writing</t>
        </is>
      </c>
      <c r="C4802"/>
      <c r="D4802"/>
      <c r="E4802" t="inlineStr">
        <is>
          <t>https://www.youtube.com/results?search_query=Essentials+of+academic+writing&amp;sp=EgQgAXAB</t>
        </is>
      </c>
    </row>
    <row r="4803" ht="25.5" customHeight="1">
      <c r="A4803" t="inlineStr">
        <is>
          <t>writing</t>
        </is>
      </c>
      <c r="B4803" t="inlineStr">
        <is>
          <t>Creating engaging content for blogs</t>
        </is>
      </c>
      <c r="C4803"/>
      <c r="D4803"/>
      <c r="E4803" t="inlineStr">
        <is>
          <t>https://www.youtube.com/results?search_query=Creating+engaging+content+for+blogs&amp;sp=EgQgAXAB</t>
        </is>
      </c>
    </row>
    <row r="4804" ht="25.5" customHeight="1">
      <c r="A4804" t="inlineStr">
        <is>
          <t>yawning</t>
        </is>
      </c>
      <c r="B4804" t="inlineStr">
        <is>
          <t>How to stop yawning constantly</t>
        </is>
      </c>
      <c r="C4804"/>
      <c r="D4804"/>
      <c r="E4804" t="inlineStr">
        <is>
          <t>https://www.youtube.com/results?search_query=How+to+stop+yawning+constantly&amp;sp=EgQgAXAB</t>
        </is>
      </c>
    </row>
    <row r="4805" ht="25.5" customHeight="1">
      <c r="A4805" t="inlineStr">
        <is>
          <t>yawning</t>
        </is>
      </c>
      <c r="B4805" t="inlineStr">
        <is>
          <t>Understanding the science behind yawning</t>
        </is>
      </c>
      <c r="C4805"/>
      <c r="D4805"/>
      <c r="E4805" t="inlineStr">
        <is>
          <t>https://www.youtube.com/results?search_query=Understanding+the+science+behind+yawning&amp;sp=EgQgAXAB</t>
        </is>
      </c>
    </row>
    <row r="4806" ht="25.5" customHeight="1">
      <c r="A4806" t="inlineStr">
        <is>
          <t>yawning</t>
        </is>
      </c>
      <c r="B4806" t="inlineStr">
        <is>
          <t>The process of yawning explained</t>
        </is>
      </c>
      <c r="C4806"/>
      <c r="D4806"/>
      <c r="E4806" t="inlineStr">
        <is>
          <t>https://www.youtube.com/results?search_query=The+process+of+yawning+explained&amp;sp=EgQgAXAB</t>
        </is>
      </c>
    </row>
    <row r="4807" ht="25.5" customHeight="1">
      <c r="A4807" t="inlineStr">
        <is>
          <t>yawning</t>
        </is>
      </c>
      <c r="B4807" t="inlineStr">
        <is>
          <t>How to control excessive yawning</t>
        </is>
      </c>
      <c r="C4807"/>
      <c r="D4807"/>
      <c r="E4807" t="inlineStr">
        <is>
          <t>https://www.youtube.com/results?search_query=How+to+control+excessive+yawning&amp;sp=EgQgAXAB</t>
        </is>
      </c>
    </row>
    <row r="4808" ht="25.5" customHeight="1">
      <c r="A4808" t="inlineStr">
        <is>
          <t>yawning</t>
        </is>
      </c>
      <c r="B4808" t="inlineStr">
        <is>
          <t>Why do we yawn: A comprehensive explanation</t>
        </is>
      </c>
      <c r="C4808"/>
      <c r="D4808"/>
      <c r="E4808" t="inlineStr">
        <is>
          <t>https://www.youtube.com/results?search_query=Why+do+we+yawn:+A+comprehensive+explanation&amp;sp=EgQgAXAB</t>
        </is>
      </c>
    </row>
    <row r="4809" ht="25.5" customHeight="1">
      <c r="A4809" t="inlineStr">
        <is>
          <t>yawning</t>
        </is>
      </c>
      <c r="B4809" t="inlineStr">
        <is>
          <t>Day in the life of a sleep researcher: understanding yawning</t>
        </is>
      </c>
      <c r="C4809"/>
      <c r="D4809"/>
      <c r="E4809" t="inlineStr">
        <is>
          <t>https://www.youtube.com/results?search_query=Day+in+the+life+of+a+sleep+researcher:+understanding+yawning&amp;sp=EgQgAXAB</t>
        </is>
      </c>
    </row>
    <row r="4810" ht="25.5" customHeight="1">
      <c r="A4810" t="inlineStr">
        <is>
          <t>yawning</t>
        </is>
      </c>
      <c r="B4810" t="inlineStr">
        <is>
          <t>Yawning reflex: What makes it contagious?</t>
        </is>
      </c>
      <c r="C4810"/>
      <c r="D4810"/>
      <c r="E4810" t="inlineStr">
        <is>
          <t>https://www.youtube.com/results?search_query=Yawning+reflex:+What+makes+it+contagious?&amp;sp=EgQgAXAB</t>
        </is>
      </c>
    </row>
    <row r="4811" ht="25.5" customHeight="1">
      <c r="A4811" t="inlineStr">
        <is>
          <t>yawning</t>
        </is>
      </c>
      <c r="B4811" t="inlineStr">
        <is>
          <t>How does yawning affect your body and brain</t>
        </is>
      </c>
      <c r="C4811"/>
      <c r="D4811"/>
      <c r="E4811" t="inlineStr">
        <is>
          <t>https://www.youtube.com/results?search_query=How+does+yawning+affect+your+body+and+brain&amp;sp=EgQgAXAB</t>
        </is>
      </c>
    </row>
    <row r="4812" ht="25.5" customHeight="1">
      <c r="A4812" t="inlineStr">
        <is>
          <t>yawning</t>
        </is>
      </c>
      <c r="B4812" t="inlineStr">
        <is>
          <t>Different techniques to prevent yawning</t>
        </is>
      </c>
      <c r="C4812"/>
      <c r="D4812"/>
      <c r="E4812" t="inlineStr">
        <is>
          <t>https://www.youtube.com/results?search_query=Different+techniques+to+prevent+yawning&amp;sp=EgQgAXAB</t>
        </is>
      </c>
    </row>
    <row r="4813" ht="25.5" customHeight="1">
      <c r="A4813" t="inlineStr">
        <is>
          <t>yawning</t>
        </is>
      </c>
      <c r="B4813" t="inlineStr">
        <is>
          <t>Proven methods to reduce yawning in public situations</t>
        </is>
      </c>
      <c r="C4813"/>
      <c r="D4813"/>
      <c r="E4813" t="inlineStr">
        <is>
          <t>https://www.youtube.com/results?search_query=Proven+methods+to+reduce+yawning+in+public+situations&amp;sp=EgQgAXAB</t>
        </is>
      </c>
    </row>
    <row r="4814" ht="25.5" customHeight="1">
      <c r="A4814" t="inlineStr">
        <is>
          <t>zumba</t>
        </is>
      </c>
      <c r="B4814" t="inlineStr">
        <is>
          <t>How to start Zumba for beginners'</t>
        </is>
      </c>
      <c r="C4814"/>
      <c r="D4814"/>
      <c r="E4814" t="inlineStr">
        <is>
          <t>https://www.youtube.com/results?search_query=How+to+start+Zumba+for+beginners'&amp;sp=EgQgAXAB</t>
        </is>
      </c>
    </row>
    <row r="4815" ht="25.5" customHeight="1">
      <c r="A4815" t="inlineStr">
        <is>
          <t>zumba</t>
        </is>
      </c>
      <c r="B4815" t="inlineStr">
        <is>
          <t>Zumba training workouts for weight loss'</t>
        </is>
      </c>
      <c r="C4815"/>
      <c r="D4815"/>
      <c r="E4815" t="inlineStr">
        <is>
          <t>https://www.youtube.com/results?search_query=Zumba+training+workouts+for+weight+loss'&amp;sp=EgQgAXAB</t>
        </is>
      </c>
    </row>
    <row r="4816" ht="25.5" customHeight="1">
      <c r="A4816" t="inlineStr">
        <is>
          <t>zumba</t>
        </is>
      </c>
      <c r="B4816" t="inlineStr">
        <is>
          <t>Best Zumba choreographies for fitness'</t>
        </is>
      </c>
      <c r="C4816"/>
      <c r="D4816"/>
      <c r="E4816" t="inlineStr">
        <is>
          <t>https://www.youtube.com/results?search_query=Best+Zumba+choreographies+for+fitness'&amp;sp=EgQgAXAB</t>
        </is>
      </c>
    </row>
    <row r="4817" ht="25.5" customHeight="1">
      <c r="A4817" t="inlineStr">
        <is>
          <t>zumba</t>
        </is>
      </c>
      <c r="B4817" t="inlineStr">
        <is>
          <t>Zumba dance routines for beginners'</t>
        </is>
      </c>
      <c r="C4817"/>
      <c r="D4817"/>
      <c r="E4817" t="inlineStr">
        <is>
          <t>https://www.youtube.com/results?search_query=Zumba+dance+routines+for+beginners'&amp;sp=EgQgAXAB</t>
        </is>
      </c>
    </row>
    <row r="4818" ht="25.5" customHeight="1">
      <c r="A4818" t="inlineStr">
        <is>
          <t>zumba</t>
        </is>
      </c>
      <c r="B4818" t="inlineStr">
        <is>
          <t>A day in the life of a Zumba instructor'</t>
        </is>
      </c>
      <c r="C4818"/>
      <c r="D4818"/>
      <c r="E4818" t="inlineStr">
        <is>
          <t>https://www.youtube.com/results?search_query=A+day+in+the+life+of+a+Zumba+instructor'&amp;sp=EgQgAXAB</t>
        </is>
      </c>
    </row>
    <row r="4819" ht="25.5" customHeight="1">
      <c r="A4819" t="inlineStr">
        <is>
          <t>zumba</t>
        </is>
      </c>
      <c r="B4819" t="inlineStr">
        <is>
          <t>Step by step Zumba dances for learning at home'</t>
        </is>
      </c>
      <c r="C4819"/>
      <c r="D4819"/>
      <c r="E4819" t="inlineStr">
        <is>
          <t>https://www.youtube.com/results?search_query=Step+by+step+Zumba+dances+for+learning+at+home'&amp;sp=EgQgAXAB</t>
        </is>
      </c>
    </row>
    <row r="4820" ht="25.5" customHeight="1">
      <c r="A4820" t="inlineStr">
        <is>
          <t>zumba</t>
        </is>
      </c>
      <c r="B4820" t="inlineStr">
        <is>
          <t>Zumba classes online for advanced dancers'</t>
        </is>
      </c>
      <c r="C4820"/>
      <c r="D4820"/>
      <c r="E4820" t="inlineStr">
        <is>
          <t>https://www.youtube.com/results?search_query=Zumba+classes+online+for+advanced+dancers'&amp;sp=EgQgAXAB</t>
        </is>
      </c>
    </row>
    <row r="4821" ht="25.5" customHeight="1">
      <c r="A4821" t="inlineStr">
        <is>
          <t>zumba</t>
        </is>
      </c>
      <c r="B4821" t="inlineStr">
        <is>
          <t>Benefits of Zumba for fitness and health'</t>
        </is>
      </c>
      <c r="C4821"/>
      <c r="D4821"/>
      <c r="E4821" t="inlineStr">
        <is>
          <t>https://www.youtube.com/results?search_query=Benefits+of+Zumba+for+fitness+and+health'&amp;sp=EgQgAXAB</t>
        </is>
      </c>
    </row>
    <row r="4822" ht="25.5" customHeight="1">
      <c r="A4822" t="inlineStr">
        <is>
          <t>zumba</t>
        </is>
      </c>
      <c r="B4822" t="inlineStr">
        <is>
          <t>Zumba music videos for upbeat workouts'</t>
        </is>
      </c>
      <c r="C4822"/>
      <c r="D4822"/>
      <c r="E4822" t="inlineStr">
        <is>
          <t>https://www.youtube.com/results?search_query=Zumba+music+videos+for+upbeat+workouts'&amp;sp=EgQgAXAB</t>
        </is>
      </c>
    </row>
    <row r="4823" ht="25.5" customHeight="1">
      <c r="A4823" t="inlineStr">
        <is>
          <t>zumba</t>
        </is>
      </c>
      <c r="B4823" t="inlineStr">
        <is>
          <t>Fun Zumba dance routines for kids'</t>
        </is>
      </c>
      <c r="C4823"/>
      <c r="D4823"/>
      <c r="E4823" t="inlineStr">
        <is>
          <t>https://www.youtube.com/results?search_query=Fun+Zumba+dance+routines+for+kids'&amp;sp=EgQgAXAB</t>
        </is>
      </c>
    </row>
    <row r="4824" ht="25.5" customHeight="1">
      <c r="A4824" t="inlineStr">
        <is>
          <t>Walking the pet</t>
        </is>
      </c>
      <c r="B4824" t="inlineStr">
        <is>
          <t>How to leash train your pet</t>
        </is>
      </c>
      <c r="C4824"/>
      <c r="D4824"/>
      <c r="E4824" t="inlineStr">
        <is>
          <t>https://www.youtube.com/results?search_query=How+to+leash+train+your+pet&amp;sp=EgQgAXAB</t>
        </is>
      </c>
    </row>
    <row r="4825" ht="25.5" customHeight="1">
      <c r="A4825" t="inlineStr">
        <is>
          <t>Walking the pet</t>
        </is>
      </c>
      <c r="B4825" t="inlineStr">
        <is>
          <t>Tips for walking your dog safely</t>
        </is>
      </c>
      <c r="C4825"/>
      <c r="D4825"/>
      <c r="E4825" t="inlineStr">
        <is>
          <t>https://www.youtube.com/results?search_query=Tips+for+walking+your+dog+safely&amp;sp=EgQgAXAB</t>
        </is>
      </c>
    </row>
    <row r="4826" ht="25.5" customHeight="1">
      <c r="A4826" t="inlineStr">
        <is>
          <t>Walking the pet</t>
        </is>
      </c>
      <c r="B4826" t="inlineStr">
        <is>
          <t>Day in the life of a pet walker</t>
        </is>
      </c>
      <c r="C4826"/>
      <c r="D4826"/>
      <c r="E4826" t="inlineStr">
        <is>
          <t>https://www.youtube.com/results?search_query=Day+in+the+life+of+a+pet+walker&amp;sp=EgQgAXAB</t>
        </is>
      </c>
    </row>
    <row r="4827" ht="25.5" customHeight="1">
      <c r="A4827" t="inlineStr">
        <is>
          <t>Walking the pet</t>
        </is>
      </c>
      <c r="B4827" t="inlineStr">
        <is>
          <t>Training your cat for outdoor walks</t>
        </is>
      </c>
      <c r="C4827"/>
      <c r="D4827"/>
      <c r="E4827" t="inlineStr">
        <is>
          <t>https://www.youtube.com/results?search_query=Training+your+cat+for+outdoor+walks&amp;sp=EgQgAXAB</t>
        </is>
      </c>
    </row>
    <row r="4828" ht="25.5" customHeight="1">
      <c r="A4828" t="inlineStr">
        <is>
          <t>Walking the pet</t>
        </is>
      </c>
      <c r="B4828" t="inlineStr">
        <is>
          <t>How to make your pet enjoy walks outdoors</t>
        </is>
      </c>
      <c r="C4828"/>
      <c r="D4828"/>
      <c r="E4828" t="inlineStr">
        <is>
          <t>https://www.youtube.com/results?search_query=How+to+make+your+pet+enjoy+walks+outdoors&amp;sp=EgQgAXAB</t>
        </is>
      </c>
    </row>
    <row r="4829" ht="25.5" customHeight="1">
      <c r="A4829" t="inlineStr">
        <is>
          <t>Walking the pet</t>
        </is>
      </c>
      <c r="B4829" t="inlineStr">
        <is>
          <t>Exercise  Benefits of daily pet walks</t>
        </is>
      </c>
      <c r="C4829"/>
      <c r="D4829"/>
      <c r="E4829" t="inlineStr">
        <is>
          <t>https://www.youtube.com/results?search_query=Exercise++Benefits+of+daily+pet+walks&amp;sp=EgQgAXAB</t>
        </is>
      </c>
    </row>
    <row r="4830" ht="25.5" customHeight="1">
      <c r="A4830" t="inlineStr">
        <is>
          <t>Walking the pet</t>
        </is>
      </c>
      <c r="B4830" t="inlineStr">
        <is>
          <t>Safety precautions when walking your pet at night</t>
        </is>
      </c>
      <c r="C4830"/>
      <c r="D4830"/>
      <c r="E4830" t="inlineStr">
        <is>
          <t>https://www.youtube.com/results?search_query=Safety+precautions+when+walking+your+pet+at+night&amp;sp=EgQgAXAB</t>
        </is>
      </c>
    </row>
    <row r="4831" ht="25.5" customHeight="1">
      <c r="A4831" t="inlineStr">
        <is>
          <t>Walking the pet</t>
        </is>
      </c>
      <c r="B4831" t="inlineStr">
        <is>
          <t>Enlightening experiences from professional pet walkers</t>
        </is>
      </c>
      <c r="C4831"/>
      <c r="D4831"/>
      <c r="E4831" t="inlineStr">
        <is>
          <t>https://www.youtube.com/results?search_query=Enlightening+experiences+from+professional+pet+walkers&amp;sp=EgQgAXAB</t>
        </is>
      </c>
    </row>
    <row r="4832" ht="25.5" customHeight="1">
      <c r="A4832" t="inlineStr">
        <is>
          <t>Walking the pet</t>
        </is>
      </c>
      <c r="B4832" t="inlineStr">
        <is>
          <t>Teaching your pet to walk without pulling</t>
        </is>
      </c>
      <c r="C4832"/>
      <c r="D4832"/>
      <c r="E4832" t="inlineStr">
        <is>
          <t>https://www.youtube.com/results?search_query=Teaching+your+pet+to+walk+without+pulling&amp;sp=EgQgAXAB</t>
        </is>
      </c>
    </row>
    <row r="4833" ht="25.5" customHeight="1">
      <c r="A4833" t="inlineStr">
        <is>
          <t>Walking the pet</t>
        </is>
      </c>
      <c r="B4833" t="inlineStr">
        <is>
          <t>Training your pet for hiking and adventure walks</t>
        </is>
      </c>
      <c r="C4833"/>
      <c r="D4833"/>
      <c r="E4833" t="inlineStr">
        <is>
          <t>https://www.youtube.com/results?search_query=Training+your+pet+for+hiking+and+adventure+walks&amp;sp=EgQgAXAB</t>
        </is>
      </c>
    </row>
    <row r="4834" ht="25.5" customHeight="1">
      <c r="A4834" t="inlineStr">
        <is>
          <t>Fixing something in the home</t>
        </is>
      </c>
      <c r="B4834" t="inlineStr">
        <is>
          <t>How to fix common household items</t>
        </is>
      </c>
      <c r="C4834"/>
      <c r="D4834"/>
      <c r="E4834" t="inlineStr">
        <is>
          <t>https://www.youtube.com/results?search_query=How+to+fix+common+household+items&amp;sp=EgQgAXAB</t>
        </is>
      </c>
    </row>
    <row r="4835" ht="25.5" customHeight="1">
      <c r="A4835" t="inlineStr">
        <is>
          <t>Fixing something in the home</t>
        </is>
      </c>
      <c r="B4835" t="inlineStr">
        <is>
          <t>DIY home repairs for beginners</t>
        </is>
      </c>
      <c r="C4835"/>
      <c r="D4835"/>
      <c r="E4835" t="inlineStr">
        <is>
          <t>https://www.youtube.com/results?search_query=DIY+home+repairs+for+beginners&amp;sp=EgQgAXAB</t>
        </is>
      </c>
    </row>
    <row r="4836" ht="25.5" customHeight="1">
      <c r="A4836" t="inlineStr">
        <is>
          <t>Fixing something in the home</t>
        </is>
      </c>
      <c r="B4836" t="inlineStr">
        <is>
          <t>Simple fixes for common home problems</t>
        </is>
      </c>
      <c r="C4836"/>
      <c r="D4836"/>
      <c r="E4836" t="inlineStr">
        <is>
          <t>https://www.youtube.com/results?search_query=Simple+fixes+for+common+home+problems&amp;sp=EgQgAXAB</t>
        </is>
      </c>
    </row>
    <row r="4837" ht="25.5" customHeight="1">
      <c r="A4837" t="inlineStr">
        <is>
          <t>Fixing something in the home</t>
        </is>
      </c>
      <c r="B4837" t="inlineStr">
        <is>
          <t>Day in the life of a home handyman</t>
        </is>
      </c>
      <c r="C4837"/>
      <c r="D4837"/>
      <c r="E4837" t="inlineStr">
        <is>
          <t>https://www.youtube.com/results?search_query=Day+in+the+life+of+a+home+handyman&amp;sp=EgQgAXAB</t>
        </is>
      </c>
    </row>
    <row r="4838" ht="25.5" customHeight="1">
      <c r="A4838" t="inlineStr">
        <is>
          <t>Fixing something in the home</t>
        </is>
      </c>
      <c r="B4838" t="inlineStr">
        <is>
          <t>How to use basic tools for home repair</t>
        </is>
      </c>
      <c r="C4838"/>
      <c r="D4838"/>
      <c r="E4838" t="inlineStr">
        <is>
          <t>https://www.youtube.com/results?search_query=How+to+use+basic+tools+for+home+repair&amp;sp=EgQgAXAB</t>
        </is>
      </c>
    </row>
    <row r="4839" ht="25.5" customHeight="1">
      <c r="A4839" t="inlineStr">
        <is>
          <t>Fixing something in the home</t>
        </is>
      </c>
      <c r="B4839" t="inlineStr">
        <is>
          <t>Fixing a sink leak tutorial</t>
        </is>
      </c>
      <c r="C4839"/>
      <c r="D4839"/>
      <c r="E4839" t="inlineStr">
        <is>
          <t>https://www.youtube.com/results?search_query=Fixing+a+sink+leak+tutorial&amp;sp=EgQgAXAB</t>
        </is>
      </c>
    </row>
    <row r="4840" ht="25.5" customHeight="1">
      <c r="A4840" t="inlineStr">
        <is>
          <t>Fixing something in the home</t>
        </is>
      </c>
      <c r="B4840" t="inlineStr">
        <is>
          <t>How to repair a broken window</t>
        </is>
      </c>
      <c r="C4840"/>
      <c r="D4840"/>
      <c r="E4840" t="inlineStr">
        <is>
          <t>https://www.youtube.com/results?search_query=How+to+repair+a+broken+window&amp;sp=EgQgAXAB</t>
        </is>
      </c>
    </row>
    <row r="4841" ht="25.5" customHeight="1">
      <c r="A4841" t="inlineStr">
        <is>
          <t>Fixing something in the home</t>
        </is>
      </c>
      <c r="B4841" t="inlineStr">
        <is>
          <t>Installing a new door knob DIY</t>
        </is>
      </c>
      <c r="C4841"/>
      <c r="D4841"/>
      <c r="E4841" t="inlineStr">
        <is>
          <t>https://www.youtube.com/results?search_query=Installing+a+new+door+knob+DIY&amp;sp=EgQgAXAB</t>
        </is>
      </c>
    </row>
    <row r="4842" ht="25.5" customHeight="1">
      <c r="A4842" t="inlineStr">
        <is>
          <t>Fixing something in the home</t>
        </is>
      </c>
      <c r="B4842" t="inlineStr">
        <is>
          <t>Home repair and maintenance tips</t>
        </is>
      </c>
      <c r="C4842"/>
      <c r="D4842"/>
      <c r="E4842" t="inlineStr">
        <is>
          <t>https://www.youtube.com/results?search_query=Home+repair+and+maintenance+tips&amp;sp=EgQgAXAB</t>
        </is>
      </c>
    </row>
    <row r="4843" ht="25.5" customHeight="1">
      <c r="A4843" t="inlineStr">
        <is>
          <t>Fixing something in the home</t>
        </is>
      </c>
      <c r="B4843" t="inlineStr">
        <is>
          <t>How to unblock a clogged drain</t>
        </is>
      </c>
      <c r="C4843"/>
      <c r="D4843"/>
      <c r="E4843" t="inlineStr">
        <is>
          <t>https://www.youtube.com/results?search_query=How+to+unblock+a+clogged+drain&amp;sp=EgQgAXAB</t>
        </is>
      </c>
    </row>
    <row r="4844" ht="25.5" customHeight="1">
      <c r="A4844" t="inlineStr">
        <is>
          <t>football</t>
        </is>
      </c>
      <c r="B4844" t="inlineStr">
        <is>
          <t>How to play football for beginners</t>
        </is>
      </c>
      <c r="C4844"/>
      <c r="D4844"/>
      <c r="E4844" t="inlineStr">
        <is>
          <t>https://www.youtube.com/results?search_query=How+to+play+football+for+beginners&amp;sp=EgQgAXAB</t>
        </is>
      </c>
    </row>
    <row r="4845" ht="25.5" customHeight="1">
      <c r="A4845" t="inlineStr">
        <is>
          <t>football</t>
        </is>
      </c>
      <c r="B4845" t="inlineStr">
        <is>
          <t>Football training drills for proplayers</t>
        </is>
      </c>
      <c r="C4845"/>
      <c r="D4845"/>
      <c r="E4845" t="inlineStr">
        <is>
          <t>https://www.youtube.com/results?search_query=Football+training+drills+for+proplayers&amp;sp=EgQgAXAB</t>
        </is>
      </c>
    </row>
    <row r="4846" ht="25.5" customHeight="1">
      <c r="A4846" t="inlineStr">
        <is>
          <t>football</t>
        </is>
      </c>
      <c r="B4846" t="inlineStr">
        <is>
          <t>Best football goals compilation</t>
        </is>
      </c>
      <c r="C4846"/>
      <c r="D4846"/>
      <c r="E4846" t="inlineStr">
        <is>
          <t>https://www.youtube.com/results?search_query=Best+football+goals+compilation&amp;sp=EgQgAXAB</t>
        </is>
      </c>
    </row>
    <row r="4847" ht="25.5" customHeight="1">
      <c r="A4847" t="inlineStr">
        <is>
          <t>football</t>
        </is>
      </c>
      <c r="B4847" t="inlineStr">
        <is>
          <t>Day in the life of a professional football player</t>
        </is>
      </c>
      <c r="C4847"/>
      <c r="D4847"/>
      <c r="E4847" t="inlineStr">
        <is>
          <t>https://www.youtube.com/results?search_query=Day+in+the+life+of+a+professional+football+player&amp;sp=EgQgAXAB</t>
        </is>
      </c>
    </row>
    <row r="4848" ht="25.5" customHeight="1">
      <c r="A4848" t="inlineStr">
        <is>
          <t>football</t>
        </is>
      </c>
      <c r="B4848" t="inlineStr">
        <is>
          <t>Football tactics explained'</t>
        </is>
      </c>
      <c r="C4848"/>
      <c r="D4848"/>
      <c r="E4848" t="inlineStr">
        <is>
          <t>https://www.youtube.com/results?search_query=Football+tactics+explained'&amp;sp=EgQgAXAB</t>
        </is>
      </c>
    </row>
    <row r="4849" ht="25.5" customHeight="1">
      <c r="A4849" t="inlineStr">
        <is>
          <t>football</t>
        </is>
      </c>
      <c r="B4849" t="inlineStr">
        <is>
          <t>Indepth analysis of football matches</t>
        </is>
      </c>
      <c r="C4849"/>
      <c r="D4849"/>
      <c r="E4849" t="inlineStr">
        <is>
          <t>https://www.youtube.com/results?search_query=Indepth+analysis+of+football+matches&amp;sp=EgQgAXAB</t>
        </is>
      </c>
    </row>
    <row r="4850" ht="25.5" customHeight="1">
      <c r="A4850" t="inlineStr">
        <is>
          <t>football</t>
        </is>
      </c>
      <c r="B4850" t="inlineStr">
        <is>
          <t>How to improve your football skills</t>
        </is>
      </c>
      <c r="C4850"/>
      <c r="D4850"/>
      <c r="E4850" t="inlineStr">
        <is>
          <t>https://www.youtube.com/results?search_query=How+to+improve+your+football+skills&amp;sp=EgQgAXAB</t>
        </is>
      </c>
    </row>
    <row r="4851" ht="25.5" customHeight="1">
      <c r="A4851" t="inlineStr">
        <is>
          <t>football</t>
        </is>
      </c>
      <c r="B4851" t="inlineStr">
        <is>
          <t>Famous football players career highlights</t>
        </is>
      </c>
      <c r="C4851"/>
      <c r="D4851"/>
      <c r="E4851" t="inlineStr">
        <is>
          <t>https://www.youtube.com/results?search_query=Famous+football+players+career+highlights&amp;sp=EgQgAXAB</t>
        </is>
      </c>
    </row>
    <row r="4852" ht="25.5" customHeight="1">
      <c r="A4852" t="inlineStr">
        <is>
          <t>football</t>
        </is>
      </c>
      <c r="B4852" t="inlineStr">
        <is>
          <t>Most exciting football moments of all time</t>
        </is>
      </c>
      <c r="C4852"/>
      <c r="D4852"/>
      <c r="E4852" t="inlineStr">
        <is>
          <t>https://www.youtube.com/results?search_query=Most+exciting+football+moments+of+all+time&amp;sp=EgQgAXAB</t>
        </is>
      </c>
    </row>
    <row r="4853" ht="25.5" customHeight="1">
      <c r="A4853" t="inlineStr">
        <is>
          <t>football</t>
        </is>
      </c>
      <c r="B4853" t="inlineStr">
        <is>
          <t>Football rules explained for beginners</t>
        </is>
      </c>
      <c r="C4853"/>
      <c r="D4853"/>
      <c r="E4853" t="inlineStr">
        <is>
          <t>https://www.youtube.com/results?search_query=Football+rules+explained+for+beginners&amp;sp=EgQgAXAB</t>
        </is>
      </c>
    </row>
    <row r="4854" ht="25.5" customHeight="1">
      <c r="A4854" t="inlineStr">
        <is>
          <t>attending a party</t>
        </is>
      </c>
      <c r="B4854" t="inlineStr">
        <is>
          <t>How to dress for a party</t>
        </is>
      </c>
      <c r="C4854"/>
      <c r="D4854"/>
      <c r="E4854" t="inlineStr">
        <is>
          <t>https://www.youtube.com/results?search_query=How+to+dress+for+a+party&amp;sp=EgQgAXAB</t>
        </is>
      </c>
    </row>
    <row r="4855" ht="25.5" customHeight="1">
      <c r="A4855" t="inlineStr">
        <is>
          <t>attending a party</t>
        </is>
      </c>
      <c r="B4855" t="inlineStr">
        <is>
          <t>Day in the life' attending a glamorous party</t>
        </is>
      </c>
      <c r="C4855"/>
      <c r="D4855"/>
      <c r="E4855" t="inlineStr">
        <is>
          <t>https://www.youtube.com/results?search_query=Day+in+the+life'+attending+a+glamorous+party&amp;sp=EgQgAXAB</t>
        </is>
      </c>
    </row>
    <row r="4856" ht="25.5" customHeight="1">
      <c r="A4856" t="inlineStr">
        <is>
          <t>attending a party</t>
        </is>
      </c>
      <c r="B4856" t="inlineStr">
        <is>
          <t>Tips for attending a party alone</t>
        </is>
      </c>
      <c r="C4856"/>
      <c r="D4856"/>
      <c r="E4856" t="inlineStr">
        <is>
          <t>https://www.youtube.com/results?search_query=Tips+for+attending+a+party+alone&amp;sp=EgQgAXAB</t>
        </is>
      </c>
    </row>
    <row r="4857" ht="25.5" customHeight="1">
      <c r="A4857" t="inlineStr">
        <is>
          <t>attending a party</t>
        </is>
      </c>
      <c r="B4857" t="inlineStr">
        <is>
          <t>How to behave at a formal party</t>
        </is>
      </c>
      <c r="C4857"/>
      <c r="D4857"/>
      <c r="E4857" t="inlineStr">
        <is>
          <t>https://www.youtube.com/results?search_query=How+to+behave+at+a+formal+party&amp;sp=EgQgAXAB</t>
        </is>
      </c>
    </row>
    <row r="4858" ht="25.5" customHeight="1">
      <c r="A4858" t="inlineStr">
        <is>
          <t>attending a party</t>
        </is>
      </c>
      <c r="B4858" t="inlineStr">
        <is>
          <t>Etiquette rules for attending parties</t>
        </is>
      </c>
      <c r="C4858"/>
      <c r="D4858"/>
      <c r="E4858" t="inlineStr">
        <is>
          <t>https://www.youtube.com/results?search_query=Etiquette+rules+for+attending+parties&amp;sp=EgQgAXAB</t>
        </is>
      </c>
    </row>
    <row r="4859" ht="25.5" customHeight="1">
      <c r="A4859" t="inlineStr">
        <is>
          <t>attending a party</t>
        </is>
      </c>
      <c r="B4859" t="inlineStr">
        <is>
          <t>How to network at a party</t>
        </is>
      </c>
      <c r="C4859"/>
      <c r="D4859"/>
      <c r="E4859" t="inlineStr">
        <is>
          <t>https://www.youtube.com/results?search_query=How+to+network+at+a+party&amp;sp=EgQgAXAB</t>
        </is>
      </c>
    </row>
    <row r="4860" ht="25.5" customHeight="1">
      <c r="A4860" t="inlineStr">
        <is>
          <t>attending a party</t>
        </is>
      </c>
      <c r="B4860" t="inlineStr">
        <is>
          <t>Party 'do's and don'ts' for beginners</t>
        </is>
      </c>
      <c r="C4860"/>
      <c r="D4860"/>
      <c r="E4860" t="inlineStr">
        <is>
          <t>https://www.youtube.com/results?search_query=Party+'do's+and+don'ts'+for+beginners&amp;sp=EgQgAXAB</t>
        </is>
      </c>
    </row>
    <row r="4861" ht="25.5" customHeight="1">
      <c r="A4861" t="inlineStr">
        <is>
          <t>attending a party</t>
        </is>
      </c>
      <c r="B4861" t="inlineStr">
        <is>
          <t>Attending a party as an introvert</t>
        </is>
      </c>
      <c r="C4861"/>
      <c r="D4861"/>
      <c r="E4861" t="inlineStr">
        <is>
          <t>https://www.youtube.com/results?search_query=Attending+a+party+as+an+introvert&amp;sp=EgQgAXAB</t>
        </is>
      </c>
    </row>
    <row r="4862" ht="25.5" customHeight="1">
      <c r="A4862" t="inlineStr">
        <is>
          <t>attending a party</t>
        </is>
      </c>
      <c r="B4862" t="inlineStr">
        <is>
          <t>How to enjoy a party you're attending alone</t>
        </is>
      </c>
      <c r="C4862"/>
      <c r="D4862"/>
      <c r="E4862" t="inlineStr">
        <is>
          <t>https://www.youtube.com/results?search_query=How+to+enjoy+a+party+you're+attending+alone&amp;sp=EgQgAXAB</t>
        </is>
      </c>
    </row>
    <row r="4863" ht="25.5" customHeight="1">
      <c r="A4863" t="inlineStr">
        <is>
          <t>attending a party</t>
        </is>
      </c>
      <c r="B4863" t="inlineStr">
        <is>
          <t>Day in the life' attending a birthday party.</t>
        </is>
      </c>
      <c r="C4863"/>
      <c r="D4863"/>
      <c r="E4863" t="inlineStr">
        <is>
          <t>https://www.youtube.com/results?search_query=Day+in+the+life'+attending+a+birthday+party.&amp;sp=EgQgAXAB</t>
        </is>
      </c>
    </row>
    <row r="4864" ht="25.5" customHeight="1">
      <c r="A4864" t="inlineStr">
        <is>
          <t>Playing baseball</t>
        </is>
      </c>
      <c r="B4864" t="inlineStr">
        <is>
          <t>How to play baseball for beginners</t>
        </is>
      </c>
      <c r="C4864"/>
      <c r="D4864"/>
      <c r="E4864" t="inlineStr">
        <is>
          <t>https://www.youtube.com/results?search_query=How+to+play+baseball+for+beginners&amp;sp=EgQgAXAB</t>
        </is>
      </c>
    </row>
    <row r="4865" ht="25.5" customHeight="1">
      <c r="A4865" t="inlineStr">
        <is>
          <t>Playing baseball</t>
        </is>
      </c>
      <c r="B4865" t="inlineStr">
        <is>
          <t>Baseball drills for improving your game</t>
        </is>
      </c>
      <c r="C4865"/>
      <c r="D4865"/>
      <c r="E4865" t="inlineStr">
        <is>
          <t>https://www.youtube.com/results?search_query=Baseball+drills+for+improving+your+game&amp;sp=EgQgAXAB</t>
        </is>
      </c>
    </row>
    <row r="4866" ht="25.5" customHeight="1">
      <c r="A4866" t="inlineStr">
        <is>
          <t>Playing baseball</t>
        </is>
      </c>
      <c r="B4866" t="inlineStr">
        <is>
          <t>Baseball techniques and strategies</t>
        </is>
      </c>
      <c r="C4866"/>
      <c r="D4866"/>
      <c r="E4866" t="inlineStr">
        <is>
          <t>https://www.youtube.com/results?search_query=Baseball+techniques+and+strategies&amp;sp=EgQgAXAB</t>
        </is>
      </c>
    </row>
    <row r="4867" ht="25.5" customHeight="1">
      <c r="A4867" t="inlineStr">
        <is>
          <t>Playing baseball</t>
        </is>
      </c>
      <c r="B4867" t="inlineStr">
        <is>
          <t>Day in the life of a professional baseball player</t>
        </is>
      </c>
      <c r="C4867"/>
      <c r="D4867"/>
      <c r="E4867" t="inlineStr">
        <is>
          <t>https://www.youtube.com/results?search_query=Day+in+the+life+of+a+professional+baseball+player&amp;sp=EgQgAXAB</t>
        </is>
      </c>
    </row>
    <row r="4868" ht="25.5" customHeight="1">
      <c r="A4868" t="inlineStr">
        <is>
          <t>Playing baseball</t>
        </is>
      </c>
      <c r="B4868" t="inlineStr">
        <is>
          <t>Tips and tricks for baseball players</t>
        </is>
      </c>
      <c r="C4868"/>
      <c r="D4868"/>
      <c r="E4868" t="inlineStr">
        <is>
          <t>https://www.youtube.com/results?search_query=Tips+and+tricks+for+baseball+players&amp;sp=EgQgAXAB</t>
        </is>
      </c>
    </row>
    <row r="4869" ht="25.5" customHeight="1">
      <c r="A4869" t="inlineStr">
        <is>
          <t>Playing baseball</t>
        </is>
      </c>
      <c r="B4869" t="inlineStr">
        <is>
          <t>How to improve your baseball swing</t>
        </is>
      </c>
      <c r="C4869"/>
      <c r="D4869"/>
      <c r="E4869" t="inlineStr">
        <is>
          <t>https://www.youtube.com/results?search_query=How+to+improve+your+baseball+swing&amp;sp=EgQgAXAB</t>
        </is>
      </c>
    </row>
    <row r="4870" ht="25.5" customHeight="1">
      <c r="A4870" t="inlineStr">
        <is>
          <t>Playing baseball</t>
        </is>
      </c>
      <c r="B4870" t="inlineStr">
        <is>
          <t>Best ways to train for baseball</t>
        </is>
      </c>
      <c r="C4870"/>
      <c r="D4870"/>
      <c r="E4870" t="inlineStr">
        <is>
          <t>https://www.youtube.com/results?search_query=Best+ways+to+train+for+baseball&amp;sp=EgQgAXAB</t>
        </is>
      </c>
    </row>
    <row r="4871" ht="25.5" customHeight="1">
      <c r="A4871" t="inlineStr">
        <is>
          <t>Playing baseball</t>
        </is>
      </c>
      <c r="B4871" t="inlineStr">
        <is>
          <t>Major league baseball highlights</t>
        </is>
      </c>
      <c r="C4871"/>
      <c r="D4871"/>
      <c r="E4871" t="inlineStr">
        <is>
          <t>https://www.youtube.com/results?search_query=Major+league+baseball+highlights&amp;sp=EgQgAXAB</t>
        </is>
      </c>
    </row>
    <row r="4872" ht="25.5" customHeight="1">
      <c r="A4872" t="inlineStr">
        <is>
          <t>Playing baseball</t>
        </is>
      </c>
      <c r="B4872" t="inlineStr">
        <is>
          <t>Guide to understanding baseball rules</t>
        </is>
      </c>
      <c r="C4872"/>
      <c r="D4872"/>
      <c r="E4872" t="inlineStr">
        <is>
          <t>https://www.youtube.com/results?search_query=Guide+to+understanding+baseball+rules&amp;sp=EgQgAXAB</t>
        </is>
      </c>
    </row>
    <row r="4873" ht="25.5" customHeight="1">
      <c r="A4873" t="inlineStr">
        <is>
          <t>Playing baseball</t>
        </is>
      </c>
      <c r="B4873" t="inlineStr">
        <is>
          <t>How to choose the right baseball equipment</t>
        </is>
      </c>
      <c r="C4873"/>
      <c r="D4873"/>
      <c r="E4873" t="inlineStr">
        <is>
          <t>https://www.youtube.com/results?search_query=How+to+choose+the+right+baseball+equipment&amp;sp=EgQgAXAB</t>
        </is>
      </c>
    </row>
    <row r="4874" ht="25.5" customHeight="1">
      <c r="A4874" t="inlineStr">
        <is>
          <t>Talking on the phone</t>
        </is>
      </c>
      <c r="B4874" t="inlineStr">
        <is>
          <t>How to talk on the phone professionally</t>
        </is>
      </c>
      <c r="C4874"/>
      <c r="D4874"/>
      <c r="E4874" t="inlineStr">
        <is>
          <t>https://www.youtube.com/results?search_query=How+to+talk+on+the+phone+professionally&amp;sp=EgQgAXAB</t>
        </is>
      </c>
    </row>
    <row r="4875" ht="25.5" customHeight="1">
      <c r="A4875" t="inlineStr">
        <is>
          <t>Talking on the phone</t>
        </is>
      </c>
      <c r="B4875" t="inlineStr">
        <is>
          <t>Mastering phone conversation skills</t>
        </is>
      </c>
      <c r="C4875"/>
      <c r="D4875"/>
      <c r="E4875" t="inlineStr">
        <is>
          <t>https://www.youtube.com/results?search_query=Mastering+phone+conversation+skills&amp;sp=EgQgAXAB</t>
        </is>
      </c>
    </row>
    <row r="4876" ht="25.5" customHeight="1">
      <c r="A4876" t="inlineStr">
        <is>
          <t>Talking on the phone</t>
        </is>
      </c>
      <c r="B4876" t="inlineStr">
        <is>
          <t>Improving telephone etiquette</t>
        </is>
      </c>
      <c r="C4876"/>
      <c r="D4876"/>
      <c r="E4876" t="inlineStr">
        <is>
          <t>https://www.youtube.com/results?search_query=Improving+telephone+etiquette&amp;sp=EgQgAXAB</t>
        </is>
      </c>
    </row>
    <row r="4877" ht="25.5" customHeight="1">
      <c r="A4877" t="inlineStr">
        <is>
          <t>Talking on the phone</t>
        </is>
      </c>
      <c r="B4877" t="inlineStr">
        <is>
          <t>Tips on efficient phone conversations</t>
        </is>
      </c>
      <c r="C4877"/>
      <c r="D4877"/>
      <c r="E4877" t="inlineStr">
        <is>
          <t>https://www.youtube.com/results?search_query=Tips+on+efficient+phone+conversations&amp;sp=EgQgAXAB</t>
        </is>
      </c>
    </row>
    <row r="4878" ht="25.5" customHeight="1">
      <c r="A4878" t="inlineStr">
        <is>
          <t>Talking on the phone</t>
        </is>
      </c>
      <c r="B4878" t="inlineStr">
        <is>
          <t>Day in the life of a telemarketer</t>
        </is>
      </c>
      <c r="C4878"/>
      <c r="D4878"/>
      <c r="E4878" t="inlineStr">
        <is>
          <t>https://www.youtube.com/results?search_query=Day+in+the+life+of+a+telemarketer&amp;sp=EgQgAXAB</t>
        </is>
      </c>
    </row>
    <row r="4879" ht="25.5" customHeight="1">
      <c r="A4879" t="inlineStr">
        <is>
          <t>Talking on the phone</t>
        </is>
      </c>
      <c r="B4879" t="inlineStr">
        <is>
          <t>How to sound confident on the phone</t>
        </is>
      </c>
      <c r="C4879"/>
      <c r="D4879"/>
      <c r="E4879" t="inlineStr">
        <is>
          <t>https://www.youtube.com/results?search_query=How+to+sound+confident+on+the+phone&amp;sp=EgQgAXAB</t>
        </is>
      </c>
    </row>
    <row r="4880" ht="25.5" customHeight="1">
      <c r="A4880" t="inlineStr">
        <is>
          <t>Talking on the phone</t>
        </is>
      </c>
      <c r="B4880" t="inlineStr">
        <is>
          <t>Addressing phone anxiety, oncall strategies</t>
        </is>
      </c>
      <c r="C4880"/>
      <c r="D4880"/>
      <c r="E4880" t="inlineStr">
        <is>
          <t>https://www.youtube.com/results?search_query=Addressing+phone+anxiety, +oncall+strategies&amp;sp=EgQgAXAB</t>
        </is>
      </c>
    </row>
    <row r="4881" ht="25.5" customHeight="1">
      <c r="A4881" t="inlineStr">
        <is>
          <t>Talking on the phone</t>
        </is>
      </c>
      <c r="B4881" t="inlineStr">
        <is>
          <t>Best practices for business phone calls</t>
        </is>
      </c>
      <c r="C4881"/>
      <c r="D4881"/>
      <c r="E4881" t="inlineStr">
        <is>
          <t>https://www.youtube.com/results?search_query=Best+practices+for+business+phone+calls&amp;sp=EgQgAXAB</t>
        </is>
      </c>
    </row>
    <row r="4882" ht="25.5" customHeight="1">
      <c r="A4882" t="inlineStr">
        <is>
          <t>Talking on the phone</t>
        </is>
      </c>
      <c r="B4882" t="inlineStr">
        <is>
          <t>Practicing great customer service on phone</t>
        </is>
      </c>
      <c r="C4882"/>
      <c r="D4882"/>
      <c r="E4882" t="inlineStr">
        <is>
          <t>https://www.youtube.com/results?search_query=Practicing+great+customer+service+on+phone&amp;sp=EgQgAXAB</t>
        </is>
      </c>
    </row>
    <row r="4883" ht="25.5" customHeight="1">
      <c r="A4883" t="inlineStr">
        <is>
          <t>Talking on the phone</t>
        </is>
      </c>
      <c r="B4883" t="inlineStr">
        <is>
          <t>Telephone skills training videos</t>
        </is>
      </c>
      <c r="C4883"/>
      <c r="D4883"/>
      <c r="E4883" t="inlineStr">
        <is>
          <t>https://www.youtube.com/results?search_query=Telephone+skills+training+videos&amp;sp=EgQgAXAB</t>
        </is>
      </c>
    </row>
    <row r="4884" ht="25.5" customHeight="1">
      <c r="A4884" t="inlineStr">
        <is>
          <t>commuting in the car</t>
        </is>
      </c>
      <c r="B4884" t="inlineStr">
        <is>
          <t>How to make commuting in the car more enjoyable</t>
        </is>
      </c>
      <c r="C4884"/>
      <c r="D4884"/>
      <c r="E4884" t="inlineStr">
        <is>
          <t>https://www.youtube.com/results?search_query=How+to+make+commuting+in+the+car+more+enjoyable&amp;sp=EgQgAXAB</t>
        </is>
      </c>
    </row>
    <row r="4885" ht="25.5" customHeight="1">
      <c r="A4885" t="inlineStr">
        <is>
          <t>commuting in the car</t>
        </is>
      </c>
      <c r="B4885" t="inlineStr">
        <is>
          <t>Best podcasts for car commuting</t>
        </is>
      </c>
      <c r="C4885"/>
      <c r="D4885"/>
      <c r="E4885" t="inlineStr">
        <is>
          <t>https://www.youtube.com/results?search_query=Best+podcasts+for+car+commuting&amp;sp=EgQgAXAB</t>
        </is>
      </c>
    </row>
    <row r="4886" ht="25.5" customHeight="1">
      <c r="A4886" t="inlineStr">
        <is>
          <t>commuting in the car</t>
        </is>
      </c>
      <c r="B4886" t="inlineStr">
        <is>
          <t>car commuting essentials</t>
        </is>
      </c>
      <c r="C4886"/>
      <c r="D4886"/>
      <c r="E4886" t="inlineStr">
        <is>
          <t>https://www.youtube.com/results?search_query=car+commuting+essentials&amp;sp=EgQgAXAB</t>
        </is>
      </c>
    </row>
    <row r="4887" ht="25.5" customHeight="1">
      <c r="A4887" t="inlineStr">
        <is>
          <t>commuting in the car</t>
        </is>
      </c>
      <c r="B4887" t="inlineStr">
        <is>
          <t>Car commuting hacks for a smoother ride</t>
        </is>
      </c>
      <c r="C4887"/>
      <c r="D4887"/>
      <c r="E4887" t="inlineStr">
        <is>
          <t>https://www.youtube.com/results?search_query=Car+commuting+hacks+for+a+smoother+ride&amp;sp=EgQgAXAB</t>
        </is>
      </c>
    </row>
    <row r="4888" ht="25.5" customHeight="1">
      <c r="A4888" t="inlineStr">
        <is>
          <t>commuting in the car</t>
        </is>
      </c>
      <c r="B4888" t="inlineStr">
        <is>
          <t>Day in the life of a car commuter</t>
        </is>
      </c>
      <c r="C4888"/>
      <c r="D4888"/>
      <c r="E4888" t="inlineStr">
        <is>
          <t>https://www.youtube.com/results?search_query=Day+in+the+life+of+a+car+commuter&amp;sp=EgQgAXAB</t>
        </is>
      </c>
    </row>
    <row r="4889" ht="25.5" customHeight="1">
      <c r="A4889" t="inlineStr">
        <is>
          <t>commuting in the car</t>
        </is>
      </c>
      <c r="B4889" t="inlineStr">
        <is>
          <t>Efficient ways to commute by car</t>
        </is>
      </c>
      <c r="C4889"/>
      <c r="D4889"/>
      <c r="E4889" t="inlineStr">
        <is>
          <t>https://www.youtube.com/results?search_query=Efficient+ways+to+commute+by+car&amp;sp=EgQgAXAB</t>
        </is>
      </c>
    </row>
    <row r="4890" ht="25.5" customHeight="1">
      <c r="A4890" t="inlineStr">
        <is>
          <t>commuting in the car</t>
        </is>
      </c>
      <c r="B4890" t="inlineStr">
        <is>
          <t>Car commuting and impact on environment</t>
        </is>
      </c>
      <c r="C4890"/>
      <c r="D4890"/>
      <c r="E4890" t="inlineStr">
        <is>
          <t>https://www.youtube.com/results?search_query=Car+commuting+and+impact+on+environment&amp;sp=EgQgAXAB</t>
        </is>
      </c>
    </row>
    <row r="4891" ht="25.5" customHeight="1">
      <c r="A4891" t="inlineStr">
        <is>
          <t>commuting in the car</t>
        </is>
      </c>
      <c r="B4891" t="inlineStr">
        <is>
          <t>How to reduce stress during car commuting</t>
        </is>
      </c>
      <c r="C4891"/>
      <c r="D4891"/>
      <c r="E4891" t="inlineStr">
        <is>
          <t>https://www.youtube.com/results?search_query=How+to+reduce+stress+during+car+commuting&amp;sp=EgQgAXAB</t>
        </is>
      </c>
    </row>
    <row r="4892" ht="25.5" customHeight="1">
      <c r="A4892" t="inlineStr">
        <is>
          <t>commuting in the car</t>
        </is>
      </c>
      <c r="B4892" t="inlineStr">
        <is>
          <t>Tips to make car commuting more productive</t>
        </is>
      </c>
      <c r="C4892"/>
      <c r="D4892"/>
      <c r="E4892" t="inlineStr">
        <is>
          <t>https://www.youtube.com/results?search_query=Tips+to+make+car+commuting+more+productive&amp;sp=EgQgAXAB</t>
        </is>
      </c>
    </row>
    <row r="4893" ht="25.5" customHeight="1">
      <c r="A4893" t="inlineStr">
        <is>
          <t>commuting in the car</t>
        </is>
      </c>
      <c r="B4893" t="inlineStr">
        <is>
          <t>Car commuting vs other modes of transport</t>
        </is>
      </c>
      <c r="C4893"/>
      <c r="D4893"/>
      <c r="E4893" t="inlineStr">
        <is>
          <t>https://www.youtube.com/results?search_query=Car+commuting+vs+other+modes+of+transport&amp;sp=EgQgAXAB</t>
        </is>
      </c>
    </row>
    <row r="4894" ht="25.5" customHeight="1">
      <c r="A4894" t="inlineStr">
        <is>
          <t>Street art</t>
        </is>
      </c>
      <c r="B4894" t="inlineStr">
        <is>
          <t>How to start with street art for beginners</t>
        </is>
      </c>
      <c r="C4894"/>
      <c r="D4894"/>
      <c r="E4894" t="inlineStr">
        <is>
          <t>https://www.youtube.com/results?search_query=How+to+start+with+street+art+for+beginners&amp;sp=EgQgAXAB</t>
        </is>
      </c>
    </row>
    <row r="4895" ht="25.5" customHeight="1">
      <c r="A4895" t="inlineStr">
        <is>
          <t>Street art</t>
        </is>
      </c>
      <c r="B4895" t="inlineStr">
        <is>
          <t>Guided tour of famous street art around the world</t>
        </is>
      </c>
      <c r="C4895"/>
      <c r="D4895"/>
      <c r="E4895" t="inlineStr">
        <is>
          <t>https://www.youtube.com/results?search_query=Guided+tour+of+famous+street+art+around+the+world&amp;sp=EgQgAXAB</t>
        </is>
      </c>
    </row>
    <row r="4896" ht="25.5" customHeight="1">
      <c r="A4896" t="inlineStr">
        <is>
          <t>Street art</t>
        </is>
      </c>
      <c r="B4896" t="inlineStr">
        <is>
          <t>Day in the life of a street artist</t>
        </is>
      </c>
      <c r="C4896"/>
      <c r="D4896"/>
      <c r="E4896" t="inlineStr">
        <is>
          <t>https://www.youtube.com/results?search_query=Day+in+the+life+of+a+street+artist&amp;sp=EgQgAXAB</t>
        </is>
      </c>
    </row>
    <row r="4897" ht="25.5" customHeight="1">
      <c r="A4897" t="inlineStr">
        <is>
          <t>Street art</t>
        </is>
      </c>
      <c r="B4897" t="inlineStr">
        <is>
          <t>Street art techniques and tips for beginners</t>
        </is>
      </c>
      <c r="C4897"/>
      <c r="D4897"/>
      <c r="E4897" t="inlineStr">
        <is>
          <t>https://www.youtube.com/results?search_query=Street+art+techniques+and+tips+for+beginners&amp;sp=EgQgAXAB</t>
        </is>
      </c>
    </row>
    <row r="4898" ht="25.5" customHeight="1">
      <c r="A4898" t="inlineStr">
        <is>
          <t>Street art</t>
        </is>
      </c>
      <c r="B4898" t="inlineStr">
        <is>
          <t>Documentary on the history of street art</t>
        </is>
      </c>
      <c r="C4898"/>
      <c r="D4898"/>
      <c r="E4898" t="inlineStr">
        <is>
          <t>https://www.youtube.com/results?search_query=Documentary+on+the+history+of+street+art&amp;sp=EgQgAXAB</t>
        </is>
      </c>
    </row>
    <row r="4899" ht="25.5" customHeight="1">
      <c r="A4899" t="inlineStr">
        <is>
          <t>Street art</t>
        </is>
      </c>
      <c r="B4899" t="inlineStr">
        <is>
          <t>Street art vs graffiti: understanding the difference</t>
        </is>
      </c>
      <c r="C4899"/>
      <c r="D4899"/>
      <c r="E4899" t="inlineStr">
        <is>
          <t>https://www.youtube.com/results?search_query=Street+art+vs+graffiti:+understanding+the+difference&amp;sp=EgQgAXAB</t>
        </is>
      </c>
    </row>
    <row r="4900" ht="25.5" customHeight="1">
      <c r="A4900" t="inlineStr">
        <is>
          <t>Street art</t>
        </is>
      </c>
      <c r="B4900" t="inlineStr">
        <is>
          <t>How to create large scale street art murals</t>
        </is>
      </c>
      <c r="C4900"/>
      <c r="D4900"/>
      <c r="E4900" t="inlineStr">
        <is>
          <t>https://www.youtube.com/results?search_query=How+to+create+large+scale+street+art+murals&amp;sp=EgQgAXAB</t>
        </is>
      </c>
    </row>
    <row r="4901" ht="25.5" customHeight="1">
      <c r="A4901" t="inlineStr">
        <is>
          <t>Street art</t>
        </is>
      </c>
      <c r="B4901" t="inlineStr">
        <is>
          <t>Street art festivals around the world to visit</t>
        </is>
      </c>
      <c r="C4901"/>
      <c r="D4901"/>
      <c r="E4901" t="inlineStr">
        <is>
          <t>https://www.youtube.com/results?search_query=Street+art+festivals+around+the+world+to+visit&amp;sp=EgQgAXAB</t>
        </is>
      </c>
    </row>
    <row r="4902" ht="25.5" customHeight="1">
      <c r="A4902" t="inlineStr">
        <is>
          <t>Street art</t>
        </is>
      </c>
      <c r="B4902" t="inlineStr">
        <is>
          <t>Incredible transformation of street walls by artists</t>
        </is>
      </c>
      <c r="C4902"/>
      <c r="D4902"/>
      <c r="E4902" t="inlineStr">
        <is>
          <t>https://www.youtube.com/results?search_query=Incredible+transformation+of+street+walls+by+artists&amp;sp=EgQgAXAB</t>
        </is>
      </c>
    </row>
    <row r="4903" ht="25.5" customHeight="1">
      <c r="A4903" t="inlineStr">
        <is>
          <t>Street art</t>
        </is>
      </c>
      <c r="B4903" t="inlineStr">
        <is>
          <t>Making of a street art masterpiece: stepbystep guide</t>
        </is>
      </c>
      <c r="C4903"/>
      <c r="D4903"/>
      <c r="E4903" t="inlineStr">
        <is>
          <t>https://www.youtube.com/results?search_query=Making+of+a+street+art+masterpiece:+stepbystep+guide&amp;sp=EgQgAXAB</t>
        </is>
      </c>
    </row>
    <row r="4904" ht="25.5" customHeight="1">
      <c r="A4904" t="inlineStr">
        <is>
          <t>Handyman</t>
        </is>
      </c>
      <c r="B4904" t="inlineStr">
        <is>
          <t>Handyman skills tutorials</t>
        </is>
      </c>
      <c r="C4904"/>
      <c r="D4904"/>
      <c r="E4904" t="inlineStr">
        <is>
          <t>https://www.youtube.com/results?search_query=Handyman+skills+tutorials&amp;sp=EgQgAXAB</t>
        </is>
      </c>
    </row>
    <row r="4905" ht="25.5" customHeight="1">
      <c r="A4905" t="inlineStr">
        <is>
          <t>Handyman</t>
        </is>
      </c>
      <c r="B4905" t="inlineStr">
        <is>
          <t>Day in the life of a handyman</t>
        </is>
      </c>
      <c r="C4905"/>
      <c r="D4905"/>
      <c r="E4905" t="inlineStr">
        <is>
          <t>https://www.youtube.com/results?search_query=Day+in+the+life+of+a+handyman&amp;sp=EgQgAXAB</t>
        </is>
      </c>
    </row>
    <row r="4906" ht="25.5" customHeight="1">
      <c r="A4906" t="inlineStr">
        <is>
          <t>Handyman</t>
        </is>
      </c>
      <c r="B4906" t="inlineStr">
        <is>
          <t>How to start a handyman business</t>
        </is>
      </c>
      <c r="C4906"/>
      <c r="D4906"/>
      <c r="E4906" t="inlineStr">
        <is>
          <t>https://www.youtube.com/results?search_query=How+to+start+a+handyman+business&amp;sp=EgQgAXAB</t>
        </is>
      </c>
    </row>
    <row r="4907" ht="25.5" customHeight="1">
      <c r="A4907" t="inlineStr">
        <is>
          <t>Handyman</t>
        </is>
      </c>
      <c r="B4907" t="inlineStr">
        <is>
          <t>Handyman DIY projects for beginners</t>
        </is>
      </c>
      <c r="C4907"/>
      <c r="D4907"/>
      <c r="E4907" t="inlineStr">
        <is>
          <t>https://www.youtube.com/results?search_query=Handyman+DIY+projects+for+beginners&amp;sp=EgQgAXAB</t>
        </is>
      </c>
    </row>
    <row r="4908" ht="25.5" customHeight="1">
      <c r="A4908" t="inlineStr">
        <is>
          <t>Handyman</t>
        </is>
      </c>
      <c r="B4908" t="inlineStr">
        <is>
          <t>Musthave tools for a handyman</t>
        </is>
      </c>
      <c r="C4908"/>
      <c r="D4908"/>
      <c r="E4908" t="inlineStr">
        <is>
          <t>https://www.youtube.com/results?search_query=Musthave+tools+for+a+handyman&amp;sp=EgQgAXAB</t>
        </is>
      </c>
    </row>
    <row r="4909" ht="25.5" customHeight="1">
      <c r="A4909" t="inlineStr">
        <is>
          <t>Handyman</t>
        </is>
      </c>
      <c r="B4909" t="inlineStr">
        <is>
          <t>Common handyman tasks around the house</t>
        </is>
      </c>
      <c r="C4909"/>
      <c r="D4909"/>
      <c r="E4909" t="inlineStr">
        <is>
          <t>https://www.youtube.com/results?search_query=Common+handyman+tasks+around+the+house&amp;sp=EgQgAXAB</t>
        </is>
      </c>
    </row>
    <row r="4910" ht="25.5" customHeight="1">
      <c r="A4910" t="inlineStr">
        <is>
          <t>Handyman</t>
        </is>
      </c>
      <c r="B4910" t="inlineStr">
        <is>
          <t>Repair videos by professional handymen</t>
        </is>
      </c>
      <c r="C4910"/>
      <c r="D4910"/>
      <c r="E4910" t="inlineStr">
        <is>
          <t>https://www.youtube.com/results?search_query=Repair+videos+by+professional+handymen&amp;sp=EgQgAXAB</t>
        </is>
      </c>
    </row>
    <row r="4911" ht="25.5" customHeight="1">
      <c r="A4911" t="inlineStr">
        <is>
          <t>Handyman</t>
        </is>
      </c>
      <c r="B4911" t="inlineStr">
        <is>
          <t>Top handyman hacks every homeowner should know</t>
        </is>
      </c>
      <c r="C4911"/>
      <c r="D4911"/>
      <c r="E4911" t="inlineStr">
        <is>
          <t>https://www.youtube.com/results?search_query=Top+handyman+hacks+every+homeowner+should+know&amp;sp=EgQgAXAB</t>
        </is>
      </c>
    </row>
    <row r="4912" ht="25.5" customHeight="1">
      <c r="A4912" t="inlineStr">
        <is>
          <t>Handyman</t>
        </is>
      </c>
      <c r="B4912" t="inlineStr">
        <is>
          <t>How to fix everyday problems like a handyman</t>
        </is>
      </c>
      <c r="C4912"/>
      <c r="D4912"/>
      <c r="E4912" t="inlineStr">
        <is>
          <t>https://www.youtube.com/results?search_query=How+to+fix+everyday+problems+like+a+handyman&amp;sp=EgQgAXAB</t>
        </is>
      </c>
    </row>
    <row r="4913" ht="25.5" customHeight="1">
      <c r="A4913" t="inlineStr">
        <is>
          <t>Handyman</t>
        </is>
      </c>
      <c r="B4913" t="inlineStr">
        <is>
          <t>Interviews with professional handymen</t>
        </is>
      </c>
      <c r="C4913"/>
      <c r="D4913"/>
      <c r="E4913" t="inlineStr">
        <is>
          <t>https://www.youtube.com/results?search_query=Interviews+with+professional+handymen&amp;sp=EgQgAXAB</t>
        </is>
      </c>
    </row>
    <row r="4914" ht="25.5" customHeight="1">
      <c r="A4914" t="inlineStr">
        <is>
          <t>Listening to music</t>
        </is>
      </c>
      <c r="B4914" t="inlineStr">
        <is>
          <t>How to discover new music on YouTube</t>
        </is>
      </c>
      <c r="C4914"/>
      <c r="D4914"/>
      <c r="E4914" t="inlineStr">
        <is>
          <t>https://www.youtube.com/results?search_query=How+to+discover+new+music+on+YouTube&amp;sp=EgQgAXAB</t>
        </is>
      </c>
    </row>
    <row r="4915" ht="25.5" customHeight="1">
      <c r="A4915" t="inlineStr">
        <is>
          <t>Listening to music</t>
        </is>
      </c>
      <c r="B4915" t="inlineStr">
        <is>
          <t>Best playlists for background music on YouTube</t>
        </is>
      </c>
      <c r="C4915"/>
      <c r="D4915"/>
      <c r="E4915" t="inlineStr">
        <is>
          <t>https://www.youtube.com/results?search_query=Best+playlists+for+background+music+on+YouTube&amp;sp=EgQgAXAB</t>
        </is>
      </c>
    </row>
    <row r="4916" ht="25.5" customHeight="1">
      <c r="A4916" t="inlineStr">
        <is>
          <t>Listening to music</t>
        </is>
      </c>
      <c r="B4916" t="inlineStr">
        <is>
          <t>How to improve your music listening experience on YouTube</t>
        </is>
      </c>
      <c r="C4916"/>
      <c r="D4916"/>
      <c r="E4916" t="inlineStr">
        <is>
          <t>https://www.youtube.com/results?search_query=How+to+improve+your+music+listening+experience+on+YouTube&amp;sp=EgQgAXAB</t>
        </is>
      </c>
    </row>
    <row r="4917" ht="25.5" customHeight="1">
      <c r="A4917" t="inlineStr">
        <is>
          <t>Listening to music</t>
        </is>
      </c>
      <c r="B4917" t="inlineStr">
        <is>
          <t>Top 10 music channels on YouTube</t>
        </is>
      </c>
      <c r="C4917"/>
      <c r="D4917"/>
      <c r="E4917" t="inlineStr">
        <is>
          <t>https://www.youtube.com/results?search_query=Top+10+music+channels+on+YouTube&amp;sp=EgQgAXAB</t>
        </is>
      </c>
    </row>
    <row r="4918" ht="25.5" customHeight="1">
      <c r="A4918" t="inlineStr">
        <is>
          <t>Listening to music</t>
        </is>
      </c>
      <c r="B4918" t="inlineStr">
        <is>
          <t>Day in the life of a music producer on YouTube</t>
        </is>
      </c>
      <c r="C4918"/>
      <c r="D4918"/>
      <c r="E4918" t="inlineStr">
        <is>
          <t>https://www.youtube.com/results?search_query=Day+in+the+life+of+a+music+producer+on+YouTube&amp;sp=EgQgAXAB</t>
        </is>
      </c>
    </row>
    <row r="4919" ht="25.5" customHeight="1">
      <c r="A4919" t="inlineStr">
        <is>
          <t>Listening to music</t>
        </is>
      </c>
      <c r="B4919" t="inlineStr">
        <is>
          <t>Benefits of listening to music</t>
        </is>
      </c>
      <c r="C4919"/>
      <c r="D4919"/>
      <c r="E4919" t="inlineStr">
        <is>
          <t>https://www.youtube.com/results?search_query=Benefits+of+listening+to+music&amp;sp=EgQgAXAB</t>
        </is>
      </c>
    </row>
    <row r="4920" ht="25.5" customHeight="1">
      <c r="A4920" t="inlineStr">
        <is>
          <t>Listening to music</t>
        </is>
      </c>
      <c r="B4920" t="inlineStr">
        <is>
          <t>YouTube tutorial on how to create a music playlist</t>
        </is>
      </c>
      <c r="C4920"/>
      <c r="D4920"/>
      <c r="E4920" t="inlineStr">
        <is>
          <t>https://www.youtube.com/results?search_query=YouTube+tutorial+on+how+to+create+a+music+playlist&amp;sp=EgQgAXAB</t>
        </is>
      </c>
    </row>
    <row r="4921" ht="25.5" customHeight="1">
      <c r="A4921" t="inlineStr">
        <is>
          <t>Listening to music</t>
        </is>
      </c>
      <c r="B4921" t="inlineStr">
        <is>
          <t>How to listen to highquality music on YouTube</t>
        </is>
      </c>
      <c r="C4921"/>
      <c r="D4921"/>
      <c r="E4921" t="inlineStr">
        <is>
          <t>https://www.youtube.com/results?search_query=How+to+listen+to+highquality+music+on+YouTube&amp;sp=EgQgAXAB</t>
        </is>
      </c>
    </row>
    <row r="4922" ht="25.5" customHeight="1">
      <c r="A4922" t="inlineStr">
        <is>
          <t>Listening to music</t>
        </is>
      </c>
      <c r="B4922" t="inlineStr">
        <is>
          <t>Different genres of music and how to find them on YouTube</t>
        </is>
      </c>
      <c r="C4922"/>
      <c r="D4922"/>
      <c r="E4922" t="inlineStr">
        <is>
          <t>https://www.youtube.com/results?search_query=Different+genres+of+music+and+how+to+find+them+on+YouTube&amp;sp=EgQgAXAB</t>
        </is>
      </c>
    </row>
    <row r="4923" ht="25.5" customHeight="1">
      <c r="A4923" t="inlineStr">
        <is>
          <t>Listening to music</t>
        </is>
      </c>
      <c r="B4923" t="inlineStr">
        <is>
          <t>Studies on the effects of music listening on concentration on YouTube</t>
        </is>
      </c>
      <c r="C4923"/>
      <c r="D4923"/>
      <c r="E4923" t="inlineStr">
        <is>
          <t>https://www.youtube.com/results?search_query=Studies+on+the+effects+of+music+listening+on+concentration+on+YouTube&amp;sp=EgQgAXAB</t>
        </is>
      </c>
    </row>
    <row r="4924" ht="25.5" customHeight="1">
      <c r="A4924" t="inlineStr">
        <is>
          <t>Assembling a puzzle</t>
        </is>
      </c>
      <c r="B4924" t="inlineStr">
        <is>
          <t>How to assemble a puzzle for beginners</t>
        </is>
      </c>
      <c r="C4924"/>
      <c r="D4924"/>
      <c r="E4924" t="inlineStr">
        <is>
          <t>https://www.youtube.com/results?search_query=How+to+assemble+a+puzzle+for+beginners&amp;sp=EgQgAXAB</t>
        </is>
      </c>
    </row>
    <row r="4925" ht="25.5" customHeight="1">
      <c r="A4925" t="inlineStr">
        <is>
          <t>Assembling a puzzle</t>
        </is>
      </c>
      <c r="B4925" t="inlineStr">
        <is>
          <t>Pro tips for assembling a jigsaw puzzle</t>
        </is>
      </c>
      <c r="C4925"/>
      <c r="D4925"/>
      <c r="E4925" t="inlineStr">
        <is>
          <t>https://www.youtube.com/results?search_query=Pro+tips+for+assembling+a+jigsaw+puzzle&amp;sp=EgQgAXAB</t>
        </is>
      </c>
    </row>
    <row r="4926" ht="25.5" customHeight="1">
      <c r="A4926" t="inlineStr">
        <is>
          <t>Assembling a puzzle</t>
        </is>
      </c>
      <c r="B4926" t="inlineStr">
        <is>
          <t>Assembling a 1000 piece puzzle</t>
        </is>
      </c>
      <c r="C4926"/>
      <c r="D4926"/>
      <c r="E4926" t="inlineStr">
        <is>
          <t>https://www.youtube.com/results?search_query=Assembling+a+1000+piece+puzzle&amp;sp=EgQgAXAB</t>
        </is>
      </c>
    </row>
    <row r="4927" ht="25.5" customHeight="1">
      <c r="A4927" t="inlineStr">
        <is>
          <t>Assembling a puzzle</t>
        </is>
      </c>
      <c r="B4927" t="inlineStr">
        <is>
          <t>Day in the life of a puzzle enthusiast</t>
        </is>
      </c>
      <c r="C4927"/>
      <c r="D4927"/>
      <c r="E4927" t="inlineStr">
        <is>
          <t>https://www.youtube.com/results?search_query=Day+in+the+life+of+a+puzzle+enthusiast&amp;sp=EgQgAXAB</t>
        </is>
      </c>
    </row>
    <row r="4928" ht="25.5" customHeight="1">
      <c r="A4928" t="inlineStr">
        <is>
          <t>Assembling a puzzle</t>
        </is>
      </c>
      <c r="B4928" t="inlineStr">
        <is>
          <t>Step by step guide to assemble a puzzle</t>
        </is>
      </c>
      <c r="C4928"/>
      <c r="D4928"/>
      <c r="E4928" t="inlineStr">
        <is>
          <t>https://www.youtube.com/results?search_query=Step+by+step+guide+to+assemble+a+puzzle&amp;sp=EgQgAXAB</t>
        </is>
      </c>
    </row>
    <row r="4929" ht="25.5" customHeight="1">
      <c r="A4929" t="inlineStr">
        <is>
          <t>Assembling a puzzle</t>
        </is>
      </c>
      <c r="B4929" t="inlineStr">
        <is>
          <t>Best methods for puzzle assembling</t>
        </is>
      </c>
      <c r="C4929"/>
      <c r="D4929"/>
      <c r="E4929" t="inlineStr">
        <is>
          <t>https://www.youtube.com/results?search_query=Best+methods+for+puzzle+assembling&amp;sp=EgQgAXAB</t>
        </is>
      </c>
    </row>
    <row r="4930" ht="25.5" customHeight="1">
      <c r="A4930" t="inlineStr">
        <is>
          <t>Assembling a puzzle</t>
        </is>
      </c>
      <c r="B4930" t="inlineStr">
        <is>
          <t>Assembling 3D puzzles tutorial</t>
        </is>
      </c>
      <c r="C4930"/>
      <c r="D4930"/>
      <c r="E4930" t="inlineStr">
        <is>
          <t>https://www.youtube.com/results?search_query=Assembling+3D+puzzles+tutorial&amp;sp=EgQgAXAB</t>
        </is>
      </c>
    </row>
    <row r="4931" ht="25.5" customHeight="1">
      <c r="A4931" t="inlineStr">
        <is>
          <t>Assembling a puzzle</t>
        </is>
      </c>
      <c r="B4931" t="inlineStr">
        <is>
          <t>Techniques for rapidly assembling puzzles</t>
        </is>
      </c>
      <c r="C4931"/>
      <c r="D4931"/>
      <c r="E4931" t="inlineStr">
        <is>
          <t>https://www.youtube.com/results?search_query=Techniques+for+rapidly+assembling+puzzles&amp;sp=EgQgAXAB</t>
        </is>
      </c>
    </row>
    <row r="4932" ht="25.5" customHeight="1">
      <c r="A4932" t="inlineStr">
        <is>
          <t>Assembling a puzzle</t>
        </is>
      </c>
      <c r="B4932" t="inlineStr">
        <is>
          <t>Solving a puzzle time lapse</t>
        </is>
      </c>
      <c r="C4932"/>
      <c r="D4932"/>
      <c r="E4932" t="inlineStr">
        <is>
          <t>https://www.youtube.com/results?search_query=Solving+a+puzzle+time+lapse&amp;sp=EgQgAXAB</t>
        </is>
      </c>
    </row>
    <row r="4933" ht="25.5" customHeight="1">
      <c r="A4933" t="inlineStr">
        <is>
          <t>Assembling a puzzle</t>
        </is>
      </c>
      <c r="B4933" t="inlineStr">
        <is>
          <t>Documentary about professional puzzle assemblers</t>
        </is>
      </c>
      <c r="C4933"/>
      <c r="D4933"/>
      <c r="E4933" t="inlineStr">
        <is>
          <t>https://www.youtube.com/results?search_query=Documentary+about+professional+puzzle+assemblers&amp;sp=EgQgAXAB</t>
        </is>
      </c>
    </row>
    <row r="4934" ht="25.5" customHeight="1">
      <c r="A4934" t="inlineStr">
        <is>
          <t>Attending a lecture or a class</t>
        </is>
      </c>
      <c r="B4934" t="inlineStr">
        <is>
          <t>How to maximize learning while attending a lecture</t>
        </is>
      </c>
      <c r="C4934"/>
      <c r="D4934"/>
      <c r="E4934" t="inlineStr">
        <is>
          <t>https://www.youtube.com/results?search_query=How+to+maximize+learning+while+attending+a+lecture&amp;sp=EgQgAXAB</t>
        </is>
      </c>
    </row>
    <row r="4935" ht="25.5" customHeight="1">
      <c r="A4935" t="inlineStr">
        <is>
          <t>Attending a lecture or a class</t>
        </is>
      </c>
      <c r="B4935" t="inlineStr">
        <is>
          <t>Day in the life of a college student attending class</t>
        </is>
      </c>
      <c r="C4935"/>
      <c r="D4935"/>
      <c r="E4935" t="inlineStr">
        <is>
          <t>https://www.youtube.com/results?search_query=Day+in+the+life+of+a+college+student+attending+class&amp;sp=EgQgAXAB</t>
        </is>
      </c>
    </row>
    <row r="4936" ht="25.5" customHeight="1">
      <c r="A4936" t="inlineStr">
        <is>
          <t>Attending a lecture or a class</t>
        </is>
      </c>
      <c r="B4936" t="inlineStr">
        <is>
          <t>Best ways to take notes in lectures</t>
        </is>
      </c>
      <c r="C4936"/>
      <c r="D4936"/>
      <c r="E4936" t="inlineStr">
        <is>
          <t>https://www.youtube.com/results?search_query=Best+ways+to+take+notes+in+lectures&amp;sp=EgQgAXAB</t>
        </is>
      </c>
    </row>
    <row r="4937" ht="25.5" customHeight="1">
      <c r="A4937" t="inlineStr">
        <is>
          <t>Attending a lecture or a class</t>
        </is>
      </c>
      <c r="B4937" t="inlineStr">
        <is>
          <t>Tips for staying engaged in a long class</t>
        </is>
      </c>
      <c r="C4937"/>
      <c r="D4937"/>
      <c r="E4937" t="inlineStr">
        <is>
          <t>https://www.youtube.com/results?search_query=Tips+for+staying+engaged+in+a+long+class&amp;sp=EgQgAXAB</t>
        </is>
      </c>
    </row>
    <row r="4938" ht="25.5" customHeight="1">
      <c r="A4938" t="inlineStr">
        <is>
          <t>Attending a lecture or a class</t>
        </is>
      </c>
      <c r="B4938" t="inlineStr">
        <is>
          <t>Attending a lecture at Harvard University</t>
        </is>
      </c>
      <c r="C4938"/>
      <c r="D4938"/>
      <c r="E4938" t="inlineStr">
        <is>
          <t>https://www.youtube.com/results?search_query=Attending+a+lecture+at+Harvard+University&amp;sp=EgQgAXAB</t>
        </is>
      </c>
    </row>
    <row r="4939" ht="25.5" customHeight="1">
      <c r="A4939" t="inlineStr">
        <is>
          <t>Attending a lecture or a class</t>
        </is>
      </c>
      <c r="B4939" t="inlineStr">
        <is>
          <t>What to expect when attending a large lecture class</t>
        </is>
      </c>
      <c r="C4939"/>
      <c r="D4939"/>
      <c r="E4939" t="inlineStr">
        <is>
          <t>https://www.youtube.com/results?search_query=What+to+expect+when+attending+a+large+lecture+class&amp;sp=EgQgAXAB</t>
        </is>
      </c>
    </row>
    <row r="4940" ht="25.5" customHeight="1">
      <c r="A4940" t="inlineStr">
        <is>
          <t>Attending a lecture or a class</t>
        </is>
      </c>
      <c r="B4940" t="inlineStr">
        <is>
          <t>How to ask questions in a lecture</t>
        </is>
      </c>
      <c r="C4940"/>
      <c r="D4940"/>
      <c r="E4940" t="inlineStr">
        <is>
          <t>https://www.youtube.com/results?search_query=How+to+ask+questions+in+a+lecture&amp;sp=EgQgAXAB</t>
        </is>
      </c>
    </row>
    <row r="4941" ht="25.5" customHeight="1">
      <c r="A4941" t="inlineStr">
        <is>
          <t>Attending a lecture or a class</t>
        </is>
      </c>
      <c r="B4941" t="inlineStr">
        <is>
          <t>Strategies for retaining information from lectures</t>
        </is>
      </c>
      <c r="C4941"/>
      <c r="D4941"/>
      <c r="E4941" t="inlineStr">
        <is>
          <t>https://www.youtube.com/results?search_query=Strategies+for+retaining+information+from+lectures&amp;sp=EgQgAXAB</t>
        </is>
      </c>
    </row>
    <row r="4942" ht="25.5" customHeight="1">
      <c r="A4942" t="inlineStr">
        <is>
          <t>Attending a lecture or a class</t>
        </is>
      </c>
      <c r="B4942" t="inlineStr">
        <is>
          <t>How to prepare before attending a class</t>
        </is>
      </c>
      <c r="C4942"/>
      <c r="D4942"/>
      <c r="E4942" t="inlineStr">
        <is>
          <t>https://www.youtube.com/results?search_query=How+to+prepare+before+attending+a+class&amp;sp=EgQgAXAB</t>
        </is>
      </c>
    </row>
    <row r="4943" ht="25.5" customHeight="1">
      <c r="A4943" t="inlineStr">
        <is>
          <t>Attending a lecture or a class</t>
        </is>
      </c>
      <c r="B4943" t="inlineStr">
        <is>
          <t>Practicing active learning in a classroom lecture</t>
        </is>
      </c>
      <c r="C4943"/>
      <c r="D4943"/>
      <c r="E4943" t="inlineStr">
        <is>
          <t>https://www.youtube.com/results?search_query=Practicing+active+learning+in+a+classroom+lecture&amp;sp=EgQgAXAB</t>
        </is>
      </c>
    </row>
    <row r="4944" ht="25.5" customHeight="1">
      <c r="A4944" t="inlineStr">
        <is>
          <t>Walking on street</t>
        </is>
      </c>
      <c r="B4944" t="inlineStr">
        <is>
          <t>How to confidently walk on busy streets</t>
        </is>
      </c>
      <c r="C4944"/>
      <c r="D4944"/>
      <c r="E4944" t="inlineStr">
        <is>
          <t>https://www.youtube.com/results?search_query=How+to+confidently+walk+on+busy+streets&amp;sp=EgQgAXAB</t>
        </is>
      </c>
    </row>
    <row r="4945" ht="25.5" customHeight="1">
      <c r="A4945" t="inlineStr">
        <is>
          <t>Walking on street</t>
        </is>
      </c>
      <c r="B4945" t="inlineStr">
        <is>
          <t>Walking on street safety tips</t>
        </is>
      </c>
      <c r="C4945"/>
      <c r="D4945"/>
      <c r="E4945" t="inlineStr">
        <is>
          <t>https://www.youtube.com/results?search_query=Walking+on+street+safety+tips&amp;sp=EgQgAXAB</t>
        </is>
      </c>
    </row>
    <row r="4946" ht="25.5" customHeight="1">
      <c r="A4946" t="inlineStr">
        <is>
          <t>Walking on street</t>
        </is>
      </c>
      <c r="B4946" t="inlineStr">
        <is>
          <t>Walking on street in Tokyo  Full Tour</t>
        </is>
      </c>
      <c r="C4946"/>
      <c r="D4946"/>
      <c r="E4946" t="inlineStr">
        <is>
          <t>https://www.youtube.com/results?search_query=Walking+on+street+in+Tokyo++Full+Tour&amp;sp=EgQgAXAB</t>
        </is>
      </c>
    </row>
    <row r="4947" ht="25.5" customHeight="1">
      <c r="A4947" t="inlineStr">
        <is>
          <t>Walking on street</t>
        </is>
      </c>
      <c r="B4947" t="inlineStr">
        <is>
          <t>Street walking workout</t>
        </is>
      </c>
      <c r="C4947"/>
      <c r="D4947"/>
      <c r="E4947" t="inlineStr">
        <is>
          <t>https://www.youtube.com/results?search_query=Street+walking+workout&amp;sp=EgQgAXAB</t>
        </is>
      </c>
    </row>
    <row r="4948" ht="25.5" customHeight="1">
      <c r="A4948" t="inlineStr">
        <is>
          <t>Walking on street</t>
        </is>
      </c>
      <c r="B4948" t="inlineStr">
        <is>
          <t>Effects of daily walking on the street on mental health</t>
        </is>
      </c>
      <c r="C4948"/>
      <c r="D4948"/>
      <c r="E4948" t="inlineStr">
        <is>
          <t>https://www.youtube.com/results?search_query=Effects+of+daily+walking+on+the+street+on+mental+health&amp;sp=EgQgAXAB</t>
        </is>
      </c>
    </row>
    <row r="4949" ht="25.5" customHeight="1">
      <c r="A4949" t="inlineStr">
        <is>
          <t>Walking on street</t>
        </is>
      </c>
      <c r="B4949" t="inlineStr">
        <is>
          <t>Day in the life of city walking tour guide</t>
        </is>
      </c>
      <c r="C4949"/>
      <c r="D4949"/>
      <c r="E4949" t="inlineStr">
        <is>
          <t>https://www.youtube.com/results?search_query=Day+in+the+life+of+city+walking+tour+guide&amp;sp=EgQgAXAB</t>
        </is>
      </c>
    </row>
    <row r="4950" ht="25.5" customHeight="1">
      <c r="A4950" t="inlineStr">
        <is>
          <t>Walking on street</t>
        </is>
      </c>
      <c r="B4950" t="inlineStr">
        <is>
          <t>Walking on the most crowded streets in the world</t>
        </is>
      </c>
      <c r="C4950"/>
      <c r="D4950"/>
      <c r="E4950" t="inlineStr">
        <is>
          <t>https://www.youtube.com/results?search_query=Walking+on+the+most+crowded+streets+in+the+world&amp;sp=EgQgAXAB</t>
        </is>
      </c>
    </row>
    <row r="4951" ht="25.5" customHeight="1">
      <c r="A4951" t="inlineStr">
        <is>
          <t>Walking on street</t>
        </is>
      </c>
      <c r="B4951" t="inlineStr">
        <is>
          <t>Walking street art tours</t>
        </is>
      </c>
      <c r="C4951"/>
      <c r="D4951"/>
      <c r="E4951" t="inlineStr">
        <is>
          <t>https://www.youtube.com/results?search_query=Walking+street+art+tours&amp;sp=EgQgAXAB</t>
        </is>
      </c>
    </row>
    <row r="4952" ht="25.5" customHeight="1">
      <c r="A4952" t="inlineStr">
        <is>
          <t>Walking on street</t>
        </is>
      </c>
      <c r="B4952" t="inlineStr">
        <is>
          <t>How to navigate while walking on foreign streets</t>
        </is>
      </c>
      <c r="C4952"/>
      <c r="D4952"/>
      <c r="E4952" t="inlineStr">
        <is>
          <t>https://www.youtube.com/results?search_query=How+to+navigate+while+walking+on+foreign+streets&amp;sp=EgQgAXAB</t>
        </is>
      </c>
    </row>
    <row r="4953" ht="25.5" customHeight="1">
      <c r="A4953" t="inlineStr">
        <is>
          <t>Walking on street</t>
        </is>
      </c>
      <c r="B4953" t="inlineStr">
        <is>
          <t>Day in the life of street photographer  Walking series</t>
        </is>
      </c>
      <c r="C4953"/>
      <c r="D4953"/>
      <c r="E4953" t="inlineStr">
        <is>
          <t>https://www.youtube.com/results?search_query=Day+in+the+life+of+street+photographer++Walking+series&amp;sp=EgQgAXAB</t>
        </is>
      </c>
    </row>
    <row r="4954" ht="25.5" customHeight="1">
      <c r="A4954" t="inlineStr">
        <is>
          <t>Playing with pets</t>
        </is>
      </c>
      <c r="B4954" t="inlineStr">
        <is>
          <t>How to play with your pets</t>
        </is>
      </c>
      <c r="C4954"/>
      <c r="D4954"/>
      <c r="E4954" t="inlineStr">
        <is>
          <t>https://www.youtube.com/results?search_query=How+to+play+with+your+pets&amp;sp=EgQgAXAB</t>
        </is>
      </c>
    </row>
    <row r="4955" ht="25.5" customHeight="1">
      <c r="A4955" t="inlineStr">
        <is>
          <t>Playing with pets</t>
        </is>
      </c>
      <c r="B4955" t="inlineStr">
        <is>
          <t>Fun games to play with pets</t>
        </is>
      </c>
      <c r="C4955"/>
      <c r="D4955"/>
      <c r="E4955" t="inlineStr">
        <is>
          <t>https://www.youtube.com/results?search_query=Fun+games+to+play+with+pets&amp;sp=EgQgAXAB</t>
        </is>
      </c>
    </row>
    <row r="4956" ht="25.5" customHeight="1">
      <c r="A4956" t="inlineStr">
        <is>
          <t>Playing with pets</t>
        </is>
      </c>
      <c r="B4956" t="inlineStr">
        <is>
          <t>Day in the life of a pet owner</t>
        </is>
      </c>
      <c r="C4956"/>
      <c r="D4956"/>
      <c r="E4956" t="inlineStr">
        <is>
          <t>https://www.youtube.com/results?search_query=Day+in+the+life+of+a+pet+owner&amp;sp=EgQgAXAB</t>
        </is>
      </c>
    </row>
    <row r="4957" ht="25.5" customHeight="1">
      <c r="A4957" t="inlineStr">
        <is>
          <t>Playing with pets</t>
        </is>
      </c>
      <c r="B4957" t="inlineStr">
        <is>
          <t>Training tips for playing with pets</t>
        </is>
      </c>
      <c r="C4957"/>
      <c r="D4957"/>
      <c r="E4957" t="inlineStr">
        <is>
          <t>https://www.youtube.com/results?search_query=Training+tips+for+playing+with+pets&amp;sp=EgQgAXAB</t>
        </is>
      </c>
    </row>
    <row r="4958" ht="25.5" customHeight="1">
      <c r="A4958" t="inlineStr">
        <is>
          <t>Playing with pets</t>
        </is>
      </c>
      <c r="B4958" t="inlineStr">
        <is>
          <t>How to play safely with your pets</t>
        </is>
      </c>
      <c r="C4958"/>
      <c r="D4958"/>
      <c r="E4958" t="inlineStr">
        <is>
          <t>https://www.youtube.com/results?search_query=How+to+play+safely+with+your+pets&amp;sp=EgQgAXAB</t>
        </is>
      </c>
    </row>
    <row r="4959" ht="25.5" customHeight="1">
      <c r="A4959" t="inlineStr">
        <is>
          <t>Playing with pets</t>
        </is>
      </c>
      <c r="B4959" t="inlineStr">
        <is>
          <t>How to play with different types of pets</t>
        </is>
      </c>
      <c r="C4959"/>
      <c r="D4959"/>
      <c r="E4959" t="inlineStr">
        <is>
          <t>https://www.youtube.com/results?search_query=How+to+play+with+different+types+of+pets&amp;sp=EgQgAXAB</t>
        </is>
      </c>
    </row>
    <row r="4960" ht="25.5" customHeight="1">
      <c r="A4960" t="inlineStr">
        <is>
          <t>Playing with pets</t>
        </is>
      </c>
      <c r="B4960" t="inlineStr">
        <is>
          <t>Funniest moments while playing with pets</t>
        </is>
      </c>
      <c r="C4960"/>
      <c r="D4960"/>
      <c r="E4960" t="inlineStr">
        <is>
          <t>https://www.youtube.com/results?search_query=Funniest+moments+while+playing+with+pets&amp;sp=EgQgAXAB</t>
        </is>
      </c>
    </row>
    <row r="4961" ht="25.5" customHeight="1">
      <c r="A4961" t="inlineStr">
        <is>
          <t>Playing with pets</t>
        </is>
      </c>
      <c r="B4961" t="inlineStr">
        <is>
          <t>Benefits of playing with your pets</t>
        </is>
      </c>
      <c r="C4961"/>
      <c r="D4961"/>
      <c r="E4961" t="inlineStr">
        <is>
          <t>https://www.youtube.com/results?search_query=Benefits+of+playing+with+your+pets&amp;sp=EgQgAXAB</t>
        </is>
      </c>
    </row>
    <row r="4962" ht="25.5" customHeight="1">
      <c r="A4962" t="inlineStr">
        <is>
          <t>Playing with pets</t>
        </is>
      </c>
      <c r="B4962" t="inlineStr">
        <is>
          <t>Common mistakes when playing with pets</t>
        </is>
      </c>
      <c r="C4962"/>
      <c r="D4962"/>
      <c r="E4962" t="inlineStr">
        <is>
          <t>https://www.youtube.com/results?search_query=Common+mistakes+when+playing+with+pets&amp;sp=EgQgAXAB</t>
        </is>
      </c>
    </row>
    <row r="4963" ht="25.5" customHeight="1">
      <c r="A4963" t="inlineStr">
        <is>
          <t>Playing with pets</t>
        </is>
      </c>
      <c r="B4963" t="inlineStr">
        <is>
          <t>How to make DIY toys for pets to play with</t>
        </is>
      </c>
      <c r="C4963"/>
      <c r="D4963"/>
      <c r="E4963" t="inlineStr">
        <is>
          <t>https://www.youtube.com/results?search_query=How+to+make+DIY+toys+for+pets+to+play+with&amp;sp=EgQgAXAB</t>
        </is>
      </c>
    </row>
    <row r="4964" ht="25.5" customHeight="1">
      <c r="A4964" t="inlineStr">
        <is>
          <t>Daily hygiene</t>
        </is>
      </c>
      <c r="B4964" t="inlineStr">
        <is>
          <t>How to maintain daily hygiene</t>
        </is>
      </c>
      <c r="C4964"/>
      <c r="D4964"/>
      <c r="E4964" t="inlineStr">
        <is>
          <t>https://www.youtube.com/results?search_query=How+to+maintain+daily+hygiene&amp;sp=EgQgAXAB</t>
        </is>
      </c>
    </row>
    <row r="4965" ht="25.5" customHeight="1">
      <c r="A4965" t="inlineStr">
        <is>
          <t>Daily hygiene</t>
        </is>
      </c>
      <c r="B4965" t="inlineStr">
        <is>
          <t>Tips for improving daily personal hygiene</t>
        </is>
      </c>
      <c r="C4965"/>
      <c r="D4965"/>
      <c r="E4965" t="inlineStr">
        <is>
          <t>https://www.youtube.com/results?search_query=Tips+for+improving+daily+personal+hygiene&amp;sp=EgQgAXAB</t>
        </is>
      </c>
    </row>
    <row r="4966" ht="25.5" customHeight="1">
      <c r="A4966" t="inlineStr">
        <is>
          <t>Daily hygiene</t>
        </is>
      </c>
      <c r="B4966" t="inlineStr">
        <is>
          <t>Daily hygiene routine for adults</t>
        </is>
      </c>
      <c r="C4966"/>
      <c r="D4966"/>
      <c r="E4966" t="inlineStr">
        <is>
          <t>https://www.youtube.com/results?search_query=Daily+hygiene+routine+for+adults&amp;sp=EgQgAXAB</t>
        </is>
      </c>
    </row>
    <row r="4967" ht="25.5" customHeight="1">
      <c r="A4967" t="inlineStr">
        <is>
          <t>Daily hygiene</t>
        </is>
      </c>
      <c r="B4967" t="inlineStr">
        <is>
          <t>Dos and Don'ts of daily hygiene</t>
        </is>
      </c>
      <c r="C4967"/>
      <c r="D4967"/>
      <c r="E4967" t="inlineStr">
        <is>
          <t>https://www.youtube.com/results?search_query=Dos+and+Don'ts+of+daily+hygiene&amp;sp=EgQgAXAB</t>
        </is>
      </c>
    </row>
    <row r="4968" ht="25.5" customHeight="1">
      <c r="A4968" t="inlineStr">
        <is>
          <t>Daily hygiene</t>
        </is>
      </c>
      <c r="B4968" t="inlineStr">
        <is>
          <t>Proper daily hygiene practices</t>
        </is>
      </c>
      <c r="C4968"/>
      <c r="D4968"/>
      <c r="E4968" t="inlineStr">
        <is>
          <t>https://www.youtube.com/results?search_query=Proper+daily+hygiene+practices&amp;sp=EgQgAXAB</t>
        </is>
      </c>
    </row>
    <row r="4969" ht="25.5" customHeight="1">
      <c r="A4969" t="inlineStr">
        <is>
          <t>Daily hygiene</t>
        </is>
      </c>
      <c r="B4969" t="inlineStr">
        <is>
          <t>Day in the life of a hygiene routine</t>
        </is>
      </c>
      <c r="C4969"/>
      <c r="D4969"/>
      <c r="E4969" t="inlineStr">
        <is>
          <t>https://www.youtube.com/results?search_query=Day+in+the+life+of+a+hygiene+routine&amp;sp=EgQgAXAB</t>
        </is>
      </c>
    </row>
    <row r="4970" ht="25.5" customHeight="1">
      <c r="A4970" t="inlineStr">
        <is>
          <t>Daily hygiene</t>
        </is>
      </c>
      <c r="B4970" t="inlineStr">
        <is>
          <t>Importance of maintaining daily hygiene</t>
        </is>
      </c>
      <c r="C4970"/>
      <c r="D4970"/>
      <c r="E4970" t="inlineStr">
        <is>
          <t>https://www.youtube.com/results?search_query=Importance+of+maintaining+daily+hygiene&amp;sp=EgQgAXAB</t>
        </is>
      </c>
    </row>
    <row r="4971" ht="25.5" customHeight="1">
      <c r="A4971" t="inlineStr">
        <is>
          <t>Daily hygiene</t>
        </is>
      </c>
      <c r="B4971" t="inlineStr">
        <is>
          <t>How to teach kids about daily hygiene</t>
        </is>
      </c>
      <c r="C4971"/>
      <c r="D4971"/>
      <c r="E4971" t="inlineStr">
        <is>
          <t>https://www.youtube.com/results?search_query=How+to+teach+kids+about+daily+hygiene&amp;sp=EgQgAXAB</t>
        </is>
      </c>
    </row>
    <row r="4972" ht="25.5" customHeight="1">
      <c r="A4972" t="inlineStr">
        <is>
          <t>Daily hygiene</t>
        </is>
      </c>
      <c r="B4972" t="inlineStr">
        <is>
          <t>Skin care: Daily hygiene routine</t>
        </is>
      </c>
      <c r="C4972"/>
      <c r="D4972"/>
      <c r="E4972" t="inlineStr">
        <is>
          <t>https://www.youtube.com/results?search_query=Skin+care:+Daily+hygiene+routine&amp;sp=EgQgAXAB</t>
        </is>
      </c>
    </row>
    <row r="4973" ht="25.5" customHeight="1">
      <c r="A4973" t="inlineStr">
        <is>
          <t>Daily hygiene</t>
        </is>
      </c>
      <c r="B4973" t="inlineStr">
        <is>
          <t>Daily dental hygiene routine</t>
        </is>
      </c>
      <c r="C4973"/>
      <c r="D4973"/>
      <c r="E4973" t="inlineStr">
        <is>
          <t>https://www.youtube.com/results?search_query=Daily+dental+hygiene+routine&amp;sp=EgQgAXAB</t>
        </is>
      </c>
    </row>
    <row r="4974" ht="25.5" customHeight="1">
      <c r="A4974" t="inlineStr">
        <is>
          <t>Taking photos</t>
        </is>
      </c>
      <c r="B4974" t="inlineStr">
        <is>
          <t>How to take professional photos</t>
        </is>
      </c>
      <c r="C4974"/>
      <c r="D4974"/>
      <c r="E4974" t="inlineStr">
        <is>
          <t>https://www.youtube.com/results?search_query=How+to+take+professional+photos&amp;sp=EgQgAXAB</t>
        </is>
      </c>
    </row>
    <row r="4975" ht="25.5" customHeight="1">
      <c r="A4975" t="inlineStr">
        <is>
          <t>Taking photos</t>
        </is>
      </c>
      <c r="B4975" t="inlineStr">
        <is>
          <t>Beginner's guide to photography</t>
        </is>
      </c>
      <c r="C4975"/>
      <c r="D4975"/>
      <c r="E4975" t="inlineStr">
        <is>
          <t>https://www.youtube.com/results?search_query=Beginner's+guide+to+photography&amp;sp=EgQgAXAB</t>
        </is>
      </c>
    </row>
    <row r="4976" ht="25.5" customHeight="1">
      <c r="A4976" t="inlineStr">
        <is>
          <t>Taking photos</t>
        </is>
      </c>
      <c r="B4976" t="inlineStr">
        <is>
          <t>Day in the life of a photographer</t>
        </is>
      </c>
      <c r="C4976"/>
      <c r="D4976"/>
      <c r="E4976" t="inlineStr">
        <is>
          <t>https://www.youtube.com/results?search_query=Day+in+the+life+of+a+photographer&amp;sp=EgQgAXAB</t>
        </is>
      </c>
    </row>
    <row r="4977" ht="25.5" customHeight="1">
      <c r="A4977" t="inlineStr">
        <is>
          <t>Taking photos</t>
        </is>
      </c>
      <c r="B4977" t="inlineStr">
        <is>
          <t>Taking photos with a DSLR camera</t>
        </is>
      </c>
      <c r="C4977"/>
      <c r="D4977"/>
      <c r="E4977" t="inlineStr">
        <is>
          <t>https://www.youtube.com/results?search_query=Taking+photos+with+a+DSLR+camera&amp;sp=EgQgAXAB</t>
        </is>
      </c>
    </row>
    <row r="4978" ht="25.5" customHeight="1">
      <c r="A4978" t="inlineStr">
        <is>
          <t>Taking photos</t>
        </is>
      </c>
      <c r="B4978" t="inlineStr">
        <is>
          <t>Photography techniques for beginners</t>
        </is>
      </c>
      <c r="C4978"/>
      <c r="D4978"/>
      <c r="E4978" t="inlineStr">
        <is>
          <t>https://www.youtube.com/results?search_query=Photography+techniques+for+beginners&amp;sp=EgQgAXAB</t>
        </is>
      </c>
    </row>
    <row r="4979" ht="25.5" customHeight="1">
      <c r="A4979" t="inlineStr">
        <is>
          <t>Taking photos</t>
        </is>
      </c>
      <c r="B4979" t="inlineStr">
        <is>
          <t>Taking photos in different lighting conditions</t>
        </is>
      </c>
      <c r="C4979"/>
      <c r="D4979"/>
      <c r="E4979" t="inlineStr">
        <is>
          <t>https://www.youtube.com/results?search_query=Taking+photos+in+different+lighting+conditions&amp;sp=EgQgAXAB</t>
        </is>
      </c>
    </row>
    <row r="4980" ht="25.5" customHeight="1">
      <c r="A4980" t="inlineStr">
        <is>
          <t>Taking photos</t>
        </is>
      </c>
      <c r="B4980" t="inlineStr">
        <is>
          <t>Outdoor vs indoor photography techniques</t>
        </is>
      </c>
      <c r="C4980"/>
      <c r="D4980"/>
      <c r="E4980" t="inlineStr">
        <is>
          <t>https://www.youtube.com/results?search_query=Outdoor+vs+indoor+photography+techniques&amp;sp=EgQgAXAB</t>
        </is>
      </c>
    </row>
    <row r="4981" ht="25.5" customHeight="1">
      <c r="A4981" t="inlineStr">
        <is>
          <t>Taking photos</t>
        </is>
      </c>
      <c r="B4981" t="inlineStr">
        <is>
          <t>Using manual mode in photography</t>
        </is>
      </c>
      <c r="C4981"/>
      <c r="D4981"/>
      <c r="E4981" t="inlineStr">
        <is>
          <t>https://www.youtube.com/results?search_query=Using+manual+mode+in+photography&amp;sp=EgQgAXAB</t>
        </is>
      </c>
    </row>
    <row r="4982" ht="25.5" customHeight="1">
      <c r="A4982" t="inlineStr">
        <is>
          <t>Taking photos</t>
        </is>
      </c>
      <c r="B4982" t="inlineStr">
        <is>
          <t>How to take portrait photos</t>
        </is>
      </c>
      <c r="C4982"/>
      <c r="D4982"/>
      <c r="E4982" t="inlineStr">
        <is>
          <t>https://www.youtube.com/results?search_query=How+to+take+portrait+photos&amp;sp=EgQgAXAB</t>
        </is>
      </c>
    </row>
    <row r="4983" ht="25.5" customHeight="1">
      <c r="A4983" t="inlineStr">
        <is>
          <t>Taking photos</t>
        </is>
      </c>
      <c r="B4983" t="inlineStr">
        <is>
          <t>Photography tips and tricks</t>
        </is>
      </c>
      <c r="C4983"/>
      <c r="D4983"/>
      <c r="E4983" t="inlineStr">
        <is>
          <t>https://www.youtube.com/results?search_query=Photography+tips+and+tricks&amp;sp=EgQgAXAB</t>
        </is>
      </c>
    </row>
    <row r="4984" ht="25.5" customHeight="1">
      <c r="A4984" t="inlineStr">
        <is>
          <t>Walking indoors</t>
        </is>
      </c>
      <c r="B4984" t="inlineStr">
        <is>
          <t>How to safely walk indoors for exercise</t>
        </is>
      </c>
      <c r="C4984"/>
      <c r="D4984"/>
      <c r="E4984" t="inlineStr">
        <is>
          <t>https://www.youtube.com/results?search_query=How+to+safely+walk+indoors+for+exercise&amp;sp=EgQgAXAB</t>
        </is>
      </c>
    </row>
    <row r="4985" ht="25.5" customHeight="1">
      <c r="A4985" t="inlineStr">
        <is>
          <t>Walking indoors</t>
        </is>
      </c>
      <c r="B4985" t="inlineStr">
        <is>
          <t>Indoor walking for beginners</t>
        </is>
      </c>
      <c r="C4985"/>
      <c r="D4985"/>
      <c r="E4985" t="inlineStr">
        <is>
          <t>https://www.youtube.com/results?search_query=Indoor+walking+for+beginners&amp;sp=EgQgAXAB</t>
        </is>
      </c>
    </row>
    <row r="4986" ht="25.5" customHeight="1">
      <c r="A4986" t="inlineStr">
        <is>
          <t>Walking indoors</t>
        </is>
      </c>
      <c r="B4986" t="inlineStr">
        <is>
          <t>Indoor walking workout routines</t>
        </is>
      </c>
      <c r="C4986"/>
      <c r="D4986"/>
      <c r="E4986" t="inlineStr">
        <is>
          <t>https://www.youtube.com/results?search_query=Indoor+walking+workout+routines&amp;sp=EgQgAXAB</t>
        </is>
      </c>
    </row>
    <row r="4987" ht="25.5" customHeight="1">
      <c r="A4987" t="inlineStr">
        <is>
          <t>Walking indoors</t>
        </is>
      </c>
      <c r="B4987" t="inlineStr">
        <is>
          <t>Day in the life of an indoor walker</t>
        </is>
      </c>
      <c r="C4987"/>
      <c r="D4987"/>
      <c r="E4987" t="inlineStr">
        <is>
          <t>https://www.youtube.com/results?search_query=Day+in+the+life+of+an+indoor+walker&amp;sp=EgQgAXAB</t>
        </is>
      </c>
    </row>
    <row r="4988" ht="25.5" customHeight="1">
      <c r="A4988" t="inlineStr">
        <is>
          <t>Walking indoors</t>
        </is>
      </c>
      <c r="B4988" t="inlineStr">
        <is>
          <t>Benefits of indoor walking</t>
        </is>
      </c>
      <c r="C4988"/>
      <c r="D4988"/>
      <c r="E4988" t="inlineStr">
        <is>
          <t>https://www.youtube.com/results?search_query=Benefits+of+indoor+walking&amp;sp=EgQgAXAB</t>
        </is>
      </c>
    </row>
    <row r="4989" ht="25.5" customHeight="1">
      <c r="A4989" t="inlineStr">
        <is>
          <t>Walking indoors</t>
        </is>
      </c>
      <c r="B4989" t="inlineStr">
        <is>
          <t>Guidelines for an effective indoor walking routine</t>
        </is>
      </c>
      <c r="C4989"/>
      <c r="D4989"/>
      <c r="E4989" t="inlineStr">
        <is>
          <t>https://www.youtube.com/results?search_query=Guidelines+for+an+effective+indoor+walking+routine&amp;sp=EgQgAXAB</t>
        </is>
      </c>
    </row>
    <row r="4990" ht="25.5" customHeight="1">
      <c r="A4990" t="inlineStr">
        <is>
          <t>Walking indoors</t>
        </is>
      </c>
      <c r="B4990" t="inlineStr">
        <is>
          <t>Treadmill walking  tips and tricks</t>
        </is>
      </c>
      <c r="C4990"/>
      <c r="D4990"/>
      <c r="E4990" t="inlineStr">
        <is>
          <t>https://www.youtube.com/results?search_query=Treadmill+walking++tips+and+tricks&amp;sp=EgQgAXAB</t>
        </is>
      </c>
    </row>
    <row r="4991" ht="25.5" customHeight="1">
      <c r="A4991" t="inlineStr">
        <is>
          <t>Walking indoors</t>
        </is>
      </c>
      <c r="B4991" t="inlineStr">
        <is>
          <t>Indoor walking challenges and how to tackle them</t>
        </is>
      </c>
      <c r="C4991"/>
      <c r="D4991"/>
      <c r="E4991" t="inlineStr">
        <is>
          <t>https://www.youtube.com/results?search_query=Indoor+walking+challenges+and+how+to+tackle+them&amp;sp=EgQgAXAB</t>
        </is>
      </c>
    </row>
    <row r="4992" ht="25.5" customHeight="1">
      <c r="A4992" t="inlineStr">
        <is>
          <t>Walking indoors</t>
        </is>
      </c>
      <c r="B4992" t="inlineStr">
        <is>
          <t>Indoor walking vs outdoor walking</t>
        </is>
      </c>
      <c r="C4992"/>
      <c r="D4992"/>
      <c r="E4992" t="inlineStr">
        <is>
          <t>https://www.youtube.com/results?search_query=Indoor+walking+vs+outdoor+walking&amp;sp=EgQgAXAB</t>
        </is>
      </c>
    </row>
    <row r="4993" ht="25.5" customHeight="1">
      <c r="A4993" t="inlineStr">
        <is>
          <t>Walking indoors</t>
        </is>
      </c>
      <c r="B4993" t="inlineStr">
        <is>
          <t>Indoor walking exercises for seniors</t>
        </is>
      </c>
      <c r="C4993"/>
      <c r="D4993"/>
      <c r="E4993" t="inlineStr">
        <is>
          <t>https://www.youtube.com/results?search_query=Indoor+walking+exercises+for+seniors&amp;sp=EgQgAXAB</t>
        </is>
      </c>
    </row>
    <row r="4994" ht="25.5" customHeight="1">
      <c r="A4994" t="inlineStr">
        <is>
          <t>Taking the bus</t>
        </is>
      </c>
      <c r="B4994" t="inlineStr">
        <is>
          <t>How to take the city bus for beginners</t>
        </is>
      </c>
      <c r="C4994"/>
      <c r="D4994"/>
      <c r="E4994" t="inlineStr">
        <is>
          <t>https://www.youtube.com/results?search_query=How+to+take+the+city+bus+for+beginners&amp;sp=EgQgAXAB</t>
        </is>
      </c>
    </row>
    <row r="4995" ht="25.5" customHeight="1">
      <c r="A4995" t="inlineStr">
        <is>
          <t>Taking the bus</t>
        </is>
      </c>
      <c r="B4995" t="inlineStr">
        <is>
          <t>Pro tips for taking the bus</t>
        </is>
      </c>
      <c r="C4995"/>
      <c r="D4995"/>
      <c r="E4995" t="inlineStr">
        <is>
          <t>https://www.youtube.com/results?search_query=Pro+tips+for+taking+the+bus&amp;sp=EgQgAXAB</t>
        </is>
      </c>
    </row>
    <row r="4996" ht="25.5" customHeight="1">
      <c r="A4996" t="inlineStr">
        <is>
          <t>Taking the bus</t>
        </is>
      </c>
      <c r="B4996" t="inlineStr">
        <is>
          <t>Day in the life of a bus commuter</t>
        </is>
      </c>
      <c r="C4996"/>
      <c r="D4996"/>
      <c r="E4996" t="inlineStr">
        <is>
          <t>https://www.youtube.com/results?search_query=Day+in+the+life+of+a+bus+commuter&amp;sp=EgQgAXAB</t>
        </is>
      </c>
    </row>
    <row r="4997" ht="25.5" customHeight="1">
      <c r="A4997" t="inlineStr">
        <is>
          <t>Taking the bus</t>
        </is>
      </c>
      <c r="B4997" t="inlineStr">
        <is>
          <t>Safety measures while taking the bus</t>
        </is>
      </c>
      <c r="C4997"/>
      <c r="D4997"/>
      <c r="E4997" t="inlineStr">
        <is>
          <t>https://www.youtube.com/results?search_query=Safety+measures+while+taking+the+bus&amp;sp=EgQgAXAB</t>
        </is>
      </c>
    </row>
    <row r="4998" ht="25.5" customHeight="1">
      <c r="A4998" t="inlineStr">
        <is>
          <t>Taking the bus</t>
        </is>
      </c>
      <c r="B4998" t="inlineStr">
        <is>
          <t>Guide to understanding bus routes</t>
        </is>
      </c>
      <c r="C4998"/>
      <c r="D4998"/>
      <c r="E4998" t="inlineStr">
        <is>
          <t>https://www.youtube.com/results?search_query=Guide+to+understanding+bus+routes&amp;sp=EgQgAXAB</t>
        </is>
      </c>
    </row>
    <row r="4999" ht="25.5" customHeight="1">
      <c r="A4999" t="inlineStr">
        <is>
          <t>Taking the bus</t>
        </is>
      </c>
      <c r="B4999" t="inlineStr">
        <is>
          <t>Endtoend journey of taking the bus in NYC</t>
        </is>
      </c>
      <c r="C4999"/>
      <c r="D4999"/>
      <c r="E4999" t="inlineStr">
        <is>
          <t>https://www.youtube.com/results?search_query=Endtoend+journey+of+taking+the+bus+in+NYC&amp;sp=EgQgAXAB</t>
        </is>
      </c>
    </row>
    <row r="5000" ht="25.5" customHeight="1">
      <c r="A5000" t="inlineStr">
        <is>
          <t>Taking the bus</t>
        </is>
      </c>
      <c r="B5000" t="inlineStr">
        <is>
          <t>How to use a bus pass and other bus essentials</t>
        </is>
      </c>
      <c r="C5000"/>
      <c r="D5000"/>
      <c r="E5000" t="inlineStr">
        <is>
          <t>https://www.youtube.com/results?search_query=How+to+use+a+bus+pass+and+other+bus+essentials&amp;sp=EgQgAXAB</t>
        </is>
      </c>
    </row>
    <row r="5001" ht="25.5" customHeight="1">
      <c r="A5001" t="inlineStr">
        <is>
          <t>Taking the bus</t>
        </is>
      </c>
      <c r="B5001" t="inlineStr">
        <is>
          <t>Public transportation etiquette: Taking the bus</t>
        </is>
      </c>
      <c r="C5001"/>
      <c r="D5001"/>
      <c r="E5001" t="inlineStr">
        <is>
          <t>https://www.youtube.com/results?search_query=Public+transportation+etiquette:+Taking+the+bus&amp;sp=EgQgAXAB</t>
        </is>
      </c>
    </row>
    <row r="5002" ht="25.5" customHeight="1">
      <c r="A5002" t="inlineStr">
        <is>
          <t>Taking the bus</t>
        </is>
      </c>
      <c r="B5002" t="inlineStr">
        <is>
          <t>Expert guide on how to take the bus in foreign countries</t>
        </is>
      </c>
      <c r="C5002"/>
      <c r="D5002"/>
      <c r="E5002" t="inlineStr">
        <is>
          <t>https://www.youtube.com/results?search_query=Expert+guide+on+how+to+take+the+bus+in+foreign+countries&amp;sp=EgQgAXAB</t>
        </is>
      </c>
    </row>
    <row r="5003" ht="25.5" customHeight="1">
      <c r="A5003" t="inlineStr">
        <is>
          <t>Taking the bus</t>
        </is>
      </c>
      <c r="B5003" t="inlineStr">
        <is>
          <t>Documentary on what it's like taking the bus everyday</t>
        </is>
      </c>
      <c r="C5003"/>
      <c r="D5003"/>
      <c r="E5003" t="inlineStr">
        <is>
          <t>https://www.youtube.com/results?search_query=Documentary+on+what+it's+like+taking+the+bus+everyday&amp;sp=EgQgAXAB</t>
        </is>
      </c>
    </row>
    <row r="5004" ht="25.5" customHeight="1">
      <c r="A5004" t="inlineStr">
        <is>
          <t>Cycling</t>
        </is>
      </c>
      <c r="B5004" t="inlineStr">
        <is>
          <t>How to start cycling for beginners</t>
        </is>
      </c>
      <c r="C5004"/>
      <c r="D5004"/>
      <c r="E5004" t="inlineStr">
        <is>
          <t>https://www.youtube.com/results?search_query=How+to+start+cycling+for+beginners&amp;sp=EgQgAXAB</t>
        </is>
      </c>
    </row>
    <row r="5005" ht="25.5" customHeight="1">
      <c r="A5005" t="inlineStr">
        <is>
          <t>Cycling</t>
        </is>
      </c>
      <c r="B5005" t="inlineStr">
        <is>
          <t>Best cycling workouts for endurance</t>
        </is>
      </c>
      <c r="C5005"/>
      <c r="D5005"/>
      <c r="E5005" t="inlineStr">
        <is>
          <t>https://www.youtube.com/results?search_query=Best+cycling+workouts+for+endurance&amp;sp=EgQgAXAB</t>
        </is>
      </c>
    </row>
    <row r="5006" ht="25.5" customHeight="1">
      <c r="A5006" t="inlineStr">
        <is>
          <t>Cycling</t>
        </is>
      </c>
      <c r="B5006" t="inlineStr">
        <is>
          <t>Day in the life of a professional cyclist</t>
        </is>
      </c>
      <c r="C5006"/>
      <c r="D5006"/>
      <c r="E5006" t="inlineStr">
        <is>
          <t>https://www.youtube.com/results?search_query=Day+in+the+life+of+a+professional+cyclist&amp;sp=EgQgAXAB</t>
        </is>
      </c>
    </row>
    <row r="5007" ht="25.5" customHeight="1">
      <c r="A5007" t="inlineStr">
        <is>
          <t>Cycling</t>
        </is>
      </c>
      <c r="B5007" t="inlineStr">
        <is>
          <t>Top mountain cycling adventures</t>
        </is>
      </c>
      <c r="C5007"/>
      <c r="D5007"/>
      <c r="E5007" t="inlineStr">
        <is>
          <t>https://www.youtube.com/results?search_query=Top+mountain+cycling+adventures&amp;sp=EgQgAXAB</t>
        </is>
      </c>
    </row>
    <row r="5008" ht="25.5" customHeight="1">
      <c r="A5008" t="inlineStr">
        <is>
          <t>Cycling</t>
        </is>
      </c>
      <c r="B5008" t="inlineStr">
        <is>
          <t>Cycling techniques to increase speed</t>
        </is>
      </c>
      <c r="C5008"/>
      <c r="D5008"/>
      <c r="E5008" t="inlineStr">
        <is>
          <t>https://www.youtube.com/results?search_query=Cycling+techniques+to+increase+speed&amp;sp=EgQgAXAB</t>
        </is>
      </c>
    </row>
    <row r="5009" ht="25.5" customHeight="1">
      <c r="A5009" t="inlineStr">
        <is>
          <t>Cycling</t>
        </is>
      </c>
      <c r="B5009" t="inlineStr">
        <is>
          <t>Road cycling vs mountain biking comparison</t>
        </is>
      </c>
      <c r="C5009"/>
      <c r="D5009"/>
      <c r="E5009" t="inlineStr">
        <is>
          <t>https://www.youtube.com/results?search_query=Road+cycling+vs+mountain+biking+comparison&amp;sp=EgQgAXAB</t>
        </is>
      </c>
    </row>
    <row r="5010" ht="25.5" customHeight="1">
      <c r="A5010" t="inlineStr">
        <is>
          <t>Cycling</t>
        </is>
      </c>
      <c r="B5010" t="inlineStr">
        <is>
          <t>How to maintain and repair a bicycle</t>
        </is>
      </c>
      <c r="C5010"/>
      <c r="D5010"/>
      <c r="E5010" t="inlineStr">
        <is>
          <t>https://www.youtube.com/results?search_query=How+to+maintain+and+repair+a+bicycle&amp;sp=EgQgAXAB</t>
        </is>
      </c>
    </row>
    <row r="5011" ht="25.5" customHeight="1">
      <c r="A5011" t="inlineStr">
        <is>
          <t>Cycling</t>
        </is>
      </c>
      <c r="B5011" t="inlineStr">
        <is>
          <t>Indoor cycling training sessions</t>
        </is>
      </c>
      <c r="C5011"/>
      <c r="D5011"/>
      <c r="E5011" t="inlineStr">
        <is>
          <t>https://www.youtube.com/results?search_query=Indoor+cycling+training+sessions&amp;sp=EgQgAXAB</t>
        </is>
      </c>
    </row>
    <row r="5012" ht="25.5" customHeight="1">
      <c r="A5012" t="inlineStr">
        <is>
          <t>Cycling</t>
        </is>
      </c>
      <c r="B5012" t="inlineStr">
        <is>
          <t>Cycling tips for long distance rides</t>
        </is>
      </c>
      <c r="C5012"/>
      <c r="D5012"/>
      <c r="E5012" t="inlineStr">
        <is>
          <t>https://www.youtube.com/results?search_query=Cycling+tips+for+long+distance+rides&amp;sp=EgQgAXAB</t>
        </is>
      </c>
    </row>
    <row r="5013" ht="25.5" customHeight="1">
      <c r="A5013" t="inlineStr">
        <is>
          <t>Cycling</t>
        </is>
      </c>
      <c r="B5013" t="inlineStr">
        <is>
          <t>Equipment needed for cycling: a comprehensive guide</t>
        </is>
      </c>
      <c r="C5013"/>
      <c r="D5013"/>
      <c r="E5013" t="inlineStr">
        <is>
          <t>https://www.youtube.com/results?search_query=Equipment+needed+for+cycling:+a+comprehensive+guide&amp;sp=EgQgAXAB</t>
        </is>
      </c>
    </row>
    <row r="5014" ht="25.5" customHeight="1">
      <c r="A5014" t="inlineStr">
        <is>
          <t>Making coffee</t>
        </is>
      </c>
      <c r="B5014" t="inlineStr">
        <is>
          <t>How to make coffee at home for beginners</t>
        </is>
      </c>
      <c r="C5014"/>
      <c r="D5014"/>
      <c r="E5014" t="inlineStr">
        <is>
          <t>https://www.youtube.com/results?search_query=How+to+make+coffee+at+home+for+beginners&amp;sp=EgQgAXAB</t>
        </is>
      </c>
    </row>
    <row r="5015" ht="25.5" customHeight="1">
      <c r="A5015" t="inlineStr">
        <is>
          <t>Making coffee</t>
        </is>
      </c>
      <c r="B5015" t="inlineStr">
        <is>
          <t>Barista's guide to making artisan coffee</t>
        </is>
      </c>
      <c r="C5015"/>
      <c r="D5015"/>
      <c r="E5015" t="inlineStr">
        <is>
          <t>https://www.youtube.com/results?search_query=Barista's+guide+to+making+artisan+coffee&amp;sp=EgQgAXAB</t>
        </is>
      </c>
    </row>
    <row r="5016" ht="25.5" customHeight="1">
      <c r="A5016" t="inlineStr">
        <is>
          <t>Making coffee</t>
        </is>
      </c>
      <c r="B5016" t="inlineStr">
        <is>
          <t>Coffee making techniques from around the world</t>
        </is>
      </c>
      <c r="C5016"/>
      <c r="D5016"/>
      <c r="E5016" t="inlineStr">
        <is>
          <t>https://www.youtube.com/results?search_query=Coffee+making+techniques+from+around+the+world&amp;sp=EgQgAXAB</t>
        </is>
      </c>
    </row>
    <row r="5017" ht="25.5" customHeight="1">
      <c r="A5017" t="inlineStr">
        <is>
          <t>Making coffee</t>
        </is>
      </c>
      <c r="B5017" t="inlineStr">
        <is>
          <t>Day in the life of a professional barista</t>
        </is>
      </c>
      <c r="C5017"/>
      <c r="D5017"/>
      <c r="E5017" t="inlineStr">
        <is>
          <t>https://www.youtube.com/results?search_query=Day+in+the+life+of+a+professional+barista&amp;sp=EgQgAXAB</t>
        </is>
      </c>
    </row>
    <row r="5018" ht="25.5" customHeight="1">
      <c r="A5018" t="inlineStr">
        <is>
          <t>Making coffee</t>
        </is>
      </c>
      <c r="B5018" t="inlineStr">
        <is>
          <t>Step by step process for making the perfect coffee</t>
        </is>
      </c>
      <c r="C5018"/>
      <c r="D5018"/>
      <c r="E5018" t="inlineStr">
        <is>
          <t>https://www.youtube.com/results?search_query=Step+by+step+process+for+making+the+perfect+coffee&amp;sp=EgQgAXAB</t>
        </is>
      </c>
    </row>
    <row r="5019" ht="25.5" customHeight="1">
      <c r="A5019" t="inlineStr">
        <is>
          <t>Making coffee</t>
        </is>
      </c>
      <c r="B5019" t="inlineStr">
        <is>
          <t>Tips and tricks for making better coffee</t>
        </is>
      </c>
      <c r="C5019"/>
      <c r="D5019"/>
      <c r="E5019" t="inlineStr">
        <is>
          <t>https://www.youtube.com/results?search_query=Tips+and+tricks+for+making+better+coffee&amp;sp=EgQgAXAB</t>
        </is>
      </c>
    </row>
    <row r="5020" ht="25.5" customHeight="1">
      <c r="A5020" t="inlineStr">
        <is>
          <t>Making coffee</t>
        </is>
      </c>
      <c r="B5020" t="inlineStr">
        <is>
          <t>How to use a French press for coffee making</t>
        </is>
      </c>
      <c r="C5020"/>
      <c r="D5020"/>
      <c r="E5020" t="inlineStr">
        <is>
          <t>https://www.youtube.com/results?search_query=How+to+use+a+French+press+for+coffee+making&amp;sp=EgQgAXAB</t>
        </is>
      </c>
    </row>
    <row r="5021" ht="25.5" customHeight="1">
      <c r="A5021" t="inlineStr">
        <is>
          <t>Making coffee</t>
        </is>
      </c>
      <c r="B5021" t="inlineStr">
        <is>
          <t>Coffee making using a traditional Italian espresso machine</t>
        </is>
      </c>
      <c r="C5021"/>
      <c r="D5021"/>
      <c r="E5021" t="inlineStr">
        <is>
          <t>https://www.youtube.com/results?search_query=Coffee+making+using+a+traditional+Italian+espresso+machine&amp;sp=EgQgAXAB</t>
        </is>
      </c>
    </row>
    <row r="5022" ht="25.5" customHeight="1">
      <c r="A5022" t="inlineStr">
        <is>
          <t>Making coffee</t>
        </is>
      </c>
      <c r="B5022" t="inlineStr">
        <is>
          <t>How to manually grind coffee beans for the best flavor</t>
        </is>
      </c>
      <c r="C5022"/>
      <c r="D5022"/>
      <c r="E5022" t="inlineStr">
        <is>
          <t>https://www.youtube.com/results?search_query=How+to+manually+grind+coffee+beans+for+the+best+flavor&amp;sp=EgQgAXAB</t>
        </is>
      </c>
    </row>
    <row r="5023" ht="25.5" customHeight="1">
      <c r="A5023" t="inlineStr">
        <is>
          <t>Making coffee</t>
        </is>
      </c>
      <c r="B5023" t="inlineStr">
        <is>
          <t>Exploring different coffee beans and how to make the most of them</t>
        </is>
      </c>
      <c r="C5023"/>
      <c r="D5023"/>
      <c r="E5023" t="inlineStr">
        <is>
          <t>https://www.youtube.com/results?search_query=Exploring+different+coffee+beans+and+how+to+make+the+most+of+them&amp;sp=EgQgAXAB</t>
        </is>
      </c>
    </row>
    <row r="5024" ht="25.5" customHeight="1">
      <c r="A5024" t="inlineStr">
        <is>
          <t>Attending sporting events</t>
        </is>
      </c>
      <c r="B5024" t="inlineStr">
        <is>
          <t>Attending sporting events tips</t>
        </is>
      </c>
      <c r="C5024"/>
      <c r="D5024"/>
      <c r="E5024" t="inlineStr">
        <is>
          <t>https://www.youtube.com/results?search_query=Attending+sporting+events+tips&amp;sp=EgQgAXAB</t>
        </is>
      </c>
    </row>
    <row r="5025" ht="25.5" customHeight="1">
      <c r="A5025" t="inlineStr">
        <is>
          <t>Attending sporting events</t>
        </is>
      </c>
      <c r="B5025" t="inlineStr">
        <is>
          <t>How to properly prepare for a sporting event</t>
        </is>
      </c>
      <c r="C5025"/>
      <c r="D5025"/>
      <c r="E5025" t="inlineStr">
        <is>
          <t>https://www.youtube.com/results?search_query=How+to+properly+prepare+for+a+sporting+event&amp;sp=EgQgAXAB</t>
        </is>
      </c>
    </row>
    <row r="5026" ht="25.5" customHeight="1">
      <c r="A5026" t="inlineStr">
        <is>
          <t>Attending sporting events</t>
        </is>
      </c>
      <c r="B5026" t="inlineStr">
        <is>
          <t>What to expect at a live sporting event</t>
        </is>
      </c>
      <c r="C5026"/>
      <c r="D5026"/>
      <c r="E5026" t="inlineStr">
        <is>
          <t>https://www.youtube.com/results?search_query=What+to+expect+at+a+live+sporting+event&amp;sp=EgQgAXAB</t>
        </is>
      </c>
    </row>
    <row r="5027" ht="25.5" customHeight="1">
      <c r="A5027" t="inlineStr">
        <is>
          <t>Attending sporting events</t>
        </is>
      </c>
      <c r="B5027" t="inlineStr">
        <is>
          <t>Benefits of attending sports events</t>
        </is>
      </c>
      <c r="C5027"/>
      <c r="D5027"/>
      <c r="E5027" t="inlineStr">
        <is>
          <t>https://www.youtube.com/results?search_query=Benefits+of+attending+sports+events&amp;sp=EgQgAXAB</t>
        </is>
      </c>
    </row>
    <row r="5028" ht="25.5" customHeight="1">
      <c r="A5028" t="inlineStr">
        <is>
          <t>Attending sporting events</t>
        </is>
      </c>
      <c r="B5028" t="inlineStr">
        <is>
          <t>First time attending a NBA game</t>
        </is>
      </c>
      <c r="C5028"/>
      <c r="D5028"/>
      <c r="E5028" t="inlineStr">
        <is>
          <t>https://www.youtube.com/results?search_query=First+time+attending+a+NBA+game&amp;sp=EgQgAXAB</t>
        </is>
      </c>
    </row>
    <row r="5029" ht="25.5" customHeight="1">
      <c r="A5029" t="inlineStr">
        <is>
          <t>Attending sporting events</t>
        </is>
      </c>
      <c r="B5029" t="inlineStr">
        <is>
          <t>Day in the life of a sports fan attending a live event</t>
        </is>
      </c>
      <c r="C5029"/>
      <c r="D5029"/>
      <c r="E5029" t="inlineStr">
        <is>
          <t>https://www.youtube.com/results?search_query=Day+in+the+life+of+a+sports+fan+attending+a+live+event&amp;sp=EgQgAXAB</t>
        </is>
      </c>
    </row>
    <row r="5030" ht="25.5" customHeight="1">
      <c r="A5030" t="inlineStr">
        <is>
          <t>Attending sporting events</t>
        </is>
      </c>
      <c r="B5030" t="inlineStr">
        <is>
          <t>Guide for attending Super Bowl</t>
        </is>
      </c>
      <c r="C5030"/>
      <c r="D5030"/>
      <c r="E5030" t="inlineStr">
        <is>
          <t>https://www.youtube.com/results?search_query=Guide+for+attending+Super+Bowl&amp;sp=EgQgAXAB</t>
        </is>
      </c>
    </row>
    <row r="5031" ht="25.5" customHeight="1">
      <c r="A5031" t="inlineStr">
        <is>
          <t>Attending sporting events</t>
        </is>
      </c>
      <c r="B5031" t="inlineStr">
        <is>
          <t>Proper etiquette when attending sports events</t>
        </is>
      </c>
      <c r="C5031"/>
      <c r="D5031"/>
      <c r="E5031" t="inlineStr">
        <is>
          <t>https://www.youtube.com/results?search_query=Proper+etiquette+when+attending+sports+events&amp;sp=EgQgAXAB</t>
        </is>
      </c>
    </row>
    <row r="5032" ht="25.5" customHeight="1">
      <c r="A5032" t="inlineStr">
        <is>
          <t>Attending sporting events</t>
        </is>
      </c>
      <c r="B5032" t="inlineStr">
        <is>
          <t>How to get the best tickets for sporting events</t>
        </is>
      </c>
      <c r="C5032"/>
      <c r="D5032"/>
      <c r="E5032" t="inlineStr">
        <is>
          <t>https://www.youtube.com/results?search_query=How+to+get+the+best+tickets+for+sporting+events&amp;sp=EgQgAXAB</t>
        </is>
      </c>
    </row>
    <row r="5033" ht="25.5" customHeight="1">
      <c r="A5033" t="inlineStr">
        <is>
          <t>Attending sporting events</t>
        </is>
      </c>
      <c r="B5033" t="inlineStr">
        <is>
          <t>Inside look of attending a World Cup game</t>
        </is>
      </c>
      <c r="C5033"/>
      <c r="D5033"/>
      <c r="E5033" t="inlineStr">
        <is>
          <t>https://www.youtube.com/results?search_query=Inside+look+of+attending+a+World+Cup+game&amp;sp=EgQgAXAB</t>
        </is>
      </c>
    </row>
    <row r="5034" ht="25.5" customHeight="1">
      <c r="A5034" t="inlineStr">
        <is>
          <t>Watching TV</t>
        </is>
      </c>
      <c r="B5034" t="inlineStr">
        <is>
          <t>How to choose the best TV for home</t>
        </is>
      </c>
      <c r="C5034"/>
      <c r="D5034"/>
      <c r="E5034" t="inlineStr">
        <is>
          <t>https://www.youtube.com/results?search_query=How+to+choose+the+best+TV+for+home&amp;sp=EgQgAXAB</t>
        </is>
      </c>
    </row>
    <row r="5035" ht="25.5" customHeight="1">
      <c r="A5035" t="inlineStr">
        <is>
          <t>Watching TV</t>
        </is>
      </c>
      <c r="B5035" t="inlineStr">
        <is>
          <t>Day in the life of a TV host</t>
        </is>
      </c>
      <c r="C5035"/>
      <c r="D5035"/>
      <c r="E5035" t="inlineStr">
        <is>
          <t>https://www.youtube.com/results?search_query=Day+in+the+life+of+a+TV+host&amp;sp=EgQgAXAB</t>
        </is>
      </c>
    </row>
    <row r="5036" ht="25.5" customHeight="1">
      <c r="A5036" t="inlineStr">
        <is>
          <t>Watching TV</t>
        </is>
      </c>
      <c r="B5036" t="inlineStr">
        <is>
          <t>How to setup your smart TV</t>
        </is>
      </c>
      <c r="C5036"/>
      <c r="D5036"/>
      <c r="E5036" t="inlineStr">
        <is>
          <t>https://www.youtube.com/results?search_query=How+to+setup+your+smart+TV&amp;sp=EgQgAXAB</t>
        </is>
      </c>
    </row>
    <row r="5037" ht="25.5" customHeight="1">
      <c r="A5037" t="inlineStr">
        <is>
          <t>Watching TV</t>
        </is>
      </c>
      <c r="B5037" t="inlineStr">
        <is>
          <t>TV buying guide for beginners</t>
        </is>
      </c>
      <c r="C5037"/>
      <c r="D5037"/>
      <c r="E5037" t="inlineStr">
        <is>
          <t>https://www.youtube.com/results?search_query=TV+buying+guide+for+beginners&amp;sp=EgQgAXAB</t>
        </is>
      </c>
    </row>
    <row r="5038" ht="25.5" customHeight="1">
      <c r="A5038" t="inlineStr">
        <is>
          <t>Watching TV</t>
        </is>
      </c>
      <c r="B5038" t="inlineStr">
        <is>
          <t>Watching TV for mental health, pros and cons</t>
        </is>
      </c>
      <c r="C5038"/>
      <c r="D5038"/>
      <c r="E5038" t="inlineStr">
        <is>
          <t>https://www.youtube.com/results?search_query=Watching+TV+for+mental+health, +pros+and+cons&amp;sp=EgQgAXAB</t>
        </is>
      </c>
    </row>
    <row r="5039" ht="25.5" customHeight="1">
      <c r="A5039" t="inlineStr">
        <is>
          <t>Watching TV</t>
        </is>
      </c>
      <c r="B5039" t="inlineStr">
        <is>
          <t>How to optimize your TV for best viewing experience</t>
        </is>
      </c>
      <c r="C5039"/>
      <c r="D5039"/>
      <c r="E5039" t="inlineStr">
        <is>
          <t>https://www.youtube.com/results?search_query=How+to+optimize+your+TV+for+best+viewing+experience&amp;sp=EgQgAXAB</t>
        </is>
      </c>
    </row>
    <row r="5040" ht="25.5" customHeight="1">
      <c r="A5040" t="inlineStr">
        <is>
          <t>Watching TV</t>
        </is>
      </c>
      <c r="B5040" t="inlineStr">
        <is>
          <t>How TV shows are made, behind the scenes</t>
        </is>
      </c>
      <c r="C5040"/>
      <c r="D5040"/>
      <c r="E5040" t="inlineStr">
        <is>
          <t>https://www.youtube.com/results?search_query=How+TV+shows+are+made, +behind+the+scenes&amp;sp=EgQgAXAB</t>
        </is>
      </c>
    </row>
    <row r="5041" ht="25.5" customHeight="1">
      <c r="A5041" t="inlineStr">
        <is>
          <t>Watching TV</t>
        </is>
      </c>
      <c r="B5041" t="inlineStr">
        <is>
          <t>Day in the life of a TV repair technician</t>
        </is>
      </c>
      <c r="C5041"/>
      <c r="D5041"/>
      <c r="E5041" t="inlineStr">
        <is>
          <t>https://www.youtube.com/results?search_query=Day+in+the+life+of+a+TV+repair+technician&amp;sp=EgQgAXAB</t>
        </is>
      </c>
    </row>
    <row r="5042" ht="25.5" customHeight="1">
      <c r="A5042" t="inlineStr">
        <is>
          <t>Watching TV</t>
        </is>
      </c>
      <c r="B5042" t="inlineStr">
        <is>
          <t>How to mount a TV on the wall</t>
        </is>
      </c>
      <c r="C5042"/>
      <c r="D5042"/>
      <c r="E5042" t="inlineStr">
        <is>
          <t>https://www.youtube.com/results?search_query=How+to+mount+a+TV+on+the+wall&amp;sp=EgQgAXAB</t>
        </is>
      </c>
    </row>
    <row r="5043" ht="25.5" customHeight="1">
      <c r="A5043" t="inlineStr">
        <is>
          <t>Watching TV</t>
        </is>
      </c>
      <c r="B5043" t="inlineStr">
        <is>
          <t>Ways to save electricity while watching TV.</t>
        </is>
      </c>
      <c r="C5043"/>
      <c r="D5043"/>
      <c r="E5043" t="inlineStr">
        <is>
          <t>https://www.youtube.com/results?search_query=Ways+to+save+electricity+while+watching+TV.&amp;sp=EgQgAXAB</t>
        </is>
      </c>
    </row>
    <row r="5044" ht="25.5" customHeight="1">
      <c r="A5044" t="inlineStr">
        <is>
          <t>attending a TA session</t>
        </is>
      </c>
      <c r="B5044" t="inlineStr">
        <is>
          <t>What to expect at a TA session</t>
        </is>
      </c>
      <c r="C5044"/>
      <c r="D5044"/>
      <c r="E5044" t="inlineStr">
        <is>
          <t>https://www.youtube.com/results?search_query=What+to+expect+at+a+TA+session&amp;sp=EgQgAXAB</t>
        </is>
      </c>
    </row>
    <row r="5045" ht="25.5" customHeight="1">
      <c r="A5045" t="inlineStr">
        <is>
          <t>attending a TA session</t>
        </is>
      </c>
      <c r="B5045" t="inlineStr">
        <is>
          <t>How to prepare for a TA session</t>
        </is>
      </c>
      <c r="C5045"/>
      <c r="D5045"/>
      <c r="E5045" t="inlineStr">
        <is>
          <t>https://www.youtube.com/results?search_query=How+to+prepare+for+a+TA+session&amp;sp=EgQgAXAB</t>
        </is>
      </c>
    </row>
    <row r="5046" ht="25.5" customHeight="1">
      <c r="A5046" t="inlineStr">
        <is>
          <t>attending a TA session</t>
        </is>
      </c>
      <c r="B5046" t="inlineStr">
        <is>
          <t>Real life experiences in a TA session</t>
        </is>
      </c>
      <c r="C5046"/>
      <c r="D5046"/>
      <c r="E5046" t="inlineStr">
        <is>
          <t>https://www.youtube.com/results?search_query=Real+life+experiences+in+a+TA+session&amp;sp=EgQgAXAB</t>
        </is>
      </c>
    </row>
    <row r="5047" ht="25.5" customHeight="1">
      <c r="A5047" t="inlineStr">
        <is>
          <t>attending a TA session</t>
        </is>
      </c>
      <c r="B5047" t="inlineStr">
        <is>
          <t>Day in the life of a Teaching Assistant</t>
        </is>
      </c>
      <c r="C5047"/>
      <c r="D5047"/>
      <c r="E5047" t="inlineStr">
        <is>
          <t>https://www.youtube.com/results?search_query=Day+in+the+life+of+a+Teaching+Assistant&amp;sp=EgQgAXAB</t>
        </is>
      </c>
    </row>
    <row r="5048" ht="25.5" customHeight="1">
      <c r="A5048" t="inlineStr">
        <is>
          <t>attending a TA session</t>
        </is>
      </c>
      <c r="B5048" t="inlineStr">
        <is>
          <t>Benefits of attending a TA session</t>
        </is>
      </c>
      <c r="C5048"/>
      <c r="D5048"/>
      <c r="E5048" t="inlineStr">
        <is>
          <t>https://www.youtube.com/results?search_query=Benefits+of+attending+a+TA+session&amp;sp=EgQgAXAB</t>
        </is>
      </c>
    </row>
    <row r="5049" ht="25.5" customHeight="1">
      <c r="A5049" t="inlineStr">
        <is>
          <t>attending a TA session</t>
        </is>
      </c>
      <c r="B5049" t="inlineStr">
        <is>
          <t>How to interact in a TA session</t>
        </is>
      </c>
      <c r="C5049"/>
      <c r="D5049"/>
      <c r="E5049" t="inlineStr">
        <is>
          <t>https://www.youtube.com/results?search_query=How+to+interact+in+a+TA+session&amp;sp=EgQgAXAB</t>
        </is>
      </c>
    </row>
    <row r="5050" ht="25.5" customHeight="1">
      <c r="A5050" t="inlineStr">
        <is>
          <t>attending a TA session</t>
        </is>
      </c>
      <c r="B5050" t="inlineStr">
        <is>
          <t>TA session etiquette and rules</t>
        </is>
      </c>
      <c r="C5050"/>
      <c r="D5050"/>
      <c r="E5050" t="inlineStr">
        <is>
          <t>https://www.youtube.com/results?search_query=TA+session+etiquette+and+rules&amp;sp=EgQgAXAB</t>
        </is>
      </c>
    </row>
    <row r="5051" ht="25.5" customHeight="1">
      <c r="A5051" t="inlineStr">
        <is>
          <t>attending a TA session</t>
        </is>
      </c>
      <c r="B5051" t="inlineStr">
        <is>
          <t>Getting the most out of your TA session</t>
        </is>
      </c>
      <c r="C5051"/>
      <c r="D5051"/>
      <c r="E5051" t="inlineStr">
        <is>
          <t>https://www.youtube.com/results?search_query=Getting+the+most+out+of+your+TA+session&amp;sp=EgQgAXAB</t>
        </is>
      </c>
    </row>
    <row r="5052" ht="25.5" customHeight="1">
      <c r="A5052" t="inlineStr">
        <is>
          <t>attending a TA session</t>
        </is>
      </c>
      <c r="B5052" t="inlineStr">
        <is>
          <t>Tips and tricks for a successful TA session</t>
        </is>
      </c>
      <c r="C5052"/>
      <c r="D5052"/>
      <c r="E5052" t="inlineStr">
        <is>
          <t>https://www.youtube.com/results?search_query=Tips+and+tricks+for+a+successful+TA+session&amp;sp=EgQgAXAB</t>
        </is>
      </c>
    </row>
    <row r="5053" ht="25.5" customHeight="1">
      <c r="A5053" t="inlineStr">
        <is>
          <t>attending a TA session</t>
        </is>
      </c>
      <c r="B5053" t="inlineStr">
        <is>
          <t>What happens in a university TA session</t>
        </is>
      </c>
      <c r="C5053"/>
      <c r="D5053"/>
      <c r="E5053" t="inlineStr">
        <is>
          <t>https://www.youtube.com/results?search_query=What+happens+in+a+university+TA+session&amp;sp=EgQgAXAB</t>
        </is>
      </c>
    </row>
    <row r="5054" ht="25.5" customHeight="1">
      <c r="A5054" t="inlineStr">
        <is>
          <t>Potting plants</t>
        </is>
      </c>
      <c r="B5054" t="inlineStr">
        <is>
          <t>How to pot plants for beginners'</t>
        </is>
      </c>
      <c r="C5054"/>
      <c r="D5054"/>
      <c r="E5054" t="inlineStr">
        <is>
          <t>https://www.youtube.com/results?search_query=How+to+pot+plants+for+beginners'&amp;sp=EgQgAXAB</t>
        </is>
      </c>
    </row>
    <row r="5055" ht="25.5" customHeight="1">
      <c r="A5055" t="inlineStr">
        <is>
          <t>Potting plants</t>
        </is>
      </c>
      <c r="B5055" t="inlineStr">
        <is>
          <t>Day in the life of a gardener potting plants'</t>
        </is>
      </c>
      <c r="C5055"/>
      <c r="D5055"/>
      <c r="E5055" t="inlineStr">
        <is>
          <t>https://www.youtube.com/results?search_query=Day+in+the+life+of+a+gardener+potting+plants'&amp;sp=EgQgAXAB</t>
        </is>
      </c>
    </row>
    <row r="5056" ht="25.5" customHeight="1">
      <c r="A5056" t="inlineStr">
        <is>
          <t>Potting plants</t>
        </is>
      </c>
      <c r="B5056" t="inlineStr">
        <is>
          <t>Best practices for potting plants'</t>
        </is>
      </c>
      <c r="C5056"/>
      <c r="D5056"/>
      <c r="E5056" t="inlineStr">
        <is>
          <t>https://www.youtube.com/results?search_query=Best+practices+for+potting+plants'&amp;sp=EgQgAXAB</t>
        </is>
      </c>
    </row>
    <row r="5057" ht="25.5" customHeight="1">
      <c r="A5057" t="inlineStr">
        <is>
          <t>Potting plants</t>
        </is>
      </c>
      <c r="B5057" t="inlineStr">
        <is>
          <t>Tutorial on how to pot indoor plants'</t>
        </is>
      </c>
      <c r="C5057"/>
      <c r="D5057"/>
      <c r="E5057" t="inlineStr">
        <is>
          <t>https://www.youtube.com/results?search_query=Tutorial+on+how+to+pot+indoor+plants'&amp;sp=EgQgAXAB</t>
        </is>
      </c>
    </row>
    <row r="5058" ht="25.5" customHeight="1">
      <c r="A5058" t="inlineStr">
        <is>
          <t>Potting plants</t>
        </is>
      </c>
      <c r="B5058" t="inlineStr">
        <is>
          <t>Guide to potting and repotting plants'</t>
        </is>
      </c>
      <c r="C5058"/>
      <c r="D5058"/>
      <c r="E5058" t="inlineStr">
        <is>
          <t>https://www.youtube.com/results?search_query=Guide+to+potting+and+repotting+plants'&amp;sp=EgQgAXAB</t>
        </is>
      </c>
    </row>
    <row r="5059" ht="25.5" customHeight="1">
      <c r="A5059" t="inlineStr">
        <is>
          <t>Potting plants</t>
        </is>
      </c>
      <c r="B5059" t="inlineStr">
        <is>
          <t>How to choose pots for your plants'</t>
        </is>
      </c>
      <c r="C5059"/>
      <c r="D5059"/>
      <c r="E5059" t="inlineStr">
        <is>
          <t>https://www.youtube.com/results?search_query=How+to+choose+pots+for+your+plants'&amp;sp=EgQgAXAB</t>
        </is>
      </c>
    </row>
    <row r="5060" ht="25.5" customHeight="1">
      <c r="A5060" t="inlineStr">
        <is>
          <t>Potting plants</t>
        </is>
      </c>
      <c r="B5060" t="inlineStr">
        <is>
          <t>Potting plants with potting mix</t>
        </is>
      </c>
      <c r="C5060"/>
      <c r="D5060"/>
      <c r="E5060" t="inlineStr">
        <is>
          <t>https://www.youtube.com/results?search_query=Potting+plants+with+potting+mix&amp;sp=EgQgAXAB</t>
        </is>
      </c>
    </row>
    <row r="5061" ht="25.5" customHeight="1">
      <c r="A5061" t="inlineStr">
        <is>
          <t>Potting plants</t>
        </is>
      </c>
      <c r="B5061" t="inlineStr">
        <is>
          <t>Mistakes to avoid when potting plants'</t>
        </is>
      </c>
      <c r="C5061"/>
      <c r="D5061"/>
      <c r="E5061" t="inlineStr">
        <is>
          <t>https://www.youtube.com/results?search_query=Mistakes+to+avoid+when+potting+plants'&amp;sp=EgQgAXAB</t>
        </is>
      </c>
    </row>
    <row r="5062" ht="25.5" customHeight="1">
      <c r="A5062" t="inlineStr">
        <is>
          <t>Potting plants</t>
        </is>
      </c>
      <c r="B5062" t="inlineStr">
        <is>
          <t>How to pot succulent plants'</t>
        </is>
      </c>
      <c r="C5062"/>
      <c r="D5062"/>
      <c r="E5062" t="inlineStr">
        <is>
          <t>https://www.youtube.com/results?search_query=How+to+pot+succulent+plants'&amp;sp=EgQgAXAB</t>
        </is>
      </c>
    </row>
    <row r="5063" ht="25.5" customHeight="1">
      <c r="A5063" t="inlineStr">
        <is>
          <t>Potting plants</t>
        </is>
      </c>
      <c r="B5063" t="inlineStr">
        <is>
          <t>Demonstration of potting plants in large pots'</t>
        </is>
      </c>
      <c r="C5063"/>
      <c r="D5063"/>
      <c r="E5063" t="inlineStr">
        <is>
          <t>https://www.youtube.com/results?search_query=Demonstration+of+potting+plants+in+large+pots'&amp;sp=EgQgAXAB</t>
        </is>
      </c>
    </row>
    <row r="5064" ht="25.5" customHeight="1">
      <c r="A5064" t="inlineStr">
        <is>
          <t>Using a phone</t>
        </is>
      </c>
      <c r="B5064" t="inlineStr">
        <is>
          <t>How to effectively use a smartphone for beginners</t>
        </is>
      </c>
      <c r="C5064"/>
      <c r="D5064"/>
      <c r="E5064" t="inlineStr">
        <is>
          <t>https://www.youtube.com/results?search_query=How+to+effectively+use+a+smartphone+for+beginners&amp;sp=EgQgAXAB</t>
        </is>
      </c>
    </row>
    <row r="5065" ht="25.5" customHeight="1">
      <c r="A5065" t="inlineStr">
        <is>
          <t>Using a phone</t>
        </is>
      </c>
      <c r="B5065" t="inlineStr">
        <is>
          <t>Basic phone functionalities tutorial</t>
        </is>
      </c>
      <c r="C5065"/>
      <c r="D5065"/>
      <c r="E5065" t="inlineStr">
        <is>
          <t>https://www.youtube.com/results?search_query=Basic+phone+functionalities+tutorial&amp;sp=EgQgAXAB</t>
        </is>
      </c>
    </row>
    <row r="5066" ht="25.5" customHeight="1">
      <c r="A5066" t="inlineStr">
        <is>
          <t>Using a phone</t>
        </is>
      </c>
      <c r="B5066" t="inlineStr">
        <is>
          <t>How to maximize the features of your phone</t>
        </is>
      </c>
      <c r="C5066"/>
      <c r="D5066"/>
      <c r="E5066" t="inlineStr">
        <is>
          <t>https://www.youtube.com/results?search_query=How+to+maximize+the+features+of+your+phone&amp;sp=EgQgAXAB</t>
        </is>
      </c>
    </row>
    <row r="5067" ht="25.5" customHeight="1">
      <c r="A5067" t="inlineStr">
        <is>
          <t>Using a phone</t>
        </is>
      </c>
      <c r="B5067" t="inlineStr">
        <is>
          <t>Day in the life of a mobile application developer</t>
        </is>
      </c>
      <c r="C5067"/>
      <c r="D5067"/>
      <c r="E5067" t="inlineStr">
        <is>
          <t>https://www.youtube.com/results?search_query=Day+in+the+life+of+a+mobile+application+developer&amp;sp=EgQgAXAB</t>
        </is>
      </c>
    </row>
    <row r="5068" ht="25.5" customHeight="1">
      <c r="A5068" t="inlineStr">
        <is>
          <t>Using a phone</t>
        </is>
      </c>
      <c r="B5068" t="inlineStr">
        <is>
          <t>How to troubleshoot common phone problems</t>
        </is>
      </c>
      <c r="C5068"/>
      <c r="D5068"/>
      <c r="E5068" t="inlineStr">
        <is>
          <t>https://www.youtube.com/results?search_query=How+to+troubleshoot+common+phone+problems&amp;sp=EgQgAXAB</t>
        </is>
      </c>
    </row>
    <row r="5069" ht="25.5" customHeight="1">
      <c r="A5069" t="inlineStr">
        <is>
          <t>Using a phone</t>
        </is>
      </c>
      <c r="B5069" t="inlineStr">
        <is>
          <t>Smartphone hacks and secret features</t>
        </is>
      </c>
      <c r="C5069"/>
      <c r="D5069"/>
      <c r="E5069" t="inlineStr">
        <is>
          <t>https://www.youtube.com/results?search_query=Smartphone+hacks+and+secret+features&amp;sp=EgQgAXAB</t>
        </is>
      </c>
    </row>
    <row r="5070" ht="25.5" customHeight="1">
      <c r="A5070" t="inlineStr">
        <is>
          <t>Using a phone</t>
        </is>
      </c>
      <c r="B5070" t="inlineStr">
        <is>
          <t>Setting up a new phone: Stepbystep guide</t>
        </is>
      </c>
      <c r="C5070"/>
      <c r="D5070"/>
      <c r="E5070" t="inlineStr">
        <is>
          <t>https://www.youtube.com/results?search_query=Setting+up+a+new+phone:+Stepbystep+guide&amp;sp=EgQgAXAB</t>
        </is>
      </c>
    </row>
    <row r="5071" ht="25.5" customHeight="1">
      <c r="A5071" t="inlineStr">
        <is>
          <t>Using a phone</t>
        </is>
      </c>
      <c r="B5071" t="inlineStr">
        <is>
          <t>Exploring the hidden features of Android and IOS</t>
        </is>
      </c>
      <c r="C5071"/>
      <c r="D5071"/>
      <c r="E5071" t="inlineStr">
        <is>
          <t>https://www.youtube.com/results?search_query=Exploring+the+hidden+features+of+Android+and+IOS&amp;sp=EgQgAXAB</t>
        </is>
      </c>
    </row>
    <row r="5072" ht="25.5" customHeight="1">
      <c r="A5072" t="inlineStr">
        <is>
          <t>Using a phone</t>
        </is>
      </c>
      <c r="B5072" t="inlineStr">
        <is>
          <t>Phone maintenance and battery preserving tips</t>
        </is>
      </c>
      <c r="C5072"/>
      <c r="D5072"/>
      <c r="E5072" t="inlineStr">
        <is>
          <t>https://www.youtube.com/results?search_query=Phone+maintenance+and+battery+preserving+tips&amp;sp=EgQgAXAB</t>
        </is>
      </c>
    </row>
    <row r="5073" ht="25.5" customHeight="1">
      <c r="A5073" t="inlineStr">
        <is>
          <t>Using a phone</t>
        </is>
      </c>
      <c r="B5073" t="inlineStr">
        <is>
          <t>How to transfer files from your phone to your computer</t>
        </is>
      </c>
      <c r="C5073"/>
      <c r="D5073"/>
      <c r="E5073" t="inlineStr">
        <is>
          <t>https://www.youtube.com/results?search_query=How+to+transfer+files+from+your+phone+to+your+computer&amp;sp=EgQgAXAB</t>
        </is>
      </c>
    </row>
    <row r="5074" ht="25.5" customHeight="1">
      <c r="A5074" t="inlineStr">
        <is>
          <t>Using a laptop</t>
        </is>
      </c>
      <c r="B5074" t="inlineStr">
        <is>
          <t>How to use a laptop for beginners</t>
        </is>
      </c>
      <c r="C5074"/>
      <c r="D5074"/>
      <c r="E5074" t="inlineStr">
        <is>
          <t>https://www.youtube.com/results?search_query=How+to+use+a+laptop+for+beginners&amp;sp=EgQgAXAB</t>
        </is>
      </c>
    </row>
    <row r="5075" ht="25.5" customHeight="1">
      <c r="A5075" t="inlineStr">
        <is>
          <t>Using a laptop</t>
        </is>
      </c>
      <c r="B5075" t="inlineStr">
        <is>
          <t>How to troubleshoot common laptop problems</t>
        </is>
      </c>
      <c r="C5075"/>
      <c r="D5075"/>
      <c r="E5075" t="inlineStr">
        <is>
          <t>https://www.youtube.com/results?search_query=How+to+troubleshoot+common+laptop+problems&amp;sp=EgQgAXAB</t>
        </is>
      </c>
    </row>
    <row r="5076" ht="25.5" customHeight="1">
      <c r="A5076" t="inlineStr">
        <is>
          <t>Using a laptop</t>
        </is>
      </c>
      <c r="B5076" t="inlineStr">
        <is>
          <t>Day in the life of a remote worker using a laptop</t>
        </is>
      </c>
      <c r="C5076"/>
      <c r="D5076"/>
      <c r="E5076" t="inlineStr">
        <is>
          <t>https://www.youtube.com/results?search_query=Day+in+the+life+of+a+remote+worker+using+a+laptop&amp;sp=EgQgAXAB</t>
        </is>
      </c>
    </row>
    <row r="5077" ht="25.5" customHeight="1">
      <c r="A5077" t="inlineStr">
        <is>
          <t>Using a laptop</t>
        </is>
      </c>
      <c r="B5077" t="inlineStr">
        <is>
          <t>How to optimize laptop performance</t>
        </is>
      </c>
      <c r="C5077"/>
      <c r="D5077"/>
      <c r="E5077" t="inlineStr">
        <is>
          <t>https://www.youtube.com/results?search_query=How+to+optimize+laptop+performance&amp;sp=EgQgAXAB</t>
        </is>
      </c>
    </row>
    <row r="5078" ht="25.5" customHeight="1">
      <c r="A5078" t="inlineStr">
        <is>
          <t>Using a laptop</t>
        </is>
      </c>
      <c r="B5078" t="inlineStr">
        <is>
          <t>Guide to using keyboard shortcuts on a laptop</t>
        </is>
      </c>
      <c r="C5078"/>
      <c r="D5078"/>
      <c r="E5078" t="inlineStr">
        <is>
          <t>https://www.youtube.com/results?search_query=Guide+to+using+keyboard+shortcuts+on+a+laptop&amp;sp=EgQgAXAB</t>
        </is>
      </c>
    </row>
    <row r="5079" ht="25.5" customHeight="1">
      <c r="A5079" t="inlineStr">
        <is>
          <t>Using a laptop</t>
        </is>
      </c>
      <c r="B5079" t="inlineStr">
        <is>
          <t>Setting up a new laptop</t>
        </is>
      </c>
      <c r="C5079"/>
      <c r="D5079"/>
      <c r="E5079" t="inlineStr">
        <is>
          <t>https://www.youtube.com/results?search_query=Setting+up+a+new+laptop&amp;sp=EgQgAXAB</t>
        </is>
      </c>
    </row>
    <row r="5080" ht="25.5" customHeight="1">
      <c r="A5080" t="inlineStr">
        <is>
          <t>Using a laptop</t>
        </is>
      </c>
      <c r="B5080" t="inlineStr">
        <is>
          <t>How to clean and maintain a laptop</t>
        </is>
      </c>
      <c r="C5080"/>
      <c r="D5080"/>
      <c r="E5080" t="inlineStr">
        <is>
          <t>https://www.youtube.com/results?search_query=How+to+clean+and+maintain+a+laptop&amp;sp=EgQgAXAB</t>
        </is>
      </c>
    </row>
    <row r="5081" ht="25.5" customHeight="1">
      <c r="A5081" t="inlineStr">
        <is>
          <t>Using a laptop</t>
        </is>
      </c>
      <c r="B5081" t="inlineStr">
        <is>
          <t>Using a laptop effectively for online learning</t>
        </is>
      </c>
      <c r="C5081"/>
      <c r="D5081"/>
      <c r="E5081" t="inlineStr">
        <is>
          <t>https://www.youtube.com/results?search_query=Using+a+laptop+effectively+for+online+learning&amp;sp=EgQgAXAB</t>
        </is>
      </c>
    </row>
    <row r="5082" ht="25.5" customHeight="1">
      <c r="A5082" t="inlineStr">
        <is>
          <t>Using a laptop</t>
        </is>
      </c>
      <c r="B5082" t="inlineStr">
        <is>
          <t>Tips for using a laptop in different settings</t>
        </is>
      </c>
      <c r="C5082"/>
      <c r="D5082"/>
      <c r="E5082" t="inlineStr">
        <is>
          <t>https://www.youtube.com/results?search_query=Tips+for+using+a+laptop+in+different+settings&amp;sp=EgQgAXAB</t>
        </is>
      </c>
    </row>
    <row r="5083" ht="25.5" customHeight="1">
      <c r="A5083" t="inlineStr">
        <is>
          <t>Using a laptop</t>
        </is>
      </c>
      <c r="B5083" t="inlineStr">
        <is>
          <t>Tutorial on using advanced features on a laptop</t>
        </is>
      </c>
      <c r="C5083"/>
      <c r="D5083"/>
      <c r="E5083" t="inlineStr">
        <is>
          <t>https://www.youtube.com/results?search_query=Tutorial+on+using+advanced+features+on+a+laptop&amp;sp=EgQgAXAB</t>
        </is>
      </c>
    </row>
    <row r="5084" ht="25.5" customHeight="1">
      <c r="A5084" t="inlineStr">
        <is>
          <t>Going to the gym</t>
        </is>
      </c>
      <c r="B5084" t="inlineStr">
        <is>
          <t>How to start going to the gym for beginners</t>
        </is>
      </c>
      <c r="C5084"/>
      <c r="D5084"/>
      <c r="E5084" t="inlineStr">
        <is>
          <t>https://www.youtube.com/results?search_query=How+to+start+going+to+the+gym+for+beginners&amp;sp=EgQgAXAB</t>
        </is>
      </c>
    </row>
    <row r="5085" ht="25.5" customHeight="1">
      <c r="A5085" t="inlineStr">
        <is>
          <t>Going to the gym</t>
        </is>
      </c>
      <c r="B5085" t="inlineStr">
        <is>
          <t>A day in the life of a gymgoer</t>
        </is>
      </c>
      <c r="C5085"/>
      <c r="D5085"/>
      <c r="E5085" t="inlineStr">
        <is>
          <t>https://www.youtube.com/results?search_query=A+day+in+the+life+of+a+gymgoer&amp;sp=EgQgAXAB</t>
        </is>
      </c>
    </row>
    <row r="5086" ht="25.5" customHeight="1">
      <c r="A5086" t="inlineStr">
        <is>
          <t>Going to the gym</t>
        </is>
      </c>
      <c r="B5086" t="inlineStr">
        <is>
          <t>Best exercises when going to the gym</t>
        </is>
      </c>
      <c r="C5086"/>
      <c r="D5086"/>
      <c r="E5086" t="inlineStr">
        <is>
          <t>https://www.youtube.com/results?search_query=Best+exercises+when+going+to+the+gym&amp;sp=EgQgAXAB</t>
        </is>
      </c>
    </row>
    <row r="5087" ht="25.5" customHeight="1">
      <c r="A5087" t="inlineStr">
        <is>
          <t>Going to the gym</t>
        </is>
      </c>
      <c r="B5087" t="inlineStr">
        <is>
          <t>How to maintain gym routine</t>
        </is>
      </c>
      <c r="C5087"/>
      <c r="D5087"/>
      <c r="E5087" t="inlineStr">
        <is>
          <t>https://www.youtube.com/results?search_query=How+to+maintain+gym+routine&amp;sp=EgQgAXAB</t>
        </is>
      </c>
    </row>
    <row r="5088" ht="25.5" customHeight="1">
      <c r="A5088" t="inlineStr">
        <is>
          <t>Going to the gym</t>
        </is>
      </c>
      <c r="B5088" t="inlineStr">
        <is>
          <t>What to expect when going to the gym for the first time</t>
        </is>
      </c>
      <c r="C5088"/>
      <c r="D5088"/>
      <c r="E5088" t="inlineStr">
        <is>
          <t>https://www.youtube.com/results?search_query=What+to+expect+when+going+to+the+gym+for+the+first+time&amp;sp=EgQgAXAB</t>
        </is>
      </c>
    </row>
    <row r="5089" ht="25.5" customHeight="1">
      <c r="A5089" t="inlineStr">
        <is>
          <t>Going to the gym</t>
        </is>
      </c>
      <c r="B5089" t="inlineStr">
        <is>
          <t>How to use gym equipment properly</t>
        </is>
      </c>
      <c r="C5089"/>
      <c r="D5089"/>
      <c r="E5089" t="inlineStr">
        <is>
          <t>https://www.youtube.com/results?search_query=How+to+use+gym+equipment+properly&amp;sp=EgQgAXAB</t>
        </is>
      </c>
    </row>
    <row r="5090" ht="25.5" customHeight="1">
      <c r="A5090" t="inlineStr">
        <is>
          <t>Going to the gym</t>
        </is>
      </c>
      <c r="B5090" t="inlineStr">
        <is>
          <t>Healthy eating tips for going to the gym</t>
        </is>
      </c>
      <c r="C5090"/>
      <c r="D5090"/>
      <c r="E5090" t="inlineStr">
        <is>
          <t>https://www.youtube.com/results?search_query=Healthy+eating+tips+for+going+to+the+gym&amp;sp=EgQgAXAB</t>
        </is>
      </c>
    </row>
    <row r="5091" ht="25.5" customHeight="1">
      <c r="A5091" t="inlineStr">
        <is>
          <t>Going to the gym</t>
        </is>
      </c>
      <c r="B5091" t="inlineStr">
        <is>
          <t>How to progress in the gym</t>
        </is>
      </c>
      <c r="C5091"/>
      <c r="D5091"/>
      <c r="E5091" t="inlineStr">
        <is>
          <t>https://www.youtube.com/results?search_query=How+to+progress+in+the+gym&amp;sp=EgQgAXAB</t>
        </is>
      </c>
    </row>
    <row r="5092" ht="25.5" customHeight="1">
      <c r="A5092" t="inlineStr">
        <is>
          <t>Going to the gym</t>
        </is>
      </c>
      <c r="B5092" t="inlineStr">
        <is>
          <t>How to make the most of your gym workout</t>
        </is>
      </c>
      <c r="C5092"/>
      <c r="D5092"/>
      <c r="E5092" t="inlineStr">
        <is>
          <t>https://www.youtube.com/results?search_query=How+to+make+the+most+of+your+gym+workout&amp;sp=EgQgAXAB</t>
        </is>
      </c>
    </row>
    <row r="5093" ht="25.5" customHeight="1">
      <c r="A5093" t="inlineStr">
        <is>
          <t>Going to the gym</t>
        </is>
      </c>
      <c r="B5093" t="inlineStr">
        <is>
          <t>Tips on going to the gym consistently</t>
        </is>
      </c>
      <c r="C5093"/>
      <c r="D5093"/>
      <c r="E5093" t="inlineStr">
        <is>
          <t>https://www.youtube.com/results?search_query=Tips+on+going+to+the+gym+consistently&amp;sp=EgQgAXAB</t>
        </is>
      </c>
    </row>
    <row r="5094" ht="25.5" customHeight="1">
      <c r="A5094" t="inlineStr">
        <is>
          <t>Working out outside</t>
        </is>
      </c>
      <c r="B5094" t="inlineStr">
        <is>
          <t>How to create an outdoor workout routine</t>
        </is>
      </c>
      <c r="C5094"/>
      <c r="D5094"/>
      <c r="E5094" t="inlineStr">
        <is>
          <t>https://www.youtube.com/results?search_query=How+to+create+an+outdoor+workout+routine&amp;sp=EgQgAXAB</t>
        </is>
      </c>
    </row>
    <row r="5095" ht="25.5" customHeight="1">
      <c r="A5095" t="inlineStr">
        <is>
          <t>Working out outside</t>
        </is>
      </c>
      <c r="B5095" t="inlineStr">
        <is>
          <t>Benefits of working out outside</t>
        </is>
      </c>
      <c r="C5095"/>
      <c r="D5095"/>
      <c r="E5095" t="inlineStr">
        <is>
          <t>https://www.youtube.com/results?search_query=Benefits+of+working+out+outside&amp;sp=EgQgAXAB</t>
        </is>
      </c>
    </row>
    <row r="5096" ht="25.5" customHeight="1">
      <c r="A5096" t="inlineStr">
        <is>
          <t>Working out outside</t>
        </is>
      </c>
      <c r="B5096" t="inlineStr">
        <is>
          <t>Examples of outdoor workouts</t>
        </is>
      </c>
      <c r="C5096"/>
      <c r="D5096"/>
      <c r="E5096" t="inlineStr">
        <is>
          <t>https://www.youtube.com/results?search_query=Examples+of+outdoor+workouts&amp;sp=EgQgAXAB</t>
        </is>
      </c>
    </row>
    <row r="5097" ht="25.5" customHeight="1">
      <c r="A5097" t="inlineStr">
        <is>
          <t>Working out outside</t>
        </is>
      </c>
      <c r="B5097" t="inlineStr">
        <is>
          <t>Day in the life of an outdoor fitness enthusiast</t>
        </is>
      </c>
      <c r="C5097"/>
      <c r="D5097"/>
      <c r="E5097" t="inlineStr">
        <is>
          <t>https://www.youtube.com/results?search_query=Day+in+the+life+of+an+outdoor+fitness+enthusiast&amp;sp=EgQgAXAB</t>
        </is>
      </c>
    </row>
    <row r="5098" ht="25.5" customHeight="1">
      <c r="A5098" t="inlineStr">
        <is>
          <t>Working out outside</t>
        </is>
      </c>
      <c r="B5098" t="inlineStr">
        <is>
          <t>Best outdoor workout equipment</t>
        </is>
      </c>
      <c r="C5098"/>
      <c r="D5098"/>
      <c r="E5098" t="inlineStr">
        <is>
          <t>https://www.youtube.com/results?search_query=Best+outdoor+workout+equipment&amp;sp=EgQgAXAB</t>
        </is>
      </c>
    </row>
    <row r="5099" ht="25.5" customHeight="1">
      <c r="A5099" t="inlineStr">
        <is>
          <t>Working out outside</t>
        </is>
      </c>
      <c r="B5099" t="inlineStr">
        <is>
          <t>How to build strength by working out outside</t>
        </is>
      </c>
      <c r="C5099"/>
      <c r="D5099"/>
      <c r="E5099" t="inlineStr">
        <is>
          <t>https://www.youtube.com/results?search_query=How+to+build+strength+by+working+out+outside&amp;sp=EgQgAXAB</t>
        </is>
      </c>
    </row>
    <row r="5100" ht="25.5" customHeight="1">
      <c r="A5100" t="inlineStr">
        <is>
          <t>Working out outside</t>
        </is>
      </c>
      <c r="B5100" t="inlineStr">
        <is>
          <t>Calisthenics outdoor workout guide</t>
        </is>
      </c>
      <c r="C5100"/>
      <c r="D5100"/>
      <c r="E5100" t="inlineStr">
        <is>
          <t>https://www.youtube.com/results?search_query=Calisthenics+outdoor+workout+guide&amp;sp=EgQgAXAB</t>
        </is>
      </c>
    </row>
    <row r="5101" ht="25.5" customHeight="1">
      <c r="A5101" t="inlineStr">
        <is>
          <t>Working out outside</t>
        </is>
      </c>
      <c r="B5101" t="inlineStr">
        <is>
          <t>Outdoor full body workout routines</t>
        </is>
      </c>
      <c r="C5101"/>
      <c r="D5101"/>
      <c r="E5101" t="inlineStr">
        <is>
          <t>https://www.youtube.com/results?search_query=Outdoor+full+body+workout+routines&amp;sp=EgQgAXAB</t>
        </is>
      </c>
    </row>
    <row r="5102" ht="25.5" customHeight="1">
      <c r="A5102" t="inlineStr">
        <is>
          <t>Working out outside</t>
        </is>
      </c>
      <c r="B5102" t="inlineStr">
        <is>
          <t>How to motivate yourself to workout outside</t>
        </is>
      </c>
      <c r="C5102"/>
      <c r="D5102"/>
      <c r="E5102" t="inlineStr">
        <is>
          <t>https://www.youtube.com/results?search_query=How+to+motivate+yourself+to+workout+outside&amp;sp=EgQgAXAB</t>
        </is>
      </c>
    </row>
    <row r="5103" ht="25.5" customHeight="1">
      <c r="A5103" t="inlineStr">
        <is>
          <t>Working out outside</t>
        </is>
      </c>
      <c r="B5103" t="inlineStr">
        <is>
          <t>Outdoor cardio workouts for beginners</t>
        </is>
      </c>
      <c r="C5103"/>
      <c r="D5103"/>
      <c r="E5103" t="inlineStr">
        <is>
          <t>https://www.youtube.com/results?search_query=Outdoor+cardio+workouts+for+beginners&amp;sp=EgQgAXAB</t>
        </is>
      </c>
    </row>
    <row r="5104" ht="25.5" customHeight="1">
      <c r="A5104" t="inlineStr">
        <is>
          <t>Bike mechanic</t>
        </is>
      </c>
      <c r="B5104" t="inlineStr">
        <is>
          <t>How to work as a bike mechanic</t>
        </is>
      </c>
      <c r="C5104"/>
      <c r="D5104"/>
      <c r="E5104" t="inlineStr">
        <is>
          <t>https://www.youtube.com/results?search_query=How+to+work+as+a+bike+mechanic&amp;sp=EgQgAXAB</t>
        </is>
      </c>
    </row>
    <row r="5105" ht="25.5" customHeight="1">
      <c r="A5105" t="inlineStr">
        <is>
          <t>Bike mechanic</t>
        </is>
      </c>
      <c r="B5105" t="inlineStr">
        <is>
          <t>Day in the life of a bike mechanic</t>
        </is>
      </c>
      <c r="C5105"/>
      <c r="D5105"/>
      <c r="E5105" t="inlineStr">
        <is>
          <t>https://www.youtube.com/results?search_query=Day+in+the+life+of+a+bike+mechanic&amp;sp=EgQgAXAB</t>
        </is>
      </c>
    </row>
    <row r="5106" ht="25.5" customHeight="1">
      <c r="A5106" t="inlineStr">
        <is>
          <t>Bike mechanic</t>
        </is>
      </c>
      <c r="B5106" t="inlineStr">
        <is>
          <t>Bike mechanic repair tutorials</t>
        </is>
      </c>
      <c r="C5106"/>
      <c r="D5106"/>
      <c r="E5106" t="inlineStr">
        <is>
          <t>https://www.youtube.com/results?search_query=Bike+mechanic+repair+tutorials&amp;sp=EgQgAXAB</t>
        </is>
      </c>
    </row>
    <row r="5107" ht="25.5" customHeight="1">
      <c r="A5107" t="inlineStr">
        <is>
          <t>Bike mechanic</t>
        </is>
      </c>
      <c r="B5107" t="inlineStr">
        <is>
          <t>Best bike maintenance tips by professional mechanics</t>
        </is>
      </c>
      <c r="C5107"/>
      <c r="D5107"/>
      <c r="E5107" t="inlineStr">
        <is>
          <t>https://www.youtube.com/results?search_query=Best+bike+maintenance+tips+by+professional+mechanics&amp;sp=EgQgAXAB</t>
        </is>
      </c>
    </row>
    <row r="5108" ht="25.5" customHeight="1">
      <c r="A5108" t="inlineStr">
        <is>
          <t>Bike mechanic</t>
        </is>
      </c>
      <c r="B5108" t="inlineStr">
        <is>
          <t>How to change a bike tire like a mechanic</t>
        </is>
      </c>
      <c r="C5108"/>
      <c r="D5108"/>
      <c r="E5108" t="inlineStr">
        <is>
          <t>https://www.youtube.com/results?search_query=How+to+change+a+bike+tire+like+a+mechanic&amp;sp=EgQgAXAB</t>
        </is>
      </c>
    </row>
    <row r="5109" ht="25.5" customHeight="1">
      <c r="A5109" t="inlineStr">
        <is>
          <t>Bike mechanic</t>
        </is>
      </c>
      <c r="B5109" t="inlineStr">
        <is>
          <t>Tips for becoming a professional bike mechanic</t>
        </is>
      </c>
      <c r="C5109"/>
      <c r="D5109"/>
      <c r="E5109" t="inlineStr">
        <is>
          <t>https://www.youtube.com/results?search_query=Tips+for+becoming+a+professional+bike+mechanic&amp;sp=EgQgAXAB</t>
        </is>
      </c>
    </row>
    <row r="5110" ht="25.5" customHeight="1">
      <c r="A5110" t="inlineStr">
        <is>
          <t>Bike mechanic</t>
        </is>
      </c>
      <c r="B5110" t="inlineStr">
        <is>
          <t>Beginner's guide to bike mechanic tools</t>
        </is>
      </c>
      <c r="C5110"/>
      <c r="D5110"/>
      <c r="E5110" t="inlineStr">
        <is>
          <t>https://www.youtube.com/results?search_query=Beginner's+guide+to+bike+mechanic+tools&amp;sp=EgQgAXAB</t>
        </is>
      </c>
    </row>
    <row r="5111" ht="25.5" customHeight="1">
      <c r="A5111" t="inlineStr">
        <is>
          <t>Bike mechanic</t>
        </is>
      </c>
      <c r="B5111" t="inlineStr">
        <is>
          <t>Bike mechanic techniques for fixing a broken chain</t>
        </is>
      </c>
      <c r="C5111"/>
      <c r="D5111"/>
      <c r="E5111" t="inlineStr">
        <is>
          <t>https://www.youtube.com/results?search_query=Bike+mechanic+techniques+for+fixing+a+broken+chain&amp;sp=EgQgAXAB</t>
        </is>
      </c>
    </row>
    <row r="5112" ht="25.5" customHeight="1">
      <c r="A5112" t="inlineStr">
        <is>
          <t>Bike mechanic</t>
        </is>
      </c>
      <c r="B5112" t="inlineStr">
        <is>
          <t>Bike mechanic explains common bicycle problems</t>
        </is>
      </c>
      <c r="C5112"/>
      <c r="D5112"/>
      <c r="E5112" t="inlineStr">
        <is>
          <t>https://www.youtube.com/results?search_query=Bike+mechanic+explains+common+bicycle+problems&amp;sp=EgQgAXAB</t>
        </is>
      </c>
    </row>
    <row r="5113" ht="25.5" customHeight="1">
      <c r="A5113" t="inlineStr">
        <is>
          <t>Bike mechanic</t>
        </is>
      </c>
      <c r="B5113" t="inlineStr">
        <is>
          <t>How to service a bike at home like a mechanic</t>
        </is>
      </c>
      <c r="C5113"/>
      <c r="D5113"/>
      <c r="E5113" t="inlineStr">
        <is>
          <t>https://www.youtube.com/results?search_query=How+to+service+a+bike+at+home+like+a+mechanic&amp;sp=EgQgAXAB</t>
        </is>
      </c>
    </row>
    <row r="5114" ht="25.5" customHeight="1">
      <c r="A5114" t="inlineStr">
        <is>
          <t>Playing video games</t>
        </is>
      </c>
      <c r="B5114" t="inlineStr">
        <is>
          <t>How to play popular video games for beginners</t>
        </is>
      </c>
      <c r="C5114" t="inlineStr">
        <is>
          <t>Yes</t>
        </is>
      </c>
      <c r="D5114"/>
      <c r="E5114" t="inlineStr">
        <is>
          <t>https://www.youtube.com/results?search_query=How+to+play+popular+video+games+for+beginners&amp;sp=EgQgAXAB</t>
        </is>
      </c>
    </row>
    <row r="5115" ht="25.5" customHeight="1">
      <c r="A5115" t="inlineStr">
        <is>
          <t>Playing video games</t>
        </is>
      </c>
      <c r="B5115" t="inlineStr">
        <is>
          <t>Improving gaming skills: top strategies</t>
        </is>
      </c>
      <c r="C5115" t="inlineStr">
        <is>
          <t>Yes</t>
        </is>
      </c>
      <c r="D5115"/>
      <c r="E5115" t="inlineStr">
        <is>
          <t>https://www.youtube.com/results?search_query=Improving+gaming+skills:+top+strategies&amp;sp=EgQgAXAB</t>
        </is>
      </c>
    </row>
    <row r="5116" ht="25.5" customHeight="1">
      <c r="A5116" t="inlineStr">
        <is>
          <t>Playing video games</t>
        </is>
      </c>
      <c r="B5116" t="inlineStr">
        <is>
          <t>Day in the life of a professional gamer</t>
        </is>
      </c>
      <c r="C5116" t="inlineStr">
        <is>
          <t>Yes</t>
        </is>
      </c>
      <c r="D5116"/>
      <c r="E5116" t="inlineStr">
        <is>
          <t>https://www.youtube.com/results?search_query=Day+in+the+life+of+a+professional+gamer&amp;sp=EgQgAXAB</t>
        </is>
      </c>
    </row>
    <row r="5117" ht="25.5" customHeight="1">
      <c r="A5117" t="inlineStr">
        <is>
          <t>Playing video games</t>
        </is>
      </c>
      <c r="B5117" t="inlineStr">
        <is>
          <t>Best video games to play in 2022</t>
        </is>
      </c>
      <c r="C5117" t="inlineStr">
        <is>
          <t>Yes</t>
        </is>
      </c>
      <c r="D5117"/>
      <c r="E5117" t="inlineStr">
        <is>
          <t>https://www.youtube.com/results?search_query=Best+video+games+to+play+in+2022&amp;sp=EgQgAXAB</t>
        </is>
      </c>
    </row>
    <row r="5118" ht="25.5" customHeight="1">
      <c r="A5118" t="inlineStr">
        <is>
          <t>Playing video games</t>
        </is>
      </c>
      <c r="B5118" t="inlineStr">
        <is>
          <t>Mastering video game strategies and tactics</t>
        </is>
      </c>
      <c r="C5118" t="inlineStr">
        <is>
          <t>Yes</t>
        </is>
      </c>
      <c r="D5118"/>
      <c r="E5118" t="inlineStr">
        <is>
          <t>https://www.youtube.com/results?search_query=Mastering+video+game+strategies+and+tactics&amp;sp=EgQgAXAB</t>
        </is>
      </c>
    </row>
    <row r="5119" ht="25.5" customHeight="1">
      <c r="A5119" t="inlineStr">
        <is>
          <t>Playing video games</t>
        </is>
      </c>
      <c r="B5119" t="inlineStr">
        <is>
          <t>Expert walkthroughs for difficult video game levels</t>
        </is>
      </c>
      <c r="C5119" t="inlineStr">
        <is>
          <t>Yes</t>
        </is>
      </c>
      <c r="D5119"/>
      <c r="E5119" t="inlineStr">
        <is>
          <t>https://www.youtube.com/results?search_query=Expert+walkthroughs+for+difficult+video+game+levels&amp;sp=EgQgAXAB</t>
        </is>
      </c>
    </row>
    <row r="5120" ht="25.5" customHeight="1">
      <c r="A5120" t="inlineStr">
        <is>
          <t>Playing video games</t>
        </is>
      </c>
      <c r="B5120" t="inlineStr">
        <is>
          <t>Competitive gaming  how to prepare for tournaments</t>
        </is>
      </c>
      <c r="C5120" t="inlineStr">
        <is>
          <t>Yes</t>
        </is>
      </c>
      <c r="D5120"/>
      <c r="E5120" t="inlineStr">
        <is>
          <t>https://www.youtube.com/results?search_query=Competitive+gaming++how+to+prepare+for+tournaments&amp;sp=EgQgAXAB</t>
        </is>
      </c>
    </row>
    <row r="5121" ht="25.5" customHeight="1">
      <c r="A5121" t="inlineStr">
        <is>
          <t>Playing video games</t>
        </is>
      </c>
      <c r="B5121" t="inlineStr">
        <is>
          <t>Video game development: How video games are made</t>
        </is>
      </c>
      <c r="C5121" t="inlineStr">
        <is>
          <t>Yes</t>
        </is>
      </c>
      <c r="D5121"/>
      <c r="E5121" t="inlineStr">
        <is>
          <t>https://www.youtube.com/results?search_query=Video+game+development:+How+video+games+are+made&amp;sp=EgQgAXAB</t>
        </is>
      </c>
    </row>
    <row r="5122" ht="25.5" customHeight="1">
      <c r="A5122" t="inlineStr">
        <is>
          <t>Playing video games</t>
        </is>
      </c>
      <c r="B5122" t="inlineStr">
        <is>
          <t>How to set up a gaming station at home</t>
        </is>
      </c>
      <c r="C5122" t="inlineStr">
        <is>
          <t>Yes</t>
        </is>
      </c>
      <c r="D5122"/>
      <c r="E5122" t="inlineStr">
        <is>
          <t>https://www.youtube.com/results?search_query=How+to+set+up+a+gaming+station+at+home&amp;sp=EgQgAXAB</t>
        </is>
      </c>
    </row>
    <row r="5123" ht="25.5" customHeight="1">
      <c r="A5123" t="inlineStr">
        <is>
          <t>Playing video games</t>
        </is>
      </c>
      <c r="B5123" t="inlineStr">
        <is>
          <t>Exploring different gaming genres: which video game is for you?</t>
        </is>
      </c>
      <c r="C5123" t="inlineStr">
        <is>
          <t>Yes</t>
        </is>
      </c>
      <c r="D5123"/>
      <c r="E5123" t="inlineStr">
        <is>
          <t>https://www.youtube.com/results?search_query=Exploring+different+gaming+genres:+which+video+game+is+for+you?&amp;sp=EgQgAXAB</t>
        </is>
      </c>
    </row>
    <row r="5124" ht="25.5" customHeight="1">
      <c r="A5124" t="inlineStr">
        <is>
          <t>Baker</t>
        </is>
      </c>
      <c r="B5124" t="inlineStr">
        <is>
          <t>How to become a professional baker</t>
        </is>
      </c>
      <c r="C5124"/>
      <c r="D5124"/>
      <c r="E5124" t="inlineStr">
        <is>
          <t>https://www.youtube.com/results?search_query=How+to+become+a+professional+baker&amp;sp=EgQgAXAB</t>
        </is>
      </c>
    </row>
    <row r="5125" ht="25.5" customHeight="1">
      <c r="A5125" t="inlineStr">
        <is>
          <t>Baker</t>
        </is>
      </c>
      <c r="B5125" t="inlineStr">
        <is>
          <t>Day in the life of a master baker</t>
        </is>
      </c>
      <c r="C5125"/>
      <c r="D5125"/>
      <c r="E5125" t="inlineStr">
        <is>
          <t>https://www.youtube.com/results?search_query=Day+in+the+life+of+a+master+baker&amp;sp=EgQgAXAB</t>
        </is>
      </c>
    </row>
    <row r="5126" ht="25.5" customHeight="1">
      <c r="A5126" t="inlineStr">
        <is>
          <t>Baker</t>
        </is>
      </c>
      <c r="B5126" t="inlineStr">
        <is>
          <t>Baker's guide to perfect bread making</t>
        </is>
      </c>
      <c r="C5126"/>
      <c r="D5126"/>
      <c r="E5126" t="inlineStr">
        <is>
          <t>https://www.youtube.com/results?search_query=Baker's+guide+to+perfect+bread+making&amp;sp=EgQgAXAB</t>
        </is>
      </c>
    </row>
    <row r="5127" ht="25.5" customHeight="1">
      <c r="A5127" t="inlineStr">
        <is>
          <t>Baker</t>
        </is>
      </c>
      <c r="B5127" t="inlineStr">
        <is>
          <t>Top 10 baking tips from world class bakers</t>
        </is>
      </c>
      <c r="C5127"/>
      <c r="D5127"/>
      <c r="E5127" t="inlineStr">
        <is>
          <t>https://www.youtube.com/results?search_query=Top+10+baking+tips+from+world+class+bakers&amp;sp=EgQgAXAB</t>
        </is>
      </c>
    </row>
    <row r="5128" ht="25.5" customHeight="1">
      <c r="A5128" t="inlineStr">
        <is>
          <t>Baker</t>
        </is>
      </c>
      <c r="B5128" t="inlineStr">
        <is>
          <t>How to start your own bakery business</t>
        </is>
      </c>
      <c r="C5128"/>
      <c r="D5128"/>
      <c r="E5128" t="inlineStr">
        <is>
          <t>https://www.youtube.com/results?search_query=How+to+start+your+own+bakery+business&amp;sp=EgQgAXAB</t>
        </is>
      </c>
    </row>
    <row r="5129" ht="25.5" customHeight="1">
      <c r="A5129" t="inlineStr">
        <is>
          <t>Baker</t>
        </is>
      </c>
      <c r="B5129" t="inlineStr">
        <is>
          <t>Masterclass on cake baking with renowned baker</t>
        </is>
      </c>
      <c r="C5129"/>
      <c r="D5129"/>
      <c r="E5129" t="inlineStr">
        <is>
          <t>https://www.youtube.com/results?search_query=Masterclass+on+cake+baking+with+renowned+baker&amp;sp=EgQgAXAB</t>
        </is>
      </c>
    </row>
    <row r="5130" ht="25.5" customHeight="1">
      <c r="A5130" t="inlineStr">
        <is>
          <t>Baker</t>
        </is>
      </c>
      <c r="B5130" t="inlineStr">
        <is>
          <t>How to make French pastries like a professional baker</t>
        </is>
      </c>
      <c r="C5130"/>
      <c r="D5130"/>
      <c r="E5130" t="inlineStr">
        <is>
          <t>https://www.youtube.com/results?search_query=How+to+make+French+pastries+like+a+professional+baker&amp;sp=EgQgAXAB</t>
        </is>
      </c>
    </row>
    <row r="5131" ht="25.5" customHeight="1">
      <c r="A5131" t="inlineStr">
        <is>
          <t>Baker</t>
        </is>
      </c>
      <c r="B5131" t="inlineStr">
        <is>
          <t>Swiss bakers authentic croissant making process</t>
        </is>
      </c>
      <c r="C5131"/>
      <c r="D5131"/>
      <c r="E5131" t="inlineStr">
        <is>
          <t>https://www.youtube.com/results?search_query=Swiss+bakers+authentic+croissant+making+process&amp;sp=EgQgAXAB</t>
        </is>
      </c>
    </row>
    <row r="5132" ht="25.5" customHeight="1">
      <c r="A5132" t="inlineStr">
        <is>
          <t>Baker</t>
        </is>
      </c>
      <c r="B5132" t="inlineStr">
        <is>
          <t>Baker's step by step guide to homemade cookies</t>
        </is>
      </c>
      <c r="C5132"/>
      <c r="D5132"/>
      <c r="E5132" t="inlineStr">
        <is>
          <t>https://www.youtube.com/results?search_query=Baker's+step+by+step+guide+to+homemade+cookies&amp;sp=EgQgAXAB</t>
        </is>
      </c>
    </row>
    <row r="5133" ht="25.5" customHeight="1">
      <c r="A5133" t="inlineStr">
        <is>
          <t>Baker</t>
        </is>
      </c>
      <c r="B5133" t="inlineStr">
        <is>
          <t>Understanding baking science with a professional baker</t>
        </is>
      </c>
      <c r="C5133"/>
      <c r="D5133"/>
      <c r="E5133" t="inlineStr">
        <is>
          <t>https://www.youtube.com/results?search_query=Understanding+baking+science+with+a+professional+baker&amp;sp=EgQgAXAB</t>
        </is>
      </c>
    </row>
    <row r="5134" ht="25.5" customHeight="1">
      <c r="A5134" t="inlineStr">
        <is>
          <t>Basketball</t>
        </is>
      </c>
      <c r="B5134" t="inlineStr">
        <is>
          <t>How to play basketball for beginners</t>
        </is>
      </c>
      <c r="C5134" t="inlineStr">
        <is>
          <t>Yes</t>
        </is>
      </c>
      <c r="D5134"/>
      <c r="E5134" t="inlineStr">
        <is>
          <t>https://www.youtube.com/results?search_query=How+to+play+basketball+for+beginners&amp;sp=EgQgAXAB</t>
        </is>
      </c>
    </row>
    <row r="5135" ht="25.5" customHeight="1">
      <c r="A5135" t="inlineStr">
        <is>
          <t>Basketball</t>
        </is>
      </c>
      <c r="B5135" t="inlineStr">
        <is>
          <t>Basic basketball techniques</t>
        </is>
      </c>
      <c r="C5135" t="inlineStr">
        <is>
          <t>Yes</t>
        </is>
      </c>
      <c r="D5135"/>
      <c r="E5135" t="inlineStr">
        <is>
          <t>https://www.youtube.com/results?search_query=Basic+basketball+techniques&amp;sp=EgQgAXAB</t>
        </is>
      </c>
    </row>
    <row r="5136" ht="25.5" customHeight="1">
      <c r="A5136" t="inlineStr">
        <is>
          <t>Basketball</t>
        </is>
      </c>
      <c r="B5136" t="inlineStr">
        <is>
          <t>Basketball shooting tutorials</t>
        </is>
      </c>
      <c r="C5136" t="inlineStr">
        <is>
          <t>Yes</t>
        </is>
      </c>
      <c r="D5136"/>
      <c r="E5136" t="inlineStr">
        <is>
          <t>https://www.youtube.com/results?search_query=Basketball+shooting+tutorials&amp;sp=EgQgAXAB</t>
        </is>
      </c>
    </row>
    <row r="5137" ht="25.5" customHeight="1">
      <c r="A5137" t="inlineStr">
        <is>
          <t>Basketball</t>
        </is>
      </c>
      <c r="B5137" t="inlineStr">
        <is>
          <t>Day in the life of a professional basketball player</t>
        </is>
      </c>
      <c r="C5137" t="inlineStr">
        <is>
          <t>Yes</t>
        </is>
      </c>
      <c r="D5137"/>
      <c r="E5137" t="inlineStr">
        <is>
          <t>https://www.youtube.com/results?search_query=Day+in+the+life+of+a+professional+basketball+player&amp;sp=EgQgAXAB</t>
        </is>
      </c>
    </row>
    <row r="5138" ht="25.5" customHeight="1">
      <c r="A5138" t="inlineStr">
        <is>
          <t>Basketball</t>
        </is>
      </c>
      <c r="B5138" t="inlineStr">
        <is>
          <t>Basketball game strategy and tactics</t>
        </is>
      </c>
      <c r="C5138" t="inlineStr">
        <is>
          <t>Yes</t>
        </is>
      </c>
      <c r="D5138"/>
      <c r="E5138" t="inlineStr">
        <is>
          <t>https://www.youtube.com/results?search_query=Basketball+game+strategy+and+tactics&amp;sp=EgQgAXAB</t>
        </is>
      </c>
    </row>
    <row r="5139" ht="25.5" customHeight="1">
      <c r="A5139" t="inlineStr">
        <is>
          <t>Basketball</t>
        </is>
      </c>
      <c r="B5139" t="inlineStr">
        <is>
          <t>Basketball dribbling drills</t>
        </is>
      </c>
      <c r="C5139" t="inlineStr">
        <is>
          <t>Yes</t>
        </is>
      </c>
      <c r="D5139"/>
      <c r="E5139" t="inlineStr">
        <is>
          <t>https://www.youtube.com/results?search_query=Basketball+dribbling+drills&amp;sp=EgQgAXAB</t>
        </is>
      </c>
    </row>
    <row r="5140" ht="25.5" customHeight="1">
      <c r="A5140" t="inlineStr">
        <is>
          <t>Basketball</t>
        </is>
      </c>
      <c r="B5140" t="inlineStr">
        <is>
          <t>Improving basketball defense skills</t>
        </is>
      </c>
      <c r="C5140" t="inlineStr">
        <is>
          <t>Yes</t>
        </is>
      </c>
      <c r="D5140"/>
      <c r="E5140" t="inlineStr">
        <is>
          <t>https://www.youtube.com/results?search_query=Improving+basketball+defense+skills&amp;sp=EgQgAXAB</t>
        </is>
      </c>
    </row>
    <row r="5141" ht="25.5" customHeight="1">
      <c r="A5141" t="inlineStr">
        <is>
          <t>Basketball</t>
        </is>
      </c>
      <c r="B5141" t="inlineStr">
        <is>
          <t>Strength and conditioning for basketball players</t>
        </is>
      </c>
      <c r="C5141" t="inlineStr">
        <is>
          <t>Yes</t>
        </is>
      </c>
      <c r="D5141"/>
      <c r="E5141" t="inlineStr">
        <is>
          <t>https://www.youtube.com/results?search_query=Strength+and+conditioning+for+basketball+players&amp;sp=EgQgAXAB</t>
        </is>
      </c>
    </row>
    <row r="5142" ht="25.5" customHeight="1">
      <c r="A5142" t="inlineStr">
        <is>
          <t>Basketball</t>
        </is>
      </c>
      <c r="B5142" t="inlineStr">
        <is>
          <t>Basketball rules and regulations explained</t>
        </is>
      </c>
      <c r="C5142" t="inlineStr">
        <is>
          <t>Yes</t>
        </is>
      </c>
      <c r="D5142"/>
      <c r="E5142" t="inlineStr">
        <is>
          <t>https://www.youtube.com/results?search_query=Basketball+rules+and+regulations+explained&amp;sp=EgQgAXAB</t>
        </is>
      </c>
    </row>
    <row r="5143" ht="25.5" customHeight="1">
      <c r="A5143" t="inlineStr">
        <is>
          <t>Basketball</t>
        </is>
      </c>
      <c r="B5143" t="inlineStr">
        <is>
          <t>Best basketball matches highlights</t>
        </is>
      </c>
      <c r="C5143" t="inlineStr">
        <is>
          <t>Yes</t>
        </is>
      </c>
      <c r="D5143"/>
      <c r="E5143" t="inlineStr">
        <is>
          <t>https://www.youtube.com/results?search_query=Best+basketball+matches+highlights&amp;sp=EgQgAXAB</t>
        </is>
      </c>
    </row>
    <row r="5144" ht="25.5" customHeight="1">
      <c r="A5144" t="inlineStr">
        <is>
          <t>Making bricks</t>
        </is>
      </c>
      <c r="B5144" t="inlineStr">
        <is>
          <t>How to make bricks at home</t>
        </is>
      </c>
      <c r="C5144"/>
      <c r="D5144"/>
      <c r="E5144" t="inlineStr">
        <is>
          <t>https://www.youtube.com/results?search_query=How+to+make+bricks+at+home&amp;sp=EgQgAXAB</t>
        </is>
      </c>
    </row>
    <row r="5145" ht="25.5" customHeight="1">
      <c r="A5145" t="inlineStr">
        <is>
          <t>Making bricks</t>
        </is>
      </c>
      <c r="B5145" t="inlineStr">
        <is>
          <t>DIY brick making process</t>
        </is>
      </c>
      <c r="C5145"/>
      <c r="D5145"/>
      <c r="E5145" t="inlineStr">
        <is>
          <t>https://www.youtube.com/results?search_query=DIY+brick+making+process&amp;sp=EgQgAXAB</t>
        </is>
      </c>
    </row>
    <row r="5146" ht="25.5" customHeight="1">
      <c r="A5146" t="inlineStr">
        <is>
          <t>Making bricks</t>
        </is>
      </c>
      <c r="B5146" t="inlineStr">
        <is>
          <t>Day in the life of a brick maker</t>
        </is>
      </c>
      <c r="C5146"/>
      <c r="D5146"/>
      <c r="E5146" t="inlineStr">
        <is>
          <t>https://www.youtube.com/results?search_query=Day+in+the+life+of+a+brick+maker&amp;sp=EgQgAXAB</t>
        </is>
      </c>
    </row>
    <row r="5147" ht="25.5" customHeight="1">
      <c r="A5147" t="inlineStr">
        <is>
          <t>Making bricks</t>
        </is>
      </c>
      <c r="B5147" t="inlineStr">
        <is>
          <t>Traditional methods of making bricks</t>
        </is>
      </c>
      <c r="C5147"/>
      <c r="D5147"/>
      <c r="E5147" t="inlineStr">
        <is>
          <t>https://www.youtube.com/results?search_query=Traditional+methods+of+making+bricks&amp;sp=EgQgAXAB</t>
        </is>
      </c>
    </row>
    <row r="5148" ht="25.5" customHeight="1">
      <c r="A5148" t="inlineStr">
        <is>
          <t>Making bricks</t>
        </is>
      </c>
      <c r="B5148" t="inlineStr">
        <is>
          <t>How bricks are made in a factory</t>
        </is>
      </c>
      <c r="C5148"/>
      <c r="D5148"/>
      <c r="E5148" t="inlineStr">
        <is>
          <t>https://www.youtube.com/results?search_query=How+bricks+are+made+in+a+factory&amp;sp=EgQgAXAB</t>
        </is>
      </c>
    </row>
    <row r="5149" ht="25.5" customHeight="1">
      <c r="A5149" t="inlineStr">
        <is>
          <t>Making bricks</t>
        </is>
      </c>
      <c r="B5149" t="inlineStr">
        <is>
          <t>Making bricks from clay tutorial</t>
        </is>
      </c>
      <c r="C5149"/>
      <c r="D5149"/>
      <c r="E5149" t="inlineStr">
        <is>
          <t>https://www.youtube.com/results?search_query=Making+bricks+from+clay+tutorial&amp;sp=EgQgAXAB</t>
        </is>
      </c>
    </row>
    <row r="5150" ht="25.5" customHeight="1">
      <c r="A5150" t="inlineStr">
        <is>
          <t>Making bricks</t>
        </is>
      </c>
      <c r="B5150" t="inlineStr">
        <is>
          <t>Using brick making machines</t>
        </is>
      </c>
      <c r="C5150"/>
      <c r="D5150"/>
      <c r="E5150" t="inlineStr">
        <is>
          <t>https://www.youtube.com/results?search_query=Using+brick+making+machines&amp;sp=EgQgAXAB</t>
        </is>
      </c>
    </row>
    <row r="5151" ht="25.5" customHeight="1">
      <c r="A5151" t="inlineStr">
        <is>
          <t>Making bricks</t>
        </is>
      </c>
      <c r="B5151" t="inlineStr">
        <is>
          <t>How to make and bake bricks using a brick kiln</t>
        </is>
      </c>
      <c r="C5151"/>
      <c r="D5151"/>
      <c r="E5151" t="inlineStr">
        <is>
          <t>https://www.youtube.com/results?search_query=How+to+make+and+bake+bricks+using+a+brick+kiln&amp;sp=EgQgAXAB</t>
        </is>
      </c>
    </row>
    <row r="5152" ht="25.5" customHeight="1">
      <c r="A5152" t="inlineStr">
        <is>
          <t>Making bricks</t>
        </is>
      </c>
      <c r="B5152" t="inlineStr">
        <is>
          <t>Stepbystep process of making bricks</t>
        </is>
      </c>
      <c r="C5152"/>
      <c r="D5152"/>
      <c r="E5152" t="inlineStr">
        <is>
          <t>https://www.youtube.com/results?search_query=Stepbystep+process+of+making+bricks&amp;sp=EgQgAXAB</t>
        </is>
      </c>
    </row>
    <row r="5153" ht="25.5" customHeight="1">
      <c r="A5153" t="inlineStr">
        <is>
          <t>Making bricks</t>
        </is>
      </c>
      <c r="B5153" t="inlineStr">
        <is>
          <t>Techniques for making durable bricks</t>
        </is>
      </c>
      <c r="C5153"/>
      <c r="D5153"/>
      <c r="E5153" t="inlineStr">
        <is>
          <t>https://www.youtube.com/results?search_query=Techniques+for+making+durable+bricks&amp;sp=EgQgAXAB</t>
        </is>
      </c>
    </row>
    <row r="5154" ht="25.5" customHeight="1">
      <c r="A5154" t="inlineStr">
        <is>
          <t>Going to the park</t>
        </is>
      </c>
      <c r="B5154" t="inlineStr">
        <is>
          <t>How to plan a day at the park</t>
        </is>
      </c>
      <c r="C5154"/>
      <c r="D5154"/>
      <c r="E5154" t="inlineStr">
        <is>
          <t>https://www.youtube.com/results?search_query=How+to+plan+a+day+at+the+park&amp;sp=EgQgAXAB</t>
        </is>
      </c>
    </row>
    <row r="5155" ht="25.5" customHeight="1">
      <c r="A5155" t="inlineStr">
        <is>
          <t>Going to the park</t>
        </is>
      </c>
      <c r="B5155" t="inlineStr">
        <is>
          <t>What to do at a park</t>
        </is>
      </c>
      <c r="C5155"/>
      <c r="D5155"/>
      <c r="E5155" t="inlineStr">
        <is>
          <t>https://www.youtube.com/results?search_query=What+to+do+at+a+park&amp;sp=EgQgAXAB</t>
        </is>
      </c>
    </row>
    <row r="5156" ht="25.5" customHeight="1">
      <c r="A5156" t="inlineStr">
        <is>
          <t>Going to the park</t>
        </is>
      </c>
      <c r="B5156" t="inlineStr">
        <is>
          <t>Day in the life of a park ranger</t>
        </is>
      </c>
      <c r="C5156"/>
      <c r="D5156"/>
      <c r="E5156" t="inlineStr">
        <is>
          <t>https://www.youtube.com/results?search_query=Day+in+the+life+of+a+park+ranger&amp;sp=EgQgAXAB</t>
        </is>
      </c>
    </row>
    <row r="5157" ht="25.5" customHeight="1">
      <c r="A5157" t="inlineStr">
        <is>
          <t>Going to the park</t>
        </is>
      </c>
      <c r="B5157" t="inlineStr">
        <is>
          <t>Best activities at the park</t>
        </is>
      </c>
      <c r="C5157"/>
      <c r="D5157"/>
      <c r="E5157" t="inlineStr">
        <is>
          <t>https://www.youtube.com/results?search_query=Best+activities+at+the+park&amp;sp=EgQgAXAB</t>
        </is>
      </c>
    </row>
    <row r="5158" ht="25.5" customHeight="1">
      <c r="A5158" t="inlineStr">
        <is>
          <t>Going to the park</t>
        </is>
      </c>
      <c r="B5158" t="inlineStr">
        <is>
          <t>Safety tips for going to the park</t>
        </is>
      </c>
      <c r="C5158"/>
      <c r="D5158"/>
      <c r="E5158" t="inlineStr">
        <is>
          <t>https://www.youtube.com/results?search_query=Safety+tips+for+going+to+the+park&amp;sp=EgQgAXAB</t>
        </is>
      </c>
    </row>
    <row r="5159" ht="25.5" customHeight="1">
      <c r="A5159" t="inlineStr">
        <is>
          <t>Going to the park</t>
        </is>
      </c>
      <c r="B5159" t="inlineStr">
        <is>
          <t>How to organize a picnic in the park</t>
        </is>
      </c>
      <c r="C5159"/>
      <c r="D5159"/>
      <c r="E5159" t="inlineStr">
        <is>
          <t>https://www.youtube.com/results?search_query=How+to+organize+a+picnic+in+the+park&amp;sp=EgQgAXAB</t>
        </is>
      </c>
    </row>
    <row r="5160" ht="25.5" customHeight="1">
      <c r="A5160" t="inlineStr">
        <is>
          <t>Going to the park</t>
        </is>
      </c>
      <c r="B5160" t="inlineStr">
        <is>
          <t>Activities for kids at the park</t>
        </is>
      </c>
      <c r="C5160"/>
      <c r="D5160"/>
      <c r="E5160" t="inlineStr">
        <is>
          <t>https://www.youtube.com/results?search_query=Activities+for+kids+at+the+park&amp;sp=EgQgAXAB</t>
        </is>
      </c>
    </row>
    <row r="5161" ht="25.5" customHeight="1">
      <c r="A5161" t="inlineStr">
        <is>
          <t>Going to the park</t>
        </is>
      </c>
      <c r="B5161" t="inlineStr">
        <is>
          <t>How to make the most of a park visit</t>
        </is>
      </c>
      <c r="C5161"/>
      <c r="D5161"/>
      <c r="E5161" t="inlineStr">
        <is>
          <t>https://www.youtube.com/results?search_query=How+to+make+the+most+of+a+park+visit&amp;sp=EgQgAXAB</t>
        </is>
      </c>
    </row>
    <row r="5162" ht="25.5" customHeight="1">
      <c r="A5162" t="inlineStr">
        <is>
          <t>Going to the park</t>
        </is>
      </c>
      <c r="B5162" t="inlineStr">
        <is>
          <t>Fun games to play at the park</t>
        </is>
      </c>
      <c r="C5162"/>
      <c r="D5162"/>
      <c r="E5162" t="inlineStr">
        <is>
          <t>https://www.youtube.com/results?search_query=Fun+games+to+play+at+the+park&amp;sp=EgQgAXAB</t>
        </is>
      </c>
    </row>
    <row r="5163" ht="25.5" customHeight="1">
      <c r="A5163" t="inlineStr">
        <is>
          <t>Going to the park</t>
        </is>
      </c>
      <c r="B5163" t="inlineStr">
        <is>
          <t>Guided tour of the most famous parks in the world</t>
        </is>
      </c>
      <c r="C5163"/>
      <c r="D5163"/>
      <c r="E5163" t="inlineStr">
        <is>
          <t>https://www.youtube.com/results?search_query=Guided+tour+of+the+most+famous+parks+in+the+world&amp;sp=EgQgAXAB</t>
        </is>
      </c>
    </row>
    <row r="5164" ht="25.5" customHeight="1">
      <c r="A5164" t="inlineStr">
        <is>
          <t>Working at desk</t>
        </is>
      </c>
      <c r="B5164" t="inlineStr">
        <is>
          <t>Day in the life of a desk worker</t>
        </is>
      </c>
      <c r="C5164"/>
      <c r="D5164"/>
      <c r="E5164" t="inlineStr">
        <is>
          <t>https://www.youtube.com/results?search_query=Day+in+the+life+of+a+desk+worker&amp;sp=EgQgAXAB</t>
        </is>
      </c>
    </row>
    <row r="5165" ht="25.5" customHeight="1">
      <c r="A5165" t="inlineStr">
        <is>
          <t>Working at desk</t>
        </is>
      </c>
      <c r="B5165" t="inlineStr">
        <is>
          <t>How to organize your desk for more efficiency</t>
        </is>
      </c>
      <c r="C5165"/>
      <c r="D5165"/>
      <c r="E5165" t="inlineStr">
        <is>
          <t>https://www.youtube.com/results?search_query=How+to+organize+your+desk+for+more+efficiency&amp;sp=EgQgAXAB</t>
        </is>
      </c>
    </row>
    <row r="5166" ht="25.5" customHeight="1">
      <c r="A5166" t="inlineStr">
        <is>
          <t>Working at desk</t>
        </is>
      </c>
      <c r="B5166" t="inlineStr">
        <is>
          <t>Setting up your workspace at home</t>
        </is>
      </c>
      <c r="C5166"/>
      <c r="D5166"/>
      <c r="E5166" t="inlineStr">
        <is>
          <t>https://www.youtube.com/results?search_query=Setting+up+your+workspace+at+home&amp;sp=EgQgAXAB</t>
        </is>
      </c>
    </row>
    <row r="5167" ht="25.5" customHeight="1">
      <c r="A5167" t="inlineStr">
        <is>
          <t>Working at desk</t>
        </is>
      </c>
      <c r="B5167" t="inlineStr">
        <is>
          <t>Exercises for office workers sitting at a desk all day</t>
        </is>
      </c>
      <c r="C5167"/>
      <c r="D5167"/>
      <c r="E5167" t="inlineStr">
        <is>
          <t>https://www.youtube.com/results?search_query=Exercises+for+office+workers+sitting+at+a+desk+all+day&amp;sp=EgQgAXAB</t>
        </is>
      </c>
    </row>
    <row r="5168" ht="25.5" customHeight="1">
      <c r="A5168" t="inlineStr">
        <is>
          <t>Working at desk</t>
        </is>
      </c>
      <c r="B5168" t="inlineStr">
        <is>
          <t>How to stay focused working at a desk</t>
        </is>
      </c>
      <c r="C5168"/>
      <c r="D5168"/>
      <c r="E5168" t="inlineStr">
        <is>
          <t>https://www.youtube.com/results?search_query=How+to+stay+focused+working+at+a+desk&amp;sp=EgQgAXAB</t>
        </is>
      </c>
    </row>
    <row r="5169" ht="25.5" customHeight="1">
      <c r="A5169" t="inlineStr">
        <is>
          <t>Working at desk</t>
        </is>
      </c>
      <c r="B5169" t="inlineStr">
        <is>
          <t>Tips for staying healthy while working at a desk</t>
        </is>
      </c>
      <c r="C5169"/>
      <c r="D5169"/>
      <c r="E5169" t="inlineStr">
        <is>
          <t>https://www.youtube.com/results?search_query=Tips+for+staying+healthy+while+working+at+a+desk&amp;sp=EgQgAXAB</t>
        </is>
      </c>
    </row>
    <row r="5170" ht="25.5" customHeight="1">
      <c r="A5170" t="inlineStr">
        <is>
          <t>Working at desk</t>
        </is>
      </c>
      <c r="B5170" t="inlineStr">
        <is>
          <t>Desk organization hacks for productivity</t>
        </is>
      </c>
      <c r="C5170"/>
      <c r="D5170"/>
      <c r="E5170" t="inlineStr">
        <is>
          <t>https://www.youtube.com/results?search_query=Desk+organization+hacks+for+productivity&amp;sp=EgQgAXAB</t>
        </is>
      </c>
    </row>
    <row r="5171" ht="25.5" customHeight="1">
      <c r="A5171" t="inlineStr">
        <is>
          <t>Working at desk</t>
        </is>
      </c>
      <c r="B5171" t="inlineStr">
        <is>
          <t>How to setup an ergonomic work space at your desk</t>
        </is>
      </c>
      <c r="C5171"/>
      <c r="D5171"/>
      <c r="E5171" t="inlineStr">
        <is>
          <t>https://www.youtube.com/results?search_query=How+to+setup+an+ergonomic+work+space+at+your+desk&amp;sp=EgQgAXAB</t>
        </is>
      </c>
    </row>
    <row r="5172" ht="25.5" customHeight="1">
      <c r="A5172" t="inlineStr">
        <is>
          <t>Working at desk</t>
        </is>
      </c>
      <c r="B5172" t="inlineStr">
        <is>
          <t>DIY desk upgrades for more efficient workspace</t>
        </is>
      </c>
      <c r="C5172"/>
      <c r="D5172"/>
      <c r="E5172" t="inlineStr">
        <is>
          <t>https://www.youtube.com/results?search_query=DIY+desk+upgrades+for+more+efficient+workspace&amp;sp=EgQgAXAB</t>
        </is>
      </c>
    </row>
    <row r="5173" ht="25.5" customHeight="1">
      <c r="A5173" t="inlineStr">
        <is>
          <t>Working at desk</t>
        </is>
      </c>
      <c r="B5173" t="inlineStr">
        <is>
          <t>Day in the life of a remote worker</t>
        </is>
      </c>
      <c r="C5173"/>
      <c r="D5173"/>
      <c r="E5173" t="inlineStr">
        <is>
          <t>https://www.youtube.com/results?search_query=Day+in+the+life+of+a+remote+worker&amp;sp=EgQgAXAB</t>
        </is>
      </c>
    </row>
    <row r="5174" ht="25.5" customHeight="1">
      <c r="A5174" t="inlineStr">
        <is>
          <t>Fishing</t>
        </is>
      </c>
      <c r="B5174" t="inlineStr">
        <is>
          <t>How to start fishing for beginners</t>
        </is>
      </c>
      <c r="C5174"/>
      <c r="D5174"/>
      <c r="E5174" t="inlineStr">
        <is>
          <t>https://www.youtube.com/results?search_query=How+to+start+fishing+for+beginners&amp;sp=EgQgAXAB</t>
        </is>
      </c>
    </row>
    <row r="5175" ht="25.5" customHeight="1">
      <c r="A5175" t="inlineStr">
        <is>
          <t>Fishing</t>
        </is>
      </c>
      <c r="B5175" t="inlineStr">
        <is>
          <t>Best fishing techniques for trout</t>
        </is>
      </c>
      <c r="C5175"/>
      <c r="D5175"/>
      <c r="E5175" t="inlineStr">
        <is>
          <t>https://www.youtube.com/results?search_query=Best+fishing+techniques+for+trout&amp;sp=EgQgAXAB</t>
        </is>
      </c>
    </row>
    <row r="5176" ht="25.5" customHeight="1">
      <c r="A5176" t="inlineStr">
        <is>
          <t>Fishing</t>
        </is>
      </c>
      <c r="B5176" t="inlineStr">
        <is>
          <t>Day in the life of a professional fisherman</t>
        </is>
      </c>
      <c r="C5176"/>
      <c r="D5176"/>
      <c r="E5176" t="inlineStr">
        <is>
          <t>https://www.youtube.com/results?search_query=Day+in+the+life+of+a+professional+fisherman&amp;sp=EgQgAXAB</t>
        </is>
      </c>
    </row>
    <row r="5177" ht="25.5" customHeight="1">
      <c r="A5177" t="inlineStr">
        <is>
          <t>Fishing</t>
        </is>
      </c>
      <c r="B5177" t="inlineStr">
        <is>
          <t>DIY fishing gear setup</t>
        </is>
      </c>
      <c r="C5177"/>
      <c r="D5177"/>
      <c r="E5177" t="inlineStr">
        <is>
          <t>https://www.youtube.com/results?search_query=DIY+fishing+gear+setup&amp;sp=EgQgAXAB</t>
        </is>
      </c>
    </row>
    <row r="5178" ht="25.5" customHeight="1">
      <c r="A5178" t="inlineStr">
        <is>
          <t>Fishing</t>
        </is>
      </c>
      <c r="B5178" t="inlineStr">
        <is>
          <t>Fishing hacks and tips</t>
        </is>
      </c>
      <c r="C5178"/>
      <c r="D5178"/>
      <c r="E5178" t="inlineStr">
        <is>
          <t>https://www.youtube.com/results?search_query=Fishing+hacks+and+tips&amp;sp=EgQgAXAB</t>
        </is>
      </c>
    </row>
    <row r="5179" ht="25.5" customHeight="1">
      <c r="A5179" t="inlineStr">
        <is>
          <t>Fishing</t>
        </is>
      </c>
      <c r="B5179" t="inlineStr">
        <is>
          <t>Deep sea fishing adventure</t>
        </is>
      </c>
      <c r="C5179"/>
      <c r="D5179"/>
      <c r="E5179" t="inlineStr">
        <is>
          <t>https://www.youtube.com/results?search_query=Deep+sea+fishing+adventure&amp;sp=EgQgAXAB</t>
        </is>
      </c>
    </row>
    <row r="5180" ht="25.5" customHeight="1">
      <c r="A5180" t="inlineStr">
        <is>
          <t>Fishing</t>
        </is>
      </c>
      <c r="B5180" t="inlineStr">
        <is>
          <t>Expert tips for fly fishing</t>
        </is>
      </c>
      <c r="C5180"/>
      <c r="D5180"/>
      <c r="E5180" t="inlineStr">
        <is>
          <t>https://www.youtube.com/results?search_query=Expert+tips+for+fly+fishing&amp;sp=EgQgAXAB</t>
        </is>
      </c>
    </row>
    <row r="5181" ht="25.5" customHeight="1">
      <c r="A5181" t="inlineStr">
        <is>
          <t>Fishing</t>
        </is>
      </c>
      <c r="B5181" t="inlineStr">
        <is>
          <t>How to clean and prepare your catch</t>
        </is>
      </c>
      <c r="C5181"/>
      <c r="D5181"/>
      <c r="E5181" t="inlineStr">
        <is>
          <t>https://www.youtube.com/results?search_query=How+to+clean+and+prepare+your+catch&amp;sp=EgQgAXAB</t>
        </is>
      </c>
    </row>
    <row r="5182" ht="25.5" customHeight="1">
      <c r="A5182" t="inlineStr">
        <is>
          <t>Fishing</t>
        </is>
      </c>
      <c r="B5182" t="inlineStr">
        <is>
          <t>Ice fishing tutorial for beginners</t>
        </is>
      </c>
      <c r="C5182"/>
      <c r="D5182"/>
      <c r="E5182" t="inlineStr">
        <is>
          <t>https://www.youtube.com/results?search_query=Ice+fishing+tutorial+for+beginners&amp;sp=EgQgAXAB</t>
        </is>
      </c>
    </row>
    <row r="5183" ht="25.5" customHeight="1">
      <c r="A5183" t="inlineStr">
        <is>
          <t>Fishing</t>
        </is>
      </c>
      <c r="B5183" t="inlineStr">
        <is>
          <t>Survival fishing techniques without gear.</t>
        </is>
      </c>
      <c r="C5183"/>
      <c r="D5183"/>
      <c r="E5183" t="inlineStr">
        <is>
          <t>https://www.youtube.com/results?search_query=Survival+fishing+techniques+without+gear.&amp;sp=EgQgAXAB</t>
        </is>
      </c>
    </row>
    <row r="5184" ht="25.5" customHeight="1">
      <c r="A5184" t="inlineStr">
        <is>
          <t>Hiking</t>
        </is>
      </c>
      <c r="B5184" t="inlineStr">
        <is>
          <t>How to prepare for a hiking trip</t>
        </is>
      </c>
      <c r="C5184"/>
      <c r="D5184"/>
      <c r="E5184" t="inlineStr">
        <is>
          <t>https://www.youtube.com/results?search_query=How+to+prepare+for+a+hiking+trip&amp;sp=EgQgAXAB</t>
        </is>
      </c>
    </row>
    <row r="5185" ht="25.5" customHeight="1">
      <c r="A5185" t="inlineStr">
        <is>
          <t>Hiking</t>
        </is>
      </c>
      <c r="B5185" t="inlineStr">
        <is>
          <t>Best hiking trails near me</t>
        </is>
      </c>
      <c r="C5185"/>
      <c r="D5185"/>
      <c r="E5185" t="inlineStr">
        <is>
          <t>https://www.youtube.com/results?search_query=Best+hiking+trails+near+me&amp;sp=EgQgAXAB</t>
        </is>
      </c>
    </row>
    <row r="5186" ht="25.5" customHeight="1">
      <c r="A5186" t="inlineStr">
        <is>
          <t>Hiking</t>
        </is>
      </c>
      <c r="B5186" t="inlineStr">
        <is>
          <t>Day in the life of a professional hiker</t>
        </is>
      </c>
      <c r="C5186"/>
      <c r="D5186"/>
      <c r="E5186" t="inlineStr">
        <is>
          <t>https://www.youtube.com/results?search_query=Day+in+the+life+of+a+professional+hiker&amp;sp=EgQgAXAB</t>
        </is>
      </c>
    </row>
    <row r="5187" ht="25.5" customHeight="1">
      <c r="A5187" t="inlineStr">
        <is>
          <t>Hiking</t>
        </is>
      </c>
      <c r="B5187" t="inlineStr">
        <is>
          <t>Essential hiking gear for beginners</t>
        </is>
      </c>
      <c r="C5187"/>
      <c r="D5187"/>
      <c r="E5187" t="inlineStr">
        <is>
          <t>https://www.youtube.com/results?search_query=Essential+hiking+gear+for+beginners&amp;sp=EgQgAXAB</t>
        </is>
      </c>
    </row>
    <row r="5188" ht="25.5" customHeight="1">
      <c r="A5188" t="inlineStr">
        <is>
          <t>Hiking</t>
        </is>
      </c>
      <c r="B5188" t="inlineStr">
        <is>
          <t>Mountain hiking safety guidelines</t>
        </is>
      </c>
      <c r="C5188"/>
      <c r="D5188"/>
      <c r="E5188" t="inlineStr">
        <is>
          <t>https://www.youtube.com/results?search_query=Mountain+hiking+safety+guidelines&amp;sp=EgQgAXAB</t>
        </is>
      </c>
    </row>
    <row r="5189" ht="25.5" customHeight="1">
      <c r="A5189" t="inlineStr">
        <is>
          <t>Hiking</t>
        </is>
      </c>
      <c r="B5189" t="inlineStr">
        <is>
          <t>Physique training for longdistance hiking</t>
        </is>
      </c>
      <c r="C5189"/>
      <c r="D5189"/>
      <c r="E5189" t="inlineStr">
        <is>
          <t>https://www.youtube.com/results?search_query=Physique+training+for+longdistance+hiking&amp;sp=EgQgAXAB</t>
        </is>
      </c>
    </row>
    <row r="5190" ht="25.5" customHeight="1">
      <c r="A5190" t="inlineStr">
        <is>
          <t>Hiking</t>
        </is>
      </c>
      <c r="B5190" t="inlineStr">
        <is>
          <t>How to read topographic maps for hiking</t>
        </is>
      </c>
      <c r="C5190"/>
      <c r="D5190"/>
      <c r="E5190" t="inlineStr">
        <is>
          <t>https://www.youtube.com/results?search_query=How+to+read+topographic+maps+for+hiking&amp;sp=EgQgAXAB</t>
        </is>
      </c>
    </row>
    <row r="5191" ht="25.5" customHeight="1">
      <c r="A5191" t="inlineStr">
        <is>
          <t>Hiking</t>
        </is>
      </c>
      <c r="B5191" t="inlineStr">
        <is>
          <t>Foods and snacks to bring on a hiking trip</t>
        </is>
      </c>
      <c r="C5191"/>
      <c r="D5191"/>
      <c r="E5191" t="inlineStr">
        <is>
          <t>https://www.youtube.com/results?search_query=Foods+and+snacks+to+bring+on+a+hiking+trip&amp;sp=EgQgAXAB</t>
        </is>
      </c>
    </row>
    <row r="5192" ht="25.5" customHeight="1">
      <c r="A5192" t="inlineStr">
        <is>
          <t>Hiking</t>
        </is>
      </c>
      <c r="B5192" t="inlineStr">
        <is>
          <t>Benefits of hiking for mental and physical health</t>
        </is>
      </c>
      <c r="C5192"/>
      <c r="D5192"/>
      <c r="E5192" t="inlineStr">
        <is>
          <t>https://www.youtube.com/results?search_query=Benefits+of+hiking+for+mental+and+physical+health&amp;sp=EgQgAXAB</t>
        </is>
      </c>
    </row>
    <row r="5193" ht="25.5" customHeight="1">
      <c r="A5193" t="inlineStr">
        <is>
          <t>Hiking</t>
        </is>
      </c>
      <c r="B5193" t="inlineStr">
        <is>
          <t>Using a compass and navigating while hiking</t>
        </is>
      </c>
      <c r="C5193"/>
      <c r="D5193"/>
      <c r="E5193" t="inlineStr">
        <is>
          <t>https://www.youtube.com/results?search_query=Using+a+compass+and+navigating+while+hiking&amp;sp=EgQgAXAB</t>
        </is>
      </c>
    </row>
    <row r="5194" ht="25.5" customHeight="1">
      <c r="A5194" t="inlineStr">
        <is>
          <t>Eating at a restaurant</t>
        </is>
      </c>
      <c r="B5194" t="inlineStr">
        <is>
          <t>How to properly dine in a restaurant</t>
        </is>
      </c>
      <c r="C5194"/>
      <c r="D5194"/>
      <c r="E5194" t="inlineStr">
        <is>
          <t>https://www.youtube.com/results?search_query=How+to+properly+dine+in+a+restaurant&amp;sp=EgQgAXAB</t>
        </is>
      </c>
    </row>
    <row r="5195" ht="25.5" customHeight="1">
      <c r="A5195" t="inlineStr">
        <is>
          <t>Eating at a restaurant</t>
        </is>
      </c>
      <c r="B5195" t="inlineStr">
        <is>
          <t>Restaurant dining etiquette tips</t>
        </is>
      </c>
      <c r="C5195"/>
      <c r="D5195"/>
      <c r="E5195" t="inlineStr">
        <is>
          <t>https://www.youtube.com/results?search_query=Restaurant+dining+etiquette+tips&amp;sp=EgQgAXAB</t>
        </is>
      </c>
    </row>
    <row r="5196" ht="25.5" customHeight="1">
      <c r="A5196" t="inlineStr">
        <is>
          <t>Eating at a restaurant</t>
        </is>
      </c>
      <c r="B5196" t="inlineStr">
        <is>
          <t>Day in the life of a restaurant critic</t>
        </is>
      </c>
      <c r="C5196"/>
      <c r="D5196"/>
      <c r="E5196" t="inlineStr">
        <is>
          <t>https://www.youtube.com/results?search_query=Day+in+the+life+of+a+restaurant+critic&amp;sp=EgQgAXAB</t>
        </is>
      </c>
    </row>
    <row r="5197" ht="25.5" customHeight="1">
      <c r="A5197" t="inlineStr">
        <is>
          <t>Eating at a restaurant</t>
        </is>
      </c>
      <c r="B5197" t="inlineStr">
        <is>
          <t>Top 10 tips for eating out</t>
        </is>
      </c>
      <c r="C5197"/>
      <c r="D5197"/>
      <c r="E5197" t="inlineStr">
        <is>
          <t>https://www.youtube.com/results?search_query=Top+10+tips+for+eating+out&amp;sp=EgQgAXAB</t>
        </is>
      </c>
    </row>
    <row r="5198" ht="25.5" customHeight="1">
      <c r="A5198" t="inlineStr">
        <is>
          <t>Eating at a restaurant</t>
        </is>
      </c>
      <c r="B5198" t="inlineStr">
        <is>
          <t>Tutorial on how to read a restaurant menu</t>
        </is>
      </c>
      <c r="C5198"/>
      <c r="D5198"/>
      <c r="E5198" t="inlineStr">
        <is>
          <t>https://www.youtube.com/results?search_query=Tutorial+on+how+to+read+a+restaurant+menu&amp;sp=EgQgAXAB</t>
        </is>
      </c>
    </row>
    <row r="5199" ht="25.5" customHeight="1">
      <c r="A5199" t="inlineStr">
        <is>
          <t>Eating at a restaurant</t>
        </is>
      </c>
      <c r="B5199" t="inlineStr">
        <is>
          <t>Fine dining restaurant experience walkthrough</t>
        </is>
      </c>
      <c r="C5199"/>
      <c r="D5199"/>
      <c r="E5199" t="inlineStr">
        <is>
          <t>https://www.youtube.com/results?search_query=Fine+dining+restaurant+experience+walkthrough&amp;sp=EgQgAXAB</t>
        </is>
      </c>
    </row>
    <row r="5200" ht="25.5" customHeight="1">
      <c r="A5200" t="inlineStr">
        <is>
          <t>Eating at a restaurant</t>
        </is>
      </c>
      <c r="B5200" t="inlineStr">
        <is>
          <t>How to eat healthy at a restaurant</t>
        </is>
      </c>
      <c r="C5200"/>
      <c r="D5200"/>
      <c r="E5200" t="inlineStr">
        <is>
          <t>https://www.youtube.com/results?search_query=How+to+eat+healthy+at+a+restaurant&amp;sp=EgQgAXAB</t>
        </is>
      </c>
    </row>
    <row r="5201" ht="25.5" customHeight="1">
      <c r="A5201" t="inlineStr">
        <is>
          <t>Eating at a restaurant</t>
        </is>
      </c>
      <c r="B5201" t="inlineStr">
        <is>
          <t>Different types of restaurant dining styles</t>
        </is>
      </c>
      <c r="C5201"/>
      <c r="D5201"/>
      <c r="E5201" t="inlineStr">
        <is>
          <t>https://www.youtube.com/results?search_query=Different+types+of+restaurant+dining+styles&amp;sp=EgQgAXAB</t>
        </is>
      </c>
    </row>
    <row r="5202" ht="25.5" customHeight="1">
      <c r="A5202" t="inlineStr">
        <is>
          <t>Eating at a restaurant</t>
        </is>
      </c>
      <c r="B5202" t="inlineStr">
        <is>
          <t>Guest experience at a 5star restaurant</t>
        </is>
      </c>
      <c r="C5202"/>
      <c r="D5202"/>
      <c r="E5202" t="inlineStr">
        <is>
          <t>https://www.youtube.com/results?search_query=Guest+experience+at+a+5star+restaurant&amp;sp=EgQgAXAB</t>
        </is>
      </c>
    </row>
    <row r="5203" ht="25.5" customHeight="1">
      <c r="A5203" t="inlineStr">
        <is>
          <t>Eating at a restaurant</t>
        </is>
      </c>
      <c r="B5203" t="inlineStr">
        <is>
          <t>How to order food in a restaurant in foreign languages</t>
        </is>
      </c>
      <c r="C5203"/>
      <c r="D5203"/>
      <c r="E5203" t="inlineStr">
        <is>
          <t>https://www.youtube.com/results?search_query=How+to+order+food+in+a+restaurant+in+foreign+languages&amp;sp=EgQgAXAB</t>
        </is>
      </c>
    </row>
    <row r="5204" ht="25.5" customHeight="1">
      <c r="A5204" t="inlineStr">
        <is>
          <t>Talking to colleagues</t>
        </is>
      </c>
      <c r="B5204" t="inlineStr">
        <is>
          <t>How to effectively communicate with colleagues at work</t>
        </is>
      </c>
      <c r="C5204"/>
      <c r="D5204"/>
      <c r="E5204" t="inlineStr">
        <is>
          <t>https://www.youtube.com/results?search_query=How+to+effectively+communicate+with+colleagues+at+work&amp;sp=EgQgAXAB</t>
        </is>
      </c>
    </row>
    <row r="5205" ht="25.5" customHeight="1">
      <c r="A5205" t="inlineStr">
        <is>
          <t>Talking to colleagues</t>
        </is>
      </c>
      <c r="B5205" t="inlineStr">
        <is>
          <t>Improving professional communication: Tips and techniques</t>
        </is>
      </c>
      <c r="C5205"/>
      <c r="D5205"/>
      <c r="E5205" t="inlineStr">
        <is>
          <t>https://www.youtube.com/results?search_query=Improving+professional+communication:+Tips+and+techniques&amp;sp=EgQgAXAB</t>
        </is>
      </c>
    </row>
    <row r="5206" ht="25.5" customHeight="1">
      <c r="A5206" t="inlineStr">
        <is>
          <t>Talking to colleagues</t>
        </is>
      </c>
      <c r="B5206" t="inlineStr">
        <is>
          <t>Day in the life of a workplace communication expert</t>
        </is>
      </c>
      <c r="C5206"/>
      <c r="D5206"/>
      <c r="E5206" t="inlineStr">
        <is>
          <t>https://www.youtube.com/results?search_query=Day+in+the+life+of+a+workplace+communication+expert&amp;sp=EgQgAXAB</t>
        </is>
      </c>
    </row>
    <row r="5207" ht="25.5" customHeight="1">
      <c r="A5207" t="inlineStr">
        <is>
          <t>Talking to colleagues</t>
        </is>
      </c>
      <c r="B5207" t="inlineStr">
        <is>
          <t>Tips for talking to colleagues and superiors</t>
        </is>
      </c>
      <c r="C5207"/>
      <c r="D5207"/>
      <c r="E5207" t="inlineStr">
        <is>
          <t>https://www.youtube.com/results?search_query=Tips+for+talking+to+colleagues+and+superiors&amp;sp=EgQgAXAB</t>
        </is>
      </c>
    </row>
    <row r="5208" ht="25.5" customHeight="1">
      <c r="A5208" t="inlineStr">
        <is>
          <t>Talking to colleagues</t>
        </is>
      </c>
      <c r="B5208" t="inlineStr">
        <is>
          <t>Understanding workplace communication: What not to do</t>
        </is>
      </c>
      <c r="C5208"/>
      <c r="D5208"/>
      <c r="E5208" t="inlineStr">
        <is>
          <t>https://www.youtube.com/results?search_query=Understanding+workplace+communication:+What+not+to+do&amp;sp=EgQgAXAB</t>
        </is>
      </c>
    </row>
    <row r="5209" ht="25.5" customHeight="1">
      <c r="A5209" t="inlineStr">
        <is>
          <t>Talking to colleagues</t>
        </is>
      </c>
      <c r="B5209" t="inlineStr">
        <is>
          <t>Workplace etiquette: Effective communication with colleagues</t>
        </is>
      </c>
      <c r="C5209"/>
      <c r="D5209"/>
      <c r="E5209" t="inlineStr">
        <is>
          <t>https://www.youtube.com/results?search_query=Workplace+etiquette:+Effective+communication+with+colleagues&amp;sp=EgQgAXAB</t>
        </is>
      </c>
    </row>
    <row r="5210" ht="25.5" customHeight="1">
      <c r="A5210" t="inlineStr">
        <is>
          <t>Talking to colleagues</t>
        </is>
      </c>
      <c r="B5210" t="inlineStr">
        <is>
          <t>Training videos for better colleague interaction</t>
        </is>
      </c>
      <c r="C5210"/>
      <c r="D5210"/>
      <c r="E5210" t="inlineStr">
        <is>
          <t>https://www.youtube.com/results?search_query=Training+videos+for+better+colleague+interaction&amp;sp=EgQgAXAB</t>
        </is>
      </c>
    </row>
    <row r="5211" ht="25.5" customHeight="1">
      <c r="A5211" t="inlineStr">
        <is>
          <t>Talking to colleagues</t>
        </is>
      </c>
      <c r="B5211" t="inlineStr">
        <is>
          <t>How to address problems with colleagues tactfully</t>
        </is>
      </c>
      <c r="C5211"/>
      <c r="D5211"/>
      <c r="E5211" t="inlineStr">
        <is>
          <t>https://www.youtube.com/results?search_query=How+to+address+problems+with+colleagues+tactfully&amp;sp=EgQgAXAB</t>
        </is>
      </c>
    </row>
    <row r="5212" ht="25.5" customHeight="1">
      <c r="A5212" t="inlineStr">
        <is>
          <t>Talking to colleagues</t>
        </is>
      </c>
      <c r="B5212" t="inlineStr">
        <is>
          <t>Roleplay scenarios on talking to colleagues in various situations</t>
        </is>
      </c>
      <c r="C5212"/>
      <c r="D5212"/>
      <c r="E5212" t="inlineStr">
        <is>
          <t>https://www.youtube.com/results?search_query=Roleplay+scenarios+on+talking+to+colleagues+in+various+situations&amp;sp=EgQgAXAB</t>
        </is>
      </c>
    </row>
    <row r="5213" ht="25.5" customHeight="1">
      <c r="A5213" t="inlineStr">
        <is>
          <t>Talking to colleagues</t>
        </is>
      </c>
      <c r="B5213" t="inlineStr">
        <is>
          <t>Steps to improve daily communication at work</t>
        </is>
      </c>
      <c r="C5213"/>
      <c r="D5213"/>
      <c r="E5213" t="inlineStr">
        <is>
          <t>https://www.youtube.com/results?search_query=Steps+to+improve+daily+communication+at+work&amp;sp=EgQgAXAB</t>
        </is>
      </c>
    </row>
    <row r="5214" ht="25.5" customHeight="1">
      <c r="A5214" t="inlineStr">
        <is>
          <t>Scooter mechanic</t>
        </is>
      </c>
      <c r="B5214" t="inlineStr">
        <is>
          <t>How to become a scooter mechanic</t>
        </is>
      </c>
      <c r="C5214"/>
      <c r="D5214"/>
      <c r="E5214" t="inlineStr">
        <is>
          <t>https://www.youtube.com/results?search_query=How+to+become+a+scooter+mechanic&amp;sp=EgQgAXAB</t>
        </is>
      </c>
    </row>
    <row r="5215" ht="25.5" customHeight="1">
      <c r="A5215" t="inlineStr">
        <is>
          <t>Scooter mechanic</t>
        </is>
      </c>
      <c r="B5215" t="inlineStr">
        <is>
          <t>Day in the life of a professional scooter mechanic</t>
        </is>
      </c>
      <c r="C5215"/>
      <c r="D5215"/>
      <c r="E5215" t="inlineStr">
        <is>
          <t>https://www.youtube.com/results?search_query=Day+in+the+life+of+a+professional+scooter+mechanic&amp;sp=EgQgAXAB</t>
        </is>
      </c>
    </row>
    <row r="5216" ht="25.5" customHeight="1">
      <c r="A5216" t="inlineStr">
        <is>
          <t>Scooter mechanic</t>
        </is>
      </c>
      <c r="B5216" t="inlineStr">
        <is>
          <t>Basic scooter repair and maintenance tips</t>
        </is>
      </c>
      <c r="C5216"/>
      <c r="D5216"/>
      <c r="E5216" t="inlineStr">
        <is>
          <t>https://www.youtube.com/results?search_query=Basic+scooter+repair+and+maintenance+tips&amp;sp=EgQgAXAB</t>
        </is>
      </c>
    </row>
    <row r="5217" ht="25.5" customHeight="1">
      <c r="A5217" t="inlineStr">
        <is>
          <t>Scooter mechanic</t>
        </is>
      </c>
      <c r="B5217" t="inlineStr">
        <is>
          <t>Stepbystep guide to scooter tuneups</t>
        </is>
      </c>
      <c r="C5217"/>
      <c r="D5217"/>
      <c r="E5217" t="inlineStr">
        <is>
          <t>https://www.youtube.com/results?search_query=Stepbystep+guide+to+scooter+tuneups&amp;sp=EgQgAXAB</t>
        </is>
      </c>
    </row>
    <row r="5218" ht="25.5" customHeight="1">
      <c r="A5218" t="inlineStr">
        <is>
          <t>Scooter mechanic</t>
        </is>
      </c>
      <c r="B5218" t="inlineStr">
        <is>
          <t>Essential tools for a scooter mechanic</t>
        </is>
      </c>
      <c r="C5218"/>
      <c r="D5218"/>
      <c r="E5218" t="inlineStr">
        <is>
          <t>https://www.youtube.com/results?search_query=Essential+tools+for+a+scooter+mechanic&amp;sp=EgQgAXAB</t>
        </is>
      </c>
    </row>
    <row r="5219" ht="25.5" customHeight="1">
      <c r="A5219" t="inlineStr">
        <is>
          <t>Scooter mechanic</t>
        </is>
      </c>
      <c r="B5219" t="inlineStr">
        <is>
          <t>Troubleshooting common scooter problems</t>
        </is>
      </c>
      <c r="C5219"/>
      <c r="D5219"/>
      <c r="E5219" t="inlineStr">
        <is>
          <t>https://www.youtube.com/results?search_query=Troubleshooting+common+scooter+problems&amp;sp=EgQgAXAB</t>
        </is>
      </c>
    </row>
    <row r="5220" ht="25.5" customHeight="1">
      <c r="A5220" t="inlineStr">
        <is>
          <t>Scooter mechanic</t>
        </is>
      </c>
      <c r="B5220" t="inlineStr">
        <is>
          <t>Repairing scooter engines: Beginner's guide</t>
        </is>
      </c>
      <c r="C5220"/>
      <c r="D5220"/>
      <c r="E5220" t="inlineStr">
        <is>
          <t>https://www.youtube.com/results?search_query=Repairing+scooter+engines:+Beginner's+guide&amp;sp=EgQgAXAB</t>
        </is>
      </c>
    </row>
    <row r="5221" ht="25.5" customHeight="1">
      <c r="A5221" t="inlineStr">
        <is>
          <t>Scooter mechanic</t>
        </is>
      </c>
      <c r="B5221" t="inlineStr">
        <is>
          <t>How to replace scooter tires like a pro</t>
        </is>
      </c>
      <c r="C5221"/>
      <c r="D5221"/>
      <c r="E5221" t="inlineStr">
        <is>
          <t>https://www.youtube.com/results?search_query=How+to+replace+scooter+tires+like+a+pro&amp;sp=EgQgAXAB</t>
        </is>
      </c>
    </row>
    <row r="5222" ht="25.5" customHeight="1">
      <c r="A5222" t="inlineStr">
        <is>
          <t>Scooter mechanic</t>
        </is>
      </c>
      <c r="B5222" t="inlineStr">
        <is>
          <t>Scooter mechanic training and certification courses</t>
        </is>
      </c>
      <c r="C5222"/>
      <c r="D5222"/>
      <c r="E5222" t="inlineStr">
        <is>
          <t>https://www.youtube.com/results?search_query=Scooter+mechanic+training+and+certification+courses&amp;sp=EgQgAXAB</t>
        </is>
      </c>
    </row>
    <row r="5223" ht="25.5" customHeight="1">
      <c r="A5223" t="inlineStr">
        <is>
          <t>Scooter mechanic</t>
        </is>
      </c>
      <c r="B5223" t="inlineStr">
        <is>
          <t>Master scooter mechanic sharing his experience and hacks</t>
        </is>
      </c>
      <c r="C5223"/>
      <c r="D5223"/>
      <c r="E5223" t="inlineStr">
        <is>
          <t>https://www.youtube.com/results?search_query=Master+scooter+mechanic+sharing+his+experience+and+hacks&amp;sp=EgQgAXAB</t>
        </is>
      </c>
    </row>
    <row r="5224" ht="25.5" customHeight="1">
      <c r="A5224" t="inlineStr">
        <is>
          <t>reading books</t>
        </is>
      </c>
      <c r="B5224" t="inlineStr">
        <is>
          <t>Benefits of daily reading</t>
        </is>
      </c>
      <c r="C5224"/>
      <c r="D5224"/>
      <c r="E5224" t="inlineStr">
        <is>
          <t>https://www.youtube.com/results?search_query=Benefits+of+daily+reading&amp;sp=EgQgAXAB</t>
        </is>
      </c>
    </row>
    <row r="5225" ht="25.5" customHeight="1">
      <c r="A5225" t="inlineStr">
        <is>
          <t>reading books</t>
        </is>
      </c>
      <c r="B5225" t="inlineStr">
        <is>
          <t>How to start the habit of reading</t>
        </is>
      </c>
      <c r="C5225"/>
      <c r="D5225"/>
      <c r="E5225" t="inlineStr">
        <is>
          <t>https://www.youtube.com/results?search_query=How+to+start+the+habit+of+reading&amp;sp=EgQgAXAB</t>
        </is>
      </c>
    </row>
    <row r="5226" ht="25.5" customHeight="1">
      <c r="A5226" t="inlineStr">
        <is>
          <t>reading books</t>
        </is>
      </c>
      <c r="B5226" t="inlineStr">
        <is>
          <t>Best techniques for reading books</t>
        </is>
      </c>
      <c r="C5226"/>
      <c r="D5226"/>
      <c r="E5226" t="inlineStr">
        <is>
          <t>https://www.youtube.com/results?search_query=Best+techniques+for+reading+books&amp;sp=EgQgAXAB</t>
        </is>
      </c>
    </row>
    <row r="5227" ht="25.5" customHeight="1">
      <c r="A5227" t="inlineStr">
        <is>
          <t>reading books</t>
        </is>
      </c>
      <c r="B5227" t="inlineStr">
        <is>
          <t>Top books to read in 2022</t>
        </is>
      </c>
      <c r="C5227"/>
      <c r="D5227"/>
      <c r="E5227" t="inlineStr">
        <is>
          <t>https://www.youtube.com/results?search_query=Top+books+to+read+in+2022&amp;sp=EgQgAXAB</t>
        </is>
      </c>
    </row>
    <row r="5228" ht="25.5" customHeight="1">
      <c r="A5228" t="inlineStr">
        <is>
          <t>reading books</t>
        </is>
      </c>
      <c r="B5228" t="inlineStr">
        <is>
          <t>Day in the life of a book reader</t>
        </is>
      </c>
      <c r="C5228"/>
      <c r="D5228"/>
      <c r="E5228" t="inlineStr">
        <is>
          <t>https://www.youtube.com/results?search_query=Day+in+the+life+of+a+book+reader&amp;sp=EgQgAXAB</t>
        </is>
      </c>
    </row>
    <row r="5229" ht="25.5" customHeight="1">
      <c r="A5229" t="inlineStr">
        <is>
          <t>reading books</t>
        </is>
      </c>
      <c r="B5229" t="inlineStr">
        <is>
          <t>How to improve reading comprehension</t>
        </is>
      </c>
      <c r="C5229"/>
      <c r="D5229"/>
      <c r="E5229" t="inlineStr">
        <is>
          <t>https://www.youtube.com/results?search_query=How+to+improve+reading+comprehension&amp;sp=EgQgAXAB</t>
        </is>
      </c>
    </row>
    <row r="5230" ht="25.5" customHeight="1">
      <c r="A5230" t="inlineStr">
        <is>
          <t>reading books</t>
        </is>
      </c>
      <c r="B5230" t="inlineStr">
        <is>
          <t>Exploring the joys of reading books</t>
        </is>
      </c>
      <c r="C5230"/>
      <c r="D5230"/>
      <c r="E5230" t="inlineStr">
        <is>
          <t>https://www.youtube.com/results?search_query=Exploring+the+joys+of+reading+books&amp;sp=EgQgAXAB</t>
        </is>
      </c>
    </row>
    <row r="5231" ht="25.5" customHeight="1">
      <c r="A5231" t="inlineStr">
        <is>
          <t>reading books</t>
        </is>
      </c>
      <c r="B5231" t="inlineStr">
        <is>
          <t>Tutorial on how to read ebooks</t>
        </is>
      </c>
      <c r="C5231"/>
      <c r="D5231"/>
      <c r="E5231" t="inlineStr">
        <is>
          <t>https://www.youtube.com/results?search_query=Tutorial+on+how+to+read+ebooks&amp;sp=EgQgAXAB</t>
        </is>
      </c>
    </row>
    <row r="5232" ht="25.5" customHeight="1">
      <c r="A5232" t="inlineStr">
        <is>
          <t>reading books</t>
        </is>
      </c>
      <c r="B5232" t="inlineStr">
        <is>
          <t>Approaches to reading books for learning purposes</t>
        </is>
      </c>
      <c r="C5232"/>
      <c r="D5232"/>
      <c r="E5232" t="inlineStr">
        <is>
          <t>https://www.youtube.com/results?search_query=Approaches+to+reading+books+for+learning+purposes&amp;sp=EgQgAXAB</t>
        </is>
      </c>
    </row>
    <row r="5233" ht="25.5" customHeight="1">
      <c r="A5233" t="inlineStr">
        <is>
          <t>reading books</t>
        </is>
      </c>
      <c r="B5233" t="inlineStr">
        <is>
          <t>Effects of reading books on mental health</t>
        </is>
      </c>
      <c r="C5233"/>
      <c r="D5233"/>
      <c r="E5233" t="inlineStr">
        <is>
          <t>https://www.youtube.com/results?search_query=Effects+of+reading+books+on+mental+health&amp;sp=EgQgAXAB</t>
        </is>
      </c>
    </row>
    <row r="5234" ht="25.5" customHeight="1">
      <c r="A5234" t="inlineStr">
        <is>
          <t>cooking</t>
        </is>
      </c>
      <c r="B5234" t="inlineStr">
        <is>
          <t>How to master basic cooking skills</t>
        </is>
      </c>
      <c r="C5234"/>
      <c r="D5234"/>
      <c r="E5234" t="inlineStr">
        <is>
          <t>https://www.youtube.com/results?search_query=How+to+master+basic+cooking+skills&amp;sp=EgQgAXAB</t>
        </is>
      </c>
    </row>
    <row r="5235" ht="25.5" customHeight="1">
      <c r="A5235" t="inlineStr">
        <is>
          <t>cooking</t>
        </is>
      </c>
      <c r="B5235" t="inlineStr">
        <is>
          <t>Cooking tutorials for beginners</t>
        </is>
      </c>
      <c r="C5235"/>
      <c r="D5235"/>
      <c r="E5235" t="inlineStr">
        <is>
          <t>https://www.youtube.com/results?search_query=Cooking+tutorials+for+beginners&amp;sp=EgQgAXAB</t>
        </is>
      </c>
    </row>
    <row r="5236" ht="25.5" customHeight="1">
      <c r="A5236" t="inlineStr">
        <is>
          <t>cooking</t>
        </is>
      </c>
      <c r="B5236" t="inlineStr">
        <is>
          <t>Day in the life of a professional chef</t>
        </is>
      </c>
      <c r="C5236"/>
      <c r="D5236"/>
      <c r="E5236" t="inlineStr">
        <is>
          <t>https://www.youtube.com/results?search_query=Day+in+the+life+of+a+professional+chef&amp;sp=EgQgAXAB</t>
        </is>
      </c>
    </row>
    <row r="5237" ht="25.5" customHeight="1">
      <c r="A5237" t="inlineStr">
        <is>
          <t>cooking</t>
        </is>
      </c>
      <c r="B5237" t="inlineStr">
        <is>
          <t>International cuisine cooking techniques</t>
        </is>
      </c>
      <c r="C5237"/>
      <c r="D5237"/>
      <c r="E5237" t="inlineStr">
        <is>
          <t>https://www.youtube.com/results?search_query=International+cuisine+cooking+techniques&amp;sp=EgQgAXAB</t>
        </is>
      </c>
    </row>
    <row r="5238" ht="25.5" customHeight="1">
      <c r="A5238" t="inlineStr">
        <is>
          <t>cooking</t>
        </is>
      </c>
      <c r="B5238" t="inlineStr">
        <is>
          <t>Top meals to cook under 30 minutes</t>
        </is>
      </c>
      <c r="C5238"/>
      <c r="D5238"/>
      <c r="E5238" t="inlineStr">
        <is>
          <t>https://www.youtube.com/results?search_query=Top+meals+to+cook+under+30+minutes&amp;sp=EgQgAXAB</t>
        </is>
      </c>
    </row>
    <row r="5239" ht="25.5" customHeight="1">
      <c r="A5239" t="inlineStr">
        <is>
          <t>cooking</t>
        </is>
      </c>
      <c r="B5239" t="inlineStr">
        <is>
          <t>Healthy cooking recipes for weight loss</t>
        </is>
      </c>
      <c r="C5239"/>
      <c r="D5239"/>
      <c r="E5239" t="inlineStr">
        <is>
          <t>https://www.youtube.com/results?search_query=Healthy+cooking+recipes+for+weight+loss&amp;sp=EgQgAXAB</t>
        </is>
      </c>
    </row>
    <row r="5240" ht="25.5" customHeight="1">
      <c r="A5240" t="inlineStr">
        <is>
          <t>cooking</t>
        </is>
      </c>
      <c r="B5240" t="inlineStr">
        <is>
          <t>Beginners guide to baking and cooking</t>
        </is>
      </c>
      <c r="C5240"/>
      <c r="D5240"/>
      <c r="E5240" t="inlineStr">
        <is>
          <t>https://www.youtube.com/results?search_query=Beginners+guide+to+baking+and+cooking&amp;sp=EgQgAXAB</t>
        </is>
      </c>
    </row>
    <row r="5241" ht="25.5" customHeight="1">
      <c r="A5241" t="inlineStr">
        <is>
          <t>cooking</t>
        </is>
      </c>
      <c r="B5241" t="inlineStr">
        <is>
          <t>Advanced cooking techniques from professional chefs</t>
        </is>
      </c>
      <c r="C5241"/>
      <c r="D5241"/>
      <c r="E5241" t="inlineStr">
        <is>
          <t>https://www.youtube.com/results?search_query=Advanced+cooking+techniques+from+professional+chefs&amp;sp=EgQgAXAB</t>
        </is>
      </c>
    </row>
    <row r="5242" ht="25.5" customHeight="1">
      <c r="A5242" t="inlineStr">
        <is>
          <t>cooking</t>
        </is>
      </c>
      <c r="B5242" t="inlineStr">
        <is>
          <t>How to prepare a gourmet meal</t>
        </is>
      </c>
      <c r="C5242"/>
      <c r="D5242"/>
      <c r="E5242" t="inlineStr">
        <is>
          <t>https://www.youtube.com/results?search_query=How+to+prepare+a+gourmet+meal&amp;sp=EgQgAXAB</t>
        </is>
      </c>
    </row>
    <row r="5243" ht="25.5" customHeight="1">
      <c r="A5243" t="inlineStr">
        <is>
          <t>cooking</t>
        </is>
      </c>
      <c r="B5243" t="inlineStr">
        <is>
          <t>Cooking methods explained with visuals</t>
        </is>
      </c>
      <c r="C5243"/>
      <c r="D5243"/>
      <c r="E5243" t="inlineStr">
        <is>
          <t>https://www.youtube.com/results?search_query=Cooking+methods+explained+with+visuals&amp;sp=EgQgAXAB</t>
        </is>
      </c>
    </row>
    <row r="5244" ht="25.5" customHeight="1">
      <c r="A5244" t="inlineStr">
        <is>
          <t>Arts and crafts</t>
        </is>
      </c>
      <c r="B5244" t="inlineStr">
        <is>
          <t>How to start with arts and crafts for beginners</t>
        </is>
      </c>
      <c r="C5244"/>
      <c r="D5244"/>
      <c r="E5244" t="inlineStr">
        <is>
          <t>https://www.youtube.com/results?search_query=How+to+start+with+arts+and+crafts+for+beginners&amp;sp=EgQgAXAB</t>
        </is>
      </c>
    </row>
    <row r="5245" ht="25.5" customHeight="1">
      <c r="A5245" t="inlineStr">
        <is>
          <t>Arts and crafts</t>
        </is>
      </c>
      <c r="B5245" t="inlineStr">
        <is>
          <t>Day in the life of an arts and crafts teacher</t>
        </is>
      </c>
      <c r="C5245"/>
      <c r="D5245"/>
      <c r="E5245" t="inlineStr">
        <is>
          <t>https://www.youtube.com/results?search_query=Day+in+the+life+of+an+arts+and+crafts+teacher&amp;sp=EgQgAXAB</t>
        </is>
      </c>
    </row>
    <row r="5246" ht="25.5" customHeight="1">
      <c r="A5246" t="inlineStr">
        <is>
          <t>Arts and crafts</t>
        </is>
      </c>
      <c r="B5246" t="inlineStr">
        <is>
          <t>Easy DIY arts and crafts projects</t>
        </is>
      </c>
      <c r="C5246"/>
      <c r="D5246"/>
      <c r="E5246" t="inlineStr">
        <is>
          <t>https://www.youtube.com/results?search_query=Easy+DIY+arts+and+crafts+projects&amp;sp=EgQgAXAB</t>
        </is>
      </c>
    </row>
    <row r="5247" ht="25.5" customHeight="1">
      <c r="A5247" t="inlineStr">
        <is>
          <t>Arts and crafts</t>
        </is>
      </c>
      <c r="B5247" t="inlineStr">
        <is>
          <t>Origami tutorial  arts and crafts</t>
        </is>
      </c>
      <c r="C5247"/>
      <c r="D5247"/>
      <c r="E5247" t="inlineStr">
        <is>
          <t>https://www.youtube.com/results?search_query=Origami+tutorial++arts+and+crafts&amp;sp=EgQgAXAB</t>
        </is>
      </c>
    </row>
    <row r="5248" ht="25.5" customHeight="1">
      <c r="A5248" t="inlineStr">
        <is>
          <t>Arts and crafts</t>
        </is>
      </c>
      <c r="B5248" t="inlineStr">
        <is>
          <t>Scrapbooking ideas  arts and crafts</t>
        </is>
      </c>
      <c r="C5248"/>
      <c r="D5248"/>
      <c r="E5248" t="inlineStr">
        <is>
          <t>https://www.youtube.com/results?search_query=Scrapbooking+ideas++arts+and+crafts&amp;sp=EgQgAXAB</t>
        </is>
      </c>
    </row>
    <row r="5249" ht="25.5" customHeight="1">
      <c r="A5249" t="inlineStr">
        <is>
          <t>Arts and crafts</t>
        </is>
      </c>
      <c r="B5249" t="inlineStr">
        <is>
          <t>crafts from recycled materials</t>
        </is>
      </c>
      <c r="C5249"/>
      <c r="D5249"/>
      <c r="E5249" t="inlineStr">
        <is>
          <t>https://www.youtube.com/results?search_query=+crafts+from+recycled+materials&amp;sp=EgQgAXAB</t>
        </is>
      </c>
    </row>
    <row r="5250" ht="25.5" customHeight="1">
      <c r="A5250" t="inlineStr">
        <is>
          <t>Arts and crafts</t>
        </is>
      </c>
      <c r="B5250" t="inlineStr">
        <is>
          <t>How to create mosaics  arts and crafts</t>
        </is>
      </c>
      <c r="C5250"/>
      <c r="D5250"/>
      <c r="E5250" t="inlineStr">
        <is>
          <t>https://www.youtube.com/results?search_query=How+to+create+mosaics++arts+and+crafts&amp;sp=EgQgAXAB</t>
        </is>
      </c>
    </row>
    <row r="5251" ht="25.5" customHeight="1">
      <c r="A5251" t="inlineStr">
        <is>
          <t>Arts and crafts</t>
        </is>
      </c>
      <c r="B5251" t="inlineStr">
        <is>
          <t>Paper quilling tutorial  arts and crafts</t>
        </is>
      </c>
      <c r="C5251"/>
      <c r="D5251"/>
      <c r="E5251" t="inlineStr">
        <is>
          <t>https://www.youtube.com/results?search_query=Paper+quilling+tutorial++arts+and+crafts&amp;sp=EgQgAXAB</t>
        </is>
      </c>
    </row>
    <row r="5252" ht="25.5" customHeight="1">
      <c r="A5252" t="inlineStr">
        <is>
          <t>Arts and crafts</t>
        </is>
      </c>
      <c r="B5252" t="inlineStr">
        <is>
          <t>Pottery making  arts and crafts project</t>
        </is>
      </c>
      <c r="C5252"/>
      <c r="D5252"/>
      <c r="E5252" t="inlineStr">
        <is>
          <t>https://www.youtube.com/results?search_query=Pottery+making++arts+and+crafts+project&amp;sp=EgQgAXAB</t>
        </is>
      </c>
    </row>
    <row r="5253" ht="25.5" customHeight="1">
      <c r="A5253" t="inlineStr">
        <is>
          <t>Arts and crafts</t>
        </is>
      </c>
      <c r="B5253" t="inlineStr">
        <is>
          <t>Hand lettering tutorial  arts and crafts</t>
        </is>
      </c>
      <c r="C5253"/>
      <c r="D5253"/>
      <c r="E5253" t="inlineStr">
        <is>
          <t>https://www.youtube.com/results?search_query=Hand+lettering+tutorial++arts+and+crafts&amp;sp=EgQgAXAB</t>
        </is>
      </c>
    </row>
    <row r="5254" ht="25.5" customHeight="1">
      <c r="A5254" t="inlineStr">
        <is>
          <t>grocery shopping</t>
        </is>
      </c>
      <c r="B5254" t="inlineStr">
        <is>
          <t>How to do grocery shopping efficiently</t>
        </is>
      </c>
      <c r="C5254"/>
      <c r="D5254"/>
      <c r="E5254" t="inlineStr">
        <is>
          <t>https://www.youtube.com/results?search_query=How+to+do+grocery+shopping+efficiently&amp;sp=EgQgAXAB</t>
        </is>
      </c>
    </row>
    <row r="5255" ht="25.5" customHeight="1">
      <c r="A5255" t="inlineStr">
        <is>
          <t>grocery shopping</t>
        </is>
      </c>
      <c r="B5255" t="inlineStr">
        <is>
          <t>Budgetfriendly grocery shopping tips</t>
        </is>
      </c>
      <c r="C5255"/>
      <c r="D5255"/>
      <c r="E5255" t="inlineStr">
        <is>
          <t>https://www.youtube.com/results?search_query=Budgetfriendly+grocery+shopping+tips&amp;sp=EgQgAXAB</t>
        </is>
      </c>
    </row>
    <row r="5256" ht="25.5" customHeight="1">
      <c r="A5256" t="inlineStr">
        <is>
          <t>grocery shopping</t>
        </is>
      </c>
      <c r="B5256" t="inlineStr">
        <is>
          <t>Grocery shopping during COVID19</t>
        </is>
      </c>
      <c r="C5256"/>
      <c r="D5256"/>
      <c r="E5256" t="inlineStr">
        <is>
          <t>https://www.youtube.com/results?search_query=Grocery+shopping+during+COVID19&amp;sp=EgQgAXAB</t>
        </is>
      </c>
    </row>
    <row r="5257" ht="25.5" customHeight="1">
      <c r="A5257" t="inlineStr">
        <is>
          <t>grocery shopping</t>
        </is>
      </c>
      <c r="B5257" t="inlineStr">
        <is>
          <t>Day in the life of a grocery store worker</t>
        </is>
      </c>
      <c r="C5257"/>
      <c r="D5257"/>
      <c r="E5257" t="inlineStr">
        <is>
          <t>https://www.youtube.com/results?search_query=Day+in+the+life+of+a+grocery+store+worker&amp;sp=EgQgAXAB</t>
        </is>
      </c>
    </row>
    <row r="5258" ht="25.5" customHeight="1">
      <c r="A5258" t="inlineStr">
        <is>
          <t>grocery shopping</t>
        </is>
      </c>
      <c r="B5258" t="inlineStr">
        <is>
          <t>Steps to organize your grocery shopping list</t>
        </is>
      </c>
      <c r="C5258"/>
      <c r="D5258"/>
      <c r="E5258" t="inlineStr">
        <is>
          <t>https://www.youtube.com/results?search_query=Steps+to+organize+your+grocery+shopping+list&amp;sp=EgQgAXAB</t>
        </is>
      </c>
    </row>
    <row r="5259" ht="25.5" customHeight="1">
      <c r="A5259" t="inlineStr">
        <is>
          <t>grocery shopping</t>
        </is>
      </c>
      <c r="B5259" t="inlineStr">
        <is>
          <t>Ways to save money while grocery shopping</t>
        </is>
      </c>
      <c r="C5259"/>
      <c r="D5259"/>
      <c r="E5259" t="inlineStr">
        <is>
          <t>https://www.youtube.com/results?search_query=Ways+to+save+money+while+grocery+shopping&amp;sp=EgQgAXAB</t>
        </is>
      </c>
    </row>
    <row r="5260" ht="25.5" customHeight="1">
      <c r="A5260" t="inlineStr">
        <is>
          <t>grocery shopping</t>
        </is>
      </c>
      <c r="B5260" t="inlineStr">
        <is>
          <t>Grocery shopping haul</t>
        </is>
      </c>
      <c r="C5260"/>
      <c r="D5260"/>
      <c r="E5260" t="inlineStr">
        <is>
          <t>https://www.youtube.com/results?search_query=Grocery+shopping+haul&amp;sp=EgQgAXAB</t>
        </is>
      </c>
    </row>
    <row r="5261" ht="25.5" customHeight="1">
      <c r="A5261" t="inlineStr">
        <is>
          <t>grocery shopping</t>
        </is>
      </c>
      <c r="B5261" t="inlineStr">
        <is>
          <t>How to choose healthy options while grocery shopping</t>
        </is>
      </c>
      <c r="C5261"/>
      <c r="D5261"/>
      <c r="E5261" t="inlineStr">
        <is>
          <t>https://www.youtube.com/results?search_query=How+to+choose+healthy+options+while+grocery+shopping&amp;sp=EgQgAXAB</t>
        </is>
      </c>
    </row>
    <row r="5262" ht="25.5" customHeight="1">
      <c r="A5262" t="inlineStr">
        <is>
          <t>grocery shopping</t>
        </is>
      </c>
      <c r="B5262" t="inlineStr">
        <is>
          <t>Guide for grocery shopping for beginners</t>
        </is>
      </c>
      <c r="C5262"/>
      <c r="D5262"/>
      <c r="E5262" t="inlineStr">
        <is>
          <t>https://www.youtube.com/results?search_query=Guide+for+grocery+shopping+for+beginners&amp;sp=EgQgAXAB</t>
        </is>
      </c>
    </row>
    <row r="5263" ht="25.5" customHeight="1">
      <c r="A5263" t="inlineStr">
        <is>
          <t>grocery shopping</t>
        </is>
      </c>
      <c r="B5263" t="inlineStr">
        <is>
          <t>Grocery shopping challenge video</t>
        </is>
      </c>
      <c r="C5263"/>
      <c r="D5263"/>
      <c r="E5263" t="inlineStr">
        <is>
          <t>https://www.youtube.com/results?search_query=Grocery+shopping+challenge+video&amp;sp=EgQgAXAB</t>
        </is>
      </c>
    </row>
    <row r="5264" ht="25.5" customHeight="1">
      <c r="A5264" t="inlineStr">
        <is>
          <t>Clothes shopping</t>
        </is>
      </c>
      <c r="B5264" t="inlineStr">
        <is>
          <t>How to choose the best clothes while shopping</t>
        </is>
      </c>
      <c r="C5264"/>
      <c r="D5264"/>
      <c r="E5264" t="inlineStr">
        <is>
          <t>https://www.youtube.com/results?search_query=How+to+choose+the+best+clothes+while+shopping&amp;sp=EgQgAXAB</t>
        </is>
      </c>
    </row>
    <row r="5265" ht="25.5" customHeight="1">
      <c r="A5265" t="inlineStr">
        <is>
          <t>Clothes shopping</t>
        </is>
      </c>
      <c r="B5265" t="inlineStr">
        <is>
          <t>Clothes shopping tips and tricks</t>
        </is>
      </c>
      <c r="C5265"/>
      <c r="D5265"/>
      <c r="E5265" t="inlineStr">
        <is>
          <t>https://www.youtube.com/results?search_query=Clothes+shopping+tips+and+tricks&amp;sp=EgQgAXAB</t>
        </is>
      </c>
    </row>
    <row r="5266" ht="25.5" customHeight="1">
      <c r="A5266" t="inlineStr">
        <is>
          <t>Clothes shopping</t>
        </is>
      </c>
      <c r="B5266" t="inlineStr">
        <is>
          <t>Day in the life of a fashion shopper</t>
        </is>
      </c>
      <c r="C5266"/>
      <c r="D5266"/>
      <c r="E5266" t="inlineStr">
        <is>
          <t>https://www.youtube.com/results?search_query=Day+in+the+life+of+a+fashion+shopper&amp;sp=EgQgAXAB</t>
        </is>
      </c>
    </row>
    <row r="5267" ht="25.5" customHeight="1">
      <c r="A5267" t="inlineStr">
        <is>
          <t>Clothes shopping</t>
        </is>
      </c>
      <c r="B5267" t="inlineStr">
        <is>
          <t>Affordable places to shop for clothes online</t>
        </is>
      </c>
      <c r="C5267"/>
      <c r="D5267"/>
      <c r="E5267" t="inlineStr">
        <is>
          <t>https://www.youtube.com/results?search_query=Affordable+places+to+shop+for+clothes+online&amp;sp=EgQgAXAB</t>
        </is>
      </c>
    </row>
    <row r="5268" ht="25.5" customHeight="1">
      <c r="A5268" t="inlineStr">
        <is>
          <t>Clothes shopping</t>
        </is>
      </c>
      <c r="B5268" t="inlineStr">
        <is>
          <t>How to shop for clothes like a stylist</t>
        </is>
      </c>
      <c r="C5268"/>
      <c r="D5268"/>
      <c r="E5268" t="inlineStr">
        <is>
          <t>https://www.youtube.com/results?search_query=How+to+shop+for+clothes+like+a+stylist&amp;sp=EgQgAXAB</t>
        </is>
      </c>
    </row>
    <row r="5269" ht="25.5" customHeight="1">
      <c r="A5269" t="inlineStr">
        <is>
          <t>Clothes shopping</t>
        </is>
      </c>
      <c r="B5269" t="inlineStr">
        <is>
          <t>Understanding clothes shopping: Men's edition</t>
        </is>
      </c>
      <c r="C5269"/>
      <c r="D5269"/>
      <c r="E5269" t="inlineStr">
        <is>
          <t>https://www.youtube.com/results?search_query=Understanding+clothes+shopping:+Men's+edition&amp;sp=EgQgAXAB</t>
        </is>
      </c>
    </row>
    <row r="5270" ht="25.5" customHeight="1">
      <c r="A5270" t="inlineStr">
        <is>
          <t>Clothes shopping</t>
        </is>
      </c>
      <c r="B5270" t="inlineStr">
        <is>
          <t>Clothes shopping hacks to save money</t>
        </is>
      </c>
      <c r="C5270"/>
      <c r="D5270"/>
      <c r="E5270" t="inlineStr">
        <is>
          <t>https://www.youtube.com/results?search_query=Clothes+shopping+hacks+to+save+money&amp;sp=EgQgAXAB</t>
        </is>
      </c>
    </row>
    <row r="5271" ht="25.5" customHeight="1">
      <c r="A5271" t="inlineStr">
        <is>
          <t>Clothes shopping</t>
        </is>
      </c>
      <c r="B5271" t="inlineStr">
        <is>
          <t>Shopping for clothes in thrift stores: how to find gems</t>
        </is>
      </c>
      <c r="C5271"/>
      <c r="D5271"/>
      <c r="E5271" t="inlineStr">
        <is>
          <t>https://www.youtube.com/results?search_query=Shopping+for+clothes+in+thrift+stores:+how+to+find+gems&amp;sp=EgQgAXAB</t>
        </is>
      </c>
    </row>
    <row r="5272" ht="25.5" customHeight="1">
      <c r="A5272" t="inlineStr">
        <is>
          <t>Clothes shopping</t>
        </is>
      </c>
      <c r="B5272" t="inlineStr">
        <is>
          <t>Day in the life of a personal shopper</t>
        </is>
      </c>
      <c r="C5272"/>
      <c r="D5272"/>
      <c r="E5272" t="inlineStr">
        <is>
          <t>https://www.youtube.com/results?search_query=Day+in+the+life+of+a+personal+shopper&amp;sp=EgQgAXAB</t>
        </is>
      </c>
    </row>
    <row r="5273" ht="25.5" customHeight="1">
      <c r="A5273" t="inlineStr">
        <is>
          <t>Clothes shopping</t>
        </is>
      </c>
      <c r="B5273" t="inlineStr">
        <is>
          <t>Essential guide to clothes shopping for each season</t>
        </is>
      </c>
      <c r="C5273"/>
      <c r="D5273"/>
      <c r="E5273" t="inlineStr">
        <is>
          <t>https://www.youtube.com/results?search_query=Essential+guide+to+clothes+shopping+for+each+season&amp;sp=EgQgAXAB</t>
        </is>
      </c>
    </row>
    <row r="5274" ht="25.5" customHeight="1">
      <c r="A5274" t="inlineStr">
        <is>
          <t>Doing yardwork</t>
        </is>
      </c>
      <c r="B5274" t="inlineStr">
        <is>
          <t>How to do basic yard work for beginners</t>
        </is>
      </c>
      <c r="C5274"/>
      <c r="D5274"/>
      <c r="E5274" t="inlineStr">
        <is>
          <t>https://www.youtube.com/results?search_query=How+to+do+basic+yard+work+for+beginners&amp;sp=EgQgAXAB</t>
        </is>
      </c>
    </row>
    <row r="5275" ht="25.5" customHeight="1">
      <c r="A5275" t="inlineStr">
        <is>
          <t>Doing yardwork</t>
        </is>
      </c>
      <c r="B5275" t="inlineStr">
        <is>
          <t>Efficient techniques for doing yard work</t>
        </is>
      </c>
      <c r="C5275"/>
      <c r="D5275"/>
      <c r="E5275" t="inlineStr">
        <is>
          <t>https://www.youtube.com/results?search_query=Efficient+techniques+for+doing+yard+work&amp;sp=EgQgAXAB</t>
        </is>
      </c>
    </row>
    <row r="5276" ht="25.5" customHeight="1">
      <c r="A5276" t="inlineStr">
        <is>
          <t>Doing yardwork</t>
        </is>
      </c>
      <c r="B5276" t="inlineStr">
        <is>
          <t>Day in the life of a landscaper</t>
        </is>
      </c>
      <c r="C5276"/>
      <c r="D5276"/>
      <c r="E5276" t="inlineStr">
        <is>
          <t>https://www.youtube.com/results?search_query=Day+in+the+life+of+a+landscaper&amp;sp=EgQgAXAB</t>
        </is>
      </c>
    </row>
    <row r="5277" ht="25.5" customHeight="1">
      <c r="A5277" t="inlineStr">
        <is>
          <t>Doing yardwork</t>
        </is>
      </c>
      <c r="B5277" t="inlineStr">
        <is>
          <t>Most effective yard work tools</t>
        </is>
      </c>
      <c r="C5277"/>
      <c r="D5277"/>
      <c r="E5277" t="inlineStr">
        <is>
          <t>https://www.youtube.com/results?search_query=Most+effective+yard+work+tools&amp;sp=EgQgAXAB</t>
        </is>
      </c>
    </row>
    <row r="5278" ht="25.5" customHeight="1">
      <c r="A5278" t="inlineStr">
        <is>
          <t>Doing yardwork</t>
        </is>
      </c>
      <c r="B5278" t="inlineStr">
        <is>
          <t>DIY yard work tips and tricks</t>
        </is>
      </c>
      <c r="C5278"/>
      <c r="D5278"/>
      <c r="E5278" t="inlineStr">
        <is>
          <t>https://www.youtube.com/results?search_query=DIY+yard+work+tips+and+tricks&amp;sp=EgQgAXAB</t>
        </is>
      </c>
    </row>
    <row r="5279" ht="25.5" customHeight="1">
      <c r="A5279" t="inlineStr">
        <is>
          <t>Doing yardwork</t>
        </is>
      </c>
      <c r="B5279" t="inlineStr">
        <is>
          <t>How to maintain your yard throughout the year</t>
        </is>
      </c>
      <c r="C5279"/>
      <c r="D5279"/>
      <c r="E5279" t="inlineStr">
        <is>
          <t>https://www.youtube.com/results?search_query=How+to+maintain+your+yard+throughout+the+year&amp;sp=EgQgAXAB</t>
        </is>
      </c>
    </row>
    <row r="5280" ht="25.5" customHeight="1">
      <c r="A5280" t="inlineStr">
        <is>
          <t>Doing yardwork</t>
        </is>
      </c>
      <c r="B5280" t="inlineStr">
        <is>
          <t>Step by step guide to trimming and pruning</t>
        </is>
      </c>
      <c r="C5280"/>
      <c r="D5280"/>
      <c r="E5280" t="inlineStr">
        <is>
          <t>https://www.youtube.com/results?search_query=Step+by+step+guide+to+trimming+and+pruning&amp;sp=EgQgAXAB</t>
        </is>
      </c>
    </row>
    <row r="5281" ht="25.5" customHeight="1">
      <c r="A5281" t="inlineStr">
        <is>
          <t>Doing yardwork</t>
        </is>
      </c>
      <c r="B5281" t="inlineStr">
        <is>
          <t>Yardwork safety precautions to follow</t>
        </is>
      </c>
      <c r="C5281"/>
      <c r="D5281"/>
      <c r="E5281" t="inlineStr">
        <is>
          <t>https://www.youtube.com/results?search_query=Yardwork+safety+precautions+to+follow&amp;sp=EgQgAXAB</t>
        </is>
      </c>
    </row>
    <row r="5282" ht="25.5" customHeight="1">
      <c r="A5282" t="inlineStr">
        <is>
          <t>Doing yardwork</t>
        </is>
      </c>
      <c r="B5282" t="inlineStr">
        <is>
          <t>How to prepare your yard for different seasons</t>
        </is>
      </c>
      <c r="C5282"/>
      <c r="D5282"/>
      <c r="E5282" t="inlineStr">
        <is>
          <t>https://www.youtube.com/results?search_query=How+to+prepare+your+yard+for+different+seasons&amp;sp=EgQgAXAB</t>
        </is>
      </c>
    </row>
    <row r="5283" ht="25.5" customHeight="1">
      <c r="A5283" t="inlineStr">
        <is>
          <t>Doing yardwork</t>
        </is>
      </c>
      <c r="B5283" t="inlineStr">
        <is>
          <t>Transforming your yard: before and after videos</t>
        </is>
      </c>
      <c r="C5283"/>
      <c r="D5283"/>
      <c r="E5283" t="inlineStr">
        <is>
          <t>https://www.youtube.com/results?search_query=Transforming+your+yard:+before+and+after+videos&amp;sp=EgQgAXAB</t>
        </is>
      </c>
    </row>
    <row r="5284" ht="25.5" customHeight="1">
      <c r="A5284" t="inlineStr">
        <is>
          <t>car mechanic</t>
        </is>
      </c>
      <c r="B5284" t="inlineStr">
        <is>
          <t>How to become a car mechanic</t>
        </is>
      </c>
      <c r="C5284"/>
      <c r="D5284"/>
      <c r="E5284" t="inlineStr">
        <is>
          <t>https://www.youtube.com/results?search_query=How+to+become+a+car+mechanic&amp;sp=EgQgAXAB</t>
        </is>
      </c>
    </row>
    <row r="5285" ht="25.5" customHeight="1">
      <c r="A5285" t="inlineStr">
        <is>
          <t>car mechanic</t>
        </is>
      </c>
      <c r="B5285" t="inlineStr">
        <is>
          <t>Day in the life of a professional car mechanic</t>
        </is>
      </c>
      <c r="C5285"/>
      <c r="D5285"/>
      <c r="E5285" t="inlineStr">
        <is>
          <t>https://www.youtube.com/results?search_query=Day+in+the+life+of+a+professional+car+mechanic&amp;sp=EgQgAXAB</t>
        </is>
      </c>
    </row>
    <row r="5286" ht="25.5" customHeight="1">
      <c r="A5286" t="inlineStr">
        <is>
          <t>car mechanic</t>
        </is>
      </c>
      <c r="B5286" t="inlineStr">
        <is>
          <t>Car mechanic tutorial for beginners</t>
        </is>
      </c>
      <c r="C5286"/>
      <c r="D5286"/>
      <c r="E5286" t="inlineStr">
        <is>
          <t>https://www.youtube.com/results?search_query=Car+mechanic+tutorial+for+beginners&amp;sp=EgQgAXAB</t>
        </is>
      </c>
    </row>
    <row r="5287" ht="25.5" customHeight="1">
      <c r="A5287" t="inlineStr">
        <is>
          <t>car mechanic</t>
        </is>
      </c>
      <c r="B5287" t="inlineStr">
        <is>
          <t>How to change oil in a car  mechanic guide</t>
        </is>
      </c>
      <c r="C5287"/>
      <c r="D5287"/>
      <c r="E5287" t="inlineStr">
        <is>
          <t>https://www.youtube.com/results?search_query=How+to+change+oil+in+a+car++mechanic+guide&amp;sp=EgQgAXAB</t>
        </is>
      </c>
    </row>
    <row r="5288" ht="25.5" customHeight="1">
      <c r="A5288" t="inlineStr">
        <is>
          <t>car mechanic</t>
        </is>
      </c>
      <c r="B5288" t="inlineStr">
        <is>
          <t>Understanding car mechanic's tools and their use</t>
        </is>
      </c>
      <c r="C5288"/>
      <c r="D5288"/>
      <c r="E5288" t="inlineStr">
        <is>
          <t>https://www.youtube.com/results?search_query=Understanding+car+mechanic's+tools+and+their+use&amp;sp=EgQgAXAB</t>
        </is>
      </c>
    </row>
    <row r="5289" ht="25.5" customHeight="1">
      <c r="A5289" t="inlineStr">
        <is>
          <t>car mechanic</t>
        </is>
      </c>
      <c r="B5289" t="inlineStr">
        <is>
          <t>Essential skills for a car mechanic</t>
        </is>
      </c>
      <c r="C5289"/>
      <c r="D5289"/>
      <c r="E5289" t="inlineStr">
        <is>
          <t>https://www.youtube.com/results?search_query=Essential+skills+for+a+car+mechanic&amp;sp=EgQgAXAB</t>
        </is>
      </c>
    </row>
    <row r="5290" ht="25.5" customHeight="1">
      <c r="A5290" t="inlineStr">
        <is>
          <t>car mechanic</t>
        </is>
      </c>
      <c r="B5290" t="inlineStr">
        <is>
          <t>Auto repair tips from a professional car mechanic</t>
        </is>
      </c>
      <c r="C5290"/>
      <c r="D5290"/>
      <c r="E5290" t="inlineStr">
        <is>
          <t>https://www.youtube.com/results?search_query=Auto+repair+tips+from+a+professional+car+mechanic&amp;sp=EgQgAXAB</t>
        </is>
      </c>
    </row>
    <row r="5291" ht="25.5" customHeight="1">
      <c r="A5291" t="inlineStr">
        <is>
          <t>car mechanic</t>
        </is>
      </c>
      <c r="B5291" t="inlineStr">
        <is>
          <t>Behind the scenes of a car repair shop</t>
        </is>
      </c>
      <c r="C5291"/>
      <c r="D5291"/>
      <c r="E5291" t="inlineStr">
        <is>
          <t>https://www.youtube.com/results?search_query=Behind+the+scenes+of+a+car+repair+shop&amp;sp=EgQgAXAB</t>
        </is>
      </c>
    </row>
    <row r="5292" ht="25.5" customHeight="1">
      <c r="A5292" t="inlineStr">
        <is>
          <t>car mechanic</t>
        </is>
      </c>
      <c r="B5292" t="inlineStr">
        <is>
          <t>How to fix common car problems  DIY mechanic</t>
        </is>
      </c>
      <c r="C5292"/>
      <c r="D5292"/>
      <c r="E5292" t="inlineStr">
        <is>
          <t>https://www.youtube.com/results?search_query=How+to+fix+common+car+problems++DIY+mechanic&amp;sp=EgQgAXAB</t>
        </is>
      </c>
    </row>
    <row r="5293" ht="25.5" customHeight="1">
      <c r="A5293" t="inlineStr">
        <is>
          <t>car mechanic</t>
        </is>
      </c>
      <c r="B5293" t="inlineStr">
        <is>
          <t>Car mechanic trade secrets revealed</t>
        </is>
      </c>
      <c r="C5293"/>
      <c r="D5293"/>
      <c r="E5293" t="inlineStr">
        <is>
          <t>https://www.youtube.com/results?search_query=Car+mechanic+trade+secrets+revealed&amp;sp=EgQgAXAB</t>
        </is>
      </c>
    </row>
    <row r="5294" ht="25.5" customHeight="1">
      <c r="A5294" t="inlineStr">
        <is>
          <t>Bugs</t>
        </is>
      </c>
      <c r="B5294" t="inlineStr">
        <is>
          <t>How to identify different types of bugs'</t>
        </is>
      </c>
      <c r="C5294" t="inlineStr">
        <is>
          <t>Yes</t>
        </is>
      </c>
      <c r="D5294"/>
      <c r="E5294" t="inlineStr">
        <is>
          <t>https://www.youtube.com/results?search_query=How+to+identify+different+types+of+bugs'&amp;sp=EgQgAXAB</t>
        </is>
      </c>
    </row>
    <row r="5295" ht="25.5" customHeight="1">
      <c r="A5295" t="inlineStr">
        <is>
          <t>Bugs</t>
        </is>
      </c>
      <c r="B5295" t="inlineStr">
        <is>
          <t>Documentary on bugs lifecycle'</t>
        </is>
      </c>
      <c r="C5295" t="inlineStr">
        <is>
          <t>Yes</t>
        </is>
      </c>
      <c r="D5295"/>
      <c r="E5295" t="inlineStr">
        <is>
          <t>https://www.youtube.com/results?search_query=Documentary+on+bugs+lifecycle'&amp;sp=EgQgAXAB</t>
        </is>
      </c>
    </row>
    <row r="5296" ht="25.5" customHeight="1">
      <c r="A5296" t="inlineStr">
        <is>
          <t>Bugs</t>
        </is>
      </c>
      <c r="B5296" t="inlineStr">
        <is>
          <t>Indepth look at the behavior of bugs'</t>
        </is>
      </c>
      <c r="C5296" t="inlineStr">
        <is>
          <t>Yes</t>
        </is>
      </c>
      <c r="D5296"/>
      <c r="E5296" t="inlineStr">
        <is>
          <t>https://www.youtube.com/results?search_query=Indepth+look+at+the+behavior+of+bugs'&amp;sp=EgQgAXAB</t>
        </is>
      </c>
    </row>
    <row r="5297" ht="25.5" customHeight="1">
      <c r="A5297" t="inlineStr">
        <is>
          <t>Bugs</t>
        </is>
      </c>
      <c r="B5297" t="inlineStr">
        <is>
          <t>How to prevent bug infestations at home'</t>
        </is>
      </c>
      <c r="C5297" t="inlineStr">
        <is>
          <t>Yes</t>
        </is>
      </c>
      <c r="D5297"/>
      <c r="E5297" t="inlineStr">
        <is>
          <t>https://www.youtube.com/results?search_query=How+to+prevent+bug+infestations+at+home'&amp;sp=EgQgAXAB</t>
        </is>
      </c>
    </row>
    <row r="5298" ht="25.5" customHeight="1">
      <c r="A5298" t="inlineStr">
        <is>
          <t>Bugs</t>
        </is>
      </c>
      <c r="B5298" t="inlineStr">
        <is>
          <t>Common bugs in garden and how to deal with them'</t>
        </is>
      </c>
      <c r="C5298" t="inlineStr">
        <is>
          <t>Yes</t>
        </is>
      </c>
      <c r="D5298"/>
      <c r="E5298" t="inlineStr">
        <is>
          <t>https://www.youtube.com/results?search_query=Common+bugs+in+garden+and+how+to+deal+with+them'&amp;sp=EgQgAXAB</t>
        </is>
      </c>
    </row>
    <row r="5299" ht="25.5" customHeight="1">
      <c r="A5299" t="inlineStr">
        <is>
          <t>Bugs</t>
        </is>
      </c>
      <c r="B5299" t="inlineStr">
        <is>
          <t>Day in the life of an entomologist'</t>
        </is>
      </c>
      <c r="C5299" t="inlineStr">
        <is>
          <t>Yes</t>
        </is>
      </c>
      <c r="D5299"/>
      <c r="E5299" t="inlineStr">
        <is>
          <t>https://www.youtube.com/results?search_query=Day+in+the+life+of+an+entomologist'&amp;sp=EgQgAXAB</t>
        </is>
      </c>
    </row>
    <row r="5300" ht="25.5" customHeight="1">
      <c r="A5300" t="inlineStr">
        <is>
          <t>Bugs</t>
        </is>
      </c>
      <c r="B5300" t="inlineStr">
        <is>
          <t>How bugs contribute to the ecosystem'</t>
        </is>
      </c>
      <c r="C5300" t="inlineStr">
        <is>
          <t>Yes</t>
        </is>
      </c>
      <c r="D5300"/>
      <c r="E5300" t="inlineStr">
        <is>
          <t>https://www.youtube.com/results?search_query=How+bugs+contribute+to+the+ecosystem'&amp;sp=EgQgAXAB</t>
        </is>
      </c>
    </row>
    <row r="5301" ht="25.5" customHeight="1">
      <c r="A5301" t="inlineStr">
        <is>
          <t>Bugs</t>
        </is>
      </c>
      <c r="B5301" t="inlineStr">
        <is>
          <t>Microscopic view of bugs interaction'</t>
        </is>
      </c>
      <c r="C5301" t="inlineStr">
        <is>
          <t>Yes</t>
        </is>
      </c>
      <c r="D5301"/>
      <c r="E5301" t="inlineStr">
        <is>
          <t>https://www.youtube.com/results?search_query=Microscopic+view+of+bugs+interaction'&amp;sp=EgQgAXAB</t>
        </is>
      </c>
    </row>
    <row r="5302" ht="25.5" customHeight="1">
      <c r="A5302" t="inlineStr">
        <is>
          <t>Bugs</t>
        </is>
      </c>
      <c r="B5302" t="inlineStr">
        <is>
          <t>Identifying harmful bugs and how to safely remove them'</t>
        </is>
      </c>
      <c r="C5302" t="inlineStr">
        <is>
          <t>Yes</t>
        </is>
      </c>
      <c r="D5302"/>
      <c r="E5302" t="inlineStr">
        <is>
          <t>https://www.youtube.com/results?search_query=Identifying+harmful+bugs+and+how+to+safely+remove+them'&amp;sp=EgQgAXAB</t>
        </is>
      </c>
    </row>
    <row r="5303" ht="25.5" customHeight="1">
      <c r="A5303" t="inlineStr">
        <is>
          <t>Bugs</t>
        </is>
      </c>
      <c r="B5303" t="inlineStr">
        <is>
          <t>Timelapse videos of bugs building homes'</t>
        </is>
      </c>
      <c r="C5303" t="inlineStr">
        <is>
          <t>Yes</t>
        </is>
      </c>
      <c r="D5303"/>
      <c r="E5303" t="inlineStr">
        <is>
          <t>https://www.youtube.com/results?search_query=Timelapse+videos+of+bugs+building+homes'&amp;sp=EgQgAXAB</t>
        </is>
      </c>
    </row>
    <row r="5304" ht="25.5" customHeight="1">
      <c r="A5304" t="inlineStr">
        <is>
          <t>Rabbits</t>
        </is>
      </c>
      <c r="B5304" t="inlineStr">
        <is>
          <t>How to care for a pet rabbit</t>
        </is>
      </c>
      <c r="C5304" t="inlineStr">
        <is>
          <t>Yes</t>
        </is>
      </c>
      <c r="D5304"/>
      <c r="E5304" t="inlineStr">
        <is>
          <t>https://www.youtube.com/results?search_query=How+to+care+for+a+pet+rabbit&amp;sp=EgQgAXAB</t>
        </is>
      </c>
    </row>
    <row r="5305" ht="25.5" customHeight="1">
      <c r="A5305" t="inlineStr">
        <is>
          <t>Rabbits</t>
        </is>
      </c>
      <c r="B5305" t="inlineStr">
        <is>
          <t>Rabbit behaviour explained</t>
        </is>
      </c>
      <c r="C5305" t="inlineStr">
        <is>
          <t>Yes</t>
        </is>
      </c>
      <c r="D5305"/>
      <c r="E5305" t="inlineStr">
        <is>
          <t>https://www.youtube.com/results?search_query=Rabbit+behaviour+explained&amp;sp=EgQgAXAB</t>
        </is>
      </c>
    </row>
    <row r="5306" ht="25.5" customHeight="1">
      <c r="A5306" t="inlineStr">
        <is>
          <t>Rabbits</t>
        </is>
      </c>
      <c r="B5306" t="inlineStr">
        <is>
          <t>Day in the life of a rabbit breeder</t>
        </is>
      </c>
      <c r="C5306" t="inlineStr">
        <is>
          <t>Yes</t>
        </is>
      </c>
      <c r="D5306"/>
      <c r="E5306" t="inlineStr">
        <is>
          <t>https://www.youtube.com/results?search_query=Day+in+the+life+of+a+rabbit+breeder&amp;sp=EgQgAXAB</t>
        </is>
      </c>
    </row>
    <row r="5307" ht="25.5" customHeight="1">
      <c r="A5307" t="inlineStr">
        <is>
          <t>Rabbits</t>
        </is>
      </c>
      <c r="B5307" t="inlineStr">
        <is>
          <t>How to train a rabbit to use a litter box</t>
        </is>
      </c>
      <c r="C5307" t="inlineStr">
        <is>
          <t>Yes</t>
        </is>
      </c>
      <c r="D5307"/>
      <c r="E5307" t="inlineStr">
        <is>
          <t>https://www.youtube.com/results?search_query=How+to+train+a+rabbit+to+use+a+litter+box&amp;sp=EgQgAXAB</t>
        </is>
      </c>
    </row>
    <row r="5308" ht="25.5" customHeight="1">
      <c r="A5308" t="inlineStr">
        <is>
          <t>Rabbits</t>
        </is>
      </c>
      <c r="B5308" t="inlineStr">
        <is>
          <t>Guidelines for feeding rabbits</t>
        </is>
      </c>
      <c r="C5308" t="inlineStr">
        <is>
          <t>Yes</t>
        </is>
      </c>
      <c r="D5308"/>
      <c r="E5308" t="inlineStr">
        <is>
          <t>https://www.youtube.com/results?search_query=Guidelines+for+feeding+rabbits&amp;sp=EgQgAXAB</t>
        </is>
      </c>
    </row>
    <row r="5309" ht="25.5" customHeight="1">
      <c r="A5309" t="inlineStr">
        <is>
          <t>Rabbits</t>
        </is>
      </c>
      <c r="B5309" t="inlineStr">
        <is>
          <t>House rabbit playtime activities</t>
        </is>
      </c>
      <c r="C5309" t="inlineStr">
        <is>
          <t>Yes</t>
        </is>
      </c>
      <c r="D5309"/>
      <c r="E5309" t="inlineStr">
        <is>
          <t>https://www.youtube.com/results?search_query=House+rabbit+playtime+activities&amp;sp=EgQgAXAB</t>
        </is>
      </c>
    </row>
    <row r="5310" ht="25.5" customHeight="1">
      <c r="A5310" t="inlineStr">
        <is>
          <t>Rabbits</t>
        </is>
      </c>
      <c r="B5310" t="inlineStr">
        <is>
          <t>DIY rabbit hutch building instructions</t>
        </is>
      </c>
      <c r="C5310" t="inlineStr">
        <is>
          <t>Yes</t>
        </is>
      </c>
      <c r="D5310"/>
      <c r="E5310" t="inlineStr">
        <is>
          <t>https://www.youtube.com/results?search_query=DIY+rabbit+hutch+building+instructions&amp;sp=EgQgAXAB</t>
        </is>
      </c>
    </row>
    <row r="5311" ht="25.5" customHeight="1">
      <c r="A5311" t="inlineStr">
        <is>
          <t>Rabbits</t>
        </is>
      </c>
      <c r="B5311" t="inlineStr">
        <is>
          <t>Top 10 rabbit breeds and their characteristics</t>
        </is>
      </c>
      <c r="C5311" t="inlineStr">
        <is>
          <t>Yes</t>
        </is>
      </c>
      <c r="D5311"/>
      <c r="E5311" t="inlineStr">
        <is>
          <t>https://www.youtube.com/results?search_query=Top+10+rabbit+breeds+and+their+characteristics&amp;sp=EgQgAXAB</t>
        </is>
      </c>
    </row>
    <row r="5312" ht="25.5" customHeight="1">
      <c r="A5312" t="inlineStr">
        <is>
          <t>Rabbits</t>
        </is>
      </c>
      <c r="B5312" t="inlineStr">
        <is>
          <t>How to groom your rabbit</t>
        </is>
      </c>
      <c r="C5312" t="inlineStr">
        <is>
          <t>Yes</t>
        </is>
      </c>
      <c r="D5312"/>
      <c r="E5312" t="inlineStr">
        <is>
          <t>https://www.youtube.com/results?search_query=How+to+groom+your+rabbit&amp;sp=EgQgAXAB</t>
        </is>
      </c>
    </row>
    <row r="5313" ht="25.5" customHeight="1">
      <c r="A5313" t="inlineStr">
        <is>
          <t>Rabbits</t>
        </is>
      </c>
      <c r="B5313" t="inlineStr">
        <is>
          <t>Understanding rabbit communication and body language</t>
        </is>
      </c>
      <c r="C5313" t="inlineStr">
        <is>
          <t>Yes</t>
        </is>
      </c>
      <c r="D5313"/>
      <c r="E5313" t="inlineStr">
        <is>
          <t>https://www.youtube.com/results?search_query=Understanding+rabbit+communication+and+body+language&amp;sp=EgQgAXAB</t>
        </is>
      </c>
    </row>
    <row r="5314" ht="25.5" customHeight="1">
      <c r="A5314" t="inlineStr">
        <is>
          <t>attacking</t>
        </is>
      </c>
      <c r="B5314" t="inlineStr">
        <is>
          <t>How to attack in football effectively</t>
        </is>
      </c>
      <c r="C5314"/>
      <c r="D5314"/>
      <c r="E5314" t="inlineStr">
        <is>
          <t>https://www.youtube.com/results?search_query=How+to+attack+in+football+effectively&amp;sp=EgQgAXAB</t>
        </is>
      </c>
    </row>
    <row r="5315" ht="25.5" customHeight="1">
      <c r="A5315" t="inlineStr">
        <is>
          <t>attacking</t>
        </is>
      </c>
      <c r="B5315" t="inlineStr">
        <is>
          <t>Mastering attacking techniques in chess</t>
        </is>
      </c>
      <c r="C5315"/>
      <c r="D5315"/>
      <c r="E5315" t="inlineStr">
        <is>
          <t>https://www.youtube.com/results?search_query=Mastering+attacking+techniques+in+chess&amp;sp=EgQgAXAB</t>
        </is>
      </c>
    </row>
    <row r="5316" ht="25.5" customHeight="1">
      <c r="A5316" t="inlineStr">
        <is>
          <t>attacking</t>
        </is>
      </c>
      <c r="B5316" t="inlineStr">
        <is>
          <t>Day in the life of a martial artist practicing attack moves</t>
        </is>
      </c>
      <c r="C5316"/>
      <c r="D5316"/>
      <c r="E5316" t="inlineStr">
        <is>
          <t>https://www.youtube.com/results?search_query=Day+in+the+life+of+a+martial+artist+practicing+attack+moves&amp;sp=EgQgAXAB</t>
        </is>
      </c>
    </row>
    <row r="5317" ht="25.5" customHeight="1">
      <c r="A5317" t="inlineStr">
        <is>
          <t>attacking</t>
        </is>
      </c>
      <c r="B5317" t="inlineStr">
        <is>
          <t>Strategies for attacking in volleyball games</t>
        </is>
      </c>
      <c r="C5317"/>
      <c r="D5317"/>
      <c r="E5317" t="inlineStr">
        <is>
          <t>https://www.youtube.com/results?search_query=Strategies+for+attacking+in+volleyball+games&amp;sp=EgQgAXAB</t>
        </is>
      </c>
    </row>
    <row r="5318" ht="25.5" customHeight="1">
      <c r="A5318" t="inlineStr">
        <is>
          <t>attacking</t>
        </is>
      </c>
      <c r="B5318" t="inlineStr">
        <is>
          <t>Rugby attacking drills and skills training</t>
        </is>
      </c>
      <c r="C5318"/>
      <c r="D5318"/>
      <c r="E5318" t="inlineStr">
        <is>
          <t>https://www.youtube.com/results?search_query=Rugby+attacking+drills+and+skills+training&amp;sp=EgQgAXAB</t>
        </is>
      </c>
    </row>
    <row r="5319" ht="25.5" customHeight="1">
      <c r="A5319" t="inlineStr">
        <is>
          <t>attacking</t>
        </is>
      </c>
      <c r="B5319" t="inlineStr">
        <is>
          <t>Perfecting attack in Table Tennis</t>
        </is>
      </c>
      <c r="C5319"/>
      <c r="D5319"/>
      <c r="E5319" t="inlineStr">
        <is>
          <t>https://www.youtube.com/results?search_query=Perfecting+attack+in+Table+Tennis&amp;sp=EgQgAXAB</t>
        </is>
      </c>
    </row>
    <row r="5320" ht="25.5" customHeight="1">
      <c r="A5320" t="inlineStr">
        <is>
          <t>attacking</t>
        </is>
      </c>
      <c r="B5320" t="inlineStr">
        <is>
          <t>Ascendancy of attacking in soccer: Tactics and practices</t>
        </is>
      </c>
      <c r="C5320"/>
      <c r="D5320"/>
      <c r="E5320" t="inlineStr">
        <is>
          <t>https://www.youtube.com/results?search_query=Ascendancy+of+attacking+in+soccer:+Tactics+and+practices&amp;sp=EgQgAXAB</t>
        </is>
      </c>
    </row>
    <row r="5321" ht="25.5" customHeight="1">
      <c r="A5321" t="inlineStr">
        <is>
          <t>attacking</t>
        </is>
      </c>
      <c r="B5321" t="inlineStr">
        <is>
          <t>The art of attacking in basketball</t>
        </is>
      </c>
      <c r="C5321"/>
      <c r="D5321"/>
      <c r="E5321" t="inlineStr">
        <is>
          <t>https://www.youtube.com/results?search_query=The+art+of+attacking+in+basketball&amp;sp=EgQgAXAB</t>
        </is>
      </c>
    </row>
    <row r="5322" ht="25.5" customHeight="1">
      <c r="A5322" t="inlineStr">
        <is>
          <t>attacking</t>
        </is>
      </c>
      <c r="B5322" t="inlineStr">
        <is>
          <t>How to launch an attacking move in a card game</t>
        </is>
      </c>
      <c r="C5322"/>
      <c r="D5322"/>
      <c r="E5322" t="inlineStr">
        <is>
          <t>https://www.youtube.com/results?search_query=How+to+launch+an+attacking+move+in+a+card+game&amp;sp=EgQgAXAB</t>
        </is>
      </c>
    </row>
    <row r="5323" ht="25.5" customHeight="1">
      <c r="A5323" t="inlineStr">
        <is>
          <t>attacking</t>
        </is>
      </c>
      <c r="B5323" t="inlineStr">
        <is>
          <t>Understanding attacking strategy in Esports.</t>
        </is>
      </c>
      <c r="C5323"/>
      <c r="D5323"/>
      <c r="E5323" t="inlineStr">
        <is>
          <t>https://www.youtube.com/results?search_query=Understanding+attacking+strategy+in+Esports.&amp;sp=EgQgAXAB</t>
        </is>
      </c>
    </row>
    <row r="5324" ht="25.5" customHeight="1">
      <c r="A5324" t="inlineStr">
        <is>
          <t>chasing</t>
        </is>
      </c>
      <c r="B5324" t="inlineStr">
        <is>
          <t>How to film a chasing scene</t>
        </is>
      </c>
      <c r="C5324"/>
      <c r="D5324"/>
      <c r="E5324" t="inlineStr">
        <is>
          <t>https://www.youtube.com/results?search_query=How+to+film+a+chasing+scene&amp;sp=EgQgAXAB</t>
        </is>
      </c>
    </row>
    <row r="5325" ht="25.5" customHeight="1">
      <c r="A5325" t="inlineStr">
        <is>
          <t>chasing</t>
        </is>
      </c>
      <c r="B5325" t="inlineStr">
        <is>
          <t>Techniques for chasing a dream</t>
        </is>
      </c>
      <c r="C5325"/>
      <c r="D5325"/>
      <c r="E5325" t="inlineStr">
        <is>
          <t>https://www.youtube.com/results?search_query=Techniques+for+chasing+a+dream&amp;sp=EgQgAXAB</t>
        </is>
      </c>
    </row>
    <row r="5326" ht="25.5" customHeight="1">
      <c r="A5326" t="inlineStr">
        <is>
          <t>chasing</t>
        </is>
      </c>
      <c r="B5326" t="inlineStr">
        <is>
          <t>Highspeed car chases in movies</t>
        </is>
      </c>
      <c r="C5326"/>
      <c r="D5326"/>
      <c r="E5326" t="inlineStr">
        <is>
          <t>https://www.youtube.com/results?search_query=Highspeed+car+chases+in+movies&amp;sp=EgQgAXAB</t>
        </is>
      </c>
    </row>
    <row r="5327" ht="25.5" customHeight="1">
      <c r="A5327" t="inlineStr">
        <is>
          <t>chasing</t>
        </is>
      </c>
      <c r="B5327" t="inlineStr">
        <is>
          <t>Day in the life of a storm chaser</t>
        </is>
      </c>
      <c r="C5327"/>
      <c r="D5327"/>
      <c r="E5327" t="inlineStr">
        <is>
          <t>https://www.youtube.com/results?search_query=Day+in+the+life+of+a+storm+chaser&amp;sp=EgQgAXAB</t>
        </is>
      </c>
    </row>
    <row r="5328" ht="25.5" customHeight="1">
      <c r="A5328" t="inlineStr">
        <is>
          <t>chasing</t>
        </is>
      </c>
      <c r="B5328" t="inlineStr">
        <is>
          <t>Chasing professional running tips</t>
        </is>
      </c>
      <c r="C5328"/>
      <c r="D5328"/>
      <c r="E5328" t="inlineStr">
        <is>
          <t>https://www.youtube.com/results?search_query=Chasing+professional+running+tips&amp;sp=EgQgAXAB</t>
        </is>
      </c>
    </row>
    <row r="5329" ht="25.5" customHeight="1">
      <c r="A5329" t="inlineStr">
        <is>
          <t>chasing</t>
        </is>
      </c>
      <c r="B5329" t="inlineStr">
        <is>
          <t>Kids chasing bubbles fun activities</t>
        </is>
      </c>
      <c r="C5329"/>
      <c r="D5329"/>
      <c r="E5329" t="inlineStr">
        <is>
          <t>https://www.youtube.com/results?search_query=Kids+chasing+bubbles+fun+activities&amp;sp=EgQgAXAB</t>
        </is>
      </c>
    </row>
    <row r="5330" ht="25.5" customHeight="1">
      <c r="A5330" t="inlineStr">
        <is>
          <t>chasing</t>
        </is>
      </c>
      <c r="B5330" t="inlineStr">
        <is>
          <t>How to interpret chasing dreams</t>
        </is>
      </c>
      <c r="C5330"/>
      <c r="D5330"/>
      <c r="E5330" t="inlineStr">
        <is>
          <t>https://www.youtube.com/results?search_query=How+to+interpret+chasing+dreams&amp;sp=EgQgAXAB</t>
        </is>
      </c>
    </row>
    <row r="5331" ht="25.5" customHeight="1">
      <c r="A5331" t="inlineStr">
        <is>
          <t>chasing</t>
        </is>
      </c>
      <c r="B5331" t="inlineStr">
        <is>
          <t>Training a dog to chase a ball</t>
        </is>
      </c>
      <c r="C5331"/>
      <c r="D5331"/>
      <c r="E5331" t="inlineStr">
        <is>
          <t>https://www.youtube.com/results?search_query=Training+a+dog+to+chase+a+ball&amp;sp=EgQgAXAB</t>
        </is>
      </c>
    </row>
    <row r="5332" ht="25.5" customHeight="1">
      <c r="A5332" t="inlineStr">
        <is>
          <t>chasing</t>
        </is>
      </c>
      <c r="B5332" t="inlineStr">
        <is>
          <t>Health benefits of daily chasing games</t>
        </is>
      </c>
      <c r="C5332"/>
      <c r="D5332"/>
      <c r="E5332" t="inlineStr">
        <is>
          <t>https://www.youtube.com/results?search_query=Health+benefits+of+daily+chasing+games&amp;sp=EgQgAXAB</t>
        </is>
      </c>
    </row>
    <row r="5333" ht="25.5" customHeight="1">
      <c r="A5333" t="inlineStr">
        <is>
          <t>chasing</t>
        </is>
      </c>
      <c r="B5333" t="inlineStr">
        <is>
          <t>Adventure of chasing northern lights</t>
        </is>
      </c>
      <c r="C5333"/>
      <c r="D5333"/>
      <c r="E5333" t="inlineStr">
        <is>
          <t>https://www.youtube.com/results?search_query=Adventure+of+chasing+northern+lights&amp;sp=EgQgAXAB</t>
        </is>
      </c>
    </row>
    <row r="5334" ht="25.5" customHeight="1">
      <c r="A5334" t="inlineStr">
        <is>
          <t>coming</t>
        </is>
      </c>
      <c r="B5334" t="inlineStr">
        <is>
          <t>Coming home from work routine</t>
        </is>
      </c>
      <c r="C5334"/>
      <c r="D5334"/>
      <c r="E5334" t="inlineStr">
        <is>
          <t>https://www.youtube.com/results?search_query=Coming+home+from+work+routine&amp;sp=EgQgAXAB</t>
        </is>
      </c>
    </row>
    <row r="5335" ht="25.5" customHeight="1">
      <c r="A5335" t="inlineStr">
        <is>
          <t>coming</t>
        </is>
      </c>
      <c r="B5335" t="inlineStr">
        <is>
          <t>How to prepare for coming guests</t>
        </is>
      </c>
      <c r="C5335"/>
      <c r="D5335"/>
      <c r="E5335" t="inlineStr">
        <is>
          <t>https://www.youtube.com/results?search_query=How+to+prepare+for+coming+guests&amp;sp=EgQgAXAB</t>
        </is>
      </c>
    </row>
    <row r="5336" ht="25.5" customHeight="1">
      <c r="A5336" t="inlineStr">
        <is>
          <t>coming</t>
        </is>
      </c>
      <c r="B5336" t="inlineStr">
        <is>
          <t>Day in the life of my coming of age event</t>
        </is>
      </c>
      <c r="C5336"/>
      <c r="D5336"/>
      <c r="E5336" t="inlineStr">
        <is>
          <t>https://www.youtube.com/results?search_query=Day+in+the+life+of+my+coming+of+age+event&amp;sp=EgQgAXAB</t>
        </is>
      </c>
    </row>
    <row r="5337" ht="25.5" customHeight="1">
      <c r="A5337" t="inlineStr">
        <is>
          <t>coming</t>
        </is>
      </c>
      <c r="B5337" t="inlineStr">
        <is>
          <t>Surprising girlfriend coming home after long</t>
        </is>
      </c>
      <c r="C5337"/>
      <c r="D5337"/>
      <c r="E5337" t="inlineStr">
        <is>
          <t>https://www.youtube.com/results?search_query=Surprising+girlfriend+coming+home+after+long&amp;sp=EgQgAXAB</t>
        </is>
      </c>
    </row>
    <row r="5338" ht="25.5" customHeight="1">
      <c r="A5338" t="inlineStr">
        <is>
          <t>coming</t>
        </is>
      </c>
      <c r="B5338" t="inlineStr">
        <is>
          <t>Tips to handle kids coming from school</t>
        </is>
      </c>
      <c r="C5338"/>
      <c r="D5338"/>
      <c r="E5338" t="inlineStr">
        <is>
          <t>https://www.youtube.com/results?search_query=Tips+to+handle+kids+coming+from+school&amp;sp=EgQgAXAB</t>
        </is>
      </c>
    </row>
    <row r="5339" ht="25.5" customHeight="1">
      <c r="A5339" t="inlineStr">
        <is>
          <t>coming</t>
        </is>
      </c>
      <c r="B5339" t="inlineStr">
        <is>
          <t>How to deal with puppy coming home</t>
        </is>
      </c>
      <c r="C5339"/>
      <c r="D5339"/>
      <c r="E5339" t="inlineStr">
        <is>
          <t>https://www.youtube.com/results?search_query=How+to+deal+with+puppy+coming+home&amp;sp=EgQgAXAB</t>
        </is>
      </c>
    </row>
    <row r="5340" ht="25.5" customHeight="1">
      <c r="A5340" t="inlineStr">
        <is>
          <t>coming</t>
        </is>
      </c>
      <c r="B5340" t="inlineStr">
        <is>
          <t>Expectation vs reality of coming to America</t>
        </is>
      </c>
      <c r="C5340"/>
      <c r="D5340"/>
      <c r="E5340" t="inlineStr">
        <is>
          <t>https://www.youtube.com/results?search_query=Expectation+vs+reality+of+coming+to+America&amp;sp=EgQgAXAB</t>
        </is>
      </c>
    </row>
    <row r="5341" ht="25.5" customHeight="1">
      <c r="A5341" t="inlineStr">
        <is>
          <t>coming</t>
        </is>
      </c>
      <c r="B5341" t="inlineStr">
        <is>
          <t>Live reaction to band's coming out album</t>
        </is>
      </c>
      <c r="C5341"/>
      <c r="D5341"/>
      <c r="E5341" t="inlineStr">
        <is>
          <t>https://www.youtube.com/results?search_query=Live+reaction+to+band's+coming+out+album&amp;sp=EgQgAXAB</t>
        </is>
      </c>
    </row>
    <row r="5342" ht="25.5" customHeight="1">
      <c r="A5342" t="inlineStr">
        <is>
          <t>coming</t>
        </is>
      </c>
      <c r="B5342" t="inlineStr">
        <is>
          <t>Coming out stories and how they managed</t>
        </is>
      </c>
      <c r="C5342"/>
      <c r="D5342"/>
      <c r="E5342" t="inlineStr">
        <is>
          <t>https://www.youtube.com/results?search_query=Coming+out+stories+and+how+they+managed&amp;sp=EgQgAXAB</t>
        </is>
      </c>
    </row>
    <row r="5343" ht="25.5" customHeight="1">
      <c r="A5343" t="inlineStr">
        <is>
          <t>coming</t>
        </is>
      </c>
      <c r="B5343" t="inlineStr">
        <is>
          <t>Day in the life of coming back to normal after covid</t>
        </is>
      </c>
      <c r="C5343"/>
      <c r="D5343"/>
      <c r="E5343" t="inlineStr">
        <is>
          <t>https://www.youtube.com/results?search_query=Day+in+the+life+of+coming+back+to+normal+after+covid&amp;sp=EgQgAXAB</t>
        </is>
      </c>
    </row>
    <row r="5344" ht="25.5" customHeight="1">
      <c r="A5344" t="inlineStr">
        <is>
          <t>crashing</t>
        </is>
      </c>
      <c r="B5344" t="inlineStr">
        <is>
          <t>How to avoid crashing your car</t>
        </is>
      </c>
      <c r="C5344"/>
      <c r="D5344"/>
      <c r="E5344" t="inlineStr">
        <is>
          <t>https://www.youtube.com/results?search_query=How+to+avoid+crashing+your+car&amp;sp=EgQgAXAB</t>
        </is>
      </c>
    </row>
    <row r="5345" ht="25.5" customHeight="1">
      <c r="A5345" t="inlineStr">
        <is>
          <t>crashing</t>
        </is>
      </c>
      <c r="B5345" t="inlineStr">
        <is>
          <t>Top 10 reasons for software crashing</t>
        </is>
      </c>
      <c r="C5345"/>
      <c r="D5345"/>
      <c r="E5345" t="inlineStr">
        <is>
          <t>https://www.youtube.com/results?search_query=Top+10+reasons+for+software+crashing&amp;sp=EgQgAXAB</t>
        </is>
      </c>
    </row>
    <row r="5346" ht="25.5" customHeight="1">
      <c r="A5346" t="inlineStr">
        <is>
          <t>crashing</t>
        </is>
      </c>
      <c r="B5346" t="inlineStr">
        <is>
          <t>Learning computer crashes repair</t>
        </is>
      </c>
      <c r="C5346"/>
      <c r="D5346"/>
      <c r="E5346" t="inlineStr">
        <is>
          <t>https://www.youtube.com/results?search_query=Learning+computer+crashes+repair&amp;sp=EgQgAXAB</t>
        </is>
      </c>
    </row>
    <row r="5347" ht="25.5" customHeight="1">
      <c r="A5347" t="inlineStr">
        <is>
          <t>crashing</t>
        </is>
      </c>
      <c r="B5347" t="inlineStr">
        <is>
          <t>Day in the life of a technical crash analyst</t>
        </is>
      </c>
      <c r="C5347"/>
      <c r="D5347"/>
      <c r="E5347" t="inlineStr">
        <is>
          <t>https://www.youtube.com/results?search_query=Day+in+the+life+of+a+technical+crash+analyst&amp;sp=EgQgAXAB</t>
        </is>
      </c>
    </row>
    <row r="5348" ht="25.5" customHeight="1">
      <c r="A5348" t="inlineStr">
        <is>
          <t>crashing</t>
        </is>
      </c>
      <c r="B5348" t="inlineStr">
        <is>
          <t>How to safely crash land a quadcopter</t>
        </is>
      </c>
      <c r="C5348"/>
      <c r="D5348"/>
      <c r="E5348" t="inlineStr">
        <is>
          <t>https://www.youtube.com/results?search_query=How+to+safely+crash+land+a+quadcopter&amp;sp=EgQgAXAB</t>
        </is>
      </c>
    </row>
    <row r="5349" ht="25.5" customHeight="1">
      <c r="A5349" t="inlineStr">
        <is>
          <t>crashing</t>
        </is>
      </c>
      <c r="B5349" t="inlineStr">
        <is>
          <t>Crashing waves sounds for relaxation</t>
        </is>
      </c>
      <c r="C5349"/>
      <c r="D5349"/>
      <c r="E5349" t="inlineStr">
        <is>
          <t>https://www.youtube.com/results?search_query=Crashing+waves+sounds+for+relaxation&amp;sp=EgQgAXAB</t>
        </is>
      </c>
    </row>
    <row r="5350" ht="25.5" customHeight="1">
      <c r="A5350" t="inlineStr">
        <is>
          <t>crashing</t>
        </is>
      </c>
      <c r="B5350" t="inlineStr">
        <is>
          <t>Stock market crashing and how to handle it</t>
        </is>
      </c>
      <c r="C5350"/>
      <c r="D5350"/>
      <c r="E5350" t="inlineStr">
        <is>
          <t>https://www.youtube.com/results?search_query=Stock+market+crashing+and+how+to+handle+it&amp;sp=EgQgAXAB</t>
        </is>
      </c>
    </row>
    <row r="5351" ht="25.5" customHeight="1">
      <c r="A5351" t="inlineStr">
        <is>
          <t>crashing</t>
        </is>
      </c>
      <c r="B5351" t="inlineStr">
        <is>
          <t>Experiences of survivors from plane crashes</t>
        </is>
      </c>
      <c r="C5351"/>
      <c r="D5351"/>
      <c r="E5351" t="inlineStr">
        <is>
          <t>https://www.youtube.com/results?search_query=Experiences+of+survivors+from+plane+crashes&amp;sp=EgQgAXAB</t>
        </is>
      </c>
    </row>
    <row r="5352" ht="25.5" customHeight="1">
      <c r="A5352" t="inlineStr">
        <is>
          <t>crashing</t>
        </is>
      </c>
      <c r="B5352" t="inlineStr">
        <is>
          <t>Bike crashing prevention techniques</t>
        </is>
      </c>
      <c r="C5352"/>
      <c r="D5352"/>
      <c r="E5352" t="inlineStr">
        <is>
          <t>https://www.youtube.com/results?search_query=Bike+crashing+prevention+techniques&amp;sp=EgQgAXAB</t>
        </is>
      </c>
    </row>
    <row r="5353" ht="25.5" customHeight="1">
      <c r="A5353" t="inlineStr">
        <is>
          <t>crashing</t>
        </is>
      </c>
      <c r="B5353" t="inlineStr">
        <is>
          <t>Crashing cooking show bloopers</t>
        </is>
      </c>
      <c r="C5353"/>
      <c r="D5353"/>
      <c r="E5353" t="inlineStr">
        <is>
          <t>https://www.youtube.com/results?search_query=Crashing+cooking+show+bloopers&amp;sp=EgQgAXAB</t>
        </is>
      </c>
    </row>
    <row r="5354" ht="25.5" customHeight="1">
      <c r="A5354" t="inlineStr">
        <is>
          <t>dancing</t>
        </is>
      </c>
      <c r="B5354" t="inlineStr">
        <is>
          <t>How to dance for beginners</t>
        </is>
      </c>
      <c r="C5354"/>
      <c r="D5354"/>
      <c r="E5354" t="inlineStr">
        <is>
          <t>https://www.youtube.com/results?search_query=How+to+dance+for+beginners&amp;sp=EgQgAXAB</t>
        </is>
      </c>
    </row>
    <row r="5355" ht="25.5" customHeight="1">
      <c r="A5355" t="inlineStr">
        <is>
          <t>dancing</t>
        </is>
      </c>
      <c r="B5355" t="inlineStr">
        <is>
          <t>Basic steps for ballroom dancing</t>
        </is>
      </c>
      <c r="C5355"/>
      <c r="D5355"/>
      <c r="E5355" t="inlineStr">
        <is>
          <t>https://www.youtube.com/results?search_query=Basic+steps+for+ballroom+dancing&amp;sp=EgQgAXAB</t>
        </is>
      </c>
    </row>
    <row r="5356" ht="25.5" customHeight="1">
      <c r="A5356" t="inlineStr">
        <is>
          <t>dancing</t>
        </is>
      </c>
      <c r="B5356" t="inlineStr">
        <is>
          <t>Intermediate hiphop dance routines</t>
        </is>
      </c>
      <c r="C5356"/>
      <c r="D5356"/>
      <c r="E5356" t="inlineStr">
        <is>
          <t>https://www.youtube.com/results?search_query=Intermediate+hiphop+dance+routines&amp;sp=EgQgAXAB</t>
        </is>
      </c>
    </row>
    <row r="5357" ht="25.5" customHeight="1">
      <c r="A5357" t="inlineStr">
        <is>
          <t>dancing</t>
        </is>
      </c>
      <c r="B5357" t="inlineStr">
        <is>
          <t>Tips and techniques to improve freestyle dance</t>
        </is>
      </c>
      <c r="C5357"/>
      <c r="D5357"/>
      <c r="E5357" t="inlineStr">
        <is>
          <t>https://www.youtube.com/results?search_query=Tips+and+techniques+to+improve+freestyle+dance&amp;sp=EgQgAXAB</t>
        </is>
      </c>
    </row>
    <row r="5358" ht="25.5" customHeight="1">
      <c r="A5358" t="inlineStr">
        <is>
          <t>dancing</t>
        </is>
      </c>
      <c r="B5358" t="inlineStr">
        <is>
          <t>Dancing workouts for weight loss</t>
        </is>
      </c>
      <c r="C5358"/>
      <c r="D5358"/>
      <c r="E5358" t="inlineStr">
        <is>
          <t>https://www.youtube.com/results?search_query=Dancing+workouts+for+weight+loss&amp;sp=EgQgAXAB</t>
        </is>
      </c>
    </row>
    <row r="5359" ht="25.5" customHeight="1">
      <c r="A5359" t="inlineStr">
        <is>
          <t>dancing</t>
        </is>
      </c>
      <c r="B5359" t="inlineStr">
        <is>
          <t>Day in the life of a professional dancer</t>
        </is>
      </c>
      <c r="C5359"/>
      <c r="D5359"/>
      <c r="E5359" t="inlineStr">
        <is>
          <t>https://www.youtube.com/results?search_query=Day+in+the+life+of+a+professional+dancer&amp;sp=EgQgAXAB</t>
        </is>
      </c>
    </row>
    <row r="5360" ht="25.5" customHeight="1">
      <c r="A5360" t="inlineStr">
        <is>
          <t>dancing</t>
        </is>
      </c>
      <c r="B5360" t="inlineStr">
        <is>
          <t>Salsa dance lessons for beginners</t>
        </is>
      </c>
      <c r="C5360"/>
      <c r="D5360"/>
      <c r="E5360" t="inlineStr">
        <is>
          <t>https://www.youtube.com/results?search_query=Salsa+dance+lessons+for+beginners&amp;sp=EgQgAXAB</t>
        </is>
      </c>
    </row>
    <row r="5361" ht="25.5" customHeight="1">
      <c r="A5361" t="inlineStr">
        <is>
          <t>dancing</t>
        </is>
      </c>
      <c r="B5361" t="inlineStr">
        <is>
          <t>Benefits of dancing for mental and physical health</t>
        </is>
      </c>
      <c r="C5361"/>
      <c r="D5361"/>
      <c r="E5361" t="inlineStr">
        <is>
          <t>https://www.youtube.com/results?search_query=Benefits+of+dancing+for+mental+and+physical+health&amp;sp=EgQgAXAB</t>
        </is>
      </c>
    </row>
    <row r="5362" ht="25.5" customHeight="1">
      <c r="A5362" t="inlineStr">
        <is>
          <t>dancing</t>
        </is>
      </c>
      <c r="B5362" t="inlineStr">
        <is>
          <t>A comparison of different dance styles</t>
        </is>
      </c>
      <c r="C5362"/>
      <c r="D5362"/>
      <c r="E5362" t="inlineStr">
        <is>
          <t>https://www.youtube.com/results?search_query=A+comparison+of+different+dance+styles&amp;sp=EgQgAXAB</t>
        </is>
      </c>
    </row>
    <row r="5363" ht="25.5" customHeight="1">
      <c r="A5363" t="inlineStr">
        <is>
          <t>dancing</t>
        </is>
      </c>
      <c r="B5363" t="inlineStr">
        <is>
          <t>Advanced contemporary dance choreography tutorials</t>
        </is>
      </c>
      <c r="C5363"/>
      <c r="D5363"/>
      <c r="E5363" t="inlineStr">
        <is>
          <t>https://www.youtube.com/results?search_query=Advanced+contemporary+dance+choreography+tutorials&amp;sp=EgQgAXAB</t>
        </is>
      </c>
    </row>
    <row r="5364" ht="25.5" customHeight="1">
      <c r="A5364" t="inlineStr">
        <is>
          <t>drifting</t>
        </is>
      </c>
      <c r="B5364" t="inlineStr">
        <is>
          <t>How to drift a car for beginners</t>
        </is>
      </c>
      <c r="C5364"/>
      <c r="D5364"/>
      <c r="E5364" t="inlineStr">
        <is>
          <t>https://www.youtube.com/results?search_query=How+to+drift+a+car+for+beginners&amp;sp=EgQgAXAB</t>
        </is>
      </c>
    </row>
    <row r="5365" ht="25.5" customHeight="1">
      <c r="A5365" t="inlineStr">
        <is>
          <t>drifting</t>
        </is>
      </c>
      <c r="B5365" t="inlineStr">
        <is>
          <t>Basics of drifting technique explained</t>
        </is>
      </c>
      <c r="C5365"/>
      <c r="D5365"/>
      <c r="E5365" t="inlineStr">
        <is>
          <t>https://www.youtube.com/results?search_query=Basics+of+drifting+technique+explained&amp;sp=EgQgAXAB</t>
        </is>
      </c>
    </row>
    <row r="5366" ht="25.5" customHeight="1">
      <c r="A5366" t="inlineStr">
        <is>
          <t>drifting</t>
        </is>
      </c>
      <c r="B5366" t="inlineStr">
        <is>
          <t>Day in the life of a professional drifter</t>
        </is>
      </c>
      <c r="C5366"/>
      <c r="D5366"/>
      <c r="E5366" t="inlineStr">
        <is>
          <t>https://www.youtube.com/results?search_query=Day+in+the+life+of+a+professional+drifter&amp;sp=EgQgAXAB</t>
        </is>
      </c>
    </row>
    <row r="5367" ht="25.5" customHeight="1">
      <c r="A5367" t="inlineStr">
        <is>
          <t>drifting</t>
        </is>
      </c>
      <c r="B5367" t="inlineStr">
        <is>
          <t>Drifting lessons for beginners</t>
        </is>
      </c>
      <c r="C5367"/>
      <c r="D5367"/>
      <c r="E5367" t="inlineStr">
        <is>
          <t>https://www.youtube.com/results?search_query=Drifting+lessons+for+beginners&amp;sp=EgQgAXAB</t>
        </is>
      </c>
    </row>
    <row r="5368" ht="25.5" customHeight="1">
      <c r="A5368" t="inlineStr">
        <is>
          <t>drifting</t>
        </is>
      </c>
      <c r="B5368" t="inlineStr">
        <is>
          <t>Understanding car drifting: A stepbystep guide</t>
        </is>
      </c>
      <c r="C5368"/>
      <c r="D5368"/>
      <c r="E5368" t="inlineStr">
        <is>
          <t>https://www.youtube.com/results?search_query=Understanding+car+drifting:+A+stepbystep+guide&amp;sp=EgQgAXAB</t>
        </is>
      </c>
    </row>
    <row r="5369" ht="25.5" customHeight="1">
      <c r="A5369" t="inlineStr">
        <is>
          <t>drifting</t>
        </is>
      </c>
      <c r="B5369" t="inlineStr">
        <is>
          <t>Motor racing: How to master drifting</t>
        </is>
      </c>
      <c r="C5369"/>
      <c r="D5369"/>
      <c r="E5369" t="inlineStr">
        <is>
          <t>https://www.youtube.com/results?search_query=Motor+racing:+How+to+master+drifting&amp;sp=EgQgAXAB</t>
        </is>
      </c>
    </row>
    <row r="5370" ht="25.5" customHeight="1">
      <c r="A5370" t="inlineStr">
        <is>
          <t>drifting</t>
        </is>
      </c>
      <c r="B5370" t="inlineStr">
        <is>
          <t>Training for drifting: A daily routine</t>
        </is>
      </c>
      <c r="C5370"/>
      <c r="D5370"/>
      <c r="E5370" t="inlineStr">
        <is>
          <t>https://www.youtube.com/results?search_query=Training+for+drifting:+A+daily+routine&amp;sp=EgQgAXAB</t>
        </is>
      </c>
    </row>
    <row r="5371" ht="25.5" customHeight="1">
      <c r="A5371" t="inlineStr">
        <is>
          <t>drifting</t>
        </is>
      </c>
      <c r="B5371" t="inlineStr">
        <is>
          <t>Learning to drift: Comprehensive beginner's guide</t>
        </is>
      </c>
      <c r="C5371"/>
      <c r="D5371"/>
      <c r="E5371" t="inlineStr">
        <is>
          <t>https://www.youtube.com/results?search_query=Learning+to+drift:+Comprehensive+beginner's+guide&amp;sp=EgQgAXAB</t>
        </is>
      </c>
    </row>
    <row r="5372" ht="25.5" customHeight="1">
      <c r="A5372" t="inlineStr">
        <is>
          <t>drifting</t>
        </is>
      </c>
      <c r="B5372" t="inlineStr">
        <is>
          <t>Insights into professional car drifting</t>
        </is>
      </c>
      <c r="C5372"/>
      <c r="D5372"/>
      <c r="E5372" t="inlineStr">
        <is>
          <t>https://www.youtube.com/results?search_query=Insights+into+professional+car+drifting&amp;sp=EgQgAXAB</t>
        </is>
      </c>
    </row>
    <row r="5373" ht="25.5" customHeight="1">
      <c r="A5373" t="inlineStr">
        <is>
          <t>drifting</t>
        </is>
      </c>
      <c r="B5373" t="inlineStr">
        <is>
          <t>Proper drifting techniques and tactics</t>
        </is>
      </c>
      <c r="C5373"/>
      <c r="D5373"/>
      <c r="E5373" t="inlineStr">
        <is>
          <t>https://www.youtube.com/results?search_query=Proper+drifting+techniques+and+tactics&amp;sp=EgQgAXAB</t>
        </is>
      </c>
    </row>
    <row r="5374" ht="25.5" customHeight="1">
      <c r="A5374" t="inlineStr">
        <is>
          <t>driving</t>
        </is>
      </c>
      <c r="B5374" t="inlineStr">
        <is>
          <t>How to drive a car for beginners</t>
        </is>
      </c>
      <c r="C5374"/>
      <c r="D5374"/>
      <c r="E5374" t="inlineStr">
        <is>
          <t>https://www.youtube.com/results?search_query=How+to+drive+a+car+for+beginners&amp;sp=EgQgAXAB</t>
        </is>
      </c>
    </row>
    <row r="5375" ht="25.5" customHeight="1">
      <c r="A5375" t="inlineStr">
        <is>
          <t>driving</t>
        </is>
      </c>
      <c r="B5375" t="inlineStr">
        <is>
          <t>Safety rules and tips for driving</t>
        </is>
      </c>
      <c r="C5375"/>
      <c r="D5375"/>
      <c r="E5375" t="inlineStr">
        <is>
          <t>https://www.youtube.com/results?search_query=Safety+rules+and+tips+for+driving&amp;sp=EgQgAXAB</t>
        </is>
      </c>
    </row>
    <row r="5376" ht="25.5" customHeight="1">
      <c r="A5376" t="inlineStr">
        <is>
          <t>driving</t>
        </is>
      </c>
      <c r="B5376" t="inlineStr">
        <is>
          <t>Learning advanced driving skills</t>
        </is>
      </c>
      <c r="C5376"/>
      <c r="D5376"/>
      <c r="E5376" t="inlineStr">
        <is>
          <t>https://www.youtube.com/results?search_query=Learning+advanced+driving+skills&amp;sp=EgQgAXAB</t>
        </is>
      </c>
    </row>
    <row r="5377" ht="25.5" customHeight="1">
      <c r="A5377" t="inlineStr">
        <is>
          <t>driving</t>
        </is>
      </c>
      <c r="B5377" t="inlineStr">
        <is>
          <t>How to drive in heavy traffic</t>
        </is>
      </c>
      <c r="C5377"/>
      <c r="D5377"/>
      <c r="E5377" t="inlineStr">
        <is>
          <t>https://www.youtube.com/results?search_query=How+to+drive+in+heavy+traffic&amp;sp=EgQgAXAB</t>
        </is>
      </c>
    </row>
    <row r="5378" ht="25.5" customHeight="1">
      <c r="A5378" t="inlineStr">
        <is>
          <t>driving</t>
        </is>
      </c>
      <c r="B5378" t="inlineStr">
        <is>
          <t>A day in the life of a professional driver</t>
        </is>
      </c>
      <c r="C5378"/>
      <c r="D5378"/>
      <c r="E5378" t="inlineStr">
        <is>
          <t>https://www.youtube.com/results?search_query=A+day+in+the+life+of+a+professional+driver&amp;sp=EgQgAXAB</t>
        </is>
      </c>
    </row>
    <row r="5379" ht="25.5" customHeight="1">
      <c r="A5379" t="inlineStr">
        <is>
          <t>driving</t>
        </is>
      </c>
      <c r="B5379" t="inlineStr">
        <is>
          <t>Driving in different weather conditions</t>
        </is>
      </c>
      <c r="C5379"/>
      <c r="D5379"/>
      <c r="E5379" t="inlineStr">
        <is>
          <t>https://www.youtube.com/results?search_query=Driving+in+different+weather+conditions&amp;sp=EgQgAXAB</t>
        </is>
      </c>
    </row>
    <row r="5380" ht="25.5" customHeight="1">
      <c r="A5380" t="inlineStr">
        <is>
          <t>driving</t>
        </is>
      </c>
      <c r="B5380" t="inlineStr">
        <is>
          <t>Understanding road signs for new drivers</t>
        </is>
      </c>
      <c r="C5380"/>
      <c r="D5380"/>
      <c r="E5380" t="inlineStr">
        <is>
          <t>https://www.youtube.com/results?search_query=Understanding+road+signs+for+new+drivers&amp;sp=EgQgAXAB</t>
        </is>
      </c>
    </row>
    <row r="5381" ht="25.5" customHeight="1">
      <c r="A5381" t="inlineStr">
        <is>
          <t>driving</t>
        </is>
      </c>
      <c r="B5381" t="inlineStr">
        <is>
          <t>How to parallel park tutorial</t>
        </is>
      </c>
      <c r="C5381"/>
      <c r="D5381"/>
      <c r="E5381" t="inlineStr">
        <is>
          <t>https://www.youtube.com/results?search_query=How+to+parallel+park+tutorial&amp;sp=EgQgAXAB</t>
        </is>
      </c>
    </row>
    <row r="5382" ht="25.5" customHeight="1">
      <c r="A5382" t="inlineStr">
        <is>
          <t>driving</t>
        </is>
      </c>
      <c r="B5382" t="inlineStr">
        <is>
          <t>Driving manual car for beginners</t>
        </is>
      </c>
      <c r="C5382"/>
      <c r="D5382"/>
      <c r="E5382" t="inlineStr">
        <is>
          <t>https://www.youtube.com/results?search_query=Driving+manual+car+for+beginners&amp;sp=EgQgAXAB</t>
        </is>
      </c>
    </row>
    <row r="5383" ht="25.5" customHeight="1">
      <c r="A5383" t="inlineStr">
        <is>
          <t>driving</t>
        </is>
      </c>
      <c r="B5383" t="inlineStr">
        <is>
          <t>Practicing highway driving skills</t>
        </is>
      </c>
      <c r="C5383"/>
      <c r="D5383"/>
      <c r="E5383" t="inlineStr">
        <is>
          <t>https://www.youtube.com/results?search_query=Practicing+highway+driving+skills&amp;sp=EgQgAXAB</t>
        </is>
      </c>
    </row>
    <row r="5384" ht="25.5" customHeight="1">
      <c r="A5384" t="inlineStr">
        <is>
          <t>exploding</t>
        </is>
      </c>
      <c r="B5384" t="inlineStr">
        <is>
          <t>How to safely create a science experiment with exploding volcanoes</t>
        </is>
      </c>
      <c r="C5384"/>
      <c r="D5384"/>
      <c r="E5384" t="inlineStr">
        <is>
          <t>https://www.youtube.com/results?search_query=How+to+safely+create+a+science+experiment+with+exploding+volcanoes&amp;sp=EgQgAXAB</t>
        </is>
      </c>
    </row>
    <row r="5385" ht="25.5" customHeight="1">
      <c r="A5385" t="inlineStr">
        <is>
          <t>exploding</t>
        </is>
      </c>
      <c r="B5385" t="inlineStr">
        <is>
          <t>Exploding watermelon challenge compilation</t>
        </is>
      </c>
      <c r="C5385"/>
      <c r="D5385"/>
      <c r="E5385" t="inlineStr">
        <is>
          <t>https://www.youtube.com/results?search_query=Exploding+watermelon+challenge+compilation&amp;sp=EgQgAXAB</t>
        </is>
      </c>
    </row>
    <row r="5386" ht="25.5" customHeight="1">
      <c r="A5386" t="inlineStr">
        <is>
          <t>exploding</t>
        </is>
      </c>
      <c r="B5386" t="inlineStr">
        <is>
          <t>Exploding stars and supernovas documentary</t>
        </is>
      </c>
      <c r="C5386"/>
      <c r="D5386"/>
      <c r="E5386" t="inlineStr">
        <is>
          <t>https://www.youtube.com/results?search_query=Exploding+stars+and+supernovas+documentary&amp;sp=EgQgAXAB</t>
        </is>
      </c>
    </row>
    <row r="5387" ht="25.5" customHeight="1">
      <c r="A5387" t="inlineStr">
        <is>
          <t>exploding</t>
        </is>
      </c>
      <c r="B5387" t="inlineStr">
        <is>
          <t>Day in the life of a pyrotechnic specialist</t>
        </is>
      </c>
      <c r="C5387"/>
      <c r="D5387"/>
      <c r="E5387" t="inlineStr">
        <is>
          <t>https://www.youtube.com/results?search_query=Day+in+the+life+of+a+pyrotechnic+specialist&amp;sp=EgQgAXAB</t>
        </is>
      </c>
    </row>
    <row r="5388" ht="25.5" customHeight="1">
      <c r="A5388" t="inlineStr">
        <is>
          <t>exploding</t>
        </is>
      </c>
      <c r="B5388" t="inlineStr">
        <is>
          <t>How to understand exploding batteries and prevent it</t>
        </is>
      </c>
      <c r="C5388"/>
      <c r="D5388"/>
      <c r="E5388" t="inlineStr">
        <is>
          <t>https://www.youtube.com/results?search_query=How+to+understand+exploding+batteries+and+prevent+it&amp;sp=EgQgAXAB</t>
        </is>
      </c>
    </row>
    <row r="5389" ht="25.5" customHeight="1">
      <c r="A5389" t="inlineStr">
        <is>
          <t>exploding</t>
        </is>
      </c>
      <c r="B5389" t="inlineStr">
        <is>
          <t>Exploding myths about dynamite and TNT</t>
        </is>
      </c>
      <c r="C5389"/>
      <c r="D5389"/>
      <c r="E5389" t="inlineStr">
        <is>
          <t>https://www.youtube.com/results?search_query=Exploding+myths+about+dynamite+and+TNT&amp;sp=EgQgAXAB</t>
        </is>
      </c>
    </row>
    <row r="5390" ht="25.5" customHeight="1">
      <c r="A5390" t="inlineStr">
        <is>
          <t>exploding</t>
        </is>
      </c>
      <c r="B5390" t="inlineStr">
        <is>
          <t>Slow motion video of things exploding</t>
        </is>
      </c>
      <c r="C5390"/>
      <c r="D5390"/>
      <c r="E5390" t="inlineStr">
        <is>
          <t>https://www.youtube.com/results?search_query=Slow+motion+video+of+things+exploding&amp;sp=EgQgAXAB</t>
        </is>
      </c>
    </row>
    <row r="5391" ht="25.5" customHeight="1">
      <c r="A5391" t="inlineStr">
        <is>
          <t>exploding</t>
        </is>
      </c>
      <c r="B5391" t="inlineStr">
        <is>
          <t>Behind the scenes of blowing up a car in a movie</t>
        </is>
      </c>
      <c r="C5391"/>
      <c r="D5391"/>
      <c r="E5391" t="inlineStr">
        <is>
          <t>https://www.youtube.com/results?search_query=Behind+the+scenes+of+blowing+up+a+car+in+a+movie&amp;sp=EgQgAXAB</t>
        </is>
      </c>
    </row>
    <row r="5392" ht="25.5" customHeight="1">
      <c r="A5392" t="inlineStr">
        <is>
          <t>exploding</t>
        </is>
      </c>
      <c r="B5392" t="inlineStr">
        <is>
          <t>DIY exploding paint art tutorial</t>
        </is>
      </c>
      <c r="C5392"/>
      <c r="D5392"/>
      <c r="E5392" t="inlineStr">
        <is>
          <t>https://www.youtube.com/results?search_query=DIY+exploding+paint+art+tutorial&amp;sp=EgQgAXAB</t>
        </is>
      </c>
    </row>
    <row r="5393" ht="25.5" customHeight="1">
      <c r="A5393" t="inlineStr">
        <is>
          <t>exploding</t>
        </is>
      </c>
      <c r="B5393" t="inlineStr">
        <is>
          <t>Physics explained: Why do things explode?</t>
        </is>
      </c>
      <c r="C5393"/>
      <c r="D5393"/>
      <c r="E5393" t="inlineStr">
        <is>
          <t>https://www.youtube.com/results?search_query=Physics+explained:+Why+do+things+explode?&amp;sp=EgQgAXAB</t>
        </is>
      </c>
    </row>
    <row r="5394" ht="25.5" customHeight="1">
      <c r="A5394" t="inlineStr">
        <is>
          <t>falling</t>
        </is>
      </c>
      <c r="B5394" t="inlineStr">
        <is>
          <t>How to safely fall without injury</t>
        </is>
      </c>
      <c r="C5394"/>
      <c r="D5394"/>
      <c r="E5394" t="inlineStr">
        <is>
          <t>https://www.youtube.com/results?search_query=How+to+safely+fall+without+injury&amp;sp=EgQgAXAB</t>
        </is>
      </c>
    </row>
    <row r="5395" ht="25.5" customHeight="1">
      <c r="A5395" t="inlineStr">
        <is>
          <t>falling</t>
        </is>
      </c>
      <c r="B5395" t="inlineStr">
        <is>
          <t>Skydiving experience: first time falling from the sky</t>
        </is>
      </c>
      <c r="C5395"/>
      <c r="D5395"/>
      <c r="E5395" t="inlineStr">
        <is>
          <t>https://www.youtube.com/results?search_query=Skydiving+experience:+first+time+falling+from+the+sky&amp;sp=EgQgAXAB</t>
        </is>
      </c>
    </row>
    <row r="5396" ht="25.5" customHeight="1">
      <c r="A5396" t="inlineStr">
        <is>
          <t>falling</t>
        </is>
      </c>
      <c r="B5396" t="inlineStr">
        <is>
          <t>Physics explained: why do things fall</t>
        </is>
      </c>
      <c r="C5396"/>
      <c r="D5396"/>
      <c r="E5396" t="inlineStr">
        <is>
          <t>https://www.youtube.com/results?search_query=Physics+explained:+why+do+things+fall&amp;sp=EgQgAXAB</t>
        </is>
      </c>
    </row>
    <row r="5397" ht="25.5" customHeight="1">
      <c r="A5397" t="inlineStr">
        <is>
          <t>falling</t>
        </is>
      </c>
      <c r="B5397" t="inlineStr">
        <is>
          <t>Gravity and falling objects documentary</t>
        </is>
      </c>
      <c r="C5397"/>
      <c r="D5397"/>
      <c r="E5397" t="inlineStr">
        <is>
          <t>https://www.youtube.com/results?search_query=Gravity+and+falling+objects+documentary&amp;sp=EgQgAXAB</t>
        </is>
      </c>
    </row>
    <row r="5398" ht="25.5" customHeight="1">
      <c r="A5398" t="inlineStr">
        <is>
          <t>falling</t>
        </is>
      </c>
      <c r="B5398" t="inlineStr">
        <is>
          <t>Stuntman training: how to fall and roll</t>
        </is>
      </c>
      <c r="C5398"/>
      <c r="D5398"/>
      <c r="E5398" t="inlineStr">
        <is>
          <t>https://www.youtube.com/results?search_query=Stuntman+training:+how+to+fall+and+roll&amp;sp=EgQgAXAB</t>
        </is>
      </c>
    </row>
    <row r="5399" ht="25.5" customHeight="1">
      <c r="A5399" t="inlineStr">
        <is>
          <t>falling</t>
        </is>
      </c>
      <c r="B5399" t="inlineStr">
        <is>
          <t>The science behind falling in love</t>
        </is>
      </c>
      <c r="C5399"/>
      <c r="D5399"/>
      <c r="E5399" t="inlineStr">
        <is>
          <t>https://www.youtube.com/results?search_query=The+science+behind+falling+in+love&amp;sp=EgQgAXAB</t>
        </is>
      </c>
    </row>
    <row r="5400" ht="25.5" customHeight="1">
      <c r="A5400" t="inlineStr">
        <is>
          <t>falling</t>
        </is>
      </c>
      <c r="B5400" t="inlineStr">
        <is>
          <t>A day in the life of a professional rock climber: falling and recovery</t>
        </is>
      </c>
      <c r="C5400"/>
      <c r="D5400"/>
      <c r="E5400" t="inlineStr">
        <is>
          <t>https://www.youtube.com/results?search_query=A+day+in+the+life+of+a+professional+rock+climber:+falling+and+recovery&amp;sp=EgQgAXAB</t>
        </is>
      </c>
    </row>
    <row r="5401" ht="25.5" customHeight="1">
      <c r="A5401" t="inlineStr">
        <is>
          <t>falling</t>
        </is>
      </c>
      <c r="B5401" t="inlineStr">
        <is>
          <t>Emotional wellness: how to cope with the fear of falling</t>
        </is>
      </c>
      <c r="C5401"/>
      <c r="D5401"/>
      <c r="E5401" t="inlineStr">
        <is>
          <t>https://www.youtube.com/results?search_query=Emotional+wellness:+how+to+cope+with+the+fear+of+falling&amp;sp=EgQgAXAB</t>
        </is>
      </c>
    </row>
    <row r="5402" ht="25.5" customHeight="1">
      <c r="A5402" t="inlineStr">
        <is>
          <t>falling</t>
        </is>
      </c>
      <c r="B5402" t="inlineStr">
        <is>
          <t>Action movie behind the scenes: executing a falling scene</t>
        </is>
      </c>
      <c r="C5402"/>
      <c r="D5402"/>
      <c r="E5402" t="inlineStr">
        <is>
          <t>https://www.youtube.com/results?search_query=Action+movie+behind+the+scenes:+executing+a+falling+scene&amp;sp=EgQgAXAB</t>
        </is>
      </c>
    </row>
    <row r="5403" ht="25.5" customHeight="1">
      <c r="A5403" t="inlineStr">
        <is>
          <t>falling</t>
        </is>
      </c>
      <c r="B5403" t="inlineStr">
        <is>
          <t>Learning to snowboard: how to fall safely.</t>
        </is>
      </c>
      <c r="C5403"/>
      <c r="D5403"/>
      <c r="E5403" t="inlineStr">
        <is>
          <t>https://www.youtube.com/results?search_query=Learning+to+snowboard:+how+to+fall+safely.&amp;sp=EgQgAXAB</t>
        </is>
      </c>
    </row>
    <row r="5404" ht="25.5" customHeight="1">
      <c r="A5404" t="inlineStr">
        <is>
          <t>fighting</t>
        </is>
      </c>
      <c r="B5404" t="inlineStr">
        <is>
          <t>How to defend oneself in a street fight</t>
        </is>
      </c>
      <c r="C5404"/>
      <c r="D5404"/>
      <c r="E5404" t="inlineStr">
        <is>
          <t>https://www.youtube.com/results?search_query=How+to+defend+oneself+in+a+street+fight&amp;sp=EgQgAXAB</t>
        </is>
      </c>
    </row>
    <row r="5405" ht="25.5" customHeight="1">
      <c r="A5405" t="inlineStr">
        <is>
          <t>fighting</t>
        </is>
      </c>
      <c r="B5405" t="inlineStr">
        <is>
          <t>Understanding basics of selfdefense</t>
        </is>
      </c>
      <c r="C5405"/>
      <c r="D5405"/>
      <c r="E5405" t="inlineStr">
        <is>
          <t>https://www.youtube.com/results?search_query=Understanding+basics+of+selfdefense&amp;sp=EgQgAXAB</t>
        </is>
      </c>
    </row>
    <row r="5406" ht="25.5" customHeight="1">
      <c r="A5406" t="inlineStr">
        <is>
          <t>fighting</t>
        </is>
      </c>
      <c r="B5406" t="inlineStr">
        <is>
          <t>Day in the life of a martial artist</t>
        </is>
      </c>
      <c r="C5406"/>
      <c r="D5406"/>
      <c r="E5406" t="inlineStr">
        <is>
          <t>https://www.youtube.com/results?search_query=Day+in+the+life+of+a+martial+artist&amp;sp=EgQgAXAB</t>
        </is>
      </c>
    </row>
    <row r="5407" ht="25.5" customHeight="1">
      <c r="A5407" t="inlineStr">
        <is>
          <t>fighting</t>
        </is>
      </c>
      <c r="B5407" t="inlineStr">
        <is>
          <t>Techniques of traditional martial arts</t>
        </is>
      </c>
      <c r="C5407"/>
      <c r="D5407"/>
      <c r="E5407" t="inlineStr">
        <is>
          <t>https://www.youtube.com/results?search_query=Techniques+of+traditional+martial+arts&amp;sp=EgQgAXAB</t>
        </is>
      </c>
    </row>
    <row r="5408" ht="25.5" customHeight="1">
      <c r="A5408" t="inlineStr">
        <is>
          <t>fighting</t>
        </is>
      </c>
      <c r="B5408" t="inlineStr">
        <is>
          <t>How to fight professionally: Training and discipline</t>
        </is>
      </c>
      <c r="C5408"/>
      <c r="D5408"/>
      <c r="E5408" t="inlineStr">
        <is>
          <t>https://www.youtube.com/results?search_query=How+to+fight+professionally:+Training+and+discipline&amp;sp=EgQgAXAB</t>
        </is>
      </c>
    </row>
    <row r="5409" ht="25.5" customHeight="1">
      <c r="A5409" t="inlineStr">
        <is>
          <t>fighting</t>
        </is>
      </c>
      <c r="B5409" t="inlineStr">
        <is>
          <t>Proper boxing techniques for beginners</t>
        </is>
      </c>
      <c r="C5409"/>
      <c r="D5409"/>
      <c r="E5409" t="inlineStr">
        <is>
          <t>https://www.youtube.com/results?search_query=Proper+boxing+techniques+for+beginners&amp;sp=EgQgAXAB</t>
        </is>
      </c>
    </row>
    <row r="5410" ht="25.5" customHeight="1">
      <c r="A5410" t="inlineStr">
        <is>
          <t>fighting</t>
        </is>
      </c>
      <c r="B5410" t="inlineStr">
        <is>
          <t>Training routine of professional boxers</t>
        </is>
      </c>
      <c r="C5410"/>
      <c r="D5410"/>
      <c r="E5410" t="inlineStr">
        <is>
          <t>https://www.youtube.com/results?search_query=Training+routine+of+professional+boxers&amp;sp=EgQgAXAB</t>
        </is>
      </c>
    </row>
    <row r="5411" ht="25.5" customHeight="1">
      <c r="A5411" t="inlineStr">
        <is>
          <t>fighting</t>
        </is>
      </c>
      <c r="B5411" t="inlineStr">
        <is>
          <t>Optimizing fight performance with conditioning exercises</t>
        </is>
      </c>
      <c r="C5411"/>
      <c r="D5411"/>
      <c r="E5411" t="inlineStr">
        <is>
          <t>https://www.youtube.com/results?search_query=Optimizing+fight+performance+with+conditioning+exercises&amp;sp=EgQgAXAB</t>
        </is>
      </c>
    </row>
    <row r="5412" ht="25.5" customHeight="1">
      <c r="A5412" t="inlineStr">
        <is>
          <t>fighting</t>
        </is>
      </c>
      <c r="B5412" t="inlineStr">
        <is>
          <t>Mixed martial arts training techniques</t>
        </is>
      </c>
      <c r="C5412"/>
      <c r="D5412"/>
      <c r="E5412" t="inlineStr">
        <is>
          <t>https://www.youtube.com/results?search_query=Mixed+martial+arts+training+techniques&amp;sp=EgQgAXAB</t>
        </is>
      </c>
    </row>
    <row r="5413" ht="25.5" customHeight="1">
      <c r="A5413" t="inlineStr">
        <is>
          <t>fighting</t>
        </is>
      </c>
      <c r="B5413" t="inlineStr">
        <is>
          <t>Beginner's guide to Brazilian JiuJitsu</t>
        </is>
      </c>
      <c r="C5413"/>
      <c r="D5413"/>
      <c r="E5413" t="inlineStr">
        <is>
          <t>https://www.youtube.com/results?search_query=Beginner's+guide+to+Brazilian+JiuJitsu&amp;sp=EgQgAXAB</t>
        </is>
      </c>
    </row>
    <row r="5414" ht="25.5" customHeight="1">
      <c r="A5414" t="inlineStr">
        <is>
          <t>floating</t>
        </is>
      </c>
      <c r="B5414" t="inlineStr">
        <is>
          <t>How to float in swimming for beginners</t>
        </is>
      </c>
      <c r="C5414"/>
      <c r="D5414"/>
      <c r="E5414" t="inlineStr">
        <is>
          <t>https://www.youtube.com/results?search_query=How+to+float+in+swimming+for+beginners&amp;sp=EgQgAXAB</t>
        </is>
      </c>
    </row>
    <row r="5415" ht="25.5" customHeight="1">
      <c r="A5415" t="inlineStr">
        <is>
          <t>floating</t>
        </is>
      </c>
      <c r="B5415" t="inlineStr">
        <is>
          <t>Understanding the science of floating</t>
        </is>
      </c>
      <c r="C5415"/>
      <c r="D5415"/>
      <c r="E5415" t="inlineStr">
        <is>
          <t>https://www.youtube.com/results?search_query=Understanding+the+science+of+floating&amp;sp=EgQgAXAB</t>
        </is>
      </c>
    </row>
    <row r="5416" ht="25.5" customHeight="1">
      <c r="A5416" t="inlineStr">
        <is>
          <t>floating</t>
        </is>
      </c>
      <c r="B5416" t="inlineStr">
        <is>
          <t>How to make floating shelves DIY</t>
        </is>
      </c>
      <c r="C5416"/>
      <c r="D5416"/>
      <c r="E5416" t="inlineStr">
        <is>
          <t>https://www.youtube.com/results?search_query=How+to+make+floating+shelves+DIY&amp;sp=EgQgAXAB</t>
        </is>
      </c>
    </row>
    <row r="5417" ht="25.5" customHeight="1">
      <c r="A5417" t="inlineStr">
        <is>
          <t>floating</t>
        </is>
      </c>
      <c r="B5417" t="inlineStr">
        <is>
          <t>Yoga floating technique tutorial</t>
        </is>
      </c>
      <c r="C5417"/>
      <c r="D5417"/>
      <c r="E5417" t="inlineStr">
        <is>
          <t>https://www.youtube.com/results?search_query=Yoga+floating+technique+tutorial&amp;sp=EgQgAXAB</t>
        </is>
      </c>
    </row>
    <row r="5418" ht="25.5" customHeight="1">
      <c r="A5418" t="inlineStr">
        <is>
          <t>floating</t>
        </is>
      </c>
      <c r="B5418" t="inlineStr">
        <is>
          <t>Meditation and the art of float therapy</t>
        </is>
      </c>
      <c r="C5418"/>
      <c r="D5418"/>
      <c r="E5418" t="inlineStr">
        <is>
          <t>https://www.youtube.com/results?search_query=Meditation+and+the+art+of+float+therapy&amp;sp=EgQgAXAB</t>
        </is>
      </c>
    </row>
    <row r="5419" ht="25.5" customHeight="1">
      <c r="A5419" t="inlineStr">
        <is>
          <t>floating</t>
        </is>
      </c>
      <c r="B5419" t="inlineStr">
        <is>
          <t>Day in the life of a float tank operator</t>
        </is>
      </c>
      <c r="C5419"/>
      <c r="D5419"/>
      <c r="E5419" t="inlineStr">
        <is>
          <t>https://www.youtube.com/results?search_query=Day+in+the+life+of+a+float+tank+operator&amp;sp=EgQgAXAB</t>
        </is>
      </c>
    </row>
    <row r="5420" ht="25.5" customHeight="1">
      <c r="A5420" t="inlineStr">
        <is>
          <t>floating</t>
        </is>
      </c>
      <c r="B5420" t="inlineStr">
        <is>
          <t>Tutorial on how to do the magic floating ring trick</t>
        </is>
      </c>
      <c r="C5420"/>
      <c r="D5420"/>
      <c r="E5420" t="inlineStr">
        <is>
          <t>https://www.youtube.com/results?search_query=Tutorial+on+how+to+do+the+magic+floating+ring+trick&amp;sp=EgQgAXAB</t>
        </is>
      </c>
    </row>
    <row r="5421" ht="25.5" customHeight="1">
      <c r="A5421" t="inlineStr">
        <is>
          <t>floating</t>
        </is>
      </c>
      <c r="B5421" t="inlineStr">
        <is>
          <t>How to create a floating island in Blender</t>
        </is>
      </c>
      <c r="C5421"/>
      <c r="D5421"/>
      <c r="E5421" t="inlineStr">
        <is>
          <t>https://www.youtube.com/results?search_query=How+to+create+a+floating+island+in+Blender&amp;sp=EgQgAXAB</t>
        </is>
      </c>
    </row>
    <row r="5422" ht="25.5" customHeight="1">
      <c r="A5422" t="inlineStr">
        <is>
          <t>floating</t>
        </is>
      </c>
      <c r="B5422" t="inlineStr">
        <is>
          <t>Mastering floating jump in parkour</t>
        </is>
      </c>
      <c r="C5422"/>
      <c r="D5422"/>
      <c r="E5422" t="inlineStr">
        <is>
          <t>https://www.youtube.com/results?search_query=Mastering+floating+jump+in+parkour&amp;sp=EgQgAXAB</t>
        </is>
      </c>
    </row>
    <row r="5423" ht="25.5" customHeight="1">
      <c r="A5423" t="inlineStr">
        <is>
          <t>floating</t>
        </is>
      </c>
      <c r="B5423" t="inlineStr">
        <is>
          <t>Making a floating bed at home DIY</t>
        </is>
      </c>
      <c r="C5423"/>
      <c r="D5423"/>
      <c r="E5423" t="inlineStr">
        <is>
          <t>https://www.youtube.com/results?search_query=Making+a+floating+bed+at+home+DIY&amp;sp=EgQgAXAB</t>
        </is>
      </c>
    </row>
    <row r="5424" ht="25.5" customHeight="1">
      <c r="A5424" t="inlineStr">
        <is>
          <t>flowing</t>
        </is>
      </c>
      <c r="B5424" t="inlineStr">
        <is>
          <t>How to flow with watercolor painting techniques</t>
        </is>
      </c>
      <c r="C5424"/>
      <c r="D5424"/>
      <c r="E5424" t="inlineStr">
        <is>
          <t>https://www.youtube.com/results?search_query=How+to+flow+with+watercolor+painting+techniques&amp;sp=EgQgAXAB</t>
        </is>
      </c>
    </row>
    <row r="5425" ht="25.5" customHeight="1">
      <c r="A5425" t="inlineStr">
        <is>
          <t>flowing</t>
        </is>
      </c>
      <c r="B5425" t="inlineStr">
        <is>
          <t>Understanding the concept of cash flow in business</t>
        </is>
      </c>
      <c r="C5425"/>
      <c r="D5425"/>
      <c r="E5425" t="inlineStr">
        <is>
          <t>https://www.youtube.com/results?search_query=Understanding+the+concept+of+cash+flow+in+business&amp;sp=EgQgAXAB</t>
        </is>
      </c>
    </row>
    <row r="5426" ht="25.5" customHeight="1">
      <c r="A5426" t="inlineStr">
        <is>
          <t>flowing</t>
        </is>
      </c>
      <c r="B5426" t="inlineStr">
        <is>
          <t>Day in the life of a professional freestyle skier mastering flowing movement</t>
        </is>
      </c>
      <c r="C5426"/>
      <c r="D5426"/>
      <c r="E5426" t="inlineStr">
        <is>
          <t>https://www.youtube.com/results?search_query=Day+in+the+life+of+a+professional+freestyle+skier+mastering+flowing+movement&amp;sp=EgQgAXAB</t>
        </is>
      </c>
    </row>
    <row r="5427" ht="25.5" customHeight="1">
      <c r="A5427" t="inlineStr">
        <is>
          <t>flowing</t>
        </is>
      </c>
      <c r="B5427" t="inlineStr">
        <is>
          <t>Guide to flow yoga classes for beginners</t>
        </is>
      </c>
      <c r="C5427"/>
      <c r="D5427"/>
      <c r="E5427" t="inlineStr">
        <is>
          <t>https://www.youtube.com/results?search_query=Guide+to+flow+yoga+classes+for+beginners&amp;sp=EgQgAXAB</t>
        </is>
      </c>
    </row>
    <row r="5428" ht="25.5" customHeight="1">
      <c r="A5428" t="inlineStr">
        <is>
          <t>flowing</t>
        </is>
      </c>
      <c r="B5428" t="inlineStr">
        <is>
          <t>Improving the flow of traffic in city planning simulation games</t>
        </is>
      </c>
      <c r="C5428"/>
      <c r="D5428"/>
      <c r="E5428" t="inlineStr">
        <is>
          <t>https://www.youtube.com/results?search_query=Improving+the+flow+of+traffic+in+city+planning+simulation+games&amp;sp=EgQgAXAB</t>
        </is>
      </c>
    </row>
    <row r="5429" ht="25.5" customHeight="1">
      <c r="A5429" t="inlineStr">
        <is>
          <t>flowing</t>
        </is>
      </c>
      <c r="B5429" t="inlineStr">
        <is>
          <t>How to ensure a steady flow of content for your blog</t>
        </is>
      </c>
      <c r="C5429"/>
      <c r="D5429"/>
      <c r="E5429" t="inlineStr">
        <is>
          <t>https://www.youtube.com/results?search_query=How+to+ensure+a+steady+flow+of+content+for+your+blog&amp;sp=EgQgAXAB</t>
        </is>
      </c>
    </row>
    <row r="5430" ht="25.5" customHeight="1">
      <c r="A5430" t="inlineStr">
        <is>
          <t>flowing</t>
        </is>
      </c>
      <c r="B5430" t="inlineStr">
        <is>
          <t>Day in the life of a psychologist: how to manage the flow of a therapy session</t>
        </is>
      </c>
      <c r="C5430"/>
      <c r="D5430"/>
      <c r="E5430" t="inlineStr">
        <is>
          <t>https://www.youtube.com/results?search_query=Day+in+the+life+of+a+psychologist:+how+to+manage+the+flow+of+a+therapy+session&amp;sp=EgQgAXAB</t>
        </is>
      </c>
    </row>
    <row r="5431" ht="25.5" customHeight="1">
      <c r="A5431" t="inlineStr">
        <is>
          <t>flowing</t>
        </is>
      </c>
      <c r="B5431" t="inlineStr">
        <is>
          <t>Understanding and implementing the 'flow' state for maximum productivity</t>
        </is>
      </c>
      <c r="C5431"/>
      <c r="D5431"/>
      <c r="E5431" t="inlineStr">
        <is>
          <t>https://www.youtube.com/results?search_query=Understanding+and+implementing+the+'flow'+state+for+maximum+productivity&amp;sp=EgQgAXAB</t>
        </is>
      </c>
    </row>
    <row r="5432" ht="25.5" customHeight="1">
      <c r="A5432" t="inlineStr">
        <is>
          <t>flowing</t>
        </is>
      </c>
      <c r="B5432" t="inlineStr">
        <is>
          <t>Tutorial on using flow charts for effective project management</t>
        </is>
      </c>
      <c r="C5432"/>
      <c r="D5432"/>
      <c r="E5432" t="inlineStr">
        <is>
          <t>https://www.youtube.com/results?search_query=Tutorial+on+using+flow+charts+for+effective+project+management&amp;sp=EgQgAXAB</t>
        </is>
      </c>
    </row>
    <row r="5433" ht="25.5" customHeight="1">
      <c r="A5433" t="inlineStr">
        <is>
          <t>flowing</t>
        </is>
      </c>
      <c r="B5433" t="inlineStr">
        <is>
          <t>How to improve the flow of your speech and public speaking skills</t>
        </is>
      </c>
      <c r="C5433"/>
      <c r="D5433"/>
      <c r="E5433" t="inlineStr">
        <is>
          <t>https://www.youtube.com/results?search_query=How+to+improve+the+flow+of+your+speech+and+public+speaking+skills&amp;sp=EgQgAXAB</t>
        </is>
      </c>
    </row>
    <row r="5434" ht="25.5" customHeight="1">
      <c r="A5434" t="inlineStr">
        <is>
          <t>flying</t>
        </is>
      </c>
      <c r="B5434" t="inlineStr">
        <is>
          <t>How to fly a plane for beginners</t>
        </is>
      </c>
      <c r="C5434"/>
      <c r="D5434"/>
      <c r="E5434" t="inlineStr">
        <is>
          <t>https://www.youtube.com/results?search_query=How+to+fly+a+plane+for+beginners&amp;sp=EgQgAXAB</t>
        </is>
      </c>
    </row>
    <row r="5435" ht="25.5" customHeight="1">
      <c r="A5435" t="inlineStr">
        <is>
          <t>flying</t>
        </is>
      </c>
      <c r="B5435" t="inlineStr">
        <is>
          <t>Day in the life of a pilot</t>
        </is>
      </c>
      <c r="C5435"/>
      <c r="D5435"/>
      <c r="E5435" t="inlineStr">
        <is>
          <t>https://www.youtube.com/results?search_query=Day+in+the+life+of+a+pilot&amp;sp=EgQgAXAB</t>
        </is>
      </c>
    </row>
    <row r="5436" ht="25.5" customHeight="1">
      <c r="A5436" t="inlineStr">
        <is>
          <t>flying</t>
        </is>
      </c>
      <c r="B5436" t="inlineStr">
        <is>
          <t>Best tips for first time flyers</t>
        </is>
      </c>
      <c r="C5436"/>
      <c r="D5436"/>
      <c r="E5436" t="inlineStr">
        <is>
          <t>https://www.youtube.com/results?search_query=Best+tips+for+first+time+flyers&amp;sp=EgQgAXAB</t>
        </is>
      </c>
    </row>
    <row r="5437" ht="25.5" customHeight="1">
      <c r="A5437" t="inlineStr">
        <is>
          <t>flying</t>
        </is>
      </c>
      <c r="B5437" t="inlineStr">
        <is>
          <t>How to overcome fear of flying</t>
        </is>
      </c>
      <c r="C5437"/>
      <c r="D5437"/>
      <c r="E5437" t="inlineStr">
        <is>
          <t>https://www.youtube.com/results?search_query=How+to+overcome+fear+of+flying&amp;sp=EgQgAXAB</t>
        </is>
      </c>
    </row>
    <row r="5438" ht="25.5" customHeight="1">
      <c r="A5438" t="inlineStr">
        <is>
          <t>flying</t>
        </is>
      </c>
      <c r="B5438" t="inlineStr">
        <is>
          <t>Commercial airplane flying procedures</t>
        </is>
      </c>
      <c r="C5438"/>
      <c r="D5438"/>
      <c r="E5438" t="inlineStr">
        <is>
          <t>https://www.youtube.com/results?search_query=Commercial+airplane+flying+procedures&amp;sp=EgQgAXAB</t>
        </is>
      </c>
    </row>
    <row r="5439" ht="25.5" customHeight="1">
      <c r="A5439" t="inlineStr">
        <is>
          <t>flying</t>
        </is>
      </c>
      <c r="B5439" t="inlineStr">
        <is>
          <t>Learning to fly a drone: A beginner's guide</t>
        </is>
      </c>
      <c r="C5439"/>
      <c r="D5439"/>
      <c r="E5439" t="inlineStr">
        <is>
          <t>https://www.youtube.com/results?search_query=Learning+to+fly+a+drone:+A+beginner's+guide&amp;sp=EgQgAXAB</t>
        </is>
      </c>
    </row>
    <row r="5440" ht="25.5" customHeight="1">
      <c r="A5440" t="inlineStr">
        <is>
          <t>flying</t>
        </is>
      </c>
      <c r="B5440" t="inlineStr">
        <is>
          <t>How to make a paper airplane that flies far</t>
        </is>
      </c>
      <c r="C5440"/>
      <c r="D5440"/>
      <c r="E5440" t="inlineStr">
        <is>
          <t>https://www.youtube.com/results?search_query=How+to+make+a+paper+airplane+that+flies+far&amp;sp=EgQgAXAB</t>
        </is>
      </c>
    </row>
    <row r="5441" ht="25.5" customHeight="1">
      <c r="A5441" t="inlineStr">
        <is>
          <t>flying</t>
        </is>
      </c>
      <c r="B5441" t="inlineStr">
        <is>
          <t>Airplane flying simulator games walkthrough</t>
        </is>
      </c>
      <c r="C5441"/>
      <c r="D5441"/>
      <c r="E5441" t="inlineStr">
        <is>
          <t>https://www.youtube.com/results?search_query=Airplane+flying+simulator+games+walkthrough&amp;sp=EgQgAXAB</t>
        </is>
      </c>
    </row>
    <row r="5442" ht="25.5" customHeight="1">
      <c r="A5442" t="inlineStr">
        <is>
          <t>flying</t>
        </is>
      </c>
      <c r="B5442" t="inlineStr">
        <is>
          <t>Skydiving: Experience and techniques</t>
        </is>
      </c>
      <c r="C5442"/>
      <c r="D5442"/>
      <c r="E5442" t="inlineStr">
        <is>
          <t>https://www.youtube.com/results?search_query=Skydiving:+Experience+and+techniques&amp;sp=EgQgAXAB</t>
        </is>
      </c>
    </row>
    <row r="5443" ht="25.5" customHeight="1">
      <c r="A5443" t="inlineStr">
        <is>
          <t>flying</t>
        </is>
      </c>
      <c r="B5443" t="inlineStr">
        <is>
          <t>Extreme sports: Base jumping flight techniques</t>
        </is>
      </c>
      <c r="C5443"/>
      <c r="D5443"/>
      <c r="E5443" t="inlineStr">
        <is>
          <t>https://www.youtube.com/results?search_query=Extreme+sports:+Base+jumping+flight+techniques&amp;sp=EgQgAXAB</t>
        </is>
      </c>
    </row>
    <row r="5444" ht="25.5" customHeight="1">
      <c r="A5444" t="inlineStr">
        <is>
          <t>growing</t>
        </is>
      </c>
      <c r="B5444" t="inlineStr">
        <is>
          <t>How to start a home garden for beginners</t>
        </is>
      </c>
      <c r="C5444"/>
      <c r="D5444"/>
      <c r="E5444" t="inlineStr">
        <is>
          <t>https://www.youtube.com/results?search_query=How+to+start+a+home+garden+for+beginners&amp;sp=EgQgAXAB</t>
        </is>
      </c>
    </row>
    <row r="5445" ht="25.5" customHeight="1">
      <c r="A5445" t="inlineStr">
        <is>
          <t>growing</t>
        </is>
      </c>
      <c r="B5445" t="inlineStr">
        <is>
          <t>Growing organic vegetables at home tutorial</t>
        </is>
      </c>
      <c r="C5445"/>
      <c r="D5445"/>
      <c r="E5445" t="inlineStr">
        <is>
          <t>https://www.youtube.com/results?search_query=Growing+organic+vegetables+at+home+tutorial&amp;sp=EgQgAXAB</t>
        </is>
      </c>
    </row>
    <row r="5446" ht="25.5" customHeight="1">
      <c r="A5446" t="inlineStr">
        <is>
          <t>growing</t>
        </is>
      </c>
      <c r="B5446" t="inlineStr">
        <is>
          <t>Day in the life of a professional gardener</t>
        </is>
      </c>
      <c r="C5446"/>
      <c r="D5446"/>
      <c r="E5446" t="inlineStr">
        <is>
          <t>https://www.youtube.com/results?search_query=Day+in+the+life+of+a+professional+gardener&amp;sp=EgQgAXAB</t>
        </is>
      </c>
    </row>
    <row r="5447" ht="25.5" customHeight="1">
      <c r="A5447" t="inlineStr">
        <is>
          <t>growing</t>
        </is>
      </c>
      <c r="B5447" t="inlineStr">
        <is>
          <t>How to grow your own herbs indoors</t>
        </is>
      </c>
      <c r="C5447"/>
      <c r="D5447"/>
      <c r="E5447" t="inlineStr">
        <is>
          <t>https://www.youtube.com/results?search_query=How+to+grow+your+own+herbs+indoors&amp;sp=EgQgAXAB</t>
        </is>
      </c>
    </row>
    <row r="5448" ht="25.5" customHeight="1">
      <c r="A5448" t="inlineStr">
        <is>
          <t>growing</t>
        </is>
      </c>
      <c r="B5448" t="inlineStr">
        <is>
          <t>Tips for successful flower growing</t>
        </is>
      </c>
      <c r="C5448"/>
      <c r="D5448"/>
      <c r="E5448" t="inlineStr">
        <is>
          <t>https://www.youtube.com/results?search_query=Tips+for+successful+flower+growing&amp;sp=EgQgAXAB</t>
        </is>
      </c>
    </row>
    <row r="5449" ht="25.5" customHeight="1">
      <c r="A5449" t="inlineStr">
        <is>
          <t>growing</t>
        </is>
      </c>
      <c r="B5449" t="inlineStr">
        <is>
          <t>Step by step guide to growing tomatoes</t>
        </is>
      </c>
      <c r="C5449"/>
      <c r="D5449"/>
      <c r="E5449" t="inlineStr">
        <is>
          <t>https://www.youtube.com/results?search_query=Step+by+step+guide+to+growing+tomatoes&amp;sp=EgQgAXAB</t>
        </is>
      </c>
    </row>
    <row r="5450" ht="25.5" customHeight="1">
      <c r="A5450" t="inlineStr">
        <is>
          <t>growing</t>
        </is>
      </c>
      <c r="B5450" t="inlineStr">
        <is>
          <t>How to grow succulent plants at home</t>
        </is>
      </c>
      <c r="C5450"/>
      <c r="D5450"/>
      <c r="E5450" t="inlineStr">
        <is>
          <t>https://www.youtube.com/results?search_query=How+to+grow+succulent+plants+at+home&amp;sp=EgQgAXAB</t>
        </is>
      </c>
    </row>
    <row r="5451" ht="25.5" customHeight="1">
      <c r="A5451" t="inlineStr">
        <is>
          <t>growing</t>
        </is>
      </c>
      <c r="B5451" t="inlineStr">
        <is>
          <t>Growing berries in your backyard guide</t>
        </is>
      </c>
      <c r="C5451"/>
      <c r="D5451"/>
      <c r="E5451" t="inlineStr">
        <is>
          <t>https://www.youtube.com/results?search_query=Growing+berries+in+your+backyard+guide&amp;sp=EgQgAXAB</t>
        </is>
      </c>
    </row>
    <row r="5452" ht="25.5" customHeight="1">
      <c r="A5452" t="inlineStr">
        <is>
          <t>growing</t>
        </is>
      </c>
      <c r="B5452" t="inlineStr">
        <is>
          <t>Live Q&amp;A with professional gardeners on growing plants</t>
        </is>
      </c>
      <c r="C5452"/>
      <c r="D5452"/>
      <c r="E5452" t="inlineStr">
        <is>
          <t>https://www.youtube.com/results?search_query=Live+Q&amp;A+with+professional+gardeners+on+growing+plants&amp;sp=EgQgAXAB</t>
        </is>
      </c>
    </row>
    <row r="5453" ht="25.5" customHeight="1">
      <c r="A5453" t="inlineStr">
        <is>
          <t>growing</t>
        </is>
      </c>
      <c r="B5453" t="inlineStr">
        <is>
          <t>Gardening tips for growing fruit trees in small spaces</t>
        </is>
      </c>
      <c r="C5453"/>
      <c r="D5453"/>
      <c r="E5453" t="inlineStr">
        <is>
          <t>https://www.youtube.com/results?search_query=Gardening+tips+for+growing+fruit+trees+in+small+spaces&amp;sp=EgQgAXAB</t>
        </is>
      </c>
    </row>
    <row r="5454" ht="25.5" customHeight="1">
      <c r="A5454" t="inlineStr">
        <is>
          <t>gyrating</t>
        </is>
      </c>
      <c r="B5454" t="inlineStr">
        <is>
          <t>How to gyrate dance for beginners</t>
        </is>
      </c>
      <c r="C5454"/>
      <c r="D5454"/>
      <c r="E5454" t="inlineStr">
        <is>
          <t>https://www.youtube.com/results?search_query=How+to+gyrate+dance+for+beginners&amp;sp=EgQgAXAB</t>
        </is>
      </c>
    </row>
    <row r="5455" ht="25.5" customHeight="1">
      <c r="A5455" t="inlineStr">
        <is>
          <t>gyrating</t>
        </is>
      </c>
      <c r="B5455" t="inlineStr">
        <is>
          <t>Gyrating dance workout routines</t>
        </is>
      </c>
      <c r="C5455"/>
      <c r="D5455"/>
      <c r="E5455" t="inlineStr">
        <is>
          <t>https://www.youtube.com/results?search_query=Gyrating+dance+workout+routines&amp;sp=EgQgAXAB</t>
        </is>
      </c>
    </row>
    <row r="5456" ht="25.5" customHeight="1">
      <c r="A5456" t="inlineStr">
        <is>
          <t>gyrating</t>
        </is>
      </c>
      <c r="B5456" t="inlineStr">
        <is>
          <t>Day in the life of a hula hoop performer, showcasing gyrating technique</t>
        </is>
      </c>
      <c r="C5456"/>
      <c r="D5456"/>
      <c r="E5456" t="inlineStr">
        <is>
          <t>https://www.youtube.com/results?search_query=Day+in+the+life+of+a+hula+hoop+performer, +showcasing+gyrating+technique&amp;sp=EgQgAXAB</t>
        </is>
      </c>
    </row>
    <row r="5457" ht="25.5" customHeight="1">
      <c r="A5457" t="inlineStr">
        <is>
          <t>gyrating</t>
        </is>
      </c>
      <c r="B5457" t="inlineStr">
        <is>
          <t>Expert techniques for gyrate in dance</t>
        </is>
      </c>
      <c r="C5457"/>
      <c r="D5457"/>
      <c r="E5457" t="inlineStr">
        <is>
          <t>https://www.youtube.com/results?search_query=Expert+techniques+for+gyrate+in+dance&amp;sp=EgQgAXAB</t>
        </is>
      </c>
    </row>
    <row r="5458" ht="25.5" customHeight="1">
      <c r="A5458" t="inlineStr">
        <is>
          <t>gyrating</t>
        </is>
      </c>
      <c r="B5458" t="inlineStr">
        <is>
          <t>Performance spotlight: professional dancers gyrating</t>
        </is>
      </c>
      <c r="C5458"/>
      <c r="D5458"/>
      <c r="E5458" t="inlineStr">
        <is>
          <t>https://www.youtube.com/results?search_query=Performance+spotlight:+professional+dancers+gyrating&amp;sp=EgQgAXAB</t>
        </is>
      </c>
    </row>
    <row r="5459" ht="25.5" customHeight="1">
      <c r="A5459" t="inlineStr">
        <is>
          <t>gyrating</t>
        </is>
      </c>
      <c r="B5459" t="inlineStr">
        <is>
          <t>Gyrating dance history and evolution</t>
        </is>
      </c>
      <c r="C5459"/>
      <c r="D5459"/>
      <c r="E5459" t="inlineStr">
        <is>
          <t>https://www.youtube.com/results?search_query=Gyrating+dance+history+and+evolution&amp;sp=EgQgAXAB</t>
        </is>
      </c>
    </row>
    <row r="5460" ht="25.5" customHeight="1">
      <c r="A5460" t="inlineStr">
        <is>
          <t>gyrating</t>
        </is>
      </c>
      <c r="B5460" t="inlineStr">
        <is>
          <t>Best songs for gyrating dance</t>
        </is>
      </c>
      <c r="C5460"/>
      <c r="D5460"/>
      <c r="E5460" t="inlineStr">
        <is>
          <t>https://www.youtube.com/results?search_query=Best+songs+for+gyrating+dance&amp;sp=EgQgAXAB</t>
        </is>
      </c>
    </row>
    <row r="5461" ht="25.5" customHeight="1">
      <c r="A5461" t="inlineStr">
        <is>
          <t>gyrating</t>
        </is>
      </c>
      <c r="B5461" t="inlineStr">
        <is>
          <t>Hiphop gyrating moves tutorial</t>
        </is>
      </c>
      <c r="C5461"/>
      <c r="D5461"/>
      <c r="E5461" t="inlineStr">
        <is>
          <t>https://www.youtube.com/results?search_query=Hiphop+gyrating+moves+tutorial&amp;sp=EgQgAXAB</t>
        </is>
      </c>
    </row>
    <row r="5462" ht="25.5" customHeight="1">
      <c r="A5462" t="inlineStr">
        <is>
          <t>gyrating</t>
        </is>
      </c>
      <c r="B5462" t="inlineStr">
        <is>
          <t>Tips for improving your gyrate dance moves</t>
        </is>
      </c>
      <c r="C5462"/>
      <c r="D5462"/>
      <c r="E5462" t="inlineStr">
        <is>
          <t>https://www.youtube.com/results?search_query=Tips+for+improving+your+gyrate+dance+moves&amp;sp=EgQgAXAB</t>
        </is>
      </c>
    </row>
    <row r="5463" ht="25.5" customHeight="1">
      <c r="A5463" t="inlineStr">
        <is>
          <t>gyrating</t>
        </is>
      </c>
      <c r="B5463" t="inlineStr">
        <is>
          <t>Gyrating choreography breakdown and analysis</t>
        </is>
      </c>
      <c r="C5463"/>
      <c r="D5463"/>
      <c r="E5463" t="inlineStr">
        <is>
          <t>https://www.youtube.com/results?search_query=Gyrating+choreography+breakdown+and+analysis&amp;sp=EgQgAXAB</t>
        </is>
      </c>
    </row>
    <row r="5464" ht="25.5" customHeight="1">
      <c r="A5464" t="inlineStr">
        <is>
          <t>hitting</t>
        </is>
      </c>
      <c r="B5464" t="inlineStr">
        <is>
          <t>Hitting technique for beginners tutorial</t>
        </is>
      </c>
      <c r="C5464"/>
      <c r="D5464"/>
      <c r="E5464" t="inlineStr">
        <is>
          <t>https://www.youtube.com/results?search_query=Hitting+technique+for+beginners+tutorial&amp;sp=EgQgAXAB</t>
        </is>
      </c>
    </row>
    <row r="5465" ht="25.5" customHeight="1">
      <c r="A5465" t="inlineStr">
        <is>
          <t>hitting</t>
        </is>
      </c>
      <c r="B5465" t="inlineStr">
        <is>
          <t>Hitting drills for baseball players</t>
        </is>
      </c>
      <c r="C5465"/>
      <c r="D5465"/>
      <c r="E5465" t="inlineStr">
        <is>
          <t>https://www.youtube.com/results?search_query=Hitting+drills+for+baseball+players&amp;sp=EgQgAXAB</t>
        </is>
      </c>
    </row>
    <row r="5466" ht="25.5" customHeight="1">
      <c r="A5466" t="inlineStr">
        <is>
          <t>hitting</t>
        </is>
      </c>
      <c r="B5466" t="inlineStr">
        <is>
          <t>How to improve your tennis hitting skills</t>
        </is>
      </c>
      <c r="C5466"/>
      <c r="D5466"/>
      <c r="E5466" t="inlineStr">
        <is>
          <t>https://www.youtube.com/results?search_query=How+to+improve+your+tennis+hitting+skills&amp;sp=EgQgAXAB</t>
        </is>
      </c>
    </row>
    <row r="5467" ht="25.5" customHeight="1">
      <c r="A5467" t="inlineStr">
        <is>
          <t>hitting</t>
        </is>
      </c>
      <c r="B5467" t="inlineStr">
        <is>
          <t>Day in the life of a professional hitter</t>
        </is>
      </c>
      <c r="C5467"/>
      <c r="D5467"/>
      <c r="E5467" t="inlineStr">
        <is>
          <t>https://www.youtube.com/results?search_query=Day+in+the+life+of+a+professional+hitter&amp;sp=EgQgAXAB</t>
        </is>
      </c>
    </row>
    <row r="5468" ht="25.5" customHeight="1">
      <c r="A5468" t="inlineStr">
        <is>
          <t>hitting</t>
        </is>
      </c>
      <c r="B5468" t="inlineStr">
        <is>
          <t>Boxing hitting training exercises</t>
        </is>
      </c>
      <c r="C5468"/>
      <c r="D5468"/>
      <c r="E5468" t="inlineStr">
        <is>
          <t>https://www.youtube.com/results?search_query=Boxing+hitting+training+exercises&amp;sp=EgQgAXAB</t>
        </is>
      </c>
    </row>
    <row r="5469" ht="25.5" customHeight="1">
      <c r="A5469" t="inlineStr">
        <is>
          <t>hitting</t>
        </is>
      </c>
      <c r="B5469" t="inlineStr">
        <is>
          <t>Tips on hitting high notes for singers</t>
        </is>
      </c>
      <c r="C5469"/>
      <c r="D5469"/>
      <c r="E5469" t="inlineStr">
        <is>
          <t>https://www.youtube.com/results?search_query=Tips+on+hitting+high+notes+for+singers&amp;sp=EgQgAXAB</t>
        </is>
      </c>
    </row>
    <row r="5470" ht="25.5" customHeight="1">
      <c r="A5470" t="inlineStr">
        <is>
          <t>hitting</t>
        </is>
      </c>
      <c r="B5470" t="inlineStr">
        <is>
          <t>How to hit a golf ball straight every time</t>
        </is>
      </c>
      <c r="C5470"/>
      <c r="D5470"/>
      <c r="E5470" t="inlineStr">
        <is>
          <t>https://www.youtube.com/results?search_query=How+to+hit+a+golf+ball+straight+every+time&amp;sp=EgQgAXAB</t>
        </is>
      </c>
    </row>
    <row r="5471" ht="25.5" customHeight="1">
      <c r="A5471" t="inlineStr">
        <is>
          <t>hitting</t>
        </is>
      </c>
      <c r="B5471" t="inlineStr">
        <is>
          <t>Cricket hitting techniques for beginners</t>
        </is>
      </c>
      <c r="C5471"/>
      <c r="D5471"/>
      <c r="E5471" t="inlineStr">
        <is>
          <t>https://www.youtube.com/results?search_query=Cricket+hitting+techniques+for+beginners&amp;sp=EgQgAXAB</t>
        </is>
      </c>
    </row>
    <row r="5472" ht="25.5" customHeight="1">
      <c r="A5472" t="inlineStr">
        <is>
          <t>hitting</t>
        </is>
      </c>
      <c r="B5472" t="inlineStr">
        <is>
          <t>Step by step guide on hitting volleyball</t>
        </is>
      </c>
      <c r="C5472"/>
      <c r="D5472"/>
      <c r="E5472" t="inlineStr">
        <is>
          <t>https://www.youtube.com/results?search_query=Step+by+step+guide+on+hitting+volleyball&amp;sp=EgQgAXAB</t>
        </is>
      </c>
    </row>
    <row r="5473" ht="25.5" customHeight="1">
      <c r="A5473" t="inlineStr">
        <is>
          <t>hitting</t>
        </is>
      </c>
      <c r="B5473" t="inlineStr">
        <is>
          <t>Hitting mechanics in softball explained</t>
        </is>
      </c>
      <c r="C5473"/>
      <c r="D5473"/>
      <c r="E5473" t="inlineStr">
        <is>
          <t>https://www.youtube.com/results?search_query=Hitting+mechanics+in+softball+explained&amp;sp=EgQgAXAB</t>
        </is>
      </c>
    </row>
    <row r="5474" ht="25.5" customHeight="1">
      <c r="A5474" t="inlineStr">
        <is>
          <t>holding</t>
        </is>
      </c>
      <c r="B5474" t="inlineStr">
        <is>
          <t>How to hold a baby correctly</t>
        </is>
      </c>
      <c r="C5474"/>
      <c r="D5474"/>
      <c r="E5474" t="inlineStr">
        <is>
          <t>https://www.youtube.com/results?search_query=How+to+hold+a+baby+correctly&amp;sp=EgQgAXAB</t>
        </is>
      </c>
    </row>
    <row r="5475" ht="25.5" customHeight="1">
      <c r="A5475" t="inlineStr">
        <is>
          <t>holding</t>
        </is>
      </c>
      <c r="B5475" t="inlineStr">
        <is>
          <t>Day in the life of' a security guard holding a position</t>
        </is>
      </c>
      <c r="C5475"/>
      <c r="D5475"/>
      <c r="E5475" t="inlineStr">
        <is>
          <t>https://www.youtube.com/results?search_query=Day+in+the+life+of'+a+security+guard+holding+a+position&amp;sp=EgQgAXAB</t>
        </is>
      </c>
    </row>
    <row r="5476" ht="25.5" customHeight="1">
      <c r="A5476" t="inlineStr">
        <is>
          <t>holding</t>
        </is>
      </c>
      <c r="B5476" t="inlineStr">
        <is>
          <t>Holding breath underwater techniques and exercises</t>
        </is>
      </c>
      <c r="C5476"/>
      <c r="D5476"/>
      <c r="E5476" t="inlineStr">
        <is>
          <t>https://www.youtube.com/results?search_query=Holding+breath+underwater+techniques+and+exercises&amp;sp=EgQgAXAB</t>
        </is>
      </c>
    </row>
    <row r="5477" ht="25.5" customHeight="1">
      <c r="A5477" t="inlineStr">
        <is>
          <t>holding</t>
        </is>
      </c>
      <c r="B5477" t="inlineStr">
        <is>
          <t>How to hold a golf club for beginners</t>
        </is>
      </c>
      <c r="C5477"/>
      <c r="D5477"/>
      <c r="E5477" t="inlineStr">
        <is>
          <t>https://www.youtube.com/results?search_query=How+to+hold+a+golf+club+for+beginners&amp;sp=EgQgAXAB</t>
        </is>
      </c>
    </row>
    <row r="5478" ht="25.5" customHeight="1">
      <c r="A5478" t="inlineStr">
        <is>
          <t>holding</t>
        </is>
      </c>
      <c r="B5478" t="inlineStr">
        <is>
          <t>Training videos on holding a professional presentation</t>
        </is>
      </c>
      <c r="C5478"/>
      <c r="D5478"/>
      <c r="E5478" t="inlineStr">
        <is>
          <t>https://www.youtube.com/results?search_query=Training+videos+on+holding+a+professional+presentation&amp;sp=EgQgAXAB</t>
        </is>
      </c>
    </row>
    <row r="5479" ht="25.5" customHeight="1">
      <c r="A5479" t="inlineStr">
        <is>
          <t>holding</t>
        </is>
      </c>
      <c r="B5479" t="inlineStr">
        <is>
          <t>How to hold a conversation in a foreign language</t>
        </is>
      </c>
      <c r="C5479"/>
      <c r="D5479"/>
      <c r="E5479" t="inlineStr">
        <is>
          <t>https://www.youtube.com/results?search_query=How+to+hold+a+conversation+in+a+foreign+language&amp;sp=EgQgAXAB</t>
        </is>
      </c>
    </row>
    <row r="5480" ht="25.5" customHeight="1">
      <c r="A5480" t="inlineStr">
        <is>
          <t>holding</t>
        </is>
      </c>
      <c r="B5480" t="inlineStr">
        <is>
          <t>Holding a yoga pose for beginners</t>
        </is>
      </c>
      <c r="C5480"/>
      <c r="D5480"/>
      <c r="E5480" t="inlineStr">
        <is>
          <t>https://www.youtube.com/results?search_query=Holding+a+yoga+pose+for+beginners&amp;sp=EgQgAXAB</t>
        </is>
      </c>
    </row>
    <row r="5481" ht="25.5" customHeight="1">
      <c r="A5481" t="inlineStr">
        <is>
          <t>holding</t>
        </is>
      </c>
      <c r="B5481" t="inlineStr">
        <is>
          <t>Day in the life of' a warehouse worker holding heavy items</t>
        </is>
      </c>
      <c r="C5481"/>
      <c r="D5481"/>
      <c r="E5481" t="inlineStr">
        <is>
          <t>https://www.youtube.com/results?search_query=Day+in+the+life+of'+a+warehouse+worker+holding+heavy+items&amp;sp=EgQgAXAB</t>
        </is>
      </c>
    </row>
    <row r="5482" ht="25.5" customHeight="1">
      <c r="A5482" t="inlineStr">
        <is>
          <t>holding</t>
        </is>
      </c>
      <c r="B5482" t="inlineStr">
        <is>
          <t>How to hold a cricket bat properly</t>
        </is>
      </c>
      <c r="C5482"/>
      <c r="D5482"/>
      <c r="E5482" t="inlineStr">
        <is>
          <t>https://www.youtube.com/results?search_query=How+to+hold+a+cricket+bat+properly&amp;sp=EgQgAXAB</t>
        </is>
      </c>
    </row>
    <row r="5483" ht="25.5" customHeight="1">
      <c r="A5483" t="inlineStr">
        <is>
          <t>holding</t>
        </is>
      </c>
      <c r="B5483" t="inlineStr">
        <is>
          <t>Holding company explained: How it works</t>
        </is>
      </c>
      <c r="C5483"/>
      <c r="D5483"/>
      <c r="E5483" t="inlineStr">
        <is>
          <t>https://www.youtube.com/results?search_query=Holding+company+explained:+How+it+works&amp;sp=EgQgAXAB</t>
        </is>
      </c>
    </row>
    <row r="5484" ht="25.5" customHeight="1">
      <c r="A5484" t="inlineStr">
        <is>
          <t>killing</t>
        </is>
      </c>
      <c r="B5484" t="inlineStr">
        <is>
          <t>How to safely kill common household pests</t>
        </is>
      </c>
      <c r="C5484"/>
      <c r="D5484"/>
      <c r="E5484" t="inlineStr">
        <is>
          <t>https://www.youtube.com/results?search_query=How+to+safely+kill+common+household+pests&amp;sp=EgQgAXAB</t>
        </is>
      </c>
    </row>
    <row r="5485" ht="25.5" customHeight="1">
      <c r="A5485" t="inlineStr">
        <is>
          <t>killing</t>
        </is>
      </c>
      <c r="B5485" t="inlineStr">
        <is>
          <t>Methods to kill garden weeds naturally</t>
        </is>
      </c>
      <c r="C5485"/>
      <c r="D5485"/>
      <c r="E5485" t="inlineStr">
        <is>
          <t>https://www.youtube.com/results?search_query=Methods+to+kill+garden+weeds+naturally&amp;sp=EgQgAXAB</t>
        </is>
      </c>
    </row>
    <row r="5486" ht="25.5" customHeight="1">
      <c r="A5486" t="inlineStr">
        <is>
          <t>killing</t>
        </is>
      </c>
      <c r="B5486" t="inlineStr">
        <is>
          <t>Understand the process of cell killing in human body</t>
        </is>
      </c>
      <c r="C5486"/>
      <c r="D5486"/>
      <c r="E5486" t="inlineStr">
        <is>
          <t>https://www.youtube.com/results?search_query=Understand+the+process+of+cell+killing+in+human+body&amp;sp=EgQgAXAB</t>
        </is>
      </c>
    </row>
    <row r="5487" ht="25.5" customHeight="1">
      <c r="A5487" t="inlineStr">
        <is>
          <t>killing</t>
        </is>
      </c>
      <c r="B5487" t="inlineStr">
        <is>
          <t>The life of a pest control professional: A day in the life of</t>
        </is>
      </c>
      <c r="C5487"/>
      <c r="D5487"/>
      <c r="E5487" t="inlineStr">
        <is>
          <t>https://www.youtube.com/results?search_query=The+life+of+a+pest+control+professional:+A+day+in+the+life+of&amp;sp=EgQgAXAB</t>
        </is>
      </c>
    </row>
    <row r="5488" ht="25.5" customHeight="1">
      <c r="A5488" t="inlineStr">
        <is>
          <t>killing</t>
        </is>
      </c>
      <c r="B5488" t="inlineStr">
        <is>
          <t>The art of killing time productively: Tips and tricks</t>
        </is>
      </c>
      <c r="C5488"/>
      <c r="D5488"/>
      <c r="E5488" t="inlineStr">
        <is>
          <t>https://www.youtube.com/results?search_query=The+art+of+killing+time+productively:+Tips+and+tricks&amp;sp=EgQgAXAB</t>
        </is>
      </c>
    </row>
    <row r="5489" ht="25.5" customHeight="1">
      <c r="A5489" t="inlineStr">
        <is>
          <t>killing</t>
        </is>
      </c>
      <c r="B5489" t="inlineStr">
        <is>
          <t>How to kill bacteria and germs at home</t>
        </is>
      </c>
      <c r="C5489"/>
      <c r="D5489"/>
      <c r="E5489" t="inlineStr">
        <is>
          <t>https://www.youtube.com/results?search_query=How+to+kill+bacteria+and+germs+at+home&amp;sp=EgQgAXAB</t>
        </is>
      </c>
    </row>
    <row r="5490" ht="25.5" customHeight="1">
      <c r="A5490" t="inlineStr">
        <is>
          <t>killing</t>
        </is>
      </c>
      <c r="B5490" t="inlineStr">
        <is>
          <t>Proper techniques to kill mold and prevent its growth</t>
        </is>
      </c>
      <c r="C5490"/>
      <c r="D5490"/>
      <c r="E5490" t="inlineStr">
        <is>
          <t>https://www.youtube.com/results?search_query=Proper+techniques+to+kill+mold+and+prevent+its+growth&amp;sp=EgQgAXAB</t>
        </is>
      </c>
    </row>
    <row r="5491" ht="25.5" customHeight="1">
      <c r="A5491" t="inlineStr">
        <is>
          <t>killing</t>
        </is>
      </c>
      <c r="B5491" t="inlineStr">
        <is>
          <t>Day in the life of a homicide detective</t>
        </is>
      </c>
      <c r="C5491"/>
      <c r="D5491"/>
      <c r="E5491" t="inlineStr">
        <is>
          <t>https://www.youtube.com/results?search_query=Day+in+the+life+of+a+homicide+detective&amp;sp=EgQgAXAB</t>
        </is>
      </c>
    </row>
    <row r="5492" ht="25.5" customHeight="1">
      <c r="A5492" t="inlineStr">
        <is>
          <t>killing</t>
        </is>
      </c>
      <c r="B5492" t="inlineStr">
        <is>
          <t>How video games portray the act of killing</t>
        </is>
      </c>
      <c r="C5492"/>
      <c r="D5492"/>
      <c r="E5492" t="inlineStr">
        <is>
          <t>https://www.youtube.com/results?search_query=How+video+games+portray+the+act+of+killing&amp;sp=EgQgAXAB</t>
        </is>
      </c>
    </row>
    <row r="5493" ht="25.5" customHeight="1">
      <c r="A5493" t="inlineStr">
        <is>
          <t>killing</t>
        </is>
      </c>
      <c r="B5493" t="inlineStr">
        <is>
          <t>Killing Eve TV Series Review and Analysis</t>
        </is>
      </c>
      <c r="C5493"/>
      <c r="D5493"/>
      <c r="E5493" t="inlineStr">
        <is>
          <t>https://www.youtube.com/results?search_query=Killing+Eve+TV+Series+Review+and+Analysis&amp;sp=EgQgAXAB</t>
        </is>
      </c>
    </row>
    <row r="5494" ht="25.5" customHeight="1">
      <c r="A5494" t="inlineStr">
        <is>
          <t>lighting</t>
        </is>
      </c>
      <c r="B5494" t="inlineStr">
        <is>
          <t>How to set up professional lighting for photography'</t>
        </is>
      </c>
      <c r="C5494"/>
      <c r="D5494"/>
      <c r="E5494" t="inlineStr">
        <is>
          <t>https://www.youtube.com/results?search_query=How+to+set+up+professional+lighting+for+photography'&amp;sp=EgQgAXAB</t>
        </is>
      </c>
    </row>
    <row r="5495" ht="25.5" customHeight="1">
      <c r="A5495" t="inlineStr">
        <is>
          <t>lighting</t>
        </is>
      </c>
      <c r="B5495" t="inlineStr">
        <is>
          <t>The basics of lighting for film'</t>
        </is>
      </c>
      <c r="C5495"/>
      <c r="D5495"/>
      <c r="E5495" t="inlineStr">
        <is>
          <t>https://www.youtube.com/results?search_query=The+basics+of+lighting+for+film'&amp;sp=EgQgAXAB</t>
        </is>
      </c>
    </row>
    <row r="5496" ht="25.5" customHeight="1">
      <c r="A5496" t="inlineStr">
        <is>
          <t>lighting</t>
        </is>
      </c>
      <c r="B5496" t="inlineStr">
        <is>
          <t>How to create ambient light in a room'</t>
        </is>
      </c>
      <c r="C5496"/>
      <c r="D5496"/>
      <c r="E5496" t="inlineStr">
        <is>
          <t>https://www.youtube.com/results?search_query=How+to+create+ambient+light+in+a+room'&amp;sp=EgQgAXAB</t>
        </is>
      </c>
    </row>
    <row r="5497" ht="25.5" customHeight="1">
      <c r="A5497" t="inlineStr">
        <is>
          <t>lighting</t>
        </is>
      </c>
      <c r="B5497" t="inlineStr">
        <is>
          <t>Day in the life of a Lighting Designer'</t>
        </is>
      </c>
      <c r="C5497"/>
      <c r="D5497"/>
      <c r="E5497" t="inlineStr">
        <is>
          <t>https://www.youtube.com/results?search_query=Day+in+the+life+of+a+Lighting+Designer'&amp;sp=EgQgAXAB</t>
        </is>
      </c>
    </row>
    <row r="5498" ht="25.5" customHeight="1">
      <c r="A5498" t="inlineStr">
        <is>
          <t>lighting</t>
        </is>
      </c>
      <c r="B5498" t="inlineStr">
        <is>
          <t>Top 10 lighting techniques for beginners'</t>
        </is>
      </c>
      <c r="C5498"/>
      <c r="D5498"/>
      <c r="E5498" t="inlineStr">
        <is>
          <t>https://www.youtube.com/results?search_query=Top+10+lighting+techniques+for+beginners'&amp;sp=EgQgAXAB</t>
        </is>
      </c>
    </row>
    <row r="5499" ht="25.5" customHeight="1">
      <c r="A5499" t="inlineStr">
        <is>
          <t>lighting</t>
        </is>
      </c>
      <c r="B5499" t="inlineStr">
        <is>
          <t>DIY home lighting hacks'</t>
        </is>
      </c>
      <c r="C5499"/>
      <c r="D5499"/>
      <c r="E5499" t="inlineStr">
        <is>
          <t>https://www.youtube.com/results?search_query=DIY+home+lighting+hacks'&amp;sp=EgQgAXAB</t>
        </is>
      </c>
    </row>
    <row r="5500" ht="25.5" customHeight="1">
      <c r="A5500" t="inlineStr">
        <is>
          <t>lighting</t>
        </is>
      </c>
      <c r="B5500" t="inlineStr">
        <is>
          <t>Master class in stage lighting'</t>
        </is>
      </c>
      <c r="C5500"/>
      <c r="D5500"/>
      <c r="E5500" t="inlineStr">
        <is>
          <t>https://www.youtube.com/results?search_query=Master+class+in+stage+lighting'&amp;sp=EgQgAXAB</t>
        </is>
      </c>
    </row>
    <row r="5501" ht="25.5" customHeight="1">
      <c r="A5501" t="inlineStr">
        <is>
          <t>lighting</t>
        </is>
      </c>
      <c r="B5501" t="inlineStr">
        <is>
          <t>How to choose the right lighting for your space'</t>
        </is>
      </c>
      <c r="C5501"/>
      <c r="D5501"/>
      <c r="E5501" t="inlineStr">
        <is>
          <t>https://www.youtube.com/results?search_query=How+to+choose+the+right+lighting+for+your+space'&amp;sp=EgQgAXAB</t>
        </is>
      </c>
    </row>
    <row r="5502" ht="25.5" customHeight="1">
      <c r="A5502" t="inlineStr">
        <is>
          <t>lighting</t>
        </is>
      </c>
      <c r="B5502" t="inlineStr">
        <is>
          <t>Best practices for lighting an interview scene'</t>
        </is>
      </c>
      <c r="C5502"/>
      <c r="D5502"/>
      <c r="E5502" t="inlineStr">
        <is>
          <t>https://www.youtube.com/results?search_query=Best+practices+for+lighting+an+interview+scene'&amp;sp=EgQgAXAB</t>
        </is>
      </c>
    </row>
    <row r="5503" ht="25.5" customHeight="1">
      <c r="A5503" t="inlineStr">
        <is>
          <t>lighting</t>
        </is>
      </c>
      <c r="B5503" t="inlineStr">
        <is>
          <t>Techniques for outdoor natural lighting'</t>
        </is>
      </c>
      <c r="C5503"/>
      <c r="D5503"/>
      <c r="E5503" t="inlineStr">
        <is>
          <t>https://www.youtube.com/results?search_query=Techniques+for+outdoor+natural+lighting'&amp;sp=EgQgAXAB</t>
        </is>
      </c>
    </row>
    <row r="5504" ht="25.5" customHeight="1">
      <c r="A5504" t="inlineStr">
        <is>
          <t>looking</t>
        </is>
      </c>
      <c r="B5504" t="inlineStr">
        <is>
          <t>How to improve observation and looking skills</t>
        </is>
      </c>
      <c r="C5504"/>
      <c r="D5504"/>
      <c r="E5504" t="inlineStr">
        <is>
          <t>https://www.youtube.com/results?search_query=How+to+improve+observation+and+looking+skills&amp;sp=EgQgAXAB</t>
        </is>
      </c>
    </row>
    <row r="5505" ht="25.5" customHeight="1">
      <c r="A5505" t="inlineStr">
        <is>
          <t>looking</t>
        </is>
      </c>
      <c r="B5505" t="inlineStr">
        <is>
          <t>Psychology behind looking at people</t>
        </is>
      </c>
      <c r="C5505"/>
      <c r="D5505"/>
      <c r="E5505" t="inlineStr">
        <is>
          <t>https://www.youtube.com/results?search_query=Psychology+behind+looking+at+people&amp;sp=EgQgAXAB</t>
        </is>
      </c>
    </row>
    <row r="5506" ht="25.5" customHeight="1">
      <c r="A5506" t="inlineStr">
        <is>
          <t>looking</t>
        </is>
      </c>
      <c r="B5506" t="inlineStr">
        <is>
          <t>Looking glass self theory explained</t>
        </is>
      </c>
      <c r="C5506"/>
      <c r="D5506"/>
      <c r="E5506" t="inlineStr">
        <is>
          <t>https://www.youtube.com/results?search_query=Looking+glass+self+theory+explained&amp;sp=EgQgAXAB</t>
        </is>
      </c>
    </row>
    <row r="5507" ht="25.5" customHeight="1">
      <c r="A5507" t="inlineStr">
        <is>
          <t>looking</t>
        </is>
      </c>
      <c r="B5507" t="inlineStr">
        <is>
          <t>Day in the life of a detective: looking for clues</t>
        </is>
      </c>
      <c r="C5507"/>
      <c r="D5507"/>
      <c r="E5507" t="inlineStr">
        <is>
          <t>https://www.youtube.com/results?search_query=Day+in+the+life+of+a+detective:+looking+for+clues&amp;sp=EgQgAXAB</t>
        </is>
      </c>
    </row>
    <row r="5508" ht="25.5" customHeight="1">
      <c r="A5508" t="inlineStr">
        <is>
          <t>looking</t>
        </is>
      </c>
      <c r="B5508" t="inlineStr">
        <is>
          <t>How to practice looking for details in art</t>
        </is>
      </c>
      <c r="C5508"/>
      <c r="D5508"/>
      <c r="E5508" t="inlineStr">
        <is>
          <t>https://www.youtube.com/results?search_query=How+to+practice+looking+for+details+in+art&amp;sp=EgQgAXAB</t>
        </is>
      </c>
    </row>
    <row r="5509" ht="25.5" customHeight="1">
      <c r="A5509" t="inlineStr">
        <is>
          <t>looking</t>
        </is>
      </c>
      <c r="B5509" t="inlineStr">
        <is>
          <t>Training your eye: looking for color in nature</t>
        </is>
      </c>
      <c r="C5509"/>
      <c r="D5509"/>
      <c r="E5509" t="inlineStr">
        <is>
          <t>https://www.youtube.com/results?search_query=Training+your+eye:+looking+for+color+in+nature&amp;sp=EgQgAXAB</t>
        </is>
      </c>
    </row>
    <row r="5510" ht="25.5" customHeight="1">
      <c r="A5510" t="inlineStr">
        <is>
          <t>looking</t>
        </is>
      </c>
      <c r="B5510" t="inlineStr">
        <is>
          <t>Looking for patterns in mathematics tutorial</t>
        </is>
      </c>
      <c r="C5510"/>
      <c r="D5510"/>
      <c r="E5510" t="inlineStr">
        <is>
          <t>https://www.youtube.com/results?search_query=Looking+for+patterns+in+mathematics+tutorial&amp;sp=EgQgAXAB</t>
        </is>
      </c>
    </row>
    <row r="5511" ht="25.5" customHeight="1">
      <c r="A5511" t="inlineStr">
        <is>
          <t>looking</t>
        </is>
      </c>
      <c r="B5511" t="inlineStr">
        <is>
          <t>Birdwatching beginner's guide: how to start looking for birds</t>
        </is>
      </c>
      <c r="C5511"/>
      <c r="D5511"/>
      <c r="E5511" t="inlineStr">
        <is>
          <t>https://www.youtube.com/results?search_query=Birdwatching+beginner's+guide:+how+to+start+looking+for+birds&amp;sp=EgQgAXAB</t>
        </is>
      </c>
    </row>
    <row r="5512" ht="25.5" customHeight="1">
      <c r="A5512" t="inlineStr">
        <is>
          <t>looking</t>
        </is>
      </c>
      <c r="B5512" t="inlineStr">
        <is>
          <t>Global issues: looking at climate change effects</t>
        </is>
      </c>
      <c r="C5512"/>
      <c r="D5512"/>
      <c r="E5512" t="inlineStr">
        <is>
          <t>https://www.youtube.com/results?search_query=Global+issues:+looking+at+climate+change+effects&amp;sp=EgQgAXAB</t>
        </is>
      </c>
    </row>
    <row r="5513" ht="25.5" customHeight="1">
      <c r="A5513" t="inlineStr">
        <is>
          <t>looking</t>
        </is>
      </c>
      <c r="B5513" t="inlineStr">
        <is>
          <t>How to look for signs of depression in teens</t>
        </is>
      </c>
      <c r="C5513"/>
      <c r="D5513"/>
      <c r="E5513" t="inlineStr">
        <is>
          <t>https://www.youtube.com/results?search_query=How+to+look+for+signs+of+depression+in+teens&amp;sp=EgQgAXAB</t>
        </is>
      </c>
    </row>
    <row r="5514" ht="25.5" customHeight="1">
      <c r="A5514" t="inlineStr">
        <is>
          <t>moving</t>
        </is>
      </c>
      <c r="B5514" t="inlineStr">
        <is>
          <t>How to pack efficiently for moving</t>
        </is>
      </c>
      <c r="C5514"/>
      <c r="D5514"/>
      <c r="E5514" t="inlineStr">
        <is>
          <t>https://www.youtube.com/results?search_query=How+to+pack+efficiently+for+moving&amp;sp=EgQgAXAB</t>
        </is>
      </c>
    </row>
    <row r="5515" ht="25.5" customHeight="1">
      <c r="A5515" t="inlineStr">
        <is>
          <t>moving</t>
        </is>
      </c>
      <c r="B5515" t="inlineStr">
        <is>
          <t>Moving day vlog</t>
        </is>
      </c>
      <c r="C5515"/>
      <c r="D5515"/>
      <c r="E5515" t="inlineStr">
        <is>
          <t>https://www.youtube.com/results?search_query=Moving+day+vlog&amp;sp=EgQgAXAB</t>
        </is>
      </c>
    </row>
    <row r="5516" ht="25.5" customHeight="1">
      <c r="A5516" t="inlineStr">
        <is>
          <t>moving</t>
        </is>
      </c>
      <c r="B5516" t="inlineStr">
        <is>
          <t>Day in the life of a professional mover</t>
        </is>
      </c>
      <c r="C5516"/>
      <c r="D5516"/>
      <c r="E5516" t="inlineStr">
        <is>
          <t>https://www.youtube.com/results?search_query=Day+in+the+life+of+a+professional+mover&amp;sp=EgQgAXAB</t>
        </is>
      </c>
    </row>
    <row r="5517" ht="25.5" customHeight="1">
      <c r="A5517" t="inlineStr">
        <is>
          <t>moving</t>
        </is>
      </c>
      <c r="B5517" t="inlineStr">
        <is>
          <t>How to move heavy furniture by yourself</t>
        </is>
      </c>
      <c r="C5517"/>
      <c r="D5517"/>
      <c r="E5517" t="inlineStr">
        <is>
          <t>https://www.youtube.com/results?search_query=How+to+move+heavy+furniture+by+yourself&amp;sp=EgQgAXAB</t>
        </is>
      </c>
    </row>
    <row r="5518" ht="25.5" customHeight="1">
      <c r="A5518" t="inlineStr">
        <is>
          <t>moving</t>
        </is>
      </c>
      <c r="B5518" t="inlineStr">
        <is>
          <t>DIY moving house tips and tricks</t>
        </is>
      </c>
      <c r="C5518"/>
      <c r="D5518"/>
      <c r="E5518" t="inlineStr">
        <is>
          <t>https://www.youtube.com/results?search_query=DIY+moving+house+tips+and+tricks&amp;sp=EgQgAXAB</t>
        </is>
      </c>
    </row>
    <row r="5519" ht="25.5" customHeight="1">
      <c r="A5519" t="inlineStr">
        <is>
          <t>moving</t>
        </is>
      </c>
      <c r="B5519" t="inlineStr">
        <is>
          <t>Moving out for the first time guide</t>
        </is>
      </c>
      <c r="C5519"/>
      <c r="D5519"/>
      <c r="E5519" t="inlineStr">
        <is>
          <t>https://www.youtube.com/results?search_query=Moving+out+for+the+first+time+guide&amp;sp=EgQgAXAB</t>
        </is>
      </c>
    </row>
    <row r="5520" ht="25.5" customHeight="1">
      <c r="A5520" t="inlineStr">
        <is>
          <t>moving</t>
        </is>
      </c>
      <c r="B5520" t="inlineStr">
        <is>
          <t>Packing tips for a stressfree move</t>
        </is>
      </c>
      <c r="C5520"/>
      <c r="D5520"/>
      <c r="E5520" t="inlineStr">
        <is>
          <t>https://www.youtube.com/results?search_query=Packing+tips+for+a+stressfree+move&amp;sp=EgQgAXAB</t>
        </is>
      </c>
    </row>
    <row r="5521" ht="25.5" customHeight="1">
      <c r="A5521" t="inlineStr">
        <is>
          <t>moving</t>
        </is>
      </c>
      <c r="B5521" t="inlineStr">
        <is>
          <t>How to hire reliable moving services</t>
        </is>
      </c>
      <c r="C5521"/>
      <c r="D5521"/>
      <c r="E5521" t="inlineStr">
        <is>
          <t>https://www.youtube.com/results?search_query=How+to+hire+reliable+moving+services&amp;sp=EgQgAXAB</t>
        </is>
      </c>
    </row>
    <row r="5522" ht="25.5" customHeight="1">
      <c r="A5522" t="inlineStr">
        <is>
          <t>moving</t>
        </is>
      </c>
      <c r="B5522" t="inlineStr">
        <is>
          <t>Checklists to prepare for moving</t>
        </is>
      </c>
      <c r="C5522"/>
      <c r="D5522"/>
      <c r="E5522" t="inlineStr">
        <is>
          <t>https://www.youtube.com/results?search_query=Checklists+to+prepare+for+moving&amp;sp=EgQgAXAB</t>
        </is>
      </c>
    </row>
    <row r="5523" ht="25.5" customHeight="1">
      <c r="A5523" t="inlineStr">
        <is>
          <t>moving</t>
        </is>
      </c>
      <c r="B5523" t="inlineStr">
        <is>
          <t>Dos and Don'ts when moving to a new house</t>
        </is>
      </c>
      <c r="C5523"/>
      <c r="D5523"/>
      <c r="E5523" t="inlineStr">
        <is>
          <t>https://www.youtube.com/results?search_query=Dos+and+Don'ts+when+moving+to+a+new+house&amp;sp=EgQgAXAB</t>
        </is>
      </c>
    </row>
    <row r="5524" ht="25.5" customHeight="1">
      <c r="A5524" t="inlineStr">
        <is>
          <t>playing</t>
        </is>
      </c>
      <c r="B5524" t="inlineStr">
        <is>
          <t>How to improve playing skills for beginners</t>
        </is>
      </c>
      <c r="C5524"/>
      <c r="D5524"/>
      <c r="E5524" t="inlineStr">
        <is>
          <t>https://www.youtube.com/results?search_query=How+to+improve+playing+skills+for+beginners&amp;sp=EgQgAXAB</t>
        </is>
      </c>
    </row>
    <row r="5525" ht="25.5" customHeight="1">
      <c r="A5525" t="inlineStr">
        <is>
          <t>playing</t>
        </is>
      </c>
      <c r="B5525" t="inlineStr">
        <is>
          <t>In depth guide to playing guitar</t>
        </is>
      </c>
      <c r="C5525"/>
      <c r="D5525"/>
      <c r="E5525" t="inlineStr">
        <is>
          <t>https://www.youtube.com/results?search_query=In+depth+guide+to+playing+guitar&amp;sp=EgQgAXAB</t>
        </is>
      </c>
    </row>
    <row r="5526" ht="25.5" customHeight="1">
      <c r="A5526" t="inlineStr">
        <is>
          <t>playing</t>
        </is>
      </c>
      <c r="B5526" t="inlineStr">
        <is>
          <t>Day in the life of a professional poker player</t>
        </is>
      </c>
      <c r="C5526"/>
      <c r="D5526"/>
      <c r="E5526" t="inlineStr">
        <is>
          <t>https://www.youtube.com/results?search_query=Day+in+the+life+of+a+professional+poker+player&amp;sp=EgQgAXAB</t>
        </is>
      </c>
    </row>
    <row r="5527" ht="25.5" customHeight="1">
      <c r="A5527" t="inlineStr">
        <is>
          <t>playing</t>
        </is>
      </c>
      <c r="B5527" t="inlineStr">
        <is>
          <t>Strategies for playing chess effectively</t>
        </is>
      </c>
      <c r="C5527"/>
      <c r="D5527"/>
      <c r="E5527" t="inlineStr">
        <is>
          <t>https://www.youtube.com/results?search_query=Strategies+for+playing+chess+effectively&amp;sp=EgQgAXAB</t>
        </is>
      </c>
    </row>
    <row r="5528" ht="25.5" customHeight="1">
      <c r="A5528" t="inlineStr">
        <is>
          <t>playing</t>
        </is>
      </c>
      <c r="B5528" t="inlineStr">
        <is>
          <t>Understanding the basics of playing piano</t>
        </is>
      </c>
      <c r="C5528"/>
      <c r="D5528"/>
      <c r="E5528" t="inlineStr">
        <is>
          <t>https://www.youtube.com/results?search_query=Understanding+the+basics+of+playing+piano&amp;sp=EgQgAXAB</t>
        </is>
      </c>
    </row>
    <row r="5529" ht="25.5" customHeight="1">
      <c r="A5529" t="inlineStr">
        <is>
          <t>playing</t>
        </is>
      </c>
      <c r="B5529" t="inlineStr">
        <is>
          <t>Mastering the art of playing violin</t>
        </is>
      </c>
      <c r="C5529"/>
      <c r="D5529"/>
      <c r="E5529" t="inlineStr">
        <is>
          <t>https://www.youtube.com/results?search_query=Mastering+the+art+of+playing+violin&amp;sp=EgQgAXAB</t>
        </is>
      </c>
    </row>
    <row r="5530" ht="25.5" customHeight="1">
      <c r="A5530" t="inlineStr">
        <is>
          <t>playing</t>
        </is>
      </c>
      <c r="B5530" t="inlineStr">
        <is>
          <t>Best tips for playing basketball</t>
        </is>
      </c>
      <c r="C5530"/>
      <c r="D5530"/>
      <c r="E5530" t="inlineStr">
        <is>
          <t>https://www.youtube.com/results?search_query=Best+tips+for+playing+basketball&amp;sp=EgQgAXAB</t>
        </is>
      </c>
    </row>
    <row r="5531" ht="25.5" customHeight="1">
      <c r="A5531" t="inlineStr">
        <is>
          <t>playing</t>
        </is>
      </c>
      <c r="B5531" t="inlineStr">
        <is>
          <t>Pro techniques for playing video games</t>
        </is>
      </c>
      <c r="C5531"/>
      <c r="D5531"/>
      <c r="E5531" t="inlineStr">
        <is>
          <t>https://www.youtube.com/results?search_query=Pro+techniques+for+playing+video+games&amp;sp=EgQgAXAB</t>
        </is>
      </c>
    </row>
    <row r="5532" ht="25.5" customHeight="1">
      <c r="A5532" t="inlineStr">
        <is>
          <t>playing</t>
        </is>
      </c>
      <c r="B5532" t="inlineStr">
        <is>
          <t>Essential lessons in playing the flute</t>
        </is>
      </c>
      <c r="C5532"/>
      <c r="D5532"/>
      <c r="E5532" t="inlineStr">
        <is>
          <t>https://www.youtube.com/results?search_query=Essential+lessons+in+playing+the+flute&amp;sp=EgQgAXAB</t>
        </is>
      </c>
    </row>
    <row r="5533" ht="25.5" customHeight="1">
      <c r="A5533" t="inlineStr">
        <is>
          <t>playing</t>
        </is>
      </c>
      <c r="B5533" t="inlineStr">
        <is>
          <t>Playing drums for beginners: A step by step guide</t>
        </is>
      </c>
      <c r="C5533"/>
      <c r="D5533"/>
      <c r="E5533" t="inlineStr">
        <is>
          <t>https://www.youtube.com/results?search_query=Playing+drums+for+beginners:+A+step+by+step+guide&amp;sp=EgQgAXAB</t>
        </is>
      </c>
    </row>
    <row r="5534" ht="25.5" customHeight="1">
      <c r="A5534" t="inlineStr">
        <is>
          <t>punching</t>
        </is>
      </c>
      <c r="B5534" t="inlineStr">
        <is>
          <t>How to improve punching speed</t>
        </is>
      </c>
      <c r="C5534"/>
      <c r="D5534"/>
      <c r="E5534" t="inlineStr">
        <is>
          <t>https://www.youtube.com/results?search_query=How+to+improve+punching+speed&amp;sp=EgQgAXAB</t>
        </is>
      </c>
    </row>
    <row r="5535" ht="25.5" customHeight="1">
      <c r="A5535" t="inlineStr">
        <is>
          <t>punching</t>
        </is>
      </c>
      <c r="B5535" t="inlineStr">
        <is>
          <t>Proper punching technique for beginners</t>
        </is>
      </c>
      <c r="C5535"/>
      <c r="D5535"/>
      <c r="E5535" t="inlineStr">
        <is>
          <t>https://www.youtube.com/results?search_query=Proper+punching+technique+for+beginners&amp;sp=EgQgAXAB</t>
        </is>
      </c>
    </row>
    <row r="5536" ht="25.5" customHeight="1">
      <c r="A5536" t="inlineStr">
        <is>
          <t>punching</t>
        </is>
      </c>
      <c r="B5536" t="inlineStr">
        <is>
          <t>Boxing tutorials: how to throw a punch</t>
        </is>
      </c>
      <c r="C5536"/>
      <c r="D5536"/>
      <c r="E5536" t="inlineStr">
        <is>
          <t>https://www.youtube.com/results?search_query=Boxing+tutorials:+how+to+throw+a+punch&amp;sp=EgQgAXAB</t>
        </is>
      </c>
    </row>
    <row r="5537" ht="25.5" customHeight="1">
      <c r="A5537" t="inlineStr">
        <is>
          <t>punching</t>
        </is>
      </c>
      <c r="B5537" t="inlineStr">
        <is>
          <t>Day in the life of a professional boxer</t>
        </is>
      </c>
      <c r="C5537"/>
      <c r="D5537"/>
      <c r="E5537" t="inlineStr">
        <is>
          <t>https://www.youtube.com/results?search_query=Day+in+the+life+of+a+professional+boxer&amp;sp=EgQgAXAB</t>
        </is>
      </c>
    </row>
    <row r="5538" ht="25.5" customHeight="1">
      <c r="A5538" t="inlineStr">
        <is>
          <t>punching</t>
        </is>
      </c>
      <c r="B5538" t="inlineStr">
        <is>
          <t>MMA training: Discover powerful punches</t>
        </is>
      </c>
      <c r="C5538"/>
      <c r="D5538"/>
      <c r="E5538" t="inlineStr">
        <is>
          <t>https://www.youtube.com/results?search_query=MMA+training:+Discover+powerful+punches&amp;sp=EgQgAXAB</t>
        </is>
      </c>
    </row>
    <row r="5539" ht="25.5" customHeight="1">
      <c r="A5539" t="inlineStr">
        <is>
          <t>punching</t>
        </is>
      </c>
      <c r="B5539" t="inlineStr">
        <is>
          <t>The science behind a powerful punch</t>
        </is>
      </c>
      <c r="C5539"/>
      <c r="D5539"/>
      <c r="E5539" t="inlineStr">
        <is>
          <t>https://www.youtube.com/results?search_query=The+science+behind+a+powerful+punch&amp;sp=EgQgAXAB</t>
        </is>
      </c>
    </row>
    <row r="5540" ht="25.5" customHeight="1">
      <c r="A5540" t="inlineStr">
        <is>
          <t>punching</t>
        </is>
      </c>
      <c r="B5540" t="inlineStr">
        <is>
          <t>Tips for safer punching to avoid hand injuries</t>
        </is>
      </c>
      <c r="C5540"/>
      <c r="D5540"/>
      <c r="E5540" t="inlineStr">
        <is>
          <t>https://www.youtube.com/results?search_query=Tips+for+safer+punching+to+avoid+hand+injuries&amp;sp=EgQgAXAB</t>
        </is>
      </c>
    </row>
    <row r="5541" ht="25.5" customHeight="1">
      <c r="A5541" t="inlineStr">
        <is>
          <t>punching</t>
        </is>
      </c>
      <c r="B5541" t="inlineStr">
        <is>
          <t>Punching bag workouts for strength and stamina</t>
        </is>
      </c>
      <c r="C5541"/>
      <c r="D5541"/>
      <c r="E5541" t="inlineStr">
        <is>
          <t>https://www.youtube.com/results?search_query=Punching+bag+workouts+for+strength+and+stamina&amp;sp=EgQgAXAB</t>
        </is>
      </c>
    </row>
    <row r="5542" ht="25.5" customHeight="1">
      <c r="A5542" t="inlineStr">
        <is>
          <t>punching</t>
        </is>
      </c>
      <c r="B5542" t="inlineStr">
        <is>
          <t>How to practice punching at home</t>
        </is>
      </c>
      <c r="C5542"/>
      <c r="D5542"/>
      <c r="E5542" t="inlineStr">
        <is>
          <t>https://www.youtube.com/results?search_query=How+to+practice+punching+at+home&amp;sp=EgQgAXAB</t>
        </is>
      </c>
    </row>
    <row r="5543" ht="25.5" customHeight="1">
      <c r="A5543" t="inlineStr">
        <is>
          <t>punching</t>
        </is>
      </c>
      <c r="B5543" t="inlineStr">
        <is>
          <t>Different types of punches in martial arts</t>
        </is>
      </c>
      <c r="C5543"/>
      <c r="D5543"/>
      <c r="E5543" t="inlineStr">
        <is>
          <t>https://www.youtube.com/results?search_query=Different+types+of+punches+in+martial+arts&amp;sp=EgQgAXAB</t>
        </is>
      </c>
    </row>
    <row r="5544" ht="25.5" customHeight="1">
      <c r="A5544" t="inlineStr">
        <is>
          <t>racing</t>
        </is>
      </c>
      <c r="B5544" t="inlineStr">
        <is>
          <t>How to start car racing</t>
        </is>
      </c>
      <c r="C5544"/>
      <c r="D5544"/>
      <c r="E5544" t="inlineStr">
        <is>
          <t>https://www.youtube.com/results?search_query=How+to+start+car+racing&amp;sp=EgQgAXAB</t>
        </is>
      </c>
    </row>
    <row r="5545" ht="25.5" customHeight="1">
      <c r="A5545" t="inlineStr">
        <is>
          <t>racing</t>
        </is>
      </c>
      <c r="B5545" t="inlineStr">
        <is>
          <t>Basic techniques of car racing for beginners</t>
        </is>
      </c>
      <c r="C5545"/>
      <c r="D5545"/>
      <c r="E5545" t="inlineStr">
        <is>
          <t>https://www.youtube.com/results?search_query=Basic+techniques+of+car+racing+for+beginners&amp;sp=EgQgAXAB</t>
        </is>
      </c>
    </row>
    <row r="5546" ht="25.5" customHeight="1">
      <c r="A5546" t="inlineStr">
        <is>
          <t>racing</t>
        </is>
      </c>
      <c r="B5546" t="inlineStr">
        <is>
          <t>Day in the life of a professional race car driver</t>
        </is>
      </c>
      <c r="C5546"/>
      <c r="D5546"/>
      <c r="E5546" t="inlineStr">
        <is>
          <t>https://www.youtube.com/results?search_query=Day+in+the+life+of+a+professional+race+car+driver&amp;sp=EgQgAXAB</t>
        </is>
      </c>
    </row>
    <row r="5547" ht="25.5" customHeight="1">
      <c r="A5547" t="inlineStr">
        <is>
          <t>racing</t>
        </is>
      </c>
      <c r="B5547" t="inlineStr">
        <is>
          <t>Beginner's guide to drone racing</t>
        </is>
      </c>
      <c r="C5547"/>
      <c r="D5547"/>
      <c r="E5547" t="inlineStr">
        <is>
          <t>https://www.youtube.com/results?search_query=Beginner's+guide+to+drone+racing&amp;sp=EgQgAXAB</t>
        </is>
      </c>
    </row>
    <row r="5548" ht="25.5" customHeight="1">
      <c r="A5548" t="inlineStr">
        <is>
          <t>racing</t>
        </is>
      </c>
      <c r="B5548" t="inlineStr">
        <is>
          <t>Insights into the world of horse racing</t>
        </is>
      </c>
      <c r="C5548"/>
      <c r="D5548"/>
      <c r="E5548" t="inlineStr">
        <is>
          <t>https://www.youtube.com/results?search_query=Insights+into+the+world+of+horse+racing&amp;sp=EgQgAXAB</t>
        </is>
      </c>
    </row>
    <row r="5549" ht="25.5" customHeight="1">
      <c r="A5549" t="inlineStr">
        <is>
          <t>racing</t>
        </is>
      </c>
      <c r="B5549" t="inlineStr">
        <is>
          <t>Learn to race: Driving techniques and tips</t>
        </is>
      </c>
      <c r="C5549"/>
      <c r="D5549"/>
      <c r="E5549" t="inlineStr">
        <is>
          <t>https://www.youtube.com/results?search_query=Learn+to+race:+Driving+techniques+and+tips&amp;sp=EgQgAXAB</t>
        </is>
      </c>
    </row>
    <row r="5550" ht="25.5" customHeight="1">
      <c r="A5550" t="inlineStr">
        <is>
          <t>racing</t>
        </is>
      </c>
      <c r="B5550" t="inlineStr">
        <is>
          <t>Motorcycle racing tutorial for beginners</t>
        </is>
      </c>
      <c r="C5550"/>
      <c r="D5550"/>
      <c r="E5550" t="inlineStr">
        <is>
          <t>https://www.youtube.com/results?search_query=Motorcycle+racing+tutorial+for+beginners&amp;sp=EgQgAXAB</t>
        </is>
      </c>
    </row>
    <row r="5551" ht="25.5" customHeight="1">
      <c r="A5551" t="inlineStr">
        <is>
          <t>racing</t>
        </is>
      </c>
      <c r="B5551" t="inlineStr">
        <is>
          <t>Understanding the dynamics of boat racing</t>
        </is>
      </c>
      <c r="C5551"/>
      <c r="D5551"/>
      <c r="E5551" t="inlineStr">
        <is>
          <t>https://www.youtube.com/results?search_query=Understanding+the+dynamics+of+boat+racing&amp;sp=EgQgAXAB</t>
        </is>
      </c>
    </row>
    <row r="5552" ht="25.5" customHeight="1">
      <c r="A5552" t="inlineStr">
        <is>
          <t>racing</t>
        </is>
      </c>
      <c r="B5552" t="inlineStr">
        <is>
          <t>How to train for a bicycle race</t>
        </is>
      </c>
      <c r="C5552"/>
      <c r="D5552"/>
      <c r="E5552" t="inlineStr">
        <is>
          <t>https://www.youtube.com/results?search_query=How+to+train+for+a+bicycle+race&amp;sp=EgQgAXAB</t>
        </is>
      </c>
    </row>
    <row r="5553" ht="25.5" customHeight="1">
      <c r="A5553" t="inlineStr">
        <is>
          <t>racing</t>
        </is>
      </c>
      <c r="B5553" t="inlineStr">
        <is>
          <t>Behind the scenes of a NASCAR race day</t>
        </is>
      </c>
      <c r="C5553"/>
      <c r="D5553"/>
      <c r="E5553" t="inlineStr">
        <is>
          <t>https://www.youtube.com/results?search_query=Behind+the+scenes+of+a+NASCAR+race+day&amp;sp=EgQgAXAB</t>
        </is>
      </c>
    </row>
    <row r="5554" ht="25.5" customHeight="1">
      <c r="A5554" t="inlineStr">
        <is>
          <t>riding</t>
        </is>
      </c>
      <c r="B5554" t="inlineStr">
        <is>
          <t>How to improve your horse riding skills</t>
        </is>
      </c>
      <c r="C5554"/>
      <c r="D5554"/>
      <c r="E5554" t="inlineStr">
        <is>
          <t>https://www.youtube.com/results?search_query=How+to+improve+your+horse+riding+skills&amp;sp=EgQgAXAB</t>
        </is>
      </c>
    </row>
    <row r="5555" ht="25.5" customHeight="1">
      <c r="A5555" t="inlineStr">
        <is>
          <t>riding</t>
        </is>
      </c>
      <c r="B5555" t="inlineStr">
        <is>
          <t>Techniques for long distance bike riding</t>
        </is>
      </c>
      <c r="C5555"/>
      <c r="D5555"/>
      <c r="E5555" t="inlineStr">
        <is>
          <t>https://www.youtube.com/results?search_query=Techniques+for+long+distance+bike+riding&amp;sp=EgQgAXAB</t>
        </is>
      </c>
    </row>
    <row r="5556" ht="25.5" customHeight="1">
      <c r="A5556" t="inlineStr">
        <is>
          <t>riding</t>
        </is>
      </c>
      <c r="B5556" t="inlineStr">
        <is>
          <t>Day in the life of a professional rider</t>
        </is>
      </c>
      <c r="C5556"/>
      <c r="D5556"/>
      <c r="E5556" t="inlineStr">
        <is>
          <t>https://www.youtube.com/results?search_query=Day+in+the+life+of+a+professional+rider&amp;sp=EgQgAXAB</t>
        </is>
      </c>
    </row>
    <row r="5557" ht="25.5" customHeight="1">
      <c r="A5557" t="inlineStr">
        <is>
          <t>riding</t>
        </is>
      </c>
      <c r="B5557" t="inlineStr">
        <is>
          <t>Beginners guide to riding a motorcycle</t>
        </is>
      </c>
      <c r="C5557"/>
      <c r="D5557"/>
      <c r="E5557" t="inlineStr">
        <is>
          <t>https://www.youtube.com/results?search_query=Beginners+guide+to+riding+a+motorcycle&amp;sp=EgQgAXAB</t>
        </is>
      </c>
    </row>
    <row r="5558" ht="25.5" customHeight="1">
      <c r="A5558" t="inlineStr">
        <is>
          <t>riding</t>
        </is>
      </c>
      <c r="B5558" t="inlineStr">
        <is>
          <t>Tips for riding a skateboard</t>
        </is>
      </c>
      <c r="C5558"/>
      <c r="D5558"/>
      <c r="E5558" t="inlineStr">
        <is>
          <t>https://www.youtube.com/results?search_query=Tips+for+riding+a+skateboard&amp;sp=EgQgAXAB</t>
        </is>
      </c>
    </row>
    <row r="5559" ht="25.5" customHeight="1">
      <c r="A5559" t="inlineStr">
        <is>
          <t>riding</t>
        </is>
      </c>
      <c r="B5559" t="inlineStr">
        <is>
          <t>How to start riding fixed gear bikes</t>
        </is>
      </c>
      <c r="C5559"/>
      <c r="D5559"/>
      <c r="E5559" t="inlineStr">
        <is>
          <t>https://www.youtube.com/results?search_query=How+to+start+riding+fixed+gear+bikes&amp;sp=EgQgAXAB</t>
        </is>
      </c>
    </row>
    <row r="5560" ht="25.5" customHeight="1">
      <c r="A5560" t="inlineStr">
        <is>
          <t>riding</t>
        </is>
      </c>
      <c r="B5560" t="inlineStr">
        <is>
          <t>Learn to ride a unicycle step by step</t>
        </is>
      </c>
      <c r="C5560"/>
      <c r="D5560"/>
      <c r="E5560" t="inlineStr">
        <is>
          <t>https://www.youtube.com/results?search_query=Learn+to+ride+a+unicycle+step+by+step&amp;sp=EgQgAXAB</t>
        </is>
      </c>
    </row>
    <row r="5561" ht="25.5" customHeight="1">
      <c r="A5561" t="inlineStr">
        <is>
          <t>riding</t>
        </is>
      </c>
      <c r="B5561" t="inlineStr">
        <is>
          <t>Training techniques for competitive riding</t>
        </is>
      </c>
      <c r="C5561"/>
      <c r="D5561"/>
      <c r="E5561" t="inlineStr">
        <is>
          <t>https://www.youtube.com/results?search_query=Training+techniques+for+competitive+riding&amp;sp=EgQgAXAB</t>
        </is>
      </c>
    </row>
    <row r="5562" ht="25.5" customHeight="1">
      <c r="A5562" t="inlineStr">
        <is>
          <t>riding</t>
        </is>
      </c>
      <c r="B5562" t="inlineStr">
        <is>
          <t>How to maintain your riding lawnmower</t>
        </is>
      </c>
      <c r="C5562"/>
      <c r="D5562"/>
      <c r="E5562" t="inlineStr">
        <is>
          <t>https://www.youtube.com/results?search_query=How+to+maintain+your+riding+lawnmower&amp;sp=EgQgAXAB</t>
        </is>
      </c>
    </row>
    <row r="5563" ht="25.5" customHeight="1">
      <c r="A5563" t="inlineStr">
        <is>
          <t>riding</t>
        </is>
      </c>
      <c r="B5563" t="inlineStr">
        <is>
          <t>Essential riding gear for motorcycle enthusiasts</t>
        </is>
      </c>
      <c r="C5563"/>
      <c r="D5563"/>
      <c r="E5563" t="inlineStr">
        <is>
          <t>https://www.youtube.com/results?search_query=Essential+riding+gear+for+motorcycle+enthusiasts&amp;sp=EgQgAXAB</t>
        </is>
      </c>
    </row>
    <row r="5564" ht="25.5" customHeight="1">
      <c r="A5564" t="inlineStr">
        <is>
          <t>rolling</t>
        </is>
      </c>
      <c r="B5564" t="inlineStr">
        <is>
          <t>How to roll sushi</t>
        </is>
      </c>
      <c r="C5564"/>
      <c r="D5564"/>
      <c r="E5564" t="inlineStr">
        <is>
          <t>https://www.youtube.com/results?search_query=How+to+roll+sushi&amp;sp=EgQgAXAB</t>
        </is>
      </c>
    </row>
    <row r="5565" ht="25.5" customHeight="1">
      <c r="A5565" t="inlineStr">
        <is>
          <t>rolling</t>
        </is>
      </c>
      <c r="B5565" t="inlineStr">
        <is>
          <t>Rolling Stones live concert</t>
        </is>
      </c>
      <c r="C5565"/>
      <c r="D5565"/>
      <c r="E5565" t="inlineStr">
        <is>
          <t>https://www.youtube.com/results?search_query=Rolling+Stones+live+concert&amp;sp=EgQgAXAB</t>
        </is>
      </c>
    </row>
    <row r="5566" ht="25.5" customHeight="1">
      <c r="A5566" t="inlineStr">
        <is>
          <t>rolling</t>
        </is>
      </c>
      <c r="B5566" t="inlineStr">
        <is>
          <t>Day in the life of a roller derby athlete</t>
        </is>
      </c>
      <c r="C5566"/>
      <c r="D5566"/>
      <c r="E5566" t="inlineStr">
        <is>
          <t>https://www.youtube.com/results?search_query=Day+in+the+life+of+a+roller+derby+athlete&amp;sp=EgQgAXAB</t>
        </is>
      </c>
    </row>
    <row r="5567" ht="25.5" customHeight="1">
      <c r="A5567" t="inlineStr">
        <is>
          <t>rolling</t>
        </is>
      </c>
      <c r="B5567" t="inlineStr">
        <is>
          <t>How to do rolling in gymnastics</t>
        </is>
      </c>
      <c r="C5567"/>
      <c r="D5567"/>
      <c r="E5567" t="inlineStr">
        <is>
          <t>https://www.youtube.com/results?search_query=How+to+do+rolling+in+gymnastics&amp;sp=EgQgAXAB</t>
        </is>
      </c>
    </row>
    <row r="5568" ht="25.5" customHeight="1">
      <c r="A5568" t="inlineStr">
        <is>
          <t>rolling</t>
        </is>
      </c>
      <c r="B5568" t="inlineStr">
        <is>
          <t>Rolling a perfect burrito tutorial</t>
        </is>
      </c>
      <c r="C5568"/>
      <c r="D5568"/>
      <c r="E5568" t="inlineStr">
        <is>
          <t>https://www.youtube.com/results?search_query=Rolling+a+perfect+burrito+tutorial&amp;sp=EgQgAXAB</t>
        </is>
      </c>
    </row>
    <row r="5569" ht="25.5" customHeight="1">
      <c r="A5569" t="inlineStr">
        <is>
          <t>rolling</t>
        </is>
      </c>
      <c r="B5569" t="inlineStr">
        <is>
          <t>Hot Rolling process in steel industry</t>
        </is>
      </c>
      <c r="C5569"/>
      <c r="D5569"/>
      <c r="E5569" t="inlineStr">
        <is>
          <t>https://www.youtube.com/results?search_query=Hot+Rolling+process+in+steel+industry&amp;sp=EgQgAXAB</t>
        </is>
      </c>
    </row>
    <row r="5570" ht="25.5" customHeight="1">
      <c r="A5570" t="inlineStr">
        <is>
          <t>rolling</t>
        </is>
      </c>
      <c r="B5570" t="inlineStr">
        <is>
          <t>Beginner guide to roll a kayak</t>
        </is>
      </c>
      <c r="C5570"/>
      <c r="D5570"/>
      <c r="E5570" t="inlineStr">
        <is>
          <t>https://www.youtube.com/results?search_query=Beginner+guide+to+roll+a+kayak&amp;sp=EgQgAXAB</t>
        </is>
      </c>
    </row>
    <row r="5571" ht="25.5" customHeight="1">
      <c r="A5571" t="inlineStr">
        <is>
          <t>rolling</t>
        </is>
      </c>
      <c r="B5571" t="inlineStr">
        <is>
          <t>How to use a rolling machine for cigarettes</t>
        </is>
      </c>
      <c r="C5571"/>
      <c r="D5571"/>
      <c r="E5571" t="inlineStr">
        <is>
          <t>https://www.youtube.com/results?search_query=How+to+use+a+rolling+machine+for+cigarettes&amp;sp=EgQgAXAB</t>
        </is>
      </c>
    </row>
    <row r="5572" ht="25.5" customHeight="1">
      <c r="A5572" t="inlineStr">
        <is>
          <t>rolling</t>
        </is>
      </c>
      <c r="B5572" t="inlineStr">
        <is>
          <t>Advanced techniques in rolling dough</t>
        </is>
      </c>
      <c r="C5572"/>
      <c r="D5572"/>
      <c r="E5572" t="inlineStr">
        <is>
          <t>https://www.youtube.com/results?search_query=Advanced+techniques+in+rolling+dough&amp;sp=EgQgAXAB</t>
        </is>
      </c>
    </row>
    <row r="5573" ht="25.5" customHeight="1">
      <c r="A5573" t="inlineStr">
        <is>
          <t>rolling</t>
        </is>
      </c>
      <c r="B5573" t="inlineStr">
        <is>
          <t>Skills for rolling joints effectively</t>
        </is>
      </c>
      <c r="C5573"/>
      <c r="D5573"/>
      <c r="E5573" t="inlineStr">
        <is>
          <t>https://www.youtube.com/results?search_query=Skills+for+rolling+joints+effectively&amp;sp=EgQgAXAB</t>
        </is>
      </c>
    </row>
    <row r="5574" ht="25.5" customHeight="1">
      <c r="A5574" t="inlineStr">
        <is>
          <t>rotating</t>
        </is>
      </c>
      <c r="B5574" t="inlineStr">
        <is>
          <t>How to rotate videos in imovie</t>
        </is>
      </c>
      <c r="C5574"/>
      <c r="D5574"/>
      <c r="E5574" t="inlineStr">
        <is>
          <t>https://www.youtube.com/results?search_query=How+to+rotate+videos+in+imovie&amp;sp=EgQgAXAB</t>
        </is>
      </c>
    </row>
    <row r="5575" ht="25.5" customHeight="1">
      <c r="A5575" t="inlineStr">
        <is>
          <t>rotating</t>
        </is>
      </c>
      <c r="B5575" t="inlineStr">
        <is>
          <t>Day in the life of a rotator operator</t>
        </is>
      </c>
      <c r="C5575"/>
      <c r="D5575"/>
      <c r="E5575" t="inlineStr">
        <is>
          <t>https://www.youtube.com/results?search_query=Day+in+the+life+of+a+rotator+operator&amp;sp=EgQgAXAB</t>
        </is>
      </c>
    </row>
    <row r="5576" ht="25.5" customHeight="1">
      <c r="A5576" t="inlineStr">
        <is>
          <t>rotating</t>
        </is>
      </c>
      <c r="B5576" t="inlineStr">
        <is>
          <t>How to perform rotating plank exercise</t>
        </is>
      </c>
      <c r="C5576"/>
      <c r="D5576"/>
      <c r="E5576" t="inlineStr">
        <is>
          <t>https://www.youtube.com/results?search_query=How+to+perform+rotating+plank+exercise&amp;sp=EgQgAXAB</t>
        </is>
      </c>
    </row>
    <row r="5577" ht="25.5" customHeight="1">
      <c r="A5577" t="inlineStr">
        <is>
          <t>rotating</t>
        </is>
      </c>
      <c r="B5577" t="inlineStr">
        <is>
          <t>Basics of rotating machinery</t>
        </is>
      </c>
      <c r="C5577"/>
      <c r="D5577"/>
      <c r="E5577" t="inlineStr">
        <is>
          <t>https://www.youtube.com/results?search_query=Basics+of+rotating+machinery&amp;sp=EgQgAXAB</t>
        </is>
      </c>
    </row>
    <row r="5578" ht="25.5" customHeight="1">
      <c r="A5578" t="inlineStr">
        <is>
          <t>rotating</t>
        </is>
      </c>
      <c r="B5578" t="inlineStr">
        <is>
          <t>Rotating objects in Adobe Illustrator tutorial</t>
        </is>
      </c>
      <c r="C5578"/>
      <c r="D5578"/>
      <c r="E5578" t="inlineStr">
        <is>
          <t>https://www.youtube.com/results?search_query=Rotating+objects+in+Adobe+Illustrator+tutorial&amp;sp=EgQgAXAB</t>
        </is>
      </c>
    </row>
    <row r="5579" ht="25.5" customHeight="1">
      <c r="A5579" t="inlineStr">
        <is>
          <t>rotating</t>
        </is>
      </c>
      <c r="B5579" t="inlineStr">
        <is>
          <t>Understanding rotating schedules in shift work</t>
        </is>
      </c>
      <c r="C5579"/>
      <c r="D5579"/>
      <c r="E5579" t="inlineStr">
        <is>
          <t>https://www.youtube.com/results?search_query=Understanding+rotating+schedules+in+shift+work&amp;sp=EgQgAXAB</t>
        </is>
      </c>
    </row>
    <row r="5580" ht="25.5" customHeight="1">
      <c r="A5580" t="inlineStr">
        <is>
          <t>rotating</t>
        </is>
      </c>
      <c r="B5580" t="inlineStr">
        <is>
          <t>How to make rotating art sculpture</t>
        </is>
      </c>
      <c r="C5580"/>
      <c r="D5580"/>
      <c r="E5580" t="inlineStr">
        <is>
          <t>https://www.youtube.com/results?search_query=How+to+make+rotating+art+sculpture&amp;sp=EgQgAXAB</t>
        </is>
      </c>
    </row>
    <row r="5581" ht="25.5" customHeight="1">
      <c r="A5581" t="inlineStr">
        <is>
          <t>rotating</t>
        </is>
      </c>
      <c r="B5581" t="inlineStr">
        <is>
          <t>How to rotate tires on a car</t>
        </is>
      </c>
      <c r="C5581"/>
      <c r="D5581"/>
      <c r="E5581" t="inlineStr">
        <is>
          <t>https://www.youtube.com/results?search_query=How+to+rotate+tires+on+a+car&amp;sp=EgQgAXAB</t>
        </is>
      </c>
    </row>
    <row r="5582" ht="25.5" customHeight="1">
      <c r="A5582" t="inlineStr">
        <is>
          <t>rotating</t>
        </is>
      </c>
      <c r="B5582" t="inlineStr">
        <is>
          <t>Tips for rotating crops in farming</t>
        </is>
      </c>
      <c r="C5582"/>
      <c r="D5582"/>
      <c r="E5582" t="inlineStr">
        <is>
          <t>https://www.youtube.com/results?search_query=Tips+for+rotating+crops+in+farming&amp;sp=EgQgAXAB</t>
        </is>
      </c>
    </row>
    <row r="5583" ht="25.5" customHeight="1">
      <c r="A5583" t="inlineStr">
        <is>
          <t>rotating</t>
        </is>
      </c>
      <c r="B5583" t="inlineStr">
        <is>
          <t>Physics behind rotating black holes</t>
        </is>
      </c>
      <c r="C5583"/>
      <c r="D5583"/>
      <c r="E5583" t="inlineStr">
        <is>
          <t>https://www.youtube.com/results?search_query=Physics+behind+rotating+black+holes&amp;sp=EgQgAXAB</t>
        </is>
      </c>
    </row>
    <row r="5584" ht="25.5" customHeight="1">
      <c r="A5584" t="inlineStr">
        <is>
          <t>Running</t>
        </is>
      </c>
      <c r="B5584" t="inlineStr">
        <is>
          <t>How to start running for beginners</t>
        </is>
      </c>
      <c r="C5584" t="inlineStr">
        <is>
          <t>Yes</t>
        </is>
      </c>
      <c r="D5584"/>
      <c r="E5584" t="inlineStr">
        <is>
          <t>https://www.youtube.com/results?search_query=How+to+start+running+for+beginners&amp;sp=EgQgAXAB</t>
        </is>
      </c>
    </row>
    <row r="5585" ht="25.5" customHeight="1">
      <c r="A5585" t="inlineStr">
        <is>
          <t>Running</t>
        </is>
      </c>
      <c r="B5585" t="inlineStr">
        <is>
          <t>Benefits of running daily</t>
        </is>
      </c>
      <c r="C5585" t="inlineStr">
        <is>
          <t>Yes</t>
        </is>
      </c>
      <c r="D5585"/>
      <c r="E5585" t="inlineStr">
        <is>
          <t>https://www.youtube.com/results?search_query=Benefits+of+running+daily&amp;sp=EgQgAXAB</t>
        </is>
      </c>
    </row>
    <row r="5586" ht="25.5" customHeight="1">
      <c r="A5586" t="inlineStr">
        <is>
          <t>Running</t>
        </is>
      </c>
      <c r="B5586" t="inlineStr">
        <is>
          <t>Running techniques for better performance</t>
        </is>
      </c>
      <c r="C5586" t="inlineStr">
        <is>
          <t>Yes</t>
        </is>
      </c>
      <c r="D5586"/>
      <c r="E5586" t="inlineStr">
        <is>
          <t>https://www.youtube.com/results?search_query=Running+techniques+for+better+performance&amp;sp=EgQgAXAB</t>
        </is>
      </c>
    </row>
    <row r="5587" ht="25.5" customHeight="1">
      <c r="A5587" t="inlineStr">
        <is>
          <t>Running</t>
        </is>
      </c>
      <c r="B5587" t="inlineStr">
        <is>
          <t>Day in the life of a marathon runner</t>
        </is>
      </c>
      <c r="C5587" t="inlineStr">
        <is>
          <t>Yes</t>
        </is>
      </c>
      <c r="D5587"/>
      <c r="E5587" t="inlineStr">
        <is>
          <t>https://www.youtube.com/results?search_query=Day+in+the+life+of+a+marathon+runner&amp;sp=EgQgAXAB</t>
        </is>
      </c>
    </row>
    <row r="5588" ht="25.5" customHeight="1">
      <c r="A5588" t="inlineStr">
        <is>
          <t>Running</t>
        </is>
      </c>
      <c r="B5588" t="inlineStr">
        <is>
          <t>Training schedule for long distance running</t>
        </is>
      </c>
      <c r="C5588" t="inlineStr">
        <is>
          <t>Yes</t>
        </is>
      </c>
      <c r="D5588"/>
      <c r="E5588" t="inlineStr">
        <is>
          <t>https://www.youtube.com/results?search_query=Training+schedule+for+long+distance+running&amp;sp=EgQgAXAB</t>
        </is>
      </c>
    </row>
    <row r="5589" ht="25.5" customHeight="1">
      <c r="A5589" t="inlineStr">
        <is>
          <t>Running</t>
        </is>
      </c>
      <c r="B5589" t="inlineStr">
        <is>
          <t>Running tips to increase speed and endurance</t>
        </is>
      </c>
      <c r="C5589" t="inlineStr">
        <is>
          <t>Yes</t>
        </is>
      </c>
      <c r="D5589"/>
      <c r="E5589" t="inlineStr">
        <is>
          <t>https://www.youtube.com/results?search_query=Running+tips+to+increase+speed+and+endurance&amp;sp=EgQgAXAB</t>
        </is>
      </c>
    </row>
    <row r="5590" ht="25.5" customHeight="1">
      <c r="A5590" t="inlineStr">
        <is>
          <t>Running</t>
        </is>
      </c>
      <c r="B5590" t="inlineStr">
        <is>
          <t>Essential gear for running</t>
        </is>
      </c>
      <c r="C5590" t="inlineStr">
        <is>
          <t>Yes</t>
        </is>
      </c>
      <c r="D5590"/>
      <c r="E5590" t="inlineStr">
        <is>
          <t>https://www.youtube.com/results?search_query=Essential+gear+for+running&amp;sp=EgQgAXAB</t>
        </is>
      </c>
    </row>
    <row r="5591" ht="25.5" customHeight="1">
      <c r="A5591" t="inlineStr">
        <is>
          <t>Running</t>
        </is>
      </c>
      <c r="B5591" t="inlineStr">
        <is>
          <t>Common running injuries and how to prevent them</t>
        </is>
      </c>
      <c r="C5591" t="inlineStr">
        <is>
          <t>Yes</t>
        </is>
      </c>
      <c r="D5591"/>
      <c r="E5591" t="inlineStr">
        <is>
          <t>https://www.youtube.com/results?search_query=Common+running+injuries+and+how+to+prevent+them&amp;sp=EgQgAXAB</t>
        </is>
      </c>
    </row>
    <row r="5592" ht="25.5" customHeight="1">
      <c r="A5592" t="inlineStr">
        <is>
          <t>Running</t>
        </is>
      </c>
      <c r="B5592" t="inlineStr">
        <is>
          <t>Proper nutrition for runners</t>
        </is>
      </c>
      <c r="C5592" t="inlineStr">
        <is>
          <t>Yes</t>
        </is>
      </c>
      <c r="D5592"/>
      <c r="E5592" t="inlineStr">
        <is>
          <t>https://www.youtube.com/results?search_query=Proper+nutrition+for+runners&amp;sp=EgQgAXAB</t>
        </is>
      </c>
    </row>
    <row r="5593" ht="25.5" customHeight="1">
      <c r="A5593" t="inlineStr">
        <is>
          <t>Running</t>
        </is>
      </c>
      <c r="B5593" t="inlineStr">
        <is>
          <t>Top running trails around the world</t>
        </is>
      </c>
      <c r="C5593" t="inlineStr">
        <is>
          <t>Yes</t>
        </is>
      </c>
      <c r="D5593"/>
      <c r="E5593" t="inlineStr">
        <is>
          <t>https://www.youtube.com/results?search_query=Top+running+trails+around+the+world&amp;sp=EgQgAXAB</t>
        </is>
      </c>
    </row>
    <row r="5594" ht="25.5" customHeight="1">
      <c r="A5594" t="inlineStr">
        <is>
          <t>scoring</t>
        </is>
      </c>
      <c r="B5594" t="inlineStr">
        <is>
          <t>How to score well on a test</t>
        </is>
      </c>
      <c r="C5594"/>
      <c r="D5594"/>
      <c r="E5594" t="inlineStr">
        <is>
          <t>https://www.youtube.com/results?search_query=How+to+score+well+on+a+test&amp;sp=EgQgAXAB</t>
        </is>
      </c>
    </row>
    <row r="5595" ht="25.5" customHeight="1">
      <c r="A5595" t="inlineStr">
        <is>
          <t>scoring</t>
        </is>
      </c>
      <c r="B5595" t="inlineStr">
        <is>
          <t>Scoring techniques in basketball</t>
        </is>
      </c>
      <c r="C5595"/>
      <c r="D5595"/>
      <c r="E5595" t="inlineStr">
        <is>
          <t>https://www.youtube.com/results?search_query=Scoring+techniques+in+basketball&amp;sp=EgQgAXAB</t>
        </is>
      </c>
    </row>
    <row r="5596" ht="25.5" customHeight="1">
      <c r="A5596" t="inlineStr">
        <is>
          <t>scoring</t>
        </is>
      </c>
      <c r="B5596" t="inlineStr">
        <is>
          <t>Day in the life of a scoring composer</t>
        </is>
      </c>
      <c r="C5596"/>
      <c r="D5596"/>
      <c r="E5596" t="inlineStr">
        <is>
          <t>https://www.youtube.com/results?search_query=Day+in+the+life+of+a+scoring+composer&amp;sp=EgQgAXAB</t>
        </is>
      </c>
    </row>
    <row r="5597" ht="25.5" customHeight="1">
      <c r="A5597" t="inlineStr">
        <is>
          <t>scoring</t>
        </is>
      </c>
      <c r="B5597" t="inlineStr">
        <is>
          <t>Tips and tricks for scoring in soccer</t>
        </is>
      </c>
      <c r="C5597"/>
      <c r="D5597"/>
      <c r="E5597" t="inlineStr">
        <is>
          <t>https://www.youtube.com/results?search_query=Tips+and+tricks+for+scoring+in+soccer&amp;sp=EgQgAXAB</t>
        </is>
      </c>
    </row>
    <row r="5598" ht="25.5" customHeight="1">
      <c r="A5598" t="inlineStr">
        <is>
          <t>scoring</t>
        </is>
      </c>
      <c r="B5598" t="inlineStr">
        <is>
          <t>Understanding scoring in cricket</t>
        </is>
      </c>
      <c r="C5598"/>
      <c r="D5598"/>
      <c r="E5598" t="inlineStr">
        <is>
          <t>https://www.youtube.com/results?search_query=Understanding+scoring+in+cricket&amp;sp=EgQgAXAB</t>
        </is>
      </c>
    </row>
    <row r="5599" ht="25.5" customHeight="1">
      <c r="A5599" t="inlineStr">
        <is>
          <t>scoring</t>
        </is>
      </c>
      <c r="B5599" t="inlineStr">
        <is>
          <t>Scoring methods in tennis explained</t>
        </is>
      </c>
      <c r="C5599"/>
      <c r="D5599"/>
      <c r="E5599" t="inlineStr">
        <is>
          <t>https://www.youtube.com/results?search_query=Scoring+methods+in+tennis+explained&amp;sp=EgQgAXAB</t>
        </is>
      </c>
    </row>
    <row r="5600" ht="25.5" customHeight="1">
      <c r="A5600" t="inlineStr">
        <is>
          <t>scoring</t>
        </is>
      </c>
      <c r="B5600" t="inlineStr">
        <is>
          <t>Tutorial on scoring a baseball game</t>
        </is>
      </c>
      <c r="C5600"/>
      <c r="D5600"/>
      <c r="E5600" t="inlineStr">
        <is>
          <t>https://www.youtube.com/results?search_query=Tutorial+on+scoring+a+baseball+game&amp;sp=EgQgAXAB</t>
        </is>
      </c>
    </row>
    <row r="5601" ht="25.5" customHeight="1">
      <c r="A5601" t="inlineStr">
        <is>
          <t>scoring</t>
        </is>
      </c>
      <c r="B5601" t="inlineStr">
        <is>
          <t>Scoring in golf for beginners</t>
        </is>
      </c>
      <c r="C5601"/>
      <c r="D5601"/>
      <c r="E5601" t="inlineStr">
        <is>
          <t>https://www.youtube.com/results?search_query=Scoring+in+golf+for+beginners&amp;sp=EgQgAXAB</t>
        </is>
      </c>
    </row>
    <row r="5602" ht="25.5" customHeight="1">
      <c r="A5602" t="inlineStr">
        <is>
          <t>scoring</t>
        </is>
      </c>
      <c r="B5602" t="inlineStr">
        <is>
          <t>Secrets to high scoring in bowling</t>
        </is>
      </c>
      <c r="C5602"/>
      <c r="D5602"/>
      <c r="E5602" t="inlineStr">
        <is>
          <t>https://www.youtube.com/results?search_query=Secrets+to+high+scoring+in+bowling&amp;sp=EgQgAXAB</t>
        </is>
      </c>
    </row>
    <row r="5603" ht="25.5" customHeight="1">
      <c r="A5603" t="inlineStr">
        <is>
          <t>scoring</t>
        </is>
      </c>
      <c r="B5603" t="inlineStr">
        <is>
          <t>How professional football players improve their scoring skills</t>
        </is>
      </c>
      <c r="C5603"/>
      <c r="D5603"/>
      <c r="E5603" t="inlineStr">
        <is>
          <t>https://www.youtube.com/results?search_query=How+professional+football+players+improve+their+scoring+skills&amp;sp=EgQgAXAB</t>
        </is>
      </c>
    </row>
    <row r="5604" ht="25.5" customHeight="1">
      <c r="A5604" t="inlineStr">
        <is>
          <t>screaming</t>
        </is>
      </c>
      <c r="B5604" t="inlineStr">
        <is>
          <t>How to scream safely without damaging voice</t>
        </is>
      </c>
      <c r="C5604"/>
      <c r="D5604"/>
      <c r="E5604" t="inlineStr">
        <is>
          <t>https://www.youtube.com/results?search_query=How+to+scream+safely+without+damaging+voice&amp;sp=EgQgAXAB</t>
        </is>
      </c>
    </row>
    <row r="5605" ht="25.5" customHeight="1">
      <c r="A5605" t="inlineStr">
        <is>
          <t>screaming</t>
        </is>
      </c>
      <c r="B5605" t="inlineStr">
        <is>
          <t>Vocal exercises for perfecting scream vocals</t>
        </is>
      </c>
      <c r="C5605"/>
      <c r="D5605"/>
      <c r="E5605" t="inlineStr">
        <is>
          <t>https://www.youtube.com/results?search_query=Vocal+exercises+for+perfecting+scream+vocals&amp;sp=EgQgAXAB</t>
        </is>
      </c>
    </row>
    <row r="5606" ht="25.5" customHeight="1">
      <c r="A5606" t="inlineStr">
        <is>
          <t>screaming</t>
        </is>
      </c>
      <c r="B5606" t="inlineStr">
        <is>
          <t>Day in the life of a death metal vocalist</t>
        </is>
      </c>
      <c r="C5606"/>
      <c r="D5606"/>
      <c r="E5606" t="inlineStr">
        <is>
          <t>https://www.youtube.com/results?search_query=Day+in+the+life+of+a+death+metal+vocalist&amp;sp=EgQgAXAB</t>
        </is>
      </c>
    </row>
    <row r="5607" ht="25.5" customHeight="1">
      <c r="A5607" t="inlineStr">
        <is>
          <t>screaming</t>
        </is>
      </c>
      <c r="B5607" t="inlineStr">
        <is>
          <t>Understanding the science of screaming</t>
        </is>
      </c>
      <c r="C5607"/>
      <c r="D5607"/>
      <c r="E5607" t="inlineStr">
        <is>
          <t>https://www.youtube.com/results?search_query=Understanding+the+science+of+screaming&amp;sp=EgQgAXAB</t>
        </is>
      </c>
    </row>
    <row r="5608" ht="25.5" customHeight="1">
      <c r="A5608" t="inlineStr">
        <is>
          <t>screaming</t>
        </is>
      </c>
      <c r="B5608" t="inlineStr">
        <is>
          <t>Tutorial on different screaming techniques in music</t>
        </is>
      </c>
      <c r="C5608"/>
      <c r="D5608"/>
      <c r="E5608" t="inlineStr">
        <is>
          <t>https://www.youtube.com/results?search_query=Tutorial+on+different+screaming+techniques+in+music&amp;sp=EgQgAXAB</t>
        </is>
      </c>
    </row>
    <row r="5609" ht="25.5" customHeight="1">
      <c r="A5609" t="inlineStr">
        <is>
          <t>screaming</t>
        </is>
      </c>
      <c r="B5609" t="inlineStr">
        <is>
          <t>Emotional impact of screaming in movies</t>
        </is>
      </c>
      <c r="C5609"/>
      <c r="D5609"/>
      <c r="E5609" t="inlineStr">
        <is>
          <t>https://www.youtube.com/results?search_query=Emotional+impact+of+screaming+in+movies&amp;sp=EgQgAXAB</t>
        </is>
      </c>
    </row>
    <row r="5610" ht="25.5" customHeight="1">
      <c r="A5610" t="inlineStr">
        <is>
          <t>screaming</t>
        </is>
      </c>
      <c r="B5610" t="inlineStr">
        <is>
          <t>Health benefits of screaming therapy</t>
        </is>
      </c>
      <c r="C5610"/>
      <c r="D5610"/>
      <c r="E5610" t="inlineStr">
        <is>
          <t>https://www.youtube.com/results?search_query=Health+benefits+of+screaming+therapy&amp;sp=EgQgAXAB</t>
        </is>
      </c>
    </row>
    <row r="5611" ht="25.5" customHeight="1">
      <c r="A5611" t="inlineStr">
        <is>
          <t>screaming</t>
        </is>
      </c>
      <c r="B5611" t="inlineStr">
        <is>
          <t>Step by step guide to scream painting</t>
        </is>
      </c>
      <c r="C5611"/>
      <c r="D5611"/>
      <c r="E5611" t="inlineStr">
        <is>
          <t>https://www.youtube.com/results?search_query=Step+by+step+guide+to+scream+painting&amp;sp=EgQgAXAB</t>
        </is>
      </c>
    </row>
    <row r="5612" ht="25.5" customHeight="1">
      <c r="A5612" t="inlineStr">
        <is>
          <t>screaming</t>
        </is>
      </c>
      <c r="B5612" t="inlineStr">
        <is>
          <t>In depth analysis on infamous movie screams</t>
        </is>
      </c>
      <c r="C5612"/>
      <c r="D5612"/>
      <c r="E5612" t="inlineStr">
        <is>
          <t>https://www.youtube.com/results?search_query=In+depth+analysis+on+infamous+movie+screams&amp;sp=EgQgAXAB</t>
        </is>
      </c>
    </row>
    <row r="5613" ht="25.5" customHeight="1">
      <c r="A5613" t="inlineStr">
        <is>
          <t>screaming</t>
        </is>
      </c>
      <c r="B5613" t="inlineStr">
        <is>
          <t>How to use screaming effectively in acting.</t>
        </is>
      </c>
      <c r="C5613"/>
      <c r="D5613"/>
      <c r="E5613" t="inlineStr">
        <is>
          <t>https://www.youtube.com/results?search_query=How+to+use+screaming+effectively+in+acting.&amp;sp=EgQgAXAB</t>
        </is>
      </c>
    </row>
    <row r="5614" ht="25.5" customHeight="1">
      <c r="A5614" t="inlineStr">
        <is>
          <t>shooting</t>
        </is>
      </c>
      <c r="B5614" t="inlineStr">
        <is>
          <t>How to improve shooting accuracy in basketball</t>
        </is>
      </c>
      <c r="C5614"/>
      <c r="D5614"/>
      <c r="E5614" t="inlineStr">
        <is>
          <t>https://www.youtube.com/results?search_query=How+to+improve+shooting+accuracy+in+basketball&amp;sp=EgQgAXAB</t>
        </is>
      </c>
    </row>
    <row r="5615" ht="25.5" customHeight="1">
      <c r="A5615" t="inlineStr">
        <is>
          <t>shooting</t>
        </is>
      </c>
      <c r="B5615" t="inlineStr">
        <is>
          <t>Basic tutorial on how to shoot a movie</t>
        </is>
      </c>
      <c r="C5615"/>
      <c r="D5615"/>
      <c r="E5615" t="inlineStr">
        <is>
          <t>https://www.youtube.com/results?search_query=Basic+tutorial+on+how+to+shoot+a+movie&amp;sp=EgQgAXAB</t>
        </is>
      </c>
    </row>
    <row r="5616" ht="25.5" customHeight="1">
      <c r="A5616" t="inlineStr">
        <is>
          <t>shooting</t>
        </is>
      </c>
      <c r="B5616" t="inlineStr">
        <is>
          <t>Day in the life of professional shooting athletes</t>
        </is>
      </c>
      <c r="C5616"/>
      <c r="D5616"/>
      <c r="E5616" t="inlineStr">
        <is>
          <t>https://www.youtube.com/results?search_query=Day+in+the+life+of+professional+shooting+athletes&amp;sp=EgQgAXAB</t>
        </is>
      </c>
    </row>
    <row r="5617" ht="25.5" customHeight="1">
      <c r="A5617" t="inlineStr">
        <is>
          <t>shooting</t>
        </is>
      </c>
      <c r="B5617" t="inlineStr">
        <is>
          <t>How to safely shoot a rifle for beginners</t>
        </is>
      </c>
      <c r="C5617"/>
      <c r="D5617"/>
      <c r="E5617" t="inlineStr">
        <is>
          <t>https://www.youtube.com/results?search_query=How+to+safely+shoot+a+rifle+for+beginners&amp;sp=EgQgAXAB</t>
        </is>
      </c>
    </row>
    <row r="5618" ht="25.5" customHeight="1">
      <c r="A5618" t="inlineStr">
        <is>
          <t>shooting</t>
        </is>
      </c>
      <c r="B5618" t="inlineStr">
        <is>
          <t>Learning different shooting techniques in photography</t>
        </is>
      </c>
      <c r="C5618"/>
      <c r="D5618"/>
      <c r="E5618" t="inlineStr">
        <is>
          <t>https://www.youtube.com/results?search_query=Learning+different+shooting+techniques+in+photography&amp;sp=EgQgAXAB</t>
        </is>
      </c>
    </row>
    <row r="5619" ht="25.5" customHeight="1">
      <c r="A5619" t="inlineStr">
        <is>
          <t>shooting</t>
        </is>
      </c>
      <c r="B5619" t="inlineStr">
        <is>
          <t>Best practices for shooting with a drone camera</t>
        </is>
      </c>
      <c r="C5619"/>
      <c r="D5619"/>
      <c r="E5619" t="inlineStr">
        <is>
          <t>https://www.youtube.com/results?search_query=Best+practices+for+shooting+with+a+drone+camera&amp;sp=EgQgAXAB</t>
        </is>
      </c>
    </row>
    <row r="5620" ht="25.5" customHeight="1">
      <c r="A5620" t="inlineStr">
        <is>
          <t>shooting</t>
        </is>
      </c>
      <c r="B5620" t="inlineStr">
        <is>
          <t>How to shoot in soccer like a pro</t>
        </is>
      </c>
      <c r="C5620"/>
      <c r="D5620"/>
      <c r="E5620" t="inlineStr">
        <is>
          <t>https://www.youtube.com/results?search_query=How+to+shoot+in+soccer+like+a+pro&amp;sp=EgQgAXAB</t>
        </is>
      </c>
    </row>
    <row r="5621" ht="25.5" customHeight="1">
      <c r="A5621" t="inlineStr">
        <is>
          <t>shooting</t>
        </is>
      </c>
      <c r="B5621" t="inlineStr">
        <is>
          <t>Expert tips on clay pigeon shooting for beginners</t>
        </is>
      </c>
      <c r="C5621"/>
      <c r="D5621"/>
      <c r="E5621" t="inlineStr">
        <is>
          <t>https://www.youtube.com/results?search_query=Expert+tips+on+clay+pigeon+shooting+for+beginners&amp;sp=EgQgAXAB</t>
        </is>
      </c>
    </row>
    <row r="5622" ht="25.5" customHeight="1">
      <c r="A5622" t="inlineStr">
        <is>
          <t>shooting</t>
        </is>
      </c>
      <c r="B5622" t="inlineStr">
        <is>
          <t>Day in the life of a professional event photographer: shooting a wedding</t>
        </is>
      </c>
      <c r="C5622"/>
      <c r="D5622"/>
      <c r="E5622" t="inlineStr">
        <is>
          <t>https://www.youtube.com/results?search_query=Day+in+the+life+of+a+professional+event+photographer:+shooting+a+wedding&amp;sp=EgQgAXAB</t>
        </is>
      </c>
    </row>
    <row r="5623" ht="25.5" customHeight="1">
      <c r="A5623" t="inlineStr">
        <is>
          <t>shooting</t>
        </is>
      </c>
      <c r="B5623" t="inlineStr">
        <is>
          <t>Developing the perfect shooting form in basketball</t>
        </is>
      </c>
      <c r="C5623"/>
      <c r="D5623"/>
      <c r="E5623" t="inlineStr">
        <is>
          <t>https://www.youtube.com/results?search_query=Developing+the+perfect+shooting+form+in+basketball&amp;sp=EgQgAXAB</t>
        </is>
      </c>
    </row>
    <row r="5624" ht="25.5" customHeight="1">
      <c r="A5624" t="inlineStr">
        <is>
          <t>sitting</t>
        </is>
      </c>
      <c r="B5624" t="inlineStr">
        <is>
          <t>How to sit with good posture</t>
        </is>
      </c>
      <c r="C5624"/>
      <c r="D5624"/>
      <c r="E5624" t="inlineStr">
        <is>
          <t>https://www.youtube.com/results?search_query=How+to+sit+with+good+posture&amp;sp=EgQgAXAB</t>
        </is>
      </c>
    </row>
    <row r="5625" ht="25.5" customHeight="1">
      <c r="A5625" t="inlineStr">
        <is>
          <t>sitting</t>
        </is>
      </c>
      <c r="B5625" t="inlineStr">
        <is>
          <t>Guided sitting meditation for beginners</t>
        </is>
      </c>
      <c r="C5625"/>
      <c r="D5625"/>
      <c r="E5625" t="inlineStr">
        <is>
          <t>https://www.youtube.com/results?search_query=Guided+sitting+meditation+for+beginners&amp;sp=EgQgAXAB</t>
        </is>
      </c>
    </row>
    <row r="5626" ht="25.5" customHeight="1">
      <c r="A5626" t="inlineStr">
        <is>
          <t>sitting</t>
        </is>
      </c>
      <c r="B5626" t="inlineStr">
        <is>
          <t>Day in the life of a digital nomad  working and sitting</t>
        </is>
      </c>
      <c r="C5626"/>
      <c r="D5626"/>
      <c r="E5626" t="inlineStr">
        <is>
          <t>https://www.youtube.com/results?search_query=Day+in+the+life+of+a+digital+nomad++working+and+sitting&amp;sp=EgQgAXAB</t>
        </is>
      </c>
    </row>
    <row r="5627" ht="25.5" customHeight="1">
      <c r="A5627" t="inlineStr">
        <is>
          <t>sitting</t>
        </is>
      </c>
      <c r="B5627" t="inlineStr">
        <is>
          <t>Sitting exercise routine for seniors</t>
        </is>
      </c>
      <c r="C5627"/>
      <c r="D5627"/>
      <c r="E5627" t="inlineStr">
        <is>
          <t>https://www.youtube.com/results?search_query=Sitting+exercise+routine+for+seniors&amp;sp=EgQgAXAB</t>
        </is>
      </c>
    </row>
    <row r="5628" ht="25.5" customHeight="1">
      <c r="A5628" t="inlineStr">
        <is>
          <t>sitting</t>
        </is>
      </c>
      <c r="B5628" t="inlineStr">
        <is>
          <t>Drawing tutorial: How to sketch a sitting person</t>
        </is>
      </c>
      <c r="C5628"/>
      <c r="D5628"/>
      <c r="E5628" t="inlineStr">
        <is>
          <t>https://www.youtube.com/results?search_query=Drawing+tutorial:+How+to+sketch+a+sitting+person&amp;sp=EgQgAXAB</t>
        </is>
      </c>
    </row>
    <row r="5629" ht="25.5" customHeight="1">
      <c r="A5629" t="inlineStr">
        <is>
          <t>sitting</t>
        </is>
      </c>
      <c r="B5629" t="inlineStr">
        <is>
          <t>How to do sitting yoga poses</t>
        </is>
      </c>
      <c r="C5629"/>
      <c r="D5629"/>
      <c r="E5629" t="inlineStr">
        <is>
          <t>https://www.youtube.com/results?search_query=How+to+do+sitting+yoga+poses&amp;sp=EgQgAXAB</t>
        </is>
      </c>
    </row>
    <row r="5630" ht="25.5" customHeight="1">
      <c r="A5630" t="inlineStr">
        <is>
          <t>sitting</t>
        </is>
      </c>
      <c r="B5630" t="inlineStr">
        <is>
          <t>Correct sitting positions for office work</t>
        </is>
      </c>
      <c r="C5630"/>
      <c r="D5630"/>
      <c r="E5630" t="inlineStr">
        <is>
          <t>https://www.youtube.com/results?search_query=Correct+sitting+positions+for+office+work&amp;sp=EgQgAXAB</t>
        </is>
      </c>
    </row>
    <row r="5631" ht="25.5" customHeight="1">
      <c r="A5631" t="inlineStr">
        <is>
          <t>sitting</t>
        </is>
      </c>
      <c r="B5631" t="inlineStr">
        <is>
          <t>Overview of sitting volleyball rules and gameplay</t>
        </is>
      </c>
      <c r="C5631"/>
      <c r="D5631"/>
      <c r="E5631" t="inlineStr">
        <is>
          <t>https://www.youtube.com/results?search_query=Overview+of+sitting+volleyball+rules+and+gameplay&amp;sp=EgQgAXAB</t>
        </is>
      </c>
    </row>
    <row r="5632" ht="25.5" customHeight="1">
      <c r="A5632" t="inlineStr">
        <is>
          <t>sitting</t>
        </is>
      </c>
      <c r="B5632" t="inlineStr">
        <is>
          <t>Sitting vs standing desk  pros and cons</t>
        </is>
      </c>
      <c r="C5632"/>
      <c r="D5632"/>
      <c r="E5632" t="inlineStr">
        <is>
          <t>https://www.youtube.com/results?search_query=Sitting+vs+standing+desk++pros+and+cons&amp;sp=EgQgAXAB</t>
        </is>
      </c>
    </row>
    <row r="5633" ht="25.5" customHeight="1">
      <c r="A5633" t="inlineStr">
        <is>
          <t>sitting</t>
        </is>
      </c>
      <c r="B5633" t="inlineStr">
        <is>
          <t>Active sitting exercises to strengthen core</t>
        </is>
      </c>
      <c r="C5633"/>
      <c r="D5633"/>
      <c r="E5633" t="inlineStr">
        <is>
          <t>https://www.youtube.com/results?search_query=Active+sitting+exercises+to+strengthen+core&amp;sp=EgQgAXAB</t>
        </is>
      </c>
    </row>
    <row r="5634" ht="25.5" customHeight="1">
      <c r="A5634" t="inlineStr">
        <is>
          <t>smiling</t>
        </is>
      </c>
      <c r="B5634" t="inlineStr">
        <is>
          <t>How to perfect the smiling technique</t>
        </is>
      </c>
      <c r="C5634"/>
      <c r="D5634"/>
      <c r="E5634" t="inlineStr">
        <is>
          <t>https://www.youtube.com/results?search_query=How+to+perfect+the+smiling+technique&amp;sp=EgQgAXAB</t>
        </is>
      </c>
    </row>
    <row r="5635" ht="25.5" customHeight="1">
      <c r="A5635" t="inlineStr">
        <is>
          <t>smiling</t>
        </is>
      </c>
      <c r="B5635" t="inlineStr">
        <is>
          <t>Day in the life of a laughter therapist</t>
        </is>
      </c>
      <c r="C5635"/>
      <c r="D5635"/>
      <c r="E5635" t="inlineStr">
        <is>
          <t>https://www.youtube.com/results?search_query=Day+in+the+life+of+a+laughter+therapist&amp;sp=EgQgAXAB</t>
        </is>
      </c>
    </row>
    <row r="5636" ht="25.5" customHeight="1">
      <c r="A5636" t="inlineStr">
        <is>
          <t>smiling</t>
        </is>
      </c>
      <c r="B5636" t="inlineStr">
        <is>
          <t>Importance of smiling in communication</t>
        </is>
      </c>
      <c r="C5636"/>
      <c r="D5636"/>
      <c r="E5636" t="inlineStr">
        <is>
          <t>https://www.youtube.com/results?search_query=Importance+of+smiling+in+communication&amp;sp=EgQgAXAB</t>
        </is>
      </c>
    </row>
    <row r="5637" ht="25.5" customHeight="1">
      <c r="A5637" t="inlineStr">
        <is>
          <t>smiling</t>
        </is>
      </c>
      <c r="B5637" t="inlineStr">
        <is>
          <t>How to smile with confidence</t>
        </is>
      </c>
      <c r="C5637"/>
      <c r="D5637"/>
      <c r="E5637" t="inlineStr">
        <is>
          <t>https://www.youtube.com/results?search_query=How+to+smile+with+confidence&amp;sp=EgQgAXAB</t>
        </is>
      </c>
    </row>
    <row r="5638" ht="25.5" customHeight="1">
      <c r="A5638" t="inlineStr">
        <is>
          <t>smiling</t>
        </is>
      </c>
      <c r="B5638" t="inlineStr">
        <is>
          <t>Exercises to improve your smile</t>
        </is>
      </c>
      <c r="C5638"/>
      <c r="D5638"/>
      <c r="E5638" t="inlineStr">
        <is>
          <t>https://www.youtube.com/results?search_query=Exercises+to+improve+your+smile&amp;sp=EgQgAXAB</t>
        </is>
      </c>
    </row>
    <row r="5639" ht="25.5" customHeight="1">
      <c r="A5639" t="inlineStr">
        <is>
          <t>smiling</t>
        </is>
      </c>
      <c r="B5639" t="inlineStr">
        <is>
          <t>Inspiring videos to make you smile</t>
        </is>
      </c>
      <c r="C5639"/>
      <c r="D5639"/>
      <c r="E5639" t="inlineStr">
        <is>
          <t>https://www.youtube.com/results?search_query=Inspiring+videos+to+make+you+smile&amp;sp=EgQgAXAB</t>
        </is>
      </c>
    </row>
    <row r="5640" ht="25.5" customHeight="1">
      <c r="A5640" t="inlineStr">
        <is>
          <t>smiling</t>
        </is>
      </c>
      <c r="B5640" t="inlineStr">
        <is>
          <t>Psychology behind the act of smiling</t>
        </is>
      </c>
      <c r="C5640"/>
      <c r="D5640"/>
      <c r="E5640" t="inlineStr">
        <is>
          <t>https://www.youtube.com/results?search_query=Psychology+behind+the+act+of+smiling&amp;sp=EgQgAXAB</t>
        </is>
      </c>
    </row>
    <row r="5641" ht="25.5" customHeight="1">
      <c r="A5641" t="inlineStr">
        <is>
          <t>smiling</t>
        </is>
      </c>
      <c r="B5641" t="inlineStr">
        <is>
          <t>How smiling impacts your brain</t>
        </is>
      </c>
      <c r="C5641"/>
      <c r="D5641"/>
      <c r="E5641" t="inlineStr">
        <is>
          <t>https://www.youtube.com/results?search_query=How+smiling+impacts+your+brain&amp;sp=EgQgAXAB</t>
        </is>
      </c>
    </row>
    <row r="5642" ht="25.5" customHeight="1">
      <c r="A5642" t="inlineStr">
        <is>
          <t>smiling</t>
        </is>
      </c>
      <c r="B5642" t="inlineStr">
        <is>
          <t>Documentary about the science of smiling</t>
        </is>
      </c>
      <c r="C5642"/>
      <c r="D5642"/>
      <c r="E5642" t="inlineStr">
        <is>
          <t>https://www.youtube.com/results?search_query=Documentary+about+the+science+of+smiling&amp;sp=EgQgAXAB</t>
        </is>
      </c>
    </row>
    <row r="5643" ht="25.5" customHeight="1">
      <c r="A5643" t="inlineStr">
        <is>
          <t>smiling</t>
        </is>
      </c>
      <c r="B5643" t="inlineStr">
        <is>
          <t>Smiling: Health benefits and tips</t>
        </is>
      </c>
      <c r="C5643"/>
      <c r="D5643"/>
      <c r="E5643" t="inlineStr">
        <is>
          <t>https://www.youtube.com/results?search_query=Smiling:+Health+benefits+and+tips&amp;sp=EgQgAXAB</t>
        </is>
      </c>
    </row>
    <row r="5644" ht="25.5" customHeight="1">
      <c r="A5644" t="inlineStr">
        <is>
          <t>speeding</t>
        </is>
      </c>
      <c r="B5644" t="inlineStr">
        <is>
          <t>How to handle a speeding ticket</t>
        </is>
      </c>
      <c r="C5644"/>
      <c r="D5644"/>
      <c r="E5644" t="inlineStr">
        <is>
          <t>https://www.youtube.com/results?search_query=How+to+handle+a+speeding+ticket&amp;sp=EgQgAXAB</t>
        </is>
      </c>
    </row>
    <row r="5645" ht="25.5" customHeight="1">
      <c r="A5645" t="inlineStr">
        <is>
          <t>speeding</t>
        </is>
      </c>
      <c r="B5645" t="inlineStr">
        <is>
          <t>How to reduce speed while driving</t>
        </is>
      </c>
      <c r="C5645"/>
      <c r="D5645"/>
      <c r="E5645" t="inlineStr">
        <is>
          <t>https://www.youtube.com/results?search_query=How+to+reduce+speed+while+driving&amp;sp=EgQgAXAB</t>
        </is>
      </c>
    </row>
    <row r="5646" ht="25.5" customHeight="1">
      <c r="A5646" t="inlineStr">
        <is>
          <t>speeding</t>
        </is>
      </c>
      <c r="B5646" t="inlineStr">
        <is>
          <t>What to do when pulled over for speeding</t>
        </is>
      </c>
      <c r="C5646"/>
      <c r="D5646"/>
      <c r="E5646" t="inlineStr">
        <is>
          <t>https://www.youtube.com/results?search_query=What+to+do+when+pulled+over+for+speeding&amp;sp=EgQgAXAB</t>
        </is>
      </c>
    </row>
    <row r="5647" ht="25.5" customHeight="1">
      <c r="A5647" t="inlineStr">
        <is>
          <t>speeding</t>
        </is>
      </c>
      <c r="B5647" t="inlineStr">
        <is>
          <t>Day in the life of a traffic officer</t>
        </is>
      </c>
      <c r="C5647"/>
      <c r="D5647"/>
      <c r="E5647" t="inlineStr">
        <is>
          <t>https://www.youtube.com/results?search_query=Day+in+the+life+of+a+traffic+officer&amp;sp=EgQgAXAB</t>
        </is>
      </c>
    </row>
    <row r="5648" ht="25.5" customHeight="1">
      <c r="A5648" t="inlineStr">
        <is>
          <t>speeding</t>
        </is>
      </c>
      <c r="B5648" t="inlineStr">
        <is>
          <t>Effects of speeding on traffic safety</t>
        </is>
      </c>
      <c r="C5648"/>
      <c r="D5648"/>
      <c r="E5648" t="inlineStr">
        <is>
          <t>https://www.youtube.com/results?search_query=Effects+of+speeding+on+traffic+safety&amp;sp=EgQgAXAB</t>
        </is>
      </c>
    </row>
    <row r="5649" ht="25.5" customHeight="1">
      <c r="A5649" t="inlineStr">
        <is>
          <t>speeding</t>
        </is>
      </c>
      <c r="B5649" t="inlineStr">
        <is>
          <t>Speeding: Understanding the risks and consequences</t>
        </is>
      </c>
      <c r="C5649"/>
      <c r="D5649"/>
      <c r="E5649" t="inlineStr">
        <is>
          <t>https://www.youtube.com/results?search_query=Speeding:+Understanding+the+risks+and+consequences&amp;sp=EgQgAXAB</t>
        </is>
      </c>
    </row>
    <row r="5650" ht="25.5" customHeight="1">
      <c r="A5650" t="inlineStr">
        <is>
          <t>speeding</t>
        </is>
      </c>
      <c r="B5650" t="inlineStr">
        <is>
          <t>How to avoid speeding tickets</t>
        </is>
      </c>
      <c r="C5650"/>
      <c r="D5650"/>
      <c r="E5650" t="inlineStr">
        <is>
          <t>https://www.youtube.com/results?search_query=How+to+avoid+speeding+tickets&amp;sp=EgQgAXAB</t>
        </is>
      </c>
    </row>
    <row r="5651" ht="25.5" customHeight="1">
      <c r="A5651" t="inlineStr">
        <is>
          <t>speeding</t>
        </is>
      </c>
      <c r="B5651" t="inlineStr">
        <is>
          <t>Driving lessons: Speed control techniques</t>
        </is>
      </c>
      <c r="C5651"/>
      <c r="D5651"/>
      <c r="E5651" t="inlineStr">
        <is>
          <t>https://www.youtube.com/results?search_query=Driving+lessons:+Speed+control+techniques&amp;sp=EgQgAXAB</t>
        </is>
      </c>
    </row>
    <row r="5652" ht="25.5" customHeight="1">
      <c r="A5652" t="inlineStr">
        <is>
          <t>speeding</t>
        </is>
      </c>
      <c r="B5652" t="inlineStr">
        <is>
          <t>Reality of highspeed car chases</t>
        </is>
      </c>
      <c r="C5652"/>
      <c r="D5652"/>
      <c r="E5652" t="inlineStr">
        <is>
          <t>https://www.youtube.com/results?search_query=Reality+of+highspeed+car+chases&amp;sp=EgQgAXAB</t>
        </is>
      </c>
    </row>
    <row r="5653" ht="25.5" customHeight="1">
      <c r="A5653" t="inlineStr">
        <is>
          <t>speeding</t>
        </is>
      </c>
      <c r="B5653" t="inlineStr">
        <is>
          <t>Tips on responding to speeding emergencies</t>
        </is>
      </c>
      <c r="C5653"/>
      <c r="D5653"/>
      <c r="E5653" t="inlineStr">
        <is>
          <t>https://www.youtube.com/results?search_query=Tips+on+responding+to+speeding+emergencies&amp;sp=EgQgAXAB</t>
        </is>
      </c>
    </row>
    <row r="5654" ht="25.5" customHeight="1">
      <c r="A5654" t="inlineStr">
        <is>
          <t>spinning</t>
        </is>
      </c>
      <c r="B5654" t="inlineStr">
        <is>
          <t>Beginner's guide to spinning</t>
        </is>
      </c>
      <c r="C5654"/>
      <c r="D5654"/>
      <c r="E5654" t="inlineStr">
        <is>
          <t>https://www.youtube.com/results?search_query=Beginner's+guide+to+spinning&amp;sp=EgQgAXAB</t>
        </is>
      </c>
    </row>
    <row r="5655" ht="25.5" customHeight="1">
      <c r="A5655" t="inlineStr">
        <is>
          <t>spinning</t>
        </is>
      </c>
      <c r="B5655" t="inlineStr">
        <is>
          <t>How to spin a basketball on your finger</t>
        </is>
      </c>
      <c r="C5655"/>
      <c r="D5655"/>
      <c r="E5655" t="inlineStr">
        <is>
          <t>https://www.youtube.com/results?search_query=How+to+spin+a+basketball+on+your+finger&amp;sp=EgQgAXAB</t>
        </is>
      </c>
    </row>
    <row r="5656" ht="25.5" customHeight="1">
      <c r="A5656" t="inlineStr">
        <is>
          <t>spinning</t>
        </is>
      </c>
      <c r="B5656" t="inlineStr">
        <is>
          <t>How to spin a coin</t>
        </is>
      </c>
      <c r="C5656"/>
      <c r="D5656"/>
      <c r="E5656" t="inlineStr">
        <is>
          <t>https://www.youtube.com/results?search_query=How+to+spin+a+coin&amp;sp=EgQgAXAB</t>
        </is>
      </c>
    </row>
    <row r="5657" ht="25.5" customHeight="1">
      <c r="A5657" t="inlineStr">
        <is>
          <t>spinning</t>
        </is>
      </c>
      <c r="B5657" t="inlineStr">
        <is>
          <t>Improve your spinning technique for cycling</t>
        </is>
      </c>
      <c r="C5657"/>
      <c r="D5657"/>
      <c r="E5657" t="inlineStr">
        <is>
          <t>https://www.youtube.com/results?search_query=Improve+your+spinning+technique+for+cycling&amp;sp=EgQgAXAB</t>
        </is>
      </c>
    </row>
    <row r="5658" ht="25.5" customHeight="1">
      <c r="A5658" t="inlineStr">
        <is>
          <t>spinning</t>
        </is>
      </c>
      <c r="B5658" t="inlineStr">
        <is>
          <t>What is spinning class like  day in the life</t>
        </is>
      </c>
      <c r="C5658"/>
      <c r="D5658"/>
      <c r="E5658" t="inlineStr">
        <is>
          <t>https://www.youtube.com/results?search_query=What+is+spinning+class+like++day+in+the+life&amp;sp=EgQgAXAB</t>
        </is>
      </c>
    </row>
    <row r="5659" ht="25.5" customHeight="1">
      <c r="A5659" t="inlineStr">
        <is>
          <t>spinning</t>
        </is>
      </c>
      <c r="B5659" t="inlineStr">
        <is>
          <t>DIY spinning wheel tutorial</t>
        </is>
      </c>
      <c r="C5659"/>
      <c r="D5659"/>
      <c r="E5659" t="inlineStr">
        <is>
          <t>https://www.youtube.com/results?search_query=DIY+spinning+wheel+tutorial&amp;sp=EgQgAXAB</t>
        </is>
      </c>
    </row>
    <row r="5660" ht="25.5" customHeight="1">
      <c r="A5660" t="inlineStr">
        <is>
          <t>spinning</t>
        </is>
      </c>
      <c r="B5660" t="inlineStr">
        <is>
          <t>Masterclass in spinning  pottery</t>
        </is>
      </c>
      <c r="C5660"/>
      <c r="D5660"/>
      <c r="E5660" t="inlineStr">
        <is>
          <t>https://www.youtube.com/results?search_query=Masterclass+in+spinning++pottery&amp;sp=EgQgAXAB</t>
        </is>
      </c>
    </row>
    <row r="5661" ht="25.5" customHeight="1">
      <c r="A5661" t="inlineStr">
        <is>
          <t>spinning</t>
        </is>
      </c>
      <c r="B5661" t="inlineStr">
        <is>
          <t>Best spinning workouts for weight loss</t>
        </is>
      </c>
      <c r="C5661"/>
      <c r="D5661"/>
      <c r="E5661" t="inlineStr">
        <is>
          <t>https://www.youtube.com/results?search_query=Best+spinning+workouts+for+weight+loss&amp;sp=EgQgAXAB</t>
        </is>
      </c>
    </row>
    <row r="5662" ht="25.5" customHeight="1">
      <c r="A5662" t="inlineStr">
        <is>
          <t>spinning</t>
        </is>
      </c>
      <c r="B5662" t="inlineStr">
        <is>
          <t>Spinning tutorials for beginners</t>
        </is>
      </c>
      <c r="C5662"/>
      <c r="D5662"/>
      <c r="E5662" t="inlineStr">
        <is>
          <t>https://www.youtube.com/results?search_query=Spinning+tutorials+for+beginners&amp;sp=EgQgAXAB</t>
        </is>
      </c>
    </row>
    <row r="5663" ht="25.5" customHeight="1">
      <c r="A5663" t="inlineStr">
        <is>
          <t>spinning</t>
        </is>
      </c>
      <c r="B5663" t="inlineStr">
        <is>
          <t>Day in the life of a professional spinner</t>
        </is>
      </c>
      <c r="C5663"/>
      <c r="D5663"/>
      <c r="E5663" t="inlineStr">
        <is>
          <t>https://www.youtube.com/results?search_query=Day+in+the+life+of+a+professional+spinner&amp;sp=EgQgAXAB</t>
        </is>
      </c>
    </row>
    <row r="5664" ht="25.5" customHeight="1">
      <c r="A5664" t="inlineStr">
        <is>
          <t>standing</t>
        </is>
      </c>
      <c r="B5664" t="inlineStr">
        <is>
          <t>How to improve standing posture</t>
        </is>
      </c>
      <c r="C5664"/>
      <c r="D5664"/>
      <c r="E5664" t="inlineStr">
        <is>
          <t>https://www.youtube.com/results?search_query=How+to+improve+standing+posture&amp;sp=EgQgAXAB</t>
        </is>
      </c>
    </row>
    <row r="5665" ht="25.5" customHeight="1">
      <c r="A5665" t="inlineStr">
        <is>
          <t>standing</t>
        </is>
      </c>
      <c r="B5665" t="inlineStr">
        <is>
          <t>Benefits of standing desk</t>
        </is>
      </c>
      <c r="C5665"/>
      <c r="D5665"/>
      <c r="E5665" t="inlineStr">
        <is>
          <t>https://www.youtube.com/results?search_query=Benefits+of+standing+desk&amp;sp=EgQgAXAB</t>
        </is>
      </c>
    </row>
    <row r="5666" ht="25.5" customHeight="1">
      <c r="A5666" t="inlineStr">
        <is>
          <t>standing</t>
        </is>
      </c>
      <c r="B5666" t="inlineStr">
        <is>
          <t>Exercises for better standing posture</t>
        </is>
      </c>
      <c r="C5666"/>
      <c r="D5666"/>
      <c r="E5666" t="inlineStr">
        <is>
          <t>https://www.youtube.com/results?search_query=Exercises+for+better+standing+posture&amp;sp=EgQgAXAB</t>
        </is>
      </c>
    </row>
    <row r="5667" ht="25.5" customHeight="1">
      <c r="A5667" t="inlineStr">
        <is>
          <t>standing</t>
        </is>
      </c>
      <c r="B5667" t="inlineStr">
        <is>
          <t>Standing yoga poses for beginners</t>
        </is>
      </c>
      <c r="C5667"/>
      <c r="D5667"/>
      <c r="E5667" t="inlineStr">
        <is>
          <t>https://www.youtube.com/results?search_query=Standing+yoga+poses+for+beginners&amp;sp=EgQgAXAB</t>
        </is>
      </c>
    </row>
    <row r="5668" ht="25.5" customHeight="1">
      <c r="A5668" t="inlineStr">
        <is>
          <t>standing</t>
        </is>
      </c>
      <c r="B5668" t="inlineStr">
        <is>
          <t>Day in the life of a standing comedian</t>
        </is>
      </c>
      <c r="C5668"/>
      <c r="D5668"/>
      <c r="E5668" t="inlineStr">
        <is>
          <t>https://www.youtube.com/results?search_query=Day+in+the+life+of+a+standing+comedian&amp;sp=EgQgAXAB</t>
        </is>
      </c>
    </row>
    <row r="5669" ht="25.5" customHeight="1">
      <c r="A5669" t="inlineStr">
        <is>
          <t>standing</t>
        </is>
      </c>
      <c r="B5669" t="inlineStr">
        <is>
          <t>Tips for long periods of standing</t>
        </is>
      </c>
      <c r="C5669"/>
      <c r="D5669"/>
      <c r="E5669" t="inlineStr">
        <is>
          <t>https://www.youtube.com/results?search_query=Tips+for+long+periods+of+standing&amp;sp=EgQgAXAB</t>
        </is>
      </c>
    </row>
    <row r="5670" ht="25.5" customHeight="1">
      <c r="A5670" t="inlineStr">
        <is>
          <t>standing</t>
        </is>
      </c>
      <c r="B5670" t="inlineStr">
        <is>
          <t>Techniques to maintain standing balance</t>
        </is>
      </c>
      <c r="C5670"/>
      <c r="D5670"/>
      <c r="E5670" t="inlineStr">
        <is>
          <t>https://www.youtube.com/results?search_query=Techniques+to+maintain+standing+balance&amp;sp=EgQgAXAB</t>
        </is>
      </c>
    </row>
    <row r="5671" ht="25.5" customHeight="1">
      <c r="A5671" t="inlineStr">
        <is>
          <t>standing</t>
        </is>
      </c>
      <c r="B5671" t="inlineStr">
        <is>
          <t>How to build a standing desk</t>
        </is>
      </c>
      <c r="C5671"/>
      <c r="D5671"/>
      <c r="E5671" t="inlineStr">
        <is>
          <t>https://www.youtube.com/results?search_query=How+to+build+a+standing+desk&amp;sp=EgQgAXAB</t>
        </is>
      </c>
    </row>
    <row r="5672" ht="25.5" customHeight="1">
      <c r="A5672" t="inlineStr">
        <is>
          <t>standing</t>
        </is>
      </c>
      <c r="B5672" t="inlineStr">
        <is>
          <t>Standing meditation techniques</t>
        </is>
      </c>
      <c r="C5672"/>
      <c r="D5672"/>
      <c r="E5672" t="inlineStr">
        <is>
          <t>https://www.youtube.com/results?search_query=Standing+meditation+techniques&amp;sp=EgQgAXAB</t>
        </is>
      </c>
    </row>
    <row r="5673" ht="25.5" customHeight="1">
      <c r="A5673" t="inlineStr">
        <is>
          <t>standing</t>
        </is>
      </c>
      <c r="B5673" t="inlineStr">
        <is>
          <t>Challenges of standing up paddleboarding</t>
        </is>
      </c>
      <c r="C5673"/>
      <c r="D5673"/>
      <c r="E5673" t="inlineStr">
        <is>
          <t>https://www.youtube.com/results?search_query=Challenges+of+standing+up+paddleboarding&amp;sp=EgQgAXAB</t>
        </is>
      </c>
    </row>
    <row r="5674" ht="25.5" customHeight="1">
      <c r="A5674" t="inlineStr">
        <is>
          <t>swimming</t>
        </is>
      </c>
      <c r="B5674" t="inlineStr">
        <is>
          <t>Swimming techniques for beginners</t>
        </is>
      </c>
      <c r="C5674"/>
      <c r="D5674"/>
      <c r="E5674" t="inlineStr">
        <is>
          <t>https://www.youtube.com/results?search_query=Swimming+techniques+for+beginners&amp;sp=EgQgAXAB</t>
        </is>
      </c>
    </row>
    <row r="5675" ht="25.5" customHeight="1">
      <c r="A5675" t="inlineStr">
        <is>
          <t>swimming</t>
        </is>
      </c>
      <c r="B5675" t="inlineStr">
        <is>
          <t>Advanced swimming workouts</t>
        </is>
      </c>
      <c r="C5675"/>
      <c r="D5675"/>
      <c r="E5675" t="inlineStr">
        <is>
          <t>https://www.youtube.com/results?search_query=Advanced+swimming+workouts&amp;sp=EgQgAXAB</t>
        </is>
      </c>
    </row>
    <row r="5676" ht="25.5" customHeight="1">
      <c r="A5676" t="inlineStr">
        <is>
          <t>swimming</t>
        </is>
      </c>
      <c r="B5676" t="inlineStr">
        <is>
          <t>How to improve swimming speed</t>
        </is>
      </c>
      <c r="C5676"/>
      <c r="D5676"/>
      <c r="E5676" t="inlineStr">
        <is>
          <t>https://www.youtube.com/results?search_query=How+to+improve+swimming+speed&amp;sp=EgQgAXAB</t>
        </is>
      </c>
    </row>
    <row r="5677" ht="25.5" customHeight="1">
      <c r="A5677" t="inlineStr">
        <is>
          <t>swimming</t>
        </is>
      </c>
      <c r="B5677" t="inlineStr">
        <is>
          <t>Swimming safety tips</t>
        </is>
      </c>
      <c r="C5677"/>
      <c r="D5677"/>
      <c r="E5677" t="inlineStr">
        <is>
          <t>https://www.youtube.com/results?search_query=Swimming+safety+tips&amp;sp=EgQgAXAB</t>
        </is>
      </c>
    </row>
    <row r="5678" ht="25.5" customHeight="1">
      <c r="A5678" t="inlineStr">
        <is>
          <t>swimming</t>
        </is>
      </c>
      <c r="B5678" t="inlineStr">
        <is>
          <t>Day in the life of a professional swimmer</t>
        </is>
      </c>
      <c r="C5678"/>
      <c r="D5678"/>
      <c r="E5678" t="inlineStr">
        <is>
          <t>https://www.youtube.com/results?search_query=Day+in+the+life+of+a+professional+swimmer&amp;sp=EgQgAXAB</t>
        </is>
      </c>
    </row>
    <row r="5679" ht="25.5" customHeight="1">
      <c r="A5679" t="inlineStr">
        <is>
          <t>swimming</t>
        </is>
      </c>
      <c r="B5679" t="inlineStr">
        <is>
          <t>Swimming pool exercises for fitness</t>
        </is>
      </c>
      <c r="C5679"/>
      <c r="D5679"/>
      <c r="E5679" t="inlineStr">
        <is>
          <t>https://www.youtube.com/results?search_query=Swimming+pool+exercises+for+fitness&amp;sp=EgQgAXAB</t>
        </is>
      </c>
    </row>
    <row r="5680" ht="25.5" customHeight="1">
      <c r="A5680" t="inlineStr">
        <is>
          <t>swimming</t>
        </is>
      </c>
      <c r="B5680" t="inlineStr">
        <is>
          <t>Mastering underwater swimming</t>
        </is>
      </c>
      <c r="C5680"/>
      <c r="D5680"/>
      <c r="E5680" t="inlineStr">
        <is>
          <t>https://www.youtube.com/results?search_query=Mastering+underwater+swimming&amp;sp=EgQgAXAB</t>
        </is>
      </c>
    </row>
    <row r="5681" ht="25.5" customHeight="1">
      <c r="A5681" t="inlineStr">
        <is>
          <t>swimming</t>
        </is>
      </c>
      <c r="B5681" t="inlineStr">
        <is>
          <t>Freestyle swimming tutorial</t>
        </is>
      </c>
      <c r="C5681"/>
      <c r="D5681"/>
      <c r="E5681" t="inlineStr">
        <is>
          <t>https://www.youtube.com/results?search_query=Freestyle+swimming+tutorial&amp;sp=EgQgAXAB</t>
        </is>
      </c>
    </row>
    <row r="5682" ht="25.5" customHeight="1">
      <c r="A5682" t="inlineStr">
        <is>
          <t>swimming</t>
        </is>
      </c>
      <c r="B5682" t="inlineStr">
        <is>
          <t>Proper swimming breathing techniques</t>
        </is>
      </c>
      <c r="C5682"/>
      <c r="D5682"/>
      <c r="E5682" t="inlineStr">
        <is>
          <t>https://www.youtube.com/results?search_query=Proper+swimming+breathing+techniques&amp;sp=EgQgAXAB</t>
        </is>
      </c>
    </row>
    <row r="5683" ht="25.5" customHeight="1">
      <c r="A5683" t="inlineStr">
        <is>
          <t>swimming</t>
        </is>
      </c>
      <c r="B5683" t="inlineStr">
        <is>
          <t>Swimming lessons for adults</t>
        </is>
      </c>
      <c r="C5683"/>
      <c r="D5683"/>
      <c r="E5683" t="inlineStr">
        <is>
          <t>https://www.youtube.com/results?search_query=Swimming+lessons+for+adults&amp;sp=EgQgAXAB</t>
        </is>
      </c>
    </row>
    <row r="5684" ht="25.5" customHeight="1">
      <c r="A5684" t="inlineStr">
        <is>
          <t>swinging</t>
        </is>
      </c>
      <c r="B5684" t="inlineStr">
        <is>
          <t>How to perfect your golf swing</t>
        </is>
      </c>
      <c r="C5684"/>
      <c r="D5684"/>
      <c r="E5684" t="inlineStr">
        <is>
          <t>https://www.youtube.com/results?search_query=How+to+perfect+your+golf+swing&amp;sp=EgQgAXAB</t>
        </is>
      </c>
    </row>
    <row r="5685" ht="25.5" customHeight="1">
      <c r="A5685" t="inlineStr">
        <is>
          <t>swinging</t>
        </is>
      </c>
      <c r="B5685" t="inlineStr">
        <is>
          <t>Basics of swinging a baseball bat tutorial</t>
        </is>
      </c>
      <c r="C5685"/>
      <c r="D5685"/>
      <c r="E5685" t="inlineStr">
        <is>
          <t>https://www.youtube.com/results?search_query=Basics+of+swinging+a+baseball+bat+tutorial&amp;sp=EgQgAXAB</t>
        </is>
      </c>
    </row>
    <row r="5686" ht="25.5" customHeight="1">
      <c r="A5686" t="inlineStr">
        <is>
          <t>swinging</t>
        </is>
      </c>
      <c r="B5686" t="inlineStr">
        <is>
          <t>Proper technique for swinging kettlebells</t>
        </is>
      </c>
      <c r="C5686"/>
      <c r="D5686"/>
      <c r="E5686" t="inlineStr">
        <is>
          <t>https://www.youtube.com/results?search_query=Proper+technique+for+swinging+kettlebells&amp;sp=EgQgAXAB</t>
        </is>
      </c>
    </row>
    <row r="5687" ht="25.5" customHeight="1">
      <c r="A5687" t="inlineStr">
        <is>
          <t>swinging</t>
        </is>
      </c>
      <c r="B5687" t="inlineStr">
        <is>
          <t>A day in the life of a professional swing dancer</t>
        </is>
      </c>
      <c r="C5687"/>
      <c r="D5687"/>
      <c r="E5687" t="inlineStr">
        <is>
          <t>https://www.youtube.com/results?search_query=A+day+in+the+life+of+a+professional+swing+dancer&amp;sp=EgQgAXAB</t>
        </is>
      </c>
    </row>
    <row r="5688" ht="25.5" customHeight="1">
      <c r="A5688" t="inlineStr">
        <is>
          <t>swinging</t>
        </is>
      </c>
      <c r="B5688" t="inlineStr">
        <is>
          <t>How to do swinging gates in football</t>
        </is>
      </c>
      <c r="C5688"/>
      <c r="D5688"/>
      <c r="E5688" t="inlineStr">
        <is>
          <t>https://www.youtube.com/results?search_query=How+to+do+swinging+gates+in+football&amp;sp=EgQgAXAB</t>
        </is>
      </c>
    </row>
    <row r="5689" ht="25.5" customHeight="1">
      <c r="A5689" t="inlineStr">
        <is>
          <t>swinging</t>
        </is>
      </c>
      <c r="B5689" t="inlineStr">
        <is>
          <t>The physics behind consistent bowling swing</t>
        </is>
      </c>
      <c r="C5689"/>
      <c r="D5689"/>
      <c r="E5689" t="inlineStr">
        <is>
          <t>https://www.youtube.com/results?search_query=The+physics+behind+consistent+bowling+swing&amp;sp=EgQgAXAB</t>
        </is>
      </c>
    </row>
    <row r="5690" ht="25.5" customHeight="1">
      <c r="A5690" t="inlineStr">
        <is>
          <t>swinging</t>
        </is>
      </c>
      <c r="B5690" t="inlineStr">
        <is>
          <t>Techniques for swinging on a trapeze</t>
        </is>
      </c>
      <c r="C5690"/>
      <c r="D5690"/>
      <c r="E5690" t="inlineStr">
        <is>
          <t>https://www.youtube.com/results?search_query=Techniques+for+swinging+on+a+trapeze&amp;sp=EgQgAXAB</t>
        </is>
      </c>
    </row>
    <row r="5691" ht="25.5" customHeight="1">
      <c r="A5691" t="inlineStr">
        <is>
          <t>swinging</t>
        </is>
      </c>
      <c r="B5691" t="inlineStr">
        <is>
          <t>Correct movements for swinging in cricket</t>
        </is>
      </c>
      <c r="C5691"/>
      <c r="D5691"/>
      <c r="E5691" t="inlineStr">
        <is>
          <t>https://www.youtube.com/results?search_query=Correct+movements+for+swinging+in+cricket&amp;sp=EgQgAXAB</t>
        </is>
      </c>
    </row>
    <row r="5692" ht="25.5" customHeight="1">
      <c r="A5692" t="inlineStr">
        <is>
          <t>swinging</t>
        </is>
      </c>
      <c r="B5692" t="inlineStr">
        <is>
          <t>How to execute swinging arm exercises</t>
        </is>
      </c>
      <c r="C5692"/>
      <c r="D5692"/>
      <c r="E5692" t="inlineStr">
        <is>
          <t>https://www.youtube.com/results?search_query=How+to+execute+swinging+arm+exercises&amp;sp=EgQgAXAB</t>
        </is>
      </c>
    </row>
    <row r="5693" ht="25.5" customHeight="1">
      <c r="A5693" t="inlineStr">
        <is>
          <t>swinging</t>
        </is>
      </c>
      <c r="B5693" t="inlineStr">
        <is>
          <t>A day in the life of a swing music band</t>
        </is>
      </c>
      <c r="C5693"/>
      <c r="D5693"/>
      <c r="E5693" t="inlineStr">
        <is>
          <t>https://www.youtube.com/results?search_query=A+day+in+the+life+of+a+swing+music+band&amp;sp=EgQgAXAB</t>
        </is>
      </c>
    </row>
    <row r="5694" ht="25.5" customHeight="1">
      <c r="A5694" t="inlineStr">
        <is>
          <t>talking</t>
        </is>
      </c>
      <c r="B5694" t="inlineStr">
        <is>
          <t>How to improve your talking skills</t>
        </is>
      </c>
      <c r="C5694"/>
      <c r="D5694"/>
      <c r="E5694" t="inlineStr">
        <is>
          <t>https://www.youtube.com/results?search_query=How+to+improve+your+talking+skills&amp;sp=EgQgAXAB</t>
        </is>
      </c>
    </row>
    <row r="5695" ht="25.5" customHeight="1">
      <c r="A5695" t="inlineStr">
        <is>
          <t>talking</t>
        </is>
      </c>
      <c r="B5695" t="inlineStr">
        <is>
          <t>Public speaking tips and techniques</t>
        </is>
      </c>
      <c r="C5695"/>
      <c r="D5695"/>
      <c r="E5695" t="inlineStr">
        <is>
          <t>https://www.youtube.com/results?search_query=Public+speaking+tips+and+techniques&amp;sp=EgQgAXAB</t>
        </is>
      </c>
    </row>
    <row r="5696" ht="25.5" customHeight="1">
      <c r="A5696" t="inlineStr">
        <is>
          <t>talking</t>
        </is>
      </c>
      <c r="B5696" t="inlineStr">
        <is>
          <t>Day in the life of a professional public speaker</t>
        </is>
      </c>
      <c r="C5696"/>
      <c r="D5696"/>
      <c r="E5696" t="inlineStr">
        <is>
          <t>https://www.youtube.com/results?search_query=Day+in+the+life+of+a+professional+public+speaker&amp;sp=EgQgAXAB</t>
        </is>
      </c>
    </row>
    <row r="5697" ht="25.5" customHeight="1">
      <c r="A5697" t="inlineStr">
        <is>
          <t>talking</t>
        </is>
      </c>
      <c r="B5697" t="inlineStr">
        <is>
          <t>Exercises for clearer speech and talking</t>
        </is>
      </c>
      <c r="C5697"/>
      <c r="D5697"/>
      <c r="E5697" t="inlineStr">
        <is>
          <t>https://www.youtube.com/results?search_query=Exercises+for+clearer+speech+and+talking&amp;sp=EgQgAXAB</t>
        </is>
      </c>
    </row>
    <row r="5698" ht="25.5" customHeight="1">
      <c r="A5698" t="inlineStr">
        <is>
          <t>talking</t>
        </is>
      </c>
      <c r="B5698" t="inlineStr">
        <is>
          <t>Mastering the art of talking: A complete guide</t>
        </is>
      </c>
      <c r="C5698"/>
      <c r="D5698"/>
      <c r="E5698" t="inlineStr">
        <is>
          <t>https://www.youtube.com/results?search_query=Mastering+the+art+of+talking:+A+complete+guide&amp;sp=EgQgAXAB</t>
        </is>
      </c>
    </row>
    <row r="5699" ht="25.5" customHeight="1">
      <c r="A5699" t="inlineStr">
        <is>
          <t>talking</t>
        </is>
      </c>
      <c r="B5699" t="inlineStr">
        <is>
          <t>Effective communication strategies</t>
        </is>
      </c>
      <c r="C5699"/>
      <c r="D5699"/>
      <c r="E5699" t="inlineStr">
        <is>
          <t>https://www.youtube.com/results?search_query=Effective+communication+strategies&amp;sp=EgQgAXAB</t>
        </is>
      </c>
    </row>
    <row r="5700" ht="25.5" customHeight="1">
      <c r="A5700" t="inlineStr">
        <is>
          <t>talking</t>
        </is>
      </c>
      <c r="B5700" t="inlineStr">
        <is>
          <t>How to talk confidently and clearly</t>
        </is>
      </c>
      <c r="C5700"/>
      <c r="D5700"/>
      <c r="E5700" t="inlineStr">
        <is>
          <t>https://www.youtube.com/results?search_query=How+to+talk+confidently+and+clearly&amp;sp=EgQgAXAB</t>
        </is>
      </c>
    </row>
    <row r="5701" ht="25.5" customHeight="1">
      <c r="A5701" t="inlineStr">
        <is>
          <t>talking</t>
        </is>
      </c>
      <c r="B5701" t="inlineStr">
        <is>
          <t>Importance of voice modulation in talking</t>
        </is>
      </c>
      <c r="C5701"/>
      <c r="D5701"/>
      <c r="E5701" t="inlineStr">
        <is>
          <t>https://www.youtube.com/results?search_query=Importance+of+voice+modulation+in+talking&amp;sp=EgQgAXAB</t>
        </is>
      </c>
    </row>
    <row r="5702" ht="25.5" customHeight="1">
      <c r="A5702" t="inlineStr">
        <is>
          <t>talking</t>
        </is>
      </c>
      <c r="B5702" t="inlineStr">
        <is>
          <t>How to overcome talking anxiety</t>
        </is>
      </c>
      <c r="C5702"/>
      <c r="D5702"/>
      <c r="E5702" t="inlineStr">
        <is>
          <t>https://www.youtube.com/results?search_query=How+to+overcome+talking+anxiety&amp;sp=EgQgAXAB</t>
        </is>
      </c>
    </row>
    <row r="5703" ht="25.5" customHeight="1">
      <c r="A5703" t="inlineStr">
        <is>
          <t>talking</t>
        </is>
      </c>
      <c r="B5703" t="inlineStr">
        <is>
          <t>How to initiate a conversation: Talking to strangers</t>
        </is>
      </c>
      <c r="C5703"/>
      <c r="D5703"/>
      <c r="E5703" t="inlineStr">
        <is>
          <t>https://www.youtube.com/results?search_query=How+to+initiate+a+conversation:+Talking+to+strangers&amp;sp=EgQgAXAB</t>
        </is>
      </c>
    </row>
    <row r="5704" ht="25.5" customHeight="1">
      <c r="A5704" t="inlineStr">
        <is>
          <t>throwing</t>
        </is>
      </c>
      <c r="B5704" t="inlineStr">
        <is>
          <t>How to improve throwing accuracy</t>
        </is>
      </c>
      <c r="C5704"/>
      <c r="D5704"/>
      <c r="E5704" t="inlineStr">
        <is>
          <t>https://www.youtube.com/results?search_query=How+to+improve+throwing+accuracy&amp;sp=EgQgAXAB</t>
        </is>
      </c>
    </row>
    <row r="5705" ht="25.5" customHeight="1">
      <c r="A5705" t="inlineStr">
        <is>
          <t>throwing</t>
        </is>
      </c>
      <c r="B5705" t="inlineStr">
        <is>
          <t>Throwing techniques for beginners</t>
        </is>
      </c>
      <c r="C5705"/>
      <c r="D5705"/>
      <c r="E5705" t="inlineStr">
        <is>
          <t>https://www.youtube.com/results?search_query=Throwing+techniques+for+beginners&amp;sp=EgQgAXAB</t>
        </is>
      </c>
    </row>
    <row r="5706" ht="25.5" customHeight="1">
      <c r="A5706" t="inlineStr">
        <is>
          <t>throwing</t>
        </is>
      </c>
      <c r="B5706" t="inlineStr">
        <is>
          <t>Day in the life of a professional pitcher</t>
        </is>
      </c>
      <c r="C5706"/>
      <c r="D5706"/>
      <c r="E5706" t="inlineStr">
        <is>
          <t>https://www.youtube.com/results?search_query=Day+in+the+life+of+a+professional+pitcher&amp;sp=EgQgAXAB</t>
        </is>
      </c>
    </row>
    <row r="5707" ht="25.5" customHeight="1">
      <c r="A5707" t="inlineStr">
        <is>
          <t>throwing</t>
        </is>
      </c>
      <c r="B5707" t="inlineStr">
        <is>
          <t>Mastering the art of throwing in baseball</t>
        </is>
      </c>
      <c r="C5707"/>
      <c r="D5707"/>
      <c r="E5707" t="inlineStr">
        <is>
          <t>https://www.youtube.com/results?search_query=Mastering+the+art+of+throwing+in+baseball&amp;sp=EgQgAXAB</t>
        </is>
      </c>
    </row>
    <row r="5708" ht="25.5" customHeight="1">
      <c r="A5708" t="inlineStr">
        <is>
          <t>throwing</t>
        </is>
      </c>
      <c r="B5708" t="inlineStr">
        <is>
          <t>Throwing exercises for strength and accuracy</t>
        </is>
      </c>
      <c r="C5708"/>
      <c r="D5708"/>
      <c r="E5708" t="inlineStr">
        <is>
          <t>https://www.youtube.com/results?search_query=Throwing+exercises+for+strength+and+accuracy&amp;sp=EgQgAXAB</t>
        </is>
      </c>
    </row>
    <row r="5709" ht="25.5" customHeight="1">
      <c r="A5709" t="inlineStr">
        <is>
          <t>throwing</t>
        </is>
      </c>
      <c r="B5709" t="inlineStr">
        <is>
          <t>Stepping up your javelin throwing game</t>
        </is>
      </c>
      <c r="C5709"/>
      <c r="D5709"/>
      <c r="E5709" t="inlineStr">
        <is>
          <t>https://www.youtube.com/results?search_query=Stepping+up+your+javelin+throwing+game&amp;sp=EgQgAXAB</t>
        </is>
      </c>
    </row>
    <row r="5710" ht="25.5" customHeight="1">
      <c r="A5710" t="inlineStr">
        <is>
          <t>throwing</t>
        </is>
      </c>
      <c r="B5710" t="inlineStr">
        <is>
          <t>Indepth guide to throwing a football</t>
        </is>
      </c>
      <c r="C5710"/>
      <c r="D5710"/>
      <c r="E5710" t="inlineStr">
        <is>
          <t>https://www.youtube.com/results?search_query=Indepth+guide+to+throwing+a+football&amp;sp=EgQgAXAB</t>
        </is>
      </c>
    </row>
    <row r="5711" ht="25.5" customHeight="1">
      <c r="A5711" t="inlineStr">
        <is>
          <t>throwing</t>
        </is>
      </c>
      <c r="B5711" t="inlineStr">
        <is>
          <t>Almost perfect: the technique behind Olympiclevel discus throwing</t>
        </is>
      </c>
      <c r="C5711"/>
      <c r="D5711"/>
      <c r="E5711" t="inlineStr">
        <is>
          <t>https://www.youtube.com/results?search_query=Almost+perfect:+the+technique+behind+Olympiclevel+discus+throwing&amp;sp=EgQgAXAB</t>
        </is>
      </c>
    </row>
    <row r="5712" ht="25.5" customHeight="1">
      <c r="A5712" t="inlineStr">
        <is>
          <t>throwing</t>
        </is>
      </c>
      <c r="B5712" t="inlineStr">
        <is>
          <t>How to throw a pot: Ceramics for beginners</t>
        </is>
      </c>
      <c r="C5712"/>
      <c r="D5712"/>
      <c r="E5712" t="inlineStr">
        <is>
          <t>https://www.youtube.com/results?search_query=How+to+throw+a+pot:+Ceramics+for+beginners&amp;sp=EgQgAXAB</t>
        </is>
      </c>
    </row>
    <row r="5713" ht="25.5" customHeight="1">
      <c r="A5713" t="inlineStr">
        <is>
          <t>throwing</t>
        </is>
      </c>
      <c r="B5713" t="inlineStr">
        <is>
          <t>Fundamentals of throwing in track and field</t>
        </is>
      </c>
      <c r="C5713"/>
      <c r="D5713"/>
      <c r="E5713" t="inlineStr">
        <is>
          <t>https://www.youtube.com/results?search_query=Fundamentals+of+throwing+in+track+and+field&amp;sp=EgQgAXAB</t>
        </is>
      </c>
    </row>
    <row r="5714" ht="25.5" customHeight="1">
      <c r="A5714" t="inlineStr">
        <is>
          <t>turning</t>
        </is>
      </c>
      <c r="B5714" t="inlineStr">
        <is>
          <t>How to turn wood for beginners</t>
        </is>
      </c>
      <c r="C5714"/>
      <c r="D5714"/>
      <c r="E5714" t="inlineStr">
        <is>
          <t>https://www.youtube.com/results?search_query=How+to+turn+wood+for+beginners&amp;sp=EgQgAXAB</t>
        </is>
      </c>
    </row>
    <row r="5715" ht="25.5" customHeight="1">
      <c r="A5715" t="inlineStr">
        <is>
          <t>turning</t>
        </is>
      </c>
      <c r="B5715" t="inlineStr">
        <is>
          <t>Tutorial on turning pottery</t>
        </is>
      </c>
      <c r="C5715"/>
      <c r="D5715"/>
      <c r="E5715" t="inlineStr">
        <is>
          <t>https://www.youtube.com/results?search_query=Tutorial+on+turning+pottery&amp;sp=EgQgAXAB</t>
        </is>
      </c>
    </row>
    <row r="5716" ht="25.5" customHeight="1">
      <c r="A5716" t="inlineStr">
        <is>
          <t>turning</t>
        </is>
      </c>
      <c r="B5716" t="inlineStr">
        <is>
          <t>Day in the life of a professional wood turner</t>
        </is>
      </c>
      <c r="C5716"/>
      <c r="D5716"/>
      <c r="E5716" t="inlineStr">
        <is>
          <t>https://www.youtube.com/results?search_query=Day+in+the+life+of+a+professional+wood+turner&amp;sp=EgQgAXAB</t>
        </is>
      </c>
    </row>
    <row r="5717" ht="25.5" customHeight="1">
      <c r="A5717" t="inlineStr">
        <is>
          <t>turning</t>
        </is>
      </c>
      <c r="B5717" t="inlineStr">
        <is>
          <t>Best techniques for turning pages professionally</t>
        </is>
      </c>
      <c r="C5717"/>
      <c r="D5717"/>
      <c r="E5717" t="inlineStr">
        <is>
          <t>https://www.youtube.com/results?search_query=Best+techniques+for+turning+pages+professionally&amp;sp=EgQgAXAB</t>
        </is>
      </c>
    </row>
    <row r="5718" ht="25.5" customHeight="1">
      <c r="A5718" t="inlineStr">
        <is>
          <t>turning</t>
        </is>
      </c>
      <c r="B5718" t="inlineStr">
        <is>
          <t>Guide on how to turn a car in tight spaces</t>
        </is>
      </c>
      <c r="C5718"/>
      <c r="D5718"/>
      <c r="E5718" t="inlineStr">
        <is>
          <t>https://www.youtube.com/results?search_query=Guide+on+how+to+turn+a+car+in+tight+spaces&amp;sp=EgQgAXAB</t>
        </is>
      </c>
    </row>
    <row r="5719" ht="25.5" customHeight="1">
      <c r="A5719" t="inlineStr">
        <is>
          <t>turning</t>
        </is>
      </c>
      <c r="B5719" t="inlineStr">
        <is>
          <t>Benefits of turning compost and how to do it</t>
        </is>
      </c>
      <c r="C5719"/>
      <c r="D5719"/>
      <c r="E5719" t="inlineStr">
        <is>
          <t>https://www.youtube.com/results?search_query=Benefits+of+turning+compost+and+how+to+do+it&amp;sp=EgQgAXAB</t>
        </is>
      </c>
    </row>
    <row r="5720" ht="25.5" customHeight="1">
      <c r="A5720" t="inlineStr">
        <is>
          <t>turning</t>
        </is>
      </c>
      <c r="B5720" t="inlineStr">
        <is>
          <t>How to improve in turning ballet moves for beginners</t>
        </is>
      </c>
      <c r="C5720"/>
      <c r="D5720"/>
      <c r="E5720" t="inlineStr">
        <is>
          <t>https://www.youtube.com/results?search_query=How+to+improve+in+turning+ballet+moves+for+beginners&amp;sp=EgQgAXAB</t>
        </is>
      </c>
    </row>
    <row r="5721" ht="25.5" customHeight="1">
      <c r="A5721" t="inlineStr">
        <is>
          <t>turning</t>
        </is>
      </c>
      <c r="B5721" t="inlineStr">
        <is>
          <t>Masterclass on turning sewing machine dials</t>
        </is>
      </c>
      <c r="C5721"/>
      <c r="D5721"/>
      <c r="E5721" t="inlineStr">
        <is>
          <t>https://www.youtube.com/results?search_query=Masterclass+on+turning+sewing+machine+dials&amp;sp=EgQgAXAB</t>
        </is>
      </c>
    </row>
    <row r="5722" ht="25.5" customHeight="1">
      <c r="A5722" t="inlineStr">
        <is>
          <t>turning</t>
        </is>
      </c>
      <c r="B5722" t="inlineStr">
        <is>
          <t>Practical tips on turning knitting work</t>
        </is>
      </c>
      <c r="C5722"/>
      <c r="D5722"/>
      <c r="E5722" t="inlineStr">
        <is>
          <t>https://www.youtube.com/results?search_query=Practical+tips+on+turning+knitting+work&amp;sp=EgQgAXAB</t>
        </is>
      </c>
    </row>
    <row r="5723" ht="25.5" customHeight="1">
      <c r="A5723" t="inlineStr">
        <is>
          <t>turning</t>
        </is>
      </c>
      <c r="B5723" t="inlineStr">
        <is>
          <t>Tips on how to practice turning kicks in martial arts</t>
        </is>
      </c>
      <c r="C5723"/>
      <c r="D5723"/>
      <c r="E5723" t="inlineStr">
        <is>
          <t>https://www.youtube.com/results?search_query=Tips+on+how+to+practice+turning+kicks+in+martial+arts&amp;sp=EgQgAXAB</t>
        </is>
      </c>
    </row>
    <row r="5724" ht="25.5" customHeight="1">
      <c r="A5724" t="inlineStr">
        <is>
          <t>Walking</t>
        </is>
      </c>
      <c r="B5724" t="inlineStr">
        <is>
          <t>How to improve walking technique</t>
        </is>
      </c>
      <c r="C5724"/>
      <c r="D5724"/>
      <c r="E5724" t="inlineStr">
        <is>
          <t>https://www.youtube.com/results?search_query=How+to+improve+walking+technique&amp;sp=EgQgAXAB</t>
        </is>
      </c>
    </row>
    <row r="5725" ht="25.5" customHeight="1">
      <c r="A5725" t="inlineStr">
        <is>
          <t>Walking</t>
        </is>
      </c>
      <c r="B5725" t="inlineStr">
        <is>
          <t>Benefits of walking daily</t>
        </is>
      </c>
      <c r="C5725"/>
      <c r="D5725"/>
      <c r="E5725" t="inlineStr">
        <is>
          <t>https://www.youtube.com/results?search_query=Benefits+of+walking+daily&amp;sp=EgQgAXAB</t>
        </is>
      </c>
    </row>
    <row r="5726" ht="25.5" customHeight="1">
      <c r="A5726" t="inlineStr">
        <is>
          <t>Walking</t>
        </is>
      </c>
      <c r="B5726" t="inlineStr">
        <is>
          <t>Walking workouts for beginners</t>
        </is>
      </c>
      <c r="C5726"/>
      <c r="D5726"/>
      <c r="E5726" t="inlineStr">
        <is>
          <t>https://www.youtube.com/results?search_query=Walking+workouts+for+beginners&amp;sp=EgQgAXAB</t>
        </is>
      </c>
    </row>
    <row r="5727" ht="25.5" customHeight="1">
      <c r="A5727" t="inlineStr">
        <is>
          <t>Walking</t>
        </is>
      </c>
      <c r="B5727" t="inlineStr">
        <is>
          <t>Day in the life of a professional walker</t>
        </is>
      </c>
      <c r="C5727"/>
      <c r="D5727"/>
      <c r="E5727" t="inlineStr">
        <is>
          <t>https://www.youtube.com/results?search_query=Day+in+the+life+of+a+professional+walker&amp;sp=EgQgAXAB</t>
        </is>
      </c>
    </row>
    <row r="5728" ht="25.5" customHeight="1">
      <c r="A5728" t="inlineStr">
        <is>
          <t>Walking</t>
        </is>
      </c>
      <c r="B5728" t="inlineStr">
        <is>
          <t>Proper walking shoes review</t>
        </is>
      </c>
      <c r="C5728"/>
      <c r="D5728"/>
      <c r="E5728" t="inlineStr">
        <is>
          <t>https://www.youtube.com/results?search_query=Proper+walking+shoes+review&amp;sp=EgQgAXAB</t>
        </is>
      </c>
    </row>
    <row r="5729" ht="25.5" customHeight="1">
      <c r="A5729" t="inlineStr">
        <is>
          <t>Walking</t>
        </is>
      </c>
      <c r="B5729" t="inlineStr">
        <is>
          <t>Tips on walking for weight loss</t>
        </is>
      </c>
      <c r="C5729"/>
      <c r="D5729"/>
      <c r="E5729" t="inlineStr">
        <is>
          <t>https://www.youtube.com/results?search_query=Tips+on+walking+for+weight+loss&amp;sp=EgQgAXAB</t>
        </is>
      </c>
    </row>
    <row r="5730" ht="25.5" customHeight="1">
      <c r="A5730" t="inlineStr">
        <is>
          <t>Walking</t>
        </is>
      </c>
      <c r="B5730" t="inlineStr">
        <is>
          <t>Techniques for speed walking</t>
        </is>
      </c>
      <c r="C5730"/>
      <c r="D5730"/>
      <c r="E5730" t="inlineStr">
        <is>
          <t>https://www.youtube.com/results?search_query=Techniques+for+speed+walking&amp;sp=EgQgAXAB</t>
        </is>
      </c>
    </row>
    <row r="5731" ht="25.5" customHeight="1">
      <c r="A5731" t="inlineStr">
        <is>
          <t>Walking</t>
        </is>
      </c>
      <c r="B5731" t="inlineStr">
        <is>
          <t>Walking vs running comparison</t>
        </is>
      </c>
      <c r="C5731"/>
      <c r="D5731"/>
      <c r="E5731" t="inlineStr">
        <is>
          <t>https://www.youtube.com/results?search_query=Walking+vs+running+comparison&amp;sp=EgQgAXAB</t>
        </is>
      </c>
    </row>
    <row r="5732" ht="25.5" customHeight="1">
      <c r="A5732" t="inlineStr">
        <is>
          <t>Walking</t>
        </is>
      </c>
      <c r="B5732" t="inlineStr">
        <is>
          <t>Walking techniques for hiking</t>
        </is>
      </c>
      <c r="C5732"/>
      <c r="D5732"/>
      <c r="E5732" t="inlineStr">
        <is>
          <t>https://www.youtube.com/results?search_query=Walking+techniques+for+hiking&amp;sp=EgQgAXAB</t>
        </is>
      </c>
    </row>
    <row r="5733" ht="25.5" customHeight="1">
      <c r="A5733" t="inlineStr">
        <is>
          <t>Walking</t>
        </is>
      </c>
      <c r="B5733" t="inlineStr">
        <is>
          <t>How to increase walking speed</t>
        </is>
      </c>
      <c r="C5733"/>
      <c r="D5733"/>
      <c r="E5733" t="inlineStr">
        <is>
          <t>https://www.youtube.com/results?search_query=How+to+increase+walking+speed&amp;sp=EgQgAXAB</t>
        </is>
      </c>
    </row>
    <row r="5734" ht="25.5" customHeight="1">
      <c r="A5734" t="inlineStr">
        <is>
          <t>watching</t>
        </is>
      </c>
      <c r="B5734" t="inlineStr">
        <is>
          <t>How to improve watching habits</t>
        </is>
      </c>
      <c r="C5734"/>
      <c r="D5734"/>
      <c r="E5734" t="inlineStr">
        <is>
          <t>https://www.youtube.com/results?search_query=How+to+improve+watching+habits&amp;sp=EgQgAXAB</t>
        </is>
      </c>
    </row>
    <row r="5735" ht="25.5" customHeight="1">
      <c r="A5735" t="inlineStr">
        <is>
          <t>watching</t>
        </is>
      </c>
      <c r="B5735" t="inlineStr">
        <is>
          <t>Guidelines for watching documentaries efficiently</t>
        </is>
      </c>
      <c r="C5735"/>
      <c r="D5735"/>
      <c r="E5735" t="inlineStr">
        <is>
          <t>https://www.youtube.com/results?search_query=Guidelines+for+watching+documentaries+efficiently&amp;sp=EgQgAXAB</t>
        </is>
      </c>
    </row>
    <row r="5736" ht="25.5" customHeight="1">
      <c r="A5736" t="inlineStr">
        <is>
          <t>watching</t>
        </is>
      </c>
      <c r="B5736" t="inlineStr">
        <is>
          <t>Watching movies to learn English</t>
        </is>
      </c>
      <c r="C5736"/>
      <c r="D5736"/>
      <c r="E5736" t="inlineStr">
        <is>
          <t>https://www.youtube.com/results?search_query=Watching+movies+to+learn+English&amp;sp=EgQgAXAB</t>
        </is>
      </c>
    </row>
    <row r="5737" ht="25.5" customHeight="1">
      <c r="A5737" t="inlineStr">
        <is>
          <t>watching</t>
        </is>
      </c>
      <c r="B5737" t="inlineStr">
        <is>
          <t>Day in the life of a professional movie critic</t>
        </is>
      </c>
      <c r="C5737"/>
      <c r="D5737"/>
      <c r="E5737" t="inlineStr">
        <is>
          <t>https://www.youtube.com/results?search_query=Day+in+the+life+of+a+professional+movie+critic&amp;sp=EgQgAXAB</t>
        </is>
      </c>
    </row>
    <row r="5738" ht="25.5" customHeight="1">
      <c r="A5738" t="inlineStr">
        <is>
          <t>watching</t>
        </is>
      </c>
      <c r="B5738" t="inlineStr">
        <is>
          <t>Tips for watching films critically</t>
        </is>
      </c>
      <c r="C5738"/>
      <c r="D5738"/>
      <c r="E5738" t="inlineStr">
        <is>
          <t>https://www.youtube.com/results?search_query=Tips+for+watching+films+critically&amp;sp=EgQgAXAB</t>
        </is>
      </c>
    </row>
    <row r="5739" ht="25.5" customHeight="1">
      <c r="A5739" t="inlineStr">
        <is>
          <t>watching</t>
        </is>
      </c>
      <c r="B5739" t="inlineStr">
        <is>
          <t>Watching tutorials for beginners</t>
        </is>
      </c>
      <c r="C5739"/>
      <c r="D5739"/>
      <c r="E5739" t="inlineStr">
        <is>
          <t>https://www.youtube.com/results?search_query=Watching+tutorials+for+beginners&amp;sp=EgQgAXAB</t>
        </is>
      </c>
    </row>
    <row r="5740" ht="25.5" customHeight="1">
      <c r="A5740" t="inlineStr">
        <is>
          <t>watching</t>
        </is>
      </c>
      <c r="B5740" t="inlineStr">
        <is>
          <t>Benefits of watching international films</t>
        </is>
      </c>
      <c r="C5740"/>
      <c r="D5740"/>
      <c r="E5740" t="inlineStr">
        <is>
          <t>https://www.youtube.com/results?search_query=Benefits+of+watching+international+films&amp;sp=EgQgAXAB</t>
        </is>
      </c>
    </row>
    <row r="5741" ht="25.5" customHeight="1">
      <c r="A5741" t="inlineStr">
        <is>
          <t>watching</t>
        </is>
      </c>
      <c r="B5741" t="inlineStr">
        <is>
          <t>How to setup Netflix for optimal watching</t>
        </is>
      </c>
      <c r="C5741"/>
      <c r="D5741"/>
      <c r="E5741" t="inlineStr">
        <is>
          <t>https://www.youtube.com/results?search_query=How+to+setup+Netflix+for+optimal+watching&amp;sp=EgQgAXAB</t>
        </is>
      </c>
    </row>
    <row r="5742" ht="25.5" customHeight="1">
      <c r="A5742" t="inlineStr">
        <is>
          <t>watching</t>
        </is>
      </c>
      <c r="B5742" t="inlineStr">
        <is>
          <t>Watching and analyzing sports games</t>
        </is>
      </c>
      <c r="C5742"/>
      <c r="D5742"/>
      <c r="E5742" t="inlineStr">
        <is>
          <t>https://www.youtube.com/results?search_query=Watching+and+analyzing+sports+games&amp;sp=EgQgAXAB</t>
        </is>
      </c>
    </row>
    <row r="5743" ht="25.5" customHeight="1">
      <c r="A5743" t="inlineStr">
        <is>
          <t>watching</t>
        </is>
      </c>
      <c r="B5743" t="inlineStr">
        <is>
          <t>TED talks on watching media consciously</t>
        </is>
      </c>
      <c r="C5743"/>
      <c r="D5743"/>
      <c r="E5743" t="inlineStr">
        <is>
          <t>https://www.youtube.com/results?search_query=TED+talks+on+watching+media+consciously&amp;sp=EgQgAXAB</t>
        </is>
      </c>
    </row>
    <row r="5744" ht="25.5" customHeight="1">
      <c r="A5744" t="inlineStr">
        <is>
          <t>waving</t>
        </is>
      </c>
      <c r="B5744" t="inlineStr">
        <is>
          <t>How to wave for beginners</t>
        </is>
      </c>
      <c r="C5744"/>
      <c r="D5744"/>
      <c r="E5744" t="inlineStr">
        <is>
          <t>https://www.youtube.com/results?search_query=How+to+wave+for+beginners&amp;sp=EgQgAXAB</t>
        </is>
      </c>
    </row>
    <row r="5745" ht="25.5" customHeight="1">
      <c r="A5745" t="inlineStr">
        <is>
          <t>waving</t>
        </is>
      </c>
      <c r="B5745" t="inlineStr">
        <is>
          <t>Impressive waving dance tutorial</t>
        </is>
      </c>
      <c r="C5745"/>
      <c r="D5745"/>
      <c r="E5745" t="inlineStr">
        <is>
          <t>https://www.youtube.com/results?search_query=Impressive+waving+dance+tutorial&amp;sp=EgQgAXAB</t>
        </is>
      </c>
    </row>
    <row r="5746" ht="25.5" customHeight="1">
      <c r="A5746" t="inlineStr">
        <is>
          <t>waving</t>
        </is>
      </c>
      <c r="B5746" t="inlineStr">
        <is>
          <t>Advanced techniques for waving</t>
        </is>
      </c>
      <c r="C5746"/>
      <c r="D5746"/>
      <c r="E5746" t="inlineStr">
        <is>
          <t>https://www.youtube.com/results?search_query=Advanced+techniques+for+waving&amp;sp=EgQgAXAB</t>
        </is>
      </c>
    </row>
    <row r="5747" ht="25.5" customHeight="1">
      <c r="A5747" t="inlineStr">
        <is>
          <t>waving</t>
        </is>
      </c>
      <c r="B5747" t="inlineStr">
        <is>
          <t>Day in the life of a professional waving dancer</t>
        </is>
      </c>
      <c r="C5747"/>
      <c r="D5747"/>
      <c r="E5747" t="inlineStr">
        <is>
          <t>https://www.youtube.com/results?search_query=Day+in+the+life+of+a+professional+waving+dancer&amp;sp=EgQgAXAB</t>
        </is>
      </c>
    </row>
    <row r="5748" ht="25.5" customHeight="1">
      <c r="A5748" t="inlineStr">
        <is>
          <t>waving</t>
        </is>
      </c>
      <c r="B5748" t="inlineStr">
        <is>
          <t>Step by step guide to perfect your wave</t>
        </is>
      </c>
      <c r="C5748"/>
      <c r="D5748"/>
      <c r="E5748" t="inlineStr">
        <is>
          <t>https://www.youtube.com/results?search_query=Step+by+step+guide+to+perfect+your+wave&amp;sp=EgQgAXAB</t>
        </is>
      </c>
    </row>
    <row r="5749" ht="25.5" customHeight="1">
      <c r="A5749" t="inlineStr">
        <is>
          <t>waving</t>
        </is>
      </c>
      <c r="B5749" t="inlineStr">
        <is>
          <t>Essential exercises for better arm wave</t>
        </is>
      </c>
      <c r="C5749"/>
      <c r="D5749"/>
      <c r="E5749" t="inlineStr">
        <is>
          <t>https://www.youtube.com/results?search_query=Essential+exercises+for+better+arm+wave&amp;sp=EgQgAXAB</t>
        </is>
      </c>
    </row>
    <row r="5750" ht="25.5" customHeight="1">
      <c r="A5750" t="inlineStr">
        <is>
          <t>waving</t>
        </is>
      </c>
      <c r="B5750" t="inlineStr">
        <is>
          <t>Learning the basics of breakdance waving</t>
        </is>
      </c>
      <c r="C5750"/>
      <c r="D5750"/>
      <c r="E5750" t="inlineStr">
        <is>
          <t>https://www.youtube.com/results?search_query=Learning+the+basics+of+breakdance+waving&amp;sp=EgQgAXAB</t>
        </is>
      </c>
    </row>
    <row r="5751" ht="25.5" customHeight="1">
      <c r="A5751" t="inlineStr">
        <is>
          <t>waving</t>
        </is>
      </c>
      <c r="B5751" t="inlineStr">
        <is>
          <t>Learn waving in 5 easy steps</t>
        </is>
      </c>
      <c r="C5751"/>
      <c r="D5751"/>
      <c r="E5751" t="inlineStr">
        <is>
          <t>https://www.youtube.com/results?search_query=Learn+waving+in+5+easy+steps&amp;sp=EgQgAXAB</t>
        </is>
      </c>
    </row>
    <row r="5752" ht="25.5" customHeight="1">
      <c r="A5752" t="inlineStr">
        <is>
          <t>waving</t>
        </is>
      </c>
      <c r="B5752" t="inlineStr">
        <is>
          <t>Secrets to a smoother wave dance move</t>
        </is>
      </c>
      <c r="C5752"/>
      <c r="D5752"/>
      <c r="E5752" t="inlineStr">
        <is>
          <t>https://www.youtube.com/results?search_query=Secrets+to+a+smoother+wave+dance+move&amp;sp=EgQgAXAB</t>
        </is>
      </c>
    </row>
    <row r="5753" ht="25.5" customHeight="1">
      <c r="A5753" t="inlineStr">
        <is>
          <t>waving</t>
        </is>
      </c>
      <c r="B5753" t="inlineStr">
        <is>
          <t>Masterclass on advanced wave techniques</t>
        </is>
      </c>
      <c r="C5753"/>
      <c r="D5753"/>
      <c r="E5753" t="inlineStr">
        <is>
          <t>https://www.youtube.com/results?search_query=Masterclass+on+advanced+wave+techniques&amp;sp=EgQgAXAB</t>
        </is>
      </c>
    </row>
    <row r="5754" ht="25.5" customHeight="1">
      <c r="A5754" t="inlineStr">
        <is>
          <t>wearing</t>
        </is>
      </c>
      <c r="B5754" t="inlineStr">
        <is>
          <t>How to wear a tie tutorial</t>
        </is>
      </c>
      <c r="C5754"/>
      <c r="D5754"/>
      <c r="E5754" t="inlineStr">
        <is>
          <t>https://www.youtube.com/results?search_query=How+to+wear+a+tie+tutorial&amp;sp=EgQgAXAB</t>
        </is>
      </c>
    </row>
    <row r="5755" ht="25.5" customHeight="1">
      <c r="A5755" t="inlineStr">
        <is>
          <t>wearing</t>
        </is>
      </c>
      <c r="B5755" t="inlineStr">
        <is>
          <t>Day in the life of a fashion stylist</t>
        </is>
      </c>
      <c r="C5755"/>
      <c r="D5755"/>
      <c r="E5755" t="inlineStr">
        <is>
          <t>https://www.youtube.com/results?search_query=Day+in+the+life+of+a+fashion+stylist&amp;sp=EgQgAXAB</t>
        </is>
      </c>
    </row>
    <row r="5756" ht="25.5" customHeight="1">
      <c r="A5756" t="inlineStr">
        <is>
          <t>wearing</t>
        </is>
      </c>
      <c r="B5756" t="inlineStr">
        <is>
          <t>Guide to matching clothes and accessories</t>
        </is>
      </c>
      <c r="C5756"/>
      <c r="D5756"/>
      <c r="E5756" t="inlineStr">
        <is>
          <t>https://www.youtube.com/results?search_query=Guide+to+matching+clothes+and+accessories&amp;sp=EgQgAXAB</t>
        </is>
      </c>
    </row>
    <row r="5757" ht="25.5" customHeight="1">
      <c r="A5757" t="inlineStr">
        <is>
          <t>wearing</t>
        </is>
      </c>
      <c r="B5757" t="inlineStr">
        <is>
          <t>How to wear a saree step by step</t>
        </is>
      </c>
      <c r="C5757"/>
      <c r="D5757"/>
      <c r="E5757" t="inlineStr">
        <is>
          <t>https://www.youtube.com/results?search_query=How+to+wear+a+saree+step+by+step&amp;sp=EgQgAXAB</t>
        </is>
      </c>
    </row>
    <row r="5758" ht="25.5" customHeight="1">
      <c r="A5758" t="inlineStr">
        <is>
          <t>wearing</t>
        </is>
      </c>
      <c r="B5758" t="inlineStr">
        <is>
          <t>How to wear ankle boots with jeans</t>
        </is>
      </c>
      <c r="C5758"/>
      <c r="D5758"/>
      <c r="E5758" t="inlineStr">
        <is>
          <t>https://www.youtube.com/results?search_query=How+to+wear+ankle+boots+with+jeans&amp;sp=EgQgAXAB</t>
        </is>
      </c>
    </row>
    <row r="5759" ht="25.5" customHeight="1">
      <c r="A5759" t="inlineStr">
        <is>
          <t>wearing</t>
        </is>
      </c>
      <c r="B5759" t="inlineStr">
        <is>
          <t>Wearing high heels for beginners</t>
        </is>
      </c>
      <c r="C5759"/>
      <c r="D5759"/>
      <c r="E5759" t="inlineStr">
        <is>
          <t>https://www.youtube.com/results?search_query=Wearing+high+heels+for+beginners&amp;sp=EgQgAXAB</t>
        </is>
      </c>
    </row>
    <row r="5760" ht="25.5" customHeight="1">
      <c r="A5760" t="inlineStr">
        <is>
          <t>wearing</t>
        </is>
      </c>
      <c r="B5760" t="inlineStr">
        <is>
          <t>Accessorizing basics: how to wear jewelry</t>
        </is>
      </c>
      <c r="C5760"/>
      <c r="D5760"/>
      <c r="E5760" t="inlineStr">
        <is>
          <t>https://www.youtube.com/results?search_query=Accessorizing+basics:+how+to+wear+jewelry&amp;sp=EgQgAXAB</t>
        </is>
      </c>
    </row>
    <row r="5761" ht="25.5" customHeight="1">
      <c r="A5761" t="inlineStr">
        <is>
          <t>wearing</t>
        </is>
      </c>
      <c r="B5761" t="inlineStr">
        <is>
          <t>Men's guide to wearing a suit</t>
        </is>
      </c>
      <c r="C5761"/>
      <c r="D5761"/>
      <c r="E5761" t="inlineStr">
        <is>
          <t>https://www.youtube.com/results?search_query=Men's+guide+to+wearing+a+suit&amp;sp=EgQgAXAB</t>
        </is>
      </c>
    </row>
    <row r="5762" ht="25.5" customHeight="1">
      <c r="A5762" t="inlineStr">
        <is>
          <t>wearing</t>
        </is>
      </c>
      <c r="B5762" t="inlineStr">
        <is>
          <t>How to wear a scarf in different styles</t>
        </is>
      </c>
      <c r="C5762"/>
      <c r="D5762"/>
      <c r="E5762" t="inlineStr">
        <is>
          <t>https://www.youtube.com/results?search_query=How+to+wear+a+scarf+in+different+styles&amp;sp=EgQgAXAB</t>
        </is>
      </c>
    </row>
    <row r="5763" ht="25.5" customHeight="1">
      <c r="A5763" t="inlineStr">
        <is>
          <t>wearing</t>
        </is>
      </c>
      <c r="B5763" t="inlineStr">
        <is>
          <t>Wearing makeup for the first time tutorial</t>
        </is>
      </c>
      <c r="C5763"/>
      <c r="D5763"/>
      <c r="E5763" t="inlineStr">
        <is>
          <t>https://www.youtube.com/results?search_query=Wearing+makeup+for+the+first+time+tutorial&amp;sp=EgQgAXAB</t>
        </is>
      </c>
    </row>
    <row r="5764" ht="25.5" customHeight="1">
      <c r="A5764" t="inlineStr">
        <is>
          <t>boomerang</t>
        </is>
      </c>
      <c r="B5764" t="inlineStr">
        <is>
          <t>How to make a boomerang</t>
        </is>
      </c>
      <c r="C5764"/>
      <c r="D5764"/>
      <c r="E5764" t="inlineStr">
        <is>
          <t>https://www.youtube.com/results?search_query=How+to+make+a+boomerang&amp;sp=EgQgAXAB</t>
        </is>
      </c>
    </row>
    <row r="5765" ht="25.5" customHeight="1">
      <c r="A5765" t="inlineStr">
        <is>
          <t>boomerang</t>
        </is>
      </c>
      <c r="B5765" t="inlineStr">
        <is>
          <t>DIY boomerang crafting tutorial</t>
        </is>
      </c>
      <c r="C5765"/>
      <c r="D5765"/>
      <c r="E5765" t="inlineStr">
        <is>
          <t>https://www.youtube.com/results?search_query=DIY+boomerang+crafting+tutorial&amp;sp=EgQgAXAB</t>
        </is>
      </c>
    </row>
    <row r="5766" ht="25.5" customHeight="1">
      <c r="A5766" t="inlineStr">
        <is>
          <t>boomerang</t>
        </is>
      </c>
      <c r="B5766" t="inlineStr">
        <is>
          <t>Day in the life of a boomerang maker</t>
        </is>
      </c>
      <c r="C5766"/>
      <c r="D5766"/>
      <c r="E5766" t="inlineStr">
        <is>
          <t>https://www.youtube.com/results?search_query=Day+in+the+life+of+a+boomerang+maker&amp;sp=EgQgAXAB</t>
        </is>
      </c>
    </row>
    <row r="5767" ht="25.5" customHeight="1">
      <c r="A5767" t="inlineStr">
        <is>
          <t>boomerang</t>
        </is>
      </c>
      <c r="B5767" t="inlineStr">
        <is>
          <t>Learning to throw a boomerang effectively</t>
        </is>
      </c>
      <c r="C5767"/>
      <c r="D5767"/>
      <c r="E5767" t="inlineStr">
        <is>
          <t>https://www.youtube.com/results?search_query=Learning+to+throw+a+boomerang+effectively&amp;sp=EgQgAXAB</t>
        </is>
      </c>
    </row>
    <row r="5768" ht="25.5" customHeight="1">
      <c r="A5768" t="inlineStr">
        <is>
          <t>boomerang</t>
        </is>
      </c>
      <c r="B5768" t="inlineStr">
        <is>
          <t>Boomerang principles and physics</t>
        </is>
      </c>
      <c r="C5768"/>
      <c r="D5768"/>
      <c r="E5768" t="inlineStr">
        <is>
          <t>https://www.youtube.com/results?search_query=Boomerang+principles+and+physics&amp;sp=EgQgAXAB</t>
        </is>
      </c>
    </row>
    <row r="5769" ht="25.5" customHeight="1">
      <c r="A5769" t="inlineStr">
        <is>
          <t>boomerang</t>
        </is>
      </c>
      <c r="B5769" t="inlineStr">
        <is>
          <t>How to catch a boomerang safely</t>
        </is>
      </c>
      <c r="C5769"/>
      <c r="D5769"/>
      <c r="E5769" t="inlineStr">
        <is>
          <t>https://www.youtube.com/results?search_query=How+to+catch+a+boomerang+safely&amp;sp=EgQgAXAB</t>
        </is>
      </c>
    </row>
    <row r="5770" ht="25.5" customHeight="1">
      <c r="A5770" t="inlineStr">
        <is>
          <t>boomerang</t>
        </is>
      </c>
      <c r="B5770" t="inlineStr">
        <is>
          <t>Boomerang throwing techniques for beginners</t>
        </is>
      </c>
      <c r="C5770"/>
      <c r="D5770"/>
      <c r="E5770" t="inlineStr">
        <is>
          <t>https://www.youtube.com/results?search_query=Boomerang+throwing+techniques+for+beginners&amp;sp=EgQgAXAB</t>
        </is>
      </c>
    </row>
    <row r="5771" ht="25.5" customHeight="1">
      <c r="A5771" t="inlineStr">
        <is>
          <t>boomerang</t>
        </is>
      </c>
      <c r="B5771" t="inlineStr">
        <is>
          <t>Best boomerang designs and their performances</t>
        </is>
      </c>
      <c r="C5771"/>
      <c r="D5771"/>
      <c r="E5771" t="inlineStr">
        <is>
          <t>https://www.youtube.com/results?search_query=Best+boomerang+designs+and+their+performances&amp;sp=EgQgAXAB</t>
        </is>
      </c>
    </row>
    <row r="5772" ht="25.5" customHeight="1">
      <c r="A5772" t="inlineStr">
        <is>
          <t>boomerang</t>
        </is>
      </c>
      <c r="B5772" t="inlineStr">
        <is>
          <t>Expert breakdown on how a boomerang works</t>
        </is>
      </c>
      <c r="C5772"/>
      <c r="D5772"/>
      <c r="E5772" t="inlineStr">
        <is>
          <t>https://www.youtube.com/results?search_query=Expert+breakdown+on+how+a+boomerang+works&amp;sp=EgQgAXAB</t>
        </is>
      </c>
    </row>
    <row r="5773" ht="25.5" customHeight="1">
      <c r="A5773" t="inlineStr">
        <is>
          <t>boomerang</t>
        </is>
      </c>
      <c r="B5773" t="inlineStr">
        <is>
          <t>Training to become a professional boomerang thrower</t>
        </is>
      </c>
      <c r="C5773"/>
      <c r="D5773"/>
      <c r="E5773" t="inlineStr">
        <is>
          <t>https://www.youtube.com/results?search_query=Training+to+become+a+professional+boomerang+thrower&amp;sp=EgQgAXAB</t>
        </is>
      </c>
    </row>
    <row r="5774" ht="25.5" customHeight="1">
      <c r="A5774" t="inlineStr">
        <is>
          <t>boxing</t>
        </is>
      </c>
      <c r="B5774" t="inlineStr">
        <is>
          <t>Boxing for beginners</t>
        </is>
      </c>
      <c r="C5774"/>
      <c r="D5774"/>
      <c r="E5774" t="inlineStr">
        <is>
          <t>https://www.youtube.com/results?search_query=Boxing+for+beginners&amp;sp=EgQgAXAB</t>
        </is>
      </c>
    </row>
    <row r="5775" ht="25.5" customHeight="1">
      <c r="A5775" t="inlineStr">
        <is>
          <t>boxing</t>
        </is>
      </c>
      <c r="B5775" t="inlineStr">
        <is>
          <t>How to do boxing at home</t>
        </is>
      </c>
      <c r="C5775"/>
      <c r="D5775"/>
      <c r="E5775" t="inlineStr">
        <is>
          <t>https://www.youtube.com/results?search_query=How+to+do+boxing+at+home&amp;sp=EgQgAXAB</t>
        </is>
      </c>
    </row>
    <row r="5776" ht="25.5" customHeight="1">
      <c r="A5776" t="inlineStr">
        <is>
          <t>boxing</t>
        </is>
      </c>
      <c r="B5776" t="inlineStr">
        <is>
          <t>Day in the life of a professional boxer</t>
        </is>
      </c>
      <c r="C5776"/>
      <c r="D5776"/>
      <c r="E5776" t="inlineStr">
        <is>
          <t>https://www.youtube.com/results?search_query=Day+in+the+life+of+a+professional+boxer&amp;sp=EgQgAXAB</t>
        </is>
      </c>
    </row>
    <row r="5777" ht="25.5" customHeight="1">
      <c r="A5777" t="inlineStr">
        <is>
          <t>boxing</t>
        </is>
      </c>
      <c r="B5777" t="inlineStr">
        <is>
          <t>Boxing training exercises</t>
        </is>
      </c>
      <c r="C5777"/>
      <c r="D5777"/>
      <c r="E5777" t="inlineStr">
        <is>
          <t>https://www.youtube.com/results?search_query=Boxing+training+exercises&amp;sp=EgQgAXAB</t>
        </is>
      </c>
    </row>
    <row r="5778" ht="25.5" customHeight="1">
      <c r="A5778" t="inlineStr">
        <is>
          <t>boxing</t>
        </is>
      </c>
      <c r="B5778" t="inlineStr">
        <is>
          <t>Best boxing matches in history</t>
        </is>
      </c>
      <c r="C5778"/>
      <c r="D5778"/>
      <c r="E5778" t="inlineStr">
        <is>
          <t>https://www.youtube.com/results?search_query=Best+boxing+matches+in+history&amp;sp=EgQgAXAB</t>
        </is>
      </c>
    </row>
    <row r="5779" ht="25.5" customHeight="1">
      <c r="A5779" t="inlineStr">
        <is>
          <t>boxing</t>
        </is>
      </c>
      <c r="B5779" t="inlineStr">
        <is>
          <t>How to improve boxing skills</t>
        </is>
      </c>
      <c r="C5779"/>
      <c r="D5779"/>
      <c r="E5779" t="inlineStr">
        <is>
          <t>https://www.youtube.com/results?search_query=How+to+improve+boxing+skills&amp;sp=EgQgAXAB</t>
        </is>
      </c>
    </row>
    <row r="5780" ht="25.5" customHeight="1">
      <c r="A5780" t="inlineStr">
        <is>
          <t>boxing</t>
        </is>
      </c>
      <c r="B5780" t="inlineStr">
        <is>
          <t>Tutorial on boxing footwork</t>
        </is>
      </c>
      <c r="C5780"/>
      <c r="D5780"/>
      <c r="E5780" t="inlineStr">
        <is>
          <t>https://www.youtube.com/results?search_query=Tutorial+on+boxing+footwork&amp;sp=EgQgAXAB</t>
        </is>
      </c>
    </row>
    <row r="5781" ht="25.5" customHeight="1">
      <c r="A5781" t="inlineStr">
        <is>
          <t>boxing</t>
        </is>
      </c>
      <c r="B5781" t="inlineStr">
        <is>
          <t>Boxing strength and conditioning workouts</t>
        </is>
      </c>
      <c r="C5781"/>
      <c r="D5781"/>
      <c r="E5781" t="inlineStr">
        <is>
          <t>https://www.youtube.com/results?search_query=Boxing+strength+and+conditioning+workouts&amp;sp=EgQgAXAB</t>
        </is>
      </c>
    </row>
    <row r="5782" ht="25.5" customHeight="1">
      <c r="A5782" t="inlineStr">
        <is>
          <t>boxing</t>
        </is>
      </c>
      <c r="B5782" t="inlineStr">
        <is>
          <t>Behind the scenes at a boxing event</t>
        </is>
      </c>
      <c r="C5782"/>
      <c r="D5782"/>
      <c r="E5782" t="inlineStr">
        <is>
          <t>https://www.youtube.com/results?search_query=Behind+the+scenes+at+a+boxing+event&amp;sp=EgQgAXAB</t>
        </is>
      </c>
    </row>
    <row r="5783" ht="25.5" customHeight="1">
      <c r="A5783" t="inlineStr">
        <is>
          <t>boxing</t>
        </is>
      </c>
      <c r="B5783" t="inlineStr">
        <is>
          <t>Boxing defense techniques tutorial</t>
        </is>
      </c>
      <c r="C5783"/>
      <c r="D5783"/>
      <c r="E5783" t="inlineStr">
        <is>
          <t>https://www.youtube.com/results?search_query=Boxing+defense+techniques+tutorial&amp;sp=EgQgAXAB</t>
        </is>
      </c>
    </row>
    <row r="5784" ht="25.5" customHeight="1">
      <c r="A5784" t="inlineStr">
        <is>
          <t>candlepin bowling</t>
        </is>
      </c>
      <c r="B5784" t="inlineStr">
        <is>
          <t>How to play Candlepin Bowling</t>
        </is>
      </c>
      <c r="C5784"/>
      <c r="D5784"/>
      <c r="E5784" t="inlineStr">
        <is>
          <t>https://www.youtube.com/results?search_query=How+to+play+Candlepin+Bowling&amp;sp=EgQgAXAB</t>
        </is>
      </c>
    </row>
    <row r="5785" ht="25.5" customHeight="1">
      <c r="A5785" t="inlineStr">
        <is>
          <t>candlepin bowling</t>
        </is>
      </c>
      <c r="B5785" t="inlineStr">
        <is>
          <t>Candlepin Bowling techniques for beginners</t>
        </is>
      </c>
      <c r="C5785"/>
      <c r="D5785"/>
      <c r="E5785" t="inlineStr">
        <is>
          <t>https://www.youtube.com/results?search_query=Candlepin+Bowling+techniques+for+beginners&amp;sp=EgQgAXAB</t>
        </is>
      </c>
    </row>
    <row r="5786" ht="25.5" customHeight="1">
      <c r="A5786" t="inlineStr">
        <is>
          <t>candlepin bowling</t>
        </is>
      </c>
      <c r="B5786" t="inlineStr">
        <is>
          <t>Day in the life of a Candlepin Bowling player</t>
        </is>
      </c>
      <c r="C5786"/>
      <c r="D5786"/>
      <c r="E5786" t="inlineStr">
        <is>
          <t>https://www.youtube.com/results?search_query=Day+in+the+life+of+a+Candlepin+Bowling+player&amp;sp=EgQgAXAB</t>
        </is>
      </c>
    </row>
    <row r="5787" ht="25.5" customHeight="1">
      <c r="A5787" t="inlineStr">
        <is>
          <t>candlepin bowling</t>
        </is>
      </c>
      <c r="B5787" t="inlineStr">
        <is>
          <t>Professional Candlepin Bowling matches</t>
        </is>
      </c>
      <c r="C5787"/>
      <c r="D5787"/>
      <c r="E5787" t="inlineStr">
        <is>
          <t>https://www.youtube.com/results?search_query=Professional+Candlepin+Bowling+matches&amp;sp=EgQgAXAB</t>
        </is>
      </c>
    </row>
    <row r="5788" ht="25.5" customHeight="1">
      <c r="A5788" t="inlineStr">
        <is>
          <t>candlepin bowling</t>
        </is>
      </c>
      <c r="B5788" t="inlineStr">
        <is>
          <t>Candlepin Bowling rules explained</t>
        </is>
      </c>
      <c r="C5788"/>
      <c r="D5788"/>
      <c r="E5788" t="inlineStr">
        <is>
          <t>https://www.youtube.com/results?search_query=Candlepin+Bowling+rules+explained&amp;sp=EgQgAXAB</t>
        </is>
      </c>
    </row>
    <row r="5789" ht="25.5" customHeight="1">
      <c r="A5789" t="inlineStr">
        <is>
          <t>candlepin bowling</t>
        </is>
      </c>
      <c r="B5789" t="inlineStr">
        <is>
          <t>Candlepin Bowling vs Ten Pin Bowling</t>
        </is>
      </c>
      <c r="C5789"/>
      <c r="D5789"/>
      <c r="E5789" t="inlineStr">
        <is>
          <t>https://www.youtube.com/results?search_query=Candlepin+Bowling+vs+Ten+Pin+Bowling&amp;sp=EgQgAXAB</t>
        </is>
      </c>
    </row>
    <row r="5790" ht="25.5" customHeight="1">
      <c r="A5790" t="inlineStr">
        <is>
          <t>candlepin bowling</t>
        </is>
      </c>
      <c r="B5790" t="inlineStr">
        <is>
          <t>Tips and tricks for scoring in Candlepin Bowling</t>
        </is>
      </c>
      <c r="C5790"/>
      <c r="D5790"/>
      <c r="E5790" t="inlineStr">
        <is>
          <t>https://www.youtube.com/results?search_query=Tips+and+tricks+for+scoring+in+Candlepin+Bowling&amp;sp=EgQgAXAB</t>
        </is>
      </c>
    </row>
    <row r="5791" ht="25.5" customHeight="1">
      <c r="A5791" t="inlineStr">
        <is>
          <t>candlepin bowling</t>
        </is>
      </c>
      <c r="B5791" t="inlineStr">
        <is>
          <t>How to choose Candlepin Bowling balls</t>
        </is>
      </c>
      <c r="C5791"/>
      <c r="D5791"/>
      <c r="E5791" t="inlineStr">
        <is>
          <t>https://www.youtube.com/results?search_query=How+to+choose+Candlepin+Bowling+balls&amp;sp=EgQgAXAB</t>
        </is>
      </c>
    </row>
    <row r="5792" ht="25.5" customHeight="1">
      <c r="A5792" t="inlineStr">
        <is>
          <t>candlepin bowling</t>
        </is>
      </c>
      <c r="B5792" t="inlineStr">
        <is>
          <t>Candlepin Bowling strategies and tactics</t>
        </is>
      </c>
      <c r="C5792"/>
      <c r="D5792"/>
      <c r="E5792" t="inlineStr">
        <is>
          <t>https://www.youtube.com/results?search_query=Candlepin+Bowling+strategies+and+tactics&amp;sp=EgQgAXAB</t>
        </is>
      </c>
    </row>
    <row r="5793" ht="25.5" customHeight="1">
      <c r="A5793" t="inlineStr">
        <is>
          <t>candlepin bowling</t>
        </is>
      </c>
      <c r="B5793" t="inlineStr">
        <is>
          <t>Candlepin Bowling tournaments highlights</t>
        </is>
      </c>
      <c r="C5793"/>
      <c r="D5793"/>
      <c r="E5793" t="inlineStr">
        <is>
          <t>https://www.youtube.com/results?search_query=Candlepin+Bowling+tournaments+highlights&amp;sp=EgQgAXAB</t>
        </is>
      </c>
    </row>
    <row r="5794" ht="25.5" customHeight="1">
      <c r="A5794" t="inlineStr">
        <is>
          <t>bowls</t>
        </is>
      </c>
      <c r="B5794" t="inlineStr">
        <is>
          <t>How to play bowls for beginners</t>
        </is>
      </c>
      <c r="C5794"/>
      <c r="D5794"/>
      <c r="E5794" t="inlineStr">
        <is>
          <t>https://www.youtube.com/results?search_query=How+to+play+bowls+for+beginners&amp;sp=EgQgAXAB</t>
        </is>
      </c>
    </row>
    <row r="5795" ht="25.5" customHeight="1">
      <c r="A5795" t="inlineStr">
        <is>
          <t>bowls</t>
        </is>
      </c>
      <c r="B5795" t="inlineStr">
        <is>
          <t>Bowling tutorial step by step</t>
        </is>
      </c>
      <c r="C5795"/>
      <c r="D5795"/>
      <c r="E5795" t="inlineStr">
        <is>
          <t>https://www.youtube.com/results?search_query=Bowling+tutorial+step+by+step&amp;sp=EgQgAXAB</t>
        </is>
      </c>
    </row>
    <row r="5796" ht="25.5" customHeight="1">
      <c r="A5796" t="inlineStr">
        <is>
          <t>bowls</t>
        </is>
      </c>
      <c r="B5796" t="inlineStr">
        <is>
          <t>Day in the life of a professional bowler</t>
        </is>
      </c>
      <c r="C5796"/>
      <c r="D5796"/>
      <c r="E5796" t="inlineStr">
        <is>
          <t>https://www.youtube.com/results?search_query=Day+in+the+life+of+a+professional+bowler&amp;sp=EgQgAXAB</t>
        </is>
      </c>
    </row>
    <row r="5797" ht="25.5" customHeight="1">
      <c r="A5797" t="inlineStr">
        <is>
          <t>bowls</t>
        </is>
      </c>
      <c r="B5797" t="inlineStr">
        <is>
          <t>How to polish and maintain bowls</t>
        </is>
      </c>
      <c r="C5797"/>
      <c r="D5797"/>
      <c r="E5797" t="inlineStr">
        <is>
          <t>https://www.youtube.com/results?search_query=How+to+polish+and+maintain+bowls&amp;sp=EgQgAXAB</t>
        </is>
      </c>
    </row>
    <row r="5798" ht="25.5" customHeight="1">
      <c r="A5798" t="inlineStr">
        <is>
          <t>bowls</t>
        </is>
      </c>
      <c r="B5798" t="inlineStr">
        <is>
          <t>How to score in bowls</t>
        </is>
      </c>
      <c r="C5798"/>
      <c r="D5798"/>
      <c r="E5798" t="inlineStr">
        <is>
          <t>https://www.youtube.com/results?search_query=How+to+score+in+bowls&amp;sp=EgQgAXAB</t>
        </is>
      </c>
    </row>
    <row r="5799" ht="25.5" customHeight="1">
      <c r="A5799" t="inlineStr">
        <is>
          <t>bowls</t>
        </is>
      </c>
      <c r="B5799" t="inlineStr">
        <is>
          <t>Top ten best bowling techniques</t>
        </is>
      </c>
      <c r="C5799"/>
      <c r="D5799"/>
      <c r="E5799" t="inlineStr">
        <is>
          <t>https://www.youtube.com/results?search_query=Top+ten+best+bowling+techniques&amp;sp=EgQgAXAB</t>
        </is>
      </c>
    </row>
    <row r="5800" ht="25.5" customHeight="1">
      <c r="A5800" t="inlineStr">
        <is>
          <t>bowls</t>
        </is>
      </c>
      <c r="B5800" t="inlineStr">
        <is>
          <t>How to choose the right bowls for you</t>
        </is>
      </c>
      <c r="C5800"/>
      <c r="D5800"/>
      <c r="E5800" t="inlineStr">
        <is>
          <t>https://www.youtube.com/results?search_query=How+to+choose+the+right+bowls+for+you&amp;sp=EgQgAXAB</t>
        </is>
      </c>
    </row>
    <row r="5801" ht="25.5" customHeight="1">
      <c r="A5801" t="inlineStr">
        <is>
          <t>bowls</t>
        </is>
      </c>
      <c r="B5801" t="inlineStr">
        <is>
          <t>Professional bowlers best games compilation</t>
        </is>
      </c>
      <c r="C5801"/>
      <c r="D5801"/>
      <c r="E5801" t="inlineStr">
        <is>
          <t>https://www.youtube.com/results?search_query=Professional+bowlers+best+games+compilation&amp;sp=EgQgAXAB</t>
        </is>
      </c>
    </row>
    <row r="5802" ht="25.5" customHeight="1">
      <c r="A5802" t="inlineStr">
        <is>
          <t>bowls</t>
        </is>
      </c>
      <c r="B5802" t="inlineStr">
        <is>
          <t>Beginner's guide to understanding bowling terminology</t>
        </is>
      </c>
      <c r="C5802"/>
      <c r="D5802"/>
      <c r="E5802" t="inlineStr">
        <is>
          <t>https://www.youtube.com/results?search_query=Beginner's+guide+to+understanding+bowling+terminology&amp;sp=EgQgAXAB</t>
        </is>
      </c>
    </row>
    <row r="5803" ht="25.5" customHeight="1">
      <c r="A5803" t="inlineStr">
        <is>
          <t>bowls</t>
        </is>
      </c>
      <c r="B5803" t="inlineStr">
        <is>
          <t>Different types of Bowling and how to play them</t>
        </is>
      </c>
      <c r="C5803"/>
      <c r="D5803"/>
      <c r="E5803" t="inlineStr">
        <is>
          <t>https://www.youtube.com/results?search_query=Different+types+of+Bowling+and+how+to+play+them&amp;sp=EgQgAXAB</t>
        </is>
      </c>
    </row>
    <row r="5804" ht="25.5" customHeight="1">
      <c r="A5804" t="inlineStr">
        <is>
          <t>skittles (sport)</t>
        </is>
      </c>
      <c r="B5804" t="inlineStr">
        <is>
          <t>How to play Skittles sport</t>
        </is>
      </c>
      <c r="C5804"/>
      <c r="D5804"/>
      <c r="E5804" t="inlineStr">
        <is>
          <t>https://www.youtube.com/results?search_query=How+to+play+Skittles+sport&amp;sp=EgQgAXAB</t>
        </is>
      </c>
    </row>
    <row r="5805" ht="25.5" customHeight="1">
      <c r="A5805" t="inlineStr">
        <is>
          <t>skittles (sport)</t>
        </is>
      </c>
      <c r="B5805" t="inlineStr">
        <is>
          <t>Skittles sport gameplay</t>
        </is>
      </c>
      <c r="C5805"/>
      <c r="D5805"/>
      <c r="E5805" t="inlineStr">
        <is>
          <t>https://www.youtube.com/results?search_query=Skittles+sport+gameplay&amp;sp=EgQgAXAB</t>
        </is>
      </c>
    </row>
    <row r="5806" ht="25.5" customHeight="1">
      <c r="A5806" t="inlineStr">
        <is>
          <t>skittles (sport)</t>
        </is>
      </c>
      <c r="B5806" t="inlineStr">
        <is>
          <t>Skittles sport tutorial for beginners</t>
        </is>
      </c>
      <c r="C5806"/>
      <c r="D5806"/>
      <c r="E5806" t="inlineStr">
        <is>
          <t>https://www.youtube.com/results?search_query=Skittles+sport+tutorial+for+beginners&amp;sp=EgQgAXAB</t>
        </is>
      </c>
    </row>
    <row r="5807" ht="25.5" customHeight="1">
      <c r="A5807" t="inlineStr">
        <is>
          <t>skittles (sport)</t>
        </is>
      </c>
      <c r="B5807" t="inlineStr">
        <is>
          <t>Skittles sport rules and regulations</t>
        </is>
      </c>
      <c r="C5807"/>
      <c r="D5807"/>
      <c r="E5807" t="inlineStr">
        <is>
          <t>https://www.youtube.com/results?search_query=Skittles+sport+rules+and+regulations&amp;sp=EgQgAXAB</t>
        </is>
      </c>
    </row>
    <row r="5808" ht="25.5" customHeight="1">
      <c r="A5808" t="inlineStr">
        <is>
          <t>skittles (sport)</t>
        </is>
      </c>
      <c r="B5808" t="inlineStr">
        <is>
          <t>Day in the life of a Skittles sport player</t>
        </is>
      </c>
      <c r="C5808"/>
      <c r="D5808"/>
      <c r="E5808" t="inlineStr">
        <is>
          <t>https://www.youtube.com/results?search_query=Day+in+the+life+of+a+Skittles+sport+player&amp;sp=EgQgAXAB</t>
        </is>
      </c>
    </row>
    <row r="5809" ht="25.5" customHeight="1">
      <c r="A5809" t="inlineStr">
        <is>
          <t>skittles (sport)</t>
        </is>
      </c>
      <c r="B5809" t="inlineStr">
        <is>
          <t>Skittles sport championship gameplay</t>
        </is>
      </c>
      <c r="C5809"/>
      <c r="D5809"/>
      <c r="E5809" t="inlineStr">
        <is>
          <t>https://www.youtube.com/results?search_query=Skittles+sport+championship+gameplay&amp;sp=EgQgAXAB</t>
        </is>
      </c>
    </row>
    <row r="5810" ht="25.5" customHeight="1">
      <c r="A5810" t="inlineStr">
        <is>
          <t>skittles (sport)</t>
        </is>
      </c>
      <c r="B5810" t="inlineStr">
        <is>
          <t>Techniques for improving Skittles sport skills</t>
        </is>
      </c>
      <c r="C5810"/>
      <c r="D5810"/>
      <c r="E5810" t="inlineStr">
        <is>
          <t>https://www.youtube.com/results?search_query=Techniques+for+improving+Skittles+sport+skills&amp;sp=EgQgAXAB</t>
        </is>
      </c>
    </row>
    <row r="5811" ht="25.5" customHeight="1">
      <c r="A5811" t="inlineStr">
        <is>
          <t>skittles (sport)</t>
        </is>
      </c>
      <c r="B5811" t="inlineStr">
        <is>
          <t>History of Skittles sport</t>
        </is>
      </c>
      <c r="C5811"/>
      <c r="D5811"/>
      <c r="E5811" t="inlineStr">
        <is>
          <t>https://www.youtube.com/results?search_query=History+of+Skittles+sport&amp;sp=EgQgAXAB</t>
        </is>
      </c>
    </row>
    <row r="5812" ht="25.5" customHeight="1">
      <c r="A5812" t="inlineStr">
        <is>
          <t>skittles (sport)</t>
        </is>
      </c>
      <c r="B5812" t="inlineStr">
        <is>
          <t>Skittles sport demo with professional players</t>
        </is>
      </c>
      <c r="C5812"/>
      <c r="D5812"/>
      <c r="E5812" t="inlineStr">
        <is>
          <t>https://www.youtube.com/results?search_query=Skittles+sport+demo+with+professional+players&amp;sp=EgQgAXAB</t>
        </is>
      </c>
    </row>
    <row r="5813" ht="25.5" customHeight="1">
      <c r="A5813" t="inlineStr">
        <is>
          <t>skittles (sport)</t>
        </is>
      </c>
      <c r="B5813" t="inlineStr">
        <is>
          <t>Skittles sport equipment and setup</t>
        </is>
      </c>
      <c r="C5813"/>
      <c r="D5813"/>
      <c r="E5813" t="inlineStr">
        <is>
          <t>https://www.youtube.com/results?search_query=Skittles+sport+equipment+and+setup&amp;sp=EgQgAXAB</t>
        </is>
      </c>
    </row>
    <row r="5814" ht="25.5" customHeight="1">
      <c r="A5814" t="inlineStr">
        <is>
          <t>ten-pin bowling</t>
        </is>
      </c>
      <c r="B5814" t="inlineStr">
        <is>
          <t>How to play tenpin bowling for beginners</t>
        </is>
      </c>
      <c r="C5814"/>
      <c r="D5814"/>
      <c r="E5814" t="inlineStr">
        <is>
          <t>https://www.youtube.com/results?search_query=How+to+play+tenpin+bowling+for+beginners&amp;sp=EgQgAXAB</t>
        </is>
      </c>
    </row>
    <row r="5815" ht="25.5" customHeight="1">
      <c r="A5815" t="inlineStr">
        <is>
          <t>ten-pin bowling</t>
        </is>
      </c>
      <c r="B5815" t="inlineStr">
        <is>
          <t>Best techniques for tenpin bowling</t>
        </is>
      </c>
      <c r="C5815"/>
      <c r="D5815"/>
      <c r="E5815" t="inlineStr">
        <is>
          <t>https://www.youtube.com/results?search_query=Best+techniques+for+tenpin+bowling&amp;sp=EgQgAXAB</t>
        </is>
      </c>
    </row>
    <row r="5816" ht="25.5" customHeight="1">
      <c r="A5816" t="inlineStr">
        <is>
          <t>ten-pin bowling</t>
        </is>
      </c>
      <c r="B5816" t="inlineStr">
        <is>
          <t>Guide to mastering tenpin bowling</t>
        </is>
      </c>
      <c r="C5816"/>
      <c r="D5816"/>
      <c r="E5816" t="inlineStr">
        <is>
          <t>https://www.youtube.com/results?search_query=Guide+to+mastering+tenpin+bowling&amp;sp=EgQgAXAB</t>
        </is>
      </c>
    </row>
    <row r="5817" ht="25.5" customHeight="1">
      <c r="A5817" t="inlineStr">
        <is>
          <t>ten-pin bowling</t>
        </is>
      </c>
      <c r="B5817" t="inlineStr">
        <is>
          <t>Day in the life of a professional tenpin bowler</t>
        </is>
      </c>
      <c r="C5817"/>
      <c r="D5817"/>
      <c r="E5817" t="inlineStr">
        <is>
          <t>https://www.youtube.com/results?search_query=Day+in+the+life+of+a+professional+tenpin+bowler&amp;sp=EgQgAXAB</t>
        </is>
      </c>
    </row>
    <row r="5818" ht="25.5" customHeight="1">
      <c r="A5818" t="inlineStr">
        <is>
          <t>ten-pin bowling</t>
        </is>
      </c>
      <c r="B5818" t="inlineStr">
        <is>
          <t>Tenpin bowling tips from professionals</t>
        </is>
      </c>
      <c r="C5818"/>
      <c r="D5818"/>
      <c r="E5818" t="inlineStr">
        <is>
          <t>https://www.youtube.com/results?search_query=Tenpin+bowling+tips+from+professionals&amp;sp=EgQgAXAB</t>
        </is>
      </c>
    </row>
    <row r="5819" ht="25.5" customHeight="1">
      <c r="A5819" t="inlineStr">
        <is>
          <t>ten-pin bowling</t>
        </is>
      </c>
      <c r="B5819" t="inlineStr">
        <is>
          <t>Understanding tenpin bowling scoring</t>
        </is>
      </c>
      <c r="C5819"/>
      <c r="D5819"/>
      <c r="E5819" t="inlineStr">
        <is>
          <t>https://www.youtube.com/results?search_query=Understanding+tenpin+bowling+scoring&amp;sp=EgQgAXAB</t>
        </is>
      </c>
    </row>
    <row r="5820" ht="25.5" customHeight="1">
      <c r="A5820" t="inlineStr">
        <is>
          <t>ten-pin bowling</t>
        </is>
      </c>
      <c r="B5820" t="inlineStr">
        <is>
          <t>Perfecting your tenpin bowling technique</t>
        </is>
      </c>
      <c r="C5820"/>
      <c r="D5820"/>
      <c r="E5820" t="inlineStr">
        <is>
          <t>https://www.youtube.com/results?search_query=Perfecting+your+tenpin+bowling+technique&amp;sp=EgQgAXAB</t>
        </is>
      </c>
    </row>
    <row r="5821" ht="25.5" customHeight="1">
      <c r="A5821" t="inlineStr">
        <is>
          <t>ten-pin bowling</t>
        </is>
      </c>
      <c r="B5821" t="inlineStr">
        <is>
          <t>Tenpin bowling competitions best moments</t>
        </is>
      </c>
      <c r="C5821"/>
      <c r="D5821"/>
      <c r="E5821" t="inlineStr">
        <is>
          <t>https://www.youtube.com/results?search_query=Tenpin+bowling+competitions+best+moments&amp;sp=EgQgAXAB</t>
        </is>
      </c>
    </row>
    <row r="5822" ht="25.5" customHeight="1">
      <c r="A5822" t="inlineStr">
        <is>
          <t>ten-pin bowling</t>
        </is>
      </c>
      <c r="B5822" t="inlineStr">
        <is>
          <t>What to expect in a tenpin bowling tournament</t>
        </is>
      </c>
      <c r="C5822"/>
      <c r="D5822"/>
      <c r="E5822" t="inlineStr">
        <is>
          <t>https://www.youtube.com/results?search_query=What+to+expect+in+a+tenpin+bowling+tournament&amp;sp=EgQgAXAB</t>
        </is>
      </c>
    </row>
    <row r="5823" ht="25.5" customHeight="1">
      <c r="A5823" t="inlineStr">
        <is>
          <t>ten-pin bowling</t>
        </is>
      </c>
      <c r="B5823" t="inlineStr">
        <is>
          <t>Insights into the history of tenpin bowling</t>
        </is>
      </c>
      <c r="C5823"/>
      <c r="D5823"/>
      <c r="E5823" t="inlineStr">
        <is>
          <t>https://www.youtube.com/results?search_query=Insights+into+the+history+of+tenpin+bowling&amp;sp=EgQgAXAB</t>
        </is>
      </c>
    </row>
    <row r="5824" ht="25.5" customHeight="1">
      <c r="A5824" t="inlineStr">
        <is>
          <t>unicycle</t>
        </is>
      </c>
      <c r="B5824" t="inlineStr">
        <is>
          <t>How to ride a unicycle for beginners'</t>
        </is>
      </c>
      <c r="C5824"/>
      <c r="D5824"/>
      <c r="E5824" t="inlineStr">
        <is>
          <t>https://www.youtube.com/results?search_query=How+to+ride+a+unicycle+for+beginners'&amp;sp=EgQgAXAB</t>
        </is>
      </c>
    </row>
    <row r="5825" ht="25.5" customHeight="1">
      <c r="A5825" t="inlineStr">
        <is>
          <t>unicycle</t>
        </is>
      </c>
      <c r="B5825" t="inlineStr">
        <is>
          <t>Unicycle tricks tutorial'</t>
        </is>
      </c>
      <c r="C5825"/>
      <c r="D5825"/>
      <c r="E5825" t="inlineStr">
        <is>
          <t>https://www.youtube.com/results?search_query=Unicycle+tricks+tutorial'&amp;sp=EgQgAXAB</t>
        </is>
      </c>
    </row>
    <row r="5826" ht="25.5" customHeight="1">
      <c r="A5826" t="inlineStr">
        <is>
          <t>unicycle</t>
        </is>
      </c>
      <c r="B5826" t="inlineStr">
        <is>
          <t>Best unicycle performances'</t>
        </is>
      </c>
      <c r="C5826"/>
      <c r="D5826"/>
      <c r="E5826" t="inlineStr">
        <is>
          <t>https://www.youtube.com/results?search_query=Best+unicycle+performances'&amp;sp=EgQgAXAB</t>
        </is>
      </c>
    </row>
    <row r="5827" ht="25.5" customHeight="1">
      <c r="A5827" t="inlineStr">
        <is>
          <t>unicycle</t>
        </is>
      </c>
      <c r="B5827" t="inlineStr">
        <is>
          <t>History of unicycles documentary'</t>
        </is>
      </c>
      <c r="C5827"/>
      <c r="D5827"/>
      <c r="E5827" t="inlineStr">
        <is>
          <t>https://www.youtube.com/results?search_query=History+of+unicycles+documentary'&amp;sp=EgQgAXAB</t>
        </is>
      </c>
    </row>
    <row r="5828" ht="25.5" customHeight="1">
      <c r="A5828" t="inlineStr">
        <is>
          <t>unicycle</t>
        </is>
      </c>
      <c r="B5828" t="inlineStr">
        <is>
          <t>Day in the life of a professional unicyclist'</t>
        </is>
      </c>
      <c r="C5828"/>
      <c r="D5828"/>
      <c r="E5828" t="inlineStr">
        <is>
          <t>https://www.youtube.com/results?search_query=Day+in+the+life+of+a+professional+unicyclist'&amp;sp=EgQgAXAB</t>
        </is>
      </c>
    </row>
    <row r="5829" ht="25.5" customHeight="1">
      <c r="A5829" t="inlineStr">
        <is>
          <t>unicycle</t>
        </is>
      </c>
      <c r="B5829" t="inlineStr">
        <is>
          <t>Extreme unicycling challenges'</t>
        </is>
      </c>
      <c r="C5829"/>
      <c r="D5829"/>
      <c r="E5829" t="inlineStr">
        <is>
          <t>https://www.youtube.com/results?search_query=Extreme+unicycling+challenges'&amp;sp=EgQgAXAB</t>
        </is>
      </c>
    </row>
    <row r="5830" ht="25.5" customHeight="1">
      <c r="A5830" t="inlineStr">
        <is>
          <t>unicycle</t>
        </is>
      </c>
      <c r="B5830" t="inlineStr">
        <is>
          <t>Difference between unicycle and bicycle'</t>
        </is>
      </c>
      <c r="C5830"/>
      <c r="D5830"/>
      <c r="E5830" t="inlineStr">
        <is>
          <t>https://www.youtube.com/results?search_query=Difference+between+unicycle+and+bicycle'&amp;sp=EgQgAXAB</t>
        </is>
      </c>
    </row>
    <row r="5831" ht="25.5" customHeight="1">
      <c r="A5831" t="inlineStr">
        <is>
          <t>unicycle</t>
        </is>
      </c>
      <c r="B5831" t="inlineStr">
        <is>
          <t>Benefits of unicycling for fitness'</t>
        </is>
      </c>
      <c r="C5831"/>
      <c r="D5831"/>
      <c r="E5831" t="inlineStr">
        <is>
          <t>https://www.youtube.com/results?search_query=Benefits+of+unicycling+for+fitness'&amp;sp=EgQgAXAB</t>
        </is>
      </c>
    </row>
    <row r="5832" ht="25.5" customHeight="1">
      <c r="A5832" t="inlineStr">
        <is>
          <t>unicycle</t>
        </is>
      </c>
      <c r="B5832" t="inlineStr">
        <is>
          <t>Unicycle races worldwide'</t>
        </is>
      </c>
      <c r="C5832"/>
      <c r="D5832"/>
      <c r="E5832" t="inlineStr">
        <is>
          <t>https://www.youtube.com/results?search_query=Unicycle+races+worldwide'&amp;sp=EgQgAXAB</t>
        </is>
      </c>
    </row>
    <row r="5833" ht="25.5" customHeight="1">
      <c r="A5833" t="inlineStr">
        <is>
          <t>unicycle</t>
        </is>
      </c>
      <c r="B5833" t="inlineStr">
        <is>
          <t>Unicycle repair and maintenance guide'</t>
        </is>
      </c>
      <c r="C5833"/>
      <c r="D5833"/>
      <c r="E5833" t="inlineStr">
        <is>
          <t>https://www.youtube.com/results?search_query=Unicycle+repair+and+maintenance+guide'&amp;sp=EgQgAXAB</t>
        </is>
      </c>
    </row>
    <row r="5834" ht="25.5" customHeight="1">
      <c r="A5834" t="inlineStr">
        <is>
          <t>mountain unicycling</t>
        </is>
      </c>
      <c r="B5834" t="inlineStr">
        <is>
          <t>How to start mountain unicycling for beginners</t>
        </is>
      </c>
      <c r="C5834"/>
      <c r="D5834"/>
      <c r="E5834" t="inlineStr">
        <is>
          <t>https://www.youtube.com/results?search_query=How+to+start+mountain+unicycling+for+beginners&amp;sp=EgQgAXAB</t>
        </is>
      </c>
    </row>
    <row r="5835" ht="25.5" customHeight="1">
      <c r="A5835" t="inlineStr">
        <is>
          <t>mountain unicycling</t>
        </is>
      </c>
      <c r="B5835" t="inlineStr">
        <is>
          <t>Day in the life of a professional mountain unicyclist</t>
        </is>
      </c>
      <c r="C5835"/>
      <c r="D5835"/>
      <c r="E5835" t="inlineStr">
        <is>
          <t>https://www.youtube.com/results?search_query=Day+in+the+life+of+a+professional+mountain+unicyclist&amp;sp=EgQgAXAB</t>
        </is>
      </c>
    </row>
    <row r="5836" ht="25.5" customHeight="1">
      <c r="A5836" t="inlineStr">
        <is>
          <t>mountain unicycling</t>
        </is>
      </c>
      <c r="B5836" t="inlineStr">
        <is>
          <t>Guide to mountain unicycling trails and techniques</t>
        </is>
      </c>
      <c r="C5836"/>
      <c r="D5836"/>
      <c r="E5836" t="inlineStr">
        <is>
          <t>https://www.youtube.com/results?search_query=Guide+to+mountain+unicycling+trails+and+techniques&amp;sp=EgQgAXAB</t>
        </is>
      </c>
    </row>
    <row r="5837" ht="25.5" customHeight="1">
      <c r="A5837" t="inlineStr">
        <is>
          <t>mountain unicycling</t>
        </is>
      </c>
      <c r="B5837" t="inlineStr">
        <is>
          <t>Mountain unicycling championship highlights</t>
        </is>
      </c>
      <c r="C5837"/>
      <c r="D5837"/>
      <c r="E5837" t="inlineStr">
        <is>
          <t>https://www.youtube.com/results?search_query=Mountain+unicycling+championship+highlights&amp;sp=EgQgAXAB</t>
        </is>
      </c>
    </row>
    <row r="5838" ht="25.5" customHeight="1">
      <c r="A5838" t="inlineStr">
        <is>
          <t>mountain unicycling</t>
        </is>
      </c>
      <c r="B5838" t="inlineStr">
        <is>
          <t>Best unicycles for mountain unicycling review</t>
        </is>
      </c>
      <c r="C5838"/>
      <c r="D5838"/>
      <c r="E5838" t="inlineStr">
        <is>
          <t>https://www.youtube.com/results?search_query=Best+unicycles+for+mountain+unicycling+review&amp;sp=EgQgAXAB</t>
        </is>
      </c>
    </row>
    <row r="5839" ht="25.5" customHeight="1">
      <c r="A5839" t="inlineStr">
        <is>
          <t>mountain unicycling</t>
        </is>
      </c>
      <c r="B5839" t="inlineStr">
        <is>
          <t>Expert tips for safe mountain unicycling</t>
        </is>
      </c>
      <c r="C5839"/>
      <c r="D5839"/>
      <c r="E5839" t="inlineStr">
        <is>
          <t>https://www.youtube.com/results?search_query=Expert+tips+for+safe+mountain+unicycling&amp;sp=EgQgAXAB</t>
        </is>
      </c>
    </row>
    <row r="5840" ht="25.5" customHeight="1">
      <c r="A5840" t="inlineStr">
        <is>
          <t>mountain unicycling</t>
        </is>
      </c>
      <c r="B5840" t="inlineStr">
        <is>
          <t>Mountain unicycling training routines</t>
        </is>
      </c>
      <c r="C5840"/>
      <c r="D5840"/>
      <c r="E5840" t="inlineStr">
        <is>
          <t>https://www.youtube.com/results?search_query=Mountain+unicycling+training+routines&amp;sp=EgQgAXAB</t>
        </is>
      </c>
    </row>
    <row r="5841" ht="25.5" customHeight="1">
      <c r="A5841" t="inlineStr">
        <is>
          <t>mountain unicycling</t>
        </is>
      </c>
      <c r="B5841" t="inlineStr">
        <is>
          <t>Outdoor adventure: Epic mountain unicycling trips</t>
        </is>
      </c>
      <c r="C5841"/>
      <c r="D5841"/>
      <c r="E5841" t="inlineStr">
        <is>
          <t>https://www.youtube.com/results?search_query=Outdoor+adventure:+Epic+mountain+unicycling+trips&amp;sp=EgQgAXAB</t>
        </is>
      </c>
    </row>
    <row r="5842" ht="25.5" customHeight="1">
      <c r="A5842" t="inlineStr">
        <is>
          <t>mountain unicycling</t>
        </is>
      </c>
      <c r="B5842" t="inlineStr">
        <is>
          <t>Mountain unicycling vs regular unicycling: Differences and similarities</t>
        </is>
      </c>
      <c r="C5842"/>
      <c r="D5842"/>
      <c r="E5842" t="inlineStr">
        <is>
          <t>https://www.youtube.com/results?search_query=Mountain+unicycling+vs+regular+unicycling:+Differences+and+similarities&amp;sp=EgQgAXAB</t>
        </is>
      </c>
    </row>
    <row r="5843" ht="25.5" customHeight="1">
      <c r="A5843" t="inlineStr">
        <is>
          <t>mountain unicycling</t>
        </is>
      </c>
      <c r="B5843" t="inlineStr">
        <is>
          <t>Stories of experienced mountain unicyclists</t>
        </is>
      </c>
      <c r="C5843"/>
      <c r="D5843"/>
      <c r="E5843" t="inlineStr">
        <is>
          <t>https://www.youtube.com/results?search_query=Stories+of+experienced+mountain+unicyclists&amp;sp=EgQgAXAB</t>
        </is>
      </c>
    </row>
    <row r="5844" ht="25.5" customHeight="1">
      <c r="A5844" t="inlineStr">
        <is>
          <t>bicycle</t>
        </is>
      </c>
      <c r="B5844" t="inlineStr">
        <is>
          <t>How to ride a bicycle for beginners'</t>
        </is>
      </c>
      <c r="C5844"/>
      <c r="D5844"/>
      <c r="E5844" t="inlineStr">
        <is>
          <t>https://www.youtube.com/results?search_query=How+to+ride+a+bicycle+for+beginners'&amp;sp=EgQgAXAB</t>
        </is>
      </c>
    </row>
    <row r="5845" ht="25.5" customHeight="1">
      <c r="A5845" t="inlineStr">
        <is>
          <t>bicycle</t>
        </is>
      </c>
      <c r="B5845" t="inlineStr">
        <is>
          <t>Best techniques for bicycle maintenance'</t>
        </is>
      </c>
      <c r="C5845"/>
      <c r="D5845"/>
      <c r="E5845" t="inlineStr">
        <is>
          <t>https://www.youtube.com/results?search_query=Best+techniques+for+bicycle+maintenance'&amp;sp=EgQgAXAB</t>
        </is>
      </c>
    </row>
    <row r="5846" ht="25.5" customHeight="1">
      <c r="A5846" t="inlineStr">
        <is>
          <t>bicycle</t>
        </is>
      </c>
      <c r="B5846" t="inlineStr">
        <is>
          <t>Day in the life of a professional bicycle racer'</t>
        </is>
      </c>
      <c r="C5846"/>
      <c r="D5846"/>
      <c r="E5846" t="inlineStr">
        <is>
          <t>https://www.youtube.com/results?search_query=Day+in+the+life+of+a+professional+bicycle+racer'&amp;sp=EgQgAXAB</t>
        </is>
      </c>
    </row>
    <row r="5847" ht="25.5" customHeight="1">
      <c r="A5847" t="inlineStr">
        <is>
          <t>bicycle</t>
        </is>
      </c>
      <c r="B5847" t="inlineStr">
        <is>
          <t>Top 10 bicycle tricks and how to do them'</t>
        </is>
      </c>
      <c r="C5847"/>
      <c r="D5847"/>
      <c r="E5847" t="inlineStr">
        <is>
          <t>https://www.youtube.com/results?search_query=Top+10+bicycle+tricks+and+how+to+do+them'&amp;sp=EgQgAXAB</t>
        </is>
      </c>
    </row>
    <row r="5848" ht="25.5" customHeight="1">
      <c r="A5848" t="inlineStr">
        <is>
          <t>bicycle</t>
        </is>
      </c>
      <c r="B5848" t="inlineStr">
        <is>
          <t>Guide on how to choose a bicycle for your needs'</t>
        </is>
      </c>
      <c r="C5848"/>
      <c r="D5848"/>
      <c r="E5848" t="inlineStr">
        <is>
          <t>https://www.youtube.com/results?search_query=Guide+on+how+to+choose+a+bicycle+for+your+needs'&amp;sp=EgQgAXAB</t>
        </is>
      </c>
    </row>
    <row r="5849" ht="25.5" customHeight="1">
      <c r="A5849" t="inlineStr">
        <is>
          <t>bicycle</t>
        </is>
      </c>
      <c r="B5849" t="inlineStr">
        <is>
          <t>How to fix a flat tire on a bicycle'</t>
        </is>
      </c>
      <c r="C5849"/>
      <c r="D5849"/>
      <c r="E5849" t="inlineStr">
        <is>
          <t>https://www.youtube.com/results?search_query=How+to+fix+a+flat+tire+on+a+bicycle'&amp;sp=EgQgAXAB</t>
        </is>
      </c>
    </row>
    <row r="5850" ht="25.5" customHeight="1">
      <c r="A5850" t="inlineStr">
        <is>
          <t>bicycle</t>
        </is>
      </c>
      <c r="B5850" t="inlineStr">
        <is>
          <t>How to install bicycle brakes'</t>
        </is>
      </c>
      <c r="C5850"/>
      <c r="D5850"/>
      <c r="E5850" t="inlineStr">
        <is>
          <t>https://www.youtube.com/results?search_query=How+to+install+bicycle+brakes'&amp;sp=EgQgAXAB</t>
        </is>
      </c>
    </row>
    <row r="5851" ht="25.5" customHeight="1">
      <c r="A5851" t="inlineStr">
        <is>
          <t>bicycle</t>
        </is>
      </c>
      <c r="B5851" t="inlineStr">
        <is>
          <t>Progression of bicycle designs through history'</t>
        </is>
      </c>
      <c r="C5851"/>
      <c r="D5851"/>
      <c r="E5851" t="inlineStr">
        <is>
          <t>https://www.youtube.com/results?search_query=Progression+of+bicycle+designs+through+history'&amp;sp=EgQgAXAB</t>
        </is>
      </c>
    </row>
    <row r="5852" ht="25.5" customHeight="1">
      <c r="A5852" t="inlineStr">
        <is>
          <t>bicycle</t>
        </is>
      </c>
      <c r="B5852" t="inlineStr">
        <is>
          <t>How to improve your bicycle riding skills'</t>
        </is>
      </c>
      <c r="C5852"/>
      <c r="D5852"/>
      <c r="E5852" t="inlineStr">
        <is>
          <t>https://www.youtube.com/results?search_query=How+to+improve+your+bicycle+riding+skills'&amp;sp=EgQgAXAB</t>
        </is>
      </c>
    </row>
    <row r="5853" ht="25.5" customHeight="1">
      <c r="A5853" t="inlineStr">
        <is>
          <t>bicycle</t>
        </is>
      </c>
      <c r="B5853" t="inlineStr">
        <is>
          <t>Indepth process of building a custom bicycle'</t>
        </is>
      </c>
      <c r="C5853"/>
      <c r="D5853"/>
      <c r="E5853" t="inlineStr">
        <is>
          <t>https://www.youtube.com/results?search_query=Indepth+process+of+building+a+custom+bicycle'&amp;sp=EgQgAXAB</t>
        </is>
      </c>
    </row>
    <row r="5854" ht="25.5" customHeight="1">
      <c r="A5854" t="inlineStr">
        <is>
          <t>freestyle bmx</t>
        </is>
      </c>
      <c r="B5854" t="inlineStr">
        <is>
          <t>How to start freestyle BMX for beginners</t>
        </is>
      </c>
      <c r="C5854"/>
      <c r="D5854"/>
      <c r="E5854" t="inlineStr">
        <is>
          <t>https://www.youtube.com/results?search_query=How+to+start+freestyle+BMX+for+beginners&amp;sp=EgQgAXAB</t>
        </is>
      </c>
    </row>
    <row r="5855" ht="25.5" customHeight="1">
      <c r="A5855" t="inlineStr">
        <is>
          <t>freestyle bmx</t>
        </is>
      </c>
      <c r="B5855" t="inlineStr">
        <is>
          <t>Freestyle BMX competitions highlights</t>
        </is>
      </c>
      <c r="C5855"/>
      <c r="D5855"/>
      <c r="E5855" t="inlineStr">
        <is>
          <t>https://www.youtube.com/results?search_query=Freestyle+BMX+competitions+highlights&amp;sp=EgQgAXAB</t>
        </is>
      </c>
    </row>
    <row r="5856" ht="25.5" customHeight="1">
      <c r="A5856" t="inlineStr">
        <is>
          <t>freestyle bmx</t>
        </is>
      </c>
      <c r="B5856" t="inlineStr">
        <is>
          <t>Best freestyle BMX tricks compilation</t>
        </is>
      </c>
      <c r="C5856"/>
      <c r="D5856"/>
      <c r="E5856" t="inlineStr">
        <is>
          <t>https://www.youtube.com/results?search_query=Best+freestyle+BMX+tricks+compilation&amp;sp=EgQgAXAB</t>
        </is>
      </c>
    </row>
    <row r="5857" ht="25.5" customHeight="1">
      <c r="A5857" t="inlineStr">
        <is>
          <t>freestyle bmx</t>
        </is>
      </c>
      <c r="B5857" t="inlineStr">
        <is>
          <t>Freestyle BMX World Championships</t>
        </is>
      </c>
      <c r="C5857"/>
      <c r="D5857"/>
      <c r="E5857" t="inlineStr">
        <is>
          <t>https://www.youtube.com/results?search_query=Freestyle+BMX+World+Championships&amp;sp=EgQgAXAB</t>
        </is>
      </c>
    </row>
    <row r="5858" ht="25.5" customHeight="1">
      <c r="A5858" t="inlineStr">
        <is>
          <t>freestyle bmx</t>
        </is>
      </c>
      <c r="B5858" t="inlineStr">
        <is>
          <t>Day in the life of a professional freestyle BMX rider</t>
        </is>
      </c>
      <c r="C5858"/>
      <c r="D5858"/>
      <c r="E5858" t="inlineStr">
        <is>
          <t>https://www.youtube.com/results?search_query=Day+in+the+life+of+a+professional+freestyle+BMX+rider&amp;sp=EgQgAXAB</t>
        </is>
      </c>
    </row>
    <row r="5859" ht="25.5" customHeight="1">
      <c r="A5859" t="inlineStr">
        <is>
          <t>freestyle bmx</t>
        </is>
      </c>
      <c r="B5859" t="inlineStr">
        <is>
          <t>How to do basic freestyle BMX stunts</t>
        </is>
      </c>
      <c r="C5859"/>
      <c r="D5859"/>
      <c r="E5859" t="inlineStr">
        <is>
          <t>https://www.youtube.com/results?search_query=How+to+do+basic+freestyle+BMX+stunts&amp;sp=EgQgAXAB</t>
        </is>
      </c>
    </row>
    <row r="5860" ht="25.5" customHeight="1">
      <c r="A5860" t="inlineStr">
        <is>
          <t>freestyle bmx</t>
        </is>
      </c>
      <c r="B5860" t="inlineStr">
        <is>
          <t>Freestyle BMX rider GoPro experience</t>
        </is>
      </c>
      <c r="C5860"/>
      <c r="D5860"/>
      <c r="E5860" t="inlineStr">
        <is>
          <t>https://www.youtube.com/results?search_query=Freestyle+BMX+rider+GoPro+experience&amp;sp=EgQgAXAB</t>
        </is>
      </c>
    </row>
    <row r="5861" ht="25.5" customHeight="1">
      <c r="A5861" t="inlineStr">
        <is>
          <t>freestyle bmx</t>
        </is>
      </c>
      <c r="B5861" t="inlineStr">
        <is>
          <t>Advanced freestyle BMX techniques and styles</t>
        </is>
      </c>
      <c r="C5861"/>
      <c r="D5861"/>
      <c r="E5861" t="inlineStr">
        <is>
          <t>https://www.youtube.com/results?search_query=Advanced+freestyle+BMX+techniques+and+styles&amp;sp=EgQgAXAB</t>
        </is>
      </c>
    </row>
    <row r="5862" ht="25.5" customHeight="1">
      <c r="A5862" t="inlineStr">
        <is>
          <t>freestyle bmx</t>
        </is>
      </c>
      <c r="B5862" t="inlineStr">
        <is>
          <t>Freestyle BMX tutorial for intermediate riders</t>
        </is>
      </c>
      <c r="C5862"/>
      <c r="D5862"/>
      <c r="E5862" t="inlineStr">
        <is>
          <t>https://www.youtube.com/results?search_query=Freestyle+BMX+tutorial+for+intermediate+riders&amp;sp=EgQgAXAB</t>
        </is>
      </c>
    </row>
    <row r="5863" ht="25.5" customHeight="1">
      <c r="A5863" t="inlineStr">
        <is>
          <t>freestyle bmx</t>
        </is>
      </c>
      <c r="B5863" t="inlineStr">
        <is>
          <t>Compilation of Iconic Freestyle BMX Routines</t>
        </is>
      </c>
      <c r="C5863"/>
      <c r="D5863"/>
      <c r="E5863" t="inlineStr">
        <is>
          <t>https://www.youtube.com/results?search_query=Compilation+of+Iconic+Freestyle+BMX+Routines&amp;sp=EgQgAXAB</t>
        </is>
      </c>
    </row>
    <row r="5864" ht="25.5" customHeight="1">
      <c r="A5864" t="inlineStr">
        <is>
          <t>cyclo-cross</t>
        </is>
      </c>
      <c r="B5864" t="inlineStr">
        <is>
          <t>How to start cyclocross training</t>
        </is>
      </c>
      <c r="C5864"/>
      <c r="D5864"/>
      <c r="E5864" t="inlineStr">
        <is>
          <t>https://www.youtube.com/results?search_query=How+to+start+cyclocross+training&amp;sp=EgQgAXAB</t>
        </is>
      </c>
    </row>
    <row r="5865" ht="25.5" customHeight="1">
      <c r="A5865" t="inlineStr">
        <is>
          <t>cyclo-cross</t>
        </is>
      </c>
      <c r="B5865" t="inlineStr">
        <is>
          <t>Top cyclocross races highlights</t>
        </is>
      </c>
      <c r="C5865"/>
      <c r="D5865"/>
      <c r="E5865" t="inlineStr">
        <is>
          <t>https://www.youtube.com/results?search_query=Top+cyclocross+races+highlights&amp;sp=EgQgAXAB</t>
        </is>
      </c>
    </row>
    <row r="5866" ht="25.5" customHeight="1">
      <c r="A5866" t="inlineStr">
        <is>
          <t>cyclo-cross</t>
        </is>
      </c>
      <c r="B5866" t="inlineStr">
        <is>
          <t>Beginner's guide to cyclocross</t>
        </is>
      </c>
      <c r="C5866"/>
      <c r="D5866"/>
      <c r="E5866" t="inlineStr">
        <is>
          <t>https://www.youtube.com/results?search_query=Beginner's+guide+to+cyclocross&amp;sp=EgQgAXAB</t>
        </is>
      </c>
    </row>
    <row r="5867" ht="25.5" customHeight="1">
      <c r="A5867" t="inlineStr">
        <is>
          <t>cyclo-cross</t>
        </is>
      </c>
      <c r="B5867" t="inlineStr">
        <is>
          <t>Day in the life of a cyclocross athlete</t>
        </is>
      </c>
      <c r="C5867"/>
      <c r="D5867"/>
      <c r="E5867" t="inlineStr">
        <is>
          <t>https://www.youtube.com/results?search_query=Day+in+the+life+of+a+cyclocross+athlete&amp;sp=EgQgAXAB</t>
        </is>
      </c>
    </row>
    <row r="5868" ht="25.5" customHeight="1">
      <c r="A5868" t="inlineStr">
        <is>
          <t>cyclo-cross</t>
        </is>
      </c>
      <c r="B5868" t="inlineStr">
        <is>
          <t>Tips and tricks for cyclocross</t>
        </is>
      </c>
      <c r="C5868"/>
      <c r="D5868"/>
      <c r="E5868" t="inlineStr">
        <is>
          <t>https://www.youtube.com/results?search_query=Tips+and+tricks+for+cyclocross&amp;sp=EgQgAXAB</t>
        </is>
      </c>
    </row>
    <row r="5869" ht="25.5" customHeight="1">
      <c r="A5869" t="inlineStr">
        <is>
          <t>cyclo-cross</t>
        </is>
      </c>
      <c r="B5869" t="inlineStr">
        <is>
          <t>Cyclocross techniques to master</t>
        </is>
      </c>
      <c r="C5869"/>
      <c r="D5869"/>
      <c r="E5869" t="inlineStr">
        <is>
          <t>https://www.youtube.com/results?search_query=Cyclocross+techniques+to+master&amp;sp=EgQgAXAB</t>
        </is>
      </c>
    </row>
    <row r="5870" ht="25.5" customHeight="1">
      <c r="A5870" t="inlineStr">
        <is>
          <t>cyclo-cross</t>
        </is>
      </c>
      <c r="B5870" t="inlineStr">
        <is>
          <t>How to prepare for a cyclocross race</t>
        </is>
      </c>
      <c r="C5870"/>
      <c r="D5870"/>
      <c r="E5870" t="inlineStr">
        <is>
          <t>https://www.youtube.com/results?search_query=How+to+prepare+for+a+cyclocross+race&amp;sp=EgQgAXAB</t>
        </is>
      </c>
    </row>
    <row r="5871" ht="25.5" customHeight="1">
      <c r="A5871" t="inlineStr">
        <is>
          <t>cyclo-cross</t>
        </is>
      </c>
      <c r="B5871" t="inlineStr">
        <is>
          <t>Review: Best gear for cyclocross</t>
        </is>
      </c>
      <c r="C5871"/>
      <c r="D5871"/>
      <c r="E5871" t="inlineStr">
        <is>
          <t>https://www.youtube.com/results?search_query=Review:+Best+gear+for+cyclocross&amp;sp=EgQgAXAB</t>
        </is>
      </c>
    </row>
    <row r="5872" ht="25.5" customHeight="1">
      <c r="A5872" t="inlineStr">
        <is>
          <t>cyclo-cross</t>
        </is>
      </c>
      <c r="B5872" t="inlineStr">
        <is>
          <t>Cyclocross: Understanding rules and regulations</t>
        </is>
      </c>
      <c r="C5872"/>
      <c r="D5872"/>
      <c r="E5872" t="inlineStr">
        <is>
          <t>https://www.youtube.com/results?search_query=Cyclocross:+Understanding+rules+and+regulations&amp;sp=EgQgAXAB</t>
        </is>
      </c>
    </row>
    <row r="5873" ht="25.5" customHeight="1">
      <c r="A5873" t="inlineStr">
        <is>
          <t>cyclo-cross</t>
        </is>
      </c>
      <c r="B5873" t="inlineStr">
        <is>
          <t>What to expect in a cyclocross race</t>
        </is>
      </c>
      <c r="C5873"/>
      <c r="D5873"/>
      <c r="E5873" t="inlineStr">
        <is>
          <t>https://www.youtube.com/results?search_query=What+to+expect+in+a+cyclocross+race&amp;sp=EgQgAXAB</t>
        </is>
      </c>
    </row>
    <row r="5874" ht="25.5" customHeight="1">
      <c r="A5874" t="inlineStr">
        <is>
          <t>cross-country cycling</t>
        </is>
      </c>
      <c r="B5874" t="inlineStr">
        <is>
          <t>Crosscountry cycling techniques for beginners</t>
        </is>
      </c>
      <c r="C5874"/>
      <c r="D5874"/>
      <c r="E5874" t="inlineStr">
        <is>
          <t>https://www.youtube.com/results?search_query=Crosscountry+cycling+techniques+for+beginners&amp;sp=EgQgAXAB</t>
        </is>
      </c>
    </row>
    <row r="5875" ht="25.5" customHeight="1">
      <c r="A5875" t="inlineStr">
        <is>
          <t>cross-country cycling</t>
        </is>
      </c>
      <c r="B5875" t="inlineStr">
        <is>
          <t>Professional crosscountry cycling races</t>
        </is>
      </c>
      <c r="C5875"/>
      <c r="D5875"/>
      <c r="E5875" t="inlineStr">
        <is>
          <t>https://www.youtube.com/results?search_query=Professional+crosscountry+cycling+races&amp;sp=EgQgAXAB</t>
        </is>
      </c>
    </row>
    <row r="5876" ht="25.5" customHeight="1">
      <c r="A5876" t="inlineStr">
        <is>
          <t>cross-country cycling</t>
        </is>
      </c>
      <c r="B5876" t="inlineStr">
        <is>
          <t>How to prepare for a crosscountry cycling trip</t>
        </is>
      </c>
      <c r="C5876"/>
      <c r="D5876"/>
      <c r="E5876" t="inlineStr">
        <is>
          <t>https://www.youtube.com/results?search_query=How+to+prepare+for+a+crosscountry+cycling+trip&amp;sp=EgQgAXAB</t>
        </is>
      </c>
    </row>
    <row r="5877" ht="25.5" customHeight="1">
      <c r="A5877" t="inlineStr">
        <is>
          <t>cross-country cycling</t>
        </is>
      </c>
      <c r="B5877" t="inlineStr">
        <is>
          <t>Day in the life of a crosscountry cyclist</t>
        </is>
      </c>
      <c r="C5877"/>
      <c r="D5877"/>
      <c r="E5877" t="inlineStr">
        <is>
          <t>https://www.youtube.com/results?search_query=Day+in+the+life+of+a+crosscountry+cyclist&amp;sp=EgQgAXAB</t>
        </is>
      </c>
    </row>
    <row r="5878" ht="25.5" customHeight="1">
      <c r="A5878" t="inlineStr">
        <is>
          <t>cross-country cycling</t>
        </is>
      </c>
      <c r="B5878" t="inlineStr">
        <is>
          <t>Crosscountry cycling workouts and routines</t>
        </is>
      </c>
      <c r="C5878"/>
      <c r="D5878"/>
      <c r="E5878" t="inlineStr">
        <is>
          <t>https://www.youtube.com/results?search_query=Crosscountry+cycling+workouts+and+routines&amp;sp=EgQgAXAB</t>
        </is>
      </c>
    </row>
    <row r="5879" ht="25.5" customHeight="1">
      <c r="A5879" t="inlineStr">
        <is>
          <t>cross-country cycling</t>
        </is>
      </c>
      <c r="B5879" t="inlineStr">
        <is>
          <t>How to maintain a bicycle for crosscountry cycling</t>
        </is>
      </c>
      <c r="C5879"/>
      <c r="D5879"/>
      <c r="E5879" t="inlineStr">
        <is>
          <t>https://www.youtube.com/results?search_query=How+to+maintain+a+bicycle+for+crosscountry+cycling&amp;sp=EgQgAXAB</t>
        </is>
      </c>
    </row>
    <row r="5880" ht="25.5" customHeight="1">
      <c r="A5880" t="inlineStr">
        <is>
          <t>cross-country cycling</t>
        </is>
      </c>
      <c r="B5880" t="inlineStr">
        <is>
          <t>Crosscountry cycling adventures and experiences</t>
        </is>
      </c>
      <c r="C5880"/>
      <c r="D5880"/>
      <c r="E5880" t="inlineStr">
        <is>
          <t>https://www.youtube.com/results?search_query=Crosscountry+cycling+adventures+and+experiences&amp;sp=EgQgAXAB</t>
        </is>
      </c>
    </row>
    <row r="5881" ht="25.5" customHeight="1">
      <c r="A5881" t="inlineStr">
        <is>
          <t>cross-country cycling</t>
        </is>
      </c>
      <c r="B5881" t="inlineStr">
        <is>
          <t>Safety precautions for crosscountry cycling</t>
        </is>
      </c>
      <c r="C5881"/>
      <c r="D5881"/>
      <c r="E5881" t="inlineStr">
        <is>
          <t>https://www.youtube.com/results?search_query=Safety+precautions+for+crosscountry+cycling&amp;sp=EgQgAXAB</t>
        </is>
      </c>
    </row>
    <row r="5882" ht="25.5" customHeight="1">
      <c r="A5882" t="inlineStr">
        <is>
          <t>cross-country cycling</t>
        </is>
      </c>
      <c r="B5882" t="inlineStr">
        <is>
          <t>Crosscountry cycling: Equipment and gear guide</t>
        </is>
      </c>
      <c r="C5882"/>
      <c r="D5882"/>
      <c r="E5882" t="inlineStr">
        <is>
          <t>https://www.youtube.com/results?search_query=Crosscountry+cycling:+Equipment+and+gear+guide&amp;sp=EgQgAXAB</t>
        </is>
      </c>
    </row>
    <row r="5883" ht="25.5" customHeight="1">
      <c r="A5883" t="inlineStr">
        <is>
          <t>cross-country cycling</t>
        </is>
      </c>
      <c r="B5883" t="inlineStr">
        <is>
          <t>Difference between mountain biking and crosscountry cycling</t>
        </is>
      </c>
      <c r="C5883"/>
      <c r="D5883"/>
      <c r="E5883" t="inlineStr">
        <is>
          <t>https://www.youtube.com/results?search_query=Difference+between+mountain+biking+and+crosscountry+cycling&amp;sp=EgQgAXAB</t>
        </is>
      </c>
    </row>
    <row r="5884" ht="25.5" customHeight="1">
      <c r="A5884" t="inlineStr">
        <is>
          <t>road bicycle racing</t>
        </is>
      </c>
      <c r="B5884" t="inlineStr">
        <is>
          <t>Professional road bicycle racing</t>
        </is>
      </c>
      <c r="C5884"/>
      <c r="D5884"/>
      <c r="E5884" t="inlineStr">
        <is>
          <t>https://www.youtube.com/results?search_query=Professional+road+bicycle+racing&amp;sp=EgQgAXAB</t>
        </is>
      </c>
    </row>
    <row r="5885" ht="25.5" customHeight="1">
      <c r="A5885" t="inlineStr">
        <is>
          <t>road bicycle racing</t>
        </is>
      </c>
      <c r="B5885" t="inlineStr">
        <is>
          <t>How to start road bicycle racing</t>
        </is>
      </c>
      <c r="C5885"/>
      <c r="D5885"/>
      <c r="E5885" t="inlineStr">
        <is>
          <t>https://www.youtube.com/results?search_query=How+to+start+road+bicycle+racing&amp;sp=EgQgAXAB</t>
        </is>
      </c>
    </row>
    <row r="5886" ht="25.5" customHeight="1">
      <c r="A5886" t="inlineStr">
        <is>
          <t>road bicycle racing</t>
        </is>
      </c>
      <c r="B5886" t="inlineStr">
        <is>
          <t>Training tips for road bicycle racing</t>
        </is>
      </c>
      <c r="C5886"/>
      <c r="D5886"/>
      <c r="E5886" t="inlineStr">
        <is>
          <t>https://www.youtube.com/results?search_query=Training+tips+for+road+bicycle+racing&amp;sp=EgQgAXAB</t>
        </is>
      </c>
    </row>
    <row r="5887" ht="25.5" customHeight="1">
      <c r="A5887" t="inlineStr">
        <is>
          <t>road bicycle racing</t>
        </is>
      </c>
      <c r="B5887" t="inlineStr">
        <is>
          <t>Highlights of international road bicycle racing events</t>
        </is>
      </c>
      <c r="C5887"/>
      <c r="D5887"/>
      <c r="E5887" t="inlineStr">
        <is>
          <t>https://www.youtube.com/results?search_query=Highlights+of+international+road+bicycle+racing+events&amp;sp=EgQgAXAB</t>
        </is>
      </c>
    </row>
    <row r="5888" ht="25.5" customHeight="1">
      <c r="A5888" t="inlineStr">
        <is>
          <t>road bicycle racing</t>
        </is>
      </c>
      <c r="B5888" t="inlineStr">
        <is>
          <t>Day in the life of a road bicycle racer</t>
        </is>
      </c>
      <c r="C5888"/>
      <c r="D5888"/>
      <c r="E5888" t="inlineStr">
        <is>
          <t>https://www.youtube.com/results?search_query=Day+in+the+life+of+a+road+bicycle+racer&amp;sp=EgQgAXAB</t>
        </is>
      </c>
    </row>
    <row r="5889" ht="25.5" customHeight="1">
      <c r="A5889" t="inlineStr">
        <is>
          <t>road bicycle racing</t>
        </is>
      </c>
      <c r="B5889" t="inlineStr">
        <is>
          <t>Road bicycle racing techniques and strategies</t>
        </is>
      </c>
      <c r="C5889"/>
      <c r="D5889"/>
      <c r="E5889" t="inlineStr">
        <is>
          <t>https://www.youtube.com/results?search_query=Road+bicycle+racing+techniques+and+strategies&amp;sp=EgQgAXAB</t>
        </is>
      </c>
    </row>
    <row r="5890" ht="25.5" customHeight="1">
      <c r="A5890" t="inlineStr">
        <is>
          <t>road bicycle racing</t>
        </is>
      </c>
      <c r="B5890" t="inlineStr">
        <is>
          <t>Comparison of road bicycle racing gear</t>
        </is>
      </c>
      <c r="C5890"/>
      <c r="D5890"/>
      <c r="E5890" t="inlineStr">
        <is>
          <t>https://www.youtube.com/results?search_query=Comparison+of+road+bicycle+racing+gear&amp;sp=EgQgAXAB</t>
        </is>
      </c>
    </row>
    <row r="5891" ht="25.5" customHeight="1">
      <c r="A5891" t="inlineStr">
        <is>
          <t>road bicycle racing</t>
        </is>
      </c>
      <c r="B5891" t="inlineStr">
        <is>
          <t>Beginner's guide to road bicycle racing</t>
        </is>
      </c>
      <c r="C5891"/>
      <c r="D5891"/>
      <c r="E5891" t="inlineStr">
        <is>
          <t>https://www.youtube.com/results?search_query=Beginner's+guide+to+road+bicycle+racing&amp;sp=EgQgAXAB</t>
        </is>
      </c>
    </row>
    <row r="5892" ht="25.5" customHeight="1">
      <c r="A5892" t="inlineStr">
        <is>
          <t>road bicycle racing</t>
        </is>
      </c>
      <c r="B5892" t="inlineStr">
        <is>
          <t>Road bicycle racing vs mountain bike racing</t>
        </is>
      </c>
      <c r="C5892"/>
      <c r="D5892"/>
      <c r="E5892" t="inlineStr">
        <is>
          <t>https://www.youtube.com/results?search_query=Road+bicycle+racing+vs+mountain+bike+racing&amp;sp=EgQgAXAB</t>
        </is>
      </c>
    </row>
    <row r="5893" ht="25.5" customHeight="1">
      <c r="A5893" t="inlineStr">
        <is>
          <t>road bicycle racing</t>
        </is>
      </c>
      <c r="B5893" t="inlineStr">
        <is>
          <t>Famous personalities in road bicycle racing</t>
        </is>
      </c>
      <c r="C5893"/>
      <c r="D5893"/>
      <c r="E5893" t="inlineStr">
        <is>
          <t>https://www.youtube.com/results?search_query=Famous+personalities+in+road+bicycle+racing&amp;sp=EgQgAXAB</t>
        </is>
      </c>
    </row>
    <row r="5894" ht="25.5" customHeight="1">
      <c r="A5894" t="inlineStr">
        <is>
          <t>track cycling</t>
        </is>
      </c>
      <c r="B5894" t="inlineStr">
        <is>
          <t>Track cycling for beginners</t>
        </is>
      </c>
      <c r="C5894"/>
      <c r="D5894"/>
      <c r="E5894" t="inlineStr">
        <is>
          <t>https://www.youtube.com/results?search_query=Track+cycling+for+beginners&amp;sp=EgQgAXAB</t>
        </is>
      </c>
    </row>
    <row r="5895" ht="25.5" customHeight="1">
      <c r="A5895" t="inlineStr">
        <is>
          <t>track cycling</t>
        </is>
      </c>
      <c r="B5895" t="inlineStr">
        <is>
          <t>How to start track cycling</t>
        </is>
      </c>
      <c r="C5895"/>
      <c r="D5895"/>
      <c r="E5895" t="inlineStr">
        <is>
          <t>https://www.youtube.com/results?search_query=How+to+start+track+cycling&amp;sp=EgQgAXAB</t>
        </is>
      </c>
    </row>
    <row r="5896" ht="25.5" customHeight="1">
      <c r="A5896" t="inlineStr">
        <is>
          <t>track cycling</t>
        </is>
      </c>
      <c r="B5896" t="inlineStr">
        <is>
          <t>Best track cycling techniques</t>
        </is>
      </c>
      <c r="C5896"/>
      <c r="D5896"/>
      <c r="E5896" t="inlineStr">
        <is>
          <t>https://www.youtube.com/results?search_query=Best+track+cycling+techniques&amp;sp=EgQgAXAB</t>
        </is>
      </c>
    </row>
    <row r="5897" ht="25.5" customHeight="1">
      <c r="A5897" t="inlineStr">
        <is>
          <t>track cycling</t>
        </is>
      </c>
      <c r="B5897" t="inlineStr">
        <is>
          <t>Day in the life of a track cycling athlete</t>
        </is>
      </c>
      <c r="C5897"/>
      <c r="D5897"/>
      <c r="E5897" t="inlineStr">
        <is>
          <t>https://www.youtube.com/results?search_query=Day+in+the+life+of+a+track+cycling+athlete&amp;sp=EgQgAXAB</t>
        </is>
      </c>
    </row>
    <row r="5898" ht="25.5" customHeight="1">
      <c r="A5898" t="inlineStr">
        <is>
          <t>track cycling</t>
        </is>
      </c>
      <c r="B5898" t="inlineStr">
        <is>
          <t>Top professional track cycling races</t>
        </is>
      </c>
      <c r="C5898"/>
      <c r="D5898"/>
      <c r="E5898" t="inlineStr">
        <is>
          <t>https://www.youtube.com/results?search_query=Top+professional+track+cycling+races&amp;sp=EgQgAXAB</t>
        </is>
      </c>
    </row>
    <row r="5899" ht="25.5" customHeight="1">
      <c r="A5899" t="inlineStr">
        <is>
          <t>track cycling</t>
        </is>
      </c>
      <c r="B5899" t="inlineStr">
        <is>
          <t>Track cycling training routine</t>
        </is>
      </c>
      <c r="C5899"/>
      <c r="D5899"/>
      <c r="E5899" t="inlineStr">
        <is>
          <t>https://www.youtube.com/results?search_query=Track+cycling+training+routine&amp;sp=EgQgAXAB</t>
        </is>
      </c>
    </row>
    <row r="5900" ht="25.5" customHeight="1">
      <c r="A5900" t="inlineStr">
        <is>
          <t>track cycling</t>
        </is>
      </c>
      <c r="B5900" t="inlineStr">
        <is>
          <t>How to improve your track cycling speed</t>
        </is>
      </c>
      <c r="C5900"/>
      <c r="D5900"/>
      <c r="E5900" t="inlineStr">
        <is>
          <t>https://www.youtube.com/results?search_query=How+to+improve+your+track+cycling+speed&amp;sp=EgQgAXAB</t>
        </is>
      </c>
    </row>
    <row r="5901" ht="25.5" customHeight="1">
      <c r="A5901" t="inlineStr">
        <is>
          <t>track cycling</t>
        </is>
      </c>
      <c r="B5901" t="inlineStr">
        <is>
          <t>Understanding track cycling rules and strategies</t>
        </is>
      </c>
      <c r="C5901"/>
      <c r="D5901"/>
      <c r="E5901" t="inlineStr">
        <is>
          <t>https://www.youtube.com/results?search_query=Understanding+track+cycling+rules+and+strategies&amp;sp=EgQgAXAB</t>
        </is>
      </c>
    </row>
    <row r="5902" ht="25.5" customHeight="1">
      <c r="A5902" t="inlineStr">
        <is>
          <t>track cycling</t>
        </is>
      </c>
      <c r="B5902" t="inlineStr">
        <is>
          <t>High intensity track cycling workouts</t>
        </is>
      </c>
      <c r="C5902"/>
      <c r="D5902"/>
      <c r="E5902" t="inlineStr">
        <is>
          <t>https://www.youtube.com/results?search_query=High+intensity+track+cycling+workouts&amp;sp=EgQgAXAB</t>
        </is>
      </c>
    </row>
    <row r="5903" ht="25.5" customHeight="1">
      <c r="A5903" t="inlineStr">
        <is>
          <t>track cycling</t>
        </is>
      </c>
      <c r="B5903" t="inlineStr">
        <is>
          <t>Difference between track cycling and road cycling</t>
        </is>
      </c>
      <c r="C5903"/>
      <c r="D5903"/>
      <c r="E5903" t="inlineStr">
        <is>
          <t>https://www.youtube.com/results?search_query=Difference+between+track+cycling+and+road+cycling&amp;sp=EgQgAXAB</t>
        </is>
      </c>
    </row>
    <row r="5904" ht="25.5" customHeight="1">
      <c r="A5904" t="inlineStr">
        <is>
          <t>downhill mountain biking</t>
        </is>
      </c>
      <c r="B5904" t="inlineStr">
        <is>
          <t>How to start downhill mountain biking</t>
        </is>
      </c>
      <c r="C5904"/>
      <c r="D5904"/>
      <c r="E5904" t="inlineStr">
        <is>
          <t>https://www.youtube.com/results?search_query=How+to+start+downhill+mountain+biking&amp;sp=EgQgAXAB</t>
        </is>
      </c>
    </row>
    <row r="5905" ht="25.5" customHeight="1">
      <c r="A5905" t="inlineStr">
        <is>
          <t>downhill mountain biking</t>
        </is>
      </c>
      <c r="B5905" t="inlineStr">
        <is>
          <t>Best trails for downhill mountain biking</t>
        </is>
      </c>
      <c r="C5905"/>
      <c r="D5905"/>
      <c r="E5905" t="inlineStr">
        <is>
          <t>https://www.youtube.com/results?search_query=Best+trails+for+downhill+mountain+biking&amp;sp=EgQgAXAB</t>
        </is>
      </c>
    </row>
    <row r="5906" ht="25.5" customHeight="1">
      <c r="A5906" t="inlineStr">
        <is>
          <t>downhill mountain biking</t>
        </is>
      </c>
      <c r="B5906" t="inlineStr">
        <is>
          <t>Downhill mountain biking techniques</t>
        </is>
      </c>
      <c r="C5906"/>
      <c r="D5906"/>
      <c r="E5906" t="inlineStr">
        <is>
          <t>https://www.youtube.com/results?search_query=Downhill+mountain+biking+techniques&amp;sp=EgQgAXAB</t>
        </is>
      </c>
    </row>
    <row r="5907" ht="25.5" customHeight="1">
      <c r="A5907" t="inlineStr">
        <is>
          <t>downhill mountain biking</t>
        </is>
      </c>
      <c r="B5907" t="inlineStr">
        <is>
          <t>Day in the life of a professional downhill mountain biker</t>
        </is>
      </c>
      <c r="C5907"/>
      <c r="D5907"/>
      <c r="E5907" t="inlineStr">
        <is>
          <t>https://www.youtube.com/results?search_query=Day+in+the+life+of+a+professional+downhill+mountain+biker&amp;sp=EgQgAXAB</t>
        </is>
      </c>
    </row>
    <row r="5908" ht="25.5" customHeight="1">
      <c r="A5908" t="inlineStr">
        <is>
          <t>downhill mountain biking</t>
        </is>
      </c>
      <c r="B5908" t="inlineStr">
        <is>
          <t>Safety gear for downhill mountain biking</t>
        </is>
      </c>
      <c r="C5908"/>
      <c r="D5908"/>
      <c r="E5908" t="inlineStr">
        <is>
          <t>https://www.youtube.com/results?search_query=Safety+gear+for+downhill+mountain+biking&amp;sp=EgQgAXAB</t>
        </is>
      </c>
    </row>
    <row r="5909" ht="25.5" customHeight="1">
      <c r="A5909" t="inlineStr">
        <is>
          <t>downhill mountain biking</t>
        </is>
      </c>
      <c r="B5909" t="inlineStr">
        <is>
          <t>Downhill mountain biking competitions highlights</t>
        </is>
      </c>
      <c r="C5909"/>
      <c r="D5909"/>
      <c r="E5909" t="inlineStr">
        <is>
          <t>https://www.youtube.com/results?search_query=Downhill+mountain+biking+competitions+highlights&amp;sp=EgQgAXAB</t>
        </is>
      </c>
    </row>
    <row r="5910" ht="25.5" customHeight="1">
      <c r="A5910" t="inlineStr">
        <is>
          <t>downhill mountain biking</t>
        </is>
      </c>
      <c r="B5910" t="inlineStr">
        <is>
          <t>Pro tips for downhill mountain biking</t>
        </is>
      </c>
      <c r="C5910"/>
      <c r="D5910"/>
      <c r="E5910" t="inlineStr">
        <is>
          <t>https://www.youtube.com/results?search_query=Pro+tips+for+downhill+mountain+biking&amp;sp=EgQgAXAB</t>
        </is>
      </c>
    </row>
    <row r="5911" ht="25.5" customHeight="1">
      <c r="A5911" t="inlineStr">
        <is>
          <t>downhill mountain biking</t>
        </is>
      </c>
      <c r="B5911" t="inlineStr">
        <is>
          <t>Training routine for downhill mountain biking</t>
        </is>
      </c>
      <c r="C5911"/>
      <c r="D5911"/>
      <c r="E5911" t="inlineStr">
        <is>
          <t>https://www.youtube.com/results?search_query=Training+routine+for+downhill+mountain+biking&amp;sp=EgQgAXAB</t>
        </is>
      </c>
    </row>
    <row r="5912" ht="25.5" customHeight="1">
      <c r="A5912" t="inlineStr">
        <is>
          <t>downhill mountain biking</t>
        </is>
      </c>
      <c r="B5912" t="inlineStr">
        <is>
          <t>How to maintain downhill mountain biking gear</t>
        </is>
      </c>
      <c r="C5912"/>
      <c r="D5912"/>
      <c r="E5912" t="inlineStr">
        <is>
          <t>https://www.youtube.com/results?search_query=How+to+maintain+downhill+mountain+biking+gear&amp;sp=EgQgAXAB</t>
        </is>
      </c>
    </row>
    <row r="5913" ht="25.5" customHeight="1">
      <c r="A5913" t="inlineStr">
        <is>
          <t>downhill mountain biking</t>
        </is>
      </c>
      <c r="B5913" t="inlineStr">
        <is>
          <t>Downhill mountain biking vs regular mountain biking</t>
        </is>
      </c>
      <c r="C5913"/>
      <c r="D5913"/>
      <c r="E5913" t="inlineStr">
        <is>
          <t>https://www.youtube.com/results?search_query=Downhill+mountain+biking+vs+regular+mountain+biking&amp;sp=EgQgAXAB</t>
        </is>
      </c>
    </row>
    <row r="5914" ht="25.5" customHeight="1">
      <c r="A5914" t="inlineStr">
        <is>
          <t>freeride</t>
        </is>
      </c>
      <c r="B5914" t="inlineStr">
        <is>
          <t>How to start freeriding: beginner's guide</t>
        </is>
      </c>
      <c r="C5914"/>
      <c r="D5914"/>
      <c r="E5914" t="inlineStr">
        <is>
          <t>https://www.youtube.com/results?search_query=How+to+start+freeriding:+beginner's+guide&amp;sp=EgQgAXAB</t>
        </is>
      </c>
    </row>
    <row r="5915" ht="25.5" customHeight="1">
      <c r="A5915" t="inlineStr">
        <is>
          <t>freeride</t>
        </is>
      </c>
      <c r="B5915" t="inlineStr">
        <is>
          <t>Top 10 best freeride spots in the world</t>
        </is>
      </c>
      <c r="C5915"/>
      <c r="D5915"/>
      <c r="E5915" t="inlineStr">
        <is>
          <t>https://www.youtube.com/results?search_query=Top+10+best+freeride+spots+in+the+world&amp;sp=EgQgAXAB</t>
        </is>
      </c>
    </row>
    <row r="5916" ht="25.5" customHeight="1">
      <c r="A5916" t="inlineStr">
        <is>
          <t>freeride</t>
        </is>
      </c>
      <c r="B5916" t="inlineStr">
        <is>
          <t>Mastering freeride techniques: Tips and tricks</t>
        </is>
      </c>
      <c r="C5916"/>
      <c r="D5916"/>
      <c r="E5916" t="inlineStr">
        <is>
          <t>https://www.youtube.com/results?search_query=Mastering+freeride+techniques:+Tips+and+tricks&amp;sp=EgQgAXAB</t>
        </is>
      </c>
    </row>
    <row r="5917" ht="25.5" customHeight="1">
      <c r="A5917" t="inlineStr">
        <is>
          <t>freeride</t>
        </is>
      </c>
      <c r="B5917" t="inlineStr">
        <is>
          <t>Day in the life of a professional freerider</t>
        </is>
      </c>
      <c r="C5917"/>
      <c r="D5917"/>
      <c r="E5917" t="inlineStr">
        <is>
          <t>https://www.youtube.com/results?search_query=Day+in+the+life+of+a+professional+freerider&amp;sp=EgQgAXAB</t>
        </is>
      </c>
    </row>
    <row r="5918" ht="25.5" customHeight="1">
      <c r="A5918" t="inlineStr">
        <is>
          <t>freeride</t>
        </is>
      </c>
      <c r="B5918" t="inlineStr">
        <is>
          <t>Detailed freeride skiing tutorial for beginners</t>
        </is>
      </c>
      <c r="C5918"/>
      <c r="D5918"/>
      <c r="E5918" t="inlineStr">
        <is>
          <t>https://www.youtube.com/results?search_query=Detailed+freeride+skiing+tutorial+for+beginners&amp;sp=EgQgAXAB</t>
        </is>
      </c>
    </row>
    <row r="5919" ht="25.5" customHeight="1">
      <c r="A5919" t="inlineStr">
        <is>
          <t>freeride</t>
        </is>
      </c>
      <c r="B5919" t="inlineStr">
        <is>
          <t>Learn freeride mountain biking: step by step guide</t>
        </is>
      </c>
      <c r="C5919"/>
      <c r="D5919"/>
      <c r="E5919" t="inlineStr">
        <is>
          <t>https://www.youtube.com/results?search_query=Learn+freeride+mountain+biking:+step+by+step+guide&amp;sp=EgQgAXAB</t>
        </is>
      </c>
    </row>
    <row r="5920" ht="25.5" customHeight="1">
      <c r="A5920" t="inlineStr">
        <is>
          <t>freeride</t>
        </is>
      </c>
      <c r="B5920" t="inlineStr">
        <is>
          <t>Intense freeride downhill biking races</t>
        </is>
      </c>
      <c r="C5920"/>
      <c r="D5920"/>
      <c r="E5920" t="inlineStr">
        <is>
          <t>https://www.youtube.com/results?search_query=Intense+freeride+downhill+biking+races&amp;sp=EgQgAXAB</t>
        </is>
      </c>
    </row>
    <row r="5921" ht="25.5" customHeight="1">
      <c r="A5921" t="inlineStr">
        <is>
          <t>freeride</t>
        </is>
      </c>
      <c r="B5921" t="inlineStr">
        <is>
          <t>How to choose your freeride gear: Comprehensive guide</t>
        </is>
      </c>
      <c r="C5921"/>
      <c r="D5921"/>
      <c r="E5921" t="inlineStr">
        <is>
          <t>https://www.youtube.com/results?search_query=How+to+choose+your+freeride+gear:+Comprehensive+guide&amp;sp=EgQgAXAB</t>
        </is>
      </c>
    </row>
    <row r="5922" ht="25.5" customHeight="1">
      <c r="A5922" t="inlineStr">
        <is>
          <t>freeride</t>
        </is>
      </c>
      <c r="B5922" t="inlineStr">
        <is>
          <t>Incredible freeride stunts compilation</t>
        </is>
      </c>
      <c r="C5922"/>
      <c r="D5922"/>
      <c r="E5922" t="inlineStr">
        <is>
          <t>https://www.youtube.com/results?search_query=Incredible+freeride+stunts+compilation&amp;sp=EgQgAXAB</t>
        </is>
      </c>
    </row>
    <row r="5923" ht="25.5" customHeight="1">
      <c r="A5923" t="inlineStr">
        <is>
          <t>freeride</t>
        </is>
      </c>
      <c r="B5923" t="inlineStr">
        <is>
          <t>Safety measures to ensure while freeriding: Do's and Don'ts</t>
        </is>
      </c>
      <c r="C5923"/>
      <c r="D5923"/>
      <c r="E5923" t="inlineStr">
        <is>
          <t>https://www.youtube.com/results?search_query=Safety+measures+to+ensure+while+freeriding:+Do's+and+Don'ts&amp;sp=EgQgAXAB</t>
        </is>
      </c>
    </row>
    <row r="5924" ht="25.5" customHeight="1">
      <c r="A5924" t="inlineStr">
        <is>
          <t>dirt jumping</t>
        </is>
      </c>
      <c r="B5924" t="inlineStr">
        <is>
          <t>Dirt jumping for beginners guide</t>
        </is>
      </c>
      <c r="C5924"/>
      <c r="D5924"/>
      <c r="E5924" t="inlineStr">
        <is>
          <t>https://www.youtube.com/results?search_query=Dirt+jumping+for+beginners+guide&amp;sp=EgQgAXAB</t>
        </is>
      </c>
    </row>
    <row r="5925" ht="25.5" customHeight="1">
      <c r="A5925" t="inlineStr">
        <is>
          <t>dirt jumping</t>
        </is>
      </c>
      <c r="B5925" t="inlineStr">
        <is>
          <t>Dirt jumping bike tutorial</t>
        </is>
      </c>
      <c r="C5925"/>
      <c r="D5925"/>
      <c r="E5925" t="inlineStr">
        <is>
          <t>https://www.youtube.com/results?search_query=Dirt+jumping+bike+tutorial&amp;sp=EgQgAXAB</t>
        </is>
      </c>
    </row>
    <row r="5926" ht="25.5" customHeight="1">
      <c r="A5926" t="inlineStr">
        <is>
          <t>dirt jumping</t>
        </is>
      </c>
      <c r="B5926" t="inlineStr">
        <is>
          <t>How to do dirt jumping tricks</t>
        </is>
      </c>
      <c r="C5926"/>
      <c r="D5926"/>
      <c r="E5926" t="inlineStr">
        <is>
          <t>https://www.youtube.com/results?search_query=How+to+do+dirt+jumping+tricks&amp;sp=EgQgAXAB</t>
        </is>
      </c>
    </row>
    <row r="5927" ht="25.5" customHeight="1">
      <c r="A5927" t="inlineStr">
        <is>
          <t>dirt jumping</t>
        </is>
      </c>
      <c r="B5927" t="inlineStr">
        <is>
          <t>A day in the life of a professional dirt jumper</t>
        </is>
      </c>
      <c r="C5927"/>
      <c r="D5927"/>
      <c r="E5927" t="inlineStr">
        <is>
          <t>https://www.youtube.com/results?search_query=A+day+in+the+life+of+a+professional+dirt+jumper&amp;sp=EgQgAXAB</t>
        </is>
      </c>
    </row>
    <row r="5928" ht="25.5" customHeight="1">
      <c r="A5928" t="inlineStr">
        <is>
          <t>dirt jumping</t>
        </is>
      </c>
      <c r="B5928" t="inlineStr">
        <is>
          <t>Dirt jumping competitions highlights</t>
        </is>
      </c>
      <c r="C5928"/>
      <c r="D5928"/>
      <c r="E5928" t="inlineStr">
        <is>
          <t>https://www.youtube.com/results?search_query=Dirt+jumping+competitions+highlights&amp;sp=EgQgAXAB</t>
        </is>
      </c>
    </row>
    <row r="5929" ht="25.5" customHeight="1">
      <c r="A5929" t="inlineStr">
        <is>
          <t>dirt jumping</t>
        </is>
      </c>
      <c r="B5929" t="inlineStr">
        <is>
          <t>Best bikes for dirt jumping review</t>
        </is>
      </c>
      <c r="C5929"/>
      <c r="D5929"/>
      <c r="E5929" t="inlineStr">
        <is>
          <t>https://www.youtube.com/results?search_query=Best+bikes+for+dirt+jumping+review&amp;sp=EgQgAXAB</t>
        </is>
      </c>
    </row>
    <row r="5930" ht="25.5" customHeight="1">
      <c r="A5930" t="inlineStr">
        <is>
          <t>dirt jumping</t>
        </is>
      </c>
      <c r="B5930" t="inlineStr">
        <is>
          <t>Dirt jumping tracks near me</t>
        </is>
      </c>
      <c r="C5930"/>
      <c r="D5930"/>
      <c r="E5930" t="inlineStr">
        <is>
          <t>https://www.youtube.com/results?search_query=Dirt+jumping+tracks+near+me&amp;sp=EgQgAXAB</t>
        </is>
      </c>
    </row>
    <row r="5931" ht="25.5" customHeight="1">
      <c r="A5931" t="inlineStr">
        <is>
          <t>dirt jumping</t>
        </is>
      </c>
      <c r="B5931" t="inlineStr">
        <is>
          <t>Advanced techniques in dirt jumping</t>
        </is>
      </c>
      <c r="C5931"/>
      <c r="D5931"/>
      <c r="E5931" t="inlineStr">
        <is>
          <t>https://www.youtube.com/results?search_query=Advanced+techniques+in+dirt+jumping&amp;sp=EgQgAXAB</t>
        </is>
      </c>
    </row>
    <row r="5932" ht="25.5" customHeight="1">
      <c r="A5932" t="inlineStr">
        <is>
          <t>dirt jumping</t>
        </is>
      </c>
      <c r="B5932" t="inlineStr">
        <is>
          <t>Dirt jumping vs BMX differences</t>
        </is>
      </c>
      <c r="C5932"/>
      <c r="D5932"/>
      <c r="E5932" t="inlineStr">
        <is>
          <t>https://www.youtube.com/results?search_query=Dirt+jumping+vs+BMX+differences&amp;sp=EgQgAXAB</t>
        </is>
      </c>
    </row>
    <row r="5933" ht="25.5" customHeight="1">
      <c r="A5933" t="inlineStr">
        <is>
          <t>dirt jumping</t>
        </is>
      </c>
      <c r="B5933" t="inlineStr">
        <is>
          <t>Building a dirt jump track at home tutorial</t>
        </is>
      </c>
      <c r="C5933"/>
      <c r="D5933"/>
      <c r="E5933" t="inlineStr">
        <is>
          <t>https://www.youtube.com/results?search_query=Building+a+dirt+jump+track+at+home+tutorial&amp;sp=EgQgAXAB</t>
        </is>
      </c>
    </row>
    <row r="5934" ht="25.5" customHeight="1">
      <c r="A5934" t="inlineStr">
        <is>
          <t>slopestyle</t>
        </is>
      </c>
      <c r="B5934" t="inlineStr">
        <is>
          <t>How to learn slopestyle snowboarding</t>
        </is>
      </c>
      <c r="C5934"/>
      <c r="D5934"/>
      <c r="E5934" t="inlineStr">
        <is>
          <t>https://www.youtube.com/results?search_query=How+to+learn+slopestyle+snowboarding&amp;sp=EgQgAXAB</t>
        </is>
      </c>
    </row>
    <row r="5935" ht="25.5" customHeight="1">
      <c r="A5935" t="inlineStr">
        <is>
          <t>slopestyle</t>
        </is>
      </c>
      <c r="B5935" t="inlineStr">
        <is>
          <t>Slopestyle snowboarding tutorial for beginners</t>
        </is>
      </c>
      <c r="C5935"/>
      <c r="D5935"/>
      <c r="E5935" t="inlineStr">
        <is>
          <t>https://www.youtube.com/results?search_query=Slopestyle+snowboarding+tutorial+for+beginners&amp;sp=EgQgAXAB</t>
        </is>
      </c>
    </row>
    <row r="5936" ht="25.5" customHeight="1">
      <c r="A5936" t="inlineStr">
        <is>
          <t>slopestyle</t>
        </is>
      </c>
      <c r="B5936" t="inlineStr">
        <is>
          <t>Day in the life of a slopestyle snowboarder</t>
        </is>
      </c>
      <c r="C5936"/>
      <c r="D5936"/>
      <c r="E5936" t="inlineStr">
        <is>
          <t>https://www.youtube.com/results?search_query=Day+in+the+life+of+a+slopestyle+snowboarder&amp;sp=EgQgAXAB</t>
        </is>
      </c>
    </row>
    <row r="5937" ht="25.5" customHeight="1">
      <c r="A5937" t="inlineStr">
        <is>
          <t>slopestyle</t>
        </is>
      </c>
      <c r="B5937" t="inlineStr">
        <is>
          <t>Best slopestyle snowboarding tricks compilation</t>
        </is>
      </c>
      <c r="C5937"/>
      <c r="D5937"/>
      <c r="E5937" t="inlineStr">
        <is>
          <t>https://www.youtube.com/results?search_query=Best+slopestyle+snowboarding+tricks+compilation&amp;sp=EgQgAXAB</t>
        </is>
      </c>
    </row>
    <row r="5938" ht="25.5" customHeight="1">
      <c r="A5938" t="inlineStr">
        <is>
          <t>slopestyle</t>
        </is>
      </c>
      <c r="B5938" t="inlineStr">
        <is>
          <t>Slopestyle mountain biking tips and techniques</t>
        </is>
      </c>
      <c r="C5938"/>
      <c r="D5938"/>
      <c r="E5938" t="inlineStr">
        <is>
          <t>https://www.youtube.com/results?search_query=Slopestyle+mountain+biking+tips+and+techniques&amp;sp=EgQgAXAB</t>
        </is>
      </c>
    </row>
    <row r="5939" ht="25.5" customHeight="1">
      <c r="A5939" t="inlineStr">
        <is>
          <t>slopestyle</t>
        </is>
      </c>
      <c r="B5939" t="inlineStr">
        <is>
          <t>How to master slopestyle mountain biking</t>
        </is>
      </c>
      <c r="C5939"/>
      <c r="D5939"/>
      <c r="E5939" t="inlineStr">
        <is>
          <t>https://www.youtube.com/results?search_query=How+to+master+slopestyle+mountain+biking&amp;sp=EgQgAXAB</t>
        </is>
      </c>
    </row>
    <row r="5940" ht="25.5" customHeight="1">
      <c r="A5940" t="inlineStr">
        <is>
          <t>slopestyle</t>
        </is>
      </c>
      <c r="B5940" t="inlineStr">
        <is>
          <t>Pro slopestyle mountain biker training routine</t>
        </is>
      </c>
      <c r="C5940"/>
      <c r="D5940"/>
      <c r="E5940" t="inlineStr">
        <is>
          <t>https://www.youtube.com/results?search_query=Pro+slopestyle+mountain+biker+training+routine&amp;sp=EgQgAXAB</t>
        </is>
      </c>
    </row>
    <row r="5941" ht="25.5" customHeight="1">
      <c r="A5941" t="inlineStr">
        <is>
          <t>slopestyle</t>
        </is>
      </c>
      <c r="B5941" t="inlineStr">
        <is>
          <t>Behind the scenes at a slopestyle competition</t>
        </is>
      </c>
      <c r="C5941"/>
      <c r="D5941"/>
      <c r="E5941" t="inlineStr">
        <is>
          <t>https://www.youtube.com/results?search_query=Behind+the+scenes+at+a+slopestyle+competition&amp;sp=EgQgAXAB</t>
        </is>
      </c>
    </row>
    <row r="5942" ht="25.5" customHeight="1">
      <c r="A5942" t="inlineStr">
        <is>
          <t>slopestyle</t>
        </is>
      </c>
      <c r="B5942" t="inlineStr">
        <is>
          <t>Extreme slopestyle skiing moments</t>
        </is>
      </c>
      <c r="C5942"/>
      <c r="D5942"/>
      <c r="E5942" t="inlineStr">
        <is>
          <t>https://www.youtube.com/results?search_query=Extreme+slopestyle+skiing+moments&amp;sp=EgQgAXAB</t>
        </is>
      </c>
    </row>
    <row r="5943" ht="25.5" customHeight="1">
      <c r="A5943" t="inlineStr">
        <is>
          <t>slopestyle</t>
        </is>
      </c>
      <c r="B5943" t="inlineStr">
        <is>
          <t>Technique analysis of top slopestyle athletes</t>
        </is>
      </c>
      <c r="C5943"/>
      <c r="D5943"/>
      <c r="E5943" t="inlineStr">
        <is>
          <t>https://www.youtube.com/results?search_query=Technique+analysis+of+top+slopestyle+athletes&amp;sp=EgQgAXAB</t>
        </is>
      </c>
    </row>
    <row r="5944" ht="25.5" customHeight="1">
      <c r="A5944" t="inlineStr">
        <is>
          <t>equestrianism</t>
        </is>
      </c>
      <c r="B5944" t="inlineStr">
        <is>
          <t>How to start equestrianism for beginners</t>
        </is>
      </c>
      <c r="C5944"/>
      <c r="D5944"/>
      <c r="E5944" t="inlineStr">
        <is>
          <t>https://www.youtube.com/results?search_query=How+to+start+equestrianism+for+beginners&amp;sp=EgQgAXAB</t>
        </is>
      </c>
    </row>
    <row r="5945" ht="25.5" customHeight="1">
      <c r="A5945" t="inlineStr">
        <is>
          <t>equestrianism</t>
        </is>
      </c>
      <c r="B5945" t="inlineStr">
        <is>
          <t>Best equestrianism training exercises</t>
        </is>
      </c>
      <c r="C5945"/>
      <c r="D5945"/>
      <c r="E5945" t="inlineStr">
        <is>
          <t>https://www.youtube.com/results?search_query=Best+equestrianism+training+exercises&amp;sp=EgQgAXAB</t>
        </is>
      </c>
    </row>
    <row r="5946" ht="25.5" customHeight="1">
      <c r="A5946" t="inlineStr">
        <is>
          <t>equestrianism</t>
        </is>
      </c>
      <c r="B5946" t="inlineStr">
        <is>
          <t>Day in the life of a professional equestrian</t>
        </is>
      </c>
      <c r="C5946"/>
      <c r="D5946"/>
      <c r="E5946" t="inlineStr">
        <is>
          <t>https://www.youtube.com/results?search_query=Day+in+the+life+of+a+professional+equestrian&amp;sp=EgQgAXAB</t>
        </is>
      </c>
    </row>
    <row r="5947" ht="25.5" customHeight="1">
      <c r="A5947" t="inlineStr">
        <is>
          <t>equestrianism</t>
        </is>
      </c>
      <c r="B5947" t="inlineStr">
        <is>
          <t>Equestrianism gear and equipment guide</t>
        </is>
      </c>
      <c r="C5947"/>
      <c r="D5947"/>
      <c r="E5947" t="inlineStr">
        <is>
          <t>https://www.youtube.com/results?search_query=Equestrianism+gear+and+equipment+guide&amp;sp=EgQgAXAB</t>
        </is>
      </c>
    </row>
    <row r="5948" ht="25.5" customHeight="1">
      <c r="A5948" t="inlineStr">
        <is>
          <t>equestrianism</t>
        </is>
      </c>
      <c r="B5948" t="inlineStr">
        <is>
          <t>Equestrianism horse care and grooming tips</t>
        </is>
      </c>
      <c r="C5948"/>
      <c r="D5948"/>
      <c r="E5948" t="inlineStr">
        <is>
          <t>https://www.youtube.com/results?search_query=Equestrianism+horse+care+and+grooming+tips&amp;sp=EgQgAXAB</t>
        </is>
      </c>
    </row>
    <row r="5949" ht="25.5" customHeight="1">
      <c r="A5949" t="inlineStr">
        <is>
          <t>equestrianism</t>
        </is>
      </c>
      <c r="B5949" t="inlineStr">
        <is>
          <t>How to improve equestrianism skills</t>
        </is>
      </c>
      <c r="C5949"/>
      <c r="D5949"/>
      <c r="E5949" t="inlineStr">
        <is>
          <t>https://www.youtube.com/results?search_query=How+to+improve+equestrianism+skills&amp;sp=EgQgAXAB</t>
        </is>
      </c>
    </row>
    <row r="5950" ht="25.5" customHeight="1">
      <c r="A5950" t="inlineStr">
        <is>
          <t>equestrianism</t>
        </is>
      </c>
      <c r="B5950" t="inlineStr">
        <is>
          <t>Top equestrianism competitions worldwide</t>
        </is>
      </c>
      <c r="C5950"/>
      <c r="D5950"/>
      <c r="E5950" t="inlineStr">
        <is>
          <t>https://www.youtube.com/results?search_query=Top+equestrianism+competitions+worldwide&amp;sp=EgQgAXAB</t>
        </is>
      </c>
    </row>
    <row r="5951" ht="25.5" customHeight="1">
      <c r="A5951" t="inlineStr">
        <is>
          <t>equestrianism</t>
        </is>
      </c>
      <c r="B5951" t="inlineStr">
        <is>
          <t>Equestrianism safety precautions and rules</t>
        </is>
      </c>
      <c r="C5951"/>
      <c r="D5951"/>
      <c r="E5951" t="inlineStr">
        <is>
          <t>https://www.youtube.com/results?search_query=Equestrianism+safety+precautions+and+rules&amp;sp=EgQgAXAB</t>
        </is>
      </c>
    </row>
    <row r="5952" ht="25.5" customHeight="1">
      <c r="A5952" t="inlineStr">
        <is>
          <t>equestrianism</t>
        </is>
      </c>
      <c r="B5952" t="inlineStr">
        <is>
          <t>How to build strength for equestrianism</t>
        </is>
      </c>
      <c r="C5952"/>
      <c r="D5952"/>
      <c r="E5952" t="inlineStr">
        <is>
          <t>https://www.youtube.com/results?search_query=How+to+build+strength+for+equestrianism&amp;sp=EgQgAXAB</t>
        </is>
      </c>
    </row>
    <row r="5953" ht="25.5" customHeight="1">
      <c r="A5953" t="inlineStr">
        <is>
          <t>equestrianism</t>
        </is>
      </c>
      <c r="B5953" t="inlineStr">
        <is>
          <t>Life of an Olympic equestrian rider</t>
        </is>
      </c>
      <c r="C5953"/>
      <c r="D5953"/>
      <c r="E5953" t="inlineStr">
        <is>
          <t>https://www.youtube.com/results?search_query=Life+of+an+Olympic+equestrian+rider&amp;sp=EgQgAXAB</t>
        </is>
      </c>
    </row>
    <row r="5954" ht="25.5" customHeight="1">
      <c r="A5954" t="inlineStr">
        <is>
          <t>fencing</t>
        </is>
      </c>
      <c r="B5954" t="inlineStr">
        <is>
          <t>How to start fencing for beginners</t>
        </is>
      </c>
      <c r="C5954"/>
      <c r="D5954"/>
      <c r="E5954" t="inlineStr">
        <is>
          <t>https://www.youtube.com/results?search_query=How+to+start+fencing+for+beginners&amp;sp=EgQgAXAB</t>
        </is>
      </c>
    </row>
    <row r="5955" ht="25.5" customHeight="1">
      <c r="A5955" t="inlineStr">
        <is>
          <t>fencing</t>
        </is>
      </c>
      <c r="B5955" t="inlineStr">
        <is>
          <t>Basic fencing techniques tutorial</t>
        </is>
      </c>
      <c r="C5955"/>
      <c r="D5955"/>
      <c r="E5955" t="inlineStr">
        <is>
          <t>https://www.youtube.com/results?search_query=Basic+fencing+techniques+tutorial&amp;sp=EgQgAXAB</t>
        </is>
      </c>
    </row>
    <row r="5956" ht="25.5" customHeight="1">
      <c r="A5956" t="inlineStr">
        <is>
          <t>fencing</t>
        </is>
      </c>
      <c r="B5956" t="inlineStr">
        <is>
          <t>Day in the life of a professional fencer</t>
        </is>
      </c>
      <c r="C5956"/>
      <c r="D5956"/>
      <c r="E5956" t="inlineStr">
        <is>
          <t>https://www.youtube.com/results?search_query=Day+in+the+life+of+a+professional+fencer&amp;sp=EgQgAXAB</t>
        </is>
      </c>
    </row>
    <row r="5957" ht="25.5" customHeight="1">
      <c r="A5957" t="inlineStr">
        <is>
          <t>fencing</t>
        </is>
      </c>
      <c r="B5957" t="inlineStr">
        <is>
          <t>Fencing match highlights</t>
        </is>
      </c>
      <c r="C5957"/>
      <c r="D5957"/>
      <c r="E5957" t="inlineStr">
        <is>
          <t>https://www.youtube.com/results?search_query=Fencing+match+highlights&amp;sp=EgQgAXAB</t>
        </is>
      </c>
    </row>
    <row r="5958" ht="25.5" customHeight="1">
      <c r="A5958" t="inlineStr">
        <is>
          <t>fencing</t>
        </is>
      </c>
      <c r="B5958" t="inlineStr">
        <is>
          <t>Understanding fencing rules and scoring</t>
        </is>
      </c>
      <c r="C5958"/>
      <c r="D5958"/>
      <c r="E5958" t="inlineStr">
        <is>
          <t>https://www.youtube.com/results?search_query=Understanding+fencing+rules+and+scoring&amp;sp=EgQgAXAB</t>
        </is>
      </c>
    </row>
    <row r="5959" ht="25.5" customHeight="1">
      <c r="A5959" t="inlineStr">
        <is>
          <t>fencing</t>
        </is>
      </c>
      <c r="B5959" t="inlineStr">
        <is>
          <t>Epic fencing duels in Olympic history</t>
        </is>
      </c>
      <c r="C5959"/>
      <c r="D5959"/>
      <c r="E5959" t="inlineStr">
        <is>
          <t>https://www.youtube.com/results?search_query=Epic+fencing+duels+in+Olympic+history&amp;sp=EgQgAXAB</t>
        </is>
      </c>
    </row>
    <row r="5960" ht="25.5" customHeight="1">
      <c r="A5960" t="inlineStr">
        <is>
          <t>fencing</t>
        </is>
      </c>
      <c r="B5960" t="inlineStr">
        <is>
          <t>How to choose the right fencing gear</t>
        </is>
      </c>
      <c r="C5960"/>
      <c r="D5960"/>
      <c r="E5960" t="inlineStr">
        <is>
          <t>https://www.youtube.com/results?search_query=How+to+choose+the+right+fencing+gear&amp;sp=EgQgAXAB</t>
        </is>
      </c>
    </row>
    <row r="5961" ht="25.5" customHeight="1">
      <c r="A5961" t="inlineStr">
        <is>
          <t>fencing</t>
        </is>
      </c>
      <c r="B5961" t="inlineStr">
        <is>
          <t>Foil versus Sabre fencing: what's the difference</t>
        </is>
      </c>
      <c r="C5961"/>
      <c r="D5961"/>
      <c r="E5961" t="inlineStr">
        <is>
          <t>https://www.youtube.com/results?search_query=Foil+versus+Sabre+fencing:+what's+the+difference&amp;sp=EgQgAXAB</t>
        </is>
      </c>
    </row>
    <row r="5962" ht="25.5" customHeight="1">
      <c r="A5962" t="inlineStr">
        <is>
          <t>fencing</t>
        </is>
      </c>
      <c r="B5962" t="inlineStr">
        <is>
          <t>Training drills for improving fencing skills</t>
        </is>
      </c>
      <c r="C5962"/>
      <c r="D5962"/>
      <c r="E5962" t="inlineStr">
        <is>
          <t>https://www.youtube.com/results?search_query=Training+drills+for+improving+fencing+skills&amp;sp=EgQgAXAB</t>
        </is>
      </c>
    </row>
    <row r="5963" ht="25.5" customHeight="1">
      <c r="A5963" t="inlineStr">
        <is>
          <t>fencing</t>
        </is>
      </c>
      <c r="B5963" t="inlineStr">
        <is>
          <t>Interview with top worldclass fencers</t>
        </is>
      </c>
      <c r="C5963"/>
      <c r="D5963"/>
      <c r="E5963" t="inlineStr">
        <is>
          <t>https://www.youtube.com/results?search_query=Interview+with+top+worldclass+fencers&amp;sp=EgQgAXAB</t>
        </is>
      </c>
    </row>
    <row r="5964" ht="25.5" customHeight="1">
      <c r="A5964" t="inlineStr">
        <is>
          <t>speed skating</t>
        </is>
      </c>
      <c r="B5964" t="inlineStr">
        <is>
          <t>Speed skating training tips</t>
        </is>
      </c>
      <c r="C5964"/>
      <c r="D5964"/>
      <c r="E5964" t="inlineStr">
        <is>
          <t>https://www.youtube.com/results?search_query=Speed+skating+training+tips&amp;sp=EgQgAXAB</t>
        </is>
      </c>
    </row>
    <row r="5965" ht="25.5" customHeight="1">
      <c r="A5965" t="inlineStr">
        <is>
          <t>speed skating</t>
        </is>
      </c>
      <c r="B5965" t="inlineStr">
        <is>
          <t>How to speed skate for beginners</t>
        </is>
      </c>
      <c r="C5965"/>
      <c r="D5965"/>
      <c r="E5965" t="inlineStr">
        <is>
          <t>https://www.youtube.com/results?search_query=How+to+speed+skate+for+beginners&amp;sp=EgQgAXAB</t>
        </is>
      </c>
    </row>
    <row r="5966" ht="25.5" customHeight="1">
      <c r="A5966" t="inlineStr">
        <is>
          <t>speed skating</t>
        </is>
      </c>
      <c r="B5966" t="inlineStr">
        <is>
          <t>Techniques for speed skating</t>
        </is>
      </c>
      <c r="C5966"/>
      <c r="D5966"/>
      <c r="E5966" t="inlineStr">
        <is>
          <t>https://www.youtube.com/results?search_query=Techniques+for+speed+skating&amp;sp=EgQgAXAB</t>
        </is>
      </c>
    </row>
    <row r="5967" ht="25.5" customHeight="1">
      <c r="A5967" t="inlineStr">
        <is>
          <t>speed skating</t>
        </is>
      </c>
      <c r="B5967" t="inlineStr">
        <is>
          <t>Speed skating competition highlights</t>
        </is>
      </c>
      <c r="C5967"/>
      <c r="D5967"/>
      <c r="E5967" t="inlineStr">
        <is>
          <t>https://www.youtube.com/results?search_query=Speed+skating+competition+highlights&amp;sp=EgQgAXAB</t>
        </is>
      </c>
    </row>
    <row r="5968" ht="25.5" customHeight="1">
      <c r="A5968" t="inlineStr">
        <is>
          <t>speed skating</t>
        </is>
      </c>
      <c r="B5968" t="inlineStr">
        <is>
          <t>Day in the life of a professional speed skater</t>
        </is>
      </c>
      <c r="C5968"/>
      <c r="D5968"/>
      <c r="E5968" t="inlineStr">
        <is>
          <t>https://www.youtube.com/results?search_query=Day+in+the+life+of+a+professional+speed+skater&amp;sp=EgQgAXAB</t>
        </is>
      </c>
    </row>
    <row r="5969" ht="25.5" customHeight="1">
      <c r="A5969" t="inlineStr">
        <is>
          <t>speed skating</t>
        </is>
      </c>
      <c r="B5969" t="inlineStr">
        <is>
          <t>Speed skating vs figure skating</t>
        </is>
      </c>
      <c r="C5969"/>
      <c r="D5969"/>
      <c r="E5969" t="inlineStr">
        <is>
          <t>https://www.youtube.com/results?search_query=Speed+skating+vs+figure+skating&amp;sp=EgQgAXAB</t>
        </is>
      </c>
    </row>
    <row r="5970" ht="25.5" customHeight="1">
      <c r="A5970" t="inlineStr">
        <is>
          <t>speed skating</t>
        </is>
      </c>
      <c r="B5970" t="inlineStr">
        <is>
          <t>Best equipment for speed skating</t>
        </is>
      </c>
      <c r="C5970"/>
      <c r="D5970"/>
      <c r="E5970" t="inlineStr">
        <is>
          <t>https://www.youtube.com/results?search_query=Best+equipment+for+speed+skating&amp;sp=EgQgAXAB</t>
        </is>
      </c>
    </row>
    <row r="5971" ht="25.5" customHeight="1">
      <c r="A5971" t="inlineStr">
        <is>
          <t>speed skating</t>
        </is>
      </c>
      <c r="B5971" t="inlineStr">
        <is>
          <t>Top speed skating races in history</t>
        </is>
      </c>
      <c r="C5971"/>
      <c r="D5971"/>
      <c r="E5971" t="inlineStr">
        <is>
          <t>https://www.youtube.com/results?search_query=Top+speed+skating+races+in+history&amp;sp=EgQgAXAB</t>
        </is>
      </c>
    </row>
    <row r="5972" ht="25.5" customHeight="1">
      <c r="A5972" t="inlineStr">
        <is>
          <t>speed skating</t>
        </is>
      </c>
      <c r="B5972" t="inlineStr">
        <is>
          <t>Speed skating Olympic records</t>
        </is>
      </c>
      <c r="C5972"/>
      <c r="D5972"/>
      <c r="E5972" t="inlineStr">
        <is>
          <t>https://www.youtube.com/results?search_query=Speed+skating+Olympic+records&amp;sp=EgQgAXAB</t>
        </is>
      </c>
    </row>
    <row r="5973" ht="25.5" customHeight="1">
      <c r="A5973" t="inlineStr">
        <is>
          <t>speed skating</t>
        </is>
      </c>
      <c r="B5973" t="inlineStr">
        <is>
          <t>Indoor vs outdoor speed skating</t>
        </is>
      </c>
      <c r="C5973"/>
      <c r="D5973"/>
      <c r="E5973" t="inlineStr">
        <is>
          <t>https://www.youtube.com/results?search_query=Indoor+vs+outdoor+speed+skating&amp;sp=EgQgAXAB</t>
        </is>
      </c>
    </row>
    <row r="5974" ht="25.5" customHeight="1">
      <c r="A5974" t="inlineStr">
        <is>
          <t>tumbling (gymnastics)</t>
        </is>
      </c>
      <c r="B5974" t="inlineStr">
        <is>
          <t>How to start tumbling in gymnastics for beginners</t>
        </is>
      </c>
      <c r="C5974"/>
      <c r="D5974"/>
      <c r="E5974" t="inlineStr">
        <is>
          <t>https://www.youtube.com/results?search_query=How+to+start+tumbling+in+gymnastics+for+beginners&amp;sp=EgQgAXAB</t>
        </is>
      </c>
    </row>
    <row r="5975" ht="25.5" customHeight="1">
      <c r="A5975" t="inlineStr">
        <is>
          <t>tumbling (gymnastics)</t>
        </is>
      </c>
      <c r="B5975" t="inlineStr">
        <is>
          <t>Advanced tumbling techniques in gymnastics</t>
        </is>
      </c>
      <c r="C5975"/>
      <c r="D5975"/>
      <c r="E5975" t="inlineStr">
        <is>
          <t>https://www.youtube.com/results?search_query=Advanced+tumbling+techniques+in+gymnastics&amp;sp=EgQgAXAB</t>
        </is>
      </c>
    </row>
    <row r="5976" ht="25.5" customHeight="1">
      <c r="A5976" t="inlineStr">
        <is>
          <t>tumbling (gymnastics)</t>
        </is>
      </c>
      <c r="B5976" t="inlineStr">
        <is>
          <t>Day in the life of a competitive gymnast</t>
        </is>
      </c>
      <c r="C5976"/>
      <c r="D5976"/>
      <c r="E5976" t="inlineStr">
        <is>
          <t>https://www.youtube.com/results?search_query=Day+in+the+life+of+a+competitive+gymnast&amp;sp=EgQgAXAB</t>
        </is>
      </c>
    </row>
    <row r="5977" ht="25.5" customHeight="1">
      <c r="A5977" t="inlineStr">
        <is>
          <t>tumbling (gymnastics)</t>
        </is>
      </c>
      <c r="B5977" t="inlineStr">
        <is>
          <t>Best tumbling combinations in gymnastics</t>
        </is>
      </c>
      <c r="C5977"/>
      <c r="D5977"/>
      <c r="E5977" t="inlineStr">
        <is>
          <t>https://www.youtube.com/results?search_query=Best+tumbling+combinations+in+gymnastics&amp;sp=EgQgAXAB</t>
        </is>
      </c>
    </row>
    <row r="5978" ht="25.5" customHeight="1">
      <c r="A5978" t="inlineStr">
        <is>
          <t>tumbling (gymnastics)</t>
        </is>
      </c>
      <c r="B5978" t="inlineStr">
        <is>
          <t>How to improve your tumbling skills in gymnastics</t>
        </is>
      </c>
      <c r="C5978"/>
      <c r="D5978"/>
      <c r="E5978" t="inlineStr">
        <is>
          <t>https://www.youtube.com/results?search_query=How+to+improve+your+tumbling+skills+in+gymnastics&amp;sp=EgQgAXAB</t>
        </is>
      </c>
    </row>
    <row r="5979" ht="25.5" customHeight="1">
      <c r="A5979" t="inlineStr">
        <is>
          <t>tumbling (gymnastics)</t>
        </is>
      </c>
      <c r="B5979" t="inlineStr">
        <is>
          <t>Tumbling routines in gymnastics championships</t>
        </is>
      </c>
      <c r="C5979"/>
      <c r="D5979"/>
      <c r="E5979" t="inlineStr">
        <is>
          <t>https://www.youtube.com/results?search_query=Tumbling+routines+in+gymnastics+championships&amp;sp=EgQgAXAB</t>
        </is>
      </c>
    </row>
    <row r="5980" ht="25.5" customHeight="1">
      <c r="A5980" t="inlineStr">
        <is>
          <t>tumbling (gymnastics)</t>
        </is>
      </c>
      <c r="B5980" t="inlineStr">
        <is>
          <t>Training tips for tumbling in gymnastics</t>
        </is>
      </c>
      <c r="C5980"/>
      <c r="D5980"/>
      <c r="E5980" t="inlineStr">
        <is>
          <t>https://www.youtube.com/results?search_query=Training+tips+for+tumbling+in+gymnastics&amp;sp=EgQgAXAB</t>
        </is>
      </c>
    </row>
    <row r="5981" ht="25.5" customHeight="1">
      <c r="A5981" t="inlineStr">
        <is>
          <t>tumbling (gymnastics)</t>
        </is>
      </c>
      <c r="B5981" t="inlineStr">
        <is>
          <t>Mastering the art of tumbling in gymnastics</t>
        </is>
      </c>
      <c r="C5981"/>
      <c r="D5981"/>
      <c r="E5981" t="inlineStr">
        <is>
          <t>https://www.youtube.com/results?search_query=Mastering+the+art+of+tumbling+in+gymnastics&amp;sp=EgQgAXAB</t>
        </is>
      </c>
    </row>
    <row r="5982" ht="25.5" customHeight="1">
      <c r="A5982" t="inlineStr">
        <is>
          <t>tumbling (gymnastics)</t>
        </is>
      </c>
      <c r="B5982" t="inlineStr">
        <is>
          <t>Common mistakes in tumbling and how to fix them</t>
        </is>
      </c>
      <c r="C5982"/>
      <c r="D5982"/>
      <c r="E5982" t="inlineStr">
        <is>
          <t>https://www.youtube.com/results?search_query=Common+mistakes+in+tumbling+and+how+to+fix+them&amp;sp=EgQgAXAB</t>
        </is>
      </c>
    </row>
    <row r="5983" ht="25.5" customHeight="1">
      <c r="A5983" t="inlineStr">
        <is>
          <t>tumbling (gymnastics)</t>
        </is>
      </c>
      <c r="B5983" t="inlineStr">
        <is>
          <t>Professional gymnast showing off tumbling skills</t>
        </is>
      </c>
      <c r="C5983"/>
      <c r="D5983"/>
      <c r="E5983" t="inlineStr">
        <is>
          <t>https://www.youtube.com/results?search_query=Professional+gymnast+showing+off+tumbling+skills&amp;sp=EgQgAXAB</t>
        </is>
      </c>
    </row>
    <row r="5984" ht="25.5" customHeight="1">
      <c r="A5984" t="inlineStr">
        <is>
          <t>baton twirling</t>
        </is>
      </c>
      <c r="B5984" t="inlineStr">
        <is>
          <t>How to start baton twirling for beginners</t>
        </is>
      </c>
      <c r="C5984"/>
      <c r="D5984"/>
      <c r="E5984" t="inlineStr">
        <is>
          <t>https://www.youtube.com/results?search_query=How+to+start+baton+twirling+for+beginners&amp;sp=EgQgAXAB</t>
        </is>
      </c>
    </row>
    <row r="5985" ht="25.5" customHeight="1">
      <c r="A5985" t="inlineStr">
        <is>
          <t>baton twirling</t>
        </is>
      </c>
      <c r="B5985" t="inlineStr">
        <is>
          <t>Advanced techniques in baton twirling</t>
        </is>
      </c>
      <c r="C5985"/>
      <c r="D5985"/>
      <c r="E5985" t="inlineStr">
        <is>
          <t>https://www.youtube.com/results?search_query=Advanced+techniques+in+baton+twirling&amp;sp=EgQgAXAB</t>
        </is>
      </c>
    </row>
    <row r="5986" ht="25.5" customHeight="1">
      <c r="A5986" t="inlineStr">
        <is>
          <t>baton twirling</t>
        </is>
      </c>
      <c r="B5986" t="inlineStr">
        <is>
          <t>Day in the life of a professional baton twirler</t>
        </is>
      </c>
      <c r="C5986"/>
      <c r="D5986"/>
      <c r="E5986" t="inlineStr">
        <is>
          <t>https://www.youtube.com/results?search_query=Day+in+the+life+of+a+professional+baton+twirler&amp;sp=EgQgAXAB</t>
        </is>
      </c>
    </row>
    <row r="5987" ht="25.5" customHeight="1">
      <c r="A5987" t="inlineStr">
        <is>
          <t>baton twirling</t>
        </is>
      </c>
      <c r="B5987" t="inlineStr">
        <is>
          <t>Baton twirling routines for competition</t>
        </is>
      </c>
      <c r="C5987"/>
      <c r="D5987"/>
      <c r="E5987" t="inlineStr">
        <is>
          <t>https://www.youtube.com/results?search_query=Baton+twirling+routines+for+competition&amp;sp=EgQgAXAB</t>
        </is>
      </c>
    </row>
    <row r="5988" ht="25.5" customHeight="1">
      <c r="A5988" t="inlineStr">
        <is>
          <t>baton twirling</t>
        </is>
      </c>
      <c r="B5988" t="inlineStr">
        <is>
          <t>Mastering the art of baton twirling</t>
        </is>
      </c>
      <c r="C5988"/>
      <c r="D5988"/>
      <c r="E5988" t="inlineStr">
        <is>
          <t>https://www.youtube.com/results?search_query=Mastering+the+art+of+baton+twirling&amp;sp=EgQgAXAB</t>
        </is>
      </c>
    </row>
    <row r="5989" ht="25.5" customHeight="1">
      <c r="A5989" t="inlineStr">
        <is>
          <t>baton twirling</t>
        </is>
      </c>
      <c r="B5989" t="inlineStr">
        <is>
          <t>Baton twirling performances at world championships</t>
        </is>
      </c>
      <c r="C5989"/>
      <c r="D5989"/>
      <c r="E5989" t="inlineStr">
        <is>
          <t>https://www.youtube.com/results?search_query=Baton+twirling+performances+at+world+championships&amp;sp=EgQgAXAB</t>
        </is>
      </c>
    </row>
    <row r="5990" ht="25.5" customHeight="1">
      <c r="A5990" t="inlineStr">
        <is>
          <t>baton twirling</t>
        </is>
      </c>
      <c r="B5990" t="inlineStr">
        <is>
          <t>Baton twirling instructional video for intermediate learners</t>
        </is>
      </c>
      <c r="C5990"/>
      <c r="D5990"/>
      <c r="E5990" t="inlineStr">
        <is>
          <t>https://www.youtube.com/results?search_query=Baton+twirling+instructional+video+for+intermediate+learners&amp;sp=EgQgAXAB</t>
        </is>
      </c>
    </row>
    <row r="5991" ht="25.5" customHeight="1">
      <c r="A5991" t="inlineStr">
        <is>
          <t>baton twirling</t>
        </is>
      </c>
      <c r="B5991" t="inlineStr">
        <is>
          <t>Toprated baton twirling classes online</t>
        </is>
      </c>
      <c r="C5991"/>
      <c r="D5991"/>
      <c r="E5991" t="inlineStr">
        <is>
          <t>https://www.youtube.com/results?search_query=Toprated+baton+twirling+classes+online&amp;sp=EgQgAXAB</t>
        </is>
      </c>
    </row>
    <row r="5992" ht="25.5" customHeight="1">
      <c r="A5992" t="inlineStr">
        <is>
          <t>baton twirling</t>
        </is>
      </c>
      <c r="B5992" t="inlineStr">
        <is>
          <t>World's best baton twirlers and their techniques</t>
        </is>
      </c>
      <c r="C5992"/>
      <c r="D5992"/>
      <c r="E5992" t="inlineStr">
        <is>
          <t>https://www.youtube.com/results?search_query=World's+best+baton+twirlers+and+their+techniques&amp;sp=EgQgAXAB</t>
        </is>
      </c>
    </row>
    <row r="5993" ht="25.5" customHeight="1">
      <c r="A5993" t="inlineStr">
        <is>
          <t>baton twirling</t>
        </is>
      </c>
      <c r="B5993" t="inlineStr">
        <is>
          <t>How to improve your baton twirling speed and precision</t>
        </is>
      </c>
      <c r="C5993"/>
      <c r="D5993"/>
      <c r="E5993" t="inlineStr">
        <is>
          <t>https://www.youtube.com/results?search_query=How+to+improve+your+baton+twirling+speed+and+precision&amp;sp=EgQgAXAB</t>
        </is>
      </c>
    </row>
    <row r="5994" ht="25.5" customHeight="1">
      <c r="A5994" t="inlineStr">
        <is>
          <t>artistic gymnastics</t>
        </is>
      </c>
      <c r="B5994" t="inlineStr">
        <is>
          <t>How to start artistic gymnastics for beginners</t>
        </is>
      </c>
      <c r="C5994"/>
      <c r="D5994"/>
      <c r="E5994" t="inlineStr">
        <is>
          <t>https://www.youtube.com/results?search_query=How+to+start+artistic+gymnastics+for+beginners&amp;sp=EgQgAXAB</t>
        </is>
      </c>
    </row>
    <row r="5995" ht="25.5" customHeight="1">
      <c r="A5995" t="inlineStr">
        <is>
          <t>artistic gymnastics</t>
        </is>
      </c>
      <c r="B5995" t="inlineStr">
        <is>
          <t>Artistic gymnastics training techniques</t>
        </is>
      </c>
      <c r="C5995"/>
      <c r="D5995"/>
      <c r="E5995" t="inlineStr">
        <is>
          <t>https://www.youtube.com/results?search_query=Artistic+gymnastics+training+techniques&amp;sp=EgQgAXAB</t>
        </is>
      </c>
    </row>
    <row r="5996" ht="25.5" customHeight="1">
      <c r="A5996" t="inlineStr">
        <is>
          <t>artistic gymnastics</t>
        </is>
      </c>
      <c r="B5996" t="inlineStr">
        <is>
          <t>Day in the life of an artistic gymnast</t>
        </is>
      </c>
      <c r="C5996"/>
      <c r="D5996"/>
      <c r="E5996" t="inlineStr">
        <is>
          <t>https://www.youtube.com/results?search_query=Day+in+the+life+of+an+artistic+gymnast&amp;sp=EgQgAXAB</t>
        </is>
      </c>
    </row>
    <row r="5997" ht="25.5" customHeight="1">
      <c r="A5997" t="inlineStr">
        <is>
          <t>artistic gymnastics</t>
        </is>
      </c>
      <c r="B5997" t="inlineStr">
        <is>
          <t>Artistic gymnastics routines for beginners</t>
        </is>
      </c>
      <c r="C5997"/>
      <c r="D5997"/>
      <c r="E5997" t="inlineStr">
        <is>
          <t>https://www.youtube.com/results?search_query=Artistic+gymnastics+routines+for+beginners&amp;sp=EgQgAXAB</t>
        </is>
      </c>
    </row>
    <row r="5998" ht="25.5" customHeight="1">
      <c r="A5998" t="inlineStr">
        <is>
          <t>artistic gymnastics</t>
        </is>
      </c>
      <c r="B5998" t="inlineStr">
        <is>
          <t>Guide to highlevel artistic gymnastics</t>
        </is>
      </c>
      <c r="C5998"/>
      <c r="D5998"/>
      <c r="E5998" t="inlineStr">
        <is>
          <t>https://www.youtube.com/results?search_query=Guide+to+highlevel+artistic+gymnastics&amp;sp=EgQgAXAB</t>
        </is>
      </c>
    </row>
    <row r="5999" ht="25.5" customHeight="1">
      <c r="A5999" t="inlineStr">
        <is>
          <t>artistic gymnastics</t>
        </is>
      </c>
      <c r="B5999" t="inlineStr">
        <is>
          <t>Artistic gymnastics tips and tricks</t>
        </is>
      </c>
      <c r="C5999"/>
      <c r="D5999"/>
      <c r="E5999" t="inlineStr">
        <is>
          <t>https://www.youtube.com/results?search_query=Artistic+gymnastics+tips+and+tricks&amp;sp=EgQgAXAB</t>
        </is>
      </c>
    </row>
    <row r="6000" ht="25.5" customHeight="1">
      <c r="A6000" t="inlineStr">
        <is>
          <t>artistic gymnastics</t>
        </is>
      </c>
      <c r="B6000" t="inlineStr">
        <is>
          <t>Artistic gymnastics competitions highlights</t>
        </is>
      </c>
      <c r="C6000"/>
      <c r="D6000"/>
      <c r="E6000" t="inlineStr">
        <is>
          <t>https://www.youtube.com/results?search_query=Artistic+gymnastics+competitions+highlights&amp;sp=EgQgAXAB</t>
        </is>
      </c>
    </row>
    <row r="6001" ht="25.5" customHeight="1">
      <c r="A6001" t="inlineStr">
        <is>
          <t>artistic gymnastics</t>
        </is>
      </c>
      <c r="B6001" t="inlineStr">
        <is>
          <t>How to improve in artistic gymnastics</t>
        </is>
      </c>
      <c r="C6001"/>
      <c r="D6001"/>
      <c r="E6001" t="inlineStr">
        <is>
          <t>https://www.youtube.com/results?search_query=How+to+improve+in+artistic+gymnastics&amp;sp=EgQgAXAB</t>
        </is>
      </c>
    </row>
    <row r="6002" ht="25.5" customHeight="1">
      <c r="A6002" t="inlineStr">
        <is>
          <t>artistic gymnastics</t>
        </is>
      </c>
      <c r="B6002" t="inlineStr">
        <is>
          <t>Essential moves for artistic gymnastics</t>
        </is>
      </c>
      <c r="C6002"/>
      <c r="D6002"/>
      <c r="E6002" t="inlineStr">
        <is>
          <t>https://www.youtube.com/results?search_query=Essential+moves+for+artistic+gymnastics&amp;sp=EgQgAXAB</t>
        </is>
      </c>
    </row>
    <row r="6003" ht="25.5" customHeight="1">
      <c r="A6003" t="inlineStr">
        <is>
          <t>artistic gymnastics</t>
        </is>
      </c>
      <c r="B6003" t="inlineStr">
        <is>
          <t>Artistic gymnastics strength and flexibility exercises</t>
        </is>
      </c>
      <c r="C6003"/>
      <c r="D6003"/>
      <c r="E6003" t="inlineStr">
        <is>
          <t>https://www.youtube.com/results?search_query=Artistic+gymnastics+strength+and+flexibility+exercises&amp;sp=EgQgAXAB</t>
        </is>
      </c>
    </row>
    <row r="6004" ht="25.5" customHeight="1">
      <c r="A6004" t="inlineStr">
        <is>
          <t>balance beam</t>
        </is>
      </c>
      <c r="B6004" t="inlineStr">
        <is>
          <t>How to do basic skills on a balance beam</t>
        </is>
      </c>
      <c r="C6004"/>
      <c r="D6004"/>
      <c r="E6004" t="inlineStr">
        <is>
          <t>https://www.youtube.com/results?search_query=How+to+do+basic+skills+on+a+balance+beam&amp;sp=EgQgAXAB</t>
        </is>
      </c>
    </row>
    <row r="6005" ht="25.5" customHeight="1">
      <c r="A6005" t="inlineStr">
        <is>
          <t>balance beam</t>
        </is>
      </c>
      <c r="B6005" t="inlineStr">
        <is>
          <t>Balance beam routines for beginners</t>
        </is>
      </c>
      <c r="C6005"/>
      <c r="D6005"/>
      <c r="E6005" t="inlineStr">
        <is>
          <t>https://www.youtube.com/results?search_query=Balance+beam+routines+for+beginners&amp;sp=EgQgAXAB</t>
        </is>
      </c>
    </row>
    <row r="6006" ht="25.5" customHeight="1">
      <c r="A6006" t="inlineStr">
        <is>
          <t>balance beam</t>
        </is>
      </c>
      <c r="B6006" t="inlineStr">
        <is>
          <t>Advanced balance beam techniques</t>
        </is>
      </c>
      <c r="C6006"/>
      <c r="D6006"/>
      <c r="E6006" t="inlineStr">
        <is>
          <t>https://www.youtube.com/results?search_query=Advanced+balance+beam+techniques&amp;sp=EgQgAXAB</t>
        </is>
      </c>
    </row>
    <row r="6007" ht="25.5" customHeight="1">
      <c r="A6007" t="inlineStr">
        <is>
          <t>balance beam</t>
        </is>
      </c>
      <c r="B6007" t="inlineStr">
        <is>
          <t>Day in the life of a balance beam gymnast</t>
        </is>
      </c>
      <c r="C6007"/>
      <c r="D6007"/>
      <c r="E6007" t="inlineStr">
        <is>
          <t>https://www.youtube.com/results?search_query=Day+in+the+life+of+a+balance+beam+gymnast&amp;sp=EgQgAXAB</t>
        </is>
      </c>
    </row>
    <row r="6008" ht="25.5" customHeight="1">
      <c r="A6008" t="inlineStr">
        <is>
          <t>balance beam</t>
        </is>
      </c>
      <c r="B6008" t="inlineStr">
        <is>
          <t>Balance beam workouts for strength and precision</t>
        </is>
      </c>
      <c r="C6008"/>
      <c r="D6008"/>
      <c r="E6008" t="inlineStr">
        <is>
          <t>https://www.youtube.com/results?search_query=Balance+beam+workouts+for+strength+and+precision&amp;sp=EgQgAXAB</t>
        </is>
      </c>
    </row>
    <row r="6009" ht="25.5" customHeight="1">
      <c r="A6009" t="inlineStr">
        <is>
          <t>balance beam</t>
        </is>
      </c>
      <c r="B6009" t="inlineStr">
        <is>
          <t>Balance beam moves explained step by step</t>
        </is>
      </c>
      <c r="C6009"/>
      <c r="D6009"/>
      <c r="E6009" t="inlineStr">
        <is>
          <t>https://www.youtube.com/results?search_query=Balance+beam+moves+explained+step+by+step&amp;sp=EgQgAXAB</t>
        </is>
      </c>
    </row>
    <row r="6010" ht="25.5" customHeight="1">
      <c r="A6010" t="inlineStr">
        <is>
          <t>balance beam</t>
        </is>
      </c>
      <c r="B6010" t="inlineStr">
        <is>
          <t>Professional gymnastics balance beam competition</t>
        </is>
      </c>
      <c r="C6010"/>
      <c r="D6010"/>
      <c r="E6010" t="inlineStr">
        <is>
          <t>https://www.youtube.com/results?search_query=Professional+gymnastics+balance+beam+competition&amp;sp=EgQgAXAB</t>
        </is>
      </c>
    </row>
    <row r="6011" ht="25.5" customHeight="1">
      <c r="A6011" t="inlineStr">
        <is>
          <t>balance beam</t>
        </is>
      </c>
      <c r="B6011" t="inlineStr">
        <is>
          <t>Balance beam safety tips and important practices</t>
        </is>
      </c>
      <c r="C6011"/>
      <c r="D6011"/>
      <c r="E6011" t="inlineStr">
        <is>
          <t>https://www.youtube.com/results?search_query=Balance+beam+safety+tips+and+important+practices&amp;sp=EgQgAXAB</t>
        </is>
      </c>
    </row>
    <row r="6012" ht="25.5" customHeight="1">
      <c r="A6012" t="inlineStr">
        <is>
          <t>balance beam</t>
        </is>
      </c>
      <c r="B6012" t="inlineStr">
        <is>
          <t>Improving your balance beam performance</t>
        </is>
      </c>
      <c r="C6012"/>
      <c r="D6012"/>
      <c r="E6012" t="inlineStr">
        <is>
          <t>https://www.youtube.com/results?search_query=Improving+your+balance+beam+performance&amp;sp=EgQgAXAB</t>
        </is>
      </c>
    </row>
    <row r="6013" ht="25.5" customHeight="1">
      <c r="A6013" t="inlineStr">
        <is>
          <t>balance beam</t>
        </is>
      </c>
      <c r="B6013" t="inlineStr">
        <is>
          <t>How to overcome fear on balance beam</t>
        </is>
      </c>
      <c r="C6013"/>
      <c r="D6013"/>
      <c r="E6013" t="inlineStr">
        <is>
          <t>https://www.youtube.com/results?search_query=How+to+overcome+fear+on+balance+beam&amp;sp=EgQgAXAB</t>
        </is>
      </c>
    </row>
    <row r="6014" ht="25.5" customHeight="1">
      <c r="A6014" t="inlineStr">
        <is>
          <t>floor (gymnastics)</t>
        </is>
      </c>
      <c r="B6014" t="inlineStr">
        <is>
          <t>How to start training in floor gymnastics</t>
        </is>
      </c>
      <c r="C6014"/>
      <c r="D6014"/>
      <c r="E6014" t="inlineStr">
        <is>
          <t>https://www.youtube.com/results?search_query=How+to+start+training+in+floor+gymnastics&amp;sp=EgQgAXAB</t>
        </is>
      </c>
    </row>
    <row r="6015" ht="25.5" customHeight="1">
      <c r="A6015" t="inlineStr">
        <is>
          <t>floor (gymnastics)</t>
        </is>
      </c>
      <c r="B6015" t="inlineStr">
        <is>
          <t>Basics of floor gymnastics for beginners</t>
        </is>
      </c>
      <c r="C6015"/>
      <c r="D6015"/>
      <c r="E6015" t="inlineStr">
        <is>
          <t>https://www.youtube.com/results?search_query=Basics+of+floor+gymnastics+for+beginners&amp;sp=EgQgAXAB</t>
        </is>
      </c>
    </row>
    <row r="6016" ht="25.5" customHeight="1">
      <c r="A6016" t="inlineStr">
        <is>
          <t>floor (gymnastics)</t>
        </is>
      </c>
      <c r="B6016" t="inlineStr">
        <is>
          <t>Advanced floor gymnastics techniques tutorial</t>
        </is>
      </c>
      <c r="C6016"/>
      <c r="D6016"/>
      <c r="E6016" t="inlineStr">
        <is>
          <t>https://www.youtube.com/results?search_query=Advanced+floor+gymnastics+techniques+tutorial&amp;sp=EgQgAXAB</t>
        </is>
      </c>
    </row>
    <row r="6017" ht="25.5" customHeight="1">
      <c r="A6017" t="inlineStr">
        <is>
          <t>floor (gymnastics)</t>
        </is>
      </c>
      <c r="B6017" t="inlineStr">
        <is>
          <t>Day in the life of a floor gymnast</t>
        </is>
      </c>
      <c r="C6017"/>
      <c r="D6017"/>
      <c r="E6017" t="inlineStr">
        <is>
          <t>https://www.youtube.com/results?search_query=Day+in+the+life+of+a+floor+gymnast&amp;sp=EgQgAXAB</t>
        </is>
      </c>
    </row>
    <row r="6018" ht="25.5" customHeight="1">
      <c r="A6018" t="inlineStr">
        <is>
          <t>floor (gymnastics)</t>
        </is>
      </c>
      <c r="B6018" t="inlineStr">
        <is>
          <t>Masterclass in floor gymnastics routines</t>
        </is>
      </c>
      <c r="C6018"/>
      <c r="D6018"/>
      <c r="E6018" t="inlineStr">
        <is>
          <t>https://www.youtube.com/results?search_query=Masterclass+in+floor+gymnastics+routines&amp;sp=EgQgAXAB</t>
        </is>
      </c>
    </row>
    <row r="6019" ht="25.5" customHeight="1">
      <c r="A6019" t="inlineStr">
        <is>
          <t>floor (gymnastics)</t>
        </is>
      </c>
      <c r="B6019" t="inlineStr">
        <is>
          <t>Training routine for floor gymnastics</t>
        </is>
      </c>
      <c r="C6019"/>
      <c r="D6019"/>
      <c r="E6019" t="inlineStr">
        <is>
          <t>https://www.youtube.com/results?search_query=Training+routine+for+floor+gymnastics&amp;sp=EgQgAXAB</t>
        </is>
      </c>
    </row>
    <row r="6020" ht="25.5" customHeight="1">
      <c r="A6020" t="inlineStr">
        <is>
          <t>floor (gymnastics)</t>
        </is>
      </c>
      <c r="B6020" t="inlineStr">
        <is>
          <t>Olympic floor gymnastics performances</t>
        </is>
      </c>
      <c r="C6020"/>
      <c r="D6020"/>
      <c r="E6020" t="inlineStr">
        <is>
          <t>https://www.youtube.com/results?search_query=Olympic+floor+gymnastics+performances&amp;sp=EgQgAXAB</t>
        </is>
      </c>
    </row>
    <row r="6021" ht="25.5" customHeight="1">
      <c r="A6021" t="inlineStr">
        <is>
          <t>floor (gymnastics)</t>
        </is>
      </c>
      <c r="B6021" t="inlineStr">
        <is>
          <t>Stepbystep guide to floor gymnastics moves</t>
        </is>
      </c>
      <c r="C6021"/>
      <c r="D6021"/>
      <c r="E6021" t="inlineStr">
        <is>
          <t>https://www.youtube.com/results?search_query=Stepbystep+guide+to+floor+gymnastics+moves&amp;sp=EgQgAXAB</t>
        </is>
      </c>
    </row>
    <row r="6022" ht="25.5" customHeight="1">
      <c r="A6022" t="inlineStr">
        <is>
          <t>floor (gymnastics)</t>
        </is>
      </c>
      <c r="B6022" t="inlineStr">
        <is>
          <t>Tutorial on floor gymnastics flips and turns</t>
        </is>
      </c>
      <c r="C6022"/>
      <c r="D6022"/>
      <c r="E6022" t="inlineStr">
        <is>
          <t>https://www.youtube.com/results?search_query=Tutorial+on+floor+gymnastics+flips+and+turns&amp;sp=EgQgAXAB</t>
        </is>
      </c>
    </row>
    <row r="6023" ht="25.5" customHeight="1">
      <c r="A6023" t="inlineStr">
        <is>
          <t>floor (gymnastics)</t>
        </is>
      </c>
      <c r="B6023" t="inlineStr">
        <is>
          <t>Indepth analysis of floor gymnastics choreography</t>
        </is>
      </c>
      <c r="C6023"/>
      <c r="D6023"/>
      <c r="E6023" t="inlineStr">
        <is>
          <t>https://www.youtube.com/results?search_query=Indepth+analysis+of+floor+gymnastics+choreography&amp;sp=EgQgAXAB</t>
        </is>
      </c>
    </row>
    <row r="6024" ht="25.5" customHeight="1">
      <c r="A6024" t="inlineStr">
        <is>
          <t>horizontal bar</t>
        </is>
      </c>
      <c r="B6024" t="inlineStr">
        <is>
          <t>How to exercise using a horizontal bar</t>
        </is>
      </c>
      <c r="C6024"/>
      <c r="D6024"/>
      <c r="E6024" t="inlineStr">
        <is>
          <t>https://www.youtube.com/results?search_query=How+to+exercise+using+a+horizontal+bar&amp;sp=EgQgAXAB</t>
        </is>
      </c>
    </row>
    <row r="6025" ht="25.5" customHeight="1">
      <c r="A6025" t="inlineStr">
        <is>
          <t>horizontal bar</t>
        </is>
      </c>
      <c r="B6025" t="inlineStr">
        <is>
          <t>Day in the life of a gymnast using a horizontal bar</t>
        </is>
      </c>
      <c r="C6025"/>
      <c r="D6025"/>
      <c r="E6025" t="inlineStr">
        <is>
          <t>https://www.youtube.com/results?search_query=Day+in+the+life+of+a+gymnast+using+a+horizontal+bar&amp;sp=EgQgAXAB</t>
        </is>
      </c>
    </row>
    <row r="6026" ht="25.5" customHeight="1">
      <c r="A6026" t="inlineStr">
        <is>
          <t>horizontal bar</t>
        </is>
      </c>
      <c r="B6026" t="inlineStr">
        <is>
          <t>Horizonal bar workouts for beginners</t>
        </is>
      </c>
      <c r="C6026"/>
      <c r="D6026"/>
      <c r="E6026" t="inlineStr">
        <is>
          <t>https://www.youtube.com/results?search_query=Horizonal+bar+workouts+for+beginners&amp;sp=EgQgAXAB</t>
        </is>
      </c>
    </row>
    <row r="6027" ht="25.5" customHeight="1">
      <c r="A6027" t="inlineStr">
        <is>
          <t>horizontal bar</t>
        </is>
      </c>
      <c r="B6027" t="inlineStr">
        <is>
          <t>Professional horizontal bar gymnastics training</t>
        </is>
      </c>
      <c r="C6027"/>
      <c r="D6027"/>
      <c r="E6027" t="inlineStr">
        <is>
          <t>https://www.youtube.com/results?search_query=Professional+horizontal+bar+gymnastics+training&amp;sp=EgQgAXAB</t>
        </is>
      </c>
    </row>
    <row r="6028" ht="25.5" customHeight="1">
      <c r="A6028" t="inlineStr">
        <is>
          <t>horizontal bar</t>
        </is>
      </c>
      <c r="B6028" t="inlineStr">
        <is>
          <t>Sports challenge on horizontal bar</t>
        </is>
      </c>
      <c r="C6028"/>
      <c r="D6028"/>
      <c r="E6028" t="inlineStr">
        <is>
          <t>https://www.youtube.com/results?search_query=Sports+challenge+on+horizontal+bar&amp;sp=EgQgAXAB</t>
        </is>
      </c>
    </row>
    <row r="6029" ht="25.5" customHeight="1">
      <c r="A6029" t="inlineStr">
        <is>
          <t>horizontal bar</t>
        </is>
      </c>
      <c r="B6029" t="inlineStr">
        <is>
          <t>Techniques in performing horizontal bar flips</t>
        </is>
      </c>
      <c r="C6029"/>
      <c r="D6029"/>
      <c r="E6029" t="inlineStr">
        <is>
          <t>https://www.youtube.com/results?search_query=Techniques+in+performing+horizontal+bar+flips&amp;sp=EgQgAXAB</t>
        </is>
      </c>
    </row>
    <row r="6030" ht="25.5" customHeight="1">
      <c r="A6030" t="inlineStr">
        <is>
          <t>horizontal bar</t>
        </is>
      </c>
      <c r="B6030" t="inlineStr">
        <is>
          <t>Using horizontal bar for calisthenics workout</t>
        </is>
      </c>
      <c r="C6030"/>
      <c r="D6030"/>
      <c r="E6030" t="inlineStr">
        <is>
          <t>https://www.youtube.com/results?search_query=Using+horizontal+bar+for+calisthenics+workout&amp;sp=EgQgAXAB</t>
        </is>
      </c>
    </row>
    <row r="6031" ht="25.5" customHeight="1">
      <c r="A6031" t="inlineStr">
        <is>
          <t>horizontal bar</t>
        </is>
      </c>
      <c r="B6031" t="inlineStr">
        <is>
          <t>Top notch horizontal bar routines</t>
        </is>
      </c>
      <c r="C6031"/>
      <c r="D6031"/>
      <c r="E6031" t="inlineStr">
        <is>
          <t>https://www.youtube.com/results?search_query=Top+notch+horizontal+bar+routines&amp;sp=EgQgAXAB</t>
        </is>
      </c>
    </row>
    <row r="6032" ht="25.5" customHeight="1">
      <c r="A6032" t="inlineStr">
        <is>
          <t>horizontal bar</t>
        </is>
      </c>
      <c r="B6032" t="inlineStr">
        <is>
          <t>How to install a horizontal bar at home</t>
        </is>
      </c>
      <c r="C6032"/>
      <c r="D6032"/>
      <c r="E6032" t="inlineStr">
        <is>
          <t>https://www.youtube.com/results?search_query=How+to+install+a+horizontal+bar+at+home&amp;sp=EgQgAXAB</t>
        </is>
      </c>
    </row>
    <row r="6033" ht="25.5" customHeight="1">
      <c r="A6033" t="inlineStr">
        <is>
          <t>horizontal bar</t>
        </is>
      </c>
      <c r="B6033" t="inlineStr">
        <is>
          <t>Outdoor activities involving horizontal bar</t>
        </is>
      </c>
      <c r="C6033"/>
      <c r="D6033"/>
      <c r="E6033" t="inlineStr">
        <is>
          <t>https://www.youtube.com/results?search_query=Outdoor+activities+involving+horizontal+bar&amp;sp=EgQgAXAB</t>
        </is>
      </c>
    </row>
    <row r="6034" ht="25.5" customHeight="1">
      <c r="A6034" t="inlineStr">
        <is>
          <t>parallel bars</t>
        </is>
      </c>
      <c r="B6034" t="inlineStr">
        <is>
          <t>How to use parallel bars for beginners</t>
        </is>
      </c>
      <c r="C6034"/>
      <c r="D6034"/>
      <c r="E6034" t="inlineStr">
        <is>
          <t>https://www.youtube.com/results?search_query=How+to+use+parallel+bars+for+beginners&amp;sp=EgQgAXAB</t>
        </is>
      </c>
    </row>
    <row r="6035" ht="25.5" customHeight="1">
      <c r="A6035" t="inlineStr">
        <is>
          <t>parallel bars</t>
        </is>
      </c>
      <c r="B6035" t="inlineStr">
        <is>
          <t>Parallel bars gymnastics routines</t>
        </is>
      </c>
      <c r="C6035"/>
      <c r="D6035"/>
      <c r="E6035" t="inlineStr">
        <is>
          <t>https://www.youtube.com/results?search_query=Parallel+bars+gymnastics+routines&amp;sp=EgQgAXAB</t>
        </is>
      </c>
    </row>
    <row r="6036" ht="25.5" customHeight="1">
      <c r="A6036" t="inlineStr">
        <is>
          <t>parallel bars</t>
        </is>
      </c>
      <c r="B6036" t="inlineStr">
        <is>
          <t>Day in the life of a professional parallel bars gymnast</t>
        </is>
      </c>
      <c r="C6036"/>
      <c r="D6036"/>
      <c r="E6036" t="inlineStr">
        <is>
          <t>https://www.youtube.com/results?search_query=Day+in+the+life+of+a+professional+parallel+bars+gymnast&amp;sp=EgQgAXAB</t>
        </is>
      </c>
    </row>
    <row r="6037" ht="25.5" customHeight="1">
      <c r="A6037" t="inlineStr">
        <is>
          <t>parallel bars</t>
        </is>
      </c>
      <c r="B6037" t="inlineStr">
        <is>
          <t>Parallel bars strength training exercises</t>
        </is>
      </c>
      <c r="C6037"/>
      <c r="D6037"/>
      <c r="E6037" t="inlineStr">
        <is>
          <t>https://www.youtube.com/results?search_query=Parallel+bars+strength+training+exercises&amp;sp=EgQgAXAB</t>
        </is>
      </c>
    </row>
    <row r="6038" ht="25.5" customHeight="1">
      <c r="A6038" t="inlineStr">
        <is>
          <t>parallel bars</t>
        </is>
      </c>
      <c r="B6038" t="inlineStr">
        <is>
          <t>How to build your own parallel bars at home</t>
        </is>
      </c>
      <c r="C6038"/>
      <c r="D6038"/>
      <c r="E6038" t="inlineStr">
        <is>
          <t>https://www.youtube.com/results?search_query=How+to+build+your+own+parallel+bars+at+home&amp;sp=EgQgAXAB</t>
        </is>
      </c>
    </row>
    <row r="6039" ht="25.5" customHeight="1">
      <c r="A6039" t="inlineStr">
        <is>
          <t>parallel bars</t>
        </is>
      </c>
      <c r="B6039" t="inlineStr">
        <is>
          <t>Parallel bars skills and techniques tutorial</t>
        </is>
      </c>
      <c r="C6039"/>
      <c r="D6039"/>
      <c r="E6039" t="inlineStr">
        <is>
          <t>https://www.youtube.com/results?search_query=Parallel+bars+skills+and+techniques+tutorial&amp;sp=EgQgAXAB</t>
        </is>
      </c>
    </row>
    <row r="6040" ht="25.5" customHeight="1">
      <c r="A6040" t="inlineStr">
        <is>
          <t>parallel bars</t>
        </is>
      </c>
      <c r="B6040" t="inlineStr">
        <is>
          <t>Full routine execution on parallel bars</t>
        </is>
      </c>
      <c r="C6040"/>
      <c r="D6040"/>
      <c r="E6040" t="inlineStr">
        <is>
          <t>https://www.youtube.com/results?search_query=Full+routine+execution+on+parallel+bars&amp;sp=EgQgAXAB</t>
        </is>
      </c>
    </row>
    <row r="6041" ht="25.5" customHeight="1">
      <c r="A6041" t="inlineStr">
        <is>
          <t>parallel bars</t>
        </is>
      </c>
      <c r="B6041" t="inlineStr">
        <is>
          <t>Parallel bars championship matches</t>
        </is>
      </c>
      <c r="C6041"/>
      <c r="D6041"/>
      <c r="E6041" t="inlineStr">
        <is>
          <t>https://www.youtube.com/results?search_query=Parallel+bars+championship+matches&amp;sp=EgQgAXAB</t>
        </is>
      </c>
    </row>
    <row r="6042" ht="25.5" customHeight="1">
      <c r="A6042" t="inlineStr">
        <is>
          <t>parallel bars</t>
        </is>
      </c>
      <c r="B6042" t="inlineStr">
        <is>
          <t>Doing dips on parallel bars: How to do it correctly</t>
        </is>
      </c>
      <c r="C6042"/>
      <c r="D6042"/>
      <c r="E6042" t="inlineStr">
        <is>
          <t>https://www.youtube.com/results?search_query=Doing+dips+on+parallel+bars:+How+to+do+it+correctly&amp;sp=EgQgAXAB</t>
        </is>
      </c>
    </row>
    <row r="6043" ht="25.5" customHeight="1">
      <c r="A6043" t="inlineStr">
        <is>
          <t>parallel bars</t>
        </is>
      </c>
      <c r="B6043" t="inlineStr">
        <is>
          <t>Parallel bars versus pullup bars comparison</t>
        </is>
      </c>
      <c r="C6043"/>
      <c r="D6043"/>
      <c r="E6043" t="inlineStr">
        <is>
          <t>https://www.youtube.com/results?search_query=Parallel+bars+versus+pullup+bars+comparison&amp;sp=EgQgAXAB</t>
        </is>
      </c>
    </row>
    <row r="6044" ht="25.5" customHeight="1">
      <c r="A6044" t="inlineStr">
        <is>
          <t>pommel horse</t>
        </is>
      </c>
      <c r="B6044" t="inlineStr">
        <is>
          <t>How to train on a pommel horse for beginners</t>
        </is>
      </c>
      <c r="C6044"/>
      <c r="D6044"/>
      <c r="E6044" t="inlineStr">
        <is>
          <t>https://www.youtube.com/results?search_query=How+to+train+on+a+pommel+horse+for+beginners&amp;sp=EgQgAXAB</t>
        </is>
      </c>
    </row>
    <row r="6045" ht="25.5" customHeight="1">
      <c r="A6045" t="inlineStr">
        <is>
          <t>pommel horse</t>
        </is>
      </c>
      <c r="B6045" t="inlineStr">
        <is>
          <t>Advanced pommel horse techniques</t>
        </is>
      </c>
      <c r="C6045"/>
      <c r="D6045"/>
      <c r="E6045" t="inlineStr">
        <is>
          <t>https://www.youtube.com/results?search_query=Advanced+pommel+horse+techniques&amp;sp=EgQgAXAB</t>
        </is>
      </c>
    </row>
    <row r="6046" ht="25.5" customHeight="1">
      <c r="A6046" t="inlineStr">
        <is>
          <t>pommel horse</t>
        </is>
      </c>
      <c r="B6046" t="inlineStr">
        <is>
          <t>Day in the life of a pommel horse gymnast</t>
        </is>
      </c>
      <c r="C6046"/>
      <c r="D6046"/>
      <c r="E6046" t="inlineStr">
        <is>
          <t>https://www.youtube.com/results?search_query=Day+in+the+life+of+a+pommel+horse+gymnast&amp;sp=EgQgAXAB</t>
        </is>
      </c>
    </row>
    <row r="6047" ht="25.5" customHeight="1">
      <c r="A6047" t="inlineStr">
        <is>
          <t>pommel horse</t>
        </is>
      </c>
      <c r="B6047" t="inlineStr">
        <is>
          <t>History of the pommel horse in gymnastics</t>
        </is>
      </c>
      <c r="C6047"/>
      <c r="D6047"/>
      <c r="E6047" t="inlineStr">
        <is>
          <t>https://www.youtube.com/results?search_query=History+of+the+pommel+horse+in+gymnastics&amp;sp=EgQgAXAB</t>
        </is>
      </c>
    </row>
    <row r="6048" ht="25.5" customHeight="1">
      <c r="A6048" t="inlineStr">
        <is>
          <t>pommel horse</t>
        </is>
      </c>
      <c r="B6048" t="inlineStr">
        <is>
          <t>Pommel horse routine examples</t>
        </is>
      </c>
      <c r="C6048"/>
      <c r="D6048"/>
      <c r="E6048" t="inlineStr">
        <is>
          <t>https://www.youtube.com/results?search_query=Pommel+horse+routine+examples&amp;sp=EgQgAXAB</t>
        </is>
      </c>
    </row>
    <row r="6049" ht="25.5" customHeight="1">
      <c r="A6049" t="inlineStr">
        <is>
          <t>pommel horse</t>
        </is>
      </c>
      <c r="B6049" t="inlineStr">
        <is>
          <t>Tips for improving pommel horse skills</t>
        </is>
      </c>
      <c r="C6049"/>
      <c r="D6049"/>
      <c r="E6049" t="inlineStr">
        <is>
          <t>https://www.youtube.com/results?search_query=Tips+for+improving+pommel+horse+skills&amp;sp=EgQgAXAB</t>
        </is>
      </c>
    </row>
    <row r="6050" ht="25.5" customHeight="1">
      <c r="A6050" t="inlineStr">
        <is>
          <t>pommel horse</t>
        </is>
      </c>
      <c r="B6050" t="inlineStr">
        <is>
          <t>Championship pommel horse performances</t>
        </is>
      </c>
      <c r="C6050"/>
      <c r="D6050"/>
      <c r="E6050" t="inlineStr">
        <is>
          <t>https://www.youtube.com/results?search_query=Championship+pommel+horse+performances&amp;sp=EgQgAXAB</t>
        </is>
      </c>
    </row>
    <row r="6051" ht="25.5" customHeight="1">
      <c r="A6051" t="inlineStr">
        <is>
          <t>pommel horse</t>
        </is>
      </c>
      <c r="B6051" t="inlineStr">
        <is>
          <t>Common mistakes in pommel horse routines</t>
        </is>
      </c>
      <c r="C6051"/>
      <c r="D6051"/>
      <c r="E6051" t="inlineStr">
        <is>
          <t>https://www.youtube.com/results?search_query=Common+mistakes+in+pommel+horse+routines&amp;sp=EgQgAXAB</t>
        </is>
      </c>
    </row>
    <row r="6052" ht="25.5" customHeight="1">
      <c r="A6052" t="inlineStr">
        <is>
          <t>pommel horse</t>
        </is>
      </c>
      <c r="B6052" t="inlineStr">
        <is>
          <t>Pommel horse training exercises</t>
        </is>
      </c>
      <c r="C6052"/>
      <c r="D6052"/>
      <c r="E6052" t="inlineStr">
        <is>
          <t>https://www.youtube.com/results?search_query=Pommel+horse+training+exercises&amp;sp=EgQgAXAB</t>
        </is>
      </c>
    </row>
    <row r="6053" ht="25.5" customHeight="1">
      <c r="A6053" t="inlineStr">
        <is>
          <t>pommel horse</t>
        </is>
      </c>
      <c r="B6053" t="inlineStr">
        <is>
          <t>Difference between pommel horse and parallel bars in gymnastics</t>
        </is>
      </c>
      <c r="C6053"/>
      <c r="D6053"/>
      <c r="E6053" t="inlineStr">
        <is>
          <t>https://www.youtube.com/results?search_query=Difference+between+pommel+horse+and+parallel+bars+in+gymnastics&amp;sp=EgQgAXAB</t>
        </is>
      </c>
    </row>
    <row r="6054" ht="25.5" customHeight="1">
      <c r="A6054" t="inlineStr">
        <is>
          <t>rings (gymnastics)</t>
        </is>
      </c>
      <c r="B6054" t="inlineStr">
        <is>
          <t>How to setup gymnastics rings at home'</t>
        </is>
      </c>
      <c r="C6054"/>
      <c r="D6054"/>
      <c r="E6054" t="inlineStr">
        <is>
          <t>https://www.youtube.com/results?search_query=How+to+setup+gymnastics+rings+at+home'&amp;sp=EgQgAXAB</t>
        </is>
      </c>
    </row>
    <row r="6055" ht="25.5" customHeight="1">
      <c r="A6055" t="inlineStr">
        <is>
          <t>rings (gymnastics)</t>
        </is>
      </c>
      <c r="B6055" t="inlineStr">
        <is>
          <t>Gymnastics rings workout for beginners'</t>
        </is>
      </c>
      <c r="C6055"/>
      <c r="D6055"/>
      <c r="E6055" t="inlineStr">
        <is>
          <t>https://www.youtube.com/results?search_query=Gymnastics+rings+workout+for+beginners'&amp;sp=EgQgAXAB</t>
        </is>
      </c>
    </row>
    <row r="6056" ht="25.5" customHeight="1">
      <c r="A6056" t="inlineStr">
        <is>
          <t>rings (gymnastics)</t>
        </is>
      </c>
      <c r="B6056" t="inlineStr">
        <is>
          <t>How to do a muscle up on rings in gymnastics'</t>
        </is>
      </c>
      <c r="C6056"/>
      <c r="D6056"/>
      <c r="E6056" t="inlineStr">
        <is>
          <t>https://www.youtube.com/results?search_query=How+to+do+a+muscle+up+on+rings+in+gymnastics'&amp;sp=EgQgAXAB</t>
        </is>
      </c>
    </row>
    <row r="6057" ht="25.5" customHeight="1">
      <c r="A6057" t="inlineStr">
        <is>
          <t>rings (gymnastics)</t>
        </is>
      </c>
      <c r="B6057" t="inlineStr">
        <is>
          <t>Day in the life of a gymnast using rings'</t>
        </is>
      </c>
      <c r="C6057"/>
      <c r="D6057"/>
      <c r="E6057" t="inlineStr">
        <is>
          <t>https://www.youtube.com/results?search_query=Day+in+the+life+of+a+gymnast+using+rings'&amp;sp=EgQgAXAB</t>
        </is>
      </c>
    </row>
    <row r="6058" ht="25.5" customHeight="1">
      <c r="A6058" t="inlineStr">
        <is>
          <t>rings (gymnastics)</t>
        </is>
      </c>
      <c r="B6058" t="inlineStr">
        <is>
          <t>Techniques to improve strength in gymnastics rings'</t>
        </is>
      </c>
      <c r="C6058"/>
      <c r="D6058"/>
      <c r="E6058" t="inlineStr">
        <is>
          <t>https://www.youtube.com/results?search_query=Techniques+to+improve+strength+in+gymnastics+rings'&amp;sp=EgQgAXAB</t>
        </is>
      </c>
    </row>
    <row r="6059" ht="25.5" customHeight="1">
      <c r="A6059" t="inlineStr">
        <is>
          <t>rings (gymnastics)</t>
        </is>
      </c>
      <c r="B6059" t="inlineStr">
        <is>
          <t>How to perform an iron cross on gymnastics rings'</t>
        </is>
      </c>
      <c r="C6059"/>
      <c r="D6059"/>
      <c r="E6059" t="inlineStr">
        <is>
          <t>https://www.youtube.com/results?search_query=How+to+perform+an+iron+cross+on+gymnastics+rings'&amp;sp=EgQgAXAB</t>
        </is>
      </c>
    </row>
    <row r="6060" ht="25.5" customHeight="1">
      <c r="A6060" t="inlineStr">
        <is>
          <t>rings (gymnastics)</t>
        </is>
      </c>
      <c r="B6060" t="inlineStr">
        <is>
          <t>Gymnastics rings challenge for pros'</t>
        </is>
      </c>
      <c r="C6060"/>
      <c r="D6060"/>
      <c r="E6060" t="inlineStr">
        <is>
          <t>https://www.youtube.com/results?search_query=Gymnastics+rings+challenge+for+pros'&amp;sp=EgQgAXAB</t>
        </is>
      </c>
    </row>
    <row r="6061" ht="25.5" customHeight="1">
      <c r="A6061" t="inlineStr">
        <is>
          <t>rings (gymnastics)</t>
        </is>
      </c>
      <c r="B6061" t="inlineStr">
        <is>
          <t>Back Lever tutorial on gymnastics rings'</t>
        </is>
      </c>
      <c r="C6061"/>
      <c r="D6061"/>
      <c r="E6061" t="inlineStr">
        <is>
          <t>https://www.youtube.com/results?search_query=Back+Lever+tutorial+on+gymnastics+rings'&amp;sp=EgQgAXAB</t>
        </is>
      </c>
    </row>
    <row r="6062" ht="25.5" customHeight="1">
      <c r="A6062" t="inlineStr">
        <is>
          <t>rings (gymnastics)</t>
        </is>
      </c>
      <c r="B6062" t="inlineStr">
        <is>
          <t>Step by step guide to understand gymnastics rings'</t>
        </is>
      </c>
      <c r="C6062"/>
      <c r="D6062"/>
      <c r="E6062" t="inlineStr">
        <is>
          <t>https://www.youtube.com/results?search_query=Step+by+step+guide+to+understand+gymnastics+rings'&amp;sp=EgQgAXAB</t>
        </is>
      </c>
    </row>
    <row r="6063" ht="25.5" customHeight="1">
      <c r="A6063" t="inlineStr">
        <is>
          <t>rings (gymnastics)</t>
        </is>
      </c>
      <c r="B6063" t="inlineStr">
        <is>
          <t>Routines involving gymnastics rings'</t>
        </is>
      </c>
      <c r="C6063"/>
      <c r="D6063"/>
      <c r="E6063" t="inlineStr">
        <is>
          <t>https://www.youtube.com/results?search_query=Routines+involving+gymnastics+rings'&amp;sp=EgQgAXAB</t>
        </is>
      </c>
    </row>
    <row r="6064" ht="25.5" customHeight="1">
      <c r="A6064" t="inlineStr">
        <is>
          <t>sport aerobics</t>
        </is>
      </c>
      <c r="B6064" t="inlineStr">
        <is>
          <t>Beginners guide to sport aerobics'</t>
        </is>
      </c>
      <c r="C6064"/>
      <c r="D6064"/>
      <c r="E6064" t="inlineStr">
        <is>
          <t>https://www.youtube.com/results?search_query=Beginners+guide+to+sport+aerobics'&amp;sp=EgQgAXAB</t>
        </is>
      </c>
    </row>
    <row r="6065" ht="25.5" customHeight="1">
      <c r="A6065" t="inlineStr">
        <is>
          <t>sport aerobics</t>
        </is>
      </c>
      <c r="B6065" t="inlineStr">
        <is>
          <t>How to do sport aerobics at home'</t>
        </is>
      </c>
      <c r="C6065"/>
      <c r="D6065"/>
      <c r="E6065" t="inlineStr">
        <is>
          <t>https://www.youtube.com/results?search_query=How+to+do+sport+aerobics+at+home'&amp;sp=EgQgAXAB</t>
        </is>
      </c>
    </row>
    <row r="6066" ht="25.5" customHeight="1">
      <c r="A6066" t="inlineStr">
        <is>
          <t>sport aerobics</t>
        </is>
      </c>
      <c r="B6066" t="inlineStr">
        <is>
          <t>Top sport aerobics workouts'</t>
        </is>
      </c>
      <c r="C6066"/>
      <c r="D6066"/>
      <c r="E6066" t="inlineStr">
        <is>
          <t>https://www.youtube.com/results?search_query=Top+sport+aerobics+workouts'&amp;sp=EgQgAXAB</t>
        </is>
      </c>
    </row>
    <row r="6067" ht="25.5" customHeight="1">
      <c r="A6067" t="inlineStr">
        <is>
          <t>sport aerobics</t>
        </is>
      </c>
      <c r="B6067" t="inlineStr">
        <is>
          <t>Day in the life of a sport aerobics athlete'</t>
        </is>
      </c>
      <c r="C6067"/>
      <c r="D6067"/>
      <c r="E6067" t="inlineStr">
        <is>
          <t>https://www.youtube.com/results?search_query=Day+in+the+life+of+a+sport+aerobics+athlete'&amp;sp=EgQgAXAB</t>
        </is>
      </c>
    </row>
    <row r="6068" ht="25.5" customHeight="1">
      <c r="A6068" t="inlineStr">
        <is>
          <t>sport aerobics</t>
        </is>
      </c>
      <c r="B6068" t="inlineStr">
        <is>
          <t>Sport aerobics championship highlights'</t>
        </is>
      </c>
      <c r="C6068"/>
      <c r="D6068"/>
      <c r="E6068" t="inlineStr">
        <is>
          <t>https://www.youtube.com/results?search_query=Sport+aerobics+championship+highlights'&amp;sp=EgQgAXAB</t>
        </is>
      </c>
    </row>
    <row r="6069" ht="25.5" customHeight="1">
      <c r="A6069" t="inlineStr">
        <is>
          <t>sport aerobics</t>
        </is>
      </c>
      <c r="B6069" t="inlineStr">
        <is>
          <t>Sport aerobics vs regular aerobics  Understanding the difference'</t>
        </is>
      </c>
      <c r="C6069"/>
      <c r="D6069"/>
      <c r="E6069" t="inlineStr">
        <is>
          <t>https://www.youtube.com/results?search_query=Sport+aerobics+vs+regular+aerobics++Understanding+the+difference'&amp;sp=EgQgAXAB</t>
        </is>
      </c>
    </row>
    <row r="6070" ht="25.5" customHeight="1">
      <c r="A6070" t="inlineStr">
        <is>
          <t>sport aerobics</t>
        </is>
      </c>
      <c r="B6070" t="inlineStr">
        <is>
          <t>Masterclass on sport aerobics'</t>
        </is>
      </c>
      <c r="C6070"/>
      <c r="D6070"/>
      <c r="E6070" t="inlineStr">
        <is>
          <t>https://www.youtube.com/results?search_query=Masterclass+on+sport+aerobics'&amp;sp=EgQgAXAB</t>
        </is>
      </c>
    </row>
    <row r="6071" ht="25.5" customHeight="1">
      <c r="A6071" t="inlineStr">
        <is>
          <t>sport aerobics</t>
        </is>
      </c>
      <c r="B6071" t="inlineStr">
        <is>
          <t>How to improve your sport aerobics routines'</t>
        </is>
      </c>
      <c r="C6071"/>
      <c r="D6071"/>
      <c r="E6071" t="inlineStr">
        <is>
          <t>https://www.youtube.com/results?search_query=How+to+improve+your+sport+aerobics+routines'&amp;sp=EgQgAXAB</t>
        </is>
      </c>
    </row>
    <row r="6072" ht="25.5" customHeight="1">
      <c r="A6072" t="inlineStr">
        <is>
          <t>sport aerobics</t>
        </is>
      </c>
      <c r="B6072" t="inlineStr">
        <is>
          <t>How to get started with sport aerobics for weight loss'</t>
        </is>
      </c>
      <c r="C6072"/>
      <c r="D6072"/>
      <c r="E6072" t="inlineStr">
        <is>
          <t>https://www.youtube.com/results?search_query=How+to+get+started+with+sport+aerobics+for+weight+loss'&amp;sp=EgQgAXAB</t>
        </is>
      </c>
    </row>
    <row r="6073" ht="25.5" customHeight="1">
      <c r="A6073" t="inlineStr">
        <is>
          <t>sport aerobics</t>
        </is>
      </c>
      <c r="B6073" t="inlineStr">
        <is>
          <t>Tips and tricks for executing sport aerobics moves correctly'</t>
        </is>
      </c>
      <c r="C6073"/>
      <c r="D6073"/>
      <c r="E6073" t="inlineStr">
        <is>
          <t>https://www.youtube.com/results?search_query=Tips+and+tricks+for+executing+sport+aerobics+moves+correctly'&amp;sp=EgQgAXAB</t>
        </is>
      </c>
    </row>
    <row r="6074" ht="25.5" customHeight="1">
      <c r="A6074" t="inlineStr">
        <is>
          <t>uneven bars</t>
        </is>
      </c>
      <c r="B6074" t="inlineStr">
        <is>
          <t>How to perform on uneven bars for beginners</t>
        </is>
      </c>
      <c r="C6074"/>
      <c r="D6074"/>
      <c r="E6074" t="inlineStr">
        <is>
          <t>https://www.youtube.com/results?search_query=How+to+perform+on+uneven+bars+for+beginners&amp;sp=EgQgAXAB</t>
        </is>
      </c>
    </row>
    <row r="6075" ht="25.5" customHeight="1">
      <c r="A6075" t="inlineStr">
        <is>
          <t>uneven bars</t>
        </is>
      </c>
      <c r="B6075" t="inlineStr">
        <is>
          <t>Uneven bars gymnastics routine tutorial</t>
        </is>
      </c>
      <c r="C6075"/>
      <c r="D6075"/>
      <c r="E6075" t="inlineStr">
        <is>
          <t>https://www.youtube.com/results?search_query=Uneven+bars+gymnastics+routine+tutorial&amp;sp=EgQgAXAB</t>
        </is>
      </c>
    </row>
    <row r="6076" ht="25.5" customHeight="1">
      <c r="A6076" t="inlineStr">
        <is>
          <t>uneven bars</t>
        </is>
      </c>
      <c r="B6076" t="inlineStr">
        <is>
          <t>Day in the life of an uneven bars gymnast</t>
        </is>
      </c>
      <c r="C6076"/>
      <c r="D6076"/>
      <c r="E6076" t="inlineStr">
        <is>
          <t>https://www.youtube.com/results?search_query=Day+in+the+life+of+an+uneven+bars+gymnast&amp;sp=EgQgAXAB</t>
        </is>
      </c>
    </row>
    <row r="6077" ht="25.5" customHeight="1">
      <c r="A6077" t="inlineStr">
        <is>
          <t>uneven bars</t>
        </is>
      </c>
      <c r="B6077" t="inlineStr">
        <is>
          <t>Best uneven bars performances in Olympics history</t>
        </is>
      </c>
      <c r="C6077"/>
      <c r="D6077"/>
      <c r="E6077" t="inlineStr">
        <is>
          <t>https://www.youtube.com/results?search_query=Best+uneven+bars+performances+in+Olympics+history&amp;sp=EgQgAXAB</t>
        </is>
      </c>
    </row>
    <row r="6078" ht="25.5" customHeight="1">
      <c r="A6078" t="inlineStr">
        <is>
          <t>uneven bars</t>
        </is>
      </c>
      <c r="B6078" t="inlineStr">
        <is>
          <t>Mastering advanced tricks on uneven bars</t>
        </is>
      </c>
      <c r="C6078"/>
      <c r="D6078"/>
      <c r="E6078" t="inlineStr">
        <is>
          <t>https://www.youtube.com/results?search_query=Mastering+advanced+tricks+on+uneven+bars&amp;sp=EgQgAXAB</t>
        </is>
      </c>
    </row>
    <row r="6079" ht="25.5" customHeight="1">
      <c r="A6079" t="inlineStr">
        <is>
          <t>uneven bars</t>
        </is>
      </c>
      <c r="B6079" t="inlineStr">
        <is>
          <t>Beginner's guide to uneven bars in gymnastics</t>
        </is>
      </c>
      <c r="C6079"/>
      <c r="D6079"/>
      <c r="E6079" t="inlineStr">
        <is>
          <t>https://www.youtube.com/results?search_query=Beginner's+guide+to+uneven+bars+in+gymnastics&amp;sp=EgQgAXAB</t>
        </is>
      </c>
    </row>
    <row r="6080" ht="25.5" customHeight="1">
      <c r="A6080" t="inlineStr">
        <is>
          <t>uneven bars</t>
        </is>
      </c>
      <c r="B6080" t="inlineStr">
        <is>
          <t>Upping your uneven bars routine game</t>
        </is>
      </c>
      <c r="C6080"/>
      <c r="D6080"/>
      <c r="E6080" t="inlineStr">
        <is>
          <t>https://www.youtube.com/results?search_query=Upping+your+uneven+bars+routine+game&amp;sp=EgQgAXAB</t>
        </is>
      </c>
    </row>
    <row r="6081" ht="25.5" customHeight="1">
      <c r="A6081" t="inlineStr">
        <is>
          <t>uneven bars</t>
        </is>
      </c>
      <c r="B6081" t="inlineStr">
        <is>
          <t>Professional training methods for uneven bars</t>
        </is>
      </c>
      <c r="C6081"/>
      <c r="D6081"/>
      <c r="E6081" t="inlineStr">
        <is>
          <t>https://www.youtube.com/results?search_query=Professional+training+methods+for+uneven+bars&amp;sp=EgQgAXAB</t>
        </is>
      </c>
    </row>
    <row r="6082" ht="25.5" customHeight="1">
      <c r="A6082" t="inlineStr">
        <is>
          <t>uneven bars</t>
        </is>
      </c>
      <c r="B6082" t="inlineStr">
        <is>
          <t>Tips to improve your uneven bars performance</t>
        </is>
      </c>
      <c r="C6082"/>
      <c r="D6082"/>
      <c r="E6082" t="inlineStr">
        <is>
          <t>https://www.youtube.com/results?search_query=Tips+to+improve+your+uneven+bars+performance&amp;sp=EgQgAXAB</t>
        </is>
      </c>
    </row>
    <row r="6083" ht="25.5" customHeight="1">
      <c r="A6083" t="inlineStr">
        <is>
          <t>uneven bars</t>
        </is>
      </c>
      <c r="B6083" t="inlineStr">
        <is>
          <t>Understanding and perfecting dismounts on uneven bars</t>
        </is>
      </c>
      <c r="C6083"/>
      <c r="D6083"/>
      <c r="E6083" t="inlineStr">
        <is>
          <t>https://www.youtube.com/results?search_query=Understanding+and+perfecting+dismounts+on+uneven+bars&amp;sp=EgQgAXAB</t>
        </is>
      </c>
    </row>
    <row r="6084" ht="25.5" customHeight="1">
      <c r="A6084" t="inlineStr">
        <is>
          <t>vault (gymnastics)</t>
        </is>
      </c>
      <c r="B6084" t="inlineStr">
        <is>
          <t>How to do a gymnastics vault for beginners</t>
        </is>
      </c>
      <c r="C6084"/>
      <c r="D6084"/>
      <c r="E6084" t="inlineStr">
        <is>
          <t>https://www.youtube.com/results?search_query=How+to+do+a+gymnastics+vault+for+beginners&amp;sp=EgQgAXAB</t>
        </is>
      </c>
    </row>
    <row r="6085" ht="25.5" customHeight="1">
      <c r="A6085" t="inlineStr">
        <is>
          <t>vault (gymnastics)</t>
        </is>
      </c>
      <c r="B6085" t="inlineStr">
        <is>
          <t>Gymnastics vault tutorials for advanced</t>
        </is>
      </c>
      <c r="C6085"/>
      <c r="D6085"/>
      <c r="E6085" t="inlineStr">
        <is>
          <t>https://www.youtube.com/results?search_query=Gymnastics+vault+tutorials+for+advanced&amp;sp=EgQgAXAB</t>
        </is>
      </c>
    </row>
    <row r="6086" ht="25.5" customHeight="1">
      <c r="A6086" t="inlineStr">
        <is>
          <t>vault (gymnastics)</t>
        </is>
      </c>
      <c r="B6086" t="inlineStr">
        <is>
          <t>Training techniques for gymnastics vault</t>
        </is>
      </c>
      <c r="C6086"/>
      <c r="D6086"/>
      <c r="E6086" t="inlineStr">
        <is>
          <t>https://www.youtube.com/results?search_query=Training+techniques+for+gymnastics+vault&amp;sp=EgQgAXAB</t>
        </is>
      </c>
    </row>
    <row r="6087" ht="25.5" customHeight="1">
      <c r="A6087" t="inlineStr">
        <is>
          <t>vault (gymnastics)</t>
        </is>
      </c>
      <c r="B6087" t="inlineStr">
        <is>
          <t>Day in the life of a gymnast training for vault</t>
        </is>
      </c>
      <c r="C6087"/>
      <c r="D6087"/>
      <c r="E6087" t="inlineStr">
        <is>
          <t>https://www.youtube.com/results?search_query=Day+in+the+life+of+a+gymnast+training+for+vault&amp;sp=EgQgAXAB</t>
        </is>
      </c>
    </row>
    <row r="6088" ht="25.5" customHeight="1">
      <c r="A6088" t="inlineStr">
        <is>
          <t>vault (gymnastics)</t>
        </is>
      </c>
      <c r="B6088" t="inlineStr">
        <is>
          <t>Improving your gymnastics vault form</t>
        </is>
      </c>
      <c r="C6088"/>
      <c r="D6088"/>
      <c r="E6088" t="inlineStr">
        <is>
          <t>https://www.youtube.com/results?search_query=Improving+your+gymnastics+vault+form&amp;sp=EgQgAXAB</t>
        </is>
      </c>
    </row>
    <row r="6089" ht="25.5" customHeight="1">
      <c r="A6089" t="inlineStr">
        <is>
          <t>vault (gymnastics)</t>
        </is>
      </c>
      <c r="B6089" t="inlineStr">
        <is>
          <t>Mastering the art of gymnastics vault</t>
        </is>
      </c>
      <c r="C6089"/>
      <c r="D6089"/>
      <c r="E6089" t="inlineStr">
        <is>
          <t>https://www.youtube.com/results?search_query=Mastering+the+art+of+gymnastics+vault&amp;sp=EgQgAXAB</t>
        </is>
      </c>
    </row>
    <row r="6090" ht="25.5" customHeight="1">
      <c r="A6090" t="inlineStr">
        <is>
          <t>vault (gymnastics)</t>
        </is>
      </c>
      <c r="B6090" t="inlineStr">
        <is>
          <t>Gymnastics vault routines explained</t>
        </is>
      </c>
      <c r="C6090"/>
      <c r="D6090"/>
      <c r="E6090" t="inlineStr">
        <is>
          <t>https://www.youtube.com/results?search_query=Gymnastics+vault+routines+explained&amp;sp=EgQgAXAB</t>
        </is>
      </c>
    </row>
    <row r="6091" ht="25.5" customHeight="1">
      <c r="A6091" t="inlineStr">
        <is>
          <t>vault (gymnastics)</t>
        </is>
      </c>
      <c r="B6091" t="inlineStr">
        <is>
          <t>Safety practices in gymnastics vault</t>
        </is>
      </c>
      <c r="C6091"/>
      <c r="D6091"/>
      <c r="E6091" t="inlineStr">
        <is>
          <t>https://www.youtube.com/results?search_query=Safety+practices+in+gymnastics+vault&amp;sp=EgQgAXAB</t>
        </is>
      </c>
    </row>
    <row r="6092" ht="25.5" customHeight="1">
      <c r="A6092" t="inlineStr">
        <is>
          <t>vault (gymnastics)</t>
        </is>
      </c>
      <c r="B6092" t="inlineStr">
        <is>
          <t>Professional gymnasts performing vault</t>
        </is>
      </c>
      <c r="C6092"/>
      <c r="D6092"/>
      <c r="E6092" t="inlineStr">
        <is>
          <t>https://www.youtube.com/results?search_query=Professional+gymnasts+performing+vault&amp;sp=EgQgAXAB</t>
        </is>
      </c>
    </row>
    <row r="6093" ht="25.5" customHeight="1">
      <c r="A6093" t="inlineStr">
        <is>
          <t>vault (gymnastics)</t>
        </is>
      </c>
      <c r="B6093" t="inlineStr">
        <is>
          <t>Breaking down the technique of a gymnastics vault</t>
        </is>
      </c>
      <c r="C6093"/>
      <c r="D6093"/>
      <c r="E6093" t="inlineStr">
        <is>
          <t>https://www.youtube.com/results?search_query=Breaking+down+the+technique+of+a+gymnastics+vault&amp;sp=EgQgAXAB</t>
        </is>
      </c>
    </row>
    <row r="6094" ht="25.5" customHeight="1">
      <c r="A6094" t="inlineStr">
        <is>
          <t>majorette (dancer)</t>
        </is>
      </c>
      <c r="B6094" t="inlineStr">
        <is>
          <t>Majorette dance tutorial for beginners</t>
        </is>
      </c>
      <c r="C6094"/>
      <c r="D6094"/>
      <c r="E6094" t="inlineStr">
        <is>
          <t>https://www.youtube.com/results?search_query=Majorette+dance+tutorial+for+beginners&amp;sp=EgQgAXAB</t>
        </is>
      </c>
    </row>
    <row r="6095" ht="25.5" customHeight="1">
      <c r="A6095" t="inlineStr">
        <is>
          <t>majorette (dancer)</t>
        </is>
      </c>
      <c r="B6095" t="inlineStr">
        <is>
          <t>Day in the life of a professional majorette dancer</t>
        </is>
      </c>
      <c r="C6095"/>
      <c r="D6095"/>
      <c r="E6095" t="inlineStr">
        <is>
          <t>https://www.youtube.com/results?search_query=Day+in+the+life+of+a+professional+majorette+dancer&amp;sp=EgQgAXAB</t>
        </is>
      </c>
    </row>
    <row r="6096" ht="25.5" customHeight="1">
      <c r="A6096" t="inlineStr">
        <is>
          <t>majorette (dancer)</t>
        </is>
      </c>
      <c r="B6096" t="inlineStr">
        <is>
          <t>How to perform basic majorette dance moves</t>
        </is>
      </c>
      <c r="C6096"/>
      <c r="D6096"/>
      <c r="E6096" t="inlineStr">
        <is>
          <t>https://www.youtube.com/results?search_query=How+to+perform+basic+majorette+dance+moves&amp;sp=EgQgAXAB</t>
        </is>
      </c>
    </row>
    <row r="6097" ht="25.5" customHeight="1">
      <c r="A6097" t="inlineStr">
        <is>
          <t>majorette (dancer)</t>
        </is>
      </c>
      <c r="B6097" t="inlineStr">
        <is>
          <t>History of majorette dance</t>
        </is>
      </c>
      <c r="C6097"/>
      <c r="D6097"/>
      <c r="E6097" t="inlineStr">
        <is>
          <t>https://www.youtube.com/results?search_query=History+of+majorette+dance&amp;sp=EgQgAXAB</t>
        </is>
      </c>
    </row>
    <row r="6098" ht="25.5" customHeight="1">
      <c r="A6098" t="inlineStr">
        <is>
          <t>majorette (dancer)</t>
        </is>
      </c>
      <c r="B6098" t="inlineStr">
        <is>
          <t>Top majorette dance performances</t>
        </is>
      </c>
      <c r="C6098"/>
      <c r="D6098"/>
      <c r="E6098" t="inlineStr">
        <is>
          <t>https://www.youtube.com/results?search_query=Top+majorette+dance+performances&amp;sp=EgQgAXAB</t>
        </is>
      </c>
    </row>
    <row r="6099" ht="25.5" customHeight="1">
      <c r="A6099" t="inlineStr">
        <is>
          <t>majorette (dancer)</t>
        </is>
      </c>
      <c r="B6099" t="inlineStr">
        <is>
          <t>Majorette dance choreography lessons</t>
        </is>
      </c>
      <c r="C6099"/>
      <c r="D6099"/>
      <c r="E6099" t="inlineStr">
        <is>
          <t>https://www.youtube.com/results?search_query=Majorette+dance+choreography+lessons&amp;sp=EgQgAXAB</t>
        </is>
      </c>
    </row>
    <row r="6100" ht="25.5" customHeight="1">
      <c r="A6100" t="inlineStr">
        <is>
          <t>majorette (dancer)</t>
        </is>
      </c>
      <c r="B6100" t="inlineStr">
        <is>
          <t>Tips to become a successful majorette dancer</t>
        </is>
      </c>
      <c r="C6100"/>
      <c r="D6100"/>
      <c r="E6100" t="inlineStr">
        <is>
          <t>https://www.youtube.com/results?search_query=Tips+to+become+a+successful+majorette+dancer&amp;sp=EgQgAXAB</t>
        </is>
      </c>
    </row>
    <row r="6101" ht="25.5" customHeight="1">
      <c r="A6101" t="inlineStr">
        <is>
          <t>majorette (dancer)</t>
        </is>
      </c>
      <c r="B6101" t="inlineStr">
        <is>
          <t>Essential majorette dance warm up exercises</t>
        </is>
      </c>
      <c r="C6101"/>
      <c r="D6101"/>
      <c r="E6101" t="inlineStr">
        <is>
          <t>https://www.youtube.com/results?search_query=Essential+majorette+dance+warm+up+exercises&amp;sp=EgQgAXAB</t>
        </is>
      </c>
    </row>
    <row r="6102" ht="25.5" customHeight="1">
      <c r="A6102" t="inlineStr">
        <is>
          <t>majorette (dancer)</t>
        </is>
      </c>
      <c r="B6102" t="inlineStr">
        <is>
          <t>Majorette dance troupe competitions</t>
        </is>
      </c>
      <c r="C6102"/>
      <c r="D6102"/>
      <c r="E6102" t="inlineStr">
        <is>
          <t>https://www.youtube.com/results?search_query=Majorette+dance+troupe+competitions&amp;sp=EgQgAXAB</t>
        </is>
      </c>
    </row>
    <row r="6103" ht="25.5" customHeight="1">
      <c r="A6103" t="inlineStr">
        <is>
          <t>majorette (dancer)</t>
        </is>
      </c>
      <c r="B6103" t="inlineStr">
        <is>
          <t>How to choose majorette dance costume</t>
        </is>
      </c>
      <c r="C6103"/>
      <c r="D6103"/>
      <c r="E6103" t="inlineStr">
        <is>
          <t>https://www.youtube.com/results?search_query=How+to+choose+majorette+dance+costume&amp;sp=EgQgAXAB</t>
        </is>
      </c>
    </row>
    <row r="6104" ht="25.5" customHeight="1">
      <c r="A6104" t="inlineStr">
        <is>
          <t>rhythmic gymnastics</t>
        </is>
      </c>
      <c r="B6104" t="inlineStr">
        <is>
          <t>How to start rhythmic gymnastics</t>
        </is>
      </c>
      <c r="C6104"/>
      <c r="D6104"/>
      <c r="E6104" t="inlineStr">
        <is>
          <t>https://www.youtube.com/results?search_query=How+to+start+rhythmic+gymnastics&amp;sp=EgQgAXAB</t>
        </is>
      </c>
    </row>
    <row r="6105" ht="25.5" customHeight="1">
      <c r="A6105" t="inlineStr">
        <is>
          <t>rhythmic gymnastics</t>
        </is>
      </c>
      <c r="B6105" t="inlineStr">
        <is>
          <t>Beginner's guide to rhythmic gymnastics</t>
        </is>
      </c>
      <c r="C6105"/>
      <c r="D6105"/>
      <c r="E6105" t="inlineStr">
        <is>
          <t>https://www.youtube.com/results?search_query=Beginner's+guide+to+rhythmic+gymnastics&amp;sp=EgQgAXAB</t>
        </is>
      </c>
    </row>
    <row r="6106" ht="25.5" customHeight="1">
      <c r="A6106" t="inlineStr">
        <is>
          <t>rhythmic gymnastics</t>
        </is>
      </c>
      <c r="B6106" t="inlineStr">
        <is>
          <t>Rhythmic gymnastics training routines</t>
        </is>
      </c>
      <c r="C6106"/>
      <c r="D6106"/>
      <c r="E6106" t="inlineStr">
        <is>
          <t>https://www.youtube.com/results?search_query=Rhythmic+gymnastics+training+routines&amp;sp=EgQgAXAB</t>
        </is>
      </c>
    </row>
    <row r="6107" ht="25.5" customHeight="1">
      <c r="A6107" t="inlineStr">
        <is>
          <t>rhythmic gymnastics</t>
        </is>
      </c>
      <c r="B6107" t="inlineStr">
        <is>
          <t>Rhythmic gymnastics competition full performance</t>
        </is>
      </c>
      <c r="C6107"/>
      <c r="D6107"/>
      <c r="E6107" t="inlineStr">
        <is>
          <t>https://www.youtube.com/results?search_query=Rhythmic+gymnastics+competition+full+performance&amp;sp=EgQgAXAB</t>
        </is>
      </c>
    </row>
    <row r="6108" ht="25.5" customHeight="1">
      <c r="A6108" t="inlineStr">
        <is>
          <t>rhythmic gymnastics</t>
        </is>
      </c>
      <c r="B6108" t="inlineStr">
        <is>
          <t>Day in the life of a rhythmic gymnast</t>
        </is>
      </c>
      <c r="C6108"/>
      <c r="D6108"/>
      <c r="E6108" t="inlineStr">
        <is>
          <t>https://www.youtube.com/results?search_query=Day+in+the+life+of+a+rhythmic+gymnast&amp;sp=EgQgAXAB</t>
        </is>
      </c>
    </row>
    <row r="6109" ht="25.5" customHeight="1">
      <c r="A6109" t="inlineStr">
        <is>
          <t>rhythmic gymnastics</t>
        </is>
      </c>
      <c r="B6109" t="inlineStr">
        <is>
          <t>Rhythmic gymnastics tutorial for beginners</t>
        </is>
      </c>
      <c r="C6109"/>
      <c r="D6109"/>
      <c r="E6109" t="inlineStr">
        <is>
          <t>https://www.youtube.com/results?search_query=Rhythmic+gymnastics+tutorial+for+beginners&amp;sp=EgQgAXAB</t>
        </is>
      </c>
    </row>
    <row r="6110" ht="25.5" customHeight="1">
      <c r="A6110" t="inlineStr">
        <is>
          <t>rhythmic gymnastics</t>
        </is>
      </c>
      <c r="B6110" t="inlineStr">
        <is>
          <t>Top rhythmic gymnastics performances</t>
        </is>
      </c>
      <c r="C6110"/>
      <c r="D6110"/>
      <c r="E6110" t="inlineStr">
        <is>
          <t>https://www.youtube.com/results?search_query=Top+rhythmic+gymnastics+performances&amp;sp=EgQgAXAB</t>
        </is>
      </c>
    </row>
    <row r="6111" ht="25.5" customHeight="1">
      <c r="A6111" t="inlineStr">
        <is>
          <t>rhythmic gymnastics</t>
        </is>
      </c>
      <c r="B6111" t="inlineStr">
        <is>
          <t>Training schedule of a professional rhythmic gymnast</t>
        </is>
      </c>
      <c r="C6111"/>
      <c r="D6111"/>
      <c r="E6111" t="inlineStr">
        <is>
          <t>https://www.youtube.com/results?search_query=Training+schedule+of+a+professional+rhythmic+gymnast&amp;sp=EgQgAXAB</t>
        </is>
      </c>
    </row>
    <row r="6112" ht="25.5" customHeight="1">
      <c r="A6112" t="inlineStr">
        <is>
          <t>rhythmic gymnastics</t>
        </is>
      </c>
      <c r="B6112" t="inlineStr">
        <is>
          <t>Rhythmic gymnastics flexibility and strength exercises</t>
        </is>
      </c>
      <c r="C6112"/>
      <c r="D6112"/>
      <c r="E6112" t="inlineStr">
        <is>
          <t>https://www.youtube.com/results?search_query=Rhythmic+gymnastics+flexibility+and+strength+exercises&amp;sp=EgQgAXAB</t>
        </is>
      </c>
    </row>
    <row r="6113" ht="25.5" customHeight="1">
      <c r="A6113" t="inlineStr">
        <is>
          <t>rhythmic gymnastics</t>
        </is>
      </c>
      <c r="B6113" t="inlineStr">
        <is>
          <t>How to improve at rhythmic gymnastics</t>
        </is>
      </c>
      <c r="C6113"/>
      <c r="D6113"/>
      <c r="E6113" t="inlineStr">
        <is>
          <t>https://www.youtube.com/results?search_query=How+to+improve+at+rhythmic+gymnastics&amp;sp=EgQgAXAB</t>
        </is>
      </c>
    </row>
    <row r="6114" ht="25.5" customHeight="1">
      <c r="A6114" t="inlineStr">
        <is>
          <t>hoop (rhythmic gymnastics)</t>
        </is>
      </c>
      <c r="B6114" t="inlineStr">
        <is>
          <t>How to use a hoop in rhythmic gymnastics</t>
        </is>
      </c>
      <c r="C6114"/>
      <c r="D6114"/>
      <c r="E6114" t="inlineStr">
        <is>
          <t>https://www.youtube.com/results?search_query=How+to+use+a+hoop+in+rhythmic+gymnastics&amp;sp=EgQgAXAB</t>
        </is>
      </c>
    </row>
    <row r="6115" ht="25.5" customHeight="1">
      <c r="A6115" t="inlineStr">
        <is>
          <t>hoop (rhythmic gymnastics)</t>
        </is>
      </c>
      <c r="B6115" t="inlineStr">
        <is>
          <t>Basic hoop moves for rhythmic gymnastics</t>
        </is>
      </c>
      <c r="C6115"/>
      <c r="D6115"/>
      <c r="E6115" t="inlineStr">
        <is>
          <t>https://www.youtube.com/results?search_query=Basic+hoop+moves+for+rhythmic+gymnastics&amp;sp=EgQgAXAB</t>
        </is>
      </c>
    </row>
    <row r="6116" ht="25.5" customHeight="1">
      <c r="A6116" t="inlineStr">
        <is>
          <t>hoop (rhythmic gymnastics)</t>
        </is>
      </c>
      <c r="B6116" t="inlineStr">
        <is>
          <t>Advanced hoop techniques in rhythmic gymnastics</t>
        </is>
      </c>
      <c r="C6116"/>
      <c r="D6116"/>
      <c r="E6116" t="inlineStr">
        <is>
          <t>https://www.youtube.com/results?search_query=Advanced+hoop+techniques+in+rhythmic+gymnastics&amp;sp=EgQgAXAB</t>
        </is>
      </c>
    </row>
    <row r="6117" ht="25.5" customHeight="1">
      <c r="A6117" t="inlineStr">
        <is>
          <t>hoop (rhythmic gymnastics)</t>
        </is>
      </c>
      <c r="B6117" t="inlineStr">
        <is>
          <t>Rhythmic gymnastics hoop routine tutorial</t>
        </is>
      </c>
      <c r="C6117"/>
      <c r="D6117"/>
      <c r="E6117" t="inlineStr">
        <is>
          <t>https://www.youtube.com/results?search_query=Rhythmic+gymnastics+hoop+routine+tutorial&amp;sp=EgQgAXAB</t>
        </is>
      </c>
    </row>
    <row r="6118" ht="25.5" customHeight="1">
      <c r="A6118" t="inlineStr">
        <is>
          <t>hoop (rhythmic gymnastics)</t>
        </is>
      </c>
      <c r="B6118" t="inlineStr">
        <is>
          <t>Day in the life of a rhythmic gymnast</t>
        </is>
      </c>
      <c r="C6118"/>
      <c r="D6118"/>
      <c r="E6118" t="inlineStr">
        <is>
          <t>https://www.youtube.com/results?search_query=Day+in+the+life+of+a+rhythmic+gymnast&amp;sp=EgQgAXAB</t>
        </is>
      </c>
    </row>
    <row r="6119" ht="25.5" customHeight="1">
      <c r="A6119" t="inlineStr">
        <is>
          <t>hoop (rhythmic gymnastics)</t>
        </is>
      </c>
      <c r="B6119" t="inlineStr">
        <is>
          <t>Mastering hoop throws in rhythmic gymnastics</t>
        </is>
      </c>
      <c r="C6119"/>
      <c r="D6119"/>
      <c r="E6119" t="inlineStr">
        <is>
          <t>https://www.youtube.com/results?search_query=Mastering+hoop+throws+in+rhythmic+gymnastics&amp;sp=EgQgAXAB</t>
        </is>
      </c>
    </row>
    <row r="6120" ht="25.5" customHeight="1">
      <c r="A6120" t="inlineStr">
        <is>
          <t>hoop (rhythmic gymnastics)</t>
        </is>
      </c>
      <c r="B6120" t="inlineStr">
        <is>
          <t>Professional rhythmic gymnastics hoop performances</t>
        </is>
      </c>
      <c r="C6120"/>
      <c r="D6120"/>
      <c r="E6120" t="inlineStr">
        <is>
          <t>https://www.youtube.com/results?search_query=Professional+rhythmic+gymnastics+hoop+performances&amp;sp=EgQgAXAB</t>
        </is>
      </c>
    </row>
    <row r="6121" ht="25.5" customHeight="1">
      <c r="A6121" t="inlineStr">
        <is>
          <t>hoop (rhythmic gymnastics)</t>
        </is>
      </c>
      <c r="B6121" t="inlineStr">
        <is>
          <t>Tips for better hoop control in rhythmic gymnastics</t>
        </is>
      </c>
      <c r="C6121"/>
      <c r="D6121"/>
      <c r="E6121" t="inlineStr">
        <is>
          <t>https://www.youtube.com/results?search_query=Tips+for+better+hoop+control+in+rhythmic+gymnastics&amp;sp=EgQgAXAB</t>
        </is>
      </c>
    </row>
    <row r="6122" ht="25.5" customHeight="1">
      <c r="A6122" t="inlineStr">
        <is>
          <t>hoop (rhythmic gymnastics)</t>
        </is>
      </c>
      <c r="B6122" t="inlineStr">
        <is>
          <t>Rhythmic gymnastics hoop training exercises</t>
        </is>
      </c>
      <c r="C6122"/>
      <c r="D6122"/>
      <c r="E6122" t="inlineStr">
        <is>
          <t>https://www.youtube.com/results?search_query=Rhythmic+gymnastics+hoop+training+exercises&amp;sp=EgQgAXAB</t>
        </is>
      </c>
    </row>
    <row r="6123" ht="25.5" customHeight="1">
      <c r="A6123" t="inlineStr">
        <is>
          <t>hoop (rhythmic gymnastics)</t>
        </is>
      </c>
      <c r="B6123" t="inlineStr">
        <is>
          <t>Improving spins and rolls in rhythmic gymnastics hoop routine</t>
        </is>
      </c>
      <c r="C6123"/>
      <c r="D6123"/>
      <c r="E6123" t="inlineStr">
        <is>
          <t>https://www.youtube.com/results?search_query=Improving+spins+and+rolls+in+rhythmic+gymnastics+hoop+routine&amp;sp=EgQgAXAB</t>
        </is>
      </c>
    </row>
    <row r="6124" ht="25.5" customHeight="1">
      <c r="A6124" t="inlineStr">
        <is>
          <t>ribbon (rhythmic gymnastics)</t>
        </is>
      </c>
      <c r="B6124" t="inlineStr">
        <is>
          <t>Introduction to ribbon in rhythmic gymnastics</t>
        </is>
      </c>
      <c r="C6124"/>
      <c r="D6124"/>
      <c r="E6124" t="inlineStr">
        <is>
          <t>https://www.youtube.com/results?search_query=Introduction+to+ribbon+in+rhythmic+gymnastics&amp;sp=EgQgAXAB</t>
        </is>
      </c>
    </row>
    <row r="6125" ht="25.5" customHeight="1">
      <c r="A6125" t="inlineStr">
        <is>
          <t>ribbon (rhythmic gymnastics)</t>
        </is>
      </c>
      <c r="B6125" t="inlineStr">
        <is>
          <t>How to start ribbon rhythmic gymnastics for beginners</t>
        </is>
      </c>
      <c r="C6125"/>
      <c r="D6125"/>
      <c r="E6125" t="inlineStr">
        <is>
          <t>https://www.youtube.com/results?search_query=How+to+start+ribbon+rhythmic+gymnastics+for+beginners&amp;sp=EgQgAXAB</t>
        </is>
      </c>
    </row>
    <row r="6126" ht="25.5" customHeight="1">
      <c r="A6126" t="inlineStr">
        <is>
          <t>ribbon (rhythmic gymnastics)</t>
        </is>
      </c>
      <c r="B6126" t="inlineStr">
        <is>
          <t>Top rhythmic gymnastics ribbon performances</t>
        </is>
      </c>
      <c r="C6126"/>
      <c r="D6126"/>
      <c r="E6126" t="inlineStr">
        <is>
          <t>https://www.youtube.com/results?search_query=Top+rhythmic+gymnastics+ribbon+performances&amp;sp=EgQgAXAB</t>
        </is>
      </c>
    </row>
    <row r="6127" ht="25.5" customHeight="1">
      <c r="A6127" t="inlineStr">
        <is>
          <t>ribbon (rhythmic gymnastics)</t>
        </is>
      </c>
      <c r="B6127" t="inlineStr">
        <is>
          <t>Training techniques for ribbon rhythmic gymnastics</t>
        </is>
      </c>
      <c r="C6127"/>
      <c r="D6127"/>
      <c r="E6127" t="inlineStr">
        <is>
          <t>https://www.youtube.com/results?search_query=Training+techniques+for+ribbon+rhythmic+gymnastics&amp;sp=EgQgAXAB</t>
        </is>
      </c>
    </row>
    <row r="6128" ht="25.5" customHeight="1">
      <c r="A6128" t="inlineStr">
        <is>
          <t>ribbon (rhythmic gymnastics)</t>
        </is>
      </c>
      <c r="B6128" t="inlineStr">
        <is>
          <t>How to master ribbon skills in rhythmic gymnastics</t>
        </is>
      </c>
      <c r="C6128"/>
      <c r="D6128"/>
      <c r="E6128" t="inlineStr">
        <is>
          <t>https://www.youtube.com/results?search_query=How+to+master+ribbon+skills+in+rhythmic+gymnastics&amp;sp=EgQgAXAB</t>
        </is>
      </c>
    </row>
    <row r="6129" ht="25.5" customHeight="1">
      <c r="A6129" t="inlineStr">
        <is>
          <t>ribbon (rhythmic gymnastics)</t>
        </is>
      </c>
      <c r="B6129" t="inlineStr">
        <is>
          <t>Rhythmic gymnastics ribbon routine explained</t>
        </is>
      </c>
      <c r="C6129"/>
      <c r="D6129"/>
      <c r="E6129" t="inlineStr">
        <is>
          <t>https://www.youtube.com/results?search_query=Rhythmic+gymnastics+ribbon+routine+explained&amp;sp=EgQgAXAB</t>
        </is>
      </c>
    </row>
    <row r="6130" ht="25.5" customHeight="1">
      <c r="A6130" t="inlineStr">
        <is>
          <t>ribbon (rhythmic gymnastics)</t>
        </is>
      </c>
      <c r="B6130" t="inlineStr">
        <is>
          <t>Day in the life of a rhythmic gymnast specializing in ribbon</t>
        </is>
      </c>
      <c r="C6130"/>
      <c r="D6130"/>
      <c r="E6130" t="inlineStr">
        <is>
          <t>https://www.youtube.com/results?search_query=Day+in+the+life+of+a+rhythmic+gymnast+specializing+in+ribbon&amp;sp=EgQgAXAB</t>
        </is>
      </c>
    </row>
    <row r="6131" ht="25.5" customHeight="1">
      <c r="A6131" t="inlineStr">
        <is>
          <t>ribbon (rhythmic gymnastics)</t>
        </is>
      </c>
      <c r="B6131" t="inlineStr">
        <is>
          <t>Indepth tutorial on ribbon twirling in rhythmic gymnastics</t>
        </is>
      </c>
      <c r="C6131"/>
      <c r="D6131"/>
      <c r="E6131" t="inlineStr">
        <is>
          <t>https://www.youtube.com/results?search_query=Indepth+tutorial+on+ribbon+twirling+in+rhythmic+gymnastics&amp;sp=EgQgAXAB</t>
        </is>
      </c>
    </row>
    <row r="6132" ht="25.5" customHeight="1">
      <c r="A6132" t="inlineStr">
        <is>
          <t>ribbon (rhythmic gymnastics)</t>
        </is>
      </c>
      <c r="B6132" t="inlineStr">
        <is>
          <t>Pro tips for improving your ribbon rhythmic gymnastics skills</t>
        </is>
      </c>
      <c r="C6132"/>
      <c r="D6132"/>
      <c r="E6132" t="inlineStr">
        <is>
          <t>https://www.youtube.com/results?search_query=Pro+tips+for+improving+your+ribbon+rhythmic+gymnastics+skills&amp;sp=EgQgAXAB</t>
        </is>
      </c>
    </row>
    <row r="6133" ht="25.5" customHeight="1">
      <c r="A6133" t="inlineStr">
        <is>
          <t>ribbon (rhythmic gymnastics)</t>
        </is>
      </c>
      <c r="B6133" t="inlineStr">
        <is>
          <t>Interview with a rhythmic gymnastics champion discussing ribbon technique</t>
        </is>
      </c>
      <c r="C6133"/>
      <c r="D6133"/>
      <c r="E6133" t="inlineStr">
        <is>
          <t>https://www.youtube.com/results?search_query=Interview+with+a+rhythmic+gymnastics+champion+discussing+ribbon+technique&amp;sp=EgQgAXAB</t>
        </is>
      </c>
    </row>
    <row r="6134" ht="25.5" customHeight="1">
      <c r="A6134" t="inlineStr">
        <is>
          <t>rope (rhythmic gymnastics)</t>
        </is>
      </c>
      <c r="B6134" t="inlineStr">
        <is>
          <t>Rhythmic gymnastics rope routine tutorial</t>
        </is>
      </c>
      <c r="C6134"/>
      <c r="D6134"/>
      <c r="E6134" t="inlineStr">
        <is>
          <t>https://www.youtube.com/results?search_query=Rhythmic+gymnastics+rope+routine+tutorial&amp;sp=EgQgAXAB</t>
        </is>
      </c>
    </row>
    <row r="6135" ht="25.5" customHeight="1">
      <c r="A6135" t="inlineStr">
        <is>
          <t>rope (rhythmic gymnastics)</t>
        </is>
      </c>
      <c r="B6135" t="inlineStr">
        <is>
          <t>How to handle the rope in rhythmic gymnastics</t>
        </is>
      </c>
      <c r="C6135"/>
      <c r="D6135"/>
      <c r="E6135" t="inlineStr">
        <is>
          <t>https://www.youtube.com/results?search_query=How+to+handle+the+rope+in+rhythmic+gymnastics&amp;sp=EgQgAXAB</t>
        </is>
      </c>
    </row>
    <row r="6136" ht="25.5" customHeight="1">
      <c r="A6136" t="inlineStr">
        <is>
          <t>rope (rhythmic gymnastics)</t>
        </is>
      </c>
      <c r="B6136" t="inlineStr">
        <is>
          <t>Top 10 rope performances in rhythmic gymnastics</t>
        </is>
      </c>
      <c r="C6136"/>
      <c r="D6136"/>
      <c r="E6136" t="inlineStr">
        <is>
          <t>https://www.youtube.com/results?search_query=Top+10+rope+performances+in+rhythmic+gymnastics&amp;sp=EgQgAXAB</t>
        </is>
      </c>
    </row>
    <row r="6137" ht="25.5" customHeight="1">
      <c r="A6137" t="inlineStr">
        <is>
          <t>rope (rhythmic gymnastics)</t>
        </is>
      </c>
      <c r="B6137" t="inlineStr">
        <is>
          <t>Day in the life of a rhythmic gymnast training with rope</t>
        </is>
      </c>
      <c r="C6137"/>
      <c r="D6137"/>
      <c r="E6137" t="inlineStr">
        <is>
          <t>https://www.youtube.com/results?search_query=Day+in+the+life+of+a+rhythmic+gymnast+training+with+rope&amp;sp=EgQgAXAB</t>
        </is>
      </c>
    </row>
    <row r="6138" ht="25.5" customHeight="1">
      <c r="A6138" t="inlineStr">
        <is>
          <t>rope (rhythmic gymnastics)</t>
        </is>
      </c>
      <c r="B6138" t="inlineStr">
        <is>
          <t>Techniques to master rope in rhythmic gymnastics</t>
        </is>
      </c>
      <c r="C6138"/>
      <c r="D6138"/>
      <c r="E6138" t="inlineStr">
        <is>
          <t>https://www.youtube.com/results?search_query=Techniques+to+master+rope+in+rhythmic+gymnastics&amp;sp=EgQgAXAB</t>
        </is>
      </c>
    </row>
    <row r="6139" ht="25.5" customHeight="1">
      <c r="A6139" t="inlineStr">
        <is>
          <t>rope (rhythmic gymnastics)</t>
        </is>
      </c>
      <c r="B6139" t="inlineStr">
        <is>
          <t>Rhythmic gymnastics rope competition rules</t>
        </is>
      </c>
      <c r="C6139"/>
      <c r="D6139"/>
      <c r="E6139" t="inlineStr">
        <is>
          <t>https://www.youtube.com/results?search_query=Rhythmic+gymnastics+rope+competition+rules&amp;sp=EgQgAXAB</t>
        </is>
      </c>
    </row>
    <row r="6140" ht="25.5" customHeight="1">
      <c r="A6140" t="inlineStr">
        <is>
          <t>rope (rhythmic gymnastics)</t>
        </is>
      </c>
      <c r="B6140" t="inlineStr">
        <is>
          <t>Beginners guide to rope use in rhythmic gymnastics</t>
        </is>
      </c>
      <c r="C6140"/>
      <c r="D6140"/>
      <c r="E6140" t="inlineStr">
        <is>
          <t>https://www.youtube.com/results?search_query=Beginners+guide+to+rope+use+in+rhythmic+gymnastics&amp;sp=EgQgAXAB</t>
        </is>
      </c>
    </row>
    <row r="6141" ht="25.5" customHeight="1">
      <c r="A6141" t="inlineStr">
        <is>
          <t>rope (rhythmic gymnastics)</t>
        </is>
      </c>
      <c r="B6141" t="inlineStr">
        <is>
          <t>Advanced rope tricks in rhythmic gymnastics</t>
        </is>
      </c>
      <c r="C6141"/>
      <c r="D6141"/>
      <c r="E6141" t="inlineStr">
        <is>
          <t>https://www.youtube.com/results?search_query=Advanced+rope+tricks+in+rhythmic+gymnastics&amp;sp=EgQgAXAB</t>
        </is>
      </c>
    </row>
    <row r="6142" ht="25.5" customHeight="1">
      <c r="A6142" t="inlineStr">
        <is>
          <t>rope (rhythmic gymnastics)</t>
        </is>
      </c>
      <c r="B6142" t="inlineStr">
        <is>
          <t>World championships rhythmic gymnastics rope performance</t>
        </is>
      </c>
      <c r="C6142"/>
      <c r="D6142"/>
      <c r="E6142" t="inlineStr">
        <is>
          <t>https://www.youtube.com/results?search_query=World+championships+rhythmic+gymnastics+rope+performance&amp;sp=EgQgAXAB</t>
        </is>
      </c>
    </row>
    <row r="6143" ht="25.5" customHeight="1">
      <c r="A6143" t="inlineStr">
        <is>
          <t>rope (rhythmic gymnastics)</t>
        </is>
      </c>
      <c r="B6143" t="inlineStr">
        <is>
          <t>Rope conditioning exercises for rhythmic gymnasts</t>
        </is>
      </c>
      <c r="C6143"/>
      <c r="D6143"/>
      <c r="E6143" t="inlineStr">
        <is>
          <t>https://www.youtube.com/results?search_query=Rope+conditioning+exercises+for+rhythmic+gymnasts&amp;sp=EgQgAXAB</t>
        </is>
      </c>
    </row>
    <row r="6144" ht="25.5" customHeight="1">
      <c r="A6144" t="inlineStr">
        <is>
          <t>ball (rhythmic gymnastics)</t>
        </is>
      </c>
      <c r="B6144" t="inlineStr">
        <is>
          <t>Rhythmic gymnastics ball routine tutorial</t>
        </is>
      </c>
      <c r="C6144"/>
      <c r="D6144"/>
      <c r="E6144" t="inlineStr">
        <is>
          <t>https://www.youtube.com/results?search_query=Rhythmic+gymnastics+ball+routine+tutorial&amp;sp=EgQgAXAB</t>
        </is>
      </c>
    </row>
    <row r="6145" ht="25.5" customHeight="1">
      <c r="A6145" t="inlineStr">
        <is>
          <t>ball (rhythmic gymnastics)</t>
        </is>
      </c>
      <c r="B6145" t="inlineStr">
        <is>
          <t>How to do rhythmic gymnastics with a ball</t>
        </is>
      </c>
      <c r="C6145"/>
      <c r="D6145"/>
      <c r="E6145" t="inlineStr">
        <is>
          <t>https://www.youtube.com/results?search_query=How+to+do+rhythmic+gymnastics+with+a+ball&amp;sp=EgQgAXAB</t>
        </is>
      </c>
    </row>
    <row r="6146" ht="25.5" customHeight="1">
      <c r="A6146" t="inlineStr">
        <is>
          <t>ball (rhythmic gymnastics)</t>
        </is>
      </c>
      <c r="B6146" t="inlineStr">
        <is>
          <t>Rhythmic gymnastics ball skills for beginners</t>
        </is>
      </c>
      <c r="C6146"/>
      <c r="D6146"/>
      <c r="E6146" t="inlineStr">
        <is>
          <t>https://www.youtube.com/results?search_query=Rhythmic+gymnastics+ball+skills+for+beginners&amp;sp=EgQgAXAB</t>
        </is>
      </c>
    </row>
    <row r="6147" ht="25.5" customHeight="1">
      <c r="A6147" t="inlineStr">
        <is>
          <t>ball (rhythmic gymnastics)</t>
        </is>
      </c>
      <c r="B6147" t="inlineStr">
        <is>
          <t>Top rhythmic gymnastics ball performances</t>
        </is>
      </c>
      <c r="C6147"/>
      <c r="D6147"/>
      <c r="E6147" t="inlineStr">
        <is>
          <t>https://www.youtube.com/results?search_query=Top+rhythmic+gymnastics+ball+performances&amp;sp=EgQgAXAB</t>
        </is>
      </c>
    </row>
    <row r="6148" ht="25.5" customHeight="1">
      <c r="A6148" t="inlineStr">
        <is>
          <t>ball (rhythmic gymnastics)</t>
        </is>
      </c>
      <c r="B6148" t="inlineStr">
        <is>
          <t>Advanced rhythmic gymnastics ball techniques</t>
        </is>
      </c>
      <c r="C6148"/>
      <c r="D6148"/>
      <c r="E6148" t="inlineStr">
        <is>
          <t>https://www.youtube.com/results?search_query=Advanced+rhythmic+gymnastics+ball+techniques&amp;sp=EgQgAXAB</t>
        </is>
      </c>
    </row>
    <row r="6149" ht="25.5" customHeight="1">
      <c r="A6149" t="inlineStr">
        <is>
          <t>ball (rhythmic gymnastics)</t>
        </is>
      </c>
      <c r="B6149" t="inlineStr">
        <is>
          <t>Day in the life of a rhythmic gymnast with ball</t>
        </is>
      </c>
      <c r="C6149"/>
      <c r="D6149"/>
      <c r="E6149" t="inlineStr">
        <is>
          <t>https://www.youtube.com/results?search_query=Day+in+the+life+of+a+rhythmic+gymnast+with+ball&amp;sp=EgQgAXAB</t>
        </is>
      </c>
    </row>
    <row r="6150" ht="25.5" customHeight="1">
      <c r="A6150" t="inlineStr">
        <is>
          <t>ball (rhythmic gymnastics)</t>
        </is>
      </c>
      <c r="B6150" t="inlineStr">
        <is>
          <t>Rhythmic gymnastics ball training routine</t>
        </is>
      </c>
      <c r="C6150"/>
      <c r="D6150"/>
      <c r="E6150" t="inlineStr">
        <is>
          <t>https://www.youtube.com/results?search_query=Rhythmic+gymnastics+ball+training+routine&amp;sp=EgQgAXAB</t>
        </is>
      </c>
    </row>
    <row r="6151" ht="25.5" customHeight="1">
      <c r="A6151" t="inlineStr">
        <is>
          <t>ball (rhythmic gymnastics)</t>
        </is>
      </c>
      <c r="B6151" t="inlineStr">
        <is>
          <t>Improve your rhythmic gymnastics ball skills</t>
        </is>
      </c>
      <c r="C6151"/>
      <c r="D6151"/>
      <c r="E6151" t="inlineStr">
        <is>
          <t>https://www.youtube.com/results?search_query=Improve+your+rhythmic+gymnastics+ball+skills&amp;sp=EgQgAXAB</t>
        </is>
      </c>
    </row>
    <row r="6152" ht="25.5" customHeight="1">
      <c r="A6152" t="inlineStr">
        <is>
          <t>ball (rhythmic gymnastics)</t>
        </is>
      </c>
      <c r="B6152" t="inlineStr">
        <is>
          <t>History of the ball in rhythmic gymnastics</t>
        </is>
      </c>
      <c r="C6152"/>
      <c r="D6152"/>
      <c r="E6152" t="inlineStr">
        <is>
          <t>https://www.youtube.com/results?search_query=History+of+the+ball+in+rhythmic+gymnastics&amp;sp=EgQgAXAB</t>
        </is>
      </c>
    </row>
    <row r="6153" ht="25.5" customHeight="1">
      <c r="A6153" t="inlineStr">
        <is>
          <t>ball (rhythmic gymnastics)</t>
        </is>
      </c>
      <c r="B6153" t="inlineStr">
        <is>
          <t>Rhythmic gymnastics ball championships highlights</t>
        </is>
      </c>
      <c r="C6153"/>
      <c r="D6153"/>
      <c r="E6153" t="inlineStr">
        <is>
          <t>https://www.youtube.com/results?search_query=Rhythmic+gymnastics+ball+championships+highlights&amp;sp=EgQgAXAB</t>
        </is>
      </c>
    </row>
    <row r="6154" ht="25.5" customHeight="1">
      <c r="A6154" t="inlineStr">
        <is>
          <t>juggling club</t>
        </is>
      </c>
      <c r="B6154" t="inlineStr">
        <is>
          <t>How to juggle with clubs for beginners</t>
        </is>
      </c>
      <c r="C6154"/>
      <c r="D6154"/>
      <c r="E6154" t="inlineStr">
        <is>
          <t>https://www.youtube.com/results?search_query=How+to+juggle+with+clubs+for+beginners&amp;sp=EgQgAXAB</t>
        </is>
      </c>
    </row>
    <row r="6155" ht="25.5" customHeight="1">
      <c r="A6155" t="inlineStr">
        <is>
          <t>juggling club</t>
        </is>
      </c>
      <c r="B6155" t="inlineStr">
        <is>
          <t>Juggling club tricks tutorial</t>
        </is>
      </c>
      <c r="C6155"/>
      <c r="D6155"/>
      <c r="E6155" t="inlineStr">
        <is>
          <t>https://www.youtube.com/results?search_query=Juggling+club+tricks+tutorial&amp;sp=EgQgAXAB</t>
        </is>
      </c>
    </row>
    <row r="6156" ht="25.5" customHeight="1">
      <c r="A6156" t="inlineStr">
        <is>
          <t>juggling club</t>
        </is>
      </c>
      <c r="B6156" t="inlineStr">
        <is>
          <t>Day in the life of a professional club juggler</t>
        </is>
      </c>
      <c r="C6156"/>
      <c r="D6156"/>
      <c r="E6156" t="inlineStr">
        <is>
          <t>https://www.youtube.com/results?search_query=Day+in+the+life+of+a+professional+club+juggler&amp;sp=EgQgAXAB</t>
        </is>
      </c>
    </row>
    <row r="6157" ht="25.5" customHeight="1">
      <c r="A6157" t="inlineStr">
        <is>
          <t>juggling club</t>
        </is>
      </c>
      <c r="B6157" t="inlineStr">
        <is>
          <t>Advanced juggling club techniques</t>
        </is>
      </c>
      <c r="C6157"/>
      <c r="D6157"/>
      <c r="E6157" t="inlineStr">
        <is>
          <t>https://www.youtube.com/results?search_query=Advanced+juggling+club+techniques&amp;sp=EgQgAXAB</t>
        </is>
      </c>
    </row>
    <row r="6158" ht="25.5" customHeight="1">
      <c r="A6158" t="inlineStr">
        <is>
          <t>juggling club</t>
        </is>
      </c>
      <c r="B6158" t="inlineStr">
        <is>
          <t>World record for most clubs juggled</t>
        </is>
      </c>
      <c r="C6158"/>
      <c r="D6158"/>
      <c r="E6158" t="inlineStr">
        <is>
          <t>https://www.youtube.com/results?search_query=World+record+for+most+clubs+juggled&amp;sp=EgQgAXAB</t>
        </is>
      </c>
    </row>
    <row r="6159" ht="25.5" customHeight="1">
      <c r="A6159" t="inlineStr">
        <is>
          <t>juggling club</t>
        </is>
      </c>
      <c r="B6159" t="inlineStr">
        <is>
          <t>History of club juggling</t>
        </is>
      </c>
      <c r="C6159"/>
      <c r="D6159"/>
      <c r="E6159" t="inlineStr">
        <is>
          <t>https://www.youtube.com/results?search_query=History+of+club+juggling&amp;sp=EgQgAXAB</t>
        </is>
      </c>
    </row>
    <row r="6160" ht="25.5" customHeight="1">
      <c r="A6160" t="inlineStr">
        <is>
          <t>juggling club</t>
        </is>
      </c>
      <c r="B6160" t="inlineStr">
        <is>
          <t>Impressive club juggling sequences</t>
        </is>
      </c>
      <c r="C6160"/>
      <c r="D6160"/>
      <c r="E6160" t="inlineStr">
        <is>
          <t>https://www.youtube.com/results?search_query=Impressive+club+juggling+sequences&amp;sp=EgQgAXAB</t>
        </is>
      </c>
    </row>
    <row r="6161" ht="25.5" customHeight="1">
      <c r="A6161" t="inlineStr">
        <is>
          <t>juggling club</t>
        </is>
      </c>
      <c r="B6161" t="inlineStr">
        <is>
          <t>Tips for better club juggling</t>
        </is>
      </c>
      <c r="C6161"/>
      <c r="D6161"/>
      <c r="E6161" t="inlineStr">
        <is>
          <t>https://www.youtube.com/results?search_query=Tips+for+better+club+juggling&amp;sp=EgQgAXAB</t>
        </is>
      </c>
    </row>
    <row r="6162" ht="25.5" customHeight="1">
      <c r="A6162" t="inlineStr">
        <is>
          <t>juggling club</t>
        </is>
      </c>
      <c r="B6162" t="inlineStr">
        <is>
          <t>Learning to juggle with clubs</t>
        </is>
      </c>
      <c r="C6162"/>
      <c r="D6162"/>
      <c r="E6162" t="inlineStr">
        <is>
          <t>https://www.youtube.com/results?search_query=Learning+to+juggle+with+clubs&amp;sp=EgQgAXAB</t>
        </is>
      </c>
    </row>
    <row r="6163" ht="25.5" customHeight="1">
      <c r="A6163" t="inlineStr">
        <is>
          <t>juggling club</t>
        </is>
      </c>
      <c r="B6163" t="inlineStr">
        <is>
          <t>Juggling club performances at a circus</t>
        </is>
      </c>
      <c r="C6163"/>
      <c r="D6163"/>
      <c r="E6163" t="inlineStr">
        <is>
          <t>https://www.youtube.com/results?search_query=Juggling+club+performances+at+a+circus&amp;sp=EgQgAXAB</t>
        </is>
      </c>
    </row>
    <row r="6164" ht="25.5" customHeight="1">
      <c r="A6164" t="inlineStr">
        <is>
          <t>tricking</t>
        </is>
      </c>
      <c r="B6164" t="inlineStr">
        <is>
          <t>How to start tricking for beginners</t>
        </is>
      </c>
      <c r="C6164"/>
      <c r="D6164"/>
      <c r="E6164" t="inlineStr">
        <is>
          <t>https://www.youtube.com/results?search_query=How+to+start+tricking+for+beginners&amp;sp=EgQgAXAB</t>
        </is>
      </c>
    </row>
    <row r="6165" ht="25.5" customHeight="1">
      <c r="A6165" t="inlineStr">
        <is>
          <t>tricking</t>
        </is>
      </c>
      <c r="B6165" t="inlineStr">
        <is>
          <t>Basic tricking moves to learn</t>
        </is>
      </c>
      <c r="C6165"/>
      <c r="D6165"/>
      <c r="E6165" t="inlineStr">
        <is>
          <t>https://www.youtube.com/results?search_query=Basic+tricking+moves+to+learn&amp;sp=EgQgAXAB</t>
        </is>
      </c>
    </row>
    <row r="6166" ht="25.5" customHeight="1">
      <c r="A6166" t="inlineStr">
        <is>
          <t>tricking</t>
        </is>
      </c>
      <c r="B6166" t="inlineStr">
        <is>
          <t>Day in the life of a professional tricker</t>
        </is>
      </c>
      <c r="C6166"/>
      <c r="D6166"/>
      <c r="E6166" t="inlineStr">
        <is>
          <t>https://www.youtube.com/results?search_query=Day+in+the+life+of+a+professional+tricker&amp;sp=EgQgAXAB</t>
        </is>
      </c>
    </row>
    <row r="6167" ht="25.5" customHeight="1">
      <c r="A6167" t="inlineStr">
        <is>
          <t>tricking</t>
        </is>
      </c>
      <c r="B6167" t="inlineStr">
        <is>
          <t>Advanced tricking techniques tutorial</t>
        </is>
      </c>
      <c r="C6167"/>
      <c r="D6167"/>
      <c r="E6167" t="inlineStr">
        <is>
          <t>https://www.youtube.com/results?search_query=Advanced+tricking+techniques+tutorial&amp;sp=EgQgAXAB</t>
        </is>
      </c>
    </row>
    <row r="6168" ht="25.5" customHeight="1">
      <c r="A6168" t="inlineStr">
        <is>
          <t>tricking</t>
        </is>
      </c>
      <c r="B6168" t="inlineStr">
        <is>
          <t>Tricking in martial arts explained</t>
        </is>
      </c>
      <c r="C6168"/>
      <c r="D6168"/>
      <c r="E6168" t="inlineStr">
        <is>
          <t>https://www.youtube.com/results?search_query=Tricking+in+martial+arts+explained&amp;sp=EgQgAXAB</t>
        </is>
      </c>
    </row>
    <row r="6169" ht="25.5" customHeight="1">
      <c r="A6169" t="inlineStr">
        <is>
          <t>tricking</t>
        </is>
      </c>
      <c r="B6169" t="inlineStr">
        <is>
          <t>Beginners guide to tricking flips</t>
        </is>
      </c>
      <c r="C6169"/>
      <c r="D6169"/>
      <c r="E6169" t="inlineStr">
        <is>
          <t>https://www.youtube.com/results?search_query=Beginners+guide+to+tricking+flips&amp;sp=EgQgAXAB</t>
        </is>
      </c>
    </row>
    <row r="6170" ht="25.5" customHeight="1">
      <c r="A6170" t="inlineStr">
        <is>
          <t>tricking</t>
        </is>
      </c>
      <c r="B6170" t="inlineStr">
        <is>
          <t>Training routine for tricking</t>
        </is>
      </c>
      <c r="C6170"/>
      <c r="D6170"/>
      <c r="E6170" t="inlineStr">
        <is>
          <t>https://www.youtube.com/results?search_query=Training+routine+for+tricking&amp;sp=EgQgAXAB</t>
        </is>
      </c>
    </row>
    <row r="6171" ht="25.5" customHeight="1">
      <c r="A6171" t="inlineStr">
        <is>
          <t>tricking</t>
        </is>
      </c>
      <c r="B6171" t="inlineStr">
        <is>
          <t>From beginner to advanced: My tricking journey</t>
        </is>
      </c>
      <c r="C6171"/>
      <c r="D6171"/>
      <c r="E6171" t="inlineStr">
        <is>
          <t>https://www.youtube.com/results?search_query=From+beginner+to+advanced:+My+tricking+journey&amp;sp=EgQgAXAB</t>
        </is>
      </c>
    </row>
    <row r="6172" ht="25.5" customHeight="1">
      <c r="A6172" t="inlineStr">
        <is>
          <t>tricking</t>
        </is>
      </c>
      <c r="B6172" t="inlineStr">
        <is>
          <t>Tricking vs Parkour comparison</t>
        </is>
      </c>
      <c r="C6172"/>
      <c r="D6172"/>
      <c r="E6172" t="inlineStr">
        <is>
          <t>https://www.youtube.com/results?search_query=Tricking+vs+Parkour+comparison&amp;sp=EgQgAXAB</t>
        </is>
      </c>
    </row>
    <row r="6173" ht="25.5" customHeight="1">
      <c r="A6173" t="inlineStr">
        <is>
          <t>tricking</t>
        </is>
      </c>
      <c r="B6173" t="inlineStr">
        <is>
          <t>Improving your tricking form in martial arts</t>
        </is>
      </c>
      <c r="C6173"/>
      <c r="D6173"/>
      <c r="E6173" t="inlineStr">
        <is>
          <t>https://www.youtube.com/results?search_query=Improving+your+tricking+form+in+martial+arts&amp;sp=EgQgAXAB</t>
        </is>
      </c>
    </row>
    <row r="6174" ht="25.5" customHeight="1">
      <c r="A6174" t="inlineStr">
        <is>
          <t>acrobatics</t>
        </is>
      </c>
      <c r="B6174" t="inlineStr">
        <is>
          <t>How to start acrobatics for beginners</t>
        </is>
      </c>
      <c r="C6174"/>
      <c r="D6174"/>
      <c r="E6174" t="inlineStr">
        <is>
          <t>https://www.youtube.com/results?search_query=How+to+start+acrobatics+for+beginners&amp;sp=EgQgAXAB</t>
        </is>
      </c>
    </row>
    <row r="6175" ht="25.5" customHeight="1">
      <c r="A6175" t="inlineStr">
        <is>
          <t>acrobatics</t>
        </is>
      </c>
      <c r="B6175" t="inlineStr">
        <is>
          <t>Acrobatics tutorial for intermediate level</t>
        </is>
      </c>
      <c r="C6175"/>
      <c r="D6175"/>
      <c r="E6175" t="inlineStr">
        <is>
          <t>https://www.youtube.com/results?search_query=Acrobatics+tutorial+for+intermediate+level&amp;sp=EgQgAXAB</t>
        </is>
      </c>
    </row>
    <row r="6176" ht="25.5" customHeight="1">
      <c r="A6176" t="inlineStr">
        <is>
          <t>acrobatics</t>
        </is>
      </c>
      <c r="B6176" t="inlineStr">
        <is>
          <t>Day in the life of a professional acrobat</t>
        </is>
      </c>
      <c r="C6176"/>
      <c r="D6176"/>
      <c r="E6176" t="inlineStr">
        <is>
          <t>https://www.youtube.com/results?search_query=Day+in+the+life+of+a+professional+acrobat&amp;sp=EgQgAXAB</t>
        </is>
      </c>
    </row>
    <row r="6177" ht="25.5" customHeight="1">
      <c r="A6177" t="inlineStr">
        <is>
          <t>acrobatics</t>
        </is>
      </c>
      <c r="B6177" t="inlineStr">
        <is>
          <t>Acrobatics routines for strength and flexibility</t>
        </is>
      </c>
      <c r="C6177"/>
      <c r="D6177"/>
      <c r="E6177" t="inlineStr">
        <is>
          <t>https://www.youtube.com/results?search_query=Acrobatics+routines+for+strength+and+flexibility&amp;sp=EgQgAXAB</t>
        </is>
      </c>
    </row>
    <row r="6178" ht="25.5" customHeight="1">
      <c r="A6178" t="inlineStr">
        <is>
          <t>acrobatics</t>
        </is>
      </c>
      <c r="B6178" t="inlineStr">
        <is>
          <t>How to do common acrobatic moves</t>
        </is>
      </c>
      <c r="C6178"/>
      <c r="D6178"/>
      <c r="E6178" t="inlineStr">
        <is>
          <t>https://www.youtube.com/results?search_query=How+to+do+common+acrobatic+moves&amp;sp=EgQgAXAB</t>
        </is>
      </c>
    </row>
    <row r="6179" ht="25.5" customHeight="1">
      <c r="A6179" t="inlineStr">
        <is>
          <t>acrobatics</t>
        </is>
      </c>
      <c r="B6179" t="inlineStr">
        <is>
          <t>Acrobatics training workouts</t>
        </is>
      </c>
      <c r="C6179"/>
      <c r="D6179"/>
      <c r="E6179" t="inlineStr">
        <is>
          <t>https://www.youtube.com/results?search_query=Acrobatics+training+workouts&amp;sp=EgQgAXAB</t>
        </is>
      </c>
    </row>
    <row r="6180" ht="25.5" customHeight="1">
      <c r="A6180" t="inlineStr">
        <is>
          <t>acrobatics</t>
        </is>
      </c>
      <c r="B6180" t="inlineStr">
        <is>
          <t>How to improve acrobatics skills at home</t>
        </is>
      </c>
      <c r="C6180"/>
      <c r="D6180"/>
      <c r="E6180" t="inlineStr">
        <is>
          <t>https://www.youtube.com/results?search_query=How+to+improve+acrobatics+skills+at+home&amp;sp=EgQgAXAB</t>
        </is>
      </c>
    </row>
    <row r="6181" ht="25.5" customHeight="1">
      <c r="A6181" t="inlineStr">
        <is>
          <t>acrobatics</t>
        </is>
      </c>
      <c r="B6181" t="inlineStr">
        <is>
          <t>Amazing acrobatics performances from around the world</t>
        </is>
      </c>
      <c r="C6181"/>
      <c r="D6181"/>
      <c r="E6181" t="inlineStr">
        <is>
          <t>https://www.youtube.com/results?search_query=Amazing+acrobatics+performances+from+around+the+world&amp;sp=EgQgAXAB</t>
        </is>
      </c>
    </row>
    <row r="6182" ht="25.5" customHeight="1">
      <c r="A6182" t="inlineStr">
        <is>
          <t>acrobatics</t>
        </is>
      </c>
      <c r="B6182" t="inlineStr">
        <is>
          <t>States of the Olympics gymnastics acrobatics</t>
        </is>
      </c>
      <c r="C6182"/>
      <c r="D6182"/>
      <c r="E6182" t="inlineStr">
        <is>
          <t>https://www.youtube.com/results?search_query=States+of+the+Olympics+gymnastics+acrobatics&amp;sp=EgQgAXAB</t>
        </is>
      </c>
    </row>
    <row r="6183" ht="25.5" customHeight="1">
      <c r="A6183" t="inlineStr">
        <is>
          <t>acrobatics</t>
        </is>
      </c>
      <c r="B6183" t="inlineStr">
        <is>
          <t>Acrobatics fails and how to avoid them</t>
        </is>
      </c>
      <c r="C6183"/>
      <c r="D6183"/>
      <c r="E6183" t="inlineStr">
        <is>
          <t>https://www.youtube.com/results?search_query=Acrobatics+fails+and+how+to+avoid+them&amp;sp=EgQgAXAB</t>
        </is>
      </c>
    </row>
    <row r="6184" ht="25.5" customHeight="1">
      <c r="A6184" t="inlineStr">
        <is>
          <t>trampolining</t>
        </is>
      </c>
      <c r="B6184" t="inlineStr">
        <is>
          <t>How to start trampolining for beginners</t>
        </is>
      </c>
      <c r="C6184"/>
      <c r="D6184"/>
      <c r="E6184" t="inlineStr">
        <is>
          <t>https://www.youtube.com/results?search_query=How+to+start+trampolining+for+beginners&amp;sp=EgQgAXAB</t>
        </is>
      </c>
    </row>
    <row r="6185" ht="25.5" customHeight="1">
      <c r="A6185" t="inlineStr">
        <is>
          <t>trampolining</t>
        </is>
      </c>
      <c r="B6185" t="inlineStr">
        <is>
          <t>Trampolining tricks tutorial</t>
        </is>
      </c>
      <c r="C6185"/>
      <c r="D6185"/>
      <c r="E6185" t="inlineStr">
        <is>
          <t>https://www.youtube.com/results?search_query=Trampolining+tricks+tutorial&amp;sp=EgQgAXAB</t>
        </is>
      </c>
    </row>
    <row r="6186" ht="25.5" customHeight="1">
      <c r="A6186" t="inlineStr">
        <is>
          <t>trampolining</t>
        </is>
      </c>
      <c r="B6186" t="inlineStr">
        <is>
          <t>Workout routines on a trampoline</t>
        </is>
      </c>
      <c r="C6186"/>
      <c r="D6186"/>
      <c r="E6186" t="inlineStr">
        <is>
          <t>https://www.youtube.com/results?search_query=Workout+routines+on+a+trampoline&amp;sp=EgQgAXAB</t>
        </is>
      </c>
    </row>
    <row r="6187" ht="25.5" customHeight="1">
      <c r="A6187" t="inlineStr">
        <is>
          <t>trampolining</t>
        </is>
      </c>
      <c r="B6187" t="inlineStr">
        <is>
          <t>Day in the life of a professional trampolinist</t>
        </is>
      </c>
      <c r="C6187"/>
      <c r="D6187"/>
      <c r="E6187" t="inlineStr">
        <is>
          <t>https://www.youtube.com/results?search_query=Day+in+the+life+of+a+professional+trampolinist&amp;sp=EgQgAXAB</t>
        </is>
      </c>
    </row>
    <row r="6188" ht="25.5" customHeight="1">
      <c r="A6188" t="inlineStr">
        <is>
          <t>trampolining</t>
        </is>
      </c>
      <c r="B6188" t="inlineStr">
        <is>
          <t>Safety tips for trampolining</t>
        </is>
      </c>
      <c r="C6188"/>
      <c r="D6188"/>
      <c r="E6188" t="inlineStr">
        <is>
          <t>https://www.youtube.com/results?search_query=Safety+tips+for+trampolining&amp;sp=EgQgAXAB</t>
        </is>
      </c>
    </row>
    <row r="6189" ht="25.5" customHeight="1">
      <c r="A6189" t="inlineStr">
        <is>
          <t>trampolining</t>
        </is>
      </c>
      <c r="B6189" t="inlineStr">
        <is>
          <t>Benefits of trampolining for fitness</t>
        </is>
      </c>
      <c r="C6189"/>
      <c r="D6189"/>
      <c r="E6189" t="inlineStr">
        <is>
          <t>https://www.youtube.com/results?search_query=Benefits+of+trampolining+for+fitness&amp;sp=EgQgAXAB</t>
        </is>
      </c>
    </row>
    <row r="6190" ht="25.5" customHeight="1">
      <c r="A6190" t="inlineStr">
        <is>
          <t>trampolining</t>
        </is>
      </c>
      <c r="B6190" t="inlineStr">
        <is>
          <t>Trampoline park tour and activities</t>
        </is>
      </c>
      <c r="C6190"/>
      <c r="D6190"/>
      <c r="E6190" t="inlineStr">
        <is>
          <t>https://www.youtube.com/results?search_query=Trampoline+park+tour+and+activities&amp;sp=EgQgAXAB</t>
        </is>
      </c>
    </row>
    <row r="6191" ht="25.5" customHeight="1">
      <c r="A6191" t="inlineStr">
        <is>
          <t>trampolining</t>
        </is>
      </c>
      <c r="B6191" t="inlineStr">
        <is>
          <t>Indoor vs outdoor trampolining</t>
        </is>
      </c>
      <c r="C6191"/>
      <c r="D6191"/>
      <c r="E6191" t="inlineStr">
        <is>
          <t>https://www.youtube.com/results?search_query=Indoor+vs+outdoor+trampolining&amp;sp=EgQgAXAB</t>
        </is>
      </c>
    </row>
    <row r="6192" ht="25.5" customHeight="1">
      <c r="A6192" t="inlineStr">
        <is>
          <t>trampolining</t>
        </is>
      </c>
      <c r="B6192" t="inlineStr">
        <is>
          <t>Trampolining competition rules explained</t>
        </is>
      </c>
      <c r="C6192"/>
      <c r="D6192"/>
      <c r="E6192" t="inlineStr">
        <is>
          <t>https://www.youtube.com/results?search_query=Trampolining+competition+rules+explained&amp;sp=EgQgAXAB</t>
        </is>
      </c>
    </row>
    <row r="6193" ht="25.5" customHeight="1">
      <c r="A6193" t="inlineStr">
        <is>
          <t>trampolining</t>
        </is>
      </c>
      <c r="B6193" t="inlineStr">
        <is>
          <t>Creating trampolining routines for beginners</t>
        </is>
      </c>
      <c r="C6193"/>
      <c r="D6193"/>
      <c r="E6193" t="inlineStr">
        <is>
          <t>https://www.youtube.com/results?search_query=Creating+trampolining+routines+for+beginners&amp;sp=EgQgAXAB</t>
        </is>
      </c>
    </row>
    <row r="6194" ht="25.5" customHeight="1">
      <c r="A6194" t="inlineStr">
        <is>
          <t>trapeze</t>
        </is>
      </c>
      <c r="B6194" t="inlineStr">
        <is>
          <t>How to do trapeze for beginners</t>
        </is>
      </c>
      <c r="C6194"/>
      <c r="D6194"/>
      <c r="E6194" t="inlineStr">
        <is>
          <t>https://www.youtube.com/results?search_query=How+to+do+trapeze+for+beginners&amp;sp=EgQgAXAB</t>
        </is>
      </c>
    </row>
    <row r="6195" ht="25.5" customHeight="1">
      <c r="A6195" t="inlineStr">
        <is>
          <t>trapeze</t>
        </is>
      </c>
      <c r="B6195" t="inlineStr">
        <is>
          <t>Day in the life of a trapeze artist</t>
        </is>
      </c>
      <c r="C6195"/>
      <c r="D6195"/>
      <c r="E6195" t="inlineStr">
        <is>
          <t>https://www.youtube.com/results?search_query=Day+in+the+life+of+a+trapeze+artist&amp;sp=EgQgAXAB</t>
        </is>
      </c>
    </row>
    <row r="6196" ht="25.5" customHeight="1">
      <c r="A6196" t="inlineStr">
        <is>
          <t>trapeze</t>
        </is>
      </c>
      <c r="B6196" t="inlineStr">
        <is>
          <t>Trapeze training exercises</t>
        </is>
      </c>
      <c r="C6196"/>
      <c r="D6196"/>
      <c r="E6196" t="inlineStr">
        <is>
          <t>https://www.youtube.com/results?search_query=Trapeze+training+exercises&amp;sp=EgQgAXAB</t>
        </is>
      </c>
    </row>
    <row r="6197" ht="25.5" customHeight="1">
      <c r="A6197" t="inlineStr">
        <is>
          <t>trapeze</t>
        </is>
      </c>
      <c r="B6197" t="inlineStr">
        <is>
          <t>Top trapeze performances</t>
        </is>
      </c>
      <c r="C6197"/>
      <c r="D6197"/>
      <c r="E6197" t="inlineStr">
        <is>
          <t>https://www.youtube.com/results?search_query=Top+trapeze+performances&amp;sp=EgQgAXAB</t>
        </is>
      </c>
    </row>
    <row r="6198" ht="25.5" customHeight="1">
      <c r="A6198" t="inlineStr">
        <is>
          <t>trapeze</t>
        </is>
      </c>
      <c r="B6198" t="inlineStr">
        <is>
          <t>Trapeze show highlights</t>
        </is>
      </c>
      <c r="C6198"/>
      <c r="D6198"/>
      <c r="E6198" t="inlineStr">
        <is>
          <t>https://www.youtube.com/results?search_query=Trapeze+show+highlights&amp;sp=EgQgAXAB</t>
        </is>
      </c>
    </row>
    <row r="6199" ht="25.5" customHeight="1">
      <c r="A6199" t="inlineStr">
        <is>
          <t>trapeze</t>
        </is>
      </c>
      <c r="B6199" t="inlineStr">
        <is>
          <t>Circus trapeze act</t>
        </is>
      </c>
      <c r="C6199"/>
      <c r="D6199"/>
      <c r="E6199" t="inlineStr">
        <is>
          <t>https://www.youtube.com/results?search_query=Circus+trapeze+act&amp;sp=EgQgAXAB</t>
        </is>
      </c>
    </row>
    <row r="6200" ht="25.5" customHeight="1">
      <c r="A6200" t="inlineStr">
        <is>
          <t>trapeze</t>
        </is>
      </c>
      <c r="B6200" t="inlineStr">
        <is>
          <t>Flying trapeze tricks tutorial</t>
        </is>
      </c>
      <c r="C6200"/>
      <c r="D6200"/>
      <c r="E6200" t="inlineStr">
        <is>
          <t>https://www.youtube.com/results?search_query=Flying+trapeze+tricks+tutorial&amp;sp=EgQgAXAB</t>
        </is>
      </c>
    </row>
    <row r="6201" ht="25.5" customHeight="1">
      <c r="A6201" t="inlineStr">
        <is>
          <t>trapeze</t>
        </is>
      </c>
      <c r="B6201" t="inlineStr">
        <is>
          <t>Mastering the art of trapeze</t>
        </is>
      </c>
      <c r="C6201"/>
      <c r="D6201"/>
      <c r="E6201" t="inlineStr">
        <is>
          <t>https://www.youtube.com/results?search_query=Mastering+the+art+of+trapeze&amp;sp=EgQgAXAB</t>
        </is>
      </c>
    </row>
    <row r="6202" ht="25.5" customHeight="1">
      <c r="A6202" t="inlineStr">
        <is>
          <t>trapeze</t>
        </is>
      </c>
      <c r="B6202" t="inlineStr">
        <is>
          <t>Steps to become a trapeze artist</t>
        </is>
      </c>
      <c r="C6202"/>
      <c r="D6202"/>
      <c r="E6202" t="inlineStr">
        <is>
          <t>https://www.youtube.com/results?search_query=Steps+to+become+a+trapeze+artist&amp;sp=EgQgAXAB</t>
        </is>
      </c>
    </row>
    <row r="6203" ht="25.5" customHeight="1">
      <c r="A6203" t="inlineStr">
        <is>
          <t>trapeze</t>
        </is>
      </c>
      <c r="B6203" t="inlineStr">
        <is>
          <t>Trapeze safety and precautions</t>
        </is>
      </c>
      <c r="C6203"/>
      <c r="D6203"/>
      <c r="E6203" t="inlineStr">
        <is>
          <t>https://www.youtube.com/results?search_query=Trapeze+safety+and+precautions&amp;sp=EgQgAXAB</t>
        </is>
      </c>
    </row>
    <row r="6204" ht="25.5" customHeight="1">
      <c r="A6204" t="inlineStr">
        <is>
          <t>flying trapeze</t>
        </is>
      </c>
      <c r="B6204" t="inlineStr">
        <is>
          <t>How to get started with flying trapeze'</t>
        </is>
      </c>
      <c r="C6204"/>
      <c r="D6204"/>
      <c r="E6204" t="inlineStr">
        <is>
          <t>https://www.youtube.com/results?search_query=How+to+get+started+with+flying+trapeze'&amp;sp=EgQgAXAB</t>
        </is>
      </c>
    </row>
    <row r="6205" ht="25.5" customHeight="1">
      <c r="A6205" t="inlineStr">
        <is>
          <t>flying trapeze</t>
        </is>
      </c>
      <c r="B6205" t="inlineStr">
        <is>
          <t>Flying trapeze lessons for beginners'</t>
        </is>
      </c>
      <c r="C6205"/>
      <c r="D6205"/>
      <c r="E6205" t="inlineStr">
        <is>
          <t>https://www.youtube.com/results?search_query=Flying+trapeze+lessons+for+beginners'&amp;sp=EgQgAXAB</t>
        </is>
      </c>
    </row>
    <row r="6206" ht="25.5" customHeight="1">
      <c r="A6206" t="inlineStr">
        <is>
          <t>flying trapeze</t>
        </is>
      </c>
      <c r="B6206" t="inlineStr">
        <is>
          <t>Best flying trapeze performances'</t>
        </is>
      </c>
      <c r="C6206"/>
      <c r="D6206"/>
      <c r="E6206" t="inlineStr">
        <is>
          <t>https://www.youtube.com/results?search_query=Best+flying+trapeze+performances'&amp;sp=EgQgAXAB</t>
        </is>
      </c>
    </row>
    <row r="6207" ht="25.5" customHeight="1">
      <c r="A6207" t="inlineStr">
        <is>
          <t>flying trapeze</t>
        </is>
      </c>
      <c r="B6207" t="inlineStr">
        <is>
          <t>Understanding the physics of flying trapeze'</t>
        </is>
      </c>
      <c r="C6207"/>
      <c r="D6207"/>
      <c r="E6207" t="inlineStr">
        <is>
          <t>https://www.youtube.com/results?search_query=Understanding+the+physics+of+flying+trapeze'&amp;sp=EgQgAXAB</t>
        </is>
      </c>
    </row>
    <row r="6208" ht="25.5" customHeight="1">
      <c r="A6208" t="inlineStr">
        <is>
          <t>flying trapeze</t>
        </is>
      </c>
      <c r="B6208" t="inlineStr">
        <is>
          <t>Day in the life of a flying trapeze artist'</t>
        </is>
      </c>
      <c r="C6208"/>
      <c r="D6208"/>
      <c r="E6208" t="inlineStr">
        <is>
          <t>https://www.youtube.com/results?search_query=Day+in+the+life+of+a+flying+trapeze+artist'&amp;sp=EgQgAXAB</t>
        </is>
      </c>
    </row>
    <row r="6209" ht="25.5" customHeight="1">
      <c r="A6209" t="inlineStr">
        <is>
          <t>flying trapeze</t>
        </is>
      </c>
      <c r="B6209" t="inlineStr">
        <is>
          <t>Flying trapeze tricks and techniques'</t>
        </is>
      </c>
      <c r="C6209"/>
      <c r="D6209"/>
      <c r="E6209" t="inlineStr">
        <is>
          <t>https://www.youtube.com/results?search_query=Flying+trapeze+tricks+and+techniques'&amp;sp=EgQgAXAB</t>
        </is>
      </c>
    </row>
    <row r="6210" ht="25.5" customHeight="1">
      <c r="A6210" t="inlineStr">
        <is>
          <t>flying trapeze</t>
        </is>
      </c>
      <c r="B6210" t="inlineStr">
        <is>
          <t>Safety measures in flying trapeze'</t>
        </is>
      </c>
      <c r="C6210"/>
      <c r="D6210"/>
      <c r="E6210" t="inlineStr">
        <is>
          <t>https://www.youtube.com/results?search_query=Safety+measures+in+flying+trapeze'&amp;sp=EgQgAXAB</t>
        </is>
      </c>
    </row>
    <row r="6211" ht="25.5" customHeight="1">
      <c r="A6211" t="inlineStr">
        <is>
          <t>flying trapeze</t>
        </is>
      </c>
      <c r="B6211" t="inlineStr">
        <is>
          <t>Train like a flying trapeze artist'</t>
        </is>
      </c>
      <c r="C6211"/>
      <c r="D6211"/>
      <c r="E6211" t="inlineStr">
        <is>
          <t>https://www.youtube.com/results?search_query=Train+like+a+flying+trapeze+artist'&amp;sp=EgQgAXAB</t>
        </is>
      </c>
    </row>
    <row r="6212" ht="25.5" customHeight="1">
      <c r="A6212" t="inlineStr">
        <is>
          <t>flying trapeze</t>
        </is>
      </c>
      <c r="B6212" t="inlineStr">
        <is>
          <t>Worldrecord breaking flying trapeze stunts'</t>
        </is>
      </c>
      <c r="C6212"/>
      <c r="D6212"/>
      <c r="E6212" t="inlineStr">
        <is>
          <t>https://www.youtube.com/results?search_query=Worldrecord+breaking+flying+trapeze+stunts'&amp;sp=EgQgAXAB</t>
        </is>
      </c>
    </row>
    <row r="6213" ht="25.5" customHeight="1">
      <c r="A6213" t="inlineStr">
        <is>
          <t>flying trapeze</t>
        </is>
      </c>
      <c r="B6213" t="inlineStr">
        <is>
          <t>Behind the scenes of a flying trapeze show'</t>
        </is>
      </c>
      <c r="C6213"/>
      <c r="D6213"/>
      <c r="E6213" t="inlineStr">
        <is>
          <t>https://www.youtube.com/results?search_query=Behind+the+scenes+of+a+flying+trapeze+show'&amp;sp=EgQgAXAB</t>
        </is>
      </c>
    </row>
    <row r="6214" ht="25.5" customHeight="1">
      <c r="A6214" t="inlineStr">
        <is>
          <t>judo</t>
        </is>
      </c>
      <c r="B6214" t="inlineStr">
        <is>
          <t>How to start learning Judo for beginners'</t>
        </is>
      </c>
      <c r="C6214"/>
      <c r="D6214"/>
      <c r="E6214" t="inlineStr">
        <is>
          <t>https://www.youtube.com/results?search_query=How+to+start+learning+Judo+for+beginners'&amp;sp=EgQgAXAB</t>
        </is>
      </c>
    </row>
    <row r="6215" ht="25.5" customHeight="1">
      <c r="A6215" t="inlineStr">
        <is>
          <t>judo</t>
        </is>
      </c>
      <c r="B6215" t="inlineStr">
        <is>
          <t>Key techniques in Judo explained'</t>
        </is>
      </c>
      <c r="C6215"/>
      <c r="D6215"/>
      <c r="E6215" t="inlineStr">
        <is>
          <t>https://www.youtube.com/results?search_query=Key+techniques+in+Judo+explained'&amp;sp=EgQgAXAB</t>
        </is>
      </c>
    </row>
    <row r="6216" ht="25.5" customHeight="1">
      <c r="A6216" t="inlineStr">
        <is>
          <t>judo</t>
        </is>
      </c>
      <c r="B6216" t="inlineStr">
        <is>
          <t>Day in the life of a professional Judo player'</t>
        </is>
      </c>
      <c r="C6216"/>
      <c r="D6216"/>
      <c r="E6216" t="inlineStr">
        <is>
          <t>https://www.youtube.com/results?search_query=Day+in+the+life+of+a+professional+Judo+player'&amp;sp=EgQgAXAB</t>
        </is>
      </c>
    </row>
    <row r="6217" ht="25.5" customHeight="1">
      <c r="A6217" t="inlineStr">
        <is>
          <t>judo</t>
        </is>
      </c>
      <c r="B6217" t="inlineStr">
        <is>
          <t>Understanding Judo: Rules and gameplay'</t>
        </is>
      </c>
      <c r="C6217"/>
      <c r="D6217"/>
      <c r="E6217" t="inlineStr">
        <is>
          <t>https://www.youtube.com/results?search_query=Understanding+Judo:+Rules+and+gameplay'&amp;sp=EgQgAXAB</t>
        </is>
      </c>
    </row>
    <row r="6218" ht="25.5" customHeight="1">
      <c r="A6218" t="inlineStr">
        <is>
          <t>judo</t>
        </is>
      </c>
      <c r="B6218" t="inlineStr">
        <is>
          <t>How to improve your Judo skills at home'</t>
        </is>
      </c>
      <c r="C6218"/>
      <c r="D6218"/>
      <c r="E6218" t="inlineStr">
        <is>
          <t>https://www.youtube.com/results?search_query=How+to+improve+your+Judo+skills+at+home'&amp;sp=EgQgAXAB</t>
        </is>
      </c>
    </row>
    <row r="6219" ht="25.5" customHeight="1">
      <c r="A6219" t="inlineStr">
        <is>
          <t>judo</t>
        </is>
      </c>
      <c r="B6219" t="inlineStr">
        <is>
          <t>Top Judo matches to learn from'</t>
        </is>
      </c>
      <c r="C6219"/>
      <c r="D6219"/>
      <c r="E6219" t="inlineStr">
        <is>
          <t>https://www.youtube.com/results?search_query=Top+Judo+matches+to+learn+from'&amp;sp=EgQgAXAB</t>
        </is>
      </c>
    </row>
    <row r="6220" ht="25.5" customHeight="1">
      <c r="A6220" t="inlineStr">
        <is>
          <t>judo</t>
        </is>
      </c>
      <c r="B6220" t="inlineStr">
        <is>
          <t>Mastering the throws in Judo: Step by step guide'</t>
        </is>
      </c>
      <c r="C6220"/>
      <c r="D6220"/>
      <c r="E6220" t="inlineStr">
        <is>
          <t>https://www.youtube.com/results?search_query=Mastering+the+throws+in+Judo:+Step+by+step+guide'&amp;sp=EgQgAXAB</t>
        </is>
      </c>
    </row>
    <row r="6221" ht="25.5" customHeight="1">
      <c r="A6221" t="inlineStr">
        <is>
          <t>judo</t>
        </is>
      </c>
      <c r="B6221" t="inlineStr">
        <is>
          <t>How to tie a Judo belt correctly'</t>
        </is>
      </c>
      <c r="C6221"/>
      <c r="D6221"/>
      <c r="E6221" t="inlineStr">
        <is>
          <t>https://www.youtube.com/results?search_query=How+to+tie+a+Judo+belt+correctly'&amp;sp=EgQgAXAB</t>
        </is>
      </c>
    </row>
    <row r="6222" ht="25.5" customHeight="1">
      <c r="A6222" t="inlineStr">
        <is>
          <t>judo</t>
        </is>
      </c>
      <c r="B6222" t="inlineStr">
        <is>
          <t>Differences between Judo and other martial arts'</t>
        </is>
      </c>
      <c r="C6222"/>
      <c r="D6222"/>
      <c r="E6222" t="inlineStr">
        <is>
          <t>https://www.youtube.com/results?search_query=Differences+between+Judo+and+other+martial+arts'&amp;sp=EgQgAXAB</t>
        </is>
      </c>
    </row>
    <row r="6223" ht="25.5" customHeight="1">
      <c r="A6223" t="inlineStr">
        <is>
          <t>judo</t>
        </is>
      </c>
      <c r="B6223" t="inlineStr">
        <is>
          <t>How to execute perfect Judo footwork'</t>
        </is>
      </c>
      <c r="C6223"/>
      <c r="D6223"/>
      <c r="E6223" t="inlineStr">
        <is>
          <t>https://www.youtube.com/results?search_query=How+to+execute+perfect+Judo+footwork'&amp;sp=EgQgAXAB</t>
        </is>
      </c>
    </row>
    <row r="6224" ht="25.5" customHeight="1">
      <c r="A6224" t="inlineStr">
        <is>
          <t>brazilian jiu-jitsu</t>
        </is>
      </c>
      <c r="B6224" t="inlineStr">
        <is>
          <t>How to start learning Brazilian JiuJitsu</t>
        </is>
      </c>
      <c r="C6224"/>
      <c r="D6224"/>
      <c r="E6224" t="inlineStr">
        <is>
          <t>https://www.youtube.com/results?search_query=How+to+start+learning+Brazilian+JiuJitsu&amp;sp=EgQgAXAB</t>
        </is>
      </c>
    </row>
    <row r="6225" ht="25.5" customHeight="1">
      <c r="A6225" t="inlineStr">
        <is>
          <t>brazilian jiu-jitsu</t>
        </is>
      </c>
      <c r="B6225" t="inlineStr">
        <is>
          <t>Basic moves for beginners in Brazilian JiuJitsu</t>
        </is>
      </c>
      <c r="C6225"/>
      <c r="D6225"/>
      <c r="E6225" t="inlineStr">
        <is>
          <t>https://www.youtube.com/results?search_query=Basic+moves+for+beginners+in+Brazilian+JiuJitsu&amp;sp=EgQgAXAB</t>
        </is>
      </c>
    </row>
    <row r="6226" ht="25.5" customHeight="1">
      <c r="A6226" t="inlineStr">
        <is>
          <t>brazilian jiu-jitsu</t>
        </is>
      </c>
      <c r="B6226" t="inlineStr">
        <is>
          <t>Day in the life of a Brazilian JiuJitsu fighter</t>
        </is>
      </c>
      <c r="C6226"/>
      <c r="D6226"/>
      <c r="E6226" t="inlineStr">
        <is>
          <t>https://www.youtube.com/results?search_query=Day+in+the+life+of+a+Brazilian+JiuJitsu+fighter&amp;sp=EgQgAXAB</t>
        </is>
      </c>
    </row>
    <row r="6227" ht="25.5" customHeight="1">
      <c r="A6227" t="inlineStr">
        <is>
          <t>brazilian jiu-jitsu</t>
        </is>
      </c>
      <c r="B6227" t="inlineStr">
        <is>
          <t>Training routine for Brazilian JiuJitsu</t>
        </is>
      </c>
      <c r="C6227"/>
      <c r="D6227"/>
      <c r="E6227" t="inlineStr">
        <is>
          <t>https://www.youtube.com/results?search_query=Training+routine+for+Brazilian+JiuJitsu&amp;sp=EgQgAXAB</t>
        </is>
      </c>
    </row>
    <row r="6228" ht="25.5" customHeight="1">
      <c r="A6228" t="inlineStr">
        <is>
          <t>brazilian jiu-jitsu</t>
        </is>
      </c>
      <c r="B6228" t="inlineStr">
        <is>
          <t>Mastering the art of Brazilian JiuJitsu</t>
        </is>
      </c>
      <c r="C6228"/>
      <c r="D6228"/>
      <c r="E6228" t="inlineStr">
        <is>
          <t>https://www.youtube.com/results?search_query=Mastering+the+art+of+Brazilian+JiuJitsu&amp;sp=EgQgAXAB</t>
        </is>
      </c>
    </row>
    <row r="6229" ht="25.5" customHeight="1">
      <c r="A6229" t="inlineStr">
        <is>
          <t>brazilian jiu-jitsu</t>
        </is>
      </c>
      <c r="B6229" t="inlineStr">
        <is>
          <t>Key techniques to know in Brazilian JiuJitsu</t>
        </is>
      </c>
      <c r="C6229"/>
      <c r="D6229"/>
      <c r="E6229" t="inlineStr">
        <is>
          <t>https://www.youtube.com/results?search_query=Key+techniques+to+know+in+Brazilian+JiuJitsu&amp;sp=EgQgAXAB</t>
        </is>
      </c>
    </row>
    <row r="6230" ht="25.5" customHeight="1">
      <c r="A6230" t="inlineStr">
        <is>
          <t>brazilian jiu-jitsu</t>
        </is>
      </c>
      <c r="B6230" t="inlineStr">
        <is>
          <t>Brazilian JiuJitsu moves explained</t>
        </is>
      </c>
      <c r="C6230"/>
      <c r="D6230"/>
      <c r="E6230" t="inlineStr">
        <is>
          <t>https://www.youtube.com/results?search_query=Brazilian+JiuJitsu+moves+explained&amp;sp=EgQgAXAB</t>
        </is>
      </c>
    </row>
    <row r="6231" ht="25.5" customHeight="1">
      <c r="A6231" t="inlineStr">
        <is>
          <t>brazilian jiu-jitsu</t>
        </is>
      </c>
      <c r="B6231" t="inlineStr">
        <is>
          <t>Brazilian JiuJitsu tutorial for beginners</t>
        </is>
      </c>
      <c r="C6231"/>
      <c r="D6231"/>
      <c r="E6231" t="inlineStr">
        <is>
          <t>https://www.youtube.com/results?search_query=Brazilian+JiuJitsu+tutorial+for+beginners&amp;sp=EgQgAXAB</t>
        </is>
      </c>
    </row>
    <row r="6232" ht="25.5" customHeight="1">
      <c r="A6232" t="inlineStr">
        <is>
          <t>brazilian jiu-jitsu</t>
        </is>
      </c>
      <c r="B6232" t="inlineStr">
        <is>
          <t>Top Brazilian JiuJitsu competitions and matches</t>
        </is>
      </c>
      <c r="C6232"/>
      <c r="D6232"/>
      <c r="E6232" t="inlineStr">
        <is>
          <t>https://www.youtube.com/results?search_query=Top+Brazilian+JiuJitsu+competitions+and+matches&amp;sp=EgQgAXAB</t>
        </is>
      </c>
    </row>
    <row r="6233" ht="25.5" customHeight="1">
      <c r="A6233" t="inlineStr">
        <is>
          <t>brazilian jiu-jitsu</t>
        </is>
      </c>
      <c r="B6233" t="inlineStr">
        <is>
          <t>Practicing Brazilian JiuJitsu at home</t>
        </is>
      </c>
      <c r="C6233"/>
      <c r="D6233"/>
      <c r="E6233" t="inlineStr">
        <is>
          <t>https://www.youtube.com/results?search_query=Practicing+Brazilian+JiuJitsu+at+home&amp;sp=EgQgAXAB</t>
        </is>
      </c>
    </row>
    <row r="6234" ht="25.5" customHeight="1">
      <c r="A6234" t="inlineStr">
        <is>
          <t>mixed martial arts</t>
        </is>
      </c>
      <c r="B6234" t="inlineStr">
        <is>
          <t>Mixed Martial Arts training for beginners</t>
        </is>
      </c>
      <c r="C6234"/>
      <c r="D6234"/>
      <c r="E6234" t="inlineStr">
        <is>
          <t>https://www.youtube.com/results?search_query=Mixed+Martial+Arts+training+for+beginners&amp;sp=EgQgAXAB</t>
        </is>
      </c>
    </row>
    <row r="6235" ht="25.5" customHeight="1">
      <c r="A6235" t="inlineStr">
        <is>
          <t>mixed martial arts</t>
        </is>
      </c>
      <c r="B6235" t="inlineStr">
        <is>
          <t>Day in the life of a professional MMA fighter</t>
        </is>
      </c>
      <c r="C6235"/>
      <c r="D6235"/>
      <c r="E6235" t="inlineStr">
        <is>
          <t>https://www.youtube.com/results?search_query=Day+in+the+life+of+a+professional+MMA+fighter&amp;sp=EgQgAXAB</t>
        </is>
      </c>
    </row>
    <row r="6236" ht="25.5" customHeight="1">
      <c r="A6236" t="inlineStr">
        <is>
          <t>mixed martial arts</t>
        </is>
      </c>
      <c r="B6236" t="inlineStr">
        <is>
          <t>How to start training in mixed martial arts</t>
        </is>
      </c>
      <c r="C6236"/>
      <c r="D6236"/>
      <c r="E6236" t="inlineStr">
        <is>
          <t>https://www.youtube.com/results?search_query=How+to+start+training+in+mixed+martial+arts&amp;sp=EgQgAXAB</t>
        </is>
      </c>
    </row>
    <row r="6237" ht="25.5" customHeight="1">
      <c r="A6237" t="inlineStr">
        <is>
          <t>mixed martial arts</t>
        </is>
      </c>
      <c r="B6237" t="inlineStr">
        <is>
          <t>Top 10 mixed martial arts matches of all time</t>
        </is>
      </c>
      <c r="C6237"/>
      <c r="D6237"/>
      <c r="E6237" t="inlineStr">
        <is>
          <t>https://www.youtube.com/results?search_query=Top+10+mixed+martial+arts+matches+of+all+time&amp;sp=EgQgAXAB</t>
        </is>
      </c>
    </row>
    <row r="6238" ht="25.5" customHeight="1">
      <c r="A6238" t="inlineStr">
        <is>
          <t>mixed martial arts</t>
        </is>
      </c>
      <c r="B6238" t="inlineStr">
        <is>
          <t>Basics of Mixed Martial Arts: a tutorial</t>
        </is>
      </c>
      <c r="C6238"/>
      <c r="D6238"/>
      <c r="E6238" t="inlineStr">
        <is>
          <t>https://www.youtube.com/results?search_query=Basics+of+Mixed+Martial+Arts:+a+tutorial&amp;sp=EgQgAXAB</t>
        </is>
      </c>
    </row>
    <row r="6239" ht="25.5" customHeight="1">
      <c r="A6239" t="inlineStr">
        <is>
          <t>mixed martial arts</t>
        </is>
      </c>
      <c r="B6239" t="inlineStr">
        <is>
          <t>How to do essential Mixed Martial Arts moves</t>
        </is>
      </c>
      <c r="C6239"/>
      <c r="D6239"/>
      <c r="E6239" t="inlineStr">
        <is>
          <t>https://www.youtube.com/results?search_query=How+to+do+essential+Mixed+Martial+Arts+moves&amp;sp=EgQgAXAB</t>
        </is>
      </c>
    </row>
    <row r="6240" ht="25.5" customHeight="1">
      <c r="A6240" t="inlineStr">
        <is>
          <t>mixed martial arts</t>
        </is>
      </c>
      <c r="B6240" t="inlineStr">
        <is>
          <t>MMA: Training routines and regimens</t>
        </is>
      </c>
      <c r="C6240"/>
      <c r="D6240"/>
      <c r="E6240" t="inlineStr">
        <is>
          <t>https://www.youtube.com/results?search_query=MMA:+Training+routines+and+regimens&amp;sp=EgQgAXAB</t>
        </is>
      </c>
    </row>
    <row r="6241" ht="25.5" customHeight="1">
      <c r="A6241" t="inlineStr">
        <is>
          <t>mixed martial arts</t>
        </is>
      </c>
      <c r="B6241" t="inlineStr">
        <is>
          <t>Mixed martial arts strategies and techniques</t>
        </is>
      </c>
      <c r="C6241"/>
      <c r="D6241"/>
      <c r="E6241" t="inlineStr">
        <is>
          <t>https://www.youtube.com/results?search_query=Mixed+martial+arts+strategies+and+techniques&amp;sp=EgQgAXAB</t>
        </is>
      </c>
    </row>
    <row r="6242" ht="25.5" customHeight="1">
      <c r="A6242" t="inlineStr">
        <is>
          <t>mixed martial arts</t>
        </is>
      </c>
      <c r="B6242" t="inlineStr">
        <is>
          <t>Day in the life of an MMA coach</t>
        </is>
      </c>
      <c r="C6242"/>
      <c r="D6242"/>
      <c r="E6242" t="inlineStr">
        <is>
          <t>https://www.youtube.com/results?search_query=Day+in+the+life+of+an+MMA+coach&amp;sp=EgQgAXAB</t>
        </is>
      </c>
    </row>
    <row r="6243" ht="25.5" customHeight="1">
      <c r="A6243" t="inlineStr">
        <is>
          <t>mixed martial arts</t>
        </is>
      </c>
      <c r="B6243" t="inlineStr">
        <is>
          <t>Mixed Martial Arts: Important selfdefense techniques</t>
        </is>
      </c>
      <c r="C6243"/>
      <c r="D6243"/>
      <c r="E6243" t="inlineStr">
        <is>
          <t>https://www.youtube.com/results?search_query=Mixed+Martial+Arts:+Important+selfdefense+techniques&amp;sp=EgQgAXAB</t>
        </is>
      </c>
    </row>
    <row r="6244" ht="25.5" customHeight="1">
      <c r="A6244" t="inlineStr">
        <is>
          <t>krav maga</t>
        </is>
      </c>
      <c r="B6244" t="inlineStr">
        <is>
          <t>Introduction to Krav Maga for beginners</t>
        </is>
      </c>
      <c r="C6244"/>
      <c r="D6244"/>
      <c r="E6244" t="inlineStr">
        <is>
          <t>https://www.youtube.com/results?search_query=Introduction+to+Krav+Maga+for+beginners&amp;sp=EgQgAXAB</t>
        </is>
      </c>
    </row>
    <row r="6245" ht="25.5" customHeight="1">
      <c r="A6245" t="inlineStr">
        <is>
          <t>krav maga</t>
        </is>
      </c>
      <c r="B6245" t="inlineStr">
        <is>
          <t>Krav Maga basic techniques</t>
        </is>
      </c>
      <c r="C6245"/>
      <c r="D6245"/>
      <c r="E6245" t="inlineStr">
        <is>
          <t>https://www.youtube.com/results?search_query=Krav+Maga+basic+techniques&amp;sp=EgQgAXAB</t>
        </is>
      </c>
    </row>
    <row r="6246" ht="25.5" customHeight="1">
      <c r="A6246" t="inlineStr">
        <is>
          <t>krav maga</t>
        </is>
      </c>
      <c r="B6246" t="inlineStr">
        <is>
          <t>How to do a Krav Maga punch</t>
        </is>
      </c>
      <c r="C6246"/>
      <c r="D6246"/>
      <c r="E6246" t="inlineStr">
        <is>
          <t>https://www.youtube.com/results?search_query=How+to+do+a+Krav+Maga+punch&amp;sp=EgQgAXAB</t>
        </is>
      </c>
    </row>
    <row r="6247" ht="25.5" customHeight="1">
      <c r="A6247" t="inlineStr">
        <is>
          <t>krav maga</t>
        </is>
      </c>
      <c r="B6247" t="inlineStr">
        <is>
          <t>Day in the life of a Krav Maga expert</t>
        </is>
      </c>
      <c r="C6247"/>
      <c r="D6247"/>
      <c r="E6247" t="inlineStr">
        <is>
          <t>https://www.youtube.com/results?search_query=Day+in+the+life+of+a+Krav+Maga+expert&amp;sp=EgQgAXAB</t>
        </is>
      </c>
    </row>
    <row r="6248" ht="25.5" customHeight="1">
      <c r="A6248" t="inlineStr">
        <is>
          <t>krav maga</t>
        </is>
      </c>
      <c r="B6248" t="inlineStr">
        <is>
          <t>Top Krav Maga selfdefense moves</t>
        </is>
      </c>
      <c r="C6248"/>
      <c r="D6248"/>
      <c r="E6248" t="inlineStr">
        <is>
          <t>https://www.youtube.com/results?search_query=Top+Krav+Maga+selfdefense+moves&amp;sp=EgQgAXAB</t>
        </is>
      </c>
    </row>
    <row r="6249" ht="25.5" customHeight="1">
      <c r="A6249" t="inlineStr">
        <is>
          <t>krav maga</t>
        </is>
      </c>
      <c r="B6249" t="inlineStr">
        <is>
          <t>Krav Maga training sessions</t>
        </is>
      </c>
      <c r="C6249"/>
      <c r="D6249"/>
      <c r="E6249" t="inlineStr">
        <is>
          <t>https://www.youtube.com/results?search_query=Krav+Maga+training+sessions&amp;sp=EgQgAXAB</t>
        </is>
      </c>
    </row>
    <row r="6250" ht="25.5" customHeight="1">
      <c r="A6250" t="inlineStr">
        <is>
          <t>krav maga</t>
        </is>
      </c>
      <c r="B6250" t="inlineStr">
        <is>
          <t>Krav Maga techniques for women</t>
        </is>
      </c>
      <c r="C6250"/>
      <c r="D6250"/>
      <c r="E6250" t="inlineStr">
        <is>
          <t>https://www.youtube.com/results?search_query=Krav+Maga+techniques+for+women&amp;sp=EgQgAXAB</t>
        </is>
      </c>
    </row>
    <row r="6251" ht="25.5" customHeight="1">
      <c r="A6251" t="inlineStr">
        <is>
          <t>krav maga</t>
        </is>
      </c>
      <c r="B6251" t="inlineStr">
        <is>
          <t>Advanced Krav Maga training</t>
        </is>
      </c>
      <c r="C6251"/>
      <c r="D6251"/>
      <c r="E6251" t="inlineStr">
        <is>
          <t>https://www.youtube.com/results?search_query=Advanced+Krav+Maga+training&amp;sp=EgQgAXAB</t>
        </is>
      </c>
    </row>
    <row r="6252" ht="25.5" customHeight="1">
      <c r="A6252" t="inlineStr">
        <is>
          <t>krav maga</t>
        </is>
      </c>
      <c r="B6252" t="inlineStr">
        <is>
          <t>How to improve your Krav Maga skills</t>
        </is>
      </c>
      <c r="C6252"/>
      <c r="D6252"/>
      <c r="E6252" t="inlineStr">
        <is>
          <t>https://www.youtube.com/results?search_query=How+to+improve+your+Krav+Maga+skills&amp;sp=EgQgAXAB</t>
        </is>
      </c>
    </row>
    <row r="6253" ht="25.5" customHeight="1">
      <c r="A6253" t="inlineStr">
        <is>
          <t>krav maga</t>
        </is>
      </c>
      <c r="B6253" t="inlineStr">
        <is>
          <t>Professional Krav Maga fights</t>
        </is>
      </c>
      <c r="C6253"/>
      <c r="D6253"/>
      <c r="E6253" t="inlineStr">
        <is>
          <t>https://www.youtube.com/results?search_query=Professional+Krav+Maga+fights&amp;sp=EgQgAXAB</t>
        </is>
      </c>
    </row>
    <row r="6254" ht="25.5" customHeight="1">
      <c r="A6254" t="inlineStr">
        <is>
          <t>sanshou</t>
        </is>
      </c>
      <c r="B6254" t="inlineStr">
        <is>
          <t>How to practice Sanshou techniques for beginners</t>
        </is>
      </c>
      <c r="C6254"/>
      <c r="D6254"/>
      <c r="E6254" t="inlineStr">
        <is>
          <t>https://www.youtube.com/results?search_query=How+to+practice+Sanshou+techniques+for+beginners&amp;sp=EgQgAXAB</t>
        </is>
      </c>
    </row>
    <row r="6255" ht="25.5" customHeight="1">
      <c r="A6255" t="inlineStr">
        <is>
          <t>sanshou</t>
        </is>
      </c>
      <c r="B6255" t="inlineStr">
        <is>
          <t>Day in the life of a professional Sanshou fighter</t>
        </is>
      </c>
      <c r="C6255"/>
      <c r="D6255"/>
      <c r="E6255" t="inlineStr">
        <is>
          <t>https://www.youtube.com/results?search_query=Day+in+the+life+of+a+professional+Sanshou+fighter&amp;sp=EgQgAXAB</t>
        </is>
      </c>
    </row>
    <row r="6256" ht="25.5" customHeight="1">
      <c r="A6256" t="inlineStr">
        <is>
          <t>sanshou</t>
        </is>
      </c>
      <c r="B6256" t="inlineStr">
        <is>
          <t>Top Sanshou knockout moves compilation</t>
        </is>
      </c>
      <c r="C6256"/>
      <c r="D6256"/>
      <c r="E6256" t="inlineStr">
        <is>
          <t>https://www.youtube.com/results?search_query=Top+Sanshou+knockout+moves+compilation&amp;sp=EgQgAXAB</t>
        </is>
      </c>
    </row>
    <row r="6257" ht="25.5" customHeight="1">
      <c r="A6257" t="inlineStr">
        <is>
          <t>sanshou</t>
        </is>
      </c>
      <c r="B6257" t="inlineStr">
        <is>
          <t>Mastering defensive techniques in Sanshou</t>
        </is>
      </c>
      <c r="C6257"/>
      <c r="D6257"/>
      <c r="E6257" t="inlineStr">
        <is>
          <t>https://www.youtube.com/results?search_query=Mastering+defensive+techniques+in+Sanshou&amp;sp=EgQgAXAB</t>
        </is>
      </c>
    </row>
    <row r="6258" ht="25.5" customHeight="1">
      <c r="A6258" t="inlineStr">
        <is>
          <t>sanshou</t>
        </is>
      </c>
      <c r="B6258" t="inlineStr">
        <is>
          <t>Basic Sanshou techniques for selfdefense</t>
        </is>
      </c>
      <c r="C6258"/>
      <c r="D6258"/>
      <c r="E6258" t="inlineStr">
        <is>
          <t>https://www.youtube.com/results?search_query=Basic+Sanshou+techniques+for+selfdefense&amp;sp=EgQgAXAB</t>
        </is>
      </c>
    </row>
    <row r="6259" ht="25.5" customHeight="1">
      <c r="A6259" t="inlineStr">
        <is>
          <t>sanshou</t>
        </is>
      </c>
      <c r="B6259" t="inlineStr">
        <is>
          <t>Learning essential Sanshou drills</t>
        </is>
      </c>
      <c r="C6259"/>
      <c r="D6259"/>
      <c r="E6259" t="inlineStr">
        <is>
          <t>https://www.youtube.com/results?search_query=Learning+essential+Sanshou+drills&amp;sp=EgQgAXAB</t>
        </is>
      </c>
    </row>
    <row r="6260" ht="25.5" customHeight="1">
      <c r="A6260" t="inlineStr">
        <is>
          <t>sanshou</t>
        </is>
      </c>
      <c r="B6260" t="inlineStr">
        <is>
          <t>How to improve Sanshou skills at home</t>
        </is>
      </c>
      <c r="C6260"/>
      <c r="D6260"/>
      <c r="E6260" t="inlineStr">
        <is>
          <t>https://www.youtube.com/results?search_query=How+to+improve+Sanshou+skills+at+home&amp;sp=EgQgAXAB</t>
        </is>
      </c>
    </row>
    <row r="6261" ht="25.5" customHeight="1">
      <c r="A6261" t="inlineStr">
        <is>
          <t>sanshou</t>
        </is>
      </c>
      <c r="B6261" t="inlineStr">
        <is>
          <t>Competitive Sanshou matches in world championships</t>
        </is>
      </c>
      <c r="C6261"/>
      <c r="D6261"/>
      <c r="E6261" t="inlineStr">
        <is>
          <t>https://www.youtube.com/results?search_query=Competitive+Sanshou+matches+in+world+championships&amp;sp=EgQgAXAB</t>
        </is>
      </c>
    </row>
    <row r="6262" ht="25.5" customHeight="1">
      <c r="A6262" t="inlineStr">
        <is>
          <t>sanshou</t>
        </is>
      </c>
      <c r="B6262" t="inlineStr">
        <is>
          <t>Training routines of successful Sanshou champions</t>
        </is>
      </c>
      <c r="C6262"/>
      <c r="D6262"/>
      <c r="E6262" t="inlineStr">
        <is>
          <t>https://www.youtube.com/results?search_query=Training+routines+of+successful+Sanshou+champions&amp;sp=EgQgAXAB</t>
        </is>
      </c>
    </row>
    <row r="6263" ht="25.5" customHeight="1">
      <c r="A6263" t="inlineStr">
        <is>
          <t>sanshou</t>
        </is>
      </c>
      <c r="B6263" t="inlineStr">
        <is>
          <t>Comparing Sanshou with other martial arts skills</t>
        </is>
      </c>
      <c r="C6263"/>
      <c r="D6263"/>
      <c r="E6263" t="inlineStr">
        <is>
          <t>https://www.youtube.com/results?search_query=Comparing+Sanshou+with+other+martial+arts+skills&amp;sp=EgQgAXAB</t>
        </is>
      </c>
    </row>
    <row r="6264" ht="25.5" customHeight="1">
      <c r="A6264" t="inlineStr">
        <is>
          <t>baguazhang</t>
        </is>
      </c>
      <c r="B6264" t="inlineStr">
        <is>
          <t>How to practice Baguazhang for beginners</t>
        </is>
      </c>
      <c r="C6264"/>
      <c r="D6264"/>
      <c r="E6264" t="inlineStr">
        <is>
          <t>https://www.youtube.com/results?search_query=How+to+practice+Baguazhang+for+beginners&amp;sp=EgQgAXAB</t>
        </is>
      </c>
    </row>
    <row r="6265" ht="25.5" customHeight="1">
      <c r="A6265" t="inlineStr">
        <is>
          <t>baguazhang</t>
        </is>
      </c>
      <c r="B6265" t="inlineStr">
        <is>
          <t>Best Baguazhang techniques tutorial</t>
        </is>
      </c>
      <c r="C6265"/>
      <c r="D6265"/>
      <c r="E6265" t="inlineStr">
        <is>
          <t>https://www.youtube.com/results?search_query=Best+Baguazhang+techniques+tutorial&amp;sp=EgQgAXAB</t>
        </is>
      </c>
    </row>
    <row r="6266" ht="25.5" customHeight="1">
      <c r="A6266" t="inlineStr">
        <is>
          <t>baguazhang</t>
        </is>
      </c>
      <c r="B6266" t="inlineStr">
        <is>
          <t>Mastering Baguazhang moves with experts</t>
        </is>
      </c>
      <c r="C6266"/>
      <c r="D6266"/>
      <c r="E6266" t="inlineStr">
        <is>
          <t>https://www.youtube.com/results?search_query=Mastering+Baguazhang+moves+with+experts&amp;sp=EgQgAXAB</t>
        </is>
      </c>
    </row>
    <row r="6267" ht="25.5" customHeight="1">
      <c r="A6267" t="inlineStr">
        <is>
          <t>baguazhang</t>
        </is>
      </c>
      <c r="B6267" t="inlineStr">
        <is>
          <t>Understanding Baguazhang philosophy and principles</t>
        </is>
      </c>
      <c r="C6267"/>
      <c r="D6267"/>
      <c r="E6267" t="inlineStr">
        <is>
          <t>https://www.youtube.com/results?search_query=Understanding+Baguazhang+philosophy+and+principles&amp;sp=EgQgAXAB</t>
        </is>
      </c>
    </row>
    <row r="6268" ht="25.5" customHeight="1">
      <c r="A6268" t="inlineStr">
        <is>
          <t>baguazhang</t>
        </is>
      </c>
      <c r="B6268" t="inlineStr">
        <is>
          <t>In depth Baguazhang training routines</t>
        </is>
      </c>
      <c r="C6268"/>
      <c r="D6268"/>
      <c r="E6268" t="inlineStr">
        <is>
          <t>https://www.youtube.com/results?search_query=In+depth+Baguazhang+training+routines&amp;sp=EgQgAXAB</t>
        </is>
      </c>
    </row>
    <row r="6269" ht="25.5" customHeight="1">
      <c r="A6269" t="inlineStr">
        <is>
          <t>baguazhang</t>
        </is>
      </c>
      <c r="B6269" t="inlineStr">
        <is>
          <t>Day in the life of a Baguazhang martial artist</t>
        </is>
      </c>
      <c r="C6269"/>
      <c r="D6269"/>
      <c r="E6269" t="inlineStr">
        <is>
          <t>https://www.youtube.com/results?search_query=Day+in+the+life+of+a+Baguazhang+martial+artist&amp;sp=EgQgAXAB</t>
        </is>
      </c>
    </row>
    <row r="6270" ht="25.5" customHeight="1">
      <c r="A6270" t="inlineStr">
        <is>
          <t>baguazhang</t>
        </is>
      </c>
      <c r="B6270" t="inlineStr">
        <is>
          <t>Baguazhang vs other martial arts comparison</t>
        </is>
      </c>
      <c r="C6270"/>
      <c r="D6270"/>
      <c r="E6270" t="inlineStr">
        <is>
          <t>https://www.youtube.com/results?search_query=Baguazhang+vs+other+martial+arts+comparison&amp;sp=EgQgAXAB</t>
        </is>
      </c>
    </row>
    <row r="6271" ht="25.5" customHeight="1">
      <c r="A6271" t="inlineStr">
        <is>
          <t>baguazhang</t>
        </is>
      </c>
      <c r="B6271" t="inlineStr">
        <is>
          <t>Tips and tricks to improve Baguazhang form</t>
        </is>
      </c>
      <c r="C6271"/>
      <c r="D6271"/>
      <c r="E6271" t="inlineStr">
        <is>
          <t>https://www.youtube.com/results?search_query=Tips+and+tricks+to+improve+Baguazhang+form&amp;sp=EgQgAXAB</t>
        </is>
      </c>
    </row>
    <row r="6272" ht="25.5" customHeight="1">
      <c r="A6272" t="inlineStr">
        <is>
          <t>baguazhang</t>
        </is>
      </c>
      <c r="B6272" t="inlineStr">
        <is>
          <t>Step by step Baguazhang moves breakdown</t>
        </is>
      </c>
      <c r="C6272"/>
      <c r="D6272"/>
      <c r="E6272" t="inlineStr">
        <is>
          <t>https://www.youtube.com/results?search_query=Step+by+step+Baguazhang+moves+breakdown&amp;sp=EgQgAXAB</t>
        </is>
      </c>
    </row>
    <row r="6273" ht="25.5" customHeight="1">
      <c r="A6273" t="inlineStr">
        <is>
          <t>baguazhang</t>
        </is>
      </c>
      <c r="B6273" t="inlineStr">
        <is>
          <t>Health benefits of practicing Baguazhang everyday</t>
        </is>
      </c>
      <c r="C6273"/>
      <c r="D6273"/>
      <c r="E6273" t="inlineStr">
        <is>
          <t>https://www.youtube.com/results?search_query=Health+benefits+of+practicing+Baguazhang+everyday&amp;sp=EgQgAXAB</t>
        </is>
      </c>
    </row>
    <row r="6274" ht="25.5" customHeight="1">
      <c r="A6274" t="inlineStr">
        <is>
          <t>bujinkan</t>
        </is>
      </c>
      <c r="B6274" t="inlineStr">
        <is>
          <t>Introduction to Bujinkan martial arts</t>
        </is>
      </c>
      <c r="C6274"/>
      <c r="D6274"/>
      <c r="E6274" t="inlineStr">
        <is>
          <t>https://www.youtube.com/results?search_query=Introduction+to+Bujinkan+martial+arts&amp;sp=EgQgAXAB</t>
        </is>
      </c>
    </row>
    <row r="6275" ht="25.5" customHeight="1">
      <c r="A6275" t="inlineStr">
        <is>
          <t>bujinkan</t>
        </is>
      </c>
      <c r="B6275" t="inlineStr">
        <is>
          <t>How to start learning Bujinkan</t>
        </is>
      </c>
      <c r="C6275"/>
      <c r="D6275"/>
      <c r="E6275" t="inlineStr">
        <is>
          <t>https://www.youtube.com/results?search_query=How+to+start+learning+Bujinkan&amp;sp=EgQgAXAB</t>
        </is>
      </c>
    </row>
    <row r="6276" ht="25.5" customHeight="1">
      <c r="A6276" t="inlineStr">
        <is>
          <t>bujinkan</t>
        </is>
      </c>
      <c r="B6276" t="inlineStr">
        <is>
          <t>Basic Bujinkan techniques for beginners</t>
        </is>
      </c>
      <c r="C6276"/>
      <c r="D6276"/>
      <c r="E6276" t="inlineStr">
        <is>
          <t>https://www.youtube.com/results?search_query=Basic+Bujinkan+techniques+for+beginners&amp;sp=EgQgAXAB</t>
        </is>
      </c>
    </row>
    <row r="6277" ht="25.5" customHeight="1">
      <c r="A6277" t="inlineStr">
        <is>
          <t>bujinkan</t>
        </is>
      </c>
      <c r="B6277" t="inlineStr">
        <is>
          <t>History of Bujinkan martial arts</t>
        </is>
      </c>
      <c r="C6277"/>
      <c r="D6277"/>
      <c r="E6277" t="inlineStr">
        <is>
          <t>https://www.youtube.com/results?search_query=History+of+Bujinkan+martial+arts&amp;sp=EgQgAXAB</t>
        </is>
      </c>
    </row>
    <row r="6278" ht="25.5" customHeight="1">
      <c r="A6278" t="inlineStr">
        <is>
          <t>bujinkan</t>
        </is>
      </c>
      <c r="B6278" t="inlineStr">
        <is>
          <t>Professional Bujinkan training sessions</t>
        </is>
      </c>
      <c r="C6278"/>
      <c r="D6278"/>
      <c r="E6278" t="inlineStr">
        <is>
          <t>https://www.youtube.com/results?search_query=Professional+Bujinkan+training+sessions&amp;sp=EgQgAXAB</t>
        </is>
      </c>
    </row>
    <row r="6279" ht="25.5" customHeight="1">
      <c r="A6279" t="inlineStr">
        <is>
          <t>bujinkan</t>
        </is>
      </c>
      <c r="B6279" t="inlineStr">
        <is>
          <t>Day in the life of a Bujinkan martial artist</t>
        </is>
      </c>
      <c r="C6279"/>
      <c r="D6279"/>
      <c r="E6279" t="inlineStr">
        <is>
          <t>https://www.youtube.com/results?search_query=Day+in+the+life+of+a+Bujinkan+martial+artist&amp;sp=EgQgAXAB</t>
        </is>
      </c>
    </row>
    <row r="6280" ht="25.5" customHeight="1">
      <c r="A6280" t="inlineStr">
        <is>
          <t>bujinkan</t>
        </is>
      </c>
      <c r="B6280" t="inlineStr">
        <is>
          <t>The philosophy of Bujinkan martial arts</t>
        </is>
      </c>
      <c r="C6280"/>
      <c r="D6280"/>
      <c r="E6280" t="inlineStr">
        <is>
          <t>https://www.youtube.com/results?search_query=The+philosophy+of+Bujinkan+martial+arts&amp;sp=EgQgAXAB</t>
        </is>
      </c>
    </row>
    <row r="6281" ht="25.5" customHeight="1">
      <c r="A6281" t="inlineStr">
        <is>
          <t>bujinkan</t>
        </is>
      </c>
      <c r="B6281" t="inlineStr">
        <is>
          <t>Bujinkan martial arts competition videos</t>
        </is>
      </c>
      <c r="C6281"/>
      <c r="D6281"/>
      <c r="E6281" t="inlineStr">
        <is>
          <t>https://www.youtube.com/results?search_query=Bujinkan+martial+arts+competition+videos&amp;sp=EgQgAXAB</t>
        </is>
      </c>
    </row>
    <row r="6282" ht="25.5" customHeight="1">
      <c r="A6282" t="inlineStr">
        <is>
          <t>bujinkan</t>
        </is>
      </c>
      <c r="B6282" t="inlineStr">
        <is>
          <t>Bujinkan Grandmaster Masaaki Hatsumi training videos</t>
        </is>
      </c>
      <c r="C6282"/>
      <c r="D6282"/>
      <c r="E6282" t="inlineStr">
        <is>
          <t>https://www.youtube.com/results?search_query=Bujinkan+Grandmaster+Masaaki+Hatsumi+training+videos&amp;sp=EgQgAXAB</t>
        </is>
      </c>
    </row>
    <row r="6283" ht="25.5" customHeight="1">
      <c r="A6283" t="inlineStr">
        <is>
          <t>bujinkan</t>
        </is>
      </c>
      <c r="B6283" t="inlineStr">
        <is>
          <t>How to advance in Bujinkan martial arts</t>
        </is>
      </c>
      <c r="C6283"/>
      <c r="D6283"/>
      <c r="E6283" t="inlineStr">
        <is>
          <t>https://www.youtube.com/results?search_query=How+to+advance+in+Bujinkan+martial+arts&amp;sp=EgQgAXAB</t>
        </is>
      </c>
    </row>
    <row r="6284" ht="25.5" customHeight="1">
      <c r="A6284" t="inlineStr">
        <is>
          <t>hapkido</t>
        </is>
      </c>
      <c r="B6284" t="inlineStr">
        <is>
          <t>Hapkido training techniques for beginners</t>
        </is>
      </c>
      <c r="C6284"/>
      <c r="D6284"/>
      <c r="E6284" t="inlineStr">
        <is>
          <t>https://www.youtube.com/results?search_query=Hapkido+training+techniques+for+beginners&amp;sp=EgQgAXAB</t>
        </is>
      </c>
    </row>
    <row r="6285" ht="25.5" customHeight="1">
      <c r="A6285" t="inlineStr">
        <is>
          <t>hapkido</t>
        </is>
      </c>
      <c r="B6285" t="inlineStr">
        <is>
          <t>Day in the life of a Hapkido master</t>
        </is>
      </c>
      <c r="C6285"/>
      <c r="D6285"/>
      <c r="E6285" t="inlineStr">
        <is>
          <t>https://www.youtube.com/results?search_query=Day+in+the+life+of+a+Hapkido+master&amp;sp=EgQgAXAB</t>
        </is>
      </c>
    </row>
    <row r="6286" ht="25.5" customHeight="1">
      <c r="A6286" t="inlineStr">
        <is>
          <t>hapkido</t>
        </is>
      </c>
      <c r="B6286" t="inlineStr">
        <is>
          <t>How to perform basic Hapkido moves</t>
        </is>
      </c>
      <c r="C6286"/>
      <c r="D6286"/>
      <c r="E6286" t="inlineStr">
        <is>
          <t>https://www.youtube.com/results?search_query=How+to+perform+basic+Hapkido+moves&amp;sp=EgQgAXAB</t>
        </is>
      </c>
    </row>
    <row r="6287" ht="25.5" customHeight="1">
      <c r="A6287" t="inlineStr">
        <is>
          <t>hapkido</t>
        </is>
      </c>
      <c r="B6287" t="inlineStr">
        <is>
          <t>Hapkido vs other martial arts comparison</t>
        </is>
      </c>
      <c r="C6287"/>
      <c r="D6287"/>
      <c r="E6287" t="inlineStr">
        <is>
          <t>https://www.youtube.com/results?search_query=Hapkido+vs+other+martial+arts+comparison&amp;sp=EgQgAXAB</t>
        </is>
      </c>
    </row>
    <row r="6288" ht="25.5" customHeight="1">
      <c r="A6288" t="inlineStr">
        <is>
          <t>hapkido</t>
        </is>
      </c>
      <c r="B6288" t="inlineStr">
        <is>
          <t>Detailed Hapkido demonstrations by professionals</t>
        </is>
      </c>
      <c r="C6288"/>
      <c r="D6288"/>
      <c r="E6288" t="inlineStr">
        <is>
          <t>https://www.youtube.com/results?search_query=Detailed+Hapkido+demonstrations+by+professionals&amp;sp=EgQgAXAB</t>
        </is>
      </c>
    </row>
    <row r="6289" ht="25.5" customHeight="1">
      <c r="A6289" t="inlineStr">
        <is>
          <t>hapkido</t>
        </is>
      </c>
      <c r="B6289" t="inlineStr">
        <is>
          <t>Documentary on the history of Hapkido</t>
        </is>
      </c>
      <c r="C6289"/>
      <c r="D6289"/>
      <c r="E6289" t="inlineStr">
        <is>
          <t>https://www.youtube.com/results?search_query=Documentary+on+the+history+of+Hapkido&amp;sp=EgQgAXAB</t>
        </is>
      </c>
    </row>
    <row r="6290" ht="25.5" customHeight="1">
      <c r="A6290" t="inlineStr">
        <is>
          <t>hapkido</t>
        </is>
      </c>
      <c r="B6290" t="inlineStr">
        <is>
          <t>Korean Hapkido championships highlights</t>
        </is>
      </c>
      <c r="C6290"/>
      <c r="D6290"/>
      <c r="E6290" t="inlineStr">
        <is>
          <t>https://www.youtube.com/results?search_query=Korean+Hapkido+championships+highlights&amp;sp=EgQgAXAB</t>
        </is>
      </c>
    </row>
    <row r="6291" ht="25.5" customHeight="1">
      <c r="A6291" t="inlineStr">
        <is>
          <t>hapkido</t>
        </is>
      </c>
      <c r="B6291" t="inlineStr">
        <is>
          <t>Hapkido selfdefense techniques tutorial</t>
        </is>
      </c>
      <c r="C6291"/>
      <c r="D6291"/>
      <c r="E6291" t="inlineStr">
        <is>
          <t>https://www.youtube.com/results?search_query=Hapkido+selfdefense+techniques+tutorial&amp;sp=EgQgAXAB</t>
        </is>
      </c>
    </row>
    <row r="6292" ht="25.5" customHeight="1">
      <c r="A6292" t="inlineStr">
        <is>
          <t>hapkido</t>
        </is>
      </c>
      <c r="B6292" t="inlineStr">
        <is>
          <t>Mastering Hapkido: advanced training exercises</t>
        </is>
      </c>
      <c r="C6292"/>
      <c r="D6292"/>
      <c r="E6292" t="inlineStr">
        <is>
          <t>https://www.youtube.com/results?search_query=Mastering+Hapkido:+advanced+training+exercises&amp;sp=EgQgAXAB</t>
        </is>
      </c>
    </row>
    <row r="6293" ht="25.5" customHeight="1">
      <c r="A6293" t="inlineStr">
        <is>
          <t>hapkido</t>
        </is>
      </c>
      <c r="B6293" t="inlineStr">
        <is>
          <t>Women in Hapkido: empowerment through martial arts</t>
        </is>
      </c>
      <c r="C6293"/>
      <c r="D6293"/>
      <c r="E6293" t="inlineStr">
        <is>
          <t>https://www.youtube.com/results?search_query=Women+in+Hapkido:+empowerment+through+martial+arts&amp;sp=EgQgAXAB</t>
        </is>
      </c>
    </row>
    <row r="6294" ht="25.5" customHeight="1">
      <c r="A6294" t="inlineStr">
        <is>
          <t>jeet kune do</t>
        </is>
      </c>
      <c r="B6294" t="inlineStr">
        <is>
          <t>How to start learning Jeet Kune Do</t>
        </is>
      </c>
      <c r="C6294"/>
      <c r="D6294"/>
      <c r="E6294" t="inlineStr">
        <is>
          <t>https://www.youtube.com/results?search_query=How+to+start+learning+Jeet+Kune+Do&amp;sp=EgQgAXAB</t>
        </is>
      </c>
    </row>
    <row r="6295" ht="25.5" customHeight="1">
      <c r="A6295" t="inlineStr">
        <is>
          <t>jeet kune do</t>
        </is>
      </c>
      <c r="B6295" t="inlineStr">
        <is>
          <t>Fundamentals of Jeet Kune Do for beginners</t>
        </is>
      </c>
      <c r="C6295"/>
      <c r="D6295"/>
      <c r="E6295" t="inlineStr">
        <is>
          <t>https://www.youtube.com/results?search_query=Fundamentals+of+Jeet+Kune+Do+for+beginners&amp;sp=EgQgAXAB</t>
        </is>
      </c>
    </row>
    <row r="6296" ht="25.5" customHeight="1">
      <c r="A6296" t="inlineStr">
        <is>
          <t>jeet kune do</t>
        </is>
      </c>
      <c r="B6296" t="inlineStr">
        <is>
          <t>Day in the life of a Jeet Kune Do practitioner</t>
        </is>
      </c>
      <c r="C6296"/>
      <c r="D6296"/>
      <c r="E6296" t="inlineStr">
        <is>
          <t>https://www.youtube.com/results?search_query=Day+in+the+life+of+a+Jeet+Kune+Do+practitioner&amp;sp=EgQgAXAB</t>
        </is>
      </c>
    </row>
    <row r="6297" ht="25.5" customHeight="1">
      <c r="A6297" t="inlineStr">
        <is>
          <t>jeet kune do</t>
        </is>
      </c>
      <c r="B6297" t="inlineStr">
        <is>
          <t>Progression and steps in learning Jeet Kune Do</t>
        </is>
      </c>
      <c r="C6297"/>
      <c r="D6297"/>
      <c r="E6297" t="inlineStr">
        <is>
          <t>https://www.youtube.com/results?search_query=Progression+and+steps+in+learning+Jeet+Kune+Do&amp;sp=EgQgAXAB</t>
        </is>
      </c>
    </row>
    <row r="6298" ht="25.5" customHeight="1">
      <c r="A6298" t="inlineStr">
        <is>
          <t>jeet kune do</t>
        </is>
      </c>
      <c r="B6298" t="inlineStr">
        <is>
          <t>Jeet Kune Do fighting techniques explained</t>
        </is>
      </c>
      <c r="C6298"/>
      <c r="D6298"/>
      <c r="E6298" t="inlineStr">
        <is>
          <t>https://www.youtube.com/results?search_query=Jeet+Kune+Do+fighting+techniques+explained&amp;sp=EgQgAXAB</t>
        </is>
      </c>
    </row>
    <row r="6299" ht="25.5" customHeight="1">
      <c r="A6299" t="inlineStr">
        <is>
          <t>jeet kune do</t>
        </is>
      </c>
      <c r="B6299" t="inlineStr">
        <is>
          <t>Bruce Lee's philosophy in Jeet Kune Do</t>
        </is>
      </c>
      <c r="C6299"/>
      <c r="D6299"/>
      <c r="E6299" t="inlineStr">
        <is>
          <t>https://www.youtube.com/results?search_query=Bruce+Lee's+philosophy+in+Jeet+Kune+Do&amp;sp=EgQgAXAB</t>
        </is>
      </c>
    </row>
    <row r="6300" ht="25.5" customHeight="1">
      <c r="A6300" t="inlineStr">
        <is>
          <t>jeet kune do</t>
        </is>
      </c>
      <c r="B6300" t="inlineStr">
        <is>
          <t>Effective Jeet Kune Do workouts for improving fitness</t>
        </is>
      </c>
      <c r="C6300"/>
      <c r="D6300"/>
      <c r="E6300" t="inlineStr">
        <is>
          <t>https://www.youtube.com/results?search_query=Effective+Jeet+Kune+Do+workouts+for+improving+fitness&amp;sp=EgQgAXAB</t>
        </is>
      </c>
    </row>
    <row r="6301" ht="25.5" customHeight="1">
      <c r="A6301" t="inlineStr">
        <is>
          <t>jeet kune do</t>
        </is>
      </c>
      <c r="B6301" t="inlineStr">
        <is>
          <t>Jeet Kune Do: training routines</t>
        </is>
      </c>
      <c r="C6301"/>
      <c r="D6301"/>
      <c r="E6301" t="inlineStr">
        <is>
          <t>https://www.youtube.com/results?search_query=Jeet+Kune+Do:+training+routines&amp;sp=EgQgAXAB</t>
        </is>
      </c>
    </row>
    <row r="6302" ht="25.5" customHeight="1">
      <c r="A6302" t="inlineStr">
        <is>
          <t>jeet kune do</t>
        </is>
      </c>
      <c r="B6302" t="inlineStr">
        <is>
          <t>Differences between Jeet Kune Do and other martial arts</t>
        </is>
      </c>
      <c r="C6302"/>
      <c r="D6302"/>
      <c r="E6302" t="inlineStr">
        <is>
          <t>https://www.youtube.com/results?search_query=Differences+between+Jeet+Kune+Do+and+other+martial+arts&amp;sp=EgQgAXAB</t>
        </is>
      </c>
    </row>
    <row r="6303" ht="25.5" customHeight="1">
      <c r="A6303" t="inlineStr">
        <is>
          <t>jeet kune do</t>
        </is>
      </c>
      <c r="B6303" t="inlineStr">
        <is>
          <t>Masterclasses and tutorials for advanced Jeet Kune Do techniques</t>
        </is>
      </c>
      <c r="C6303"/>
      <c r="D6303"/>
      <c r="E6303" t="inlineStr">
        <is>
          <t>https://www.youtube.com/results?search_query=Masterclasses+and+tutorials+for+advanced+Jeet+Kune+Do+techniques&amp;sp=EgQgAXAB</t>
        </is>
      </c>
    </row>
    <row r="6304" ht="25.5" customHeight="1">
      <c r="A6304" t="inlineStr">
        <is>
          <t>kajukenbo</t>
        </is>
      </c>
      <c r="B6304" t="inlineStr">
        <is>
          <t>Kajukenbo training techniques</t>
        </is>
      </c>
      <c r="C6304"/>
      <c r="D6304"/>
      <c r="E6304" t="inlineStr">
        <is>
          <t>https://www.youtube.com/results?search_query=Kajukenbo+training+techniques&amp;sp=EgQgAXAB</t>
        </is>
      </c>
    </row>
    <row r="6305" ht="25.5" customHeight="1">
      <c r="A6305" t="inlineStr">
        <is>
          <t>kajukenbo</t>
        </is>
      </c>
      <c r="B6305" t="inlineStr">
        <is>
          <t>How to practice Kajukenbo at home</t>
        </is>
      </c>
      <c r="C6305"/>
      <c r="D6305"/>
      <c r="E6305" t="inlineStr">
        <is>
          <t>https://www.youtube.com/results?search_query=How+to+practice+Kajukenbo+at+home&amp;sp=EgQgAXAB</t>
        </is>
      </c>
    </row>
    <row r="6306" ht="25.5" customHeight="1">
      <c r="A6306" t="inlineStr">
        <is>
          <t>kajukenbo</t>
        </is>
      </c>
      <c r="B6306" t="inlineStr">
        <is>
          <t>Day in the life of a Kajukenbo martial artist</t>
        </is>
      </c>
      <c r="C6306"/>
      <c r="D6306"/>
      <c r="E6306" t="inlineStr">
        <is>
          <t>https://www.youtube.com/results?search_query=Day+in+the+life+of+a+Kajukenbo+martial+artist&amp;sp=EgQgAXAB</t>
        </is>
      </c>
    </row>
    <row r="6307" ht="25.5" customHeight="1">
      <c r="A6307" t="inlineStr">
        <is>
          <t>kajukenbo</t>
        </is>
      </c>
      <c r="B6307" t="inlineStr">
        <is>
          <t>Selfdefense techniques in Kajukenbo</t>
        </is>
      </c>
      <c r="C6307"/>
      <c r="D6307"/>
      <c r="E6307" t="inlineStr">
        <is>
          <t>https://www.youtube.com/results?search_query=Selfdefense+techniques+in+Kajukenbo&amp;sp=EgQgAXAB</t>
        </is>
      </c>
    </row>
    <row r="6308" ht="25.5" customHeight="1">
      <c r="A6308" t="inlineStr">
        <is>
          <t>kajukenbo</t>
        </is>
      </c>
      <c r="B6308" t="inlineStr">
        <is>
          <t>Kajukenbo tutorial for beginners</t>
        </is>
      </c>
      <c r="C6308"/>
      <c r="D6308"/>
      <c r="E6308" t="inlineStr">
        <is>
          <t>https://www.youtube.com/results?search_query=Kajukenbo+tutorial+for+beginners&amp;sp=EgQgAXAB</t>
        </is>
      </c>
    </row>
    <row r="6309" ht="25.5" customHeight="1">
      <c r="A6309" t="inlineStr">
        <is>
          <t>kajukenbo</t>
        </is>
      </c>
      <c r="B6309" t="inlineStr">
        <is>
          <t>Advancing your skills in Kajukenbo</t>
        </is>
      </c>
      <c r="C6309"/>
      <c r="D6309"/>
      <c r="E6309" t="inlineStr">
        <is>
          <t>https://www.youtube.com/results?search_query=Advancing+your+skills+in+Kajukenbo&amp;sp=EgQgAXAB</t>
        </is>
      </c>
    </row>
    <row r="6310" ht="25.5" customHeight="1">
      <c r="A6310" t="inlineStr">
        <is>
          <t>kajukenbo</t>
        </is>
      </c>
      <c r="B6310" t="inlineStr">
        <is>
          <t>History and evolution of Kajukenbo</t>
        </is>
      </c>
      <c r="C6310"/>
      <c r="D6310"/>
      <c r="E6310" t="inlineStr">
        <is>
          <t>https://www.youtube.com/results?search_query=History+and+evolution+of+Kajukenbo&amp;sp=EgQgAXAB</t>
        </is>
      </c>
    </row>
    <row r="6311" ht="25.5" customHeight="1">
      <c r="A6311" t="inlineStr">
        <is>
          <t>kajukenbo</t>
        </is>
      </c>
      <c r="B6311" t="inlineStr">
        <is>
          <t>Kajukenbo sparring strategies</t>
        </is>
      </c>
      <c r="C6311"/>
      <c r="D6311"/>
      <c r="E6311" t="inlineStr">
        <is>
          <t>https://www.youtube.com/results?search_query=Kajukenbo+sparring+strategies&amp;sp=EgQgAXAB</t>
        </is>
      </c>
    </row>
    <row r="6312" ht="25.5" customHeight="1">
      <c r="A6312" t="inlineStr">
        <is>
          <t>kajukenbo</t>
        </is>
      </c>
      <c r="B6312" t="inlineStr">
        <is>
          <t>Essential Kajukenbo movements and drills</t>
        </is>
      </c>
      <c r="C6312"/>
      <c r="D6312"/>
      <c r="E6312" t="inlineStr">
        <is>
          <t>https://www.youtube.com/results?search_query=Essential+Kajukenbo+movements+and+drills&amp;sp=EgQgAXAB</t>
        </is>
      </c>
    </row>
    <row r="6313" ht="25.5" customHeight="1">
      <c r="A6313" t="inlineStr">
        <is>
          <t>kajukenbo</t>
        </is>
      </c>
      <c r="B6313" t="inlineStr">
        <is>
          <t>Difference between Kajukenbo and other martial arts</t>
        </is>
      </c>
      <c r="C6313"/>
      <c r="D6313"/>
      <c r="E6313" t="inlineStr">
        <is>
          <t>https://www.youtube.com/results?search_query=Difference+between+Kajukenbo+and+other+martial+arts&amp;sp=EgQgAXAB</t>
        </is>
      </c>
    </row>
    <row r="6314" ht="25.5" customHeight="1">
      <c r="A6314" t="inlineStr">
        <is>
          <t>kalaripayattu</t>
        </is>
      </c>
      <c r="B6314" t="inlineStr">
        <is>
          <t>Kalaripayattu basic techniques tutorial</t>
        </is>
      </c>
      <c r="C6314"/>
      <c r="D6314"/>
      <c r="E6314" t="inlineStr">
        <is>
          <t>https://www.youtube.com/results?search_query=Kalaripayattu+basic+techniques+tutorial&amp;sp=EgQgAXAB</t>
        </is>
      </c>
    </row>
    <row r="6315" ht="25.5" customHeight="1">
      <c r="A6315" t="inlineStr">
        <is>
          <t>kalaripayattu</t>
        </is>
      </c>
      <c r="B6315" t="inlineStr">
        <is>
          <t>Day in the life of a Kalaripayattu practitioner</t>
        </is>
      </c>
      <c r="C6315"/>
      <c r="D6315"/>
      <c r="E6315" t="inlineStr">
        <is>
          <t>https://www.youtube.com/results?search_query=Day+in+the+life+of+a+Kalaripayattu+practitioner&amp;sp=EgQgAXAB</t>
        </is>
      </c>
    </row>
    <row r="6316" ht="25.5" customHeight="1">
      <c r="A6316" t="inlineStr">
        <is>
          <t>kalaripayattu</t>
        </is>
      </c>
      <c r="B6316" t="inlineStr">
        <is>
          <t>History of Kalaripayattu martial art</t>
        </is>
      </c>
      <c r="C6316"/>
      <c r="D6316"/>
      <c r="E6316" t="inlineStr">
        <is>
          <t>https://www.youtube.com/results?search_query=History+of+Kalaripayattu+martial+art&amp;sp=EgQgAXAB</t>
        </is>
      </c>
    </row>
    <row r="6317" ht="25.5" customHeight="1">
      <c r="A6317" t="inlineStr">
        <is>
          <t>kalaripayattu</t>
        </is>
      </c>
      <c r="B6317" t="inlineStr">
        <is>
          <t>How to start Kalaripayattu training</t>
        </is>
      </c>
      <c r="C6317"/>
      <c r="D6317"/>
      <c r="E6317" t="inlineStr">
        <is>
          <t>https://www.youtube.com/results?search_query=How+to+start+Kalaripayattu+training&amp;sp=EgQgAXAB</t>
        </is>
      </c>
    </row>
    <row r="6318" ht="25.5" customHeight="1">
      <c r="A6318" t="inlineStr">
        <is>
          <t>kalaripayattu</t>
        </is>
      </c>
      <c r="B6318" t="inlineStr">
        <is>
          <t>Kalaripayattu full training routine</t>
        </is>
      </c>
      <c r="C6318"/>
      <c r="D6318"/>
      <c r="E6318" t="inlineStr">
        <is>
          <t>https://www.youtube.com/results?search_query=Kalaripayattu+full+training+routine&amp;sp=EgQgAXAB</t>
        </is>
      </c>
    </row>
    <row r="6319" ht="25.5" customHeight="1">
      <c r="A6319" t="inlineStr">
        <is>
          <t>kalaripayattu</t>
        </is>
      </c>
      <c r="B6319" t="inlineStr">
        <is>
          <t>Advanced Kalaripayattu techniques demonstration</t>
        </is>
      </c>
      <c r="C6319"/>
      <c r="D6319"/>
      <c r="E6319" t="inlineStr">
        <is>
          <t>https://www.youtube.com/results?search_query=Advanced+Kalaripayattu+techniques+demonstration&amp;sp=EgQgAXAB</t>
        </is>
      </c>
    </row>
    <row r="6320" ht="25.5" customHeight="1">
      <c r="A6320" t="inlineStr">
        <is>
          <t>kalaripayattu</t>
        </is>
      </c>
      <c r="B6320" t="inlineStr">
        <is>
          <t>Kalaripayattu vs other martial arts</t>
        </is>
      </c>
      <c r="C6320"/>
      <c r="D6320"/>
      <c r="E6320" t="inlineStr">
        <is>
          <t>https://www.youtube.com/results?search_query=Kalaripayattu+vs+other+martial+arts&amp;sp=EgQgAXAB</t>
        </is>
      </c>
    </row>
    <row r="6321" ht="25.5" customHeight="1">
      <c r="A6321" t="inlineStr">
        <is>
          <t>kalaripayattu</t>
        </is>
      </c>
      <c r="B6321" t="inlineStr">
        <is>
          <t>Practicing Kalaripayattu for selfdefense</t>
        </is>
      </c>
      <c r="C6321"/>
      <c r="D6321"/>
      <c r="E6321" t="inlineStr">
        <is>
          <t>https://www.youtube.com/results?search_query=Practicing+Kalaripayattu+for+selfdefense&amp;sp=EgQgAXAB</t>
        </is>
      </c>
    </row>
    <row r="6322" ht="25.5" customHeight="1">
      <c r="A6322" t="inlineStr">
        <is>
          <t>kalaripayattu</t>
        </is>
      </c>
      <c r="B6322" t="inlineStr">
        <is>
          <t>Teaching Kalaripayattu to kids</t>
        </is>
      </c>
      <c r="C6322"/>
      <c r="D6322"/>
      <c r="E6322" t="inlineStr">
        <is>
          <t>https://www.youtube.com/results?search_query=Teaching+Kalaripayattu+to+kids&amp;sp=EgQgAXAB</t>
        </is>
      </c>
    </row>
    <row r="6323" ht="25.5" customHeight="1">
      <c r="A6323" t="inlineStr">
        <is>
          <t>kalaripayattu</t>
        </is>
      </c>
      <c r="B6323" t="inlineStr">
        <is>
          <t>Documentary on Kalaripayattu origins and evolution</t>
        </is>
      </c>
      <c r="C6323"/>
      <c r="D6323"/>
      <c r="E6323" t="inlineStr">
        <is>
          <t>https://www.youtube.com/results?search_query=Documentary+on+Kalaripayattu+origins+and+evolution&amp;sp=EgQgAXAB</t>
        </is>
      </c>
    </row>
    <row r="6324" ht="25.5" customHeight="1">
      <c r="A6324" t="inlineStr">
        <is>
          <t>kuk sool won</t>
        </is>
      </c>
      <c r="B6324" t="inlineStr">
        <is>
          <t>Kuk Sool Won basics for beginners</t>
        </is>
      </c>
      <c r="C6324"/>
      <c r="D6324"/>
      <c r="E6324" t="inlineStr">
        <is>
          <t>https://www.youtube.com/results?search_query=Kuk+Sool+Won+basics+for+beginners&amp;sp=EgQgAXAB</t>
        </is>
      </c>
    </row>
    <row r="6325" ht="25.5" customHeight="1">
      <c r="A6325" t="inlineStr">
        <is>
          <t>kuk sool won</t>
        </is>
      </c>
      <c r="B6325" t="inlineStr">
        <is>
          <t>How to practice Kuk Sool Won at home</t>
        </is>
      </c>
      <c r="C6325"/>
      <c r="D6325"/>
      <c r="E6325" t="inlineStr">
        <is>
          <t>https://www.youtube.com/results?search_query=How+to+practice+Kuk+Sool+Won+at+home&amp;sp=EgQgAXAB</t>
        </is>
      </c>
    </row>
    <row r="6326" ht="25.5" customHeight="1">
      <c r="A6326" t="inlineStr">
        <is>
          <t>kuk sool won</t>
        </is>
      </c>
      <c r="B6326" t="inlineStr">
        <is>
          <t>Kuk Sool Won techniques and tips</t>
        </is>
      </c>
      <c r="C6326"/>
      <c r="D6326"/>
      <c r="E6326" t="inlineStr">
        <is>
          <t>https://www.youtube.com/results?search_query=Kuk+Sool+Won+techniques+and+tips&amp;sp=EgQgAXAB</t>
        </is>
      </c>
    </row>
    <row r="6327" ht="25.5" customHeight="1">
      <c r="A6327" t="inlineStr">
        <is>
          <t>kuk sool won</t>
        </is>
      </c>
      <c r="B6327" t="inlineStr">
        <is>
          <t>Detailed Kuk Sool Won training regimen</t>
        </is>
      </c>
      <c r="C6327"/>
      <c r="D6327"/>
      <c r="E6327" t="inlineStr">
        <is>
          <t>https://www.youtube.com/results?search_query=Detailed+Kuk+Sool+Won+training+regimen&amp;sp=EgQgAXAB</t>
        </is>
      </c>
    </row>
    <row r="6328" ht="25.5" customHeight="1">
      <c r="A6328" t="inlineStr">
        <is>
          <t>kuk sool won</t>
        </is>
      </c>
      <c r="B6328" t="inlineStr">
        <is>
          <t>Day in the life of a Kuk Sool Won instructor</t>
        </is>
      </c>
      <c r="C6328"/>
      <c r="D6328"/>
      <c r="E6328" t="inlineStr">
        <is>
          <t>https://www.youtube.com/results?search_query=Day+in+the+life+of+a+Kuk+Sool+Won+instructor&amp;sp=EgQgAXAB</t>
        </is>
      </c>
    </row>
    <row r="6329" ht="25.5" customHeight="1">
      <c r="A6329" t="inlineStr">
        <is>
          <t>kuk sool won</t>
        </is>
      </c>
      <c r="B6329" t="inlineStr">
        <is>
          <t>Kuk Sool Won belt progression and levels</t>
        </is>
      </c>
      <c r="C6329"/>
      <c r="D6329"/>
      <c r="E6329" t="inlineStr">
        <is>
          <t>https://www.youtube.com/results?search_query=Kuk+Sool+Won+belt+progression+and+levels&amp;sp=EgQgAXAB</t>
        </is>
      </c>
    </row>
    <row r="6330" ht="25.5" customHeight="1">
      <c r="A6330" t="inlineStr">
        <is>
          <t>kuk sool won</t>
        </is>
      </c>
      <c r="B6330" t="inlineStr">
        <is>
          <t>Understanding the philosophy behind Kuk Sool Won</t>
        </is>
      </c>
      <c r="C6330"/>
      <c r="D6330"/>
      <c r="E6330" t="inlineStr">
        <is>
          <t>https://www.youtube.com/results?search_query=Understanding+the+philosophy+behind+Kuk+Sool+Won&amp;sp=EgQgAXAB</t>
        </is>
      </c>
    </row>
    <row r="6331" ht="25.5" customHeight="1">
      <c r="A6331" t="inlineStr">
        <is>
          <t>kuk sool won</t>
        </is>
      </c>
      <c r="B6331" t="inlineStr">
        <is>
          <t>Kuk Sool Won vs other martial arts  comparison</t>
        </is>
      </c>
      <c r="C6331"/>
      <c r="D6331"/>
      <c r="E6331" t="inlineStr">
        <is>
          <t>https://www.youtube.com/results?search_query=Kuk+Sool+Won+vs+other+martial+arts++comparison&amp;sp=EgQgAXAB</t>
        </is>
      </c>
    </row>
    <row r="6332" ht="25.5" customHeight="1">
      <c r="A6332" t="inlineStr">
        <is>
          <t>kuk sool won</t>
        </is>
      </c>
      <c r="B6332" t="inlineStr">
        <is>
          <t>Kuk Sool Won championship  best bouts</t>
        </is>
      </c>
      <c r="C6332"/>
      <c r="D6332"/>
      <c r="E6332" t="inlineStr">
        <is>
          <t>https://www.youtube.com/results?search_query=Kuk+Sool+Won+championship++best+bouts&amp;sp=EgQgAXAB</t>
        </is>
      </c>
    </row>
    <row r="6333" ht="25.5" customHeight="1">
      <c r="A6333" t="inlineStr">
        <is>
          <t>kuk sool won</t>
        </is>
      </c>
      <c r="B6333" t="inlineStr">
        <is>
          <t>Mastering Kuk Sool Won  step by step guide</t>
        </is>
      </c>
      <c r="C6333"/>
      <c r="D6333"/>
      <c r="E6333" t="inlineStr">
        <is>
          <t>https://www.youtube.com/results?search_query=Mastering+Kuk+Sool+Won++step+by+step+guide&amp;sp=EgQgAXAB</t>
        </is>
      </c>
    </row>
    <row r="6334" ht="25.5" customHeight="1">
      <c r="A6334" t="inlineStr">
        <is>
          <t>northern praying mantis (martial art)</t>
        </is>
      </c>
      <c r="B6334" t="inlineStr">
        <is>
          <t>How to learn Northern Praying Mantis martial art for beginners</t>
        </is>
      </c>
      <c r="C6334"/>
      <c r="D6334"/>
      <c r="E6334" t="inlineStr">
        <is>
          <t>https://www.youtube.com/results?search_query=How+to+learn+Northern+Praying+Mantis+martial+art+for+beginners&amp;sp=EgQgAXAB</t>
        </is>
      </c>
    </row>
    <row r="6335" ht="25.5" customHeight="1">
      <c r="A6335" t="inlineStr">
        <is>
          <t>northern praying mantis (martial art)</t>
        </is>
      </c>
      <c r="B6335" t="inlineStr">
        <is>
          <t>Day in the life' of a Northern Praying Mantis martial artist</t>
        </is>
      </c>
      <c r="C6335"/>
      <c r="D6335"/>
      <c r="E6335" t="inlineStr">
        <is>
          <t>https://www.youtube.com/results?search_query=Day+in+the+life'+of+a+Northern+Praying+Mantis+martial+artist&amp;sp=EgQgAXAB</t>
        </is>
      </c>
    </row>
    <row r="6336" ht="25.5" customHeight="1">
      <c r="A6336" t="inlineStr">
        <is>
          <t>northern praying mantis (martial art)</t>
        </is>
      </c>
      <c r="B6336" t="inlineStr">
        <is>
          <t>Master techniques of Northern Praying Mantis martial art</t>
        </is>
      </c>
      <c r="C6336"/>
      <c r="D6336"/>
      <c r="E6336" t="inlineStr">
        <is>
          <t>https://www.youtube.com/results?search_query=Master+techniques+of+Northern+Praying+Mantis+martial+art&amp;sp=EgQgAXAB</t>
        </is>
      </c>
    </row>
    <row r="6337" ht="25.5" customHeight="1">
      <c r="A6337" t="inlineStr">
        <is>
          <t>northern praying mantis (martial art)</t>
        </is>
      </c>
      <c r="B6337" t="inlineStr">
        <is>
          <t>Fundamental moves in Northern Praying Mantis Kung Fu</t>
        </is>
      </c>
      <c r="C6337"/>
      <c r="D6337"/>
      <c r="E6337" t="inlineStr">
        <is>
          <t>https://www.youtube.com/results?search_query=Fundamental+moves+in+Northern+Praying+Mantis+Kung+Fu&amp;sp=EgQgAXAB</t>
        </is>
      </c>
    </row>
    <row r="6338" ht="25.5" customHeight="1">
      <c r="A6338" t="inlineStr">
        <is>
          <t>northern praying mantis (martial art)</t>
        </is>
      </c>
      <c r="B6338" t="inlineStr">
        <is>
          <t>Expert demonstration of Northern Praying Mantis style</t>
        </is>
      </c>
      <c r="C6338"/>
      <c r="D6338"/>
      <c r="E6338" t="inlineStr">
        <is>
          <t>https://www.youtube.com/results?search_query=Expert+demonstration+of+Northern+Praying+Mantis+style&amp;sp=EgQgAXAB</t>
        </is>
      </c>
    </row>
    <row r="6339" ht="25.5" customHeight="1">
      <c r="A6339" t="inlineStr">
        <is>
          <t>northern praying mantis (martial art)</t>
        </is>
      </c>
      <c r="B6339" t="inlineStr">
        <is>
          <t>Training routine for Northern Praying Mantis martial art</t>
        </is>
      </c>
      <c r="C6339"/>
      <c r="D6339"/>
      <c r="E6339" t="inlineStr">
        <is>
          <t>https://www.youtube.com/results?search_query=Training+routine+for+Northern+Praying+Mantis+martial+art&amp;sp=EgQgAXAB</t>
        </is>
      </c>
    </row>
    <row r="6340" ht="25.5" customHeight="1">
      <c r="A6340" t="inlineStr">
        <is>
          <t>northern praying mantis (martial art)</t>
        </is>
      </c>
      <c r="B6340" t="inlineStr">
        <is>
          <t>History and philosophy of Northern Praying Mantis martial art</t>
        </is>
      </c>
      <c r="C6340"/>
      <c r="D6340"/>
      <c r="E6340" t="inlineStr">
        <is>
          <t>https://www.youtube.com/results?search_query=History+and+philosophy+of+Northern+Praying+Mantis+martial+art&amp;sp=EgQgAXAB</t>
        </is>
      </c>
    </row>
    <row r="6341" ht="25.5" customHeight="1">
      <c r="A6341" t="inlineStr">
        <is>
          <t>northern praying mantis (martial art)</t>
        </is>
      </c>
      <c r="B6341" t="inlineStr">
        <is>
          <t>Northern Praying Mantis vs. other martial art forms</t>
        </is>
      </c>
      <c r="C6341"/>
      <c r="D6341"/>
      <c r="E6341" t="inlineStr">
        <is>
          <t>https://www.youtube.com/results?search_query=Northern+Praying+Mantis+vs.+other+martial+art+forms&amp;sp=EgQgAXAB</t>
        </is>
      </c>
    </row>
    <row r="6342" ht="25.5" customHeight="1">
      <c r="A6342" t="inlineStr">
        <is>
          <t>northern praying mantis (martial art)</t>
        </is>
      </c>
      <c r="B6342" t="inlineStr">
        <is>
          <t>Indepth tutorial on Northern Praying Mantis stances</t>
        </is>
      </c>
      <c r="C6342"/>
      <c r="D6342"/>
      <c r="E6342" t="inlineStr">
        <is>
          <t>https://www.youtube.com/results?search_query=Indepth+tutorial+on+Northern+Praying+Mantis+stances&amp;sp=EgQgAXAB</t>
        </is>
      </c>
    </row>
    <row r="6343" ht="25.5" customHeight="1">
      <c r="A6343" t="inlineStr">
        <is>
          <t>northern praying mantis (martial art)</t>
        </is>
      </c>
      <c r="B6343" t="inlineStr">
        <is>
          <t>Best practices for mastering Northern Praying Mantis martial art</t>
        </is>
      </c>
      <c r="C6343"/>
      <c r="D6343"/>
      <c r="E6343" t="inlineStr">
        <is>
          <t>https://www.youtube.com/results?search_query=Best+practices+for+mastering+Northern+Praying+Mantis+martial+art&amp;sp=EgQgAXAB</t>
        </is>
      </c>
    </row>
    <row r="6344" ht="25.5" customHeight="1">
      <c r="A6344" t="inlineStr">
        <is>
          <t>ninjutsu</t>
        </is>
      </c>
      <c r="B6344" t="inlineStr">
        <is>
          <t>Ninjutsu basics: How to start training</t>
        </is>
      </c>
      <c r="C6344"/>
      <c r="D6344"/>
      <c r="E6344" t="inlineStr">
        <is>
          <t>https://www.youtube.com/results?search_query=Ninjutsu+basics:+How+to+start+training&amp;sp=EgQgAXAB</t>
        </is>
      </c>
    </row>
    <row r="6345" ht="25.5" customHeight="1">
      <c r="A6345" t="inlineStr">
        <is>
          <t>ninjutsu</t>
        </is>
      </c>
      <c r="B6345" t="inlineStr">
        <is>
          <t>Day in the life of a Ninjutsu practitioner</t>
        </is>
      </c>
      <c r="C6345"/>
      <c r="D6345"/>
      <c r="E6345" t="inlineStr">
        <is>
          <t>https://www.youtube.com/results?search_query=Day+in+the+life+of+a+Ninjutsu+practitioner&amp;sp=EgQgAXAB</t>
        </is>
      </c>
    </row>
    <row r="6346" ht="25.5" customHeight="1">
      <c r="A6346" t="inlineStr">
        <is>
          <t>ninjutsu</t>
        </is>
      </c>
      <c r="B6346" t="inlineStr">
        <is>
          <t>Learning Ninjutsu: Stepbystep for beginners</t>
        </is>
      </c>
      <c r="C6346"/>
      <c r="D6346"/>
      <c r="E6346" t="inlineStr">
        <is>
          <t>https://www.youtube.com/results?search_query=Learning+Ninjutsu:+Stepbystep+for+beginners&amp;sp=EgQgAXAB</t>
        </is>
      </c>
    </row>
    <row r="6347" ht="25.5" customHeight="1">
      <c r="A6347" t="inlineStr">
        <is>
          <t>ninjutsu</t>
        </is>
      </c>
      <c r="B6347" t="inlineStr">
        <is>
          <t>Ninjutsu techniques explained by experts</t>
        </is>
      </c>
      <c r="C6347"/>
      <c r="D6347"/>
      <c r="E6347" t="inlineStr">
        <is>
          <t>https://www.youtube.com/results?search_query=Ninjutsu+techniques+explained+by+experts&amp;sp=EgQgAXAB</t>
        </is>
      </c>
    </row>
    <row r="6348" ht="25.5" customHeight="1">
      <c r="A6348" t="inlineStr">
        <is>
          <t>ninjutsu</t>
        </is>
      </c>
      <c r="B6348" t="inlineStr">
        <is>
          <t>How to perform the basic moves in Ninjutsu</t>
        </is>
      </c>
      <c r="C6348"/>
      <c r="D6348"/>
      <c r="E6348" t="inlineStr">
        <is>
          <t>https://www.youtube.com/results?search_query=How+to+perform+the+basic+moves+in+Ninjutsu&amp;sp=EgQgAXAB</t>
        </is>
      </c>
    </row>
    <row r="6349" ht="25.5" customHeight="1">
      <c r="A6349" t="inlineStr">
        <is>
          <t>ninjutsu</t>
        </is>
      </c>
      <c r="B6349" t="inlineStr">
        <is>
          <t>Mastering Ninjutsu: Training routines and discipline</t>
        </is>
      </c>
      <c r="C6349"/>
      <c r="D6349"/>
      <c r="E6349" t="inlineStr">
        <is>
          <t>https://www.youtube.com/results?search_query=Mastering+Ninjutsu:+Training+routines+and+discipline&amp;sp=EgQgAXAB</t>
        </is>
      </c>
    </row>
    <row r="6350" ht="25.5" customHeight="1">
      <c r="A6350" t="inlineStr">
        <is>
          <t>ninjutsu</t>
        </is>
      </c>
      <c r="B6350" t="inlineStr">
        <is>
          <t>History and principles of Ninjutsu</t>
        </is>
      </c>
      <c r="C6350"/>
      <c r="D6350"/>
      <c r="E6350" t="inlineStr">
        <is>
          <t>https://www.youtube.com/results?search_query=History+and+principles+of+Ninjutsu&amp;sp=EgQgAXAB</t>
        </is>
      </c>
    </row>
    <row r="6351" ht="25.5" customHeight="1">
      <c r="A6351" t="inlineStr">
        <is>
          <t>ninjutsu</t>
        </is>
      </c>
      <c r="B6351" t="inlineStr">
        <is>
          <t>Advanced Ninjutsu techniques for selfdefense</t>
        </is>
      </c>
      <c r="C6351"/>
      <c r="D6351"/>
      <c r="E6351" t="inlineStr">
        <is>
          <t>https://www.youtube.com/results?search_query=Advanced+Ninjutsu+techniques+for+selfdefense&amp;sp=EgQgAXAB</t>
        </is>
      </c>
    </row>
    <row r="6352" ht="25.5" customHeight="1">
      <c r="A6352" t="inlineStr">
        <is>
          <t>ninjutsu</t>
        </is>
      </c>
      <c r="B6352" t="inlineStr">
        <is>
          <t>Best practices for learning Ninjutsu at home</t>
        </is>
      </c>
      <c r="C6352"/>
      <c r="D6352"/>
      <c r="E6352" t="inlineStr">
        <is>
          <t>https://www.youtube.com/results?search_query=Best+practices+for+learning+Ninjutsu+at+home&amp;sp=EgQgAXAB</t>
        </is>
      </c>
    </row>
    <row r="6353" ht="25.5" customHeight="1">
      <c r="A6353" t="inlineStr">
        <is>
          <t>ninjutsu</t>
        </is>
      </c>
      <c r="B6353" t="inlineStr">
        <is>
          <t>Ninjutsu vs Other martial arts: Comparing methods and techniques</t>
        </is>
      </c>
      <c r="C6353"/>
      <c r="D6353"/>
      <c r="E6353" t="inlineStr">
        <is>
          <t>https://www.youtube.com/results?search_query=Ninjutsu+vs+Other+martial+arts:+Comparing+methods+and+techniques&amp;sp=EgQgAXAB</t>
        </is>
      </c>
    </row>
    <row r="6354" ht="25.5" customHeight="1">
      <c r="A6354" t="inlineStr">
        <is>
          <t>pankration</t>
        </is>
      </c>
      <c r="B6354" t="inlineStr">
        <is>
          <t>What is Pankration? History and Techniques</t>
        </is>
      </c>
      <c r="C6354"/>
      <c r="D6354"/>
      <c r="E6354" t="inlineStr">
        <is>
          <t>https://www.youtube.com/results?search_query=What+is+Pankration?+History+and+Techniques&amp;sp=EgQgAXAB</t>
        </is>
      </c>
    </row>
    <row r="6355" ht="25.5" customHeight="1">
      <c r="A6355" t="inlineStr">
        <is>
          <t>pankration</t>
        </is>
      </c>
      <c r="B6355" t="inlineStr">
        <is>
          <t>How to train for Pankration</t>
        </is>
      </c>
      <c r="C6355"/>
      <c r="D6355"/>
      <c r="E6355" t="inlineStr">
        <is>
          <t>https://www.youtube.com/results?search_query=How+to+train+for+Pankration&amp;sp=EgQgAXAB</t>
        </is>
      </c>
    </row>
    <row r="6356" ht="25.5" customHeight="1">
      <c r="A6356" t="inlineStr">
        <is>
          <t>pankration</t>
        </is>
      </c>
      <c r="B6356" t="inlineStr">
        <is>
          <t>Day in the life of a Pankration athlete</t>
        </is>
      </c>
      <c r="C6356"/>
      <c r="D6356"/>
      <c r="E6356" t="inlineStr">
        <is>
          <t>https://www.youtube.com/results?search_query=Day+in+the+life+of+a+Pankration+athlete&amp;sp=EgQgAXAB</t>
        </is>
      </c>
    </row>
    <row r="6357" ht="25.5" customHeight="1">
      <c r="A6357" t="inlineStr">
        <is>
          <t>pankration</t>
        </is>
      </c>
      <c r="B6357" t="inlineStr">
        <is>
          <t>Pankration highlights from the Ancient Olympics</t>
        </is>
      </c>
      <c r="C6357"/>
      <c r="D6357"/>
      <c r="E6357" t="inlineStr">
        <is>
          <t>https://www.youtube.com/results?search_query=Pankration+highlights+from+the+Ancient+Olympics&amp;sp=EgQgAXAB</t>
        </is>
      </c>
    </row>
    <row r="6358" ht="25.5" customHeight="1">
      <c r="A6358" t="inlineStr">
        <is>
          <t>pankration</t>
        </is>
      </c>
      <c r="B6358" t="inlineStr">
        <is>
          <t>Expert Pankration moves explained</t>
        </is>
      </c>
      <c r="C6358"/>
      <c r="D6358"/>
      <c r="E6358" t="inlineStr">
        <is>
          <t>https://www.youtube.com/results?search_query=Expert+Pankration+moves+explained&amp;sp=EgQgAXAB</t>
        </is>
      </c>
    </row>
    <row r="6359" ht="25.5" customHeight="1">
      <c r="A6359" t="inlineStr">
        <is>
          <t>pankration</t>
        </is>
      </c>
      <c r="B6359" t="inlineStr">
        <is>
          <t>Pankration vs MMA: A comparative analysis</t>
        </is>
      </c>
      <c r="C6359"/>
      <c r="D6359"/>
      <c r="E6359" t="inlineStr">
        <is>
          <t>https://www.youtube.com/results?search_query=Pankration+vs+MMA:+A+comparative+analysis&amp;sp=EgQgAXAB</t>
        </is>
      </c>
    </row>
    <row r="6360" ht="25.5" customHeight="1">
      <c r="A6360" t="inlineStr">
        <is>
          <t>pankration</t>
        </is>
      </c>
      <c r="B6360" t="inlineStr">
        <is>
          <t>Pankration championship matches highlights</t>
        </is>
      </c>
      <c r="C6360"/>
      <c r="D6360"/>
      <c r="E6360" t="inlineStr">
        <is>
          <t>https://www.youtube.com/results?search_query=Pankration+championship+matches+highlights&amp;sp=EgQgAXAB</t>
        </is>
      </c>
    </row>
    <row r="6361" ht="25.5" customHeight="1">
      <c r="A6361" t="inlineStr">
        <is>
          <t>pankration</t>
        </is>
      </c>
      <c r="B6361" t="inlineStr">
        <is>
          <t>Pankration: An instructional guide for beginners</t>
        </is>
      </c>
      <c r="C6361"/>
      <c r="D6361"/>
      <c r="E6361" t="inlineStr">
        <is>
          <t>https://www.youtube.com/results?search_query=Pankration:+An+instructional+guide+for+beginners&amp;sp=EgQgAXAB</t>
        </is>
      </c>
    </row>
    <row r="6362" ht="25.5" customHeight="1">
      <c r="A6362" t="inlineStr">
        <is>
          <t>pankration</t>
        </is>
      </c>
      <c r="B6362" t="inlineStr">
        <is>
          <t>Famous Pankration fighters and their techniques</t>
        </is>
      </c>
      <c r="C6362"/>
      <c r="D6362"/>
      <c r="E6362" t="inlineStr">
        <is>
          <t>https://www.youtube.com/results?search_query=Famous+Pankration+fighters+and+their+techniques&amp;sp=EgQgAXAB</t>
        </is>
      </c>
    </row>
    <row r="6363" ht="25.5" customHeight="1">
      <c r="A6363" t="inlineStr">
        <is>
          <t>pankration</t>
        </is>
      </c>
      <c r="B6363" t="inlineStr">
        <is>
          <t>Selfdefense techniques from Pankration.</t>
        </is>
      </c>
      <c r="C6363"/>
      <c r="D6363"/>
      <c r="E6363" t="inlineStr">
        <is>
          <t>https://www.youtube.com/results?search_query=Selfdefense+techniques+from+Pankration.&amp;sp=EgQgAXAB</t>
        </is>
      </c>
    </row>
    <row r="6364" ht="25.5" customHeight="1">
      <c r="A6364" t="inlineStr">
        <is>
          <t>pencak silat</t>
        </is>
      </c>
      <c r="B6364" t="inlineStr">
        <is>
          <t>Introduction to Pencak Silat</t>
        </is>
      </c>
      <c r="C6364"/>
      <c r="D6364"/>
      <c r="E6364" t="inlineStr">
        <is>
          <t>https://www.youtube.com/results?search_query=Introduction+to+Pencak+Silat&amp;sp=EgQgAXAB</t>
        </is>
      </c>
    </row>
    <row r="6365" ht="25.5" customHeight="1">
      <c r="A6365" t="inlineStr">
        <is>
          <t>pencak silat</t>
        </is>
      </c>
      <c r="B6365" t="inlineStr">
        <is>
          <t>How to learn Pencak Silat for beginners</t>
        </is>
      </c>
      <c r="C6365"/>
      <c r="D6365"/>
      <c r="E6365" t="inlineStr">
        <is>
          <t>https://www.youtube.com/results?search_query=How+to+learn+Pencak+Silat+for+beginners&amp;sp=EgQgAXAB</t>
        </is>
      </c>
    </row>
    <row r="6366" ht="25.5" customHeight="1">
      <c r="A6366" t="inlineStr">
        <is>
          <t>pencak silat</t>
        </is>
      </c>
      <c r="B6366" t="inlineStr">
        <is>
          <t>Pencak Silat training routine</t>
        </is>
      </c>
      <c r="C6366"/>
      <c r="D6366"/>
      <c r="E6366" t="inlineStr">
        <is>
          <t>https://www.youtube.com/results?search_query=Pencak+Silat+training+routine&amp;sp=EgQgAXAB</t>
        </is>
      </c>
    </row>
    <row r="6367" ht="25.5" customHeight="1">
      <c r="A6367" t="inlineStr">
        <is>
          <t>pencak silat</t>
        </is>
      </c>
      <c r="B6367" t="inlineStr">
        <is>
          <t>Day in the life of a Pencak Silat Martial Artist</t>
        </is>
      </c>
      <c r="C6367"/>
      <c r="D6367"/>
      <c r="E6367" t="inlineStr">
        <is>
          <t>https://www.youtube.com/results?search_query=Day+in+the+life+of+a+Pencak+Silat+Martial+Artist&amp;sp=EgQgAXAB</t>
        </is>
      </c>
    </row>
    <row r="6368" ht="25.5" customHeight="1">
      <c r="A6368" t="inlineStr">
        <is>
          <t>pencak silat</t>
        </is>
      </c>
      <c r="B6368" t="inlineStr">
        <is>
          <t>Basic moves in Pencak Silat</t>
        </is>
      </c>
      <c r="C6368"/>
      <c r="D6368"/>
      <c r="E6368" t="inlineStr">
        <is>
          <t>https://www.youtube.com/results?search_query=Basic+moves+in+Pencak+Silat&amp;sp=EgQgAXAB</t>
        </is>
      </c>
    </row>
    <row r="6369" ht="25.5" customHeight="1">
      <c r="A6369" t="inlineStr">
        <is>
          <t>pencak silat</t>
        </is>
      </c>
      <c r="B6369" t="inlineStr">
        <is>
          <t>Advanced techniques in Pencak Silat</t>
        </is>
      </c>
      <c r="C6369"/>
      <c r="D6369"/>
      <c r="E6369" t="inlineStr">
        <is>
          <t>https://www.youtube.com/results?search_query=Advanced+techniques+in+Pencak+Silat&amp;sp=EgQgAXAB</t>
        </is>
      </c>
    </row>
    <row r="6370" ht="25.5" customHeight="1">
      <c r="A6370" t="inlineStr">
        <is>
          <t>pencak silat</t>
        </is>
      </c>
      <c r="B6370" t="inlineStr">
        <is>
          <t>Pencak Silat competition rules explained</t>
        </is>
      </c>
      <c r="C6370"/>
      <c r="D6370"/>
      <c r="E6370" t="inlineStr">
        <is>
          <t>https://www.youtube.com/results?search_query=Pencak+Silat+competition+rules+explained&amp;sp=EgQgAXAB</t>
        </is>
      </c>
    </row>
    <row r="6371" ht="25.5" customHeight="1">
      <c r="A6371" t="inlineStr">
        <is>
          <t>pencak silat</t>
        </is>
      </c>
      <c r="B6371" t="inlineStr">
        <is>
          <t>Differences between Pencak Silat and other martial arts</t>
        </is>
      </c>
      <c r="C6371"/>
      <c r="D6371"/>
      <c r="E6371" t="inlineStr">
        <is>
          <t>https://www.youtube.com/results?search_query=Differences+between+Pencak+Silat+and+other+martial+arts&amp;sp=EgQgAXAB</t>
        </is>
      </c>
    </row>
    <row r="6372" ht="25.5" customHeight="1">
      <c r="A6372" t="inlineStr">
        <is>
          <t>pencak silat</t>
        </is>
      </c>
      <c r="B6372" t="inlineStr">
        <is>
          <t>Pencak Silat demonstration with professional martial artists</t>
        </is>
      </c>
      <c r="C6372"/>
      <c r="D6372"/>
      <c r="E6372" t="inlineStr">
        <is>
          <t>https://www.youtube.com/results?search_query=Pencak+Silat+demonstration+with+professional+martial+artists&amp;sp=EgQgAXAB</t>
        </is>
      </c>
    </row>
    <row r="6373" ht="25.5" customHeight="1">
      <c r="A6373" t="inlineStr">
        <is>
          <t>pencak silat</t>
        </is>
      </c>
      <c r="B6373" t="inlineStr">
        <is>
          <t>World Pencak Silat Championship highlights</t>
        </is>
      </c>
      <c r="C6373"/>
      <c r="D6373"/>
      <c r="E6373" t="inlineStr">
        <is>
          <t>https://www.youtube.com/results?search_query=World+Pencak+Silat+Championship+highlights&amp;sp=EgQgAXAB</t>
        </is>
      </c>
    </row>
    <row r="6374" ht="25.5" customHeight="1">
      <c r="A6374" t="inlineStr">
        <is>
          <t>shidokan</t>
        </is>
      </c>
      <c r="B6374" t="inlineStr">
        <is>
          <t>Introduction to Shidokan Karate</t>
        </is>
      </c>
      <c r="C6374"/>
      <c r="D6374"/>
      <c r="E6374" t="inlineStr">
        <is>
          <t>https://www.youtube.com/results?search_query=Introduction+to+Shidokan+Karate&amp;sp=EgQgAXAB</t>
        </is>
      </c>
    </row>
    <row r="6375" ht="25.5" customHeight="1">
      <c r="A6375" t="inlineStr">
        <is>
          <t>shidokan</t>
        </is>
      </c>
      <c r="B6375" t="inlineStr">
        <is>
          <t>How to practice Shidokan Karate at home</t>
        </is>
      </c>
      <c r="C6375"/>
      <c r="D6375"/>
      <c r="E6375" t="inlineStr">
        <is>
          <t>https://www.youtube.com/results?search_query=How+to+practice+Shidokan+Karate+at+home&amp;sp=EgQgAXAB</t>
        </is>
      </c>
    </row>
    <row r="6376" ht="25.5" customHeight="1">
      <c r="A6376" t="inlineStr">
        <is>
          <t>shidokan</t>
        </is>
      </c>
      <c r="B6376" t="inlineStr">
        <is>
          <t>Best Shidokan Karate techniques for beginners</t>
        </is>
      </c>
      <c r="C6376"/>
      <c r="D6376"/>
      <c r="E6376" t="inlineStr">
        <is>
          <t>https://www.youtube.com/results?search_query=Best+Shidokan+Karate+techniques+for+beginners&amp;sp=EgQgAXAB</t>
        </is>
      </c>
    </row>
    <row r="6377" ht="25.5" customHeight="1">
      <c r="A6377" t="inlineStr">
        <is>
          <t>shidokan</t>
        </is>
      </c>
      <c r="B6377" t="inlineStr">
        <is>
          <t>Day in the life of a Shidokan Karate athlete</t>
        </is>
      </c>
      <c r="C6377"/>
      <c r="D6377"/>
      <c r="E6377" t="inlineStr">
        <is>
          <t>https://www.youtube.com/results?search_query=Day+in+the+life+of+a+Shidokan+Karate+athlete&amp;sp=EgQgAXAB</t>
        </is>
      </c>
    </row>
    <row r="6378" ht="25.5" customHeight="1">
      <c r="A6378" t="inlineStr">
        <is>
          <t>shidokan</t>
        </is>
      </c>
      <c r="B6378" t="inlineStr">
        <is>
          <t>Top Shidokan Karate matches to watch</t>
        </is>
      </c>
      <c r="C6378"/>
      <c r="D6378"/>
      <c r="E6378" t="inlineStr">
        <is>
          <t>https://www.youtube.com/results?search_query=Top+Shidokan+Karate+matches+to+watch&amp;sp=EgQgAXAB</t>
        </is>
      </c>
    </row>
    <row r="6379" ht="25.5" customHeight="1">
      <c r="A6379" t="inlineStr">
        <is>
          <t>shidokan</t>
        </is>
      </c>
      <c r="B6379" t="inlineStr">
        <is>
          <t>Understanding the rules of Shidokan Karate</t>
        </is>
      </c>
      <c r="C6379"/>
      <c r="D6379"/>
      <c r="E6379" t="inlineStr">
        <is>
          <t>https://www.youtube.com/results?search_query=Understanding+the+rules+of+Shidokan+Karate&amp;sp=EgQgAXAB</t>
        </is>
      </c>
    </row>
    <row r="6380" ht="25.5" customHeight="1">
      <c r="A6380" t="inlineStr">
        <is>
          <t>shidokan</t>
        </is>
      </c>
      <c r="B6380" t="inlineStr">
        <is>
          <t>How to become a Shidokan Karate instructor</t>
        </is>
      </c>
      <c r="C6380"/>
      <c r="D6380"/>
      <c r="E6380" t="inlineStr">
        <is>
          <t>https://www.youtube.com/results?search_query=How+to+become+a+Shidokan+Karate+instructor&amp;sp=EgQgAXAB</t>
        </is>
      </c>
    </row>
    <row r="6381" ht="25.5" customHeight="1">
      <c r="A6381" t="inlineStr">
        <is>
          <t>shidokan</t>
        </is>
      </c>
      <c r="B6381" t="inlineStr">
        <is>
          <t>Training routines for Shidokan Karate</t>
        </is>
      </c>
      <c r="C6381"/>
      <c r="D6381"/>
      <c r="E6381" t="inlineStr">
        <is>
          <t>https://www.youtube.com/results?search_query=Training+routines+for+Shidokan+Karate&amp;sp=EgQgAXAB</t>
        </is>
      </c>
    </row>
    <row r="6382" ht="25.5" customHeight="1">
      <c r="A6382" t="inlineStr">
        <is>
          <t>shidokan</t>
        </is>
      </c>
      <c r="B6382" t="inlineStr">
        <is>
          <t>The history of Shidokan Karate</t>
        </is>
      </c>
      <c r="C6382"/>
      <c r="D6382"/>
      <c r="E6382" t="inlineStr">
        <is>
          <t>https://www.youtube.com/results?search_query=The+history+of+Shidokan+Karate&amp;sp=EgQgAXAB</t>
        </is>
      </c>
    </row>
    <row r="6383" ht="25.5" customHeight="1">
      <c r="A6383" t="inlineStr">
        <is>
          <t>shidokan</t>
        </is>
      </c>
      <c r="B6383" t="inlineStr">
        <is>
          <t>Preparing for a Shidokan Karate tournament</t>
        </is>
      </c>
      <c r="C6383"/>
      <c r="D6383"/>
      <c r="E6383" t="inlineStr">
        <is>
          <t>https://www.youtube.com/results?search_query=Preparing+for+a+Shidokan+Karate+tournament&amp;sp=EgQgAXAB</t>
        </is>
      </c>
    </row>
    <row r="6384" ht="25.5" customHeight="1">
      <c r="A6384" t="inlineStr">
        <is>
          <t>shoot boxing</t>
        </is>
      </c>
      <c r="B6384" t="inlineStr">
        <is>
          <t>How to get started with shoot boxing</t>
        </is>
      </c>
      <c r="C6384"/>
      <c r="D6384"/>
      <c r="E6384" t="inlineStr">
        <is>
          <t>https://www.youtube.com/results?search_query=How+to+get+started+with+shoot+boxing&amp;sp=EgQgAXAB</t>
        </is>
      </c>
    </row>
    <row r="6385" ht="25.5" customHeight="1">
      <c r="A6385" t="inlineStr">
        <is>
          <t>shoot boxing</t>
        </is>
      </c>
      <c r="B6385" t="inlineStr">
        <is>
          <t>Basic shoot boxing techniques for beginners</t>
        </is>
      </c>
      <c r="C6385"/>
      <c r="D6385"/>
      <c r="E6385" t="inlineStr">
        <is>
          <t>https://www.youtube.com/results?search_query=Basic+shoot+boxing+techniques+for+beginners&amp;sp=EgQgAXAB</t>
        </is>
      </c>
    </row>
    <row r="6386" ht="25.5" customHeight="1">
      <c r="A6386" t="inlineStr">
        <is>
          <t>shoot boxing</t>
        </is>
      </c>
      <c r="B6386" t="inlineStr">
        <is>
          <t>Day in the life of a professional shoot boxer</t>
        </is>
      </c>
      <c r="C6386"/>
      <c r="D6386"/>
      <c r="E6386" t="inlineStr">
        <is>
          <t>https://www.youtube.com/results?search_query=Day+in+the+life+of+a+professional+shoot+boxer&amp;sp=EgQgAXAB</t>
        </is>
      </c>
    </row>
    <row r="6387" ht="25.5" customHeight="1">
      <c r="A6387" t="inlineStr">
        <is>
          <t>shoot boxing</t>
        </is>
      </c>
      <c r="B6387" t="inlineStr">
        <is>
          <t>Training regimen for shoot boxing</t>
        </is>
      </c>
      <c r="C6387"/>
      <c r="D6387"/>
      <c r="E6387" t="inlineStr">
        <is>
          <t>https://www.youtube.com/results?search_query=Training+regimen+for+shoot+boxing&amp;sp=EgQgAXAB</t>
        </is>
      </c>
    </row>
    <row r="6388" ht="25.5" customHeight="1">
      <c r="A6388" t="inlineStr">
        <is>
          <t>shoot boxing</t>
        </is>
      </c>
      <c r="B6388" t="inlineStr">
        <is>
          <t>Top shoot boxing matches of all time</t>
        </is>
      </c>
      <c r="C6388"/>
      <c r="D6388"/>
      <c r="E6388" t="inlineStr">
        <is>
          <t>https://www.youtube.com/results?search_query=Top+shoot+boxing+matches+of+all+time&amp;sp=EgQgAXAB</t>
        </is>
      </c>
    </row>
    <row r="6389" ht="25.5" customHeight="1">
      <c r="A6389" t="inlineStr">
        <is>
          <t>shoot boxing</t>
        </is>
      </c>
      <c r="B6389" t="inlineStr">
        <is>
          <t>How to do shoot boxing workouts at home</t>
        </is>
      </c>
      <c r="C6389"/>
      <c r="D6389"/>
      <c r="E6389" t="inlineStr">
        <is>
          <t>https://www.youtube.com/results?search_query=How+to+do+shoot+boxing+workouts+at+home&amp;sp=EgQgAXAB</t>
        </is>
      </c>
    </row>
    <row r="6390" ht="25.5" customHeight="1">
      <c r="A6390" t="inlineStr">
        <is>
          <t>shoot boxing</t>
        </is>
      </c>
      <c r="B6390" t="inlineStr">
        <is>
          <t>Tips and tricks for improving shoot boxing skills</t>
        </is>
      </c>
      <c r="C6390"/>
      <c r="D6390"/>
      <c r="E6390" t="inlineStr">
        <is>
          <t>https://www.youtube.com/results?search_query=Tips+and+tricks+for+improving+shoot+boxing+skills&amp;sp=EgQgAXAB</t>
        </is>
      </c>
    </row>
    <row r="6391" ht="25.5" customHeight="1">
      <c r="A6391" t="inlineStr">
        <is>
          <t>shoot boxing</t>
        </is>
      </c>
      <c r="B6391" t="inlineStr">
        <is>
          <t>How to train for a shoot boxing tournament</t>
        </is>
      </c>
      <c r="C6391"/>
      <c r="D6391"/>
      <c r="E6391" t="inlineStr">
        <is>
          <t>https://www.youtube.com/results?search_query=How+to+train+for+a+shoot+boxing+tournament&amp;sp=EgQgAXAB</t>
        </is>
      </c>
    </row>
    <row r="6392" ht="25.5" customHeight="1">
      <c r="A6392" t="inlineStr">
        <is>
          <t>shoot boxing</t>
        </is>
      </c>
      <c r="B6392" t="inlineStr">
        <is>
          <t>History and evolution of shoot boxing</t>
        </is>
      </c>
      <c r="C6392"/>
      <c r="D6392"/>
      <c r="E6392" t="inlineStr">
        <is>
          <t>https://www.youtube.com/results?search_query=History+and+evolution+of+shoot+boxing&amp;sp=EgQgAXAB</t>
        </is>
      </c>
    </row>
    <row r="6393" ht="25.5" customHeight="1">
      <c r="A6393" t="inlineStr">
        <is>
          <t>shoot boxing</t>
        </is>
      </c>
      <c r="B6393" t="inlineStr">
        <is>
          <t>Mastering defensive techniques in shoot boxing</t>
        </is>
      </c>
      <c r="C6393"/>
      <c r="D6393"/>
      <c r="E6393" t="inlineStr">
        <is>
          <t>https://www.youtube.com/results?search_query=Mastering+defensive+techniques+in+shoot+boxing&amp;sp=EgQgAXAB</t>
        </is>
      </c>
    </row>
    <row r="6394" ht="25.5" customHeight="1">
      <c r="A6394" t="inlineStr">
        <is>
          <t>shorinji kempo</t>
        </is>
      </c>
      <c r="B6394" t="inlineStr">
        <is>
          <t>Introduction to Shorinji Kempo</t>
        </is>
      </c>
      <c r="C6394"/>
      <c r="D6394"/>
      <c r="E6394" t="inlineStr">
        <is>
          <t>https://www.youtube.com/results?search_query=Introduction+to+Shorinji+Kempo&amp;sp=EgQgAXAB</t>
        </is>
      </c>
    </row>
    <row r="6395" ht="25.5" customHeight="1">
      <c r="A6395" t="inlineStr">
        <is>
          <t>shorinji kempo</t>
        </is>
      </c>
      <c r="B6395" t="inlineStr">
        <is>
          <t>Shorinji Kempo basic techniques tutorial</t>
        </is>
      </c>
      <c r="C6395"/>
      <c r="D6395"/>
      <c r="E6395" t="inlineStr">
        <is>
          <t>https://www.youtube.com/results?search_query=Shorinji+Kempo+basic+techniques+tutorial&amp;sp=EgQgAXAB</t>
        </is>
      </c>
    </row>
    <row r="6396" ht="25.5" customHeight="1">
      <c r="A6396" t="inlineStr">
        <is>
          <t>shorinji kempo</t>
        </is>
      </c>
      <c r="B6396" t="inlineStr">
        <is>
          <t>Indepth demonstration of Shorinji Kempo</t>
        </is>
      </c>
      <c r="C6396"/>
      <c r="D6396"/>
      <c r="E6396" t="inlineStr">
        <is>
          <t>https://www.youtube.com/results?search_query=Indepth+demonstration+of+Shorinji+Kempo&amp;sp=EgQgAXAB</t>
        </is>
      </c>
    </row>
    <row r="6397" ht="25.5" customHeight="1">
      <c r="A6397" t="inlineStr">
        <is>
          <t>shorinji kempo</t>
        </is>
      </c>
      <c r="B6397" t="inlineStr">
        <is>
          <t>How to practice Shorinji Kempo at home</t>
        </is>
      </c>
      <c r="C6397"/>
      <c r="D6397"/>
      <c r="E6397" t="inlineStr">
        <is>
          <t>https://www.youtube.com/results?search_query=How+to+practice+Shorinji+Kempo+at+home&amp;sp=EgQgAXAB</t>
        </is>
      </c>
    </row>
    <row r="6398" ht="25.5" customHeight="1">
      <c r="A6398" t="inlineStr">
        <is>
          <t>shorinji kempo</t>
        </is>
      </c>
      <c r="B6398" t="inlineStr">
        <is>
          <t>Day in the life of a Shorinji Kempo Master</t>
        </is>
      </c>
      <c r="C6398"/>
      <c r="D6398"/>
      <c r="E6398" t="inlineStr">
        <is>
          <t>https://www.youtube.com/results?search_query=Day+in+the+life+of+a+Shorinji+Kempo+Master&amp;sp=EgQgAXAB</t>
        </is>
      </c>
    </row>
    <row r="6399" ht="25.5" customHeight="1">
      <c r="A6399" t="inlineStr">
        <is>
          <t>shorinji kempo</t>
        </is>
      </c>
      <c r="B6399" t="inlineStr">
        <is>
          <t>Effective moves in Shorinji Kempo for self defense</t>
        </is>
      </c>
      <c r="C6399"/>
      <c r="D6399"/>
      <c r="E6399" t="inlineStr">
        <is>
          <t>https://www.youtube.com/results?search_query=Effective+moves+in+Shorinji+Kempo+for+self+defense&amp;sp=EgQgAXAB</t>
        </is>
      </c>
    </row>
    <row r="6400" ht="25.5" customHeight="1">
      <c r="A6400" t="inlineStr">
        <is>
          <t>shorinji kempo</t>
        </is>
      </c>
      <c r="B6400" t="inlineStr">
        <is>
          <t>Advanced training drills for Shorinji Kempo</t>
        </is>
      </c>
      <c r="C6400"/>
      <c r="D6400"/>
      <c r="E6400" t="inlineStr">
        <is>
          <t>https://www.youtube.com/results?search_query=Advanced+training+drills+for+Shorinji+Kempo&amp;sp=EgQgAXAB</t>
        </is>
      </c>
    </row>
    <row r="6401" ht="25.5" customHeight="1">
      <c r="A6401" t="inlineStr">
        <is>
          <t>shorinji kempo</t>
        </is>
      </c>
      <c r="B6401" t="inlineStr">
        <is>
          <t>Shorinji Kempo vs other martial arts</t>
        </is>
      </c>
      <c r="C6401"/>
      <c r="D6401"/>
      <c r="E6401" t="inlineStr">
        <is>
          <t>https://www.youtube.com/results?search_query=Shorinji+Kempo+vs+other+martial+arts&amp;sp=EgQgAXAB</t>
        </is>
      </c>
    </row>
    <row r="6402" ht="25.5" customHeight="1">
      <c r="A6402" t="inlineStr">
        <is>
          <t>shorinji kempo</t>
        </is>
      </c>
      <c r="B6402" t="inlineStr">
        <is>
          <t>History and philosophy of Shorinji Kempo</t>
        </is>
      </c>
      <c r="C6402"/>
      <c r="D6402"/>
      <c r="E6402" t="inlineStr">
        <is>
          <t>https://www.youtube.com/results?search_query=History+and+philosophy+of+Shorinji+Kempo&amp;sp=EgQgAXAB</t>
        </is>
      </c>
    </row>
    <row r="6403" ht="25.5" customHeight="1">
      <c r="A6403" t="inlineStr">
        <is>
          <t>shorinji kempo</t>
        </is>
      </c>
      <c r="B6403" t="inlineStr">
        <is>
          <t>Progressing in Shorinji Kempo: Tips and tricks</t>
        </is>
      </c>
      <c r="C6403"/>
      <c r="D6403"/>
      <c r="E6403" t="inlineStr">
        <is>
          <t>https://www.youtube.com/results?search_query=Progressing+in+Shorinji+Kempo:+Tips+and+tricks&amp;sp=EgQgAXAB</t>
        </is>
      </c>
    </row>
    <row r="6404" ht="25.5" customHeight="1">
      <c r="A6404" t="inlineStr">
        <is>
          <t>systema</t>
        </is>
      </c>
      <c r="B6404" t="inlineStr">
        <is>
          <t>How to use systema for martial arts training</t>
        </is>
      </c>
      <c r="C6404"/>
      <c r="D6404"/>
      <c r="E6404" t="inlineStr">
        <is>
          <t>https://www.youtube.com/results?search_query=How+to+use+systema+for+martial+arts+training&amp;sp=EgQgAXAB</t>
        </is>
      </c>
    </row>
    <row r="6405" ht="25.5" customHeight="1">
      <c r="A6405" t="inlineStr">
        <is>
          <t>systema</t>
        </is>
      </c>
      <c r="B6405" t="inlineStr">
        <is>
          <t>The basics of systema training</t>
        </is>
      </c>
      <c r="C6405"/>
      <c r="D6405"/>
      <c r="E6405" t="inlineStr">
        <is>
          <t>https://www.youtube.com/results?search_query=The+basics+of+systema+training&amp;sp=EgQgAXAB</t>
        </is>
      </c>
    </row>
    <row r="6406" ht="25.5" customHeight="1">
      <c r="A6406" t="inlineStr">
        <is>
          <t>systema</t>
        </is>
      </c>
      <c r="B6406" t="inlineStr">
        <is>
          <t>Day in the life of an advanced systema martial artist</t>
        </is>
      </c>
      <c r="C6406"/>
      <c r="D6406"/>
      <c r="E6406" t="inlineStr">
        <is>
          <t>https://www.youtube.com/results?search_query=Day+in+the+life+of+an+advanced+systema+martial+artist&amp;sp=EgQgAXAB</t>
        </is>
      </c>
    </row>
    <row r="6407" ht="25.5" customHeight="1">
      <c r="A6407" t="inlineStr">
        <is>
          <t>systema</t>
        </is>
      </c>
      <c r="B6407" t="inlineStr">
        <is>
          <t>Systema training for beginners</t>
        </is>
      </c>
      <c r="C6407"/>
      <c r="D6407"/>
      <c r="E6407" t="inlineStr">
        <is>
          <t>https://www.youtube.com/results?search_query=Systema+training+for+beginners&amp;sp=EgQgAXAB</t>
        </is>
      </c>
    </row>
    <row r="6408" ht="25.5" customHeight="1">
      <c r="A6408" t="inlineStr">
        <is>
          <t>systema</t>
        </is>
      </c>
      <c r="B6408" t="inlineStr">
        <is>
          <t>Understanding the systema martial art technique</t>
        </is>
      </c>
      <c r="C6408"/>
      <c r="D6408"/>
      <c r="E6408" t="inlineStr">
        <is>
          <t>https://www.youtube.com/results?search_query=Understanding+the+systema+martial+art+technique&amp;sp=EgQgAXAB</t>
        </is>
      </c>
    </row>
    <row r="6409" ht="25.5" customHeight="1">
      <c r="A6409" t="inlineStr">
        <is>
          <t>systema</t>
        </is>
      </c>
      <c r="B6409" t="inlineStr">
        <is>
          <t>Systema martial arts in reallife combat situations</t>
        </is>
      </c>
      <c r="C6409"/>
      <c r="D6409"/>
      <c r="E6409" t="inlineStr">
        <is>
          <t>https://www.youtube.com/results?search_query=Systema+martial+arts+in+reallife+combat+situations&amp;sp=EgQgAXAB</t>
        </is>
      </c>
    </row>
    <row r="6410" ht="25.5" customHeight="1">
      <c r="A6410" t="inlineStr">
        <is>
          <t>systema</t>
        </is>
      </c>
      <c r="B6410" t="inlineStr">
        <is>
          <t>Advanced systematraining exercises</t>
        </is>
      </c>
      <c r="C6410"/>
      <c r="D6410"/>
      <c r="E6410" t="inlineStr">
        <is>
          <t>https://www.youtube.com/results?search_query=Advanced+systematraining+exercises&amp;sp=EgQgAXAB</t>
        </is>
      </c>
    </row>
    <row r="6411" ht="25.5" customHeight="1">
      <c r="A6411" t="inlineStr">
        <is>
          <t>systema</t>
        </is>
      </c>
      <c r="B6411" t="inlineStr">
        <is>
          <t>Systema martial art for developing selfdiscipline</t>
        </is>
      </c>
      <c r="C6411"/>
      <c r="D6411"/>
      <c r="E6411" t="inlineStr">
        <is>
          <t>https://www.youtube.com/results?search_query=Systema+martial+art+for+developing+selfdiscipline&amp;sp=EgQgAXAB</t>
        </is>
      </c>
    </row>
    <row r="6412" ht="25.5" customHeight="1">
      <c r="A6412" t="inlineStr">
        <is>
          <t>systema</t>
        </is>
      </c>
      <c r="B6412" t="inlineStr">
        <is>
          <t>The history and evolution of systema martial art</t>
        </is>
      </c>
      <c r="C6412"/>
      <c r="D6412"/>
      <c r="E6412" t="inlineStr">
        <is>
          <t>https://www.youtube.com/results?search_query=The+history+and+evolution+of+systema+martial+art&amp;sp=EgQgAXAB</t>
        </is>
      </c>
    </row>
    <row r="6413" ht="25.5" customHeight="1">
      <c r="A6413" t="inlineStr">
        <is>
          <t>systema</t>
        </is>
      </c>
      <c r="B6413" t="inlineStr">
        <is>
          <t>Professional systema martial artists training routine</t>
        </is>
      </c>
      <c r="C6413"/>
      <c r="D6413"/>
      <c r="E6413" t="inlineStr">
        <is>
          <t>https://www.youtube.com/results?search_query=Professional+systema+martial+artists+training+routine&amp;sp=EgQgAXAB</t>
        </is>
      </c>
    </row>
    <row r="6414" ht="25.5" customHeight="1">
      <c r="A6414" t="inlineStr">
        <is>
          <t>t'ai chi ch'uan</t>
        </is>
      </c>
      <c r="B6414" t="inlineStr">
        <is>
          <t>How to start learning T'ai Chi Ch'uan for beginners</t>
        </is>
      </c>
      <c r="C6414"/>
      <c r="D6414"/>
      <c r="E6414" t="inlineStr">
        <is>
          <t>https://www.youtube.com/results?search_query=How+to+start+learning+T'ai+Chi+Ch'uan+for+beginners&amp;sp=EgQgAXAB</t>
        </is>
      </c>
    </row>
    <row r="6415" ht="25.5" customHeight="1">
      <c r="A6415" t="inlineStr">
        <is>
          <t>t'ai chi ch'uan</t>
        </is>
      </c>
      <c r="B6415" t="inlineStr">
        <is>
          <t>Indepth tutorial on T'ai Chi Ch'uan movements</t>
        </is>
      </c>
      <c r="C6415"/>
      <c r="D6415"/>
      <c r="E6415" t="inlineStr">
        <is>
          <t>https://www.youtube.com/results?search_query=Indepth+tutorial+on+T'ai+Chi+Ch'uan+movements&amp;sp=EgQgAXAB</t>
        </is>
      </c>
    </row>
    <row r="6416" ht="25.5" customHeight="1">
      <c r="A6416" t="inlineStr">
        <is>
          <t>t'ai chi ch'uan</t>
        </is>
      </c>
      <c r="B6416" t="inlineStr">
        <is>
          <t>Day in the life of a T'ai Chi Ch'uan master</t>
        </is>
      </c>
      <c r="C6416"/>
      <c r="D6416"/>
      <c r="E6416" t="inlineStr">
        <is>
          <t>https://www.youtube.com/results?search_query=Day+in+the+life+of+a+T'ai+Chi+Ch'uan+master&amp;sp=EgQgAXAB</t>
        </is>
      </c>
    </row>
    <row r="6417" ht="25.5" customHeight="1">
      <c r="A6417" t="inlineStr">
        <is>
          <t>t'ai chi ch'uan</t>
        </is>
      </c>
      <c r="B6417" t="inlineStr">
        <is>
          <t>History and philosophy of T'ai Chi Ch'uan</t>
        </is>
      </c>
      <c r="C6417"/>
      <c r="D6417"/>
      <c r="E6417" t="inlineStr">
        <is>
          <t>https://www.youtube.com/results?search_query=History+and+philosophy+of+T'ai+Chi+Ch'uan&amp;sp=EgQgAXAB</t>
        </is>
      </c>
    </row>
    <row r="6418" ht="25.5" customHeight="1">
      <c r="A6418" t="inlineStr">
        <is>
          <t>t'ai chi ch'uan</t>
        </is>
      </c>
      <c r="B6418" t="inlineStr">
        <is>
          <t>Benefits of practicing T'ai Chi Ch'uan daily</t>
        </is>
      </c>
      <c r="C6418"/>
      <c r="D6418"/>
      <c r="E6418" t="inlineStr">
        <is>
          <t>https://www.youtube.com/results?search_query=Benefits+of+practicing+T'ai+Chi+Ch'uan+daily&amp;sp=EgQgAXAB</t>
        </is>
      </c>
    </row>
    <row r="6419" ht="25.5" customHeight="1">
      <c r="A6419" t="inlineStr">
        <is>
          <t>t'ai chi ch'uan</t>
        </is>
      </c>
      <c r="B6419" t="inlineStr">
        <is>
          <t>Masterclass on T'ai Chi Ch'uan forms</t>
        </is>
      </c>
      <c r="C6419"/>
      <c r="D6419"/>
      <c r="E6419" t="inlineStr">
        <is>
          <t>https://www.youtube.com/results?search_query=Masterclass+on+T'ai+Chi+Ch'uan+forms&amp;sp=EgQgAXAB</t>
        </is>
      </c>
    </row>
    <row r="6420" ht="25.5" customHeight="1">
      <c r="A6420" t="inlineStr">
        <is>
          <t>t'ai chi ch'uan</t>
        </is>
      </c>
      <c r="B6420" t="inlineStr">
        <is>
          <t>Step by step guide to T'ai Chi Ch'uan</t>
        </is>
      </c>
      <c r="C6420"/>
      <c r="D6420"/>
      <c r="E6420" t="inlineStr">
        <is>
          <t>https://www.youtube.com/results?search_query=Step+by+step+guide+to+T'ai+Chi+Ch'uan&amp;sp=EgQgAXAB</t>
        </is>
      </c>
    </row>
    <row r="6421" ht="25.5" customHeight="1">
      <c r="A6421" t="inlineStr">
        <is>
          <t>t'ai chi ch'uan</t>
        </is>
      </c>
      <c r="B6421" t="inlineStr">
        <is>
          <t>Understanding the martial aspect of T'ai Chi Ch'uan</t>
        </is>
      </c>
      <c r="C6421"/>
      <c r="D6421"/>
      <c r="E6421" t="inlineStr">
        <is>
          <t>https://www.youtube.com/results?search_query=Understanding+the+martial+aspect+of+T'ai+Chi+Ch'uan&amp;sp=EgQgAXAB</t>
        </is>
      </c>
    </row>
    <row r="6422" ht="25.5" customHeight="1">
      <c r="A6422" t="inlineStr">
        <is>
          <t>t'ai chi ch'uan</t>
        </is>
      </c>
      <c r="B6422" t="inlineStr">
        <is>
          <t>Exploring T'ai Chi Ch'uan meditative practices</t>
        </is>
      </c>
      <c r="C6422"/>
      <c r="D6422"/>
      <c r="E6422" t="inlineStr">
        <is>
          <t>https://www.youtube.com/results?search_query=Exploring+T'ai+Chi+Ch'uan+meditative+practices&amp;sp=EgQgAXAB</t>
        </is>
      </c>
    </row>
    <row r="6423" ht="25.5" customHeight="1">
      <c r="A6423" t="inlineStr">
        <is>
          <t>t'ai chi ch'uan</t>
        </is>
      </c>
      <c r="B6423" t="inlineStr">
        <is>
          <t>T'ai Chi Ch'uan techniques and training methods</t>
        </is>
      </c>
      <c r="C6423"/>
      <c r="D6423"/>
      <c r="E6423" t="inlineStr">
        <is>
          <t>https://www.youtube.com/results?search_query=T'ai+Chi+Ch'uan+techniques+and+training+methods&amp;sp=EgQgAXAB</t>
        </is>
      </c>
    </row>
    <row r="6424" ht="25.5" customHeight="1">
      <c r="A6424" t="inlineStr">
        <is>
          <t>vovinam</t>
        </is>
      </c>
      <c r="B6424" t="inlineStr">
        <is>
          <t>How to practice Vovinam for beginners</t>
        </is>
      </c>
      <c r="C6424"/>
      <c r="D6424"/>
      <c r="E6424" t="inlineStr">
        <is>
          <t>https://www.youtube.com/results?search_query=How+to+practice+Vovinam+for+beginners&amp;sp=EgQgAXAB</t>
        </is>
      </c>
    </row>
    <row r="6425" ht="25.5" customHeight="1">
      <c r="A6425" t="inlineStr">
        <is>
          <t>vovinam</t>
        </is>
      </c>
      <c r="B6425" t="inlineStr">
        <is>
          <t>Fundamental training techniques in Vovinam</t>
        </is>
      </c>
      <c r="C6425"/>
      <c r="D6425"/>
      <c r="E6425" t="inlineStr">
        <is>
          <t>https://www.youtube.com/results?search_query=Fundamental+training+techniques+in+Vovinam&amp;sp=EgQgAXAB</t>
        </is>
      </c>
    </row>
    <row r="6426" ht="25.5" customHeight="1">
      <c r="A6426" t="inlineStr">
        <is>
          <t>vovinam</t>
        </is>
      </c>
      <c r="B6426" t="inlineStr">
        <is>
          <t>Advanced Vovinam moves and strategies</t>
        </is>
      </c>
      <c r="C6426"/>
      <c r="D6426"/>
      <c r="E6426" t="inlineStr">
        <is>
          <t>https://www.youtube.com/results?search_query=Advanced+Vovinam+moves+and+strategies&amp;sp=EgQgAXAB</t>
        </is>
      </c>
    </row>
    <row r="6427" ht="25.5" customHeight="1">
      <c r="A6427" t="inlineStr">
        <is>
          <t>vovinam</t>
        </is>
      </c>
      <c r="B6427" t="inlineStr">
        <is>
          <t>Day in the life of a Vovinam martial artist</t>
        </is>
      </c>
      <c r="C6427"/>
      <c r="D6427"/>
      <c r="E6427" t="inlineStr">
        <is>
          <t>https://www.youtube.com/results?search_query=Day+in+the+life+of+a+Vovinam+martial+artist&amp;sp=EgQgAXAB</t>
        </is>
      </c>
    </row>
    <row r="6428" ht="25.5" customHeight="1">
      <c r="A6428" t="inlineStr">
        <is>
          <t>vovinam</t>
        </is>
      </c>
      <c r="B6428" t="inlineStr">
        <is>
          <t>The history and origins of Vovinam martial arts</t>
        </is>
      </c>
      <c r="C6428"/>
      <c r="D6428"/>
      <c r="E6428" t="inlineStr">
        <is>
          <t>https://www.youtube.com/results?search_query=The+history+and+origins+of+Vovinam+martial+arts&amp;sp=EgQgAXAB</t>
        </is>
      </c>
    </row>
    <row r="6429" ht="25.5" customHeight="1">
      <c r="A6429" t="inlineStr">
        <is>
          <t>vovinam</t>
        </is>
      </c>
      <c r="B6429" t="inlineStr">
        <is>
          <t>Vovinam championship matches compilation</t>
        </is>
      </c>
      <c r="C6429"/>
      <c r="D6429"/>
      <c r="E6429" t="inlineStr">
        <is>
          <t>https://www.youtube.com/results?search_query=Vovinam+championship+matches+compilation&amp;sp=EgQgAXAB</t>
        </is>
      </c>
    </row>
    <row r="6430" ht="25.5" customHeight="1">
      <c r="A6430" t="inlineStr">
        <is>
          <t>vovinam</t>
        </is>
      </c>
      <c r="B6430" t="inlineStr">
        <is>
          <t>Interviews with top Vovinam practitioners</t>
        </is>
      </c>
      <c r="C6430"/>
      <c r="D6430"/>
      <c r="E6430" t="inlineStr">
        <is>
          <t>https://www.youtube.com/results?search_query=Interviews+with+top+Vovinam+practitioners&amp;sp=EgQgAXAB</t>
        </is>
      </c>
    </row>
    <row r="6431" ht="25.5" customHeight="1">
      <c r="A6431" t="inlineStr">
        <is>
          <t>vovinam</t>
        </is>
      </c>
      <c r="B6431" t="inlineStr">
        <is>
          <t>Differences between Vovinam and other martial arts</t>
        </is>
      </c>
      <c r="C6431"/>
      <c r="D6431"/>
      <c r="E6431" t="inlineStr">
        <is>
          <t>https://www.youtube.com/results?search_query=Differences+between+Vovinam+and+other+martial+arts&amp;sp=EgQgAXAB</t>
        </is>
      </c>
    </row>
    <row r="6432" ht="25.5" customHeight="1">
      <c r="A6432" t="inlineStr">
        <is>
          <t>vovinam</t>
        </is>
      </c>
      <c r="B6432" t="inlineStr">
        <is>
          <t>Workout routines for Vovinam training</t>
        </is>
      </c>
      <c r="C6432"/>
      <c r="D6432"/>
      <c r="E6432" t="inlineStr">
        <is>
          <t>https://www.youtube.com/results?search_query=Workout+routines+for+Vovinam+training&amp;sp=EgQgAXAB</t>
        </is>
      </c>
    </row>
    <row r="6433" ht="25.5" customHeight="1">
      <c r="A6433" t="inlineStr">
        <is>
          <t>vovinam</t>
        </is>
      </c>
      <c r="B6433" t="inlineStr">
        <is>
          <t>Vovinam martial arts selfdefense techniques</t>
        </is>
      </c>
      <c r="C6433"/>
      <c r="D6433"/>
      <c r="E6433" t="inlineStr">
        <is>
          <t>https://www.youtube.com/results?search_query=Vovinam+martial+arts+selfdefense+techniques&amp;sp=EgQgAXAB</t>
        </is>
      </c>
    </row>
    <row r="6434" ht="25.5" customHeight="1">
      <c r="A6434" t="inlineStr">
        <is>
          <t>xing yi quan</t>
        </is>
      </c>
      <c r="B6434" t="inlineStr">
        <is>
          <t>Xing Yi Quan basic movements tutorial</t>
        </is>
      </c>
      <c r="C6434"/>
      <c r="D6434"/>
      <c r="E6434" t="inlineStr">
        <is>
          <t>https://www.youtube.com/results?search_query=Xing+Yi+Quan+basic+movements+tutorial&amp;sp=EgQgAXAB</t>
        </is>
      </c>
    </row>
    <row r="6435" ht="25.5" customHeight="1">
      <c r="A6435" t="inlineStr">
        <is>
          <t>xing yi quan</t>
        </is>
      </c>
      <c r="B6435" t="inlineStr">
        <is>
          <t>Xing Yi Quan training and techniques</t>
        </is>
      </c>
      <c r="C6435"/>
      <c r="D6435"/>
      <c r="E6435" t="inlineStr">
        <is>
          <t>https://www.youtube.com/results?search_query=Xing+Yi+Quan+training+and+techniques&amp;sp=EgQgAXAB</t>
        </is>
      </c>
    </row>
    <row r="6436" ht="25.5" customHeight="1">
      <c r="A6436" t="inlineStr">
        <is>
          <t>xing yi quan</t>
        </is>
      </c>
      <c r="B6436" t="inlineStr">
        <is>
          <t>How to practice Xing Yi Quan for beginners</t>
        </is>
      </c>
      <c r="C6436"/>
      <c r="D6436"/>
      <c r="E6436" t="inlineStr">
        <is>
          <t>https://www.youtube.com/results?search_query=How+to+practice+Xing+Yi+Quan+for+beginners&amp;sp=EgQgAXAB</t>
        </is>
      </c>
    </row>
    <row r="6437" ht="25.5" customHeight="1">
      <c r="A6437" t="inlineStr">
        <is>
          <t>xing yi quan</t>
        </is>
      </c>
      <c r="B6437" t="inlineStr">
        <is>
          <t>Professional Xing Yi Quan competitions</t>
        </is>
      </c>
      <c r="C6437"/>
      <c r="D6437"/>
      <c r="E6437" t="inlineStr">
        <is>
          <t>https://www.youtube.com/results?search_query=Professional+Xing+Yi+Quan+competitions&amp;sp=EgQgAXAB</t>
        </is>
      </c>
    </row>
    <row r="6438" ht="25.5" customHeight="1">
      <c r="A6438" t="inlineStr">
        <is>
          <t>xing yi quan</t>
        </is>
      </c>
      <c r="B6438" t="inlineStr">
        <is>
          <t>Day in the life of a Xing Yi Quan practitioner</t>
        </is>
      </c>
      <c r="C6438"/>
      <c r="D6438"/>
      <c r="E6438" t="inlineStr">
        <is>
          <t>https://www.youtube.com/results?search_query=Day+in+the+life+of+a+Xing+Yi+Quan+practitioner&amp;sp=EgQgAXAB</t>
        </is>
      </c>
    </row>
    <row r="6439" ht="25.5" customHeight="1">
      <c r="A6439" t="inlineStr">
        <is>
          <t>xing yi quan</t>
        </is>
      </c>
      <c r="B6439" t="inlineStr">
        <is>
          <t>Xing Yi Quan combat application</t>
        </is>
      </c>
      <c r="C6439"/>
      <c r="D6439"/>
      <c r="E6439" t="inlineStr">
        <is>
          <t>https://www.youtube.com/results?search_query=Xing+Yi+Quan+combat+application&amp;sp=EgQgAXAB</t>
        </is>
      </c>
    </row>
    <row r="6440" ht="25.5" customHeight="1">
      <c r="A6440" t="inlineStr">
        <is>
          <t>xing yi quan</t>
        </is>
      </c>
      <c r="B6440" t="inlineStr">
        <is>
          <t>Historical origins of Xing Yi Quan</t>
        </is>
      </c>
      <c r="C6440"/>
      <c r="D6440"/>
      <c r="E6440" t="inlineStr">
        <is>
          <t>https://www.youtube.com/results?search_query=Historical+origins+of+Xing+Yi+Quan&amp;sp=EgQgAXAB</t>
        </is>
      </c>
    </row>
    <row r="6441" ht="25.5" customHeight="1">
      <c r="A6441" t="inlineStr">
        <is>
          <t>xing yi quan</t>
        </is>
      </c>
      <c r="B6441" t="inlineStr">
        <is>
          <t>Xing Yi Quan forms and demonstration</t>
        </is>
      </c>
      <c r="C6441"/>
      <c r="D6441"/>
      <c r="E6441" t="inlineStr">
        <is>
          <t>https://www.youtube.com/results?search_query=Xing+Yi+Quan+forms+and+demonstration&amp;sp=EgQgAXAB</t>
        </is>
      </c>
    </row>
    <row r="6442" ht="25.5" customHeight="1">
      <c r="A6442" t="inlineStr">
        <is>
          <t>xing yi quan</t>
        </is>
      </c>
      <c r="B6442" t="inlineStr">
        <is>
          <t>Xing Yi Quan sparring techniques</t>
        </is>
      </c>
      <c r="C6442"/>
      <c r="D6442"/>
      <c r="E6442" t="inlineStr">
        <is>
          <t>https://www.youtube.com/results?search_query=Xing+Yi+Quan+sparring+techniques&amp;sp=EgQgAXAB</t>
        </is>
      </c>
    </row>
    <row r="6443" ht="25.5" customHeight="1">
      <c r="A6443" t="inlineStr">
        <is>
          <t>xing yi quan</t>
        </is>
      </c>
      <c r="B6443" t="inlineStr">
        <is>
          <t>Mastering the five elements of Xing Yi Quan</t>
        </is>
      </c>
      <c r="C6443"/>
      <c r="D6443"/>
      <c r="E6443" t="inlineStr">
        <is>
          <t>https://www.youtube.com/results?search_query=Mastering+the+five+elements+of+Xing+Yi+Quan&amp;sp=EgQgAXAB</t>
        </is>
      </c>
    </row>
    <row r="6444" ht="25.5" customHeight="1">
      <c r="A6444" t="inlineStr">
        <is>
          <t>skiing</t>
        </is>
      </c>
      <c r="B6444" t="inlineStr">
        <is>
          <t>How to ski for beginners</t>
        </is>
      </c>
      <c r="C6444"/>
      <c r="D6444"/>
      <c r="E6444" t="inlineStr">
        <is>
          <t>https://www.youtube.com/results?search_query=How+to+ski+for+beginners&amp;sp=EgQgAXAB</t>
        </is>
      </c>
    </row>
    <row r="6445" ht="25.5" customHeight="1">
      <c r="A6445" t="inlineStr">
        <is>
          <t>skiing</t>
        </is>
      </c>
      <c r="B6445" t="inlineStr">
        <is>
          <t>Skiing techniques for intermediate skiers</t>
        </is>
      </c>
      <c r="C6445"/>
      <c r="D6445"/>
      <c r="E6445" t="inlineStr">
        <is>
          <t>https://www.youtube.com/results?search_query=Skiing+techniques+for+intermediate+skiers&amp;sp=EgQgAXAB</t>
        </is>
      </c>
    </row>
    <row r="6446" ht="25.5" customHeight="1">
      <c r="A6446" t="inlineStr">
        <is>
          <t>skiing</t>
        </is>
      </c>
      <c r="B6446" t="inlineStr">
        <is>
          <t>Day in the life of a professional skiier</t>
        </is>
      </c>
      <c r="C6446"/>
      <c r="D6446"/>
      <c r="E6446" t="inlineStr">
        <is>
          <t>https://www.youtube.com/results?search_query=Day+in+the+life+of+a+professional+skiier&amp;sp=EgQgAXAB</t>
        </is>
      </c>
    </row>
    <row r="6447" ht="25.5" customHeight="1">
      <c r="A6447" t="inlineStr">
        <is>
          <t>skiing</t>
        </is>
      </c>
      <c r="B6447" t="inlineStr">
        <is>
          <t>Expert tips for downhill skiing</t>
        </is>
      </c>
      <c r="C6447"/>
      <c r="D6447"/>
      <c r="E6447" t="inlineStr">
        <is>
          <t>https://www.youtube.com/results?search_query=Expert+tips+for+downhill+skiing&amp;sp=EgQgAXAB</t>
        </is>
      </c>
    </row>
    <row r="6448" ht="25.5" customHeight="1">
      <c r="A6448" t="inlineStr">
        <is>
          <t>skiing</t>
        </is>
      </c>
      <c r="B6448" t="inlineStr">
        <is>
          <t>Understanding crosscountry skiing</t>
        </is>
      </c>
      <c r="C6448"/>
      <c r="D6448"/>
      <c r="E6448" t="inlineStr">
        <is>
          <t>https://www.youtube.com/results?search_query=Understanding+crosscountry+skiing&amp;sp=EgQgAXAB</t>
        </is>
      </c>
    </row>
    <row r="6449" ht="25.5" customHeight="1">
      <c r="A6449" t="inlineStr">
        <is>
          <t>skiing</t>
        </is>
      </c>
      <c r="B6449" t="inlineStr">
        <is>
          <t>Basics of skiing: Equipment guide</t>
        </is>
      </c>
      <c r="C6449"/>
      <c r="D6449"/>
      <c r="E6449" t="inlineStr">
        <is>
          <t>https://www.youtube.com/results?search_query=Basics+of+skiing:+Equipment+guide&amp;sp=EgQgAXAB</t>
        </is>
      </c>
    </row>
    <row r="6450" ht="25.5" customHeight="1">
      <c r="A6450" t="inlineStr">
        <is>
          <t>skiing</t>
        </is>
      </c>
      <c r="B6450" t="inlineStr">
        <is>
          <t>Best skiing locations around the world</t>
        </is>
      </c>
      <c r="C6450"/>
      <c r="D6450"/>
      <c r="E6450" t="inlineStr">
        <is>
          <t>https://www.youtube.com/results?search_query=Best+skiing+locations+around+the+world&amp;sp=EgQgAXAB</t>
        </is>
      </c>
    </row>
    <row r="6451" ht="25.5" customHeight="1">
      <c r="A6451" t="inlineStr">
        <is>
          <t>skiing</t>
        </is>
      </c>
      <c r="B6451" t="inlineStr">
        <is>
          <t>How to train for competitive skiing</t>
        </is>
      </c>
      <c r="C6451"/>
      <c r="D6451"/>
      <c r="E6451" t="inlineStr">
        <is>
          <t>https://www.youtube.com/results?search_query=How+to+train+for+competitive+skiing&amp;sp=EgQgAXAB</t>
        </is>
      </c>
    </row>
    <row r="6452" ht="25.5" customHeight="1">
      <c r="A6452" t="inlineStr">
        <is>
          <t>skiing</t>
        </is>
      </c>
      <c r="B6452" t="inlineStr">
        <is>
          <t>Skiing tutorials for improving speed</t>
        </is>
      </c>
      <c r="C6452"/>
      <c r="D6452"/>
      <c r="E6452" t="inlineStr">
        <is>
          <t>https://www.youtube.com/results?search_query=Skiing+tutorials+for+improving+speed&amp;sp=EgQgAXAB</t>
        </is>
      </c>
    </row>
    <row r="6453" ht="25.5" customHeight="1">
      <c r="A6453" t="inlineStr">
        <is>
          <t>skiing</t>
        </is>
      </c>
      <c r="B6453" t="inlineStr">
        <is>
          <t>Learning skiing tricks and stunts</t>
        </is>
      </c>
      <c r="C6453"/>
      <c r="D6453"/>
      <c r="E6453" t="inlineStr">
        <is>
          <t>https://www.youtube.com/results?search_query=Learning+skiing+tricks+and+stunts&amp;sp=EgQgAXAB</t>
        </is>
      </c>
    </row>
    <row r="6454" ht="25.5" customHeight="1">
      <c r="A6454" t="inlineStr">
        <is>
          <t>skijoring</t>
        </is>
      </c>
      <c r="B6454" t="inlineStr">
        <is>
          <t>How to start skijoring</t>
        </is>
      </c>
      <c r="C6454"/>
      <c r="D6454"/>
      <c r="E6454" t="inlineStr">
        <is>
          <t>https://www.youtube.com/results?search_query=How+to+start+skijoring&amp;sp=EgQgAXAB</t>
        </is>
      </c>
    </row>
    <row r="6455" ht="25.5" customHeight="1">
      <c r="A6455" t="inlineStr">
        <is>
          <t>skijoring</t>
        </is>
      </c>
      <c r="B6455" t="inlineStr">
        <is>
          <t>Skijoring training techniques</t>
        </is>
      </c>
      <c r="C6455"/>
      <c r="D6455"/>
      <c r="E6455" t="inlineStr">
        <is>
          <t>https://www.youtube.com/results?search_query=Skijoring+training+techniques&amp;sp=EgQgAXAB</t>
        </is>
      </c>
    </row>
    <row r="6456" ht="25.5" customHeight="1">
      <c r="A6456" t="inlineStr">
        <is>
          <t>skijoring</t>
        </is>
      </c>
      <c r="B6456" t="inlineStr">
        <is>
          <t>Day in the life of a skijoring athlete</t>
        </is>
      </c>
      <c r="C6456"/>
      <c r="D6456"/>
      <c r="E6456" t="inlineStr">
        <is>
          <t>https://www.youtube.com/results?search_query=Day+in+the+life+of+a+skijoring+athlete&amp;sp=EgQgAXAB</t>
        </is>
      </c>
    </row>
    <row r="6457" ht="25.5" customHeight="1">
      <c r="A6457" t="inlineStr">
        <is>
          <t>skijoring</t>
        </is>
      </c>
      <c r="B6457" t="inlineStr">
        <is>
          <t>Skijoring competitions highlights</t>
        </is>
      </c>
      <c r="C6457"/>
      <c r="D6457"/>
      <c r="E6457" t="inlineStr">
        <is>
          <t>https://www.youtube.com/results?search_query=Skijoring+competitions+highlights&amp;sp=EgQgAXAB</t>
        </is>
      </c>
    </row>
    <row r="6458" ht="25.5" customHeight="1">
      <c r="A6458" t="inlineStr">
        <is>
          <t>skijoring</t>
        </is>
      </c>
      <c r="B6458" t="inlineStr">
        <is>
          <t>Beginners guide to skijoring</t>
        </is>
      </c>
      <c r="C6458"/>
      <c r="D6458"/>
      <c r="E6458" t="inlineStr">
        <is>
          <t>https://www.youtube.com/results?search_query=Beginners+guide+to+skijoring&amp;sp=EgQgAXAB</t>
        </is>
      </c>
    </row>
    <row r="6459" ht="25.5" customHeight="1">
      <c r="A6459" t="inlineStr">
        <is>
          <t>skijoring</t>
        </is>
      </c>
      <c r="B6459" t="inlineStr">
        <is>
          <t>Skijoring equipment introduction and setup</t>
        </is>
      </c>
      <c r="C6459"/>
      <c r="D6459"/>
      <c r="E6459" t="inlineStr">
        <is>
          <t>https://www.youtube.com/results?search_query=Skijoring+equipment+introduction+and+setup&amp;sp=EgQgAXAB</t>
        </is>
      </c>
    </row>
    <row r="6460" ht="25.5" customHeight="1">
      <c r="A6460" t="inlineStr">
        <is>
          <t>skijoring</t>
        </is>
      </c>
      <c r="B6460" t="inlineStr">
        <is>
          <t>Fitness tips for skijoring enthusiasts</t>
        </is>
      </c>
      <c r="C6460"/>
      <c r="D6460"/>
      <c r="E6460" t="inlineStr">
        <is>
          <t>https://www.youtube.com/results?search_query=Fitness+tips+for+skijoring+enthusiasts&amp;sp=EgQgAXAB</t>
        </is>
      </c>
    </row>
    <row r="6461" ht="25.5" customHeight="1">
      <c r="A6461" t="inlineStr">
        <is>
          <t>skijoring</t>
        </is>
      </c>
      <c r="B6461" t="inlineStr">
        <is>
          <t>Skijoring races: strategies and tips</t>
        </is>
      </c>
      <c r="C6461"/>
      <c r="D6461"/>
      <c r="E6461" t="inlineStr">
        <is>
          <t>https://www.youtube.com/results?search_query=Skijoring+races:+strategies+and+tips&amp;sp=EgQgAXAB</t>
        </is>
      </c>
    </row>
    <row r="6462" ht="25.5" customHeight="1">
      <c r="A6462" t="inlineStr">
        <is>
          <t>skijoring</t>
        </is>
      </c>
      <c r="B6462" t="inlineStr">
        <is>
          <t>Advanced skijoring techniques</t>
        </is>
      </c>
      <c r="C6462"/>
      <c r="D6462"/>
      <c r="E6462" t="inlineStr">
        <is>
          <t>https://www.youtube.com/results?search_query=Advanced+skijoring+techniques&amp;sp=EgQgAXAB</t>
        </is>
      </c>
    </row>
    <row r="6463" ht="25.5" customHeight="1">
      <c r="A6463" t="inlineStr">
        <is>
          <t>skijoring</t>
        </is>
      </c>
      <c r="B6463" t="inlineStr">
        <is>
          <t>Safety measures while skijoring</t>
        </is>
      </c>
      <c r="C6463"/>
      <c r="D6463"/>
      <c r="E6463" t="inlineStr">
        <is>
          <t>https://www.youtube.com/results?search_query=Safety+measures+while+skijoring&amp;sp=EgQgAXAB</t>
        </is>
      </c>
    </row>
    <row r="6464" ht="25.5" customHeight="1">
      <c r="A6464" t="inlineStr">
        <is>
          <t>alpine skiing</t>
        </is>
      </c>
      <c r="B6464" t="inlineStr">
        <is>
          <t>How to start alpine skiing for beginners</t>
        </is>
      </c>
      <c r="C6464"/>
      <c r="D6464"/>
      <c r="E6464" t="inlineStr">
        <is>
          <t>https://www.youtube.com/results?search_query=How+to+start+alpine+skiing+for+beginners&amp;sp=EgQgAXAB</t>
        </is>
      </c>
    </row>
    <row r="6465" ht="25.5" customHeight="1">
      <c r="A6465" t="inlineStr">
        <is>
          <t>alpine skiing</t>
        </is>
      </c>
      <c r="B6465" t="inlineStr">
        <is>
          <t>Alpine skiing techniques</t>
        </is>
      </c>
      <c r="C6465"/>
      <c r="D6465"/>
      <c r="E6465" t="inlineStr">
        <is>
          <t>https://www.youtube.com/results?search_query=Alpine+skiing+techniques&amp;sp=EgQgAXAB</t>
        </is>
      </c>
    </row>
    <row r="6466" ht="25.5" customHeight="1">
      <c r="A6466" t="inlineStr">
        <is>
          <t>alpine skiing</t>
        </is>
      </c>
      <c r="B6466" t="inlineStr">
        <is>
          <t>Day in the life of an Alpine skier</t>
        </is>
      </c>
      <c r="C6466"/>
      <c r="D6466"/>
      <c r="E6466" t="inlineStr">
        <is>
          <t>https://www.youtube.com/results?search_query=Day+in+the+life+of+an+Alpine+skier&amp;sp=EgQgAXAB</t>
        </is>
      </c>
    </row>
    <row r="6467" ht="25.5" customHeight="1">
      <c r="A6467" t="inlineStr">
        <is>
          <t>alpine skiing</t>
        </is>
      </c>
      <c r="B6467" t="inlineStr">
        <is>
          <t>Alpine skiing training routines</t>
        </is>
      </c>
      <c r="C6467"/>
      <c r="D6467"/>
      <c r="E6467" t="inlineStr">
        <is>
          <t>https://www.youtube.com/results?search_query=Alpine+skiing+training+routines&amp;sp=EgQgAXAB</t>
        </is>
      </c>
    </row>
    <row r="6468" ht="25.5" customHeight="1">
      <c r="A6468" t="inlineStr">
        <is>
          <t>alpine skiing</t>
        </is>
      </c>
      <c r="B6468" t="inlineStr">
        <is>
          <t>Professional alpine skiing competitions</t>
        </is>
      </c>
      <c r="C6468"/>
      <c r="D6468"/>
      <c r="E6468" t="inlineStr">
        <is>
          <t>https://www.youtube.com/results?search_query=Professional+alpine+skiing+competitions&amp;sp=EgQgAXAB</t>
        </is>
      </c>
    </row>
    <row r="6469" ht="25.5" customHeight="1">
      <c r="A6469" t="inlineStr">
        <is>
          <t>alpine skiing</t>
        </is>
      </c>
      <c r="B6469" t="inlineStr">
        <is>
          <t>Best locations for alpine skiing</t>
        </is>
      </c>
      <c r="C6469"/>
      <c r="D6469"/>
      <c r="E6469" t="inlineStr">
        <is>
          <t>https://www.youtube.com/results?search_query=Best+locations+for+alpine+skiing&amp;sp=EgQgAXAB</t>
        </is>
      </c>
    </row>
    <row r="6470" ht="25.5" customHeight="1">
      <c r="A6470" t="inlineStr">
        <is>
          <t>alpine skiing</t>
        </is>
      </c>
      <c r="B6470" t="inlineStr">
        <is>
          <t>Equipment essentials for alpine skiing</t>
        </is>
      </c>
      <c r="C6470"/>
      <c r="D6470"/>
      <c r="E6470" t="inlineStr">
        <is>
          <t>https://www.youtube.com/results?search_query=Equipment+essentials+for+alpine+skiing&amp;sp=EgQgAXAB</t>
        </is>
      </c>
    </row>
    <row r="6471" ht="25.5" customHeight="1">
      <c r="A6471" t="inlineStr">
        <is>
          <t>alpine skiing</t>
        </is>
      </c>
      <c r="B6471" t="inlineStr">
        <is>
          <t>How to improve your alpine skiing skills</t>
        </is>
      </c>
      <c r="C6471"/>
      <c r="D6471"/>
      <c r="E6471" t="inlineStr">
        <is>
          <t>https://www.youtube.com/results?search_query=How+to+improve+your+alpine+skiing+skills&amp;sp=EgQgAXAB</t>
        </is>
      </c>
    </row>
    <row r="6472" ht="25.5" customHeight="1">
      <c r="A6472" t="inlineStr">
        <is>
          <t>alpine skiing</t>
        </is>
      </c>
      <c r="B6472" t="inlineStr">
        <is>
          <t>History and evolution of alpine skiing</t>
        </is>
      </c>
      <c r="C6472"/>
      <c r="D6472"/>
      <c r="E6472" t="inlineStr">
        <is>
          <t>https://www.youtube.com/results?search_query=History+and+evolution+of+alpine+skiing&amp;sp=EgQgAXAB</t>
        </is>
      </c>
    </row>
    <row r="6473" ht="25.5" customHeight="1">
      <c r="A6473" t="inlineStr">
        <is>
          <t>alpine skiing</t>
        </is>
      </c>
      <c r="B6473" t="inlineStr">
        <is>
          <t>Alpine skiing tips from professionals</t>
        </is>
      </c>
      <c r="C6473"/>
      <c r="D6473"/>
      <c r="E6473" t="inlineStr">
        <is>
          <t>https://www.youtube.com/results?search_query=Alpine+skiing+tips+from+professionals&amp;sp=EgQgAXAB</t>
        </is>
      </c>
    </row>
    <row r="6474" ht="25.5" customHeight="1">
      <c r="A6474" t="inlineStr">
        <is>
          <t>cross-country skiing</t>
        </is>
      </c>
      <c r="B6474" t="inlineStr">
        <is>
          <t>How to start crosscountry skiing for beginners</t>
        </is>
      </c>
      <c r="C6474"/>
      <c r="D6474"/>
      <c r="E6474" t="inlineStr">
        <is>
          <t>https://www.youtube.com/results?search_query=How+to+start+crosscountry+skiing+for+beginners&amp;sp=EgQgAXAB</t>
        </is>
      </c>
    </row>
    <row r="6475" ht="25.5" customHeight="1">
      <c r="A6475" t="inlineStr">
        <is>
          <t>cross-country skiing</t>
        </is>
      </c>
      <c r="B6475" t="inlineStr">
        <is>
          <t>Tips for improving your crosscountry skiing technique</t>
        </is>
      </c>
      <c r="C6475"/>
      <c r="D6475"/>
      <c r="E6475" t="inlineStr">
        <is>
          <t>https://www.youtube.com/results?search_query=Tips+for+improving+your+crosscountry+skiing+technique&amp;sp=EgQgAXAB</t>
        </is>
      </c>
    </row>
    <row r="6476" ht="25.5" customHeight="1">
      <c r="A6476" t="inlineStr">
        <is>
          <t>cross-country skiing</t>
        </is>
      </c>
      <c r="B6476" t="inlineStr">
        <is>
          <t>Top 10 crosscountry skiing trails</t>
        </is>
      </c>
      <c r="C6476"/>
      <c r="D6476"/>
      <c r="E6476" t="inlineStr">
        <is>
          <t>https://www.youtube.com/results?search_query=Top+10+crosscountry+skiing+trails&amp;sp=EgQgAXAB</t>
        </is>
      </c>
    </row>
    <row r="6477" ht="25.5" customHeight="1">
      <c r="A6477" t="inlineStr">
        <is>
          <t>cross-country skiing</t>
        </is>
      </c>
      <c r="B6477" t="inlineStr">
        <is>
          <t>Day in the life of a professional crosscountry skier</t>
        </is>
      </c>
      <c r="C6477"/>
      <c r="D6477"/>
      <c r="E6477" t="inlineStr">
        <is>
          <t>https://www.youtube.com/results?search_query=Day+in+the+life+of+a+professional+crosscountry+skier&amp;sp=EgQgAXAB</t>
        </is>
      </c>
    </row>
    <row r="6478" ht="25.5" customHeight="1">
      <c r="A6478" t="inlineStr">
        <is>
          <t>cross-country skiing</t>
        </is>
      </c>
      <c r="B6478" t="inlineStr">
        <is>
          <t>Crosscountry skiing competitions highlights</t>
        </is>
      </c>
      <c r="C6478"/>
      <c r="D6478"/>
      <c r="E6478" t="inlineStr">
        <is>
          <t>https://www.youtube.com/results?search_query=Crosscountry+skiing+competitions+highlights&amp;sp=EgQgAXAB</t>
        </is>
      </c>
    </row>
    <row r="6479" ht="25.5" customHeight="1">
      <c r="A6479" t="inlineStr">
        <is>
          <t>cross-country skiing</t>
        </is>
      </c>
      <c r="B6479" t="inlineStr">
        <is>
          <t>Crosscountry skiing vs downhill skiing: What's the difference?</t>
        </is>
      </c>
      <c r="C6479"/>
      <c r="D6479"/>
      <c r="E6479" t="inlineStr">
        <is>
          <t>https://www.youtube.com/results?search_query=Crosscountry+skiing+vs+downhill+skiing:+What's+the+difference?&amp;sp=EgQgAXAB</t>
        </is>
      </c>
    </row>
    <row r="6480" ht="25.5" customHeight="1">
      <c r="A6480" t="inlineStr">
        <is>
          <t>cross-country skiing</t>
        </is>
      </c>
      <c r="B6480" t="inlineStr">
        <is>
          <t>Essential gear for crosscountry skiing</t>
        </is>
      </c>
      <c r="C6480"/>
      <c r="D6480"/>
      <c r="E6480" t="inlineStr">
        <is>
          <t>https://www.youtube.com/results?search_query=Essential+gear+for+crosscountry+skiing&amp;sp=EgQgAXAB</t>
        </is>
      </c>
    </row>
    <row r="6481" ht="25.5" customHeight="1">
      <c r="A6481" t="inlineStr">
        <is>
          <t>cross-country skiing</t>
        </is>
      </c>
      <c r="B6481" t="inlineStr">
        <is>
          <t>Crosscountry skiing workout and training routines</t>
        </is>
      </c>
      <c r="C6481"/>
      <c r="D6481"/>
      <c r="E6481" t="inlineStr">
        <is>
          <t>https://www.youtube.com/results?search_query=Crosscountry+skiing+workout+and+training+routines&amp;sp=EgQgAXAB</t>
        </is>
      </c>
    </row>
    <row r="6482" ht="25.5" customHeight="1">
      <c r="A6482" t="inlineStr">
        <is>
          <t>cross-country skiing</t>
        </is>
      </c>
      <c r="B6482" t="inlineStr">
        <is>
          <t>How to wax skis for crosscountry skiing</t>
        </is>
      </c>
      <c r="C6482"/>
      <c r="D6482"/>
      <c r="E6482" t="inlineStr">
        <is>
          <t>https://www.youtube.com/results?search_query=How+to+wax+skis+for+crosscountry+skiing&amp;sp=EgQgAXAB</t>
        </is>
      </c>
    </row>
    <row r="6483" ht="25.5" customHeight="1">
      <c r="A6483" t="inlineStr">
        <is>
          <t>cross-country skiing</t>
        </is>
      </c>
      <c r="B6483" t="inlineStr">
        <is>
          <t>Crosscountry skiing: Step by step guide</t>
        </is>
      </c>
      <c r="C6483"/>
      <c r="D6483"/>
      <c r="E6483" t="inlineStr">
        <is>
          <t>https://www.youtube.com/results?search_query=Crosscountry+skiing:+Step+by+step+guide&amp;sp=EgQgAXAB</t>
        </is>
      </c>
    </row>
    <row r="6484" ht="25.5" customHeight="1">
      <c r="A6484" t="inlineStr">
        <is>
          <t>freestyle skiing</t>
        </is>
      </c>
      <c r="B6484" t="inlineStr">
        <is>
          <t>Freestyle skiing beginners guide'</t>
        </is>
      </c>
      <c r="C6484"/>
      <c r="D6484"/>
      <c r="E6484" t="inlineStr">
        <is>
          <t>https://www.youtube.com/results?search_query=Freestyle+skiing+beginners+guide'&amp;sp=EgQgAXAB</t>
        </is>
      </c>
    </row>
    <row r="6485" ht="25.5" customHeight="1">
      <c r="A6485" t="inlineStr">
        <is>
          <t>freestyle skiing</t>
        </is>
      </c>
      <c r="B6485" t="inlineStr">
        <is>
          <t>How to start freestyle skiing'</t>
        </is>
      </c>
      <c r="C6485"/>
      <c r="D6485"/>
      <c r="E6485" t="inlineStr">
        <is>
          <t>https://www.youtube.com/results?search_query=How+to+start+freestyle+skiing'&amp;sp=EgQgAXAB</t>
        </is>
      </c>
    </row>
    <row r="6486" ht="25.5" customHeight="1">
      <c r="A6486" t="inlineStr">
        <is>
          <t>freestyle skiing</t>
        </is>
      </c>
      <c r="B6486" t="inlineStr">
        <is>
          <t>Best freestyle skiing tricks tutorial'</t>
        </is>
      </c>
      <c r="C6486"/>
      <c r="D6486"/>
      <c r="E6486" t="inlineStr">
        <is>
          <t>https://www.youtube.com/results?search_query=Best+freestyle+skiing+tricks+tutorial'&amp;sp=EgQgAXAB</t>
        </is>
      </c>
    </row>
    <row r="6487" ht="25.5" customHeight="1">
      <c r="A6487" t="inlineStr">
        <is>
          <t>freestyle skiing</t>
        </is>
      </c>
      <c r="B6487" t="inlineStr">
        <is>
          <t>Top freestyle skiing competitions'</t>
        </is>
      </c>
      <c r="C6487"/>
      <c r="D6487"/>
      <c r="E6487" t="inlineStr">
        <is>
          <t>https://www.youtube.com/results?search_query=Top+freestyle+skiing+competitions'&amp;sp=EgQgAXAB</t>
        </is>
      </c>
    </row>
    <row r="6488" ht="25.5" customHeight="1">
      <c r="A6488" t="inlineStr">
        <is>
          <t>freestyle skiing</t>
        </is>
      </c>
      <c r="B6488" t="inlineStr">
        <is>
          <t>Day in the life of a freestyle skier'</t>
        </is>
      </c>
      <c r="C6488"/>
      <c r="D6488"/>
      <c r="E6488" t="inlineStr">
        <is>
          <t>https://www.youtube.com/results?search_query=Day+in+the+life+of+a+freestyle+skier'&amp;sp=EgQgAXAB</t>
        </is>
      </c>
    </row>
    <row r="6489" ht="25.5" customHeight="1">
      <c r="A6489" t="inlineStr">
        <is>
          <t>freestyle skiing</t>
        </is>
      </c>
      <c r="B6489" t="inlineStr">
        <is>
          <t>Freestyle skiing training routines'</t>
        </is>
      </c>
      <c r="C6489"/>
      <c r="D6489"/>
      <c r="E6489" t="inlineStr">
        <is>
          <t>https://www.youtube.com/results?search_query=Freestyle+skiing+training+routines'&amp;sp=EgQgAXAB</t>
        </is>
      </c>
    </row>
    <row r="6490" ht="25.5" customHeight="1">
      <c r="A6490" t="inlineStr">
        <is>
          <t>freestyle skiing</t>
        </is>
      </c>
      <c r="B6490" t="inlineStr">
        <is>
          <t>Freestyle skiing equipment guide'</t>
        </is>
      </c>
      <c r="C6490"/>
      <c r="D6490"/>
      <c r="E6490" t="inlineStr">
        <is>
          <t>https://www.youtube.com/results?search_query=Freestyle+skiing+equipment+guide'&amp;sp=EgQgAXAB</t>
        </is>
      </c>
    </row>
    <row r="6491" ht="25.5" customHeight="1">
      <c r="A6491" t="inlineStr">
        <is>
          <t>freestyle skiing</t>
        </is>
      </c>
      <c r="B6491" t="inlineStr">
        <is>
          <t>Freestyle skiing safety tips'</t>
        </is>
      </c>
      <c r="C6491"/>
      <c r="D6491"/>
      <c r="E6491" t="inlineStr">
        <is>
          <t>https://www.youtube.com/results?search_query=Freestyle+skiing+safety+tips'&amp;sp=EgQgAXAB</t>
        </is>
      </c>
    </row>
    <row r="6492" ht="25.5" customHeight="1">
      <c r="A6492" t="inlineStr">
        <is>
          <t>freestyle skiing</t>
        </is>
      </c>
      <c r="B6492" t="inlineStr">
        <is>
          <t>How to improve freestyle skiing skills'</t>
        </is>
      </c>
      <c r="C6492"/>
      <c r="D6492"/>
      <c r="E6492" t="inlineStr">
        <is>
          <t>https://www.youtube.com/results?search_query=How+to+improve+freestyle+skiing+skills'&amp;sp=EgQgAXAB</t>
        </is>
      </c>
    </row>
    <row r="6493" ht="25.5" customHeight="1">
      <c r="A6493" t="inlineStr">
        <is>
          <t>freestyle skiing</t>
        </is>
      </c>
      <c r="B6493" t="inlineStr">
        <is>
          <t>Personal experiences of professional freestyle skiers'</t>
        </is>
      </c>
      <c r="C6493"/>
      <c r="D6493"/>
      <c r="E6493" t="inlineStr">
        <is>
          <t>https://www.youtube.com/results?search_query=Personal+experiences+of+professional+freestyle+skiers'&amp;sp=EgQgAXAB</t>
        </is>
      </c>
    </row>
    <row r="6494" ht="25.5" customHeight="1">
      <c r="A6494" t="inlineStr">
        <is>
          <t>nordic skiing</t>
        </is>
      </c>
      <c r="B6494" t="inlineStr">
        <is>
          <t>How to start Nordic skiing for beginners</t>
        </is>
      </c>
      <c r="C6494"/>
      <c r="D6494"/>
      <c r="E6494" t="inlineStr">
        <is>
          <t>https://www.youtube.com/results?search_query=How+to+start+Nordic+skiing+for+beginners&amp;sp=EgQgAXAB</t>
        </is>
      </c>
    </row>
    <row r="6495" ht="25.5" customHeight="1">
      <c r="A6495" t="inlineStr">
        <is>
          <t>nordic skiing</t>
        </is>
      </c>
      <c r="B6495" t="inlineStr">
        <is>
          <t>Best Nordic skiing techniques</t>
        </is>
      </c>
      <c r="C6495"/>
      <c r="D6495"/>
      <c r="E6495" t="inlineStr">
        <is>
          <t>https://www.youtube.com/results?search_query=Best+Nordic+skiing+techniques&amp;sp=EgQgAXAB</t>
        </is>
      </c>
    </row>
    <row r="6496" ht="25.5" customHeight="1">
      <c r="A6496" t="inlineStr">
        <is>
          <t>nordic skiing</t>
        </is>
      </c>
      <c r="B6496" t="inlineStr">
        <is>
          <t>Day in the life of a Nordic skier</t>
        </is>
      </c>
      <c r="C6496"/>
      <c r="D6496"/>
      <c r="E6496" t="inlineStr">
        <is>
          <t>https://www.youtube.com/results?search_query=Day+in+the+life+of+a+Nordic+skier&amp;sp=EgQgAXAB</t>
        </is>
      </c>
    </row>
    <row r="6497" ht="25.5" customHeight="1">
      <c r="A6497" t="inlineStr">
        <is>
          <t>nordic skiing</t>
        </is>
      </c>
      <c r="B6497" t="inlineStr">
        <is>
          <t>Full guide to Nordic skiing equipment</t>
        </is>
      </c>
      <c r="C6497"/>
      <c r="D6497"/>
      <c r="E6497" t="inlineStr">
        <is>
          <t>https://www.youtube.com/results?search_query=Full+guide+to+Nordic+skiing+equipment&amp;sp=EgQgAXAB</t>
        </is>
      </c>
    </row>
    <row r="6498" ht="25.5" customHeight="1">
      <c r="A6498" t="inlineStr">
        <is>
          <t>nordic skiing</t>
        </is>
      </c>
      <c r="B6498" t="inlineStr">
        <is>
          <t>Professional Nordic skiing competitions</t>
        </is>
      </c>
      <c r="C6498"/>
      <c r="D6498"/>
      <c r="E6498" t="inlineStr">
        <is>
          <t>https://www.youtube.com/results?search_query=Professional+Nordic+skiing+competitions&amp;sp=EgQgAXAB</t>
        </is>
      </c>
    </row>
    <row r="6499" ht="25.5" customHeight="1">
      <c r="A6499" t="inlineStr">
        <is>
          <t>nordic skiing</t>
        </is>
      </c>
      <c r="B6499" t="inlineStr">
        <is>
          <t>Training tips for Nordic skiing</t>
        </is>
      </c>
      <c r="C6499"/>
      <c r="D6499"/>
      <c r="E6499" t="inlineStr">
        <is>
          <t>https://www.youtube.com/results?search_query=Training+tips+for+Nordic+skiing&amp;sp=EgQgAXAB</t>
        </is>
      </c>
    </row>
    <row r="6500" ht="25.5" customHeight="1">
      <c r="A6500" t="inlineStr">
        <is>
          <t>nordic skiing</t>
        </is>
      </c>
      <c r="B6500" t="inlineStr">
        <is>
          <t>Nordic skiing vs Alpine skiing  what's the difference</t>
        </is>
      </c>
      <c r="C6500"/>
      <c r="D6500"/>
      <c r="E6500" t="inlineStr">
        <is>
          <t>https://www.youtube.com/results?search_query=Nordic+skiing+vs+Alpine+skiing++what's+the+difference&amp;sp=EgQgAXAB</t>
        </is>
      </c>
    </row>
    <row r="6501" ht="25.5" customHeight="1">
      <c r="A6501" t="inlineStr">
        <is>
          <t>nordic skiing</t>
        </is>
      </c>
      <c r="B6501" t="inlineStr">
        <is>
          <t>Top 10 Nordic skiing destinations around the world</t>
        </is>
      </c>
      <c r="C6501"/>
      <c r="D6501"/>
      <c r="E6501" t="inlineStr">
        <is>
          <t>https://www.youtube.com/results?search_query=Top+10+Nordic+skiing+destinations+around+the+world&amp;sp=EgQgAXAB</t>
        </is>
      </c>
    </row>
    <row r="6502" ht="25.5" customHeight="1">
      <c r="A6502" t="inlineStr">
        <is>
          <t>nordic skiing</t>
        </is>
      </c>
      <c r="B6502" t="inlineStr">
        <is>
          <t>How to maintain and prepare your Nordic skiing gear</t>
        </is>
      </c>
      <c r="C6502"/>
      <c r="D6502"/>
      <c r="E6502" t="inlineStr">
        <is>
          <t>https://www.youtube.com/results?search_query=How+to+maintain+and+prepare+your+Nordic+skiing+gear&amp;sp=EgQgAXAB</t>
        </is>
      </c>
    </row>
    <row r="6503" ht="25.5" customHeight="1">
      <c r="A6503" t="inlineStr">
        <is>
          <t>nordic skiing</t>
        </is>
      </c>
      <c r="B6503" t="inlineStr">
        <is>
          <t>Health benefits of Nordic skiing</t>
        </is>
      </c>
      <c r="C6503"/>
      <c r="D6503"/>
      <c r="E6503" t="inlineStr">
        <is>
          <t>https://www.youtube.com/results?search_query=Health+benefits+of+Nordic+skiing&amp;sp=EgQgAXAB</t>
        </is>
      </c>
    </row>
    <row r="6504" ht="25.5" customHeight="1">
      <c r="A6504" t="inlineStr">
        <is>
          <t>ski touring</t>
        </is>
      </c>
      <c r="B6504" t="inlineStr">
        <is>
          <t>How to start ski touring for beginners</t>
        </is>
      </c>
      <c r="C6504"/>
      <c r="D6504"/>
      <c r="E6504" t="inlineStr">
        <is>
          <t>https://www.youtube.com/results?search_query=How+to+start+ski+touring+for+beginners&amp;sp=EgQgAXAB</t>
        </is>
      </c>
    </row>
    <row r="6505" ht="25.5" customHeight="1">
      <c r="A6505" t="inlineStr">
        <is>
          <t>ski touring</t>
        </is>
      </c>
      <c r="B6505" t="inlineStr">
        <is>
          <t>Essential gear for ski touring</t>
        </is>
      </c>
      <c r="C6505"/>
      <c r="D6505"/>
      <c r="E6505" t="inlineStr">
        <is>
          <t>https://www.youtube.com/results?search_query=Essential+gear+for+ski+touring&amp;sp=EgQgAXAB</t>
        </is>
      </c>
    </row>
    <row r="6506" ht="25.5" customHeight="1">
      <c r="A6506" t="inlineStr">
        <is>
          <t>ski touring</t>
        </is>
      </c>
      <c r="B6506" t="inlineStr">
        <is>
          <t>Ski touring techniques</t>
        </is>
      </c>
      <c r="C6506"/>
      <c r="D6506"/>
      <c r="E6506" t="inlineStr">
        <is>
          <t>https://www.youtube.com/results?search_query=Ski+touring+techniques&amp;sp=EgQgAXAB</t>
        </is>
      </c>
    </row>
    <row r="6507" ht="25.5" customHeight="1">
      <c r="A6507" t="inlineStr">
        <is>
          <t>ski touring</t>
        </is>
      </c>
      <c r="B6507" t="inlineStr">
        <is>
          <t>Day in the life of a ski tourer</t>
        </is>
      </c>
      <c r="C6507"/>
      <c r="D6507"/>
      <c r="E6507" t="inlineStr">
        <is>
          <t>https://www.youtube.com/results?search_query=Day+in+the+life+of+a+ski+tourer&amp;sp=EgQgAXAB</t>
        </is>
      </c>
    </row>
    <row r="6508" ht="25.5" customHeight="1">
      <c r="A6508" t="inlineStr">
        <is>
          <t>ski touring</t>
        </is>
      </c>
      <c r="B6508" t="inlineStr">
        <is>
          <t>Guide to skiing touring safety rules</t>
        </is>
      </c>
      <c r="C6508"/>
      <c r="D6508"/>
      <c r="E6508" t="inlineStr">
        <is>
          <t>https://www.youtube.com/results?search_query=Guide+to+skiing+touring+safety+rules&amp;sp=EgQgAXAB</t>
        </is>
      </c>
    </row>
    <row r="6509" ht="25.5" customHeight="1">
      <c r="A6509" t="inlineStr">
        <is>
          <t>ski touring</t>
        </is>
      </c>
      <c r="B6509" t="inlineStr">
        <is>
          <t>Professional advice for ski touring</t>
        </is>
      </c>
      <c r="C6509"/>
      <c r="D6509"/>
      <c r="E6509" t="inlineStr">
        <is>
          <t>https://www.youtube.com/results?search_query=Professional+advice+for+ski+touring&amp;sp=EgQgAXAB</t>
        </is>
      </c>
    </row>
    <row r="6510" ht="25.5" customHeight="1">
      <c r="A6510" t="inlineStr">
        <is>
          <t>ski touring</t>
        </is>
      </c>
      <c r="B6510" t="inlineStr">
        <is>
          <t>Backcountry ski touring tips</t>
        </is>
      </c>
      <c r="C6510"/>
      <c r="D6510"/>
      <c r="E6510" t="inlineStr">
        <is>
          <t>https://www.youtube.com/results?search_query=Backcountry+ski+touring+tips&amp;sp=EgQgAXAB</t>
        </is>
      </c>
    </row>
    <row r="6511" ht="25.5" customHeight="1">
      <c r="A6511" t="inlineStr">
        <is>
          <t>ski touring</t>
        </is>
      </c>
      <c r="B6511" t="inlineStr">
        <is>
          <t>Highlights from ski touring in the Alps</t>
        </is>
      </c>
      <c r="C6511"/>
      <c r="D6511"/>
      <c r="E6511" t="inlineStr">
        <is>
          <t>https://www.youtube.com/results?search_query=Highlights+from+ski+touring+in+the+Alps&amp;sp=EgQgAXAB</t>
        </is>
      </c>
    </row>
    <row r="6512" ht="25.5" customHeight="1">
      <c r="A6512" t="inlineStr">
        <is>
          <t>ski touring</t>
        </is>
      </c>
      <c r="B6512" t="inlineStr">
        <is>
          <t>How to maintain ski touring gear</t>
        </is>
      </c>
      <c r="C6512"/>
      <c r="D6512"/>
      <c r="E6512" t="inlineStr">
        <is>
          <t>https://www.youtube.com/results?search_query=How+to+maintain+ski+touring+gear&amp;sp=EgQgAXAB</t>
        </is>
      </c>
    </row>
    <row r="6513" ht="25.5" customHeight="1">
      <c r="A6513" t="inlineStr">
        <is>
          <t>ski touring</t>
        </is>
      </c>
      <c r="B6513" t="inlineStr">
        <is>
          <t>Extreme ski touring adventures</t>
        </is>
      </c>
      <c r="C6513"/>
      <c r="D6513"/>
      <c r="E6513" t="inlineStr">
        <is>
          <t>https://www.youtube.com/results?search_query=Extreme+ski+touring+adventures&amp;sp=EgQgAXAB</t>
        </is>
      </c>
    </row>
    <row r="6514" ht="25.5" customHeight="1">
      <c r="A6514" t="inlineStr">
        <is>
          <t>telemark skiing</t>
        </is>
      </c>
      <c r="B6514" t="inlineStr">
        <is>
          <t>How to start telemark skiing for beginners</t>
        </is>
      </c>
      <c r="C6514"/>
      <c r="D6514"/>
      <c r="E6514" t="inlineStr">
        <is>
          <t>https://www.youtube.com/results?search_query=How+to+start+telemark+skiing+for+beginners&amp;sp=EgQgAXAB</t>
        </is>
      </c>
    </row>
    <row r="6515" ht="25.5" customHeight="1">
      <c r="A6515" t="inlineStr">
        <is>
          <t>telemark skiing</t>
        </is>
      </c>
      <c r="B6515" t="inlineStr">
        <is>
          <t>Advanced techniques in telemark skiing</t>
        </is>
      </c>
      <c r="C6515"/>
      <c r="D6515"/>
      <c r="E6515" t="inlineStr">
        <is>
          <t>https://www.youtube.com/results?search_query=Advanced+techniques+in+telemark+skiing&amp;sp=EgQgAXAB</t>
        </is>
      </c>
    </row>
    <row r="6516" ht="25.5" customHeight="1">
      <c r="A6516" t="inlineStr">
        <is>
          <t>telemark skiing</t>
        </is>
      </c>
      <c r="B6516" t="inlineStr">
        <is>
          <t>Day in the life of a telemark skier</t>
        </is>
      </c>
      <c r="C6516"/>
      <c r="D6516"/>
      <c r="E6516" t="inlineStr">
        <is>
          <t>https://www.youtube.com/results?search_query=Day+in+the+life+of+a+telemark+skier&amp;sp=EgQgAXAB</t>
        </is>
      </c>
    </row>
    <row r="6517" ht="25.5" customHeight="1">
      <c r="A6517" t="inlineStr">
        <is>
          <t>telemark skiing</t>
        </is>
      </c>
      <c r="B6517" t="inlineStr">
        <is>
          <t>Training routines for telemark skiing</t>
        </is>
      </c>
      <c r="C6517"/>
      <c r="D6517"/>
      <c r="E6517" t="inlineStr">
        <is>
          <t>https://www.youtube.com/results?search_query=Training+routines+for+telemark+skiing&amp;sp=EgQgAXAB</t>
        </is>
      </c>
    </row>
    <row r="6518" ht="25.5" customHeight="1">
      <c r="A6518" t="inlineStr">
        <is>
          <t>telemark skiing</t>
        </is>
      </c>
      <c r="B6518" t="inlineStr">
        <is>
          <t>Best telemark skiing destinations</t>
        </is>
      </c>
      <c r="C6518"/>
      <c r="D6518"/>
      <c r="E6518" t="inlineStr">
        <is>
          <t>https://www.youtube.com/results?search_query=Best+telemark+skiing+destinations&amp;sp=EgQgAXAB</t>
        </is>
      </c>
    </row>
    <row r="6519" ht="25.5" customHeight="1">
      <c r="A6519" t="inlineStr">
        <is>
          <t>telemark skiing</t>
        </is>
      </c>
      <c r="B6519" t="inlineStr">
        <is>
          <t>Telemark skiing competitions highlight</t>
        </is>
      </c>
      <c r="C6519"/>
      <c r="D6519"/>
      <c r="E6519" t="inlineStr">
        <is>
          <t>https://www.youtube.com/results?search_query=Telemark+skiing+competitions+highlight&amp;sp=EgQgAXAB</t>
        </is>
      </c>
    </row>
    <row r="6520" ht="25.5" customHeight="1">
      <c r="A6520" t="inlineStr">
        <is>
          <t>telemark skiing</t>
        </is>
      </c>
      <c r="B6520" t="inlineStr">
        <is>
          <t>DIY telemark ski maintenance</t>
        </is>
      </c>
      <c r="C6520"/>
      <c r="D6520"/>
      <c r="E6520" t="inlineStr">
        <is>
          <t>https://www.youtube.com/results?search_query=DIY+telemark+ski+maintenance&amp;sp=EgQgAXAB</t>
        </is>
      </c>
    </row>
    <row r="6521" ht="25.5" customHeight="1">
      <c r="A6521" t="inlineStr">
        <is>
          <t>telemark skiing</t>
        </is>
      </c>
      <c r="B6521" t="inlineStr">
        <is>
          <t>Telemark skiing tutorials for intermediatelevel skiers</t>
        </is>
      </c>
      <c r="C6521"/>
      <c r="D6521"/>
      <c r="E6521" t="inlineStr">
        <is>
          <t>https://www.youtube.com/results?search_query=Telemark+skiing+tutorials+for+intermediatelevel+skiers&amp;sp=EgQgAXAB</t>
        </is>
      </c>
    </row>
    <row r="6522" ht="25.5" customHeight="1">
      <c r="A6522" t="inlineStr">
        <is>
          <t>telemark skiing</t>
        </is>
      </c>
      <c r="B6522" t="inlineStr">
        <is>
          <t>Common mistakes in telemark skiing and how to avoid them</t>
        </is>
      </c>
      <c r="C6522"/>
      <c r="D6522"/>
      <c r="E6522" t="inlineStr">
        <is>
          <t>https://www.youtube.com/results?search_query=Common+mistakes+in+telemark+skiing+and+how+to+avoid+them&amp;sp=EgQgAXAB</t>
        </is>
      </c>
    </row>
    <row r="6523" ht="25.5" customHeight="1">
      <c r="A6523" t="inlineStr">
        <is>
          <t>telemark skiing</t>
        </is>
      </c>
      <c r="B6523" t="inlineStr">
        <is>
          <t>Equipment guide for telemark skiing</t>
        </is>
      </c>
      <c r="C6523"/>
      <c r="D6523"/>
      <c r="E6523" t="inlineStr">
        <is>
          <t>https://www.youtube.com/results?search_query=Equipment+guide+for+telemark+skiing&amp;sp=EgQgAXAB</t>
        </is>
      </c>
    </row>
    <row r="6524" ht="25.5" customHeight="1">
      <c r="A6524" t="inlineStr">
        <is>
          <t>squash (sport)</t>
        </is>
      </c>
      <c r="B6524" t="inlineStr">
        <is>
          <t>How to play squash for beginners</t>
        </is>
      </c>
      <c r="C6524"/>
      <c r="D6524"/>
      <c r="E6524" t="inlineStr">
        <is>
          <t>https://www.youtube.com/results?search_query=How+to+play+squash+for+beginners&amp;sp=EgQgAXAB</t>
        </is>
      </c>
    </row>
    <row r="6525" ht="25.5" customHeight="1">
      <c r="A6525" t="inlineStr">
        <is>
          <t>squash (sport)</t>
        </is>
      </c>
      <c r="B6525" t="inlineStr">
        <is>
          <t>Basic rules of the squash sport</t>
        </is>
      </c>
      <c r="C6525"/>
      <c r="D6525"/>
      <c r="E6525" t="inlineStr">
        <is>
          <t>https://www.youtube.com/results?search_query=Basic+rules+of+the+squash+sport&amp;sp=EgQgAXAB</t>
        </is>
      </c>
    </row>
    <row r="6526" ht="25.5" customHeight="1">
      <c r="A6526" t="inlineStr">
        <is>
          <t>squash (sport)</t>
        </is>
      </c>
      <c r="B6526" t="inlineStr">
        <is>
          <t>Best squash matches of all time</t>
        </is>
      </c>
      <c r="C6526"/>
      <c r="D6526"/>
      <c r="E6526" t="inlineStr">
        <is>
          <t>https://www.youtube.com/results?search_query=Best+squash+matches+of+all+time&amp;sp=EgQgAXAB</t>
        </is>
      </c>
    </row>
    <row r="6527" ht="25.5" customHeight="1">
      <c r="A6527" t="inlineStr">
        <is>
          <t>squash (sport)</t>
        </is>
      </c>
      <c r="B6527" t="inlineStr">
        <is>
          <t>Day in the life of a professional squash player</t>
        </is>
      </c>
      <c r="C6527"/>
      <c r="D6527"/>
      <c r="E6527" t="inlineStr">
        <is>
          <t>https://www.youtube.com/results?search_query=Day+in+the+life+of+a+professional+squash+player&amp;sp=EgQgAXAB</t>
        </is>
      </c>
    </row>
    <row r="6528" ht="25.5" customHeight="1">
      <c r="A6528" t="inlineStr">
        <is>
          <t>squash (sport)</t>
        </is>
      </c>
      <c r="B6528" t="inlineStr">
        <is>
          <t>Improving your squash technique</t>
        </is>
      </c>
      <c r="C6528"/>
      <c r="D6528"/>
      <c r="E6528" t="inlineStr">
        <is>
          <t>https://www.youtube.com/results?search_query=Improving+your+squash+technique&amp;sp=EgQgAXAB</t>
        </is>
      </c>
    </row>
    <row r="6529" ht="25.5" customHeight="1">
      <c r="A6529" t="inlineStr">
        <is>
          <t>squash (sport)</t>
        </is>
      </c>
      <c r="B6529" t="inlineStr">
        <is>
          <t>Squash training drills and exercises</t>
        </is>
      </c>
      <c r="C6529"/>
      <c r="D6529"/>
      <c r="E6529" t="inlineStr">
        <is>
          <t>https://www.youtube.com/results?search_query=Squash+training+drills+and+exercises&amp;sp=EgQgAXAB</t>
        </is>
      </c>
    </row>
    <row r="6530" ht="25.5" customHeight="1">
      <c r="A6530" t="inlineStr">
        <is>
          <t>squash (sport)</t>
        </is>
      </c>
      <c r="B6530" t="inlineStr">
        <is>
          <t>Understanding squash scoring system</t>
        </is>
      </c>
      <c r="C6530"/>
      <c r="D6530"/>
      <c r="E6530" t="inlineStr">
        <is>
          <t>https://www.youtube.com/results?search_query=Understanding+squash+scoring+system&amp;sp=EgQgAXAB</t>
        </is>
      </c>
    </row>
    <row r="6531" ht="25.5" customHeight="1">
      <c r="A6531" t="inlineStr">
        <is>
          <t>squash (sport)</t>
        </is>
      </c>
      <c r="B6531" t="inlineStr">
        <is>
          <t>Professional squash tournament highlights</t>
        </is>
      </c>
      <c r="C6531"/>
      <c r="D6531"/>
      <c r="E6531" t="inlineStr">
        <is>
          <t>https://www.youtube.com/results?search_query=Professional+squash+tournament+highlights&amp;sp=EgQgAXAB</t>
        </is>
      </c>
    </row>
    <row r="6532" ht="25.5" customHeight="1">
      <c r="A6532" t="inlineStr">
        <is>
          <t>squash (sport)</t>
        </is>
      </c>
      <c r="B6532" t="inlineStr">
        <is>
          <t>How to choose a squash racket</t>
        </is>
      </c>
      <c r="C6532"/>
      <c r="D6532"/>
      <c r="E6532" t="inlineStr">
        <is>
          <t>https://www.youtube.com/results?search_query=How+to+choose+a+squash+racket&amp;sp=EgQgAXAB</t>
        </is>
      </c>
    </row>
    <row r="6533" ht="25.5" customHeight="1">
      <c r="A6533" t="inlineStr">
        <is>
          <t>squash (sport)</t>
        </is>
      </c>
      <c r="B6533" t="inlineStr">
        <is>
          <t>Mastering the serve in squash sport</t>
        </is>
      </c>
      <c r="C6533"/>
      <c r="D6533"/>
      <c r="E6533" t="inlineStr">
        <is>
          <t>https://www.youtube.com/results?search_query=Mastering+the+serve+in+squash+sport&amp;sp=EgQgAXAB</t>
        </is>
      </c>
    </row>
    <row r="6534" ht="25.5" customHeight="1">
      <c r="A6534" t="inlineStr">
        <is>
          <t>swimming (sport)</t>
        </is>
      </c>
      <c r="B6534" t="inlineStr">
        <is>
          <t>How to practice basic swimming techniques for beginners</t>
        </is>
      </c>
      <c r="C6534"/>
      <c r="D6534"/>
      <c r="E6534" t="inlineStr">
        <is>
          <t>https://www.youtube.com/results?search_query=How+to+practice+basic+swimming+techniques+for+beginners&amp;sp=EgQgAXAB</t>
        </is>
      </c>
    </row>
    <row r="6535" ht="25.5" customHeight="1">
      <c r="A6535" t="inlineStr">
        <is>
          <t>swimming (sport)</t>
        </is>
      </c>
      <c r="B6535" t="inlineStr">
        <is>
          <t>Freestyle swimming tutorials for beginners</t>
        </is>
      </c>
      <c r="C6535"/>
      <c r="D6535"/>
      <c r="E6535" t="inlineStr">
        <is>
          <t>https://www.youtube.com/results?search_query=Freestyle+swimming+tutorials+for+beginners&amp;sp=EgQgAXAB</t>
        </is>
      </c>
    </row>
    <row r="6536" ht="25.5" customHeight="1">
      <c r="A6536" t="inlineStr">
        <is>
          <t>swimming (sport)</t>
        </is>
      </c>
      <c r="B6536" t="inlineStr">
        <is>
          <t>Day in the life of a professional swimmer</t>
        </is>
      </c>
      <c r="C6536"/>
      <c r="D6536"/>
      <c r="E6536" t="inlineStr">
        <is>
          <t>https://www.youtube.com/results?search_query=Day+in+the+life+of+a+professional+swimmer&amp;sp=EgQgAXAB</t>
        </is>
      </c>
    </row>
    <row r="6537" ht="25.5" customHeight="1">
      <c r="A6537" t="inlineStr">
        <is>
          <t>swimming (sport)</t>
        </is>
      </c>
      <c r="B6537" t="inlineStr">
        <is>
          <t>Best workouts for swimming practice</t>
        </is>
      </c>
      <c r="C6537"/>
      <c r="D6537"/>
      <c r="E6537" t="inlineStr">
        <is>
          <t>https://www.youtube.com/results?search_query=Best+workouts+for+swimming+practice&amp;sp=EgQgAXAB</t>
        </is>
      </c>
    </row>
    <row r="6538" ht="25.5" customHeight="1">
      <c r="A6538" t="inlineStr">
        <is>
          <t>swimming (sport)</t>
        </is>
      </c>
      <c r="B6538" t="inlineStr">
        <is>
          <t>Important safety tips for swimming</t>
        </is>
      </c>
      <c r="C6538"/>
      <c r="D6538"/>
      <c r="E6538" t="inlineStr">
        <is>
          <t>https://www.youtube.com/results?search_query=Important+safety+tips+for+swimming&amp;sp=EgQgAXAB</t>
        </is>
      </c>
    </row>
    <row r="6539" ht="25.5" customHeight="1">
      <c r="A6539" t="inlineStr">
        <is>
          <t>swimming (sport)</t>
        </is>
      </c>
      <c r="B6539" t="inlineStr">
        <is>
          <t>Advanced swimming techniques and skills</t>
        </is>
      </c>
      <c r="C6539"/>
      <c r="D6539"/>
      <c r="E6539" t="inlineStr">
        <is>
          <t>https://www.youtube.com/results?search_query=Advanced+swimming+techniques+and+skills&amp;sp=EgQgAXAB</t>
        </is>
      </c>
    </row>
    <row r="6540" ht="25.5" customHeight="1">
      <c r="A6540" t="inlineStr">
        <is>
          <t>swimming (sport)</t>
        </is>
      </c>
      <c r="B6540" t="inlineStr">
        <is>
          <t>How to improve speed in swimming competition</t>
        </is>
      </c>
      <c r="C6540"/>
      <c r="D6540"/>
      <c r="E6540" t="inlineStr">
        <is>
          <t>https://www.youtube.com/results?search_query=How+to+improve+speed+in+swimming+competition&amp;sp=EgQgAXAB</t>
        </is>
      </c>
    </row>
    <row r="6541" ht="25.5" customHeight="1">
      <c r="A6541" t="inlineStr">
        <is>
          <t>swimming (sport)</t>
        </is>
      </c>
      <c r="B6541" t="inlineStr">
        <is>
          <t>Swimming lessons for all ages</t>
        </is>
      </c>
      <c r="C6541"/>
      <c r="D6541"/>
      <c r="E6541" t="inlineStr">
        <is>
          <t>https://www.youtube.com/results?search_query=Swimming+lessons+for+all+ages&amp;sp=EgQgAXAB</t>
        </is>
      </c>
    </row>
    <row r="6542" ht="25.5" customHeight="1">
      <c r="A6542" t="inlineStr">
        <is>
          <t>swimming (sport)</t>
        </is>
      </c>
      <c r="B6542" t="inlineStr">
        <is>
          <t>How to breathe properly while swimming</t>
        </is>
      </c>
      <c r="C6542"/>
      <c r="D6542"/>
      <c r="E6542" t="inlineStr">
        <is>
          <t>https://www.youtube.com/results?search_query=How+to+breathe+properly+while+swimming&amp;sp=EgQgAXAB</t>
        </is>
      </c>
    </row>
    <row r="6543" ht="25.5" customHeight="1">
      <c r="A6543" t="inlineStr">
        <is>
          <t>swimming (sport)</t>
        </is>
      </c>
      <c r="B6543" t="inlineStr">
        <is>
          <t>Underwater swimming techniques</t>
        </is>
      </c>
      <c r="C6543"/>
      <c r="D6543"/>
      <c r="E6543" t="inlineStr">
        <is>
          <t>https://www.youtube.com/results?search_query=Underwater+swimming+techniques&amp;sp=EgQgAXAB</t>
        </is>
      </c>
    </row>
    <row r="6544" ht="25.5" customHeight="1">
      <c r="A6544" t="inlineStr">
        <is>
          <t>backstroke</t>
        </is>
      </c>
      <c r="B6544" t="inlineStr">
        <is>
          <t>How to do a perfect backstroke for beginners</t>
        </is>
      </c>
      <c r="C6544"/>
      <c r="D6544"/>
      <c r="E6544" t="inlineStr">
        <is>
          <t>https://www.youtube.com/results?search_query=How+to+do+a+perfect+backstroke+for+beginners&amp;sp=EgQgAXAB</t>
        </is>
      </c>
    </row>
    <row r="6545" ht="25.5" customHeight="1">
      <c r="A6545" t="inlineStr">
        <is>
          <t>backstroke</t>
        </is>
      </c>
      <c r="B6545" t="inlineStr">
        <is>
          <t>Professional backstroke techniques and tips</t>
        </is>
      </c>
      <c r="C6545"/>
      <c r="D6545"/>
      <c r="E6545" t="inlineStr">
        <is>
          <t>https://www.youtube.com/results?search_query=Professional+backstroke+techniques+and+tips&amp;sp=EgQgAXAB</t>
        </is>
      </c>
    </row>
    <row r="6546" ht="25.5" customHeight="1">
      <c r="A6546" t="inlineStr">
        <is>
          <t>backstroke</t>
        </is>
      </c>
      <c r="B6546" t="inlineStr">
        <is>
          <t>Day in the life of an Olympic backstroke swimmer</t>
        </is>
      </c>
      <c r="C6546"/>
      <c r="D6546"/>
      <c r="E6546" t="inlineStr">
        <is>
          <t>https://www.youtube.com/results?search_query=Day+in+the+life+of+an+Olympic+backstroke+swimmer&amp;sp=EgQgAXAB</t>
        </is>
      </c>
    </row>
    <row r="6547" ht="25.5" customHeight="1">
      <c r="A6547" t="inlineStr">
        <is>
          <t>backstroke</t>
        </is>
      </c>
      <c r="B6547" t="inlineStr">
        <is>
          <t>Swimming lessons: Mastering the backstroke</t>
        </is>
      </c>
      <c r="C6547"/>
      <c r="D6547"/>
      <c r="E6547" t="inlineStr">
        <is>
          <t>https://www.youtube.com/results?search_query=Swimming+lessons:+Mastering+the+backstroke&amp;sp=EgQgAXAB</t>
        </is>
      </c>
    </row>
    <row r="6548" ht="25.5" customHeight="1">
      <c r="A6548" t="inlineStr">
        <is>
          <t>backstroke</t>
        </is>
      </c>
      <c r="B6548" t="inlineStr">
        <is>
          <t>Backstroke drills to improve speed and technique</t>
        </is>
      </c>
      <c r="C6548"/>
      <c r="D6548"/>
      <c r="E6548" t="inlineStr">
        <is>
          <t>https://www.youtube.com/results?search_query=Backstroke+drills+to+improve+speed+and+technique&amp;sp=EgQgAXAB</t>
        </is>
      </c>
    </row>
    <row r="6549" ht="25.5" customHeight="1">
      <c r="A6549" t="inlineStr">
        <is>
          <t>backstroke</t>
        </is>
      </c>
      <c r="B6549" t="inlineStr">
        <is>
          <t>How to improve backstroke kick</t>
        </is>
      </c>
      <c r="C6549"/>
      <c r="D6549"/>
      <c r="E6549" t="inlineStr">
        <is>
          <t>https://www.youtube.com/results?search_query=How+to+improve+backstroke+kick&amp;sp=EgQgAXAB</t>
        </is>
      </c>
    </row>
    <row r="6550" ht="25.5" customHeight="1">
      <c r="A6550" t="inlineStr">
        <is>
          <t>backstroke</t>
        </is>
      </c>
      <c r="B6550" t="inlineStr">
        <is>
          <t>Tips for improving your backstroke turns</t>
        </is>
      </c>
      <c r="C6550"/>
      <c r="D6550"/>
      <c r="E6550" t="inlineStr">
        <is>
          <t>https://www.youtube.com/results?search_query=Tips+for+improving+your+backstroke+turns&amp;sp=EgQgAXAB</t>
        </is>
      </c>
    </row>
    <row r="6551" ht="25.5" customHeight="1">
      <c r="A6551" t="inlineStr">
        <is>
          <t>backstroke</t>
        </is>
      </c>
      <c r="B6551" t="inlineStr">
        <is>
          <t>Underwater view of backstroke swimming technique</t>
        </is>
      </c>
      <c r="C6551"/>
      <c r="D6551"/>
      <c r="E6551" t="inlineStr">
        <is>
          <t>https://www.youtube.com/results?search_query=Underwater+view+of+backstroke+swimming+technique&amp;sp=EgQgAXAB</t>
        </is>
      </c>
    </row>
    <row r="6552" ht="25.5" customHeight="1">
      <c r="A6552" t="inlineStr">
        <is>
          <t>backstroke</t>
        </is>
      </c>
      <c r="B6552" t="inlineStr">
        <is>
          <t>Backstroke workout routine for intermediate swimmers</t>
        </is>
      </c>
      <c r="C6552"/>
      <c r="D6552"/>
      <c r="E6552" t="inlineStr">
        <is>
          <t>https://www.youtube.com/results?search_query=Backstroke+workout+routine+for+intermediate+swimmers&amp;sp=EgQgAXAB</t>
        </is>
      </c>
    </row>
    <row r="6553" ht="25.5" customHeight="1">
      <c r="A6553" t="inlineStr">
        <is>
          <t>backstroke</t>
        </is>
      </c>
      <c r="B6553" t="inlineStr">
        <is>
          <t>How to breathe while swimming backstroke</t>
        </is>
      </c>
      <c r="C6553"/>
      <c r="D6553"/>
      <c r="E6553" t="inlineStr">
        <is>
          <t>https://www.youtube.com/results?search_query=How+to+breathe+while+swimming+backstroke&amp;sp=EgQgAXAB</t>
        </is>
      </c>
    </row>
    <row r="6554" ht="25.5" customHeight="1">
      <c r="A6554" t="inlineStr">
        <is>
          <t>breaststroke</t>
        </is>
      </c>
      <c r="B6554" t="inlineStr">
        <is>
          <t>How to do the breaststroke for beginners</t>
        </is>
      </c>
      <c r="C6554"/>
      <c r="D6554"/>
      <c r="E6554" t="inlineStr">
        <is>
          <t>https://www.youtube.com/results?search_query=How+to+do+the+breaststroke+for+beginners&amp;sp=EgQgAXAB</t>
        </is>
      </c>
    </row>
    <row r="6555" ht="25.5" customHeight="1">
      <c r="A6555" t="inlineStr">
        <is>
          <t>breaststroke</t>
        </is>
      </c>
      <c r="B6555" t="inlineStr">
        <is>
          <t>Perfecting your breaststroke technique</t>
        </is>
      </c>
      <c r="C6555"/>
      <c r="D6555"/>
      <c r="E6555" t="inlineStr">
        <is>
          <t>https://www.youtube.com/results?search_query=Perfecting+your+breaststroke+technique&amp;sp=EgQgAXAB</t>
        </is>
      </c>
    </row>
    <row r="6556" ht="25.5" customHeight="1">
      <c r="A6556" t="inlineStr">
        <is>
          <t>breaststroke</t>
        </is>
      </c>
      <c r="B6556" t="inlineStr">
        <is>
          <t>Day in the life of a professional breaststroke swimmer</t>
        </is>
      </c>
      <c r="C6556"/>
      <c r="D6556"/>
      <c r="E6556" t="inlineStr">
        <is>
          <t>https://www.youtube.com/results?search_query=Day+in+the+life+of+a+professional+breaststroke+swimmer&amp;sp=EgQgAXAB</t>
        </is>
      </c>
    </row>
    <row r="6557" ht="25.5" customHeight="1">
      <c r="A6557" t="inlineStr">
        <is>
          <t>breaststroke</t>
        </is>
      </c>
      <c r="B6557" t="inlineStr">
        <is>
          <t>Common mistakes in breaststroke and how to correct them</t>
        </is>
      </c>
      <c r="C6557"/>
      <c r="D6557"/>
      <c r="E6557" t="inlineStr">
        <is>
          <t>https://www.youtube.com/results?search_query=Common+mistakes+in+breaststroke+and+how+to+correct+them&amp;sp=EgQgAXAB</t>
        </is>
      </c>
    </row>
    <row r="6558" ht="25.5" customHeight="1">
      <c r="A6558" t="inlineStr">
        <is>
          <t>breaststroke</t>
        </is>
      </c>
      <c r="B6558" t="inlineStr">
        <is>
          <t>Improving speed in breaststroke swimming</t>
        </is>
      </c>
      <c r="C6558"/>
      <c r="D6558"/>
      <c r="E6558" t="inlineStr">
        <is>
          <t>https://www.youtube.com/results?search_query=Improving+speed+in+breaststroke+swimming&amp;sp=EgQgAXAB</t>
        </is>
      </c>
    </row>
    <row r="6559" ht="25.5" customHeight="1">
      <c r="A6559" t="inlineStr">
        <is>
          <t>breaststroke</t>
        </is>
      </c>
      <c r="B6559" t="inlineStr">
        <is>
          <t>Exercises to improve your breaststroke</t>
        </is>
      </c>
      <c r="C6559"/>
      <c r="D6559"/>
      <c r="E6559" t="inlineStr">
        <is>
          <t>https://www.youtube.com/results?search_query=Exercises+to+improve+your+breaststroke&amp;sp=EgQgAXAB</t>
        </is>
      </c>
    </row>
    <row r="6560" ht="25.5" customHeight="1">
      <c r="A6560" t="inlineStr">
        <is>
          <t>breaststroke</t>
        </is>
      </c>
      <c r="B6560" t="inlineStr">
        <is>
          <t>Underwater view of proper breaststroke form</t>
        </is>
      </c>
      <c r="C6560"/>
      <c r="D6560"/>
      <c r="E6560" t="inlineStr">
        <is>
          <t>https://www.youtube.com/results?search_query=Underwater+view+of+proper+breaststroke+form&amp;sp=EgQgAXAB</t>
        </is>
      </c>
    </row>
    <row r="6561" ht="25.5" customHeight="1">
      <c r="A6561" t="inlineStr">
        <is>
          <t>breaststroke</t>
        </is>
      </c>
      <c r="B6561" t="inlineStr">
        <is>
          <t>Drills for mastering the breaststroke kick</t>
        </is>
      </c>
      <c r="C6561"/>
      <c r="D6561"/>
      <c r="E6561" t="inlineStr">
        <is>
          <t>https://www.youtube.com/results?search_query=Drills+for+mastering+the+breaststroke+kick&amp;sp=EgQgAXAB</t>
        </is>
      </c>
    </row>
    <row r="6562" ht="25.5" customHeight="1">
      <c r="A6562" t="inlineStr">
        <is>
          <t>breaststroke</t>
        </is>
      </c>
      <c r="B6562" t="inlineStr">
        <is>
          <t>How to breathe during the breaststroke</t>
        </is>
      </c>
      <c r="C6562"/>
      <c r="D6562"/>
      <c r="E6562" t="inlineStr">
        <is>
          <t>https://www.youtube.com/results?search_query=How+to+breathe+during+the+breaststroke&amp;sp=EgQgAXAB</t>
        </is>
      </c>
    </row>
    <row r="6563" ht="25.5" customHeight="1">
      <c r="A6563" t="inlineStr">
        <is>
          <t>breaststroke</t>
        </is>
      </c>
      <c r="B6563" t="inlineStr">
        <is>
          <t>Comparing freestyle and breaststroke: techniques and benefits</t>
        </is>
      </c>
      <c r="C6563"/>
      <c r="D6563"/>
      <c r="E6563" t="inlineStr">
        <is>
          <t>https://www.youtube.com/results?search_query=Comparing+freestyle+and+breaststroke:+techniques+and+benefits&amp;sp=EgQgAXAB</t>
        </is>
      </c>
    </row>
    <row r="6564" ht="25.5" customHeight="1">
      <c r="A6564" t="inlineStr">
        <is>
          <t>butterfly stroke</t>
        </is>
      </c>
      <c r="B6564" t="inlineStr">
        <is>
          <t>How to perfect the butterfly stroke technique</t>
        </is>
      </c>
      <c r="C6564"/>
      <c r="D6564"/>
      <c r="E6564" t="inlineStr">
        <is>
          <t>https://www.youtube.com/results?search_query=How+to+perfect+the+butterfly+stroke+technique&amp;sp=EgQgAXAB</t>
        </is>
      </c>
    </row>
    <row r="6565" ht="25.5" customHeight="1">
      <c r="A6565" t="inlineStr">
        <is>
          <t>butterfly stroke</t>
        </is>
      </c>
      <c r="B6565" t="inlineStr">
        <is>
          <t>Butterfly stroke drills for beginners</t>
        </is>
      </c>
      <c r="C6565"/>
      <c r="D6565"/>
      <c r="E6565" t="inlineStr">
        <is>
          <t>https://www.youtube.com/results?search_query=Butterfly+stroke+drills+for+beginners&amp;sp=EgQgAXAB</t>
        </is>
      </c>
    </row>
    <row r="6566" ht="25.5" customHeight="1">
      <c r="A6566" t="inlineStr">
        <is>
          <t>butterfly stroke</t>
        </is>
      </c>
      <c r="B6566" t="inlineStr">
        <is>
          <t>Day in the life of a professional butterfly stroke swimmer</t>
        </is>
      </c>
      <c r="C6566"/>
      <c r="D6566"/>
      <c r="E6566" t="inlineStr">
        <is>
          <t>https://www.youtube.com/results?search_query=Day+in+the+life+of+a+professional+butterfly+stroke+swimmer&amp;sp=EgQgAXAB</t>
        </is>
      </c>
    </row>
    <row r="6567" ht="25.5" customHeight="1">
      <c r="A6567" t="inlineStr">
        <is>
          <t>butterfly stroke</t>
        </is>
      </c>
      <c r="B6567" t="inlineStr">
        <is>
          <t>Advanced butterfly stroke techniques</t>
        </is>
      </c>
      <c r="C6567"/>
      <c r="D6567"/>
      <c r="E6567" t="inlineStr">
        <is>
          <t>https://www.youtube.com/results?search_query=Advanced+butterfly+stroke+techniques&amp;sp=EgQgAXAB</t>
        </is>
      </c>
    </row>
    <row r="6568" ht="25.5" customHeight="1">
      <c r="A6568" t="inlineStr">
        <is>
          <t>butterfly stroke</t>
        </is>
      </c>
      <c r="B6568" t="inlineStr">
        <is>
          <t>Improve your butterfly stroke speed</t>
        </is>
      </c>
      <c r="C6568"/>
      <c r="D6568"/>
      <c r="E6568" t="inlineStr">
        <is>
          <t>https://www.youtube.com/results?search_query=Improve+your+butterfly+stroke+speed&amp;sp=EgQgAXAB</t>
        </is>
      </c>
    </row>
    <row r="6569" ht="25.5" customHeight="1">
      <c r="A6569" t="inlineStr">
        <is>
          <t>butterfly stroke</t>
        </is>
      </c>
      <c r="B6569" t="inlineStr">
        <is>
          <t>Butterfly stroke vs breaststroke comparison</t>
        </is>
      </c>
      <c r="C6569"/>
      <c r="D6569"/>
      <c r="E6569" t="inlineStr">
        <is>
          <t>https://www.youtube.com/results?search_query=Butterfly+stroke+vs+breaststroke+comparison&amp;sp=EgQgAXAB</t>
        </is>
      </c>
    </row>
    <row r="6570" ht="25.5" customHeight="1">
      <c r="A6570" t="inlineStr">
        <is>
          <t>butterfly stroke</t>
        </is>
      </c>
      <c r="B6570" t="inlineStr">
        <is>
          <t>Swimming workout focusing on butterfly stroke</t>
        </is>
      </c>
      <c r="C6570"/>
      <c r="D6570"/>
      <c r="E6570" t="inlineStr">
        <is>
          <t>https://www.youtube.com/results?search_query=Swimming+workout+focusing+on+butterfly+stroke&amp;sp=EgQgAXAB</t>
        </is>
      </c>
    </row>
    <row r="6571" ht="25.5" customHeight="1">
      <c r="A6571" t="inlineStr">
        <is>
          <t>butterfly stroke</t>
        </is>
      </c>
      <c r="B6571" t="inlineStr">
        <is>
          <t>Common butterfly stroke mistakes and how to fix them</t>
        </is>
      </c>
      <c r="C6571"/>
      <c r="D6571"/>
      <c r="E6571" t="inlineStr">
        <is>
          <t>https://www.youtube.com/results?search_query=Common+butterfly+stroke+mistakes+and+how+to+fix+them&amp;sp=EgQgAXAB</t>
        </is>
      </c>
    </row>
    <row r="6572" ht="25.5" customHeight="1">
      <c r="A6572" t="inlineStr">
        <is>
          <t>butterfly stroke</t>
        </is>
      </c>
      <c r="B6572" t="inlineStr">
        <is>
          <t>Butterfly stroke tutorial for intermediate swimmers</t>
        </is>
      </c>
      <c r="C6572"/>
      <c r="D6572"/>
      <c r="E6572" t="inlineStr">
        <is>
          <t>https://www.youtube.com/results?search_query=Butterfly+stroke+tutorial+for+intermediate+swimmers&amp;sp=EgQgAXAB</t>
        </is>
      </c>
    </row>
    <row r="6573" ht="25.5" customHeight="1">
      <c r="A6573" t="inlineStr">
        <is>
          <t>butterfly stroke</t>
        </is>
      </c>
      <c r="B6573" t="inlineStr">
        <is>
          <t>Tips to conserve energy while doing the butterfly stroke</t>
        </is>
      </c>
      <c r="C6573"/>
      <c r="D6573"/>
      <c r="E6573" t="inlineStr">
        <is>
          <t>https://www.youtube.com/results?search_query=Tips+to+conserve+energy+while+doing+the+butterfly+stroke&amp;sp=EgQgAXAB</t>
        </is>
      </c>
    </row>
    <row r="6574" ht="25.5" customHeight="1">
      <c r="A6574" t="inlineStr">
        <is>
          <t>freestyle swimming</t>
        </is>
      </c>
      <c r="B6574" t="inlineStr">
        <is>
          <t>How to master freestyle swimming technique</t>
        </is>
      </c>
      <c r="C6574"/>
      <c r="D6574"/>
      <c r="E6574" t="inlineStr">
        <is>
          <t>https://www.youtube.com/results?search_query=How+to+master+freestyle+swimming+technique&amp;sp=EgQgAXAB</t>
        </is>
      </c>
    </row>
    <row r="6575" ht="25.5" customHeight="1">
      <c r="A6575" t="inlineStr">
        <is>
          <t>freestyle swimming</t>
        </is>
      </c>
      <c r="B6575" t="inlineStr">
        <is>
          <t>Freestyle swimming for beginners course</t>
        </is>
      </c>
      <c r="C6575"/>
      <c r="D6575"/>
      <c r="E6575" t="inlineStr">
        <is>
          <t>https://www.youtube.com/results?search_query=Freestyle+swimming+for+beginners+course&amp;sp=EgQgAXAB</t>
        </is>
      </c>
    </row>
    <row r="6576" ht="25.5" customHeight="1">
      <c r="A6576" t="inlineStr">
        <is>
          <t>freestyle swimming</t>
        </is>
      </c>
      <c r="B6576" t="inlineStr">
        <is>
          <t>Improving speed in freestyle swimming</t>
        </is>
      </c>
      <c r="C6576"/>
      <c r="D6576"/>
      <c r="E6576" t="inlineStr">
        <is>
          <t>https://www.youtube.com/results?search_query=Improving+speed+in+freestyle+swimming&amp;sp=EgQgAXAB</t>
        </is>
      </c>
    </row>
    <row r="6577" ht="25.5" customHeight="1">
      <c r="A6577" t="inlineStr">
        <is>
          <t>freestyle swimming</t>
        </is>
      </c>
      <c r="B6577" t="inlineStr">
        <is>
          <t>Freestyle swimming breathing techniques tutorial</t>
        </is>
      </c>
      <c r="C6577"/>
      <c r="D6577"/>
      <c r="E6577" t="inlineStr">
        <is>
          <t>https://www.youtube.com/results?search_query=Freestyle+swimming+breathing+techniques+tutorial&amp;sp=EgQgAXAB</t>
        </is>
      </c>
    </row>
    <row r="6578" ht="25.5" customHeight="1">
      <c r="A6578" t="inlineStr">
        <is>
          <t>freestyle swimming</t>
        </is>
      </c>
      <c r="B6578" t="inlineStr">
        <is>
          <t>Olympic champions freestyle swimming races</t>
        </is>
      </c>
      <c r="C6578"/>
      <c r="D6578"/>
      <c r="E6578" t="inlineStr">
        <is>
          <t>https://www.youtube.com/results?search_query=Olympic+champions+freestyle+swimming+races&amp;sp=EgQgAXAB</t>
        </is>
      </c>
    </row>
    <row r="6579" ht="25.5" customHeight="1">
      <c r="A6579" t="inlineStr">
        <is>
          <t>freestyle swimming</t>
        </is>
      </c>
      <c r="B6579" t="inlineStr">
        <is>
          <t>Day in the life of a professional freestyle swimmer</t>
        </is>
      </c>
      <c r="C6579"/>
      <c r="D6579"/>
      <c r="E6579" t="inlineStr">
        <is>
          <t>https://www.youtube.com/results?search_query=Day+in+the+life+of+a+professional+freestyle+swimmer&amp;sp=EgQgAXAB</t>
        </is>
      </c>
    </row>
    <row r="6580" ht="25.5" customHeight="1">
      <c r="A6580" t="inlineStr">
        <is>
          <t>freestyle swimming</t>
        </is>
      </c>
      <c r="B6580" t="inlineStr">
        <is>
          <t>Freestyle swimming kick techniques</t>
        </is>
      </c>
      <c r="C6580"/>
      <c r="D6580"/>
      <c r="E6580" t="inlineStr">
        <is>
          <t>https://www.youtube.com/results?search_query=Freestyle+swimming+kick+techniques&amp;sp=EgQgAXAB</t>
        </is>
      </c>
    </row>
    <row r="6581" ht="25.5" customHeight="1">
      <c r="A6581" t="inlineStr">
        <is>
          <t>freestyle swimming</t>
        </is>
      </c>
      <c r="B6581" t="inlineStr">
        <is>
          <t>Workouts for improving freestyle swimming</t>
        </is>
      </c>
      <c r="C6581"/>
      <c r="D6581"/>
      <c r="E6581" t="inlineStr">
        <is>
          <t>https://www.youtube.com/results?search_query=Workouts+for+improving+freestyle+swimming&amp;sp=EgQgAXAB</t>
        </is>
      </c>
    </row>
    <row r="6582" ht="25.5" customHeight="1">
      <c r="A6582" t="inlineStr">
        <is>
          <t>freestyle swimming</t>
        </is>
      </c>
      <c r="B6582" t="inlineStr">
        <is>
          <t>Common mistakes in freestyle swimming and how to fix them</t>
        </is>
      </c>
      <c r="C6582"/>
      <c r="D6582"/>
      <c r="E6582" t="inlineStr">
        <is>
          <t>https://www.youtube.com/results?search_query=Common+mistakes+in+freestyle+swimming+and+how+to+fix+them&amp;sp=EgQgAXAB</t>
        </is>
      </c>
    </row>
    <row r="6583" ht="25.5" customHeight="1">
      <c r="A6583" t="inlineStr">
        <is>
          <t>freestyle swimming</t>
        </is>
      </c>
      <c r="B6583" t="inlineStr">
        <is>
          <t>Competitive freestyle swimming training tips</t>
        </is>
      </c>
      <c r="C6583"/>
      <c r="D6583"/>
      <c r="E6583" t="inlineStr">
        <is>
          <t>https://www.youtube.com/results?search_query=Competitive+freestyle+swimming+training+tips&amp;sp=EgQgAXAB</t>
        </is>
      </c>
    </row>
    <row r="6584" ht="25.5" customHeight="1">
      <c r="A6584" t="inlineStr">
        <is>
          <t>medley swimming</t>
        </is>
      </c>
      <c r="B6584" t="inlineStr">
        <is>
          <t>How to swim medley</t>
        </is>
      </c>
      <c r="C6584"/>
      <c r="D6584"/>
      <c r="E6584" t="inlineStr">
        <is>
          <t>https://www.youtube.com/results?search_query=How+to+swim+medley&amp;sp=EgQgAXAB</t>
        </is>
      </c>
    </row>
    <row r="6585" ht="25.5" customHeight="1">
      <c r="A6585" t="inlineStr">
        <is>
          <t>medley swimming</t>
        </is>
      </c>
      <c r="B6585" t="inlineStr">
        <is>
          <t>Medley swimming techniques for beginners</t>
        </is>
      </c>
      <c r="C6585"/>
      <c r="D6585"/>
      <c r="E6585" t="inlineStr">
        <is>
          <t>https://www.youtube.com/results?search_query=Medley+swimming+techniques+for+beginners&amp;sp=EgQgAXAB</t>
        </is>
      </c>
    </row>
    <row r="6586" ht="25.5" customHeight="1">
      <c r="A6586" t="inlineStr">
        <is>
          <t>medley swimming</t>
        </is>
      </c>
      <c r="B6586" t="inlineStr">
        <is>
          <t>Professional medley swimming competition videos</t>
        </is>
      </c>
      <c r="C6586"/>
      <c r="D6586"/>
      <c r="E6586" t="inlineStr">
        <is>
          <t>https://www.youtube.com/results?search_query=Professional+medley+swimming+competition+videos&amp;sp=EgQgAXAB</t>
        </is>
      </c>
    </row>
    <row r="6587" ht="25.5" customHeight="1">
      <c r="A6587" t="inlineStr">
        <is>
          <t>medley swimming</t>
        </is>
      </c>
      <c r="B6587" t="inlineStr">
        <is>
          <t>Swimming medley relay Olympics highlights</t>
        </is>
      </c>
      <c r="C6587"/>
      <c r="D6587"/>
      <c r="E6587" t="inlineStr">
        <is>
          <t>https://www.youtube.com/results?search_query=Swimming+medley+relay+Olympics+highlights&amp;sp=EgQgAXAB</t>
        </is>
      </c>
    </row>
    <row r="6588" ht="25.5" customHeight="1">
      <c r="A6588" t="inlineStr">
        <is>
          <t>medley swimming</t>
        </is>
      </c>
      <c r="B6588" t="inlineStr">
        <is>
          <t>Essential drills for improving medley swimming</t>
        </is>
      </c>
      <c r="C6588"/>
      <c r="D6588"/>
      <c r="E6588" t="inlineStr">
        <is>
          <t>https://www.youtube.com/results?search_query=Essential+drills+for+improving+medley+swimming&amp;sp=EgQgAXAB</t>
        </is>
      </c>
    </row>
    <row r="6589" ht="25.5" customHeight="1">
      <c r="A6589" t="inlineStr">
        <is>
          <t>medley swimming</t>
        </is>
      </c>
      <c r="B6589" t="inlineStr">
        <is>
          <t>Individual medley swimming world records</t>
        </is>
      </c>
      <c r="C6589"/>
      <c r="D6589"/>
      <c r="E6589" t="inlineStr">
        <is>
          <t>https://www.youtube.com/results?search_query=Individual+medley+swimming+world+records&amp;sp=EgQgAXAB</t>
        </is>
      </c>
    </row>
    <row r="6590" ht="25.5" customHeight="1">
      <c r="A6590" t="inlineStr">
        <is>
          <t>medley swimming</t>
        </is>
      </c>
      <c r="B6590" t="inlineStr">
        <is>
          <t>Day in the life of a medley swimmer</t>
        </is>
      </c>
      <c r="C6590"/>
      <c r="D6590"/>
      <c r="E6590" t="inlineStr">
        <is>
          <t>https://www.youtube.com/results?search_query=Day+in+the+life+of+a+medley+swimmer&amp;sp=EgQgAXAB</t>
        </is>
      </c>
    </row>
    <row r="6591" ht="25.5" customHeight="1">
      <c r="A6591" t="inlineStr">
        <is>
          <t>medley swimming</t>
        </is>
      </c>
      <c r="B6591" t="inlineStr">
        <is>
          <t>Best medley swimming exercises and routines</t>
        </is>
      </c>
      <c r="C6591"/>
      <c r="D6591"/>
      <c r="E6591" t="inlineStr">
        <is>
          <t>https://www.youtube.com/results?search_query=Best+medley+swimming+exercises+and+routines&amp;sp=EgQgAXAB</t>
        </is>
      </c>
    </row>
    <row r="6592" ht="25.5" customHeight="1">
      <c r="A6592" t="inlineStr">
        <is>
          <t>medley swimming</t>
        </is>
      </c>
      <c r="B6592" t="inlineStr">
        <is>
          <t>Training plan for medley swimming</t>
        </is>
      </c>
      <c r="C6592"/>
      <c r="D6592"/>
      <c r="E6592" t="inlineStr">
        <is>
          <t>https://www.youtube.com/results?search_query=Training+plan+for+medley+swimming&amp;sp=EgQgAXAB</t>
        </is>
      </c>
    </row>
    <row r="6593" ht="25.5" customHeight="1">
      <c r="A6593" t="inlineStr">
        <is>
          <t>medley swimming</t>
        </is>
      </c>
      <c r="B6593" t="inlineStr">
        <is>
          <t>Breaststroke, butterfly, backstroke, freestyle combination in medley swimming</t>
        </is>
      </c>
      <c r="C6593"/>
      <c r="D6593"/>
      <c r="E6593" t="inlineStr">
        <is>
          <t>https://www.youtube.com/results?search_query=Breaststroke, +butterfly, +backstroke, +freestyle+combination+in+medley+swimming&amp;sp=EgQgAXAB</t>
        </is>
      </c>
    </row>
    <row r="6594" ht="25.5" customHeight="1">
      <c r="A6594" t="inlineStr">
        <is>
          <t>synchronized swimming</t>
        </is>
      </c>
      <c r="B6594" t="inlineStr">
        <is>
          <t>How to learn synchronized swimming techniques</t>
        </is>
      </c>
      <c r="C6594"/>
      <c r="D6594"/>
      <c r="E6594" t="inlineStr">
        <is>
          <t>https://www.youtube.com/results?search_query=How+to+learn+synchronized+swimming+techniques&amp;sp=EgQgAXAB</t>
        </is>
      </c>
    </row>
    <row r="6595" ht="25.5" customHeight="1">
      <c r="A6595" t="inlineStr">
        <is>
          <t>synchronized swimming</t>
        </is>
      </c>
      <c r="B6595" t="inlineStr">
        <is>
          <t>Synchronized swimming training for beginners</t>
        </is>
      </c>
      <c r="C6595"/>
      <c r="D6595"/>
      <c r="E6595" t="inlineStr">
        <is>
          <t>https://www.youtube.com/results?search_query=Synchronized+swimming+training+for+beginners&amp;sp=EgQgAXAB</t>
        </is>
      </c>
    </row>
    <row r="6596" ht="25.5" customHeight="1">
      <c r="A6596" t="inlineStr">
        <is>
          <t>synchronized swimming</t>
        </is>
      </c>
      <c r="B6596" t="inlineStr">
        <is>
          <t>Demonstration of basic synchronized swimming moves</t>
        </is>
      </c>
      <c r="C6596"/>
      <c r="D6596"/>
      <c r="E6596" t="inlineStr">
        <is>
          <t>https://www.youtube.com/results?search_query=Demonstration+of+basic+synchronized+swimming+moves&amp;sp=EgQgAXAB</t>
        </is>
      </c>
    </row>
    <row r="6597" ht="25.5" customHeight="1">
      <c r="A6597" t="inlineStr">
        <is>
          <t>synchronized swimming</t>
        </is>
      </c>
      <c r="B6597" t="inlineStr">
        <is>
          <t>A day in the life of a synchronized swimmer</t>
        </is>
      </c>
      <c r="C6597"/>
      <c r="D6597"/>
      <c r="E6597" t="inlineStr">
        <is>
          <t>https://www.youtube.com/results?search_query=A+day+in+the+life+of+a+synchronized+swimmer&amp;sp=EgQgAXAB</t>
        </is>
      </c>
    </row>
    <row r="6598" ht="25.5" customHeight="1">
      <c r="A6598" t="inlineStr">
        <is>
          <t>synchronized swimming</t>
        </is>
      </c>
      <c r="B6598" t="inlineStr">
        <is>
          <t>Synchronized swimming competitions best moments</t>
        </is>
      </c>
      <c r="C6598"/>
      <c r="D6598"/>
      <c r="E6598" t="inlineStr">
        <is>
          <t>https://www.youtube.com/results?search_query=Synchronized+swimming+competitions+best+moments&amp;sp=EgQgAXAB</t>
        </is>
      </c>
    </row>
    <row r="6599" ht="25.5" customHeight="1">
      <c r="A6599" t="inlineStr">
        <is>
          <t>synchronized swimming</t>
        </is>
      </c>
      <c r="B6599" t="inlineStr">
        <is>
          <t>Underwater camera synchronized swimming performance</t>
        </is>
      </c>
      <c r="C6599"/>
      <c r="D6599"/>
      <c r="E6599" t="inlineStr">
        <is>
          <t>https://www.youtube.com/results?search_query=Underwater+camera+synchronized+swimming+performance&amp;sp=EgQgAXAB</t>
        </is>
      </c>
    </row>
    <row r="6600" ht="25.5" customHeight="1">
      <c r="A6600" t="inlineStr">
        <is>
          <t>synchronized swimming</t>
        </is>
      </c>
      <c r="B6600" t="inlineStr">
        <is>
          <t>Professional synchronized swimming routines</t>
        </is>
      </c>
      <c r="C6600"/>
      <c r="D6600"/>
      <c r="E6600" t="inlineStr">
        <is>
          <t>https://www.youtube.com/results?search_query=Professional+synchronized+swimming+routines&amp;sp=EgQgAXAB</t>
        </is>
      </c>
    </row>
    <row r="6601" ht="25.5" customHeight="1">
      <c r="A6601" t="inlineStr">
        <is>
          <t>synchronized swimming</t>
        </is>
      </c>
      <c r="B6601" t="inlineStr">
        <is>
          <t>Synchronized swimming team training sessions</t>
        </is>
      </c>
      <c r="C6601"/>
      <c r="D6601"/>
      <c r="E6601" t="inlineStr">
        <is>
          <t>https://www.youtube.com/results?search_query=Synchronized+swimming+team+training+sessions&amp;sp=EgQgAXAB</t>
        </is>
      </c>
    </row>
    <row r="6602" ht="25.5" customHeight="1">
      <c r="A6602" t="inlineStr">
        <is>
          <t>synchronized swimming</t>
        </is>
      </c>
      <c r="B6602" t="inlineStr">
        <is>
          <t>How to improve your synchronized swimming skills</t>
        </is>
      </c>
      <c r="C6602"/>
      <c r="D6602"/>
      <c r="E6602" t="inlineStr">
        <is>
          <t>https://www.youtube.com/results?search_query=How+to+improve+your+synchronized+swimming+skills&amp;sp=EgQgAXAB</t>
        </is>
      </c>
    </row>
    <row r="6603" ht="25.5" customHeight="1">
      <c r="A6603" t="inlineStr">
        <is>
          <t>synchronized swimming</t>
        </is>
      </c>
      <c r="B6603" t="inlineStr">
        <is>
          <t>Techniques for better breath control in synchronized swimming</t>
        </is>
      </c>
      <c r="C6603"/>
      <c r="D6603"/>
      <c r="E6603" t="inlineStr">
        <is>
          <t>https://www.youtube.com/results?search_query=Techniques+for+better+breath+control+in+synchronized+swimming&amp;sp=EgQgAXAB</t>
        </is>
      </c>
    </row>
    <row r="6604" ht="25.5" customHeight="1">
      <c r="A6604" t="inlineStr">
        <is>
          <t>finswimming</t>
        </is>
      </c>
      <c r="B6604" t="inlineStr">
        <is>
          <t>Beginner's guide to finswimming</t>
        </is>
      </c>
      <c r="C6604"/>
      <c r="D6604"/>
      <c r="E6604" t="inlineStr">
        <is>
          <t>https://www.youtube.com/results?search_query=Beginner's+guide+to+finswimming&amp;sp=EgQgAXAB</t>
        </is>
      </c>
    </row>
    <row r="6605" ht="25.5" customHeight="1">
      <c r="A6605" t="inlineStr">
        <is>
          <t>finswimming</t>
        </is>
      </c>
      <c r="B6605" t="inlineStr">
        <is>
          <t>How to improve finswimming technique</t>
        </is>
      </c>
      <c r="C6605"/>
      <c r="D6605"/>
      <c r="E6605" t="inlineStr">
        <is>
          <t>https://www.youtube.com/results?search_query=How+to+improve+finswimming+technique&amp;sp=EgQgAXAB</t>
        </is>
      </c>
    </row>
    <row r="6606" ht="25.5" customHeight="1">
      <c r="A6606" t="inlineStr">
        <is>
          <t>finswimming</t>
        </is>
      </c>
      <c r="B6606" t="inlineStr">
        <is>
          <t>Finswimming competition highlights</t>
        </is>
      </c>
      <c r="C6606"/>
      <c r="D6606"/>
      <c r="E6606" t="inlineStr">
        <is>
          <t>https://www.youtube.com/results?search_query=Finswimming+competition+highlights&amp;sp=EgQgAXAB</t>
        </is>
      </c>
    </row>
    <row r="6607" ht="25.5" customHeight="1">
      <c r="A6607" t="inlineStr">
        <is>
          <t>finswimming</t>
        </is>
      </c>
      <c r="B6607" t="inlineStr">
        <is>
          <t>Finswimming workouts for endurance</t>
        </is>
      </c>
      <c r="C6607"/>
      <c r="D6607"/>
      <c r="E6607" t="inlineStr">
        <is>
          <t>https://www.youtube.com/results?search_query=Finswimming+workouts+for+endurance&amp;sp=EgQgAXAB</t>
        </is>
      </c>
    </row>
    <row r="6608" ht="25.5" customHeight="1">
      <c r="A6608" t="inlineStr">
        <is>
          <t>finswimming</t>
        </is>
      </c>
      <c r="B6608" t="inlineStr">
        <is>
          <t>Mastering the dolphin kick in finswimming</t>
        </is>
      </c>
      <c r="C6608"/>
      <c r="D6608"/>
      <c r="E6608" t="inlineStr">
        <is>
          <t>https://www.youtube.com/results?search_query=Mastering+the+dolphin+kick+in+finswimming&amp;sp=EgQgAXAB</t>
        </is>
      </c>
    </row>
    <row r="6609" ht="25.5" customHeight="1">
      <c r="A6609" t="inlineStr">
        <is>
          <t>finswimming</t>
        </is>
      </c>
      <c r="B6609" t="inlineStr">
        <is>
          <t>Day in the life of a professional finswimmer</t>
        </is>
      </c>
      <c r="C6609"/>
      <c r="D6609"/>
      <c r="E6609" t="inlineStr">
        <is>
          <t>https://www.youtube.com/results?search_query=Day+in+the+life+of+a+professional+finswimmer&amp;sp=EgQgAXAB</t>
        </is>
      </c>
    </row>
    <row r="6610" ht="25.5" customHeight="1">
      <c r="A6610" t="inlineStr">
        <is>
          <t>finswimming</t>
        </is>
      </c>
      <c r="B6610" t="inlineStr">
        <is>
          <t>Finswimming training routines</t>
        </is>
      </c>
      <c r="C6610"/>
      <c r="D6610"/>
      <c r="E6610" t="inlineStr">
        <is>
          <t>https://www.youtube.com/results?search_query=Finswimming+training+routines&amp;sp=EgQgAXAB</t>
        </is>
      </c>
    </row>
    <row r="6611" ht="25.5" customHeight="1">
      <c r="A6611" t="inlineStr">
        <is>
          <t>finswimming</t>
        </is>
      </c>
      <c r="B6611" t="inlineStr">
        <is>
          <t>Introduction to finswimming equipment</t>
        </is>
      </c>
      <c r="C6611"/>
      <c r="D6611"/>
      <c r="E6611" t="inlineStr">
        <is>
          <t>https://www.youtube.com/results?search_query=Introduction+to+finswimming+equipment&amp;sp=EgQgAXAB</t>
        </is>
      </c>
    </row>
    <row r="6612" ht="25.5" customHeight="1">
      <c r="A6612" t="inlineStr">
        <is>
          <t>finswimming</t>
        </is>
      </c>
      <c r="B6612" t="inlineStr">
        <is>
          <t>Finswimming underwater speed tips</t>
        </is>
      </c>
      <c r="C6612"/>
      <c r="D6612"/>
      <c r="E6612" t="inlineStr">
        <is>
          <t>https://www.youtube.com/results?search_query=Finswimming+underwater+speed+tips&amp;sp=EgQgAXAB</t>
        </is>
      </c>
    </row>
    <row r="6613" ht="25.5" customHeight="1">
      <c r="A6613" t="inlineStr">
        <is>
          <t>finswimming</t>
        </is>
      </c>
      <c r="B6613" t="inlineStr">
        <is>
          <t>How to prepare for a finswimming race</t>
        </is>
      </c>
      <c r="C6613"/>
      <c r="D6613"/>
      <c r="E6613" t="inlineStr">
        <is>
          <t>https://www.youtube.com/results?search_query=How+to+prepare+for+a+finswimming+race&amp;sp=EgQgAXAB</t>
        </is>
      </c>
    </row>
    <row r="6614" ht="25.5" customHeight="1">
      <c r="A6614" t="inlineStr">
        <is>
          <t>water polo</t>
        </is>
      </c>
      <c r="B6614" t="inlineStr">
        <is>
          <t>Introduction to water polo rules and gameplay</t>
        </is>
      </c>
      <c r="C6614"/>
      <c r="D6614"/>
      <c r="E6614" t="inlineStr">
        <is>
          <t>https://www.youtube.com/results?search_query=Introduction+to+water+polo+rules+and+gameplay&amp;sp=EgQgAXAB</t>
        </is>
      </c>
    </row>
    <row r="6615" ht="25.5" customHeight="1">
      <c r="A6615" t="inlineStr">
        <is>
          <t>water polo</t>
        </is>
      </c>
      <c r="B6615" t="inlineStr">
        <is>
          <t>How to play water polo for beginners</t>
        </is>
      </c>
      <c r="C6615"/>
      <c r="D6615"/>
      <c r="E6615" t="inlineStr">
        <is>
          <t>https://www.youtube.com/results?search_query=How+to+play+water+polo+for+beginners&amp;sp=EgQgAXAB</t>
        </is>
      </c>
    </row>
    <row r="6616" ht="25.5" customHeight="1">
      <c r="A6616" t="inlineStr">
        <is>
          <t>water polo</t>
        </is>
      </c>
      <c r="B6616" t="inlineStr">
        <is>
          <t>Day in the life of a professional water polo player</t>
        </is>
      </c>
      <c r="C6616"/>
      <c r="D6616"/>
      <c r="E6616" t="inlineStr">
        <is>
          <t>https://www.youtube.com/results?search_query=Day+in+the+life+of+a+professional+water+polo+player&amp;sp=EgQgAXAB</t>
        </is>
      </c>
    </row>
    <row r="6617" ht="25.5" customHeight="1">
      <c r="A6617" t="inlineStr">
        <is>
          <t>water polo</t>
        </is>
      </c>
      <c r="B6617" t="inlineStr">
        <is>
          <t>Water polo training routine and exercises</t>
        </is>
      </c>
      <c r="C6617"/>
      <c r="D6617"/>
      <c r="E6617" t="inlineStr">
        <is>
          <t>https://www.youtube.com/results?search_query=Water+polo+training+routine+and+exercises&amp;sp=EgQgAXAB</t>
        </is>
      </c>
    </row>
    <row r="6618" ht="25.5" customHeight="1">
      <c r="A6618" t="inlineStr">
        <is>
          <t>water polo</t>
        </is>
      </c>
      <c r="B6618" t="inlineStr">
        <is>
          <t>Best water polo matches of all time</t>
        </is>
      </c>
      <c r="C6618"/>
      <c r="D6618"/>
      <c r="E6618" t="inlineStr">
        <is>
          <t>https://www.youtube.com/results?search_query=Best+water+polo+matches+of+all+time&amp;sp=EgQgAXAB</t>
        </is>
      </c>
    </row>
    <row r="6619" ht="25.5" customHeight="1">
      <c r="A6619" t="inlineStr">
        <is>
          <t>water polo</t>
        </is>
      </c>
      <c r="B6619" t="inlineStr">
        <is>
          <t>Improving swimming skills for water polo</t>
        </is>
      </c>
      <c r="C6619"/>
      <c r="D6619"/>
      <c r="E6619" t="inlineStr">
        <is>
          <t>https://www.youtube.com/results?search_query=Improving+swimming+skills+for+water+polo&amp;sp=EgQgAXAB</t>
        </is>
      </c>
    </row>
    <row r="6620" ht="25.5" customHeight="1">
      <c r="A6620" t="inlineStr">
        <is>
          <t>water polo</t>
        </is>
      </c>
      <c r="B6620" t="inlineStr">
        <is>
          <t>How to understand water polo positions and roles</t>
        </is>
      </c>
      <c r="C6620"/>
      <c r="D6620"/>
      <c r="E6620" t="inlineStr">
        <is>
          <t>https://www.youtube.com/results?search_query=How+to+understand+water+polo+positions+and+roles&amp;sp=EgQgAXAB</t>
        </is>
      </c>
    </row>
    <row r="6621" ht="25.5" customHeight="1">
      <c r="A6621" t="inlineStr">
        <is>
          <t>water polo</t>
        </is>
      </c>
      <c r="B6621" t="inlineStr">
        <is>
          <t>Water polo tactics and strategies explained</t>
        </is>
      </c>
      <c r="C6621"/>
      <c r="D6621"/>
      <c r="E6621" t="inlineStr">
        <is>
          <t>https://www.youtube.com/results?search_query=Water+polo+tactics+and+strategies+explained&amp;sp=EgQgAXAB</t>
        </is>
      </c>
    </row>
    <row r="6622" ht="25.5" customHeight="1">
      <c r="A6622" t="inlineStr">
        <is>
          <t>water polo</t>
        </is>
      </c>
      <c r="B6622" t="inlineStr">
        <is>
          <t>Olympic water polo highlights</t>
        </is>
      </c>
      <c r="C6622"/>
      <c r="D6622"/>
      <c r="E6622" t="inlineStr">
        <is>
          <t>https://www.youtube.com/results?search_query=Olympic+water+polo+highlights&amp;sp=EgQgAXAB</t>
        </is>
      </c>
    </row>
    <row r="6623" ht="25.5" customHeight="1">
      <c r="A6623" t="inlineStr">
        <is>
          <t>water polo</t>
        </is>
      </c>
      <c r="B6623" t="inlineStr">
        <is>
          <t>Water polo injury prevention and safety tips</t>
        </is>
      </c>
      <c r="C6623"/>
      <c r="D6623"/>
      <c r="E6623" t="inlineStr">
        <is>
          <t>https://www.youtube.com/results?search_query=Water+polo+injury+prevention+and+safety+tips&amp;sp=EgQgAXAB</t>
        </is>
      </c>
    </row>
    <row r="6624" ht="25.5" customHeight="1">
      <c r="A6624" t="inlineStr">
        <is>
          <t>pehlwani</t>
        </is>
      </c>
      <c r="B6624" t="inlineStr">
        <is>
          <t>Pehlwani basics for beginners'</t>
        </is>
      </c>
      <c r="C6624"/>
      <c r="D6624"/>
      <c r="E6624" t="inlineStr">
        <is>
          <t>https://www.youtube.com/results?search_query=Pehlwani+basics+for+beginners'&amp;sp=EgQgAXAB</t>
        </is>
      </c>
    </row>
    <row r="6625" ht="25.5" customHeight="1">
      <c r="A6625" t="inlineStr">
        <is>
          <t>pehlwani</t>
        </is>
      </c>
      <c r="B6625" t="inlineStr">
        <is>
          <t>Day in the life of a Pehlwani wrestler'</t>
        </is>
      </c>
      <c r="C6625"/>
      <c r="D6625"/>
      <c r="E6625" t="inlineStr">
        <is>
          <t>https://www.youtube.com/results?search_query=Day+in+the+life+of+a+Pehlwani+wrestler'&amp;sp=EgQgAXAB</t>
        </is>
      </c>
    </row>
    <row r="6626" ht="25.5" customHeight="1">
      <c r="A6626" t="inlineStr">
        <is>
          <t>pehlwani</t>
        </is>
      </c>
      <c r="B6626" t="inlineStr">
        <is>
          <t>How to perform Pehlwani wrestling moves'</t>
        </is>
      </c>
      <c r="C6626"/>
      <c r="D6626"/>
      <c r="E6626" t="inlineStr">
        <is>
          <t>https://www.youtube.com/results?search_query=How+to+perform+Pehlwani+wrestling+moves'&amp;sp=EgQgAXAB</t>
        </is>
      </c>
    </row>
    <row r="6627" ht="25.5" customHeight="1">
      <c r="A6627" t="inlineStr">
        <is>
          <t>pehlwani</t>
        </is>
      </c>
      <c r="B6627" t="inlineStr">
        <is>
          <t>Training routines for Pehlwani wrestlers'</t>
        </is>
      </c>
      <c r="C6627"/>
      <c r="D6627"/>
      <c r="E6627" t="inlineStr">
        <is>
          <t>https://www.youtube.com/results?search_query=Training+routines+for+Pehlwani+wrestlers'&amp;sp=EgQgAXAB</t>
        </is>
      </c>
    </row>
    <row r="6628" ht="25.5" customHeight="1">
      <c r="A6628" t="inlineStr">
        <is>
          <t>pehlwani</t>
        </is>
      </c>
      <c r="B6628" t="inlineStr">
        <is>
          <t>Indepth Pehlwani wrestling techniques'</t>
        </is>
      </c>
      <c r="C6628"/>
      <c r="D6628"/>
      <c r="E6628" t="inlineStr">
        <is>
          <t>https://www.youtube.com/results?search_query=Indepth+Pehlwani+wrestling+techniques'&amp;sp=EgQgAXAB</t>
        </is>
      </c>
    </row>
    <row r="6629" ht="25.5" customHeight="1">
      <c r="A6629" t="inlineStr">
        <is>
          <t>pehlwani</t>
        </is>
      </c>
      <c r="B6629" t="inlineStr">
        <is>
          <t>Famous Pehlwani wrestlers highlights'</t>
        </is>
      </c>
      <c r="C6629"/>
      <c r="D6629"/>
      <c r="E6629" t="inlineStr">
        <is>
          <t>https://www.youtube.com/results?search_query=Famous+Pehlwani+wrestlers+highlights'&amp;sp=EgQgAXAB</t>
        </is>
      </c>
    </row>
    <row r="6630" ht="25.5" customHeight="1">
      <c r="A6630" t="inlineStr">
        <is>
          <t>pehlwani</t>
        </is>
      </c>
      <c r="B6630" t="inlineStr">
        <is>
          <t>Pehlwani wrestling matches full coverage'</t>
        </is>
      </c>
      <c r="C6630"/>
      <c r="D6630"/>
      <c r="E6630" t="inlineStr">
        <is>
          <t>https://www.youtube.com/results?search_query=Pehlwani+wrestling+matches+full+coverage'&amp;sp=EgQgAXAB</t>
        </is>
      </c>
    </row>
    <row r="6631" ht="25.5" customHeight="1">
      <c r="A6631" t="inlineStr">
        <is>
          <t>pehlwani</t>
        </is>
      </c>
      <c r="B6631" t="inlineStr">
        <is>
          <t>History and roots of Pehlwani wrestling'</t>
        </is>
      </c>
      <c r="C6631"/>
      <c r="D6631"/>
      <c r="E6631" t="inlineStr">
        <is>
          <t>https://www.youtube.com/results?search_query=History+and+roots+of+Pehlwani+wrestling'&amp;sp=EgQgAXAB</t>
        </is>
      </c>
    </row>
    <row r="6632" ht="25.5" customHeight="1">
      <c r="A6632" t="inlineStr">
        <is>
          <t>pehlwani</t>
        </is>
      </c>
      <c r="B6632" t="inlineStr">
        <is>
          <t>Pehlwani training discipline and regimen'</t>
        </is>
      </c>
      <c r="C6632"/>
      <c r="D6632"/>
      <c r="E6632" t="inlineStr">
        <is>
          <t>https://www.youtube.com/results?search_query=Pehlwani+training+discipline+and+regimen'&amp;sp=EgQgAXAB</t>
        </is>
      </c>
    </row>
    <row r="6633" ht="25.5" customHeight="1">
      <c r="A6633" t="inlineStr">
        <is>
          <t>pehlwani</t>
        </is>
      </c>
      <c r="B6633" t="inlineStr">
        <is>
          <t>Pehlwani wrestling tournaments and championships'</t>
        </is>
      </c>
      <c r="C6633"/>
      <c r="D6633"/>
      <c r="E6633" t="inlineStr">
        <is>
          <t>https://www.youtube.com/results?search_query=Pehlwani+wrestling+tournaments+and+championships'&amp;sp=EgQgAXAB</t>
        </is>
      </c>
    </row>
    <row r="6634" ht="25.5" customHeight="1">
      <c r="A6634" t="inlineStr">
        <is>
          <t>shuai jiao</t>
        </is>
      </c>
      <c r="B6634" t="inlineStr">
        <is>
          <t>Shuai Jiao tutorial for beginners</t>
        </is>
      </c>
      <c r="C6634"/>
      <c r="D6634"/>
      <c r="E6634" t="inlineStr">
        <is>
          <t>https://www.youtube.com/results?search_query=Shuai+Jiao+tutorial+for+beginners&amp;sp=EgQgAXAB</t>
        </is>
      </c>
    </row>
    <row r="6635" ht="25.5" customHeight="1">
      <c r="A6635" t="inlineStr">
        <is>
          <t>shuai jiao</t>
        </is>
      </c>
      <c r="B6635" t="inlineStr">
        <is>
          <t>How to practice Shuai Jiao at home</t>
        </is>
      </c>
      <c r="C6635"/>
      <c r="D6635"/>
      <c r="E6635" t="inlineStr">
        <is>
          <t>https://www.youtube.com/results?search_query=How+to+practice+Shuai+Jiao+at+home&amp;sp=EgQgAXAB</t>
        </is>
      </c>
    </row>
    <row r="6636" ht="25.5" customHeight="1">
      <c r="A6636" t="inlineStr">
        <is>
          <t>shuai jiao</t>
        </is>
      </c>
      <c r="B6636" t="inlineStr">
        <is>
          <t>Basic Shuai Jiao techniques</t>
        </is>
      </c>
      <c r="C6636"/>
      <c r="D6636"/>
      <c r="E6636" t="inlineStr">
        <is>
          <t>https://www.youtube.com/results?search_query=Basic+Shuai+Jiao+techniques&amp;sp=EgQgAXAB</t>
        </is>
      </c>
    </row>
    <row r="6637" ht="25.5" customHeight="1">
      <c r="A6637" t="inlineStr">
        <is>
          <t>shuai jiao</t>
        </is>
      </c>
      <c r="B6637" t="inlineStr">
        <is>
          <t>Day in the life of a Shuai Jiao practitioner</t>
        </is>
      </c>
      <c r="C6637"/>
      <c r="D6637"/>
      <c r="E6637" t="inlineStr">
        <is>
          <t>https://www.youtube.com/results?search_query=Day+in+the+life+of+a+Shuai+Jiao+practitioner&amp;sp=EgQgAXAB</t>
        </is>
      </c>
    </row>
    <row r="6638" ht="25.5" customHeight="1">
      <c r="A6638" t="inlineStr">
        <is>
          <t>shuai jiao</t>
        </is>
      </c>
      <c r="B6638" t="inlineStr">
        <is>
          <t>History of Shuai Jiao martial art</t>
        </is>
      </c>
      <c r="C6638"/>
      <c r="D6638"/>
      <c r="E6638" t="inlineStr">
        <is>
          <t>https://www.youtube.com/results?search_query=History+of+Shuai+Jiao+martial+art&amp;sp=EgQgAXAB</t>
        </is>
      </c>
    </row>
    <row r="6639" ht="25.5" customHeight="1">
      <c r="A6639" t="inlineStr">
        <is>
          <t>shuai jiao</t>
        </is>
      </c>
      <c r="B6639" t="inlineStr">
        <is>
          <t>Shuai Jiao combat demonstration</t>
        </is>
      </c>
      <c r="C6639"/>
      <c r="D6639"/>
      <c r="E6639" t="inlineStr">
        <is>
          <t>https://www.youtube.com/results?search_query=Shuai+Jiao+combat+demonstration&amp;sp=EgQgAXAB</t>
        </is>
      </c>
    </row>
    <row r="6640" ht="25.5" customHeight="1">
      <c r="A6640" t="inlineStr">
        <is>
          <t>shuai jiao</t>
        </is>
      </c>
      <c r="B6640" t="inlineStr">
        <is>
          <t>Training tips for Shuai Jiao</t>
        </is>
      </c>
      <c r="C6640"/>
      <c r="D6640"/>
      <c r="E6640" t="inlineStr">
        <is>
          <t>https://www.youtube.com/results?search_query=Training+tips+for+Shuai+Jiao&amp;sp=EgQgAXAB</t>
        </is>
      </c>
    </row>
    <row r="6641" ht="25.5" customHeight="1">
      <c r="A6641" t="inlineStr">
        <is>
          <t>shuai jiao</t>
        </is>
      </c>
      <c r="B6641" t="inlineStr">
        <is>
          <t>Difference between Shuai Jiao and Judo</t>
        </is>
      </c>
      <c r="C6641"/>
      <c r="D6641"/>
      <c r="E6641" t="inlineStr">
        <is>
          <t>https://www.youtube.com/results?search_query=Difference+between+Shuai+Jiao+and+Judo&amp;sp=EgQgAXAB</t>
        </is>
      </c>
    </row>
    <row r="6642" ht="25.5" customHeight="1">
      <c r="A6642" t="inlineStr">
        <is>
          <t>shuai jiao</t>
        </is>
      </c>
      <c r="B6642" t="inlineStr">
        <is>
          <t>Professional Shuai Jiao matches</t>
        </is>
      </c>
      <c r="C6642"/>
      <c r="D6642"/>
      <c r="E6642" t="inlineStr">
        <is>
          <t>https://www.youtube.com/results?search_query=Professional+Shuai+Jiao+matches&amp;sp=EgQgAXAB</t>
        </is>
      </c>
    </row>
    <row r="6643" ht="25.5" customHeight="1">
      <c r="A6643" t="inlineStr">
        <is>
          <t>shuai jiao</t>
        </is>
      </c>
      <c r="B6643" t="inlineStr">
        <is>
          <t>Shuai Jiao workout and conditioning</t>
        </is>
      </c>
      <c r="C6643"/>
      <c r="D6643"/>
      <c r="E6643" t="inlineStr">
        <is>
          <t>https://www.youtube.com/results?search_query=Shuai+Jiao+workout+and+conditioning&amp;sp=EgQgAXAB</t>
        </is>
      </c>
    </row>
    <row r="6644" ht="25.5" customHeight="1">
      <c r="A6644" t="inlineStr">
        <is>
          <t>yağlı güreş</t>
        </is>
      </c>
      <c r="B6644" t="inlineStr">
        <is>
          <t>How to play Yağlı Güreş</t>
        </is>
      </c>
      <c r="C6644"/>
      <c r="D6644"/>
      <c r="E6644" t="inlineStr">
        <is>
          <t>https://www.youtube.com/results?search_query=How+to+play+Yağlı+Güreş&amp;sp=EgQgAXAB</t>
        </is>
      </c>
    </row>
    <row r="6645" ht="25.5" customHeight="1">
      <c r="A6645" t="inlineStr">
        <is>
          <t>yağlı güreş</t>
        </is>
      </c>
      <c r="B6645" t="inlineStr">
        <is>
          <t>Yağlı Güreş techniques and strategies</t>
        </is>
      </c>
      <c r="C6645"/>
      <c r="D6645"/>
      <c r="E6645" t="inlineStr">
        <is>
          <t>https://www.youtube.com/results?search_query=Yağlı+Güreş+techniques+and+strategies&amp;sp=EgQgAXAB</t>
        </is>
      </c>
    </row>
    <row r="6646" ht="25.5" customHeight="1">
      <c r="A6646" t="inlineStr">
        <is>
          <t>yağlı güreş</t>
        </is>
      </c>
      <c r="B6646" t="inlineStr">
        <is>
          <t>Day in the life of a Yağlı Güreş athlete</t>
        </is>
      </c>
      <c r="C6646"/>
      <c r="D6646"/>
      <c r="E6646" t="inlineStr">
        <is>
          <t>https://www.youtube.com/results?search_query=Day+in+the+life+of+a+Yağlı+Güreş+athlete&amp;sp=EgQgAXAB</t>
        </is>
      </c>
    </row>
    <row r="6647" ht="25.5" customHeight="1">
      <c r="A6647" t="inlineStr">
        <is>
          <t>yağlı güreş</t>
        </is>
      </c>
      <c r="B6647" t="inlineStr">
        <is>
          <t>Yağlı Güreş training routines</t>
        </is>
      </c>
      <c r="C6647"/>
      <c r="D6647"/>
      <c r="E6647" t="inlineStr">
        <is>
          <t>https://www.youtube.com/results?search_query=Yağlı+Güreş+training+routines&amp;sp=EgQgAXAB</t>
        </is>
      </c>
    </row>
    <row r="6648" ht="25.5" customHeight="1">
      <c r="A6648" t="inlineStr">
        <is>
          <t>yağlı güreş</t>
        </is>
      </c>
      <c r="B6648" t="inlineStr">
        <is>
          <t>Top Yağlı Güreş matches to watch</t>
        </is>
      </c>
      <c r="C6648"/>
      <c r="D6648"/>
      <c r="E6648" t="inlineStr">
        <is>
          <t>https://www.youtube.com/results?search_query=Top+Yağlı+Güreş+matches+to+watch&amp;sp=EgQgAXAB</t>
        </is>
      </c>
    </row>
    <row r="6649" ht="25.5" customHeight="1">
      <c r="A6649" t="inlineStr">
        <is>
          <t>yağlı güreş</t>
        </is>
      </c>
      <c r="B6649" t="inlineStr">
        <is>
          <t>Famous Yağlı Güreş athletes</t>
        </is>
      </c>
      <c r="C6649"/>
      <c r="D6649"/>
      <c r="E6649" t="inlineStr">
        <is>
          <t>https://www.youtube.com/results?search_query=Famous+Yağlı+Güreş+athletes&amp;sp=EgQgAXAB</t>
        </is>
      </c>
    </row>
    <row r="6650" ht="25.5" customHeight="1">
      <c r="A6650" t="inlineStr">
        <is>
          <t>yağlı güreş</t>
        </is>
      </c>
      <c r="B6650" t="inlineStr">
        <is>
          <t>Yağlı Güreş rules and scoring system</t>
        </is>
      </c>
      <c r="C6650"/>
      <c r="D6650"/>
      <c r="E6650" t="inlineStr">
        <is>
          <t>https://www.youtube.com/results?search_query=Yağlı+Güreş+rules+and+scoring+system&amp;sp=EgQgAXAB</t>
        </is>
      </c>
    </row>
    <row r="6651" ht="25.5" customHeight="1">
      <c r="A6651" t="inlineStr">
        <is>
          <t>yağlı güreş</t>
        </is>
      </c>
      <c r="B6651" t="inlineStr">
        <is>
          <t>History of Yağlı Güreş</t>
        </is>
      </c>
      <c r="C6651"/>
      <c r="D6651"/>
      <c r="E6651" t="inlineStr">
        <is>
          <t>https://www.youtube.com/results?search_query=History+of+Yağlı+Güreş&amp;sp=EgQgAXAB</t>
        </is>
      </c>
    </row>
    <row r="6652" ht="25.5" customHeight="1">
      <c r="A6652" t="inlineStr">
        <is>
          <t>yağlı güreş</t>
        </is>
      </c>
      <c r="B6652" t="inlineStr">
        <is>
          <t>Yağlı Güreş championship highlights</t>
        </is>
      </c>
      <c r="C6652"/>
      <c r="D6652"/>
      <c r="E6652" t="inlineStr">
        <is>
          <t>https://www.youtube.com/results?search_query=Yağlı+Güreş+championship+highlights&amp;sp=EgQgAXAB</t>
        </is>
      </c>
    </row>
    <row r="6653" ht="25.5" customHeight="1">
      <c r="A6653" t="inlineStr">
        <is>
          <t>yağlı güreş</t>
        </is>
      </c>
      <c r="B6653" t="inlineStr">
        <is>
          <t>Indepth analysis of a Yağlı Güreş match</t>
        </is>
      </c>
      <c r="C6653"/>
      <c r="D6653"/>
      <c r="E6653" t="inlineStr">
        <is>
          <t>https://www.youtube.com/results?search_query=Indepth+analysis+of+a+Yağlı+Güreş+match&amp;sp=EgQgAXAB</t>
        </is>
      </c>
    </row>
    <row r="6654" ht="25.5" customHeight="1">
      <c r="A6654" t="inlineStr">
        <is>
          <t>amateur wrestling</t>
        </is>
      </c>
      <c r="B6654" t="inlineStr">
        <is>
          <t>How to start amateur wrestling</t>
        </is>
      </c>
      <c r="C6654"/>
      <c r="D6654"/>
      <c r="E6654" t="inlineStr">
        <is>
          <t>https://www.youtube.com/results?search_query=How+to+start+amateur+wrestling&amp;sp=EgQgAXAB</t>
        </is>
      </c>
    </row>
    <row r="6655" ht="25.5" customHeight="1">
      <c r="A6655" t="inlineStr">
        <is>
          <t>amateur wrestling</t>
        </is>
      </c>
      <c r="B6655" t="inlineStr">
        <is>
          <t>Basics of amateur wrestling</t>
        </is>
      </c>
      <c r="C6655"/>
      <c r="D6655"/>
      <c r="E6655" t="inlineStr">
        <is>
          <t>https://www.youtube.com/results?search_query=Basics+of+amateur+wrestling&amp;sp=EgQgAXAB</t>
        </is>
      </c>
    </row>
    <row r="6656" ht="25.5" customHeight="1">
      <c r="A6656" t="inlineStr">
        <is>
          <t>amateur wrestling</t>
        </is>
      </c>
      <c r="B6656" t="inlineStr">
        <is>
          <t>Amateur wrestling techniques for beginners</t>
        </is>
      </c>
      <c r="C6656"/>
      <c r="D6656"/>
      <c r="E6656" t="inlineStr">
        <is>
          <t>https://www.youtube.com/results?search_query=Amateur+wrestling+techniques+for+beginners&amp;sp=EgQgAXAB</t>
        </is>
      </c>
    </row>
    <row r="6657" ht="25.5" customHeight="1">
      <c r="A6657" t="inlineStr">
        <is>
          <t>amateur wrestling</t>
        </is>
      </c>
      <c r="B6657" t="inlineStr">
        <is>
          <t>Day in the life of an amateur wrestler</t>
        </is>
      </c>
      <c r="C6657"/>
      <c r="D6657"/>
      <c r="E6657" t="inlineStr">
        <is>
          <t>https://www.youtube.com/results?search_query=Day+in+the+life+of+an+amateur+wrestler&amp;sp=EgQgAXAB</t>
        </is>
      </c>
    </row>
    <row r="6658" ht="25.5" customHeight="1">
      <c r="A6658" t="inlineStr">
        <is>
          <t>amateur wrestling</t>
        </is>
      </c>
      <c r="B6658" t="inlineStr">
        <is>
          <t>Amateur wrestling training routine</t>
        </is>
      </c>
      <c r="C6658"/>
      <c r="D6658"/>
      <c r="E6658" t="inlineStr">
        <is>
          <t>https://www.youtube.com/results?search_query=Amateur+wrestling+training+routine&amp;sp=EgQgAXAB</t>
        </is>
      </c>
    </row>
    <row r="6659" ht="25.5" customHeight="1">
      <c r="A6659" t="inlineStr">
        <is>
          <t>amateur wrestling</t>
        </is>
      </c>
      <c r="B6659" t="inlineStr">
        <is>
          <t>How to improve in amateur wrestling</t>
        </is>
      </c>
      <c r="C6659"/>
      <c r="D6659"/>
      <c r="E6659" t="inlineStr">
        <is>
          <t>https://www.youtube.com/results?search_query=How+to+improve+in+amateur+wrestling&amp;sp=EgQgAXAB</t>
        </is>
      </c>
    </row>
    <row r="6660" ht="25.5" customHeight="1">
      <c r="A6660" t="inlineStr">
        <is>
          <t>amateur wrestling</t>
        </is>
      </c>
      <c r="B6660" t="inlineStr">
        <is>
          <t>Essential gear for amateur wrestling</t>
        </is>
      </c>
      <c r="C6660"/>
      <c r="D6660"/>
      <c r="E6660" t="inlineStr">
        <is>
          <t>https://www.youtube.com/results?search_query=Essential+gear+for+amateur+wrestling&amp;sp=EgQgAXAB</t>
        </is>
      </c>
    </row>
    <row r="6661" ht="25.5" customHeight="1">
      <c r="A6661" t="inlineStr">
        <is>
          <t>amateur wrestling</t>
        </is>
      </c>
      <c r="B6661" t="inlineStr">
        <is>
          <t>Rules of amateur wrestling</t>
        </is>
      </c>
      <c r="C6661"/>
      <c r="D6661"/>
      <c r="E6661" t="inlineStr">
        <is>
          <t>https://www.youtube.com/results?search_query=Rules+of+amateur+wrestling&amp;sp=EgQgAXAB</t>
        </is>
      </c>
    </row>
    <row r="6662" ht="25.5" customHeight="1">
      <c r="A6662" t="inlineStr">
        <is>
          <t>amateur wrestling</t>
        </is>
      </c>
      <c r="B6662" t="inlineStr">
        <is>
          <t>Best amateur wrestling matches</t>
        </is>
      </c>
      <c r="C6662"/>
      <c r="D6662"/>
      <c r="E6662" t="inlineStr">
        <is>
          <t>https://www.youtube.com/results?search_query=Best+amateur+wrestling+matches&amp;sp=EgQgAXAB</t>
        </is>
      </c>
    </row>
    <row r="6663" ht="25.5" customHeight="1">
      <c r="A6663" t="inlineStr">
        <is>
          <t>amateur wrestling</t>
        </is>
      </c>
      <c r="B6663" t="inlineStr">
        <is>
          <t>Fitness tips for amateur wrestlers</t>
        </is>
      </c>
      <c r="C6663"/>
      <c r="D6663"/>
      <c r="E6663" t="inlineStr">
        <is>
          <t>https://www.youtube.com/results?search_query=Fitness+tips+for+amateur+wrestlers&amp;sp=EgQgAXAB</t>
        </is>
      </c>
    </row>
    <row r="6664" ht="25.5" customHeight="1">
      <c r="A6664" t="inlineStr">
        <is>
          <t>greco-roman wrestling</t>
        </is>
      </c>
      <c r="B6664" t="inlineStr">
        <is>
          <t>How to start GrecoRoman Wrestling</t>
        </is>
      </c>
      <c r="C6664"/>
      <c r="D6664"/>
      <c r="E6664" t="inlineStr">
        <is>
          <t>https://www.youtube.com/results?search_query=How+to+start+GrecoRoman+Wrestling&amp;sp=EgQgAXAB</t>
        </is>
      </c>
    </row>
    <row r="6665" ht="25.5" customHeight="1">
      <c r="A6665" t="inlineStr">
        <is>
          <t>greco-roman wrestling</t>
        </is>
      </c>
      <c r="B6665" t="inlineStr">
        <is>
          <t>Introduction to GrecoRoman wrestling techniques</t>
        </is>
      </c>
      <c r="C6665"/>
      <c r="D6665"/>
      <c r="E6665" t="inlineStr">
        <is>
          <t>https://www.youtube.com/results?search_query=Introduction+to+GrecoRoman+wrestling+techniques&amp;sp=EgQgAXAB</t>
        </is>
      </c>
    </row>
    <row r="6666" ht="25.5" customHeight="1">
      <c r="A6666" t="inlineStr">
        <is>
          <t>greco-roman wrestling</t>
        </is>
      </c>
      <c r="B6666" t="inlineStr">
        <is>
          <t>Day in the life of a GrecoRoman wrestler</t>
        </is>
      </c>
      <c r="C6666"/>
      <c r="D6666"/>
      <c r="E6666" t="inlineStr">
        <is>
          <t>https://www.youtube.com/results?search_query=Day+in+the+life+of+a+GrecoRoman+wrestler&amp;sp=EgQgAXAB</t>
        </is>
      </c>
    </row>
    <row r="6667" ht="25.5" customHeight="1">
      <c r="A6667" t="inlineStr">
        <is>
          <t>greco-roman wrestling</t>
        </is>
      </c>
      <c r="B6667" t="inlineStr">
        <is>
          <t>Tutorial on basic moves in GrecoRoman wrestling</t>
        </is>
      </c>
      <c r="C6667"/>
      <c r="D6667"/>
      <c r="E6667" t="inlineStr">
        <is>
          <t>https://www.youtube.com/results?search_query=Tutorial+on+basic+moves+in+GrecoRoman+wrestling&amp;sp=EgQgAXAB</t>
        </is>
      </c>
    </row>
    <row r="6668" ht="25.5" customHeight="1">
      <c r="A6668" t="inlineStr">
        <is>
          <t>greco-roman wrestling</t>
        </is>
      </c>
      <c r="B6668" t="inlineStr">
        <is>
          <t>Mustwatch GrecoRoman wrestling matches</t>
        </is>
      </c>
      <c r="C6668"/>
      <c r="D6668"/>
      <c r="E6668" t="inlineStr">
        <is>
          <t>https://www.youtube.com/results?search_query=Mustwatch+GrecoRoman+wrestling+matches&amp;sp=EgQgAXAB</t>
        </is>
      </c>
    </row>
    <row r="6669" ht="25.5" customHeight="1">
      <c r="A6669" t="inlineStr">
        <is>
          <t>greco-roman wrestling</t>
        </is>
      </c>
      <c r="B6669" t="inlineStr">
        <is>
          <t>Professional GrecoRoman wrestling training sessions</t>
        </is>
      </c>
      <c r="C6669"/>
      <c r="D6669"/>
      <c r="E6669" t="inlineStr">
        <is>
          <t>https://www.youtube.com/results?search_query=Professional+GrecoRoman+wrestling+training+sessions&amp;sp=EgQgAXAB</t>
        </is>
      </c>
    </row>
    <row r="6670" ht="25.5" customHeight="1">
      <c r="A6670" t="inlineStr">
        <is>
          <t>greco-roman wrestling</t>
        </is>
      </c>
      <c r="B6670" t="inlineStr">
        <is>
          <t>Tips for beginners in GrecoRoman wrestling</t>
        </is>
      </c>
      <c r="C6670"/>
      <c r="D6670"/>
      <c r="E6670" t="inlineStr">
        <is>
          <t>https://www.youtube.com/results?search_query=Tips+for+beginners+in+GrecoRoman+wrestling&amp;sp=EgQgAXAB</t>
        </is>
      </c>
    </row>
    <row r="6671" ht="25.5" customHeight="1">
      <c r="A6671" t="inlineStr">
        <is>
          <t>greco-roman wrestling</t>
        </is>
      </c>
      <c r="B6671" t="inlineStr">
        <is>
          <t>Strategy tips for winning a GrecoRoman wrestling bout</t>
        </is>
      </c>
      <c r="C6671"/>
      <c r="D6671"/>
      <c r="E6671" t="inlineStr">
        <is>
          <t>https://www.youtube.com/results?search_query=Strategy+tips+for+winning+a+GrecoRoman+wrestling+bout&amp;sp=EgQgAXAB</t>
        </is>
      </c>
    </row>
    <row r="6672" ht="25.5" customHeight="1">
      <c r="A6672" t="inlineStr">
        <is>
          <t>greco-roman wrestling</t>
        </is>
      </c>
      <c r="B6672" t="inlineStr">
        <is>
          <t>Famous athletes in GrecoRoman wrestling history</t>
        </is>
      </c>
      <c r="C6672"/>
      <c r="D6672"/>
      <c r="E6672" t="inlineStr">
        <is>
          <t>https://www.youtube.com/results?search_query=Famous+athletes+in+GrecoRoman+wrestling+history&amp;sp=EgQgAXAB</t>
        </is>
      </c>
    </row>
    <row r="6673" ht="25.5" customHeight="1">
      <c r="A6673" t="inlineStr">
        <is>
          <t>greco-roman wrestling</t>
        </is>
      </c>
      <c r="B6673" t="inlineStr">
        <is>
          <t>Fitness regimen of a GrecoRoman wrestler</t>
        </is>
      </c>
      <c r="C6673"/>
      <c r="D6673"/>
      <c r="E6673" t="inlineStr">
        <is>
          <t>https://www.youtube.com/results?search_query=Fitness+regimen+of+a+GrecoRoman+wrestler&amp;sp=EgQgAXAB</t>
        </is>
      </c>
    </row>
    <row r="6674" ht="25.5" customHeight="1">
      <c r="A6674" t="inlineStr">
        <is>
          <t>freestyle wrestling</t>
        </is>
      </c>
      <c r="B6674" t="inlineStr">
        <is>
          <t>Freestyle wrestling tutorial for beginners</t>
        </is>
      </c>
      <c r="C6674"/>
      <c r="D6674"/>
      <c r="E6674" t="inlineStr">
        <is>
          <t>https://www.youtube.com/results?search_query=Freestyle+wrestling+tutorial+for+beginners&amp;sp=EgQgAXAB</t>
        </is>
      </c>
    </row>
    <row r="6675" ht="25.5" customHeight="1">
      <c r="A6675" t="inlineStr">
        <is>
          <t>freestyle wrestling</t>
        </is>
      </c>
      <c r="B6675" t="inlineStr">
        <is>
          <t>How to do basic moves in freestyle wrestling</t>
        </is>
      </c>
      <c r="C6675"/>
      <c r="D6675"/>
      <c r="E6675" t="inlineStr">
        <is>
          <t>https://www.youtube.com/results?search_query=How+to+do+basic+moves+in+freestyle+wrestling&amp;sp=EgQgAXAB</t>
        </is>
      </c>
    </row>
    <row r="6676" ht="25.5" customHeight="1">
      <c r="A6676" t="inlineStr">
        <is>
          <t>freestyle wrestling</t>
        </is>
      </c>
      <c r="B6676" t="inlineStr">
        <is>
          <t>Freestyle wrestling techniques explained</t>
        </is>
      </c>
      <c r="C6676"/>
      <c r="D6676"/>
      <c r="E6676" t="inlineStr">
        <is>
          <t>https://www.youtube.com/results?search_query=Freestyle+wrestling+techniques+explained&amp;sp=EgQgAXAB</t>
        </is>
      </c>
    </row>
    <row r="6677" ht="25.5" customHeight="1">
      <c r="A6677" t="inlineStr">
        <is>
          <t>freestyle wrestling</t>
        </is>
      </c>
      <c r="B6677" t="inlineStr">
        <is>
          <t>Day in the life of a freestyle wrestling athlete</t>
        </is>
      </c>
      <c r="C6677"/>
      <c r="D6677"/>
      <c r="E6677" t="inlineStr">
        <is>
          <t>https://www.youtube.com/results?search_query=Day+in+the+life+of+a+freestyle+wrestling+athlete&amp;sp=EgQgAXAB</t>
        </is>
      </c>
    </row>
    <row r="6678" ht="25.5" customHeight="1">
      <c r="A6678" t="inlineStr">
        <is>
          <t>freestyle wrestling</t>
        </is>
      </c>
      <c r="B6678" t="inlineStr">
        <is>
          <t>Best freestyle wrestling matches ever</t>
        </is>
      </c>
      <c r="C6678"/>
      <c r="D6678"/>
      <c r="E6678" t="inlineStr">
        <is>
          <t>https://www.youtube.com/results?search_query=Best+freestyle+wrestling+matches+ever&amp;sp=EgQgAXAB</t>
        </is>
      </c>
    </row>
    <row r="6679" ht="25.5" customHeight="1">
      <c r="A6679" t="inlineStr">
        <is>
          <t>freestyle wrestling</t>
        </is>
      </c>
      <c r="B6679" t="inlineStr">
        <is>
          <t>Training drills for freestyle wrestling</t>
        </is>
      </c>
      <c r="C6679"/>
      <c r="D6679"/>
      <c r="E6679" t="inlineStr">
        <is>
          <t>https://www.youtube.com/results?search_query=Training+drills+for+freestyle+wrestling&amp;sp=EgQgAXAB</t>
        </is>
      </c>
    </row>
    <row r="6680" ht="25.5" customHeight="1">
      <c r="A6680" t="inlineStr">
        <is>
          <t>freestyle wrestling</t>
        </is>
      </c>
      <c r="B6680" t="inlineStr">
        <is>
          <t>Freestyle wrestling vs GrecoRoman wrestling comparison</t>
        </is>
      </c>
      <c r="C6680"/>
      <c r="D6680"/>
      <c r="E6680" t="inlineStr">
        <is>
          <t>https://www.youtube.com/results?search_query=Freestyle+wrestling+vs+GrecoRoman+wrestling+comparison&amp;sp=EgQgAXAB</t>
        </is>
      </c>
    </row>
    <row r="6681" ht="25.5" customHeight="1">
      <c r="A6681" t="inlineStr">
        <is>
          <t>freestyle wrestling</t>
        </is>
      </c>
      <c r="B6681" t="inlineStr">
        <is>
          <t>Freestyle wrestling techniques and strategies</t>
        </is>
      </c>
      <c r="C6681"/>
      <c r="D6681"/>
      <c r="E6681" t="inlineStr">
        <is>
          <t>https://www.youtube.com/results?search_query=Freestyle+wrestling+techniques+and+strategies&amp;sp=EgQgAXAB</t>
        </is>
      </c>
    </row>
    <row r="6682" ht="25.5" customHeight="1">
      <c r="A6682" t="inlineStr">
        <is>
          <t>freestyle wrestling</t>
        </is>
      </c>
      <c r="B6682" t="inlineStr">
        <is>
          <t>Highlights from the Freestyle Wrestling World Championships</t>
        </is>
      </c>
      <c r="C6682"/>
      <c r="D6682"/>
      <c r="E6682" t="inlineStr">
        <is>
          <t>https://www.youtube.com/results?search_query=Highlights+from+the+Freestyle+Wrestling+World+Championships&amp;sp=EgQgAXAB</t>
        </is>
      </c>
    </row>
    <row r="6683" ht="25.5" customHeight="1">
      <c r="A6683" t="inlineStr">
        <is>
          <t>freestyle wrestling</t>
        </is>
      </c>
      <c r="B6683" t="inlineStr">
        <is>
          <t>Tips and tricks for winning at freestyle wrestling</t>
        </is>
      </c>
      <c r="C6683"/>
      <c r="D6683"/>
      <c r="E6683" t="inlineStr">
        <is>
          <t>https://www.youtube.com/results?search_query=Tips+and+tricks+for+winning+at+freestyle+wrestling&amp;sp=EgQgAXAB</t>
        </is>
      </c>
    </row>
    <row r="6684" ht="25.5" customHeight="1">
      <c r="A6684" t="inlineStr">
        <is>
          <t>sport kite</t>
        </is>
      </c>
      <c r="B6684" t="inlineStr">
        <is>
          <t>How to fly a sport kite for beginners</t>
        </is>
      </c>
      <c r="C6684"/>
      <c r="D6684"/>
      <c r="E6684" t="inlineStr">
        <is>
          <t>https://www.youtube.com/results?search_query=How+to+fly+a+sport+kite+for+beginners&amp;sp=EgQgAXAB</t>
        </is>
      </c>
    </row>
    <row r="6685" ht="25.5" customHeight="1">
      <c r="A6685" t="inlineStr">
        <is>
          <t>sport kite</t>
        </is>
      </c>
      <c r="B6685" t="inlineStr">
        <is>
          <t>Top 10 sport kite tricks and how to perform them</t>
        </is>
      </c>
      <c r="C6685"/>
      <c r="D6685"/>
      <c r="E6685" t="inlineStr">
        <is>
          <t>https://www.youtube.com/results?search_query=Top+10+sport+kite+tricks+and+how+to+perform+them&amp;sp=EgQgAXAB</t>
        </is>
      </c>
    </row>
    <row r="6686" ht="25.5" customHeight="1">
      <c r="A6686" t="inlineStr">
        <is>
          <t>sport kite</t>
        </is>
      </c>
      <c r="B6686" t="inlineStr">
        <is>
          <t>Day in the life of a professional sport kite flyer</t>
        </is>
      </c>
      <c r="C6686"/>
      <c r="D6686"/>
      <c r="E6686" t="inlineStr">
        <is>
          <t>https://www.youtube.com/results?search_query=Day+in+the+life+of+a+professional+sport+kite+flyer&amp;sp=EgQgAXAB</t>
        </is>
      </c>
    </row>
    <row r="6687" ht="25.5" customHeight="1">
      <c r="A6687" t="inlineStr">
        <is>
          <t>sport kite</t>
        </is>
      </c>
      <c r="B6687" t="inlineStr">
        <is>
          <t>Expert tips on selecting the perfect sport kite</t>
        </is>
      </c>
      <c r="C6687"/>
      <c r="D6687"/>
      <c r="E6687" t="inlineStr">
        <is>
          <t>https://www.youtube.com/results?search_query=Expert+tips+on+selecting+the+perfect+sport+kite&amp;sp=EgQgAXAB</t>
        </is>
      </c>
    </row>
    <row r="6688" ht="25.5" customHeight="1">
      <c r="A6688" t="inlineStr">
        <is>
          <t>sport kite</t>
        </is>
      </c>
      <c r="B6688" t="inlineStr">
        <is>
          <t>Indepth tutorial on sport kite flying techniques</t>
        </is>
      </c>
      <c r="C6688"/>
      <c r="D6688"/>
      <c r="E6688" t="inlineStr">
        <is>
          <t>https://www.youtube.com/results?search_query=Indepth+tutorial+on+sport+kite+flying+techniques&amp;sp=EgQgAXAB</t>
        </is>
      </c>
    </row>
    <row r="6689" ht="25.5" customHeight="1">
      <c r="A6689" t="inlineStr">
        <is>
          <t>sport kite</t>
        </is>
      </c>
      <c r="B6689" t="inlineStr">
        <is>
          <t>Sport kite flying competitions and how to prepare for them</t>
        </is>
      </c>
      <c r="C6689"/>
      <c r="D6689"/>
      <c r="E6689" t="inlineStr">
        <is>
          <t>https://www.youtube.com/results?search_query=Sport+kite+flying+competitions+and+how+to+prepare+for+them&amp;sp=EgQgAXAB</t>
        </is>
      </c>
    </row>
    <row r="6690" ht="25.5" customHeight="1">
      <c r="A6690" t="inlineStr">
        <is>
          <t>sport kite</t>
        </is>
      </c>
      <c r="B6690" t="inlineStr">
        <is>
          <t>Advanced sport kite maneuvers and how to master them</t>
        </is>
      </c>
      <c r="C6690"/>
      <c r="D6690"/>
      <c r="E6690" t="inlineStr">
        <is>
          <t>https://www.youtube.com/results?search_query=Advanced+sport+kite+maneuvers+and+how+to+master+them&amp;sp=EgQgAXAB</t>
        </is>
      </c>
    </row>
    <row r="6691" ht="25.5" customHeight="1">
      <c r="A6691" t="inlineStr">
        <is>
          <t>sport kite</t>
        </is>
      </c>
      <c r="B6691" t="inlineStr">
        <is>
          <t>Best locations for sport kite flying around the world</t>
        </is>
      </c>
      <c r="C6691"/>
      <c r="D6691"/>
      <c r="E6691" t="inlineStr">
        <is>
          <t>https://www.youtube.com/results?search_query=Best+locations+for+sport+kite+flying+around+the+world&amp;sp=EgQgAXAB</t>
        </is>
      </c>
    </row>
    <row r="6692" ht="25.5" customHeight="1">
      <c r="A6692" t="inlineStr">
        <is>
          <t>sport kite</t>
        </is>
      </c>
      <c r="B6692" t="inlineStr">
        <is>
          <t>How to make your own sport kite at home</t>
        </is>
      </c>
      <c r="C6692"/>
      <c r="D6692"/>
      <c r="E6692" t="inlineStr">
        <is>
          <t>https://www.youtube.com/results?search_query=How+to+make+your+own+sport+kite+at+home&amp;sp=EgQgAXAB</t>
        </is>
      </c>
    </row>
    <row r="6693" ht="25.5" customHeight="1">
      <c r="A6693" t="inlineStr">
        <is>
          <t>sport kite</t>
        </is>
      </c>
      <c r="B6693" t="inlineStr">
        <is>
          <t>Safety tips and precautions for sport kite flying</t>
        </is>
      </c>
      <c r="C6693"/>
      <c r="D6693"/>
      <c r="E6693" t="inlineStr">
        <is>
          <t>https://www.youtube.com/results?search_query=Safety+tips+and+precautions+for+sport+kite+flying&amp;sp=EgQgAXAB</t>
        </is>
      </c>
    </row>
    <row r="6694" ht="25.5" customHeight="1">
      <c r="A6694" t="inlineStr">
        <is>
          <t>kite</t>
        </is>
      </c>
      <c r="B6694" t="inlineStr">
        <is>
          <t>How to make a kite at home'</t>
        </is>
      </c>
      <c r="C6694"/>
      <c r="D6694"/>
      <c r="E6694" t="inlineStr">
        <is>
          <t>https://www.youtube.com/results?search_query=How+to+make+a+kite+at+home'&amp;sp=EgQgAXAB</t>
        </is>
      </c>
    </row>
    <row r="6695" ht="25.5" customHeight="1">
      <c r="A6695" t="inlineStr">
        <is>
          <t>kite</t>
        </is>
      </c>
      <c r="B6695" t="inlineStr">
        <is>
          <t>Basic kite flying tutorial for beginners'</t>
        </is>
      </c>
      <c r="C6695"/>
      <c r="D6695"/>
      <c r="E6695" t="inlineStr">
        <is>
          <t>https://www.youtube.com/results?search_query=Basic+kite+flying+tutorial+for+beginners'&amp;sp=EgQgAXAB</t>
        </is>
      </c>
    </row>
    <row r="6696" ht="25.5" customHeight="1">
      <c r="A6696" t="inlineStr">
        <is>
          <t>kite</t>
        </is>
      </c>
      <c r="B6696" t="inlineStr">
        <is>
          <t>Championship kite fighting'</t>
        </is>
      </c>
      <c r="C6696"/>
      <c r="D6696"/>
      <c r="E6696" t="inlineStr">
        <is>
          <t>https://www.youtube.com/results?search_query=Championship+kite+fighting'&amp;sp=EgQgAXAB</t>
        </is>
      </c>
    </row>
    <row r="6697" ht="25.5" customHeight="1">
      <c r="A6697" t="inlineStr">
        <is>
          <t>kite</t>
        </is>
      </c>
      <c r="B6697" t="inlineStr">
        <is>
          <t>DIY kite designs for kids'</t>
        </is>
      </c>
      <c r="C6697"/>
      <c r="D6697"/>
      <c r="E6697" t="inlineStr">
        <is>
          <t>https://www.youtube.com/results?search_query=DIY+kite+designs+for+kids'&amp;sp=EgQgAXAB</t>
        </is>
      </c>
    </row>
    <row r="6698" ht="25.5" customHeight="1">
      <c r="A6698" t="inlineStr">
        <is>
          <t>kite</t>
        </is>
      </c>
      <c r="B6698" t="inlineStr">
        <is>
          <t>Day in the life of a professional kite maker'</t>
        </is>
      </c>
      <c r="C6698"/>
      <c r="D6698"/>
      <c r="E6698" t="inlineStr">
        <is>
          <t>https://www.youtube.com/results?search_query=Day+in+the+life+of+a+professional+kite+maker'&amp;sp=EgQgAXAB</t>
        </is>
      </c>
    </row>
    <row r="6699" ht="25.5" customHeight="1">
      <c r="A6699" t="inlineStr">
        <is>
          <t>kite</t>
        </is>
      </c>
      <c r="B6699" t="inlineStr">
        <is>
          <t>History and evolution of kites'</t>
        </is>
      </c>
      <c r="C6699"/>
      <c r="D6699"/>
      <c r="E6699" t="inlineStr">
        <is>
          <t>https://www.youtube.com/results?search_query=History+and+evolution+of+kites'&amp;sp=EgQgAXAB</t>
        </is>
      </c>
    </row>
    <row r="6700" ht="25.5" customHeight="1">
      <c r="A6700" t="inlineStr">
        <is>
          <t>kite</t>
        </is>
      </c>
      <c r="B6700" t="inlineStr">
        <is>
          <t>Kite flying tricks and techniques'</t>
        </is>
      </c>
      <c r="C6700"/>
      <c r="D6700"/>
      <c r="E6700" t="inlineStr">
        <is>
          <t>https://www.youtube.com/results?search_query=Kite+flying+tricks+and+techniques'&amp;sp=EgQgAXAB</t>
        </is>
      </c>
    </row>
    <row r="6701" ht="25.5" customHeight="1">
      <c r="A6701" t="inlineStr">
        <is>
          <t>kite</t>
        </is>
      </c>
      <c r="B6701" t="inlineStr">
        <is>
          <t>How to repair a damaged kite'</t>
        </is>
      </c>
      <c r="C6701"/>
      <c r="D6701"/>
      <c r="E6701" t="inlineStr">
        <is>
          <t>https://www.youtube.com/results?search_query=How+to+repair+a+damaged+kite'&amp;sp=EgQgAXAB</t>
        </is>
      </c>
    </row>
    <row r="6702" ht="25.5" customHeight="1">
      <c r="A6702" t="inlineStr">
        <is>
          <t>kite</t>
        </is>
      </c>
      <c r="B6702" t="inlineStr">
        <is>
          <t>Safest ways to fly a kite in a storm'</t>
        </is>
      </c>
      <c r="C6702"/>
      <c r="D6702"/>
      <c r="E6702" t="inlineStr">
        <is>
          <t>https://www.youtube.com/results?search_query=Safest+ways+to+fly+a+kite+in+a+storm'&amp;sp=EgQgAXAB</t>
        </is>
      </c>
    </row>
    <row r="6703" ht="25.5" customHeight="1">
      <c r="A6703" t="inlineStr">
        <is>
          <t>kite</t>
        </is>
      </c>
      <c r="B6703" t="inlineStr">
        <is>
          <t>Recordbreaking gigantic kites'</t>
        </is>
      </c>
      <c r="C6703"/>
      <c r="D6703"/>
      <c r="E6703" t="inlineStr">
        <is>
          <t>https://www.youtube.com/results?search_query=Recordbreaking+gigantic+kites'&amp;sp=EgQgAXAB</t>
        </is>
      </c>
    </row>
    <row r="6704" ht="25.5" customHeight="1">
      <c r="A6704" t="inlineStr">
        <is>
          <t>kite landboarding</t>
        </is>
      </c>
      <c r="B6704" t="inlineStr">
        <is>
          <t>Kite Landboarding tutorial for beginners</t>
        </is>
      </c>
      <c r="C6704"/>
      <c r="D6704"/>
      <c r="E6704" t="inlineStr">
        <is>
          <t>https://www.youtube.com/results?search_query=Kite+Landboarding+tutorial+for+beginners&amp;sp=EgQgAXAB</t>
        </is>
      </c>
    </row>
    <row r="6705" ht="25.5" customHeight="1">
      <c r="A6705" t="inlineStr">
        <is>
          <t>kite landboarding</t>
        </is>
      </c>
      <c r="B6705" t="inlineStr">
        <is>
          <t>How to start Kite Landboarding</t>
        </is>
      </c>
      <c r="C6705"/>
      <c r="D6705"/>
      <c r="E6705" t="inlineStr">
        <is>
          <t>https://www.youtube.com/results?search_query=How+to+start+Kite+Landboarding&amp;sp=EgQgAXAB</t>
        </is>
      </c>
    </row>
    <row r="6706" ht="25.5" customHeight="1">
      <c r="A6706" t="inlineStr">
        <is>
          <t>kite landboarding</t>
        </is>
      </c>
      <c r="B6706" t="inlineStr">
        <is>
          <t>Essential gear for Kite Landboarding</t>
        </is>
      </c>
      <c r="C6706"/>
      <c r="D6706"/>
      <c r="E6706" t="inlineStr">
        <is>
          <t>https://www.youtube.com/results?search_query=Essential+gear+for+Kite+Landboarding&amp;sp=EgQgAXAB</t>
        </is>
      </c>
    </row>
    <row r="6707" ht="25.5" customHeight="1">
      <c r="A6707" t="inlineStr">
        <is>
          <t>kite landboarding</t>
        </is>
      </c>
      <c r="B6707" t="inlineStr">
        <is>
          <t>Day in the life of a professional Kite Landboarder</t>
        </is>
      </c>
      <c r="C6707"/>
      <c r="D6707"/>
      <c r="E6707" t="inlineStr">
        <is>
          <t>https://www.youtube.com/results?search_query=Day+in+the+life+of+a+professional+Kite+Landboarder&amp;sp=EgQgAXAB</t>
        </is>
      </c>
    </row>
    <row r="6708" ht="25.5" customHeight="1">
      <c r="A6708" t="inlineStr">
        <is>
          <t>kite landboarding</t>
        </is>
      </c>
      <c r="B6708" t="inlineStr">
        <is>
          <t>Mastering techniques in Kite Landboarding</t>
        </is>
      </c>
      <c r="C6708"/>
      <c r="D6708"/>
      <c r="E6708" t="inlineStr">
        <is>
          <t>https://www.youtube.com/results?search_query=Mastering+techniques+in+Kite+Landboarding&amp;sp=EgQgAXAB</t>
        </is>
      </c>
    </row>
    <row r="6709" ht="25.5" customHeight="1">
      <c r="A6709" t="inlineStr">
        <is>
          <t>kite landboarding</t>
        </is>
      </c>
      <c r="B6709" t="inlineStr">
        <is>
          <t>Advanced Kite Landboarding tricks and stunts</t>
        </is>
      </c>
      <c r="C6709"/>
      <c r="D6709"/>
      <c r="E6709" t="inlineStr">
        <is>
          <t>https://www.youtube.com/results?search_query=Advanced+Kite+Landboarding+tricks+and+stunts&amp;sp=EgQgAXAB</t>
        </is>
      </c>
    </row>
    <row r="6710" ht="25.5" customHeight="1">
      <c r="A6710" t="inlineStr">
        <is>
          <t>kite landboarding</t>
        </is>
      </c>
      <c r="B6710" t="inlineStr">
        <is>
          <t>Kite Landboarding safety tips</t>
        </is>
      </c>
      <c r="C6710"/>
      <c r="D6710"/>
      <c r="E6710" t="inlineStr">
        <is>
          <t>https://www.youtube.com/results?search_query=Kite+Landboarding+safety+tips&amp;sp=EgQgAXAB</t>
        </is>
      </c>
    </row>
    <row r="6711" ht="25.5" customHeight="1">
      <c r="A6711" t="inlineStr">
        <is>
          <t>kite landboarding</t>
        </is>
      </c>
      <c r="B6711" t="inlineStr">
        <is>
          <t>Best places in the world for Kite Landboarding</t>
        </is>
      </c>
      <c r="C6711"/>
      <c r="D6711"/>
      <c r="E6711" t="inlineStr">
        <is>
          <t>https://www.youtube.com/results?search_query=Best+places+in+the+world+for+Kite+Landboarding&amp;sp=EgQgAXAB</t>
        </is>
      </c>
    </row>
    <row r="6712" ht="25.5" customHeight="1">
      <c r="A6712" t="inlineStr">
        <is>
          <t>kite landboarding</t>
        </is>
      </c>
      <c r="B6712" t="inlineStr">
        <is>
          <t>Kite Landboarding competitions and events</t>
        </is>
      </c>
      <c r="C6712"/>
      <c r="D6712"/>
      <c r="E6712" t="inlineStr">
        <is>
          <t>https://www.youtube.com/results?search_query=Kite+Landboarding+competitions+and+events&amp;sp=EgQgAXAB</t>
        </is>
      </c>
    </row>
    <row r="6713" ht="25.5" customHeight="1">
      <c r="A6713" t="inlineStr">
        <is>
          <t>kite landboarding</t>
        </is>
      </c>
      <c r="B6713" t="inlineStr">
        <is>
          <t>The history and evolution of Kite Landboarding</t>
        </is>
      </c>
      <c r="C6713"/>
      <c r="D6713"/>
      <c r="E6713" t="inlineStr">
        <is>
          <t>https://www.youtube.com/results?search_query=The+history+and+evolution+of+Kite+Landboarding&amp;sp=EgQgAXAB</t>
        </is>
      </c>
    </row>
    <row r="6714" ht="25.5" customHeight="1">
      <c r="A6714" t="inlineStr">
        <is>
          <t>kite buggy</t>
        </is>
      </c>
      <c r="B6714" t="inlineStr">
        <is>
          <t>How to start kite buggy</t>
        </is>
      </c>
      <c r="C6714"/>
      <c r="D6714"/>
      <c r="E6714" t="inlineStr">
        <is>
          <t>https://www.youtube.com/results?search_query=How+to+start+kite+buggy&amp;sp=EgQgAXAB</t>
        </is>
      </c>
    </row>
    <row r="6715" ht="25.5" customHeight="1">
      <c r="A6715" t="inlineStr">
        <is>
          <t>kite buggy</t>
        </is>
      </c>
      <c r="B6715" t="inlineStr">
        <is>
          <t>Kite buggy tutorial for beginners</t>
        </is>
      </c>
      <c r="C6715"/>
      <c r="D6715"/>
      <c r="E6715" t="inlineStr">
        <is>
          <t>https://www.youtube.com/results?search_query=Kite+buggy+tutorial+for+beginners&amp;sp=EgQgAXAB</t>
        </is>
      </c>
    </row>
    <row r="6716" ht="25.5" customHeight="1">
      <c r="A6716" t="inlineStr">
        <is>
          <t>kite buggy</t>
        </is>
      </c>
      <c r="B6716" t="inlineStr">
        <is>
          <t>Advanced techniques in kite buggy</t>
        </is>
      </c>
      <c r="C6716"/>
      <c r="D6716"/>
      <c r="E6716" t="inlineStr">
        <is>
          <t>https://www.youtube.com/results?search_query=Advanced+techniques+in+kite+buggy&amp;sp=EgQgAXAB</t>
        </is>
      </c>
    </row>
    <row r="6717" ht="25.5" customHeight="1">
      <c r="A6717" t="inlineStr">
        <is>
          <t>kite buggy</t>
        </is>
      </c>
      <c r="B6717" t="inlineStr">
        <is>
          <t>Tips for efficient kite buggy riding</t>
        </is>
      </c>
      <c r="C6717"/>
      <c r="D6717"/>
      <c r="E6717" t="inlineStr">
        <is>
          <t>https://www.youtube.com/results?search_query=Tips+for+efficient+kite+buggy+riding&amp;sp=EgQgAXAB</t>
        </is>
      </c>
    </row>
    <row r="6718" ht="25.5" customHeight="1">
      <c r="A6718" t="inlineStr">
        <is>
          <t>kite buggy</t>
        </is>
      </c>
      <c r="B6718" t="inlineStr">
        <is>
          <t>Day in the life of a professional kite buggy rider</t>
        </is>
      </c>
      <c r="C6718"/>
      <c r="D6718"/>
      <c r="E6718" t="inlineStr">
        <is>
          <t>https://www.youtube.com/results?search_query=Day+in+the+life+of+a+professional+kite+buggy+rider&amp;sp=EgQgAXAB</t>
        </is>
      </c>
    </row>
    <row r="6719" ht="25.5" customHeight="1">
      <c r="A6719" t="inlineStr">
        <is>
          <t>kite buggy</t>
        </is>
      </c>
      <c r="B6719" t="inlineStr">
        <is>
          <t>How to maintain your kite buggy</t>
        </is>
      </c>
      <c r="C6719"/>
      <c r="D6719"/>
      <c r="E6719" t="inlineStr">
        <is>
          <t>https://www.youtube.com/results?search_query=How+to+maintain+your+kite+buggy&amp;sp=EgQgAXAB</t>
        </is>
      </c>
    </row>
    <row r="6720" ht="25.5" customHeight="1">
      <c r="A6720" t="inlineStr">
        <is>
          <t>kite buggy</t>
        </is>
      </c>
      <c r="B6720" t="inlineStr">
        <is>
          <t>Kite buggy competitions highlights</t>
        </is>
      </c>
      <c r="C6720"/>
      <c r="D6720"/>
      <c r="E6720" t="inlineStr">
        <is>
          <t>https://www.youtube.com/results?search_query=Kite+buggy+competitions+highlights&amp;sp=EgQgAXAB</t>
        </is>
      </c>
    </row>
    <row r="6721" ht="25.5" customHeight="1">
      <c r="A6721" t="inlineStr">
        <is>
          <t>kite buggy</t>
        </is>
      </c>
      <c r="B6721" t="inlineStr">
        <is>
          <t>Pros and cons of kite buggy</t>
        </is>
      </c>
      <c r="C6721"/>
      <c r="D6721"/>
      <c r="E6721" t="inlineStr">
        <is>
          <t>https://www.youtube.com/results?search_query=Pros+and+cons+of+kite+buggy&amp;sp=EgQgAXAB</t>
        </is>
      </c>
    </row>
    <row r="6722" ht="25.5" customHeight="1">
      <c r="A6722" t="inlineStr">
        <is>
          <t>kite buggy</t>
        </is>
      </c>
      <c r="B6722" t="inlineStr">
        <is>
          <t>Learning tricks with a kite buggy</t>
        </is>
      </c>
      <c r="C6722"/>
      <c r="D6722"/>
      <c r="E6722" t="inlineStr">
        <is>
          <t>https://www.youtube.com/results?search_query=Learning+tricks+with+a+kite+buggy&amp;sp=EgQgAXAB</t>
        </is>
      </c>
    </row>
    <row r="6723" ht="25.5" customHeight="1">
      <c r="A6723" t="inlineStr">
        <is>
          <t>kite buggy</t>
        </is>
      </c>
      <c r="B6723" t="inlineStr">
        <is>
          <t>Safety precautions in kite buggy.</t>
        </is>
      </c>
      <c r="C6723"/>
      <c r="D6723"/>
      <c r="E6723" t="inlineStr">
        <is>
          <t>https://www.youtube.com/results?search_query=Safety+precautions+in+kite+buggy.&amp;sp=EgQgAXAB</t>
        </is>
      </c>
    </row>
    <row r="6724" ht="25.5" customHeight="1">
      <c r="A6724" t="inlineStr">
        <is>
          <t>sledding</t>
        </is>
      </c>
      <c r="B6724" t="inlineStr">
        <is>
          <t>How to sled for beginners</t>
        </is>
      </c>
      <c r="C6724"/>
      <c r="D6724"/>
      <c r="E6724" t="inlineStr">
        <is>
          <t>https://www.youtube.com/results?search_query=How+to+sled+for+beginners&amp;sp=EgQgAXAB</t>
        </is>
      </c>
    </row>
    <row r="6725" ht="25.5" customHeight="1">
      <c r="A6725" t="inlineStr">
        <is>
          <t>sledding</t>
        </is>
      </c>
      <c r="B6725" t="inlineStr">
        <is>
          <t>Sledding techniques and tips</t>
        </is>
      </c>
      <c r="C6725"/>
      <c r="D6725"/>
      <c r="E6725" t="inlineStr">
        <is>
          <t>https://www.youtube.com/results?search_query=Sledding+techniques+and+tips&amp;sp=EgQgAXAB</t>
        </is>
      </c>
    </row>
    <row r="6726" ht="25.5" customHeight="1">
      <c r="A6726" t="inlineStr">
        <is>
          <t>sledding</t>
        </is>
      </c>
      <c r="B6726" t="inlineStr">
        <is>
          <t>Top 10 sledding destinations</t>
        </is>
      </c>
      <c r="C6726"/>
      <c r="D6726"/>
      <c r="E6726" t="inlineStr">
        <is>
          <t>https://www.youtube.com/results?search_query=Top+10+sledding+destinations&amp;sp=EgQgAXAB</t>
        </is>
      </c>
    </row>
    <row r="6727" ht="25.5" customHeight="1">
      <c r="A6727" t="inlineStr">
        <is>
          <t>sledding</t>
        </is>
      </c>
      <c r="B6727" t="inlineStr">
        <is>
          <t>Day in the life of a professional sled racer</t>
        </is>
      </c>
      <c r="C6727"/>
      <c r="D6727"/>
      <c r="E6727" t="inlineStr">
        <is>
          <t>https://www.youtube.com/results?search_query=Day+in+the+life+of+a+professional+sled+racer&amp;sp=EgQgAXAB</t>
        </is>
      </c>
    </row>
    <row r="6728" ht="25.5" customHeight="1">
      <c r="A6728" t="inlineStr">
        <is>
          <t>sledding</t>
        </is>
      </c>
      <c r="B6728" t="inlineStr">
        <is>
          <t>DIY Sled building guide</t>
        </is>
      </c>
      <c r="C6728"/>
      <c r="D6728"/>
      <c r="E6728" t="inlineStr">
        <is>
          <t>https://www.youtube.com/results?search_query=DIY+Sled+building+guide&amp;sp=EgQgAXAB</t>
        </is>
      </c>
    </row>
    <row r="6729" ht="25.5" customHeight="1">
      <c r="A6729" t="inlineStr">
        <is>
          <t>sledding</t>
        </is>
      </c>
      <c r="B6729" t="inlineStr">
        <is>
          <t>Sledding safety guidelines</t>
        </is>
      </c>
      <c r="C6729"/>
      <c r="D6729"/>
      <c r="E6729" t="inlineStr">
        <is>
          <t>https://www.youtube.com/results?search_query=Sledding+safety+guidelines&amp;sp=EgQgAXAB</t>
        </is>
      </c>
    </row>
    <row r="6730" ht="25.5" customHeight="1">
      <c r="A6730" t="inlineStr">
        <is>
          <t>sledding</t>
        </is>
      </c>
      <c r="B6730" t="inlineStr">
        <is>
          <t>Best sleds review and comparison</t>
        </is>
      </c>
      <c r="C6730"/>
      <c r="D6730"/>
      <c r="E6730" t="inlineStr">
        <is>
          <t>https://www.youtube.com/results?search_query=Best+sleds+review+and+comparison&amp;sp=EgQgAXAB</t>
        </is>
      </c>
    </row>
    <row r="6731" ht="25.5" customHeight="1">
      <c r="A6731" t="inlineStr">
        <is>
          <t>sledding</t>
        </is>
      </c>
      <c r="B6731" t="inlineStr">
        <is>
          <t>Extreme sledding compilation</t>
        </is>
      </c>
      <c r="C6731"/>
      <c r="D6731"/>
      <c r="E6731" t="inlineStr">
        <is>
          <t>https://www.youtube.com/results?search_query=Extreme+sledding+compilation&amp;sp=EgQgAXAB</t>
        </is>
      </c>
    </row>
    <row r="6732" ht="25.5" customHeight="1">
      <c r="A6732" t="inlineStr">
        <is>
          <t>sledding</t>
        </is>
      </c>
      <c r="B6732" t="inlineStr">
        <is>
          <t>Sledding race competitions</t>
        </is>
      </c>
      <c r="C6732"/>
      <c r="D6732"/>
      <c r="E6732" t="inlineStr">
        <is>
          <t>https://www.youtube.com/results?search_query=Sledding+race+competitions&amp;sp=EgQgAXAB</t>
        </is>
      </c>
    </row>
    <row r="6733" ht="25.5" customHeight="1">
      <c r="A6733" t="inlineStr">
        <is>
          <t>sledding</t>
        </is>
      </c>
      <c r="B6733" t="inlineStr">
        <is>
          <t>How to maintain and repair a sled</t>
        </is>
      </c>
      <c r="C6733"/>
      <c r="D6733"/>
      <c r="E6733" t="inlineStr">
        <is>
          <t>https://www.youtube.com/results?search_query=How+to+maintain+and+repair+a+sled&amp;sp=EgQgAXAB</t>
        </is>
      </c>
    </row>
    <row r="6734" ht="25.5" customHeight="1">
      <c r="A6734" t="inlineStr">
        <is>
          <t>skeleton (sport)</t>
        </is>
      </c>
      <c r="B6734" t="inlineStr">
        <is>
          <t>How to start playing the sport skeleton</t>
        </is>
      </c>
      <c r="C6734"/>
      <c r="D6734"/>
      <c r="E6734" t="inlineStr">
        <is>
          <t>https://www.youtube.com/results?search_query=How+to+start+playing+the+sport+skeleton&amp;sp=EgQgAXAB</t>
        </is>
      </c>
    </row>
    <row r="6735" ht="25.5" customHeight="1">
      <c r="A6735" t="inlineStr">
        <is>
          <t>skeleton (sport)</t>
        </is>
      </c>
      <c r="B6735" t="inlineStr">
        <is>
          <t>Basics of skeleton sport for beginners</t>
        </is>
      </c>
      <c r="C6735"/>
      <c r="D6735"/>
      <c r="E6735" t="inlineStr">
        <is>
          <t>https://www.youtube.com/results?search_query=Basics+of+skeleton+sport+for+beginners&amp;sp=EgQgAXAB</t>
        </is>
      </c>
    </row>
    <row r="6736" ht="25.5" customHeight="1">
      <c r="A6736" t="inlineStr">
        <is>
          <t>skeleton (sport)</t>
        </is>
      </c>
      <c r="B6736" t="inlineStr">
        <is>
          <t>Day in the life of a professional skeleton racer</t>
        </is>
      </c>
      <c r="C6736"/>
      <c r="D6736"/>
      <c r="E6736" t="inlineStr">
        <is>
          <t>https://www.youtube.com/results?search_query=Day+in+the+life+of+a+professional+skeleton+racer&amp;sp=EgQgAXAB</t>
        </is>
      </c>
    </row>
    <row r="6737" ht="25.5" customHeight="1">
      <c r="A6737" t="inlineStr">
        <is>
          <t>skeleton (sport)</t>
        </is>
      </c>
      <c r="B6737" t="inlineStr">
        <is>
          <t>Training for the skeleton  Winter Olympics Sport</t>
        </is>
      </c>
      <c r="C6737"/>
      <c r="D6737"/>
      <c r="E6737" t="inlineStr">
        <is>
          <t>https://www.youtube.com/results?search_query=Training+for+the+skeleton++Winter+Olympics+Sport&amp;sp=EgQgAXAB</t>
        </is>
      </c>
    </row>
    <row r="6738" ht="25.5" customHeight="1">
      <c r="A6738" t="inlineStr">
        <is>
          <t>skeleton (sport)</t>
        </is>
      </c>
      <c r="B6738" t="inlineStr">
        <is>
          <t>Skeleton Sport: Understanding the rules</t>
        </is>
      </c>
      <c r="C6738"/>
      <c r="D6738"/>
      <c r="E6738" t="inlineStr">
        <is>
          <t>https://www.youtube.com/results?search_query=Skeleton+Sport:+Understanding+the+rules&amp;sp=EgQgAXAB</t>
        </is>
      </c>
    </row>
    <row r="6739" ht="25.5" customHeight="1">
      <c r="A6739" t="inlineStr">
        <is>
          <t>skeleton (sport)</t>
        </is>
      </c>
      <c r="B6739" t="inlineStr">
        <is>
          <t>Top 10 highlights of skeleton sport History</t>
        </is>
      </c>
      <c r="C6739"/>
      <c r="D6739"/>
      <c r="E6739" t="inlineStr">
        <is>
          <t>https://www.youtube.com/results?search_query=Top+10+highlights+of+skeleton+sport+History&amp;sp=EgQgAXAB</t>
        </is>
      </c>
    </row>
    <row r="6740" ht="25.5" customHeight="1">
      <c r="A6740" t="inlineStr">
        <is>
          <t>skeleton (sport)</t>
        </is>
      </c>
      <c r="B6740" t="inlineStr">
        <is>
          <t>Skeleton Sport: How to improve your technique</t>
        </is>
      </c>
      <c r="C6740"/>
      <c r="D6740"/>
      <c r="E6740" t="inlineStr">
        <is>
          <t>https://www.youtube.com/results?search_query=Skeleton+Sport:+How+to+improve+your+technique&amp;sp=EgQgAXAB</t>
        </is>
      </c>
    </row>
    <row r="6741" ht="25.5" customHeight="1">
      <c r="A6741" t="inlineStr">
        <is>
          <t>skeleton (sport)</t>
        </is>
      </c>
      <c r="B6741" t="inlineStr">
        <is>
          <t>Preparation and training strategies for skeleton racers</t>
        </is>
      </c>
      <c r="C6741"/>
      <c r="D6741"/>
      <c r="E6741" t="inlineStr">
        <is>
          <t>https://www.youtube.com/results?search_query=Preparation+and+training+strategies+for+skeleton+racers&amp;sp=EgQgAXAB</t>
        </is>
      </c>
    </row>
    <row r="6742" ht="25.5" customHeight="1">
      <c r="A6742" t="inlineStr">
        <is>
          <t>skeleton (sport)</t>
        </is>
      </c>
      <c r="B6742" t="inlineStr">
        <is>
          <t>World Championship of Skeleton Sport highlights</t>
        </is>
      </c>
      <c r="C6742"/>
      <c r="D6742"/>
      <c r="E6742" t="inlineStr">
        <is>
          <t>https://www.youtube.com/results?search_query=World+Championship+of+Skeleton+Sport+highlights&amp;sp=EgQgAXAB</t>
        </is>
      </c>
    </row>
    <row r="6743" ht="25.5" customHeight="1">
      <c r="A6743" t="inlineStr">
        <is>
          <t>skeleton (sport)</t>
        </is>
      </c>
      <c r="B6743" t="inlineStr">
        <is>
          <t>The physics behind the sport of skeleton</t>
        </is>
      </c>
      <c r="C6743"/>
      <c r="D6743"/>
      <c r="E6743" t="inlineStr">
        <is>
          <t>https://www.youtube.com/results?search_query=The+physics+behind+the+sport+of+skeleton&amp;sp=EgQgAXAB</t>
        </is>
      </c>
    </row>
    <row r="6744" ht="25.5" customHeight="1">
      <c r="A6744" t="inlineStr">
        <is>
          <t>toboggan</t>
        </is>
      </c>
      <c r="B6744" t="inlineStr">
        <is>
          <t>How to ride a toboggan for beginners</t>
        </is>
      </c>
      <c r="C6744"/>
      <c r="D6744"/>
      <c r="E6744" t="inlineStr">
        <is>
          <t>https://www.youtube.com/results?search_query=How+to+ride+a+toboggan+for+beginners&amp;sp=EgQgAXAB</t>
        </is>
      </c>
    </row>
    <row r="6745" ht="25.5" customHeight="1">
      <c r="A6745" t="inlineStr">
        <is>
          <t>toboggan</t>
        </is>
      </c>
      <c r="B6745" t="inlineStr">
        <is>
          <t>Proper way to steer a toboggan on snow</t>
        </is>
      </c>
      <c r="C6745"/>
      <c r="D6745"/>
      <c r="E6745" t="inlineStr">
        <is>
          <t>https://www.youtube.com/results?search_query=Proper+way+to+steer+a+toboggan+on+snow&amp;sp=EgQgAXAB</t>
        </is>
      </c>
    </row>
    <row r="6746" ht="25.5" customHeight="1">
      <c r="A6746" t="inlineStr">
        <is>
          <t>toboggan</t>
        </is>
      </c>
      <c r="B6746" t="inlineStr">
        <is>
          <t>Top 10 Toboggan runs in the world</t>
        </is>
      </c>
      <c r="C6746"/>
      <c r="D6746"/>
      <c r="E6746" t="inlineStr">
        <is>
          <t>https://www.youtube.com/results?search_query=Top+10+Toboggan+runs+in+the+world&amp;sp=EgQgAXAB</t>
        </is>
      </c>
    </row>
    <row r="6747" ht="25.5" customHeight="1">
      <c r="A6747" t="inlineStr">
        <is>
          <t>toboggan</t>
        </is>
      </c>
      <c r="B6747" t="inlineStr">
        <is>
          <t>Day in the life of a professional toboggan racer</t>
        </is>
      </c>
      <c r="C6747"/>
      <c r="D6747"/>
      <c r="E6747" t="inlineStr">
        <is>
          <t>https://www.youtube.com/results?search_query=Day+in+the+life+of+a+professional+toboggan+racer&amp;sp=EgQgAXAB</t>
        </is>
      </c>
    </row>
    <row r="6748" ht="25.5" customHeight="1">
      <c r="A6748" t="inlineStr">
        <is>
          <t>toboggan</t>
        </is>
      </c>
      <c r="B6748" t="inlineStr">
        <is>
          <t>History and evolution of tobogganing</t>
        </is>
      </c>
      <c r="C6748"/>
      <c r="D6748"/>
      <c r="E6748" t="inlineStr">
        <is>
          <t>https://www.youtube.com/results?search_query=History+and+evolution+of+tobogganing&amp;sp=EgQgAXAB</t>
        </is>
      </c>
    </row>
    <row r="6749" ht="25.5" customHeight="1">
      <c r="A6749" t="inlineStr">
        <is>
          <t>toboggan</t>
        </is>
      </c>
      <c r="B6749" t="inlineStr">
        <is>
          <t>Tobogganing safety tips and tricks</t>
        </is>
      </c>
      <c r="C6749"/>
      <c r="D6749"/>
      <c r="E6749" t="inlineStr">
        <is>
          <t>https://www.youtube.com/results?search_query=Tobogganing+safety+tips+and+tricks&amp;sp=EgQgAXAB</t>
        </is>
      </c>
    </row>
    <row r="6750" ht="25.5" customHeight="1">
      <c r="A6750" t="inlineStr">
        <is>
          <t>toboggan</t>
        </is>
      </c>
      <c r="B6750" t="inlineStr">
        <is>
          <t>How to maintain and care for a toboggan</t>
        </is>
      </c>
      <c r="C6750"/>
      <c r="D6750"/>
      <c r="E6750" t="inlineStr">
        <is>
          <t>https://www.youtube.com/results?search_query=How+to+maintain+and+care+for+a+toboggan&amp;sp=EgQgAXAB</t>
        </is>
      </c>
    </row>
    <row r="6751" ht="25.5" customHeight="1">
      <c r="A6751" t="inlineStr">
        <is>
          <t>toboggan</t>
        </is>
      </c>
      <c r="B6751" t="inlineStr">
        <is>
          <t>Toboggan vs. sled  Pros and cons</t>
        </is>
      </c>
      <c r="C6751"/>
      <c r="D6751"/>
      <c r="E6751" t="inlineStr">
        <is>
          <t>https://www.youtube.com/results?search_query=Toboggan+vs.+sled++Pros+and+cons&amp;sp=EgQgAXAB</t>
        </is>
      </c>
    </row>
    <row r="6752" ht="25.5" customHeight="1">
      <c r="A6752" t="inlineStr">
        <is>
          <t>toboggan</t>
        </is>
      </c>
      <c r="B6752" t="inlineStr">
        <is>
          <t>DIY: How to build your own toboggan</t>
        </is>
      </c>
      <c r="C6752"/>
      <c r="D6752"/>
      <c r="E6752" t="inlineStr">
        <is>
          <t>https://www.youtube.com/results?search_query=DIY:+How+to+build+your+own+toboggan&amp;sp=EgQgAXAB</t>
        </is>
      </c>
    </row>
    <row r="6753" ht="25.5" customHeight="1">
      <c r="A6753" t="inlineStr">
        <is>
          <t>toboggan</t>
        </is>
      </c>
      <c r="B6753" t="inlineStr">
        <is>
          <t>World record toboggan speed run</t>
        </is>
      </c>
      <c r="C6753"/>
      <c r="D6753"/>
      <c r="E6753" t="inlineStr">
        <is>
          <t>https://www.youtube.com/results?search_query=World+record+toboggan+speed+run&amp;sp=EgQgAXAB</t>
        </is>
      </c>
    </row>
    <row r="6754" ht="25.5" customHeight="1">
      <c r="A6754" t="inlineStr">
        <is>
          <t>skibobbing</t>
        </is>
      </c>
      <c r="B6754" t="inlineStr">
        <is>
          <t>How to start skibobbing for beginners</t>
        </is>
      </c>
      <c r="C6754"/>
      <c r="D6754"/>
      <c r="E6754" t="inlineStr">
        <is>
          <t>https://www.youtube.com/results?search_query=How+to+start+skibobbing+for+beginners&amp;sp=EgQgAXAB</t>
        </is>
      </c>
    </row>
    <row r="6755" ht="25.5" customHeight="1">
      <c r="A6755" t="inlineStr">
        <is>
          <t>skibobbing</t>
        </is>
      </c>
      <c r="B6755" t="inlineStr">
        <is>
          <t>Skibobbing techniques and tips</t>
        </is>
      </c>
      <c r="C6755"/>
      <c r="D6755"/>
      <c r="E6755" t="inlineStr">
        <is>
          <t>https://www.youtube.com/results?search_query=Skibobbing+techniques+and+tips&amp;sp=EgQgAXAB</t>
        </is>
      </c>
    </row>
    <row r="6756" ht="25.5" customHeight="1">
      <c r="A6756" t="inlineStr">
        <is>
          <t>skibobbing</t>
        </is>
      </c>
      <c r="B6756" t="inlineStr">
        <is>
          <t>Best skibob gear for extreme sports</t>
        </is>
      </c>
      <c r="C6756"/>
      <c r="D6756"/>
      <c r="E6756" t="inlineStr">
        <is>
          <t>https://www.youtube.com/results?search_query=Best+skibob+gear+for+extreme+sports&amp;sp=EgQgAXAB</t>
        </is>
      </c>
    </row>
    <row r="6757" ht="25.5" customHeight="1">
      <c r="A6757" t="inlineStr">
        <is>
          <t>skibobbing</t>
        </is>
      </c>
      <c r="B6757" t="inlineStr">
        <is>
          <t>Skibobbing competitions and championships</t>
        </is>
      </c>
      <c r="C6757"/>
      <c r="D6757"/>
      <c r="E6757" t="inlineStr">
        <is>
          <t>https://www.youtube.com/results?search_query=Skibobbing+competitions+and+championships&amp;sp=EgQgAXAB</t>
        </is>
      </c>
    </row>
    <row r="6758" ht="25.5" customHeight="1">
      <c r="A6758" t="inlineStr">
        <is>
          <t>skibobbing</t>
        </is>
      </c>
      <c r="B6758" t="inlineStr">
        <is>
          <t>Training for skibobbing: exercise routines</t>
        </is>
      </c>
      <c r="C6758"/>
      <c r="D6758"/>
      <c r="E6758" t="inlineStr">
        <is>
          <t>https://www.youtube.com/results?search_query=Training+for+skibobbing:+exercise+routines&amp;sp=EgQgAXAB</t>
        </is>
      </c>
    </row>
    <row r="6759" ht="25.5" customHeight="1">
      <c r="A6759" t="inlineStr">
        <is>
          <t>skibobbing</t>
        </is>
      </c>
      <c r="B6759" t="inlineStr">
        <is>
          <t>Day in the life of a professional skibob athlete</t>
        </is>
      </c>
      <c r="C6759"/>
      <c r="D6759"/>
      <c r="E6759" t="inlineStr">
        <is>
          <t>https://www.youtube.com/results?search_query=Day+in+the+life+of+a+professional+skibob+athlete&amp;sp=EgQgAXAB</t>
        </is>
      </c>
    </row>
    <row r="6760" ht="25.5" customHeight="1">
      <c r="A6760" t="inlineStr">
        <is>
          <t>skibobbing</t>
        </is>
      </c>
      <c r="B6760" t="inlineStr">
        <is>
          <t>Skibobbing safety precautions and rules</t>
        </is>
      </c>
      <c r="C6760"/>
      <c r="D6760"/>
      <c r="E6760" t="inlineStr">
        <is>
          <t>https://www.youtube.com/results?search_query=Skibobbing+safety+precautions+and+rules&amp;sp=EgQgAXAB</t>
        </is>
      </c>
    </row>
    <row r="6761" ht="25.5" customHeight="1">
      <c r="A6761" t="inlineStr">
        <is>
          <t>skibobbing</t>
        </is>
      </c>
      <c r="B6761" t="inlineStr">
        <is>
          <t>Insane skibob tricks and how to learn them</t>
        </is>
      </c>
      <c r="C6761"/>
      <c r="D6761"/>
      <c r="E6761" t="inlineStr">
        <is>
          <t>https://www.youtube.com/results?search_query=Insane+skibob+tricks+and+how+to+learn+them&amp;sp=EgQgAXAB</t>
        </is>
      </c>
    </row>
    <row r="6762" ht="25.5" customHeight="1">
      <c r="A6762" t="inlineStr">
        <is>
          <t>skibobbing</t>
        </is>
      </c>
      <c r="B6762" t="inlineStr">
        <is>
          <t>World records in skibobbing</t>
        </is>
      </c>
      <c r="C6762"/>
      <c r="D6762"/>
      <c r="E6762" t="inlineStr">
        <is>
          <t>https://www.youtube.com/results?search_query=World+records+in+skibobbing&amp;sp=EgQgAXAB</t>
        </is>
      </c>
    </row>
    <row r="6763" ht="25.5" customHeight="1">
      <c r="A6763" t="inlineStr">
        <is>
          <t>skibobbing</t>
        </is>
      </c>
      <c r="B6763" t="inlineStr">
        <is>
          <t>Exploring the history of skibobbing</t>
        </is>
      </c>
      <c r="C6763"/>
      <c r="D6763"/>
      <c r="E6763" t="inlineStr">
        <is>
          <t>https://www.youtube.com/results?search_query=Exploring+the+history+of+skibobbing&amp;sp=EgQgAXAB</t>
        </is>
      </c>
    </row>
    <row r="6764" ht="25.5" customHeight="1">
      <c r="A6764" t="inlineStr">
        <is>
          <t>bobsleigh</t>
        </is>
      </c>
      <c r="B6764" t="inlineStr">
        <is>
          <t>How to Start in Bobsleigh</t>
        </is>
      </c>
      <c r="C6764"/>
      <c r="D6764"/>
      <c r="E6764" t="inlineStr">
        <is>
          <t>https://www.youtube.com/results?search_query=How+to+Start+in+Bobsleigh&amp;sp=EgQgAXAB</t>
        </is>
      </c>
    </row>
    <row r="6765" ht="25.5" customHeight="1">
      <c r="A6765" t="inlineStr">
        <is>
          <t>bobsleigh</t>
        </is>
      </c>
      <c r="B6765" t="inlineStr">
        <is>
          <t>Bobsleigh Training Techniques</t>
        </is>
      </c>
      <c r="C6765"/>
      <c r="D6765"/>
      <c r="E6765" t="inlineStr">
        <is>
          <t>https://www.youtube.com/results?search_query=Bobsleigh+Training+Techniques&amp;sp=EgQgAXAB</t>
        </is>
      </c>
    </row>
    <row r="6766" ht="25.5" customHeight="1">
      <c r="A6766" t="inlineStr">
        <is>
          <t>bobsleigh</t>
        </is>
      </c>
      <c r="B6766" t="inlineStr">
        <is>
          <t>Day in the Life of a Bobsleigh Athlete</t>
        </is>
      </c>
      <c r="C6766"/>
      <c r="D6766"/>
      <c r="E6766" t="inlineStr">
        <is>
          <t>https://www.youtube.com/results?search_query=Day+in+the+Life+of+a+Bobsleigh+Athlete&amp;sp=EgQgAXAB</t>
        </is>
      </c>
    </row>
    <row r="6767" ht="25.5" customHeight="1">
      <c r="A6767" t="inlineStr">
        <is>
          <t>bobsleigh</t>
        </is>
      </c>
      <c r="B6767" t="inlineStr">
        <is>
          <t>Guide to Bobsleigh Competitions</t>
        </is>
      </c>
      <c r="C6767"/>
      <c r="D6767"/>
      <c r="E6767" t="inlineStr">
        <is>
          <t>https://www.youtube.com/results?search_query=Guide+to+Bobsleigh+Competitions&amp;sp=EgQgAXAB</t>
        </is>
      </c>
    </row>
    <row r="6768" ht="25.5" customHeight="1">
      <c r="A6768" t="inlineStr">
        <is>
          <t>bobsleigh</t>
        </is>
      </c>
      <c r="B6768" t="inlineStr">
        <is>
          <t>The Physics behind Bobsleigh</t>
        </is>
      </c>
      <c r="C6768"/>
      <c r="D6768"/>
      <c r="E6768" t="inlineStr">
        <is>
          <t>https://www.youtube.com/results?search_query=The+Physics+behind+Bobsleigh&amp;sp=EgQgAXAB</t>
        </is>
      </c>
    </row>
    <row r="6769" ht="25.5" customHeight="1">
      <c r="A6769" t="inlineStr">
        <is>
          <t>bobsleigh</t>
        </is>
      </c>
      <c r="B6769" t="inlineStr">
        <is>
          <t>Bobsleigh Winter Olympics Highlights</t>
        </is>
      </c>
      <c r="C6769"/>
      <c r="D6769"/>
      <c r="E6769" t="inlineStr">
        <is>
          <t>https://www.youtube.com/results?search_query=Bobsleigh+Winter+Olympics+Highlights&amp;sp=EgQgAXAB</t>
        </is>
      </c>
    </row>
    <row r="6770" ht="25.5" customHeight="1">
      <c r="A6770" t="inlineStr">
        <is>
          <t>bobsleigh</t>
        </is>
      </c>
      <c r="B6770" t="inlineStr">
        <is>
          <t>Best Bobsleigh Races in History</t>
        </is>
      </c>
      <c r="C6770"/>
      <c r="D6770"/>
      <c r="E6770" t="inlineStr">
        <is>
          <t>https://www.youtube.com/results?search_query=Best+Bobsleigh+Races+in+History&amp;sp=EgQgAXAB</t>
        </is>
      </c>
    </row>
    <row r="6771" ht="25.5" customHeight="1">
      <c r="A6771" t="inlineStr">
        <is>
          <t>bobsleigh</t>
        </is>
      </c>
      <c r="B6771" t="inlineStr">
        <is>
          <t>Indepth Bobsleigh Equipment Explanation</t>
        </is>
      </c>
      <c r="C6771"/>
      <c r="D6771"/>
      <c r="E6771" t="inlineStr">
        <is>
          <t>https://www.youtube.com/results?search_query=Indepth+Bobsleigh+Equipment+Explanation&amp;sp=EgQgAXAB</t>
        </is>
      </c>
    </row>
    <row r="6772" ht="25.5" customHeight="1">
      <c r="A6772" t="inlineStr">
        <is>
          <t>bobsleigh</t>
        </is>
      </c>
      <c r="B6772" t="inlineStr">
        <is>
          <t>Bobsleigh GoPro Footage</t>
        </is>
      </c>
      <c r="C6772"/>
      <c r="D6772"/>
      <c r="E6772" t="inlineStr">
        <is>
          <t>https://www.youtube.com/results?search_query=Bobsleigh+GoPro+Footage&amp;sp=EgQgAXAB</t>
        </is>
      </c>
    </row>
    <row r="6773" ht="25.5" customHeight="1">
      <c r="A6773" t="inlineStr">
        <is>
          <t>bobsleigh</t>
        </is>
      </c>
      <c r="B6773" t="inlineStr">
        <is>
          <t>Interviews with Bobsleigh Champions</t>
        </is>
      </c>
      <c r="C6773"/>
      <c r="D6773"/>
      <c r="E6773" t="inlineStr">
        <is>
          <t>https://www.youtube.com/results?search_query=Interviews+with+Bobsleigh+Champions&amp;sp=EgQgAXAB</t>
        </is>
      </c>
    </row>
    <row r="6774" ht="25.5" customHeight="1">
      <c r="A6774" t="inlineStr">
        <is>
          <t>luge</t>
        </is>
      </c>
      <c r="B6774" t="inlineStr">
        <is>
          <t>How to luge for beginners</t>
        </is>
      </c>
      <c r="C6774"/>
      <c r="D6774"/>
      <c r="E6774" t="inlineStr">
        <is>
          <t>https://www.youtube.com/results?search_query=How+to+luge+for+beginners&amp;sp=EgQgAXAB</t>
        </is>
      </c>
    </row>
    <row r="6775" ht="25.5" customHeight="1">
      <c r="A6775" t="inlineStr">
        <is>
          <t>luge</t>
        </is>
      </c>
      <c r="B6775" t="inlineStr">
        <is>
          <t>Day in the life of a professional luge athlete</t>
        </is>
      </c>
      <c r="C6775"/>
      <c r="D6775"/>
      <c r="E6775" t="inlineStr">
        <is>
          <t>https://www.youtube.com/results?search_query=Day+in+the+life+of+a+professional+luge+athlete&amp;sp=EgQgAXAB</t>
        </is>
      </c>
    </row>
    <row r="6776" ht="25.5" customHeight="1">
      <c r="A6776" t="inlineStr">
        <is>
          <t>luge</t>
        </is>
      </c>
      <c r="B6776" t="inlineStr">
        <is>
          <t>Understanding the rules of luge sport</t>
        </is>
      </c>
      <c r="C6776"/>
      <c r="D6776"/>
      <c r="E6776" t="inlineStr">
        <is>
          <t>https://www.youtube.com/results?search_query=Understanding+the+rules+of+luge+sport&amp;sp=EgQgAXAB</t>
        </is>
      </c>
    </row>
    <row r="6777" ht="25.5" customHeight="1">
      <c r="A6777" t="inlineStr">
        <is>
          <t>luge</t>
        </is>
      </c>
      <c r="B6777" t="inlineStr">
        <is>
          <t>Safety precautions while doing luge</t>
        </is>
      </c>
      <c r="C6777"/>
      <c r="D6777"/>
      <c r="E6777" t="inlineStr">
        <is>
          <t>https://www.youtube.com/results?search_query=Safety+precautions+while+doing+luge&amp;sp=EgQgAXAB</t>
        </is>
      </c>
    </row>
    <row r="6778" ht="25.5" customHeight="1">
      <c r="A6778" t="inlineStr">
        <is>
          <t>luge</t>
        </is>
      </c>
      <c r="B6778" t="inlineStr">
        <is>
          <t>How to train for luge</t>
        </is>
      </c>
      <c r="C6778"/>
      <c r="D6778"/>
      <c r="E6778" t="inlineStr">
        <is>
          <t>https://www.youtube.com/results?search_query=How+to+train+for+luge&amp;sp=EgQgAXAB</t>
        </is>
      </c>
    </row>
    <row r="6779" ht="25.5" customHeight="1">
      <c r="A6779" t="inlineStr">
        <is>
          <t>luge</t>
        </is>
      </c>
      <c r="B6779" t="inlineStr">
        <is>
          <t>Best luge tracks in the world</t>
        </is>
      </c>
      <c r="C6779"/>
      <c r="D6779"/>
      <c r="E6779" t="inlineStr">
        <is>
          <t>https://www.youtube.com/results?search_query=Best+luge+tracks+in+the+world&amp;sp=EgQgAXAB</t>
        </is>
      </c>
    </row>
    <row r="6780" ht="25.5" customHeight="1">
      <c r="A6780" t="inlineStr">
        <is>
          <t>luge</t>
        </is>
      </c>
      <c r="B6780" t="inlineStr">
        <is>
          <t>Techniques to improve luge speed</t>
        </is>
      </c>
      <c r="C6780"/>
      <c r="D6780"/>
      <c r="E6780" t="inlineStr">
        <is>
          <t>https://www.youtube.com/results?search_query=Techniques+to+improve+luge+speed&amp;sp=EgQgAXAB</t>
        </is>
      </c>
    </row>
    <row r="6781" ht="25.5" customHeight="1">
      <c r="A6781" t="inlineStr">
        <is>
          <t>luge</t>
        </is>
      </c>
      <c r="B6781" t="inlineStr">
        <is>
          <t>Equipment needed for luge</t>
        </is>
      </c>
      <c r="C6781"/>
      <c r="D6781"/>
      <c r="E6781" t="inlineStr">
        <is>
          <t>https://www.youtube.com/results?search_query=Equipment+needed+for+luge&amp;sp=EgQgAXAB</t>
        </is>
      </c>
    </row>
    <row r="6782" ht="25.5" customHeight="1">
      <c r="A6782" t="inlineStr">
        <is>
          <t>luge</t>
        </is>
      </c>
      <c r="B6782" t="inlineStr">
        <is>
          <t>Iconic luge moments in Olympic history</t>
        </is>
      </c>
      <c r="C6782"/>
      <c r="D6782"/>
      <c r="E6782" t="inlineStr">
        <is>
          <t>https://www.youtube.com/results?search_query=Iconic+luge+moments+in+Olympic+history&amp;sp=EgQgAXAB</t>
        </is>
      </c>
    </row>
    <row r="6783" ht="25.5" customHeight="1">
      <c r="A6783" t="inlineStr">
        <is>
          <t>luge</t>
        </is>
      </c>
      <c r="B6783" t="inlineStr">
        <is>
          <t>How to become a professional luge athlete</t>
        </is>
      </c>
      <c r="C6783"/>
      <c r="D6783"/>
      <c r="E6783" t="inlineStr">
        <is>
          <t>https://www.youtube.com/results?search_query=How+to+become+a+professional+luge+athlete&amp;sp=EgQgAXAB</t>
        </is>
      </c>
    </row>
    <row r="6784" ht="25.5" customHeight="1">
      <c r="A6784" t="inlineStr">
        <is>
          <t>kyūdō</t>
        </is>
      </c>
      <c r="B6784" t="inlineStr">
        <is>
          <t>Kyūdō beginner's guide: How to practice Japanese archery</t>
        </is>
      </c>
      <c r="C6784"/>
      <c r="D6784"/>
      <c r="E6784" t="inlineStr">
        <is>
          <t>https://www.youtube.com/results?search_query=Kyūdō+beginner's+guide:+How+to+practice+Japanese+archery&amp;sp=EgQgAXAB</t>
        </is>
      </c>
    </row>
    <row r="6785" ht="25.5" customHeight="1">
      <c r="A6785" t="inlineStr">
        <is>
          <t>kyūdō</t>
        </is>
      </c>
      <c r="B6785" t="inlineStr">
        <is>
          <t>Detailed explanation of Kyūdō techniques</t>
        </is>
      </c>
      <c r="C6785"/>
      <c r="D6785"/>
      <c r="E6785" t="inlineStr">
        <is>
          <t>https://www.youtube.com/results?search_query=Detailed+explanation+of+Kyūdō+techniques&amp;sp=EgQgAXAB</t>
        </is>
      </c>
    </row>
    <row r="6786" ht="25.5" customHeight="1">
      <c r="A6786" t="inlineStr">
        <is>
          <t>kyūdō</t>
        </is>
      </c>
      <c r="B6786" t="inlineStr">
        <is>
          <t>History and philosophy of Kyūdō</t>
        </is>
      </c>
      <c r="C6786"/>
      <c r="D6786"/>
      <c r="E6786" t="inlineStr">
        <is>
          <t>https://www.youtube.com/results?search_query=History+and+philosophy+of+Kyūdō&amp;sp=EgQgAXAB</t>
        </is>
      </c>
    </row>
    <row r="6787" ht="25.5" customHeight="1">
      <c r="A6787" t="inlineStr">
        <is>
          <t>kyūdō</t>
        </is>
      </c>
      <c r="B6787" t="inlineStr">
        <is>
          <t>Day in the life of a Kyūdō practitioner</t>
        </is>
      </c>
      <c r="C6787"/>
      <c r="D6787"/>
      <c r="E6787" t="inlineStr">
        <is>
          <t>https://www.youtube.com/results?search_query=Day+in+the+life+of+a+Kyūdō+practitioner&amp;sp=EgQgAXAB</t>
        </is>
      </c>
    </row>
    <row r="6788" ht="25.5" customHeight="1">
      <c r="A6788" t="inlineStr">
        <is>
          <t>kyūdō</t>
        </is>
      </c>
      <c r="B6788" t="inlineStr">
        <is>
          <t>How to get started with Kyūdō: Tips and tricks for beginners</t>
        </is>
      </c>
      <c r="C6788"/>
      <c r="D6788"/>
      <c r="E6788" t="inlineStr">
        <is>
          <t>https://www.youtube.com/results?search_query=How+to+get+started+with+Kyūdō:+Tips+and+tricks+for+beginners&amp;sp=EgQgAXAB</t>
        </is>
      </c>
    </row>
    <row r="6789" ht="25.5" customHeight="1">
      <c r="A6789" t="inlineStr">
        <is>
          <t>kyūdō</t>
        </is>
      </c>
      <c r="B6789" t="inlineStr">
        <is>
          <t>Stages in a Kyūdō competition: A comprehensive breakdown</t>
        </is>
      </c>
      <c r="C6789"/>
      <c r="D6789"/>
      <c r="E6789" t="inlineStr">
        <is>
          <t>https://www.youtube.com/results?search_query=Stages+in+a+Kyūdō+competition:+A+comprehensive+breakdown&amp;sp=EgQgAXAB</t>
        </is>
      </c>
    </row>
    <row r="6790" ht="25.5" customHeight="1">
      <c r="A6790" t="inlineStr">
        <is>
          <t>kyūdō</t>
        </is>
      </c>
      <c r="B6790" t="inlineStr">
        <is>
          <t>Kyūdō vs. Western archery: Key differences and similarities</t>
        </is>
      </c>
      <c r="C6790"/>
      <c r="D6790"/>
      <c r="E6790" t="inlineStr">
        <is>
          <t>https://www.youtube.com/results?search_query=Kyūdō+vs.+Western+archery:+Key+differences+and+similarities&amp;sp=EgQgAXAB</t>
        </is>
      </c>
    </row>
    <row r="6791" ht="25.5" customHeight="1">
      <c r="A6791" t="inlineStr">
        <is>
          <t>kyūdō</t>
        </is>
      </c>
      <c r="B6791" t="inlineStr">
        <is>
          <t>Making a Kyūdō bow: Traditional Japanese craftsmanship</t>
        </is>
      </c>
      <c r="C6791"/>
      <c r="D6791"/>
      <c r="E6791" t="inlineStr">
        <is>
          <t>https://www.youtube.com/results?search_query=Making+a+Kyūdō+bow:+Traditional+Japanese+craftsmanship&amp;sp=EgQgAXAB</t>
        </is>
      </c>
    </row>
    <row r="6792" ht="25.5" customHeight="1">
      <c r="A6792" t="inlineStr">
        <is>
          <t>kyūdō</t>
        </is>
      </c>
      <c r="B6792" t="inlineStr">
        <is>
          <t>Full Kyūdō demonstration with expert commentary</t>
        </is>
      </c>
      <c r="C6792"/>
      <c r="D6792"/>
      <c r="E6792" t="inlineStr">
        <is>
          <t>https://www.youtube.com/results?search_query=Full+Kyūdō+demonstration+with+expert+commentary&amp;sp=EgQgAXAB</t>
        </is>
      </c>
    </row>
    <row r="6793" ht="25.5" customHeight="1">
      <c r="A6793" t="inlineStr">
        <is>
          <t>kyūdō</t>
        </is>
      </c>
      <c r="B6793" t="inlineStr">
        <is>
          <t>Mastering Kyūdō: A stepbystep progression guide</t>
        </is>
      </c>
      <c r="C6793"/>
      <c r="D6793"/>
      <c r="E6793" t="inlineStr">
        <is>
          <t>https://www.youtube.com/results?search_query=Mastering+Kyūdō:+A+stepbystep+progression+guide&amp;sp=EgQgAXAB</t>
        </is>
      </c>
    </row>
    <row r="6794" ht="25.5" customHeight="1">
      <c r="A6794" t="inlineStr">
        <is>
          <t>pitch and putt</t>
        </is>
      </c>
      <c r="B6794" t="inlineStr">
        <is>
          <t>How to play pitch and putt for beginners</t>
        </is>
      </c>
      <c r="C6794"/>
      <c r="D6794"/>
      <c r="E6794" t="inlineStr">
        <is>
          <t>https://www.youtube.com/results?search_query=How+to+play+pitch+and+putt+for+beginners&amp;sp=EgQgAXAB</t>
        </is>
      </c>
    </row>
    <row r="6795" ht="25.5" customHeight="1">
      <c r="A6795" t="inlineStr">
        <is>
          <t>pitch and putt</t>
        </is>
      </c>
      <c r="B6795" t="inlineStr">
        <is>
          <t>Best techniques for pitch and putt</t>
        </is>
      </c>
      <c r="C6795"/>
      <c r="D6795"/>
      <c r="E6795" t="inlineStr">
        <is>
          <t>https://www.youtube.com/results?search_query=Best+techniques+for+pitch+and+putt&amp;sp=EgQgAXAB</t>
        </is>
      </c>
    </row>
    <row r="6796" ht="25.5" customHeight="1">
      <c r="A6796" t="inlineStr">
        <is>
          <t>pitch and putt</t>
        </is>
      </c>
      <c r="B6796" t="inlineStr">
        <is>
          <t>Day in the life of a pitch and putt player</t>
        </is>
      </c>
      <c r="C6796"/>
      <c r="D6796"/>
      <c r="E6796" t="inlineStr">
        <is>
          <t>https://www.youtube.com/results?search_query=Day+in+the+life+of+a+pitch+and+putt+player&amp;sp=EgQgAXAB</t>
        </is>
      </c>
    </row>
    <row r="6797" ht="25.5" customHeight="1">
      <c r="A6797" t="inlineStr">
        <is>
          <t>pitch and putt</t>
        </is>
      </c>
      <c r="B6797" t="inlineStr">
        <is>
          <t>Mastering pitch and putt: tips and tricks</t>
        </is>
      </c>
      <c r="C6797"/>
      <c r="D6797"/>
      <c r="E6797" t="inlineStr">
        <is>
          <t>https://www.youtube.com/results?search_query=Mastering+pitch+and+putt:+tips+and+tricks&amp;sp=EgQgAXAB</t>
        </is>
      </c>
    </row>
    <row r="6798" ht="25.5" customHeight="1">
      <c r="A6798" t="inlineStr">
        <is>
          <t>pitch and putt</t>
        </is>
      </c>
      <c r="B6798" t="inlineStr">
        <is>
          <t>Essential skills for pitch and putt</t>
        </is>
      </c>
      <c r="C6798"/>
      <c r="D6798"/>
      <c r="E6798" t="inlineStr">
        <is>
          <t>https://www.youtube.com/results?search_query=Essential+skills+for+pitch+and+putt&amp;sp=EgQgAXAB</t>
        </is>
      </c>
    </row>
    <row r="6799" ht="25.5" customHeight="1">
      <c r="A6799" t="inlineStr">
        <is>
          <t>pitch and putt</t>
        </is>
      </c>
      <c r="B6799" t="inlineStr">
        <is>
          <t>Top pitch and putt games highlights</t>
        </is>
      </c>
      <c r="C6799"/>
      <c r="D6799"/>
      <c r="E6799" t="inlineStr">
        <is>
          <t>https://www.youtube.com/results?search_query=Top+pitch+and+putt+games+highlights&amp;sp=EgQgAXAB</t>
        </is>
      </c>
    </row>
    <row r="6800" ht="25.5" customHeight="1">
      <c r="A6800" t="inlineStr">
        <is>
          <t>pitch and putt</t>
        </is>
      </c>
      <c r="B6800" t="inlineStr">
        <is>
          <t>Pitch and putt tournaments footage</t>
        </is>
      </c>
      <c r="C6800"/>
      <c r="D6800"/>
      <c r="E6800" t="inlineStr">
        <is>
          <t>https://www.youtube.com/results?search_query=Pitch+and+putt+tournaments+footage&amp;sp=EgQgAXAB</t>
        </is>
      </c>
    </row>
    <row r="6801" ht="25.5" customHeight="1">
      <c r="A6801" t="inlineStr">
        <is>
          <t>pitch and putt</t>
        </is>
      </c>
      <c r="B6801" t="inlineStr">
        <is>
          <t>Improving your pitch and putt game strategy</t>
        </is>
      </c>
      <c r="C6801"/>
      <c r="D6801"/>
      <c r="E6801" t="inlineStr">
        <is>
          <t>https://www.youtube.com/results?search_query=Improving+your+pitch+and+putt+game+strategy&amp;sp=EgQgAXAB</t>
        </is>
      </c>
    </row>
    <row r="6802" ht="25.5" customHeight="1">
      <c r="A6802" t="inlineStr">
        <is>
          <t>pitch and putt</t>
        </is>
      </c>
      <c r="B6802" t="inlineStr">
        <is>
          <t>Learning from professionals: pitch and putt</t>
        </is>
      </c>
      <c r="C6802"/>
      <c r="D6802"/>
      <c r="E6802" t="inlineStr">
        <is>
          <t>https://www.youtube.com/results?search_query=Learning+from+professionals:+pitch+and+putt&amp;sp=EgQgAXAB</t>
        </is>
      </c>
    </row>
    <row r="6803" ht="25.5" customHeight="1">
      <c r="A6803" t="inlineStr">
        <is>
          <t>pitch and putt</t>
        </is>
      </c>
      <c r="B6803" t="inlineStr">
        <is>
          <t>Comprehensive guide to pitch and putt equipment</t>
        </is>
      </c>
      <c r="C6803"/>
      <c r="D6803"/>
      <c r="E6803" t="inlineStr">
        <is>
          <t>https://www.youtube.com/results?search_query=Comprehensive+guide+to+pitch+and+putt+equipment&amp;sp=EgQgAXAB</t>
        </is>
      </c>
    </row>
    <row r="6804" ht="25.5" customHeight="1">
      <c r="A6804" t="inlineStr">
        <is>
          <t>croquet</t>
        </is>
      </c>
      <c r="B6804" t="inlineStr">
        <is>
          <t>How to play Croquet for beginners</t>
        </is>
      </c>
      <c r="C6804"/>
      <c r="D6804"/>
      <c r="E6804" t="inlineStr">
        <is>
          <t>https://www.youtube.com/results?search_query=How+to+play+Croquet+for+beginners&amp;sp=EgQgAXAB</t>
        </is>
      </c>
    </row>
    <row r="6805" ht="25.5" customHeight="1">
      <c r="A6805" t="inlineStr">
        <is>
          <t>croquet</t>
        </is>
      </c>
      <c r="B6805" t="inlineStr">
        <is>
          <t>Rules of Croquet explained</t>
        </is>
      </c>
      <c r="C6805"/>
      <c r="D6805"/>
      <c r="E6805" t="inlineStr">
        <is>
          <t>https://www.youtube.com/results?search_query=Rules+of+Croquet+explained&amp;sp=EgQgAXAB</t>
        </is>
      </c>
    </row>
    <row r="6806" ht="25.5" customHeight="1">
      <c r="A6806" t="inlineStr">
        <is>
          <t>croquet</t>
        </is>
      </c>
      <c r="B6806" t="inlineStr">
        <is>
          <t>Day in the life of a professional Croquet player</t>
        </is>
      </c>
      <c r="C6806"/>
      <c r="D6806"/>
      <c r="E6806" t="inlineStr">
        <is>
          <t>https://www.youtube.com/results?search_query=Day+in+the+life+of+a+professional+Croquet+player&amp;sp=EgQgAXAB</t>
        </is>
      </c>
    </row>
    <row r="6807" ht="25.5" customHeight="1">
      <c r="A6807" t="inlineStr">
        <is>
          <t>croquet</t>
        </is>
      </c>
      <c r="B6807" t="inlineStr">
        <is>
          <t>Croquet championship highlights</t>
        </is>
      </c>
      <c r="C6807"/>
      <c r="D6807"/>
      <c r="E6807" t="inlineStr">
        <is>
          <t>https://www.youtube.com/results?search_query=Croquet+championship+highlights&amp;sp=EgQgAXAB</t>
        </is>
      </c>
    </row>
    <row r="6808" ht="25.5" customHeight="1">
      <c r="A6808" t="inlineStr">
        <is>
          <t>croquet</t>
        </is>
      </c>
      <c r="B6808" t="inlineStr">
        <is>
          <t>Best Croquet strategies</t>
        </is>
      </c>
      <c r="C6808"/>
      <c r="D6808"/>
      <c r="E6808" t="inlineStr">
        <is>
          <t>https://www.youtube.com/results?search_query=Best+Croquet+strategies&amp;sp=EgQgAXAB</t>
        </is>
      </c>
    </row>
    <row r="6809" ht="25.5" customHeight="1">
      <c r="A6809" t="inlineStr">
        <is>
          <t>croquet</t>
        </is>
      </c>
      <c r="B6809" t="inlineStr">
        <is>
          <t>Practicing Croquet: Tips and tricks</t>
        </is>
      </c>
      <c r="C6809"/>
      <c r="D6809"/>
      <c r="E6809" t="inlineStr">
        <is>
          <t>https://www.youtube.com/results?search_query=Practicing+Croquet:+Tips+and+tricks&amp;sp=EgQgAXAB</t>
        </is>
      </c>
    </row>
    <row r="6810" ht="25.5" customHeight="1">
      <c r="A6810" t="inlineStr">
        <is>
          <t>croquet</t>
        </is>
      </c>
      <c r="B6810" t="inlineStr">
        <is>
          <t>The history of Croquet</t>
        </is>
      </c>
      <c r="C6810"/>
      <c r="D6810"/>
      <c r="E6810" t="inlineStr">
        <is>
          <t>https://www.youtube.com/results?search_query=The+history+of+Croquet&amp;sp=EgQgAXAB</t>
        </is>
      </c>
    </row>
    <row r="6811" ht="25.5" customHeight="1">
      <c r="A6811" t="inlineStr">
        <is>
          <t>croquet</t>
        </is>
      </c>
      <c r="B6811" t="inlineStr">
        <is>
          <t>How to set up your own Croquet lawn</t>
        </is>
      </c>
      <c r="C6811"/>
      <c r="D6811"/>
      <c r="E6811" t="inlineStr">
        <is>
          <t>https://www.youtube.com/results?search_query=How+to+set+up+your+own+Croquet+lawn&amp;sp=EgQgAXAB</t>
        </is>
      </c>
    </row>
    <row r="6812" ht="25.5" customHeight="1">
      <c r="A6812" t="inlineStr">
        <is>
          <t>croquet</t>
        </is>
      </c>
      <c r="B6812" t="inlineStr">
        <is>
          <t>Fundamental skills in Croquet</t>
        </is>
      </c>
      <c r="C6812"/>
      <c r="D6812"/>
      <c r="E6812" t="inlineStr">
        <is>
          <t>https://www.youtube.com/results?search_query=Fundamental+skills+in+Croquet&amp;sp=EgQgAXAB</t>
        </is>
      </c>
    </row>
    <row r="6813" ht="25.5" customHeight="1">
      <c r="A6813" t="inlineStr">
        <is>
          <t>croquet</t>
        </is>
      </c>
      <c r="B6813" t="inlineStr">
        <is>
          <t>Advanced tactics in Croquet gameplay</t>
        </is>
      </c>
      <c r="C6813"/>
      <c r="D6813"/>
      <c r="E6813" t="inlineStr">
        <is>
          <t>https://www.youtube.com/results?search_query=Advanced+tactics+in+Croquet+gameplay&amp;sp=EgQgAXAB</t>
        </is>
      </c>
    </row>
    <row r="6814" ht="25.5" customHeight="1">
      <c r="A6814" t="inlineStr">
        <is>
          <t>cue sports</t>
        </is>
      </c>
      <c r="B6814" t="inlineStr">
        <is>
          <t>How to play cue sports for beginners</t>
        </is>
      </c>
      <c r="C6814"/>
      <c r="D6814"/>
      <c r="E6814" t="inlineStr">
        <is>
          <t>https://www.youtube.com/results?search_query=How+to+play+cue+sports+for+beginners&amp;sp=EgQgAXAB</t>
        </is>
      </c>
    </row>
    <row r="6815" ht="25.5" customHeight="1">
      <c r="A6815" t="inlineStr">
        <is>
          <t>cue sports</t>
        </is>
      </c>
      <c r="B6815" t="inlineStr">
        <is>
          <t>Day in the life of a professional cue sports player</t>
        </is>
      </c>
      <c r="C6815"/>
      <c r="D6815"/>
      <c r="E6815" t="inlineStr">
        <is>
          <t>https://www.youtube.com/results?search_query=Day+in+the+life+of+a+professional+cue+sports+player&amp;sp=EgQgAXAB</t>
        </is>
      </c>
    </row>
    <row r="6816" ht="25.5" customHeight="1">
      <c r="A6816" t="inlineStr">
        <is>
          <t>cue sports</t>
        </is>
      </c>
      <c r="B6816" t="inlineStr">
        <is>
          <t>Top cue sports championships</t>
        </is>
      </c>
      <c r="C6816"/>
      <c r="D6816"/>
      <c r="E6816" t="inlineStr">
        <is>
          <t>https://www.youtube.com/results?search_query=Top+cue+sports+championships&amp;sp=EgQgAXAB</t>
        </is>
      </c>
    </row>
    <row r="6817" ht="25.5" customHeight="1">
      <c r="A6817" t="inlineStr">
        <is>
          <t>cue sports</t>
        </is>
      </c>
      <c r="B6817" t="inlineStr">
        <is>
          <t>Cue sports techniques and strategies</t>
        </is>
      </c>
      <c r="C6817"/>
      <c r="D6817"/>
      <c r="E6817" t="inlineStr">
        <is>
          <t>https://www.youtube.com/results?search_query=Cue+sports+techniques+and+strategies&amp;sp=EgQgAXAB</t>
        </is>
      </c>
    </row>
    <row r="6818" ht="25.5" customHeight="1">
      <c r="A6818" t="inlineStr">
        <is>
          <t>cue sports</t>
        </is>
      </c>
      <c r="B6818" t="inlineStr">
        <is>
          <t>History and evolution of cue sports</t>
        </is>
      </c>
      <c r="C6818"/>
      <c r="D6818"/>
      <c r="E6818" t="inlineStr">
        <is>
          <t>https://www.youtube.com/results?search_query=History+and+evolution+of+cue+sports&amp;sp=EgQgAXAB</t>
        </is>
      </c>
    </row>
    <row r="6819" ht="25.5" customHeight="1">
      <c r="A6819" t="inlineStr">
        <is>
          <t>cue sports</t>
        </is>
      </c>
      <c r="B6819" t="inlineStr">
        <is>
          <t>Cue sports equipment and how to choose them</t>
        </is>
      </c>
      <c r="C6819"/>
      <c r="D6819"/>
      <c r="E6819" t="inlineStr">
        <is>
          <t>https://www.youtube.com/results?search_query=Cue+sports+equipment+and+how+to+choose+them&amp;sp=EgQgAXAB</t>
        </is>
      </c>
    </row>
    <row r="6820" ht="25.5" customHeight="1">
      <c r="A6820" t="inlineStr">
        <is>
          <t>cue sports</t>
        </is>
      </c>
      <c r="B6820" t="inlineStr">
        <is>
          <t>Differences between various types of cue sports</t>
        </is>
      </c>
      <c r="C6820"/>
      <c r="D6820"/>
      <c r="E6820" t="inlineStr">
        <is>
          <t>https://www.youtube.com/results?search_query=Differences+between+various+types+of+cue+sports&amp;sp=EgQgAXAB</t>
        </is>
      </c>
    </row>
    <row r="6821" ht="25.5" customHeight="1">
      <c r="A6821" t="inlineStr">
        <is>
          <t>cue sports</t>
        </is>
      </c>
      <c r="B6821" t="inlineStr">
        <is>
          <t>Cue sports training routines</t>
        </is>
      </c>
      <c r="C6821"/>
      <c r="D6821"/>
      <c r="E6821" t="inlineStr">
        <is>
          <t>https://www.youtube.com/results?search_query=Cue+sports+training+routines&amp;sp=EgQgAXAB</t>
        </is>
      </c>
    </row>
    <row r="6822" ht="25.5" customHeight="1">
      <c r="A6822" t="inlineStr">
        <is>
          <t>cue sports</t>
        </is>
      </c>
      <c r="B6822" t="inlineStr">
        <is>
          <t>Tips and trick shots in cue sports</t>
        </is>
      </c>
      <c r="C6822"/>
      <c r="D6822"/>
      <c r="E6822" t="inlineStr">
        <is>
          <t>https://www.youtube.com/results?search_query=Tips+and+trick+shots+in+cue+sports&amp;sp=EgQgAXAB</t>
        </is>
      </c>
    </row>
    <row r="6823" ht="25.5" customHeight="1">
      <c r="A6823" t="inlineStr">
        <is>
          <t>cue sports</t>
        </is>
      </c>
      <c r="B6823" t="inlineStr">
        <is>
          <t>Masterclasses on cue sports techniques</t>
        </is>
      </c>
      <c r="C6823"/>
      <c r="D6823"/>
      <c r="E6823" t="inlineStr">
        <is>
          <t>https://www.youtube.com/results?search_query=Masterclasses+on+cue+sports+techniques&amp;sp=EgQgAXAB</t>
        </is>
      </c>
    </row>
    <row r="6824" ht="25.5" customHeight="1">
      <c r="A6824" t="inlineStr">
        <is>
          <t>eight-ball</t>
        </is>
      </c>
      <c r="B6824" t="inlineStr">
        <is>
          <t>How to play eightball pool like a pro</t>
        </is>
      </c>
      <c r="C6824"/>
      <c r="D6824"/>
      <c r="E6824" t="inlineStr">
        <is>
          <t>https://www.youtube.com/results?search_query=How+to+play+eightball+pool+like+a+pro&amp;sp=EgQgAXAB</t>
        </is>
      </c>
    </row>
    <row r="6825" ht="25.5" customHeight="1">
      <c r="A6825" t="inlineStr">
        <is>
          <t>eight-ball</t>
        </is>
      </c>
      <c r="B6825" t="inlineStr">
        <is>
          <t>Beginner's guide to eightball pool</t>
        </is>
      </c>
      <c r="C6825"/>
      <c r="D6825"/>
      <c r="E6825" t="inlineStr">
        <is>
          <t>https://www.youtube.com/results?search_query=Beginner's+guide+to+eightball+pool&amp;sp=EgQgAXAB</t>
        </is>
      </c>
    </row>
    <row r="6826" ht="25.5" customHeight="1">
      <c r="A6826" t="inlineStr">
        <is>
          <t>eight-ball</t>
        </is>
      </c>
      <c r="B6826" t="inlineStr">
        <is>
          <t>Eightball pool championship matches</t>
        </is>
      </c>
      <c r="C6826"/>
      <c r="D6826"/>
      <c r="E6826" t="inlineStr">
        <is>
          <t>https://www.youtube.com/results?search_query=Eightball+pool+championship+matches&amp;sp=EgQgAXAB</t>
        </is>
      </c>
    </row>
    <row r="6827" ht="25.5" customHeight="1">
      <c r="A6827" t="inlineStr">
        <is>
          <t>eight-ball</t>
        </is>
      </c>
      <c r="B6827" t="inlineStr">
        <is>
          <t>Best eightball pool trick shots</t>
        </is>
      </c>
      <c r="C6827"/>
      <c r="D6827"/>
      <c r="E6827" t="inlineStr">
        <is>
          <t>https://www.youtube.com/results?search_query=Best+eightball+pool+trick+shots&amp;sp=EgQgAXAB</t>
        </is>
      </c>
    </row>
    <row r="6828" ht="25.5" customHeight="1">
      <c r="A6828" t="inlineStr">
        <is>
          <t>eight-ball</t>
        </is>
      </c>
      <c r="B6828" t="inlineStr">
        <is>
          <t>Improving accuracy in eightball pool</t>
        </is>
      </c>
      <c r="C6828"/>
      <c r="D6828"/>
      <c r="E6828" t="inlineStr">
        <is>
          <t>https://www.youtube.com/results?search_query=Improving+accuracy+in+eightball+pool&amp;sp=EgQgAXAB</t>
        </is>
      </c>
    </row>
    <row r="6829" ht="25.5" customHeight="1">
      <c r="A6829" t="inlineStr">
        <is>
          <t>eight-ball</t>
        </is>
      </c>
      <c r="B6829" t="inlineStr">
        <is>
          <t>Day in the life of a professional eightball pool player</t>
        </is>
      </c>
      <c r="C6829"/>
      <c r="D6829"/>
      <c r="E6829" t="inlineStr">
        <is>
          <t>https://www.youtube.com/results?search_query=Day+in+the+life+of+a+professional+eightball+pool+player&amp;sp=EgQgAXAB</t>
        </is>
      </c>
    </row>
    <row r="6830" ht="25.5" customHeight="1">
      <c r="A6830" t="inlineStr">
        <is>
          <t>eight-ball</t>
        </is>
      </c>
      <c r="B6830" t="inlineStr">
        <is>
          <t>Eightball pool: Mistakes to avoid</t>
        </is>
      </c>
      <c r="C6830"/>
      <c r="D6830"/>
      <c r="E6830" t="inlineStr">
        <is>
          <t>https://www.youtube.com/results?search_query=Eightball+pool:+Mistakes+to+avoid&amp;sp=EgQgAXAB</t>
        </is>
      </c>
    </row>
    <row r="6831" ht="25.5" customHeight="1">
      <c r="A6831" t="inlineStr">
        <is>
          <t>eight-ball</t>
        </is>
      </c>
      <c r="B6831" t="inlineStr">
        <is>
          <t>How to choose eightball pool equipment</t>
        </is>
      </c>
      <c r="C6831"/>
      <c r="D6831"/>
      <c r="E6831" t="inlineStr">
        <is>
          <t>https://www.youtube.com/results?search_query=How+to+choose+eightball+pool+equipment&amp;sp=EgQgAXAB</t>
        </is>
      </c>
    </row>
    <row r="6832" ht="25.5" customHeight="1">
      <c r="A6832" t="inlineStr">
        <is>
          <t>eight-ball</t>
        </is>
      </c>
      <c r="B6832" t="inlineStr">
        <is>
          <t>Teaching kids how to play eightball pool</t>
        </is>
      </c>
      <c r="C6832"/>
      <c r="D6832"/>
      <c r="E6832" t="inlineStr">
        <is>
          <t>https://www.youtube.com/results?search_query=Teaching+kids+how+to+play+eightball+pool&amp;sp=EgQgAXAB</t>
        </is>
      </c>
    </row>
    <row r="6833" ht="25.5" customHeight="1">
      <c r="A6833" t="inlineStr">
        <is>
          <t>eight-ball</t>
        </is>
      </c>
      <c r="B6833" t="inlineStr">
        <is>
          <t>Legend players of the eightball pool.</t>
        </is>
      </c>
      <c r="C6833"/>
      <c r="D6833"/>
      <c r="E6833" t="inlineStr">
        <is>
          <t>https://www.youtube.com/results?search_query=Legend+players+of+the+eightball+pool.&amp;sp=EgQgAXAB</t>
        </is>
      </c>
    </row>
    <row r="6834" ht="25.5" customHeight="1">
      <c r="A6834" t="inlineStr">
        <is>
          <t>blackball (pool)</t>
        </is>
      </c>
      <c r="B6834" t="inlineStr">
        <is>
          <t>How to play Blackball pool for beginners</t>
        </is>
      </c>
      <c r="C6834"/>
      <c r="D6834"/>
      <c r="E6834" t="inlineStr">
        <is>
          <t>https://www.youtube.com/results?search_query=How+to+play+Blackball+pool+for+beginners&amp;sp=EgQgAXAB</t>
        </is>
      </c>
    </row>
    <row r="6835" ht="25.5" customHeight="1">
      <c r="A6835" t="inlineStr">
        <is>
          <t>blackball (pool)</t>
        </is>
      </c>
      <c r="B6835" t="inlineStr">
        <is>
          <t>Blackball pool championship games</t>
        </is>
      </c>
      <c r="C6835"/>
      <c r="D6835"/>
      <c r="E6835" t="inlineStr">
        <is>
          <t>https://www.youtube.com/results?search_query=Blackball+pool+championship+games&amp;sp=EgQgAXAB</t>
        </is>
      </c>
    </row>
    <row r="6836" ht="25.5" customHeight="1">
      <c r="A6836" t="inlineStr">
        <is>
          <t>blackball (pool)</t>
        </is>
      </c>
      <c r="B6836" t="inlineStr">
        <is>
          <t>Tips and tricks for winning Blackball pool</t>
        </is>
      </c>
      <c r="C6836"/>
      <c r="D6836"/>
      <c r="E6836" t="inlineStr">
        <is>
          <t>https://www.youtube.com/results?search_query=Tips+and+tricks+for+winning+Blackball+pool&amp;sp=EgQgAXAB</t>
        </is>
      </c>
    </row>
    <row r="6837" ht="25.5" customHeight="1">
      <c r="A6837" t="inlineStr">
        <is>
          <t>blackball (pool)</t>
        </is>
      </c>
      <c r="B6837" t="inlineStr">
        <is>
          <t>Best Blackball pool shots ever</t>
        </is>
      </c>
      <c r="C6837"/>
      <c r="D6837"/>
      <c r="E6837" t="inlineStr">
        <is>
          <t>https://www.youtube.com/results?search_query=Best+Blackball+pool+shots+ever&amp;sp=EgQgAXAB</t>
        </is>
      </c>
    </row>
    <row r="6838" ht="25.5" customHeight="1">
      <c r="A6838" t="inlineStr">
        <is>
          <t>blackball (pool)</t>
        </is>
      </c>
      <c r="B6838" t="inlineStr">
        <is>
          <t>Day in the life of a professional Blackball pool player</t>
        </is>
      </c>
      <c r="C6838"/>
      <c r="D6838"/>
      <c r="E6838" t="inlineStr">
        <is>
          <t>https://www.youtube.com/results?search_query=Day+in+the+life+of+a+professional+Blackball+pool+player&amp;sp=EgQgAXAB</t>
        </is>
      </c>
    </row>
    <row r="6839" ht="25.5" customHeight="1">
      <c r="A6839" t="inlineStr">
        <is>
          <t>blackball (pool)</t>
        </is>
      </c>
      <c r="B6839" t="inlineStr">
        <is>
          <t>Blackball pool rules explained</t>
        </is>
      </c>
      <c r="C6839"/>
      <c r="D6839"/>
      <c r="E6839" t="inlineStr">
        <is>
          <t>https://www.youtube.com/results?search_query=Blackball+pool+rules+explained&amp;sp=EgQgAXAB</t>
        </is>
      </c>
    </row>
    <row r="6840" ht="25.5" customHeight="1">
      <c r="A6840" t="inlineStr">
        <is>
          <t>blackball (pool)</t>
        </is>
      </c>
      <c r="B6840" t="inlineStr">
        <is>
          <t>Professional Blackball pool tournaments</t>
        </is>
      </c>
      <c r="C6840"/>
      <c r="D6840"/>
      <c r="E6840" t="inlineStr">
        <is>
          <t>https://www.youtube.com/results?search_query=Professional+Blackball+pool+tournaments&amp;sp=EgQgAXAB</t>
        </is>
      </c>
    </row>
    <row r="6841" ht="25.5" customHeight="1">
      <c r="A6841" t="inlineStr">
        <is>
          <t>blackball (pool)</t>
        </is>
      </c>
      <c r="B6841" t="inlineStr">
        <is>
          <t>Basic strategies for winning at Blackball pool</t>
        </is>
      </c>
      <c r="C6841"/>
      <c r="D6841"/>
      <c r="E6841" t="inlineStr">
        <is>
          <t>https://www.youtube.com/results?search_query=Basic+strategies+for+winning+at+Blackball+pool&amp;sp=EgQgAXAB</t>
        </is>
      </c>
    </row>
    <row r="6842" ht="25.5" customHeight="1">
      <c r="A6842" t="inlineStr">
        <is>
          <t>blackball (pool)</t>
        </is>
      </c>
      <c r="B6842" t="inlineStr">
        <is>
          <t>Prolevel Blackball pool game analysis</t>
        </is>
      </c>
      <c r="C6842"/>
      <c r="D6842"/>
      <c r="E6842" t="inlineStr">
        <is>
          <t>https://www.youtube.com/results?search_query=Prolevel+Blackball+pool+game+analysis&amp;sp=EgQgAXAB</t>
        </is>
      </c>
    </row>
    <row r="6843" ht="25.5" customHeight="1">
      <c r="A6843" t="inlineStr">
        <is>
          <t>blackball (pool)</t>
        </is>
      </c>
      <c r="B6843" t="inlineStr">
        <is>
          <t>Training guide for Blackball pool players</t>
        </is>
      </c>
      <c r="C6843"/>
      <c r="D6843"/>
      <c r="E6843" t="inlineStr">
        <is>
          <t>https://www.youtube.com/results?search_query=Training+guide+for+Blackball+pool+players&amp;sp=EgQgAXAB</t>
        </is>
      </c>
    </row>
    <row r="6844" ht="25.5" customHeight="1">
      <c r="A6844" t="inlineStr">
        <is>
          <t>nine-ball</t>
        </is>
      </c>
      <c r="B6844" t="inlineStr">
        <is>
          <t>How to play nineball pool for beginners</t>
        </is>
      </c>
      <c r="C6844"/>
      <c r="D6844"/>
      <c r="E6844" t="inlineStr">
        <is>
          <t>https://www.youtube.com/results?search_query=How+to+play+nineball+pool+for+beginners&amp;sp=EgQgAXAB</t>
        </is>
      </c>
    </row>
    <row r="6845" ht="25.5" customHeight="1">
      <c r="A6845" t="inlineStr">
        <is>
          <t>nine-ball</t>
        </is>
      </c>
      <c r="B6845" t="inlineStr">
        <is>
          <t>Understanding the rules of nineball billiards</t>
        </is>
      </c>
      <c r="C6845"/>
      <c r="D6845"/>
      <c r="E6845" t="inlineStr">
        <is>
          <t>https://www.youtube.com/results?search_query=Understanding+the+rules+of+nineball+billiards&amp;sp=EgQgAXAB</t>
        </is>
      </c>
    </row>
    <row r="6846" ht="25.5" customHeight="1">
      <c r="A6846" t="inlineStr">
        <is>
          <t>nine-ball</t>
        </is>
      </c>
      <c r="B6846" t="inlineStr">
        <is>
          <t>Nineball pool championship highlights</t>
        </is>
      </c>
      <c r="C6846"/>
      <c r="D6846"/>
      <c r="E6846" t="inlineStr">
        <is>
          <t>https://www.youtube.com/results?search_query=Nineball+pool+championship+highlights&amp;sp=EgQgAXAB</t>
        </is>
      </c>
    </row>
    <row r="6847" ht="25.5" customHeight="1">
      <c r="A6847" t="inlineStr">
        <is>
          <t>nine-ball</t>
        </is>
      </c>
      <c r="B6847" t="inlineStr">
        <is>
          <t>Day in the life of a professional nineball player</t>
        </is>
      </c>
      <c r="C6847"/>
      <c r="D6847"/>
      <c r="E6847" t="inlineStr">
        <is>
          <t>https://www.youtube.com/results?search_query=Day+in+the+life+of+a+professional+nineball+player&amp;sp=EgQgAXAB</t>
        </is>
      </c>
    </row>
    <row r="6848" ht="25.5" customHeight="1">
      <c r="A6848" t="inlineStr">
        <is>
          <t>nine-ball</t>
        </is>
      </c>
      <c r="B6848" t="inlineStr">
        <is>
          <t>Winning strategies for nineball pool games</t>
        </is>
      </c>
      <c r="C6848"/>
      <c r="D6848"/>
      <c r="E6848" t="inlineStr">
        <is>
          <t>https://www.youtube.com/results?search_query=Winning+strategies+for+nineball+pool+games&amp;sp=EgQgAXAB</t>
        </is>
      </c>
    </row>
    <row r="6849" ht="25.5" customHeight="1">
      <c r="A6849" t="inlineStr">
        <is>
          <t>nine-ball</t>
        </is>
      </c>
      <c r="B6849" t="inlineStr">
        <is>
          <t>How to set up the table for nineball</t>
        </is>
      </c>
      <c r="C6849"/>
      <c r="D6849"/>
      <c r="E6849" t="inlineStr">
        <is>
          <t>https://www.youtube.com/results?search_query=How+to+set+up+the+table+for+nineball&amp;sp=EgQgAXAB</t>
        </is>
      </c>
    </row>
    <row r="6850" ht="25.5" customHeight="1">
      <c r="A6850" t="inlineStr">
        <is>
          <t>nine-ball</t>
        </is>
      </c>
      <c r="B6850" t="inlineStr">
        <is>
          <t>Best nineball shot techniques</t>
        </is>
      </c>
      <c r="C6850"/>
      <c r="D6850"/>
      <c r="E6850" t="inlineStr">
        <is>
          <t>https://www.youtube.com/results?search_query=Best+nineball+shot+techniques&amp;sp=EgQgAXAB</t>
        </is>
      </c>
    </row>
    <row r="6851" ht="25.5" customHeight="1">
      <c r="A6851" t="inlineStr">
        <is>
          <t>nine-ball</t>
        </is>
      </c>
      <c r="B6851" t="inlineStr">
        <is>
          <t>Greatest nineball matches in history</t>
        </is>
      </c>
      <c r="C6851"/>
      <c r="D6851"/>
      <c r="E6851" t="inlineStr">
        <is>
          <t>https://www.youtube.com/results?search_query=Greatest+nineball+matches+in+history&amp;sp=EgQgAXAB</t>
        </is>
      </c>
    </row>
    <row r="6852" ht="25.5" customHeight="1">
      <c r="A6852" t="inlineStr">
        <is>
          <t>nine-ball</t>
        </is>
      </c>
      <c r="B6852" t="inlineStr">
        <is>
          <t>How to master the break in nineball pool</t>
        </is>
      </c>
      <c r="C6852"/>
      <c r="D6852"/>
      <c r="E6852" t="inlineStr">
        <is>
          <t>https://www.youtube.com/results?search_query=How+to+master+the+break+in+nineball+pool&amp;sp=EgQgAXAB</t>
        </is>
      </c>
    </row>
    <row r="6853" ht="25.5" customHeight="1">
      <c r="A6853" t="inlineStr">
        <is>
          <t>nine-ball</t>
        </is>
      </c>
      <c r="B6853" t="inlineStr">
        <is>
          <t>Top nineball players to watch</t>
        </is>
      </c>
      <c r="C6853"/>
      <c r="D6853"/>
      <c r="E6853" t="inlineStr">
        <is>
          <t>https://www.youtube.com/results?search_query=Top+nineball+players+to+watch&amp;sp=EgQgAXAB</t>
        </is>
      </c>
    </row>
    <row r="6854" ht="25.5" customHeight="1">
      <c r="A6854" t="inlineStr">
        <is>
          <t>straight pool</t>
        </is>
      </c>
      <c r="B6854" t="inlineStr">
        <is>
          <t>How to play straight pool for beginners</t>
        </is>
      </c>
      <c r="C6854"/>
      <c r="D6854"/>
      <c r="E6854" t="inlineStr">
        <is>
          <t>https://www.youtube.com/results?search_query=How+to+play+straight+pool+for+beginners&amp;sp=EgQgAXAB</t>
        </is>
      </c>
    </row>
    <row r="6855" ht="25.5" customHeight="1">
      <c r="A6855" t="inlineStr">
        <is>
          <t>straight pool</t>
        </is>
      </c>
      <c r="B6855" t="inlineStr">
        <is>
          <t>Professional straight pool matches</t>
        </is>
      </c>
      <c r="C6855"/>
      <c r="D6855"/>
      <c r="E6855" t="inlineStr">
        <is>
          <t>https://www.youtube.com/results?search_query=Professional+straight+pool+matches&amp;sp=EgQgAXAB</t>
        </is>
      </c>
    </row>
    <row r="6856" ht="25.5" customHeight="1">
      <c r="A6856" t="inlineStr">
        <is>
          <t>straight pool</t>
        </is>
      </c>
      <c r="B6856" t="inlineStr">
        <is>
          <t>Top straight pool shots ever</t>
        </is>
      </c>
      <c r="C6856"/>
      <c r="D6856"/>
      <c r="E6856" t="inlineStr">
        <is>
          <t>https://www.youtube.com/results?search_query=Top+straight+pool+shots+ever&amp;sp=EgQgAXAB</t>
        </is>
      </c>
    </row>
    <row r="6857" ht="25.5" customHeight="1">
      <c r="A6857" t="inlineStr">
        <is>
          <t>straight pool</t>
        </is>
      </c>
      <c r="B6857" t="inlineStr">
        <is>
          <t>Straight pool strategy tutorial</t>
        </is>
      </c>
      <c r="C6857"/>
      <c r="D6857"/>
      <c r="E6857" t="inlineStr">
        <is>
          <t>https://www.youtube.com/results?search_query=Straight+pool+strategy+tutorial&amp;sp=EgQgAXAB</t>
        </is>
      </c>
    </row>
    <row r="6858" ht="25.5" customHeight="1">
      <c r="A6858" t="inlineStr">
        <is>
          <t>straight pool</t>
        </is>
      </c>
      <c r="B6858" t="inlineStr">
        <is>
          <t>Day in the life of a straight pool player</t>
        </is>
      </c>
      <c r="C6858"/>
      <c r="D6858"/>
      <c r="E6858" t="inlineStr">
        <is>
          <t>https://www.youtube.com/results?search_query=Day+in+the+life+of+a+straight+pool+player&amp;sp=EgQgAXAB</t>
        </is>
      </c>
    </row>
    <row r="6859" ht="25.5" customHeight="1">
      <c r="A6859" t="inlineStr">
        <is>
          <t>straight pool</t>
        </is>
      </c>
      <c r="B6859" t="inlineStr">
        <is>
          <t>Straight pool practice drills</t>
        </is>
      </c>
      <c r="C6859"/>
      <c r="D6859"/>
      <c r="E6859" t="inlineStr">
        <is>
          <t>https://www.youtube.com/results?search_query=Straight+pool+practice+drills&amp;sp=EgQgAXAB</t>
        </is>
      </c>
    </row>
    <row r="6860" ht="25.5" customHeight="1">
      <c r="A6860" t="inlineStr">
        <is>
          <t>straight pool</t>
        </is>
      </c>
      <c r="B6860" t="inlineStr">
        <is>
          <t>Straight pool rules and gameplay</t>
        </is>
      </c>
      <c r="C6860"/>
      <c r="D6860"/>
      <c r="E6860" t="inlineStr">
        <is>
          <t>https://www.youtube.com/results?search_query=Straight+pool+rules+and+gameplay&amp;sp=EgQgAXAB</t>
        </is>
      </c>
    </row>
    <row r="6861" ht="25.5" customHeight="1">
      <c r="A6861" t="inlineStr">
        <is>
          <t>straight pool</t>
        </is>
      </c>
      <c r="B6861" t="inlineStr">
        <is>
          <t>World straight pool championship matches</t>
        </is>
      </c>
      <c r="C6861"/>
      <c r="D6861"/>
      <c r="E6861" t="inlineStr">
        <is>
          <t>https://www.youtube.com/results?search_query=World+straight+pool+championship+matches&amp;sp=EgQgAXAB</t>
        </is>
      </c>
    </row>
    <row r="6862" ht="25.5" customHeight="1">
      <c r="A6862" t="inlineStr">
        <is>
          <t>straight pool</t>
        </is>
      </c>
      <c r="B6862" t="inlineStr">
        <is>
          <t>Billiards straight pool techniques</t>
        </is>
      </c>
      <c r="C6862"/>
      <c r="D6862"/>
      <c r="E6862" t="inlineStr">
        <is>
          <t>https://www.youtube.com/results?search_query=Billiards+straight+pool+techniques&amp;sp=EgQgAXAB</t>
        </is>
      </c>
    </row>
    <row r="6863" ht="25.5" customHeight="1">
      <c r="A6863" t="inlineStr">
        <is>
          <t>straight pool</t>
        </is>
      </c>
      <c r="B6863" t="inlineStr">
        <is>
          <t>Best straight pool matches of all time</t>
        </is>
      </c>
      <c r="C6863"/>
      <c r="D6863"/>
      <c r="E6863" t="inlineStr">
        <is>
          <t>https://www.youtube.com/results?search_query=Best+straight+pool+matches+of+all+time&amp;sp=EgQgAXAB</t>
        </is>
      </c>
    </row>
    <row r="6864" ht="25.5" customHeight="1">
      <c r="A6864" t="inlineStr">
        <is>
          <t>ten-ball</t>
        </is>
      </c>
      <c r="B6864" t="inlineStr">
        <is>
          <t>How to play tenball pool game</t>
        </is>
      </c>
      <c r="C6864"/>
      <c r="D6864"/>
      <c r="E6864" t="inlineStr">
        <is>
          <t>https://www.youtube.com/results?search_query=How+to+play+tenball+pool+game&amp;sp=EgQgAXAB</t>
        </is>
      </c>
    </row>
    <row r="6865" ht="25.5" customHeight="1">
      <c r="A6865" t="inlineStr">
        <is>
          <t>ten-ball</t>
        </is>
      </c>
      <c r="B6865" t="inlineStr">
        <is>
          <t>Tenball pool championship</t>
        </is>
      </c>
      <c r="C6865"/>
      <c r="D6865"/>
      <c r="E6865" t="inlineStr">
        <is>
          <t>https://www.youtube.com/results?search_query=Tenball+pool+championship&amp;sp=EgQgAXAB</t>
        </is>
      </c>
    </row>
    <row r="6866" ht="25.5" customHeight="1">
      <c r="A6866" t="inlineStr">
        <is>
          <t>ten-ball</t>
        </is>
      </c>
      <c r="B6866" t="inlineStr">
        <is>
          <t>Best tenball shots ever</t>
        </is>
      </c>
      <c r="C6866"/>
      <c r="D6866"/>
      <c r="E6866" t="inlineStr">
        <is>
          <t>https://www.youtube.com/results?search_query=Best+tenball+shots+ever&amp;sp=EgQgAXAB</t>
        </is>
      </c>
    </row>
    <row r="6867" ht="25.5" customHeight="1">
      <c r="A6867" t="inlineStr">
        <is>
          <t>ten-ball</t>
        </is>
      </c>
      <c r="B6867" t="inlineStr">
        <is>
          <t>Professional tenball pool match</t>
        </is>
      </c>
      <c r="C6867"/>
      <c r="D6867"/>
      <c r="E6867" t="inlineStr">
        <is>
          <t>https://www.youtube.com/results?search_query=Professional+tenball+pool+match&amp;sp=EgQgAXAB</t>
        </is>
      </c>
    </row>
    <row r="6868" ht="25.5" customHeight="1">
      <c r="A6868" t="inlineStr">
        <is>
          <t>ten-ball</t>
        </is>
      </c>
      <c r="B6868" t="inlineStr">
        <is>
          <t>Proper tenball rack setup</t>
        </is>
      </c>
      <c r="C6868"/>
      <c r="D6868"/>
      <c r="E6868" t="inlineStr">
        <is>
          <t>https://www.youtube.com/results?search_query=Proper+tenball+rack+setup&amp;sp=EgQgAXAB</t>
        </is>
      </c>
    </row>
    <row r="6869" ht="25.5" customHeight="1">
      <c r="A6869" t="inlineStr">
        <is>
          <t>ten-ball</t>
        </is>
      </c>
      <c r="B6869" t="inlineStr">
        <is>
          <t>Tutorial for tenball pool game</t>
        </is>
      </c>
      <c r="C6869"/>
      <c r="D6869"/>
      <c r="E6869" t="inlineStr">
        <is>
          <t>https://www.youtube.com/results?search_query=Tutorial+for+tenball+pool+game&amp;sp=EgQgAXAB</t>
        </is>
      </c>
    </row>
    <row r="6870" ht="25.5" customHeight="1">
      <c r="A6870" t="inlineStr">
        <is>
          <t>ten-ball</t>
        </is>
      </c>
      <c r="B6870" t="inlineStr">
        <is>
          <t>Day in the life of a professional tenball player</t>
        </is>
      </c>
      <c r="C6870"/>
      <c r="D6870"/>
      <c r="E6870" t="inlineStr">
        <is>
          <t>https://www.youtube.com/results?search_query=Day+in+the+life+of+a+professional+tenball+player&amp;sp=EgQgAXAB</t>
        </is>
      </c>
    </row>
    <row r="6871" ht="25.5" customHeight="1">
      <c r="A6871" t="inlineStr">
        <is>
          <t>ten-ball</t>
        </is>
      </c>
      <c r="B6871" t="inlineStr">
        <is>
          <t>Advanced tenball pool strategies</t>
        </is>
      </c>
      <c r="C6871"/>
      <c r="D6871"/>
      <c r="E6871" t="inlineStr">
        <is>
          <t>https://www.youtube.com/results?search_query=Advanced+tenball+pool+strategies&amp;sp=EgQgAXAB</t>
        </is>
      </c>
    </row>
    <row r="6872" ht="25.5" customHeight="1">
      <c r="A6872" t="inlineStr">
        <is>
          <t>ten-ball</t>
        </is>
      </c>
      <c r="B6872" t="inlineStr">
        <is>
          <t>Rules and guidelines for tenball pool</t>
        </is>
      </c>
      <c r="C6872"/>
      <c r="D6872"/>
      <c r="E6872" t="inlineStr">
        <is>
          <t>https://www.youtube.com/results?search_query=Rules+and+guidelines+for+tenball+pool&amp;sp=EgQgAXAB</t>
        </is>
      </c>
    </row>
    <row r="6873" ht="25.5" customHeight="1">
      <c r="A6873" t="inlineStr">
        <is>
          <t>ten-ball</t>
        </is>
      </c>
      <c r="B6873" t="inlineStr">
        <is>
          <t>Tenball pool game competition highlights</t>
        </is>
      </c>
      <c r="C6873"/>
      <c r="D6873"/>
      <c r="E6873" t="inlineStr">
        <is>
          <t>https://www.youtube.com/results?search_query=Tenball+pool+game+competition+highlights&amp;sp=EgQgAXAB</t>
        </is>
      </c>
    </row>
    <row r="6874" ht="25.5" customHeight="1">
      <c r="A6874" t="inlineStr">
        <is>
          <t>trick shot</t>
        </is>
      </c>
      <c r="B6874" t="inlineStr">
        <is>
          <t>How to do a trick shot in basketball</t>
        </is>
      </c>
      <c r="C6874"/>
      <c r="D6874"/>
      <c r="E6874" t="inlineStr">
        <is>
          <t>https://www.youtube.com/results?search_query=How+to+do+a+trick+shot+in+basketball&amp;sp=EgQgAXAB</t>
        </is>
      </c>
    </row>
    <row r="6875" ht="25.5" customHeight="1">
      <c r="A6875" t="inlineStr">
        <is>
          <t>trick shot</t>
        </is>
      </c>
      <c r="B6875" t="inlineStr">
        <is>
          <t>Trick shot tutorials for beginners</t>
        </is>
      </c>
      <c r="C6875"/>
      <c r="D6875"/>
      <c r="E6875" t="inlineStr">
        <is>
          <t>https://www.youtube.com/results?search_query=Trick+shot+tutorials+for+beginners&amp;sp=EgQgAXAB</t>
        </is>
      </c>
    </row>
    <row r="6876" ht="25.5" customHeight="1">
      <c r="A6876" t="inlineStr">
        <is>
          <t>trick shot</t>
        </is>
      </c>
      <c r="B6876" t="inlineStr">
        <is>
          <t>Day in the life of a trick shot artist</t>
        </is>
      </c>
      <c r="C6876"/>
      <c r="D6876"/>
      <c r="E6876" t="inlineStr">
        <is>
          <t>https://www.youtube.com/results?search_query=Day+in+the+life+of+a+trick+shot+artist&amp;sp=EgQgAXAB</t>
        </is>
      </c>
    </row>
    <row r="6877" ht="25.5" customHeight="1">
      <c r="A6877" t="inlineStr">
        <is>
          <t>trick shot</t>
        </is>
      </c>
      <c r="B6877" t="inlineStr">
        <is>
          <t>Most impressive trick shots in basketball history</t>
        </is>
      </c>
      <c r="C6877"/>
      <c r="D6877"/>
      <c r="E6877" t="inlineStr">
        <is>
          <t>https://www.youtube.com/results?search_query=Most+impressive+trick+shots+in+basketball+history&amp;sp=EgQgAXAB</t>
        </is>
      </c>
    </row>
    <row r="6878" ht="25.5" customHeight="1">
      <c r="A6878" t="inlineStr">
        <is>
          <t>trick shot</t>
        </is>
      </c>
      <c r="B6878" t="inlineStr">
        <is>
          <t>Top 10 insane trick shots in sports</t>
        </is>
      </c>
      <c r="C6878"/>
      <c r="D6878"/>
      <c r="E6878" t="inlineStr">
        <is>
          <t>https://www.youtube.com/results?search_query=Top+10+insane+trick+shots+in+sports&amp;sp=EgQgAXAB</t>
        </is>
      </c>
    </row>
    <row r="6879" ht="25.5" customHeight="1">
      <c r="A6879" t="inlineStr">
        <is>
          <t>trick shot</t>
        </is>
      </c>
      <c r="B6879" t="inlineStr">
        <is>
          <t>Guide to executing the perfect trick shot</t>
        </is>
      </c>
      <c r="C6879"/>
      <c r="D6879"/>
      <c r="E6879" t="inlineStr">
        <is>
          <t>https://www.youtube.com/results?search_query=Guide+to+executing+the+perfect+trick+shot&amp;sp=EgQgAXAB</t>
        </is>
      </c>
    </row>
    <row r="6880" ht="25.5" customHeight="1">
      <c r="A6880" t="inlineStr">
        <is>
          <t>trick shot</t>
        </is>
      </c>
      <c r="B6880" t="inlineStr">
        <is>
          <t>Basketball trick shot challenges</t>
        </is>
      </c>
      <c r="C6880"/>
      <c r="D6880"/>
      <c r="E6880" t="inlineStr">
        <is>
          <t>https://www.youtube.com/results?search_query=Basketball+trick+shot+challenges&amp;sp=EgQgAXAB</t>
        </is>
      </c>
    </row>
    <row r="6881" ht="25.5" customHeight="1">
      <c r="A6881" t="inlineStr">
        <is>
          <t>trick shot</t>
        </is>
      </c>
      <c r="B6881" t="inlineStr">
        <is>
          <t>Pool trick shot instructional video</t>
        </is>
      </c>
      <c r="C6881"/>
      <c r="D6881"/>
      <c r="E6881" t="inlineStr">
        <is>
          <t>https://www.youtube.com/results?search_query=Pool+trick+shot+instructional+video&amp;sp=EgQgAXAB</t>
        </is>
      </c>
    </row>
    <row r="6882" ht="25.5" customHeight="1">
      <c r="A6882" t="inlineStr">
        <is>
          <t>trick shot</t>
        </is>
      </c>
      <c r="B6882" t="inlineStr">
        <is>
          <t>Professional trick shot competitions</t>
        </is>
      </c>
      <c r="C6882"/>
      <c r="D6882"/>
      <c r="E6882" t="inlineStr">
        <is>
          <t>https://www.youtube.com/results?search_query=Professional+trick+shot+competitions&amp;sp=EgQgAXAB</t>
        </is>
      </c>
    </row>
    <row r="6883" ht="25.5" customHeight="1">
      <c r="A6883" t="inlineStr">
        <is>
          <t>trick shot</t>
        </is>
      </c>
      <c r="B6883" t="inlineStr">
        <is>
          <t>Exploring the physics behind trick shots</t>
        </is>
      </c>
      <c r="C6883"/>
      <c r="D6883"/>
      <c r="E6883" t="inlineStr">
        <is>
          <t>https://www.youtube.com/results?search_query=Exploring+the+physics+behind+trick+shots&amp;sp=EgQgAXAB</t>
        </is>
      </c>
    </row>
    <row r="6884" ht="25.5" customHeight="1">
      <c r="A6884" t="inlineStr">
        <is>
          <t>russian pyramid</t>
        </is>
      </c>
      <c r="B6884" t="inlineStr">
        <is>
          <t>How to play Russian pyramid billiards tutorial</t>
        </is>
      </c>
      <c r="C6884"/>
      <c r="D6884"/>
      <c r="E6884" t="inlineStr">
        <is>
          <t>https://www.youtube.com/results?search_query=How+to+play+Russian+pyramid+billiards+tutorial&amp;sp=EgQgAXAB</t>
        </is>
      </c>
    </row>
    <row r="6885" ht="25.5" customHeight="1">
      <c r="A6885" t="inlineStr">
        <is>
          <t>russian pyramid</t>
        </is>
      </c>
      <c r="B6885" t="inlineStr">
        <is>
          <t>Official Russian pyramid professional games</t>
        </is>
      </c>
      <c r="C6885"/>
      <c r="D6885"/>
      <c r="E6885" t="inlineStr">
        <is>
          <t>https://www.youtube.com/results?search_query=Official+Russian+pyramid+professional+games&amp;sp=EgQgAXAB</t>
        </is>
      </c>
    </row>
    <row r="6886" ht="25.5" customHeight="1">
      <c r="A6886" t="inlineStr">
        <is>
          <t>russian pyramid</t>
        </is>
      </c>
      <c r="B6886" t="inlineStr">
        <is>
          <t>Day in the life of a Russian pyramid player</t>
        </is>
      </c>
      <c r="C6886"/>
      <c r="D6886"/>
      <c r="E6886" t="inlineStr">
        <is>
          <t>https://www.youtube.com/results?search_query=Day+in+the+life+of+a+Russian+pyramid+player&amp;sp=EgQgAXAB</t>
        </is>
      </c>
    </row>
    <row r="6887" ht="25.5" customHeight="1">
      <c r="A6887" t="inlineStr">
        <is>
          <t>russian pyramid</t>
        </is>
      </c>
      <c r="B6887" t="inlineStr">
        <is>
          <t>Rules and techniques of Russian pyramid billiards</t>
        </is>
      </c>
      <c r="C6887"/>
      <c r="D6887"/>
      <c r="E6887" t="inlineStr">
        <is>
          <t>https://www.youtube.com/results?search_query=Rules+and+techniques+of+Russian+pyramid+billiards&amp;sp=EgQgAXAB</t>
        </is>
      </c>
    </row>
    <row r="6888" ht="25.5" customHeight="1">
      <c r="A6888" t="inlineStr">
        <is>
          <t>russian pyramid</t>
        </is>
      </c>
      <c r="B6888" t="inlineStr">
        <is>
          <t>Best shots in Russian pyramid billiards</t>
        </is>
      </c>
      <c r="C6888"/>
      <c r="D6888"/>
      <c r="E6888" t="inlineStr">
        <is>
          <t>https://www.youtube.com/results?search_query=Best+shots+in+Russian+pyramid+billiards&amp;sp=EgQgAXAB</t>
        </is>
      </c>
    </row>
    <row r="6889" ht="25.5" customHeight="1">
      <c r="A6889" t="inlineStr">
        <is>
          <t>russian pyramid</t>
        </is>
      </c>
      <c r="B6889" t="inlineStr">
        <is>
          <t>Practice strategies for Russian pyramid</t>
        </is>
      </c>
      <c r="C6889"/>
      <c r="D6889"/>
      <c r="E6889" t="inlineStr">
        <is>
          <t>https://www.youtube.com/results?search_query=Practice+strategies+for+Russian+pyramid&amp;sp=EgQgAXAB</t>
        </is>
      </c>
    </row>
    <row r="6890" ht="25.5" customHeight="1">
      <c r="A6890" t="inlineStr">
        <is>
          <t>russian pyramid</t>
        </is>
      </c>
      <c r="B6890" t="inlineStr">
        <is>
          <t>Mastering the game of Russian pyramid</t>
        </is>
      </c>
      <c r="C6890"/>
      <c r="D6890"/>
      <c r="E6890" t="inlineStr">
        <is>
          <t>https://www.youtube.com/results?search_query=Mastering+the+game+of+Russian+pyramid&amp;sp=EgQgAXAB</t>
        </is>
      </c>
    </row>
    <row r="6891" ht="25.5" customHeight="1">
      <c r="A6891" t="inlineStr">
        <is>
          <t>russian pyramid</t>
        </is>
      </c>
      <c r="B6891" t="inlineStr">
        <is>
          <t>History of Russian pyramid billiards game</t>
        </is>
      </c>
      <c r="C6891"/>
      <c r="D6891"/>
      <c r="E6891" t="inlineStr">
        <is>
          <t>https://www.youtube.com/results?search_query=History+of+Russian+pyramid+billiards+game&amp;sp=EgQgAXAB</t>
        </is>
      </c>
    </row>
    <row r="6892" ht="25.5" customHeight="1">
      <c r="A6892" t="inlineStr">
        <is>
          <t>russian pyramid</t>
        </is>
      </c>
      <c r="B6892" t="inlineStr">
        <is>
          <t>Tips and tricks to win at Russian pyramid game</t>
        </is>
      </c>
      <c r="C6892"/>
      <c r="D6892"/>
      <c r="E6892" t="inlineStr">
        <is>
          <t>https://www.youtube.com/results?search_query=Tips+and+tricks+to+win+at+Russian+pyramid+game&amp;sp=EgQgAXAB</t>
        </is>
      </c>
    </row>
    <row r="6893" ht="25.5" customHeight="1">
      <c r="A6893" t="inlineStr">
        <is>
          <t>russian pyramid</t>
        </is>
      </c>
      <c r="B6893" t="inlineStr">
        <is>
          <t>Russian pyramid billiard world championships highlights</t>
        </is>
      </c>
      <c r="C6893"/>
      <c r="D6893"/>
      <c r="E6893" t="inlineStr">
        <is>
          <t>https://www.youtube.com/results?search_query=Russian+pyramid+billiard+world+championships+highlights&amp;sp=EgQgAXAB</t>
        </is>
      </c>
    </row>
    <row r="6894" ht="25.5" customHeight="1">
      <c r="A6894" t="inlineStr">
        <is>
          <t>snooker</t>
        </is>
      </c>
      <c r="B6894" t="inlineStr">
        <is>
          <t>How to play snooker for beginners</t>
        </is>
      </c>
      <c r="C6894"/>
      <c r="D6894"/>
      <c r="E6894" t="inlineStr">
        <is>
          <t>https://www.youtube.com/results?search_query=How+to+play+snooker+for+beginners&amp;sp=EgQgAXAB</t>
        </is>
      </c>
    </row>
    <row r="6895" ht="25.5" customHeight="1">
      <c r="A6895" t="inlineStr">
        <is>
          <t>snooker</t>
        </is>
      </c>
      <c r="B6895" t="inlineStr">
        <is>
          <t>Snooker championship highlights</t>
        </is>
      </c>
      <c r="C6895"/>
      <c r="D6895"/>
      <c r="E6895" t="inlineStr">
        <is>
          <t>https://www.youtube.com/results?search_query=Snooker+championship+highlights&amp;sp=EgQgAXAB</t>
        </is>
      </c>
    </row>
    <row r="6896" ht="25.5" customHeight="1">
      <c r="A6896" t="inlineStr">
        <is>
          <t>snooker</t>
        </is>
      </c>
      <c r="B6896" t="inlineStr">
        <is>
          <t>Day in the life of a professional snooker player</t>
        </is>
      </c>
      <c r="C6896"/>
      <c r="D6896"/>
      <c r="E6896" t="inlineStr">
        <is>
          <t>https://www.youtube.com/results?search_query=Day+in+the+life+of+a+professional+snooker+player&amp;sp=EgQgAXAB</t>
        </is>
      </c>
    </row>
    <row r="6897" ht="25.5" customHeight="1">
      <c r="A6897" t="inlineStr">
        <is>
          <t>snooker</t>
        </is>
      </c>
      <c r="B6897" t="inlineStr">
        <is>
          <t>Snooker skills and techniques</t>
        </is>
      </c>
      <c r="C6897"/>
      <c r="D6897"/>
      <c r="E6897" t="inlineStr">
        <is>
          <t>https://www.youtube.com/results?search_query=Snooker+skills+and+techniques&amp;sp=EgQgAXAB</t>
        </is>
      </c>
    </row>
    <row r="6898" ht="25.5" customHeight="1">
      <c r="A6898" t="inlineStr">
        <is>
          <t>snooker</t>
        </is>
      </c>
      <c r="B6898" t="inlineStr">
        <is>
          <t>How to improve your snooker game</t>
        </is>
      </c>
      <c r="C6898"/>
      <c r="D6898"/>
      <c r="E6898" t="inlineStr">
        <is>
          <t>https://www.youtube.com/results?search_query=How+to+improve+your+snooker+game&amp;sp=EgQgAXAB</t>
        </is>
      </c>
    </row>
    <row r="6899" ht="25.5" customHeight="1">
      <c r="A6899" t="inlineStr">
        <is>
          <t>snooker</t>
        </is>
      </c>
      <c r="B6899" t="inlineStr">
        <is>
          <t>Best snooker matches of all time</t>
        </is>
      </c>
      <c r="C6899"/>
      <c r="D6899"/>
      <c r="E6899" t="inlineStr">
        <is>
          <t>https://www.youtube.com/results?search_query=Best+snooker+matches+of+all+time&amp;sp=EgQgAXAB</t>
        </is>
      </c>
    </row>
    <row r="6900" ht="25.5" customHeight="1">
      <c r="A6900" t="inlineStr">
        <is>
          <t>snooker</t>
        </is>
      </c>
      <c r="B6900" t="inlineStr">
        <is>
          <t>Guide to understanding snooker rules</t>
        </is>
      </c>
      <c r="C6900"/>
      <c r="D6900"/>
      <c r="E6900" t="inlineStr">
        <is>
          <t>https://www.youtube.com/results?search_query=Guide+to+understanding+snooker+rules&amp;sp=EgQgAXAB</t>
        </is>
      </c>
    </row>
    <row r="6901" ht="25.5" customHeight="1">
      <c r="A6901" t="inlineStr">
        <is>
          <t>snooker</t>
        </is>
      </c>
      <c r="B6901" t="inlineStr">
        <is>
          <t>How to setup a snooker table</t>
        </is>
      </c>
      <c r="C6901"/>
      <c r="D6901"/>
      <c r="E6901" t="inlineStr">
        <is>
          <t>https://www.youtube.com/results?search_query=How+to+setup+a+snooker+table&amp;sp=EgQgAXAB</t>
        </is>
      </c>
    </row>
    <row r="6902" ht="25.5" customHeight="1">
      <c r="A6902" t="inlineStr">
        <is>
          <t>snooker</t>
        </is>
      </c>
      <c r="B6902" t="inlineStr">
        <is>
          <t>Snooker trick shots tutorial</t>
        </is>
      </c>
      <c r="C6902"/>
      <c r="D6902"/>
      <c r="E6902" t="inlineStr">
        <is>
          <t>https://www.youtube.com/results?search_query=Snooker+trick+shots+tutorial&amp;sp=EgQgAXAB</t>
        </is>
      </c>
    </row>
    <row r="6903" ht="25.5" customHeight="1">
      <c r="A6903" t="inlineStr">
        <is>
          <t>snooker</t>
        </is>
      </c>
      <c r="B6903" t="inlineStr">
        <is>
          <t>Top 10 snooker players in the world.</t>
        </is>
      </c>
      <c r="C6903"/>
      <c r="D6903"/>
      <c r="E6903" t="inlineStr">
        <is>
          <t>https://www.youtube.com/results?search_query=Top+10+snooker+players+in+the+world.&amp;sp=EgQgAXAB</t>
        </is>
      </c>
    </row>
    <row r="6904" ht="25.5" customHeight="1">
      <c r="A6904" t="inlineStr">
        <is>
          <t>carom billiards</t>
        </is>
      </c>
      <c r="B6904" t="inlineStr">
        <is>
          <t>How to play carom billiards for beginners</t>
        </is>
      </c>
      <c r="C6904"/>
      <c r="D6904"/>
      <c r="E6904" t="inlineStr">
        <is>
          <t>https://www.youtube.com/results?search_query=How+to+play+carom+billiards+for+beginners&amp;sp=EgQgAXAB</t>
        </is>
      </c>
    </row>
    <row r="6905" ht="25.5" customHeight="1">
      <c r="A6905" t="inlineStr">
        <is>
          <t>carom billiards</t>
        </is>
      </c>
      <c r="B6905" t="inlineStr">
        <is>
          <t>Advanced techniques in carom billiards</t>
        </is>
      </c>
      <c r="C6905"/>
      <c r="D6905"/>
      <c r="E6905" t="inlineStr">
        <is>
          <t>https://www.youtube.com/results?search_query=Advanced+techniques+in+carom+billiards&amp;sp=EgQgAXAB</t>
        </is>
      </c>
    </row>
    <row r="6906" ht="25.5" customHeight="1">
      <c r="A6906" t="inlineStr">
        <is>
          <t>carom billiards</t>
        </is>
      </c>
      <c r="B6906" t="inlineStr">
        <is>
          <t>Carom billiards training exercises</t>
        </is>
      </c>
      <c r="C6906"/>
      <c r="D6906"/>
      <c r="E6906" t="inlineStr">
        <is>
          <t>https://www.youtube.com/results?search_query=Carom+billiards+training+exercises&amp;sp=EgQgAXAB</t>
        </is>
      </c>
    </row>
    <row r="6907" ht="25.5" customHeight="1">
      <c r="A6907" t="inlineStr">
        <is>
          <t>carom billiards</t>
        </is>
      </c>
      <c r="B6907" t="inlineStr">
        <is>
          <t>Day in the life of a professional carom billiards player</t>
        </is>
      </c>
      <c r="C6907"/>
      <c r="D6907"/>
      <c r="E6907" t="inlineStr">
        <is>
          <t>https://www.youtube.com/results?search_query=Day+in+the+life+of+a+professional+carom+billiards+player&amp;sp=EgQgAXAB</t>
        </is>
      </c>
    </row>
    <row r="6908" ht="25.5" customHeight="1">
      <c r="A6908" t="inlineStr">
        <is>
          <t>carom billiards</t>
        </is>
      </c>
      <c r="B6908" t="inlineStr">
        <is>
          <t>Rules and regulations of carom billiards</t>
        </is>
      </c>
      <c r="C6908"/>
      <c r="D6908"/>
      <c r="E6908" t="inlineStr">
        <is>
          <t>https://www.youtube.com/results?search_query=Rules+and+regulations+of+carom+billiards&amp;sp=EgQgAXAB</t>
        </is>
      </c>
    </row>
    <row r="6909" ht="25.5" customHeight="1">
      <c r="A6909" t="inlineStr">
        <is>
          <t>carom billiards</t>
        </is>
      </c>
      <c r="B6909" t="inlineStr">
        <is>
          <t>Expert strategies for winning carom billiards</t>
        </is>
      </c>
      <c r="C6909"/>
      <c r="D6909"/>
      <c r="E6909" t="inlineStr">
        <is>
          <t>https://www.youtube.com/results?search_query=Expert+strategies+for+winning+carom+billiards&amp;sp=EgQgAXAB</t>
        </is>
      </c>
    </row>
    <row r="6910" ht="25.5" customHeight="1">
      <c r="A6910" t="inlineStr">
        <is>
          <t>carom billiards</t>
        </is>
      </c>
      <c r="B6910" t="inlineStr">
        <is>
          <t>Top 10 carom billiards matches of all time</t>
        </is>
      </c>
      <c r="C6910"/>
      <c r="D6910"/>
      <c r="E6910" t="inlineStr">
        <is>
          <t>https://www.youtube.com/results?search_query=Top+10+carom+billiards+matches+of+all+time&amp;sp=EgQgAXAB</t>
        </is>
      </c>
    </row>
    <row r="6911" ht="25.5" customHeight="1">
      <c r="A6911" t="inlineStr">
        <is>
          <t>carom billiards</t>
        </is>
      </c>
      <c r="B6911" t="inlineStr">
        <is>
          <t>Tips and tricks to improve your carom billiards game</t>
        </is>
      </c>
      <c r="C6911"/>
      <c r="D6911"/>
      <c r="E6911" t="inlineStr">
        <is>
          <t>https://www.youtube.com/results?search_query=Tips+and+tricks+to+improve+your+carom+billiards+game&amp;sp=EgQgAXAB</t>
        </is>
      </c>
    </row>
    <row r="6912" ht="25.5" customHeight="1">
      <c r="A6912" t="inlineStr">
        <is>
          <t>carom billiards</t>
        </is>
      </c>
      <c r="B6912" t="inlineStr">
        <is>
          <t>Differences between carom billiards and other billiard games</t>
        </is>
      </c>
      <c r="C6912"/>
      <c r="D6912"/>
      <c r="E6912" t="inlineStr">
        <is>
          <t>https://www.youtube.com/results?search_query=Differences+between+carom+billiards+and+other+billiard+games&amp;sp=EgQgAXAB</t>
        </is>
      </c>
    </row>
    <row r="6913" ht="25.5" customHeight="1">
      <c r="A6913" t="inlineStr">
        <is>
          <t>carom billiards</t>
        </is>
      </c>
      <c r="B6913" t="inlineStr">
        <is>
          <t>Carom billiards world championships highlights</t>
        </is>
      </c>
      <c r="C6913"/>
      <c r="D6913"/>
      <c r="E6913" t="inlineStr">
        <is>
          <t>https://www.youtube.com/results?search_query=Carom+billiards+world+championships+highlights&amp;sp=EgQgAXAB</t>
        </is>
      </c>
    </row>
    <row r="6914" ht="25.5" customHeight="1">
      <c r="A6914" t="inlineStr">
        <is>
          <t>darts</t>
        </is>
      </c>
      <c r="B6914" t="inlineStr">
        <is>
          <t>How to play darts for beginners</t>
        </is>
      </c>
      <c r="C6914"/>
      <c r="D6914"/>
      <c r="E6914" t="inlineStr">
        <is>
          <t>https://www.youtube.com/results?search_query=How+to+play+darts+for+beginners&amp;sp=EgQgAXAB</t>
        </is>
      </c>
    </row>
    <row r="6915" ht="25.5" customHeight="1">
      <c r="A6915" t="inlineStr">
        <is>
          <t>darts</t>
        </is>
      </c>
      <c r="B6915" t="inlineStr">
        <is>
          <t>Professional darts tournament highlights</t>
        </is>
      </c>
      <c r="C6915"/>
      <c r="D6915"/>
      <c r="E6915" t="inlineStr">
        <is>
          <t>https://www.youtube.com/results?search_query=Professional+darts+tournament+highlights&amp;sp=EgQgAXAB</t>
        </is>
      </c>
    </row>
    <row r="6916" ht="25.5" customHeight="1">
      <c r="A6916" t="inlineStr">
        <is>
          <t>darts</t>
        </is>
      </c>
      <c r="B6916" t="inlineStr">
        <is>
          <t>Best darts trick shots</t>
        </is>
      </c>
      <c r="C6916"/>
      <c r="D6916"/>
      <c r="E6916" t="inlineStr">
        <is>
          <t>https://www.youtube.com/results?search_query=Best+darts+trick+shots&amp;sp=EgQgAXAB</t>
        </is>
      </c>
    </row>
    <row r="6917" ht="25.5" customHeight="1">
      <c r="A6917" t="inlineStr">
        <is>
          <t>darts</t>
        </is>
      </c>
      <c r="B6917" t="inlineStr">
        <is>
          <t>Darts techniques and strategies</t>
        </is>
      </c>
      <c r="C6917"/>
      <c r="D6917"/>
      <c r="E6917" t="inlineStr">
        <is>
          <t>https://www.youtube.com/results?search_query=Darts+techniques+and+strategies&amp;sp=EgQgAXAB</t>
        </is>
      </c>
    </row>
    <row r="6918" ht="25.5" customHeight="1">
      <c r="A6918" t="inlineStr">
        <is>
          <t>darts</t>
        </is>
      </c>
      <c r="B6918" t="inlineStr">
        <is>
          <t>Day in the life of a professional darts player</t>
        </is>
      </c>
      <c r="C6918"/>
      <c r="D6918"/>
      <c r="E6918" t="inlineStr">
        <is>
          <t>https://www.youtube.com/results?search_query=Day+in+the+life+of+a+professional+darts+player&amp;sp=EgQgAXAB</t>
        </is>
      </c>
    </row>
    <row r="6919" ht="25.5" customHeight="1">
      <c r="A6919" t="inlineStr">
        <is>
          <t>darts</t>
        </is>
      </c>
      <c r="B6919" t="inlineStr">
        <is>
          <t>Darts scoring explained</t>
        </is>
      </c>
      <c r="C6919"/>
      <c r="D6919"/>
      <c r="E6919" t="inlineStr">
        <is>
          <t>https://www.youtube.com/results?search_query=Darts+scoring+explained&amp;sp=EgQgAXAB</t>
        </is>
      </c>
    </row>
    <row r="6920" ht="25.5" customHeight="1">
      <c r="A6920" t="inlineStr">
        <is>
          <t>darts</t>
        </is>
      </c>
      <c r="B6920" t="inlineStr">
        <is>
          <t>How to setup and score in darts</t>
        </is>
      </c>
      <c r="C6920"/>
      <c r="D6920"/>
      <c r="E6920" t="inlineStr">
        <is>
          <t>https://www.youtube.com/results?search_query=How+to+setup+and+score+in+darts&amp;sp=EgQgAXAB</t>
        </is>
      </c>
    </row>
    <row r="6921" ht="25.5" customHeight="1">
      <c r="A6921" t="inlineStr">
        <is>
          <t>darts</t>
        </is>
      </c>
      <c r="B6921" t="inlineStr">
        <is>
          <t>Choosing the right darts equipment</t>
        </is>
      </c>
      <c r="C6921"/>
      <c r="D6921"/>
      <c r="E6921" t="inlineStr">
        <is>
          <t>https://www.youtube.com/results?search_query=Choosing+the+right+darts+equipment&amp;sp=EgQgAXAB</t>
        </is>
      </c>
    </row>
    <row r="6922" ht="25.5" customHeight="1">
      <c r="A6922" t="inlineStr">
        <is>
          <t>darts</t>
        </is>
      </c>
      <c r="B6922" t="inlineStr">
        <is>
          <t>Improving darts accuracy and grip tips</t>
        </is>
      </c>
      <c r="C6922"/>
      <c r="D6922"/>
      <c r="E6922" t="inlineStr">
        <is>
          <t>https://www.youtube.com/results?search_query=Improving+darts+accuracy+and+grip+tips&amp;sp=EgQgAXAB</t>
        </is>
      </c>
    </row>
    <row r="6923" ht="25.5" customHeight="1">
      <c r="A6923" t="inlineStr">
        <is>
          <t>darts</t>
        </is>
      </c>
      <c r="B6923" t="inlineStr">
        <is>
          <t>History and evolution of darts</t>
        </is>
      </c>
      <c r="C6923"/>
      <c r="D6923"/>
      <c r="E6923" t="inlineStr">
        <is>
          <t>https://www.youtube.com/results?search_query=History+and+evolution+of+darts&amp;sp=EgQgAXAB</t>
        </is>
      </c>
    </row>
    <row r="6924" ht="25.5" customHeight="1">
      <c r="A6924" t="inlineStr">
        <is>
          <t>golf</t>
        </is>
      </c>
      <c r="B6924" t="inlineStr">
        <is>
          <t>How to improve your golf swing</t>
        </is>
      </c>
      <c r="C6924"/>
      <c r="D6924"/>
      <c r="E6924" t="inlineStr">
        <is>
          <t>https://www.youtube.com/results?search_query=How+to+improve+your+golf+swing&amp;sp=EgQgAXAB</t>
        </is>
      </c>
    </row>
    <row r="6925" ht="25.5" customHeight="1">
      <c r="A6925" t="inlineStr">
        <is>
          <t>golf</t>
        </is>
      </c>
      <c r="B6925" t="inlineStr">
        <is>
          <t>Day in the life of a professional golfer</t>
        </is>
      </c>
      <c r="C6925"/>
      <c r="D6925"/>
      <c r="E6925" t="inlineStr">
        <is>
          <t>https://www.youtube.com/results?search_query=Day+in+the+life+of+a+professional+golfer&amp;sp=EgQgAXAB</t>
        </is>
      </c>
    </row>
    <row r="6926" ht="25.5" customHeight="1">
      <c r="A6926" t="inlineStr">
        <is>
          <t>golf</t>
        </is>
      </c>
      <c r="B6926" t="inlineStr">
        <is>
          <t>Best golf training exercises for beginners</t>
        </is>
      </c>
      <c r="C6926"/>
      <c r="D6926"/>
      <c r="E6926" t="inlineStr">
        <is>
          <t>https://www.youtube.com/results?search_query=Best+golf+training+exercises+for+beginners&amp;sp=EgQgAXAB</t>
        </is>
      </c>
    </row>
    <row r="6927" ht="25.5" customHeight="1">
      <c r="A6927" t="inlineStr">
        <is>
          <t>golf</t>
        </is>
      </c>
      <c r="B6927" t="inlineStr">
        <is>
          <t>Golf courses walkthrough: top 10 in the world</t>
        </is>
      </c>
      <c r="C6927"/>
      <c r="D6927"/>
      <c r="E6927" t="inlineStr">
        <is>
          <t>https://www.youtube.com/results?search_query=Golf+courses+walkthrough:+top+10+in+the+world&amp;sp=EgQgAXAB</t>
        </is>
      </c>
    </row>
    <row r="6928" ht="25.5" customHeight="1">
      <c r="A6928" t="inlineStr">
        <is>
          <t>golf</t>
        </is>
      </c>
      <c r="B6928" t="inlineStr">
        <is>
          <t>Highlight: Ryder Cup greatest moments</t>
        </is>
      </c>
      <c r="C6928"/>
      <c r="D6928"/>
      <c r="E6928" t="inlineStr">
        <is>
          <t>https://www.youtube.com/results?search_query=Highlight:+Ryder+Cup+greatest+moments&amp;sp=EgQgAXAB</t>
        </is>
      </c>
    </row>
    <row r="6929" ht="25.5" customHeight="1">
      <c r="A6929" t="inlineStr">
        <is>
          <t>golf</t>
        </is>
      </c>
      <c r="B6929" t="inlineStr">
        <is>
          <t>Mastering golf etiquette: tutorial for beginners</t>
        </is>
      </c>
      <c r="C6929"/>
      <c r="D6929"/>
      <c r="E6929" t="inlineStr">
        <is>
          <t>https://www.youtube.com/results?search_query=Mastering+golf+etiquette:+tutorial+for+beginners&amp;sp=EgQgAXAB</t>
        </is>
      </c>
    </row>
    <row r="6930" ht="25.5" customHeight="1">
      <c r="A6930" t="inlineStr">
        <is>
          <t>golf</t>
        </is>
      </c>
      <c r="B6930" t="inlineStr">
        <is>
          <t>Secrets to choosing the right golf club</t>
        </is>
      </c>
      <c r="C6930"/>
      <c r="D6930"/>
      <c r="E6930" t="inlineStr">
        <is>
          <t>https://www.youtube.com/results?search_query=Secrets+to+choosing+the+right+golf+club&amp;sp=EgQgAXAB</t>
        </is>
      </c>
    </row>
    <row r="6931" ht="25.5" customHeight="1">
      <c r="A6931" t="inlineStr">
        <is>
          <t>golf</t>
        </is>
      </c>
      <c r="B6931" t="inlineStr">
        <is>
          <t>Understanding golf scoring rules: simple guides</t>
        </is>
      </c>
      <c r="C6931"/>
      <c r="D6931"/>
      <c r="E6931" t="inlineStr">
        <is>
          <t>https://www.youtube.com/results?search_query=Understanding+golf+scoring+rules:+simple+guides&amp;sp=EgQgAXAB</t>
        </is>
      </c>
    </row>
    <row r="6932" ht="25.5" customHeight="1">
      <c r="A6932" t="inlineStr">
        <is>
          <t>golf</t>
        </is>
      </c>
      <c r="B6932" t="inlineStr">
        <is>
          <t>Workout routines for better golf performance</t>
        </is>
      </c>
      <c r="C6932"/>
      <c r="D6932"/>
      <c r="E6932" t="inlineStr">
        <is>
          <t>https://www.youtube.com/results?search_query=Workout+routines+for+better+golf+performance&amp;sp=EgQgAXAB</t>
        </is>
      </c>
    </row>
    <row r="6933" ht="25.5" customHeight="1">
      <c r="A6933" t="inlineStr">
        <is>
          <t>golf</t>
        </is>
      </c>
      <c r="B6933" t="inlineStr">
        <is>
          <t>Tiger Woods: Analysis of his golf swing</t>
        </is>
      </c>
      <c r="C6933"/>
      <c r="D6933"/>
      <c r="E6933" t="inlineStr">
        <is>
          <t>https://www.youtube.com/results?search_query=Tiger+Woods:+Analysis+of+his+golf+swing&amp;sp=EgQgAXAB</t>
        </is>
      </c>
    </row>
    <row r="6934" ht="25.5" customHeight="1">
      <c r="A6934" t="inlineStr">
        <is>
          <t>pole climbing (gymnastic)</t>
        </is>
      </c>
      <c r="B6934" t="inlineStr">
        <is>
          <t>How to climb a pole for beginners gymnastics</t>
        </is>
      </c>
      <c r="C6934"/>
      <c r="D6934"/>
      <c r="E6934" t="inlineStr">
        <is>
          <t>https://www.youtube.com/results?search_query=How+to+climb+a+pole+for+beginners+gymnastics&amp;sp=EgQgAXAB</t>
        </is>
      </c>
    </row>
    <row r="6935" ht="25.5" customHeight="1">
      <c r="A6935" t="inlineStr">
        <is>
          <t>pole climbing (gymnastic)</t>
        </is>
      </c>
      <c r="B6935" t="inlineStr">
        <is>
          <t>Pole climbing techniques in gymnastics</t>
        </is>
      </c>
      <c r="C6935"/>
      <c r="D6935"/>
      <c r="E6935" t="inlineStr">
        <is>
          <t>https://www.youtube.com/results?search_query=Pole+climbing+techniques+in+gymnastics&amp;sp=EgQgAXAB</t>
        </is>
      </c>
    </row>
    <row r="6936" ht="25.5" customHeight="1">
      <c r="A6936" t="inlineStr">
        <is>
          <t>pole climbing (gymnastic)</t>
        </is>
      </c>
      <c r="B6936" t="inlineStr">
        <is>
          <t>Pole climbing workout routine for gymnasts</t>
        </is>
      </c>
      <c r="C6936"/>
      <c r="D6936"/>
      <c r="E6936" t="inlineStr">
        <is>
          <t>https://www.youtube.com/results?search_query=Pole+climbing+workout+routine+for+gymnasts&amp;sp=EgQgAXAB</t>
        </is>
      </c>
    </row>
    <row r="6937" ht="25.5" customHeight="1">
      <c r="A6937" t="inlineStr">
        <is>
          <t>pole climbing (gymnastic)</t>
        </is>
      </c>
      <c r="B6937" t="inlineStr">
        <is>
          <t>Day in the Life of a Pro Pole Gymnast</t>
        </is>
      </c>
      <c r="C6937"/>
      <c r="D6937"/>
      <c r="E6937" t="inlineStr">
        <is>
          <t>https://www.youtube.com/results?search_query=Day+in+the+Life+of+a+Pro+Pole+Gymnast&amp;sp=EgQgAXAB</t>
        </is>
      </c>
    </row>
    <row r="6938" ht="25.5" customHeight="1">
      <c r="A6938" t="inlineStr">
        <is>
          <t>pole climbing (gymnastic)</t>
        </is>
      </c>
      <c r="B6938" t="inlineStr">
        <is>
          <t>Gymnastic Pole Cattle Training</t>
        </is>
      </c>
      <c r="C6938"/>
      <c r="D6938"/>
      <c r="E6938" t="inlineStr">
        <is>
          <t>https://www.youtube.com/results?search_query=Gymnastic+Pole+Cattle+Training&amp;sp=EgQgAXAB</t>
        </is>
      </c>
    </row>
    <row r="6939" ht="25.5" customHeight="1">
      <c r="A6939" t="inlineStr">
        <is>
          <t>pole climbing (gymnastic)</t>
        </is>
      </c>
      <c r="B6939" t="inlineStr">
        <is>
          <t>Improving your pole climbing skills for gymnastics</t>
        </is>
      </c>
      <c r="C6939"/>
      <c r="D6939"/>
      <c r="E6939" t="inlineStr">
        <is>
          <t>https://www.youtube.com/results?search_query=Improving+your+pole+climbing+skills+for+gymnastics&amp;sp=EgQgAXAB</t>
        </is>
      </c>
    </row>
    <row r="6940" ht="25.5" customHeight="1">
      <c r="A6940" t="inlineStr">
        <is>
          <t>pole climbing (gymnastic)</t>
        </is>
      </c>
      <c r="B6940" t="inlineStr">
        <is>
          <t>Strengthening exercises for pole climbing gymnastics</t>
        </is>
      </c>
      <c r="C6940"/>
      <c r="D6940"/>
      <c r="E6940" t="inlineStr">
        <is>
          <t>https://www.youtube.com/results?search_query=Strengthening+exercises+for+pole+climbing+gymnastics&amp;sp=EgQgAXAB</t>
        </is>
      </c>
    </row>
    <row r="6941" ht="25.5" customHeight="1">
      <c r="A6941" t="inlineStr">
        <is>
          <t>pole climbing (gymnastic)</t>
        </is>
      </c>
      <c r="B6941" t="inlineStr">
        <is>
          <t>Professional gymnasts demonstrating pole climbing</t>
        </is>
      </c>
      <c r="C6941"/>
      <c r="D6941"/>
      <c r="E6941" t="inlineStr">
        <is>
          <t>https://www.youtube.com/results?search_query=Professional+gymnasts+demonstrating+pole+climbing&amp;sp=EgQgAXAB</t>
        </is>
      </c>
    </row>
    <row r="6942" ht="25.5" customHeight="1">
      <c r="A6942" t="inlineStr">
        <is>
          <t>pole climbing (gymnastic)</t>
        </is>
      </c>
      <c r="B6942" t="inlineStr">
        <is>
          <t>Safety measures for pole climbing in gymnastics</t>
        </is>
      </c>
      <c r="C6942"/>
      <c r="D6942"/>
      <c r="E6942" t="inlineStr">
        <is>
          <t>https://www.youtube.com/results?search_query=Safety+measures+for+pole+climbing+in+gymnastics&amp;sp=EgQgAXAB</t>
        </is>
      </c>
    </row>
    <row r="6943" ht="25.5" customHeight="1">
      <c r="A6943" t="inlineStr">
        <is>
          <t>pole climbing (gymnastic)</t>
        </is>
      </c>
      <c r="B6943" t="inlineStr">
        <is>
          <t>Championships and competitions in pole climbing gymnastics</t>
        </is>
      </c>
      <c r="C6943"/>
      <c r="D6943"/>
      <c r="E6943" t="inlineStr">
        <is>
          <t>https://www.youtube.com/results?search_query=Championships+and+competitions+in+pole+climbing+gymnastics&amp;sp=EgQgAXAB</t>
        </is>
      </c>
    </row>
    <row r="6944" ht="25.5" customHeight="1">
      <c r="A6944" t="inlineStr">
        <is>
          <t>sport climbing</t>
        </is>
      </c>
      <c r="B6944" t="inlineStr">
        <is>
          <t>Beginner guide to sport climbing</t>
        </is>
      </c>
      <c r="C6944"/>
      <c r="D6944"/>
      <c r="E6944" t="inlineStr">
        <is>
          <t>https://www.youtube.com/results?search_query=Beginner+guide+to+sport+climbing&amp;sp=EgQgAXAB</t>
        </is>
      </c>
    </row>
    <row r="6945" ht="25.5" customHeight="1">
      <c r="A6945" t="inlineStr">
        <is>
          <t>sport climbing</t>
        </is>
      </c>
      <c r="B6945" t="inlineStr">
        <is>
          <t>How to get started with sport climbing</t>
        </is>
      </c>
      <c r="C6945"/>
      <c r="D6945"/>
      <c r="E6945" t="inlineStr">
        <is>
          <t>https://www.youtube.com/results?search_query=How+to+get+started+with+sport+climbing&amp;sp=EgQgAXAB</t>
        </is>
      </c>
    </row>
    <row r="6946" ht="25.5" customHeight="1">
      <c r="A6946" t="inlineStr">
        <is>
          <t>sport climbing</t>
        </is>
      </c>
      <c r="B6946" t="inlineStr">
        <is>
          <t>Sport climbing techniques for beginners</t>
        </is>
      </c>
      <c r="C6946"/>
      <c r="D6946"/>
      <c r="E6946" t="inlineStr">
        <is>
          <t>https://www.youtube.com/results?search_query=Sport+climbing+techniques+for+beginners&amp;sp=EgQgAXAB</t>
        </is>
      </c>
    </row>
    <row r="6947" ht="25.5" customHeight="1">
      <c r="A6947" t="inlineStr">
        <is>
          <t>sport climbing</t>
        </is>
      </c>
      <c r="B6947" t="inlineStr">
        <is>
          <t>Advanced sport climbing techniques</t>
        </is>
      </c>
      <c r="C6947"/>
      <c r="D6947"/>
      <c r="E6947" t="inlineStr">
        <is>
          <t>https://www.youtube.com/results?search_query=Advanced+sport+climbing+techniques&amp;sp=EgQgAXAB</t>
        </is>
      </c>
    </row>
    <row r="6948" ht="25.5" customHeight="1">
      <c r="A6948" t="inlineStr">
        <is>
          <t>sport climbing</t>
        </is>
      </c>
      <c r="B6948" t="inlineStr">
        <is>
          <t>Day in the life of a professional sport climber</t>
        </is>
      </c>
      <c r="C6948"/>
      <c r="D6948"/>
      <c r="E6948" t="inlineStr">
        <is>
          <t>https://www.youtube.com/results?search_query=Day+in+the+life+of+a+professional+sport+climber&amp;sp=EgQgAXAB</t>
        </is>
      </c>
    </row>
    <row r="6949" ht="25.5" customHeight="1">
      <c r="A6949" t="inlineStr">
        <is>
          <t>sport climbing</t>
        </is>
      </c>
      <c r="B6949" t="inlineStr">
        <is>
          <t>How to train for sport climbing</t>
        </is>
      </c>
      <c r="C6949"/>
      <c r="D6949"/>
      <c r="E6949" t="inlineStr">
        <is>
          <t>https://www.youtube.com/results?search_query=How+to+train+for+sport+climbing&amp;sp=EgQgAXAB</t>
        </is>
      </c>
    </row>
    <row r="6950" ht="25.5" customHeight="1">
      <c r="A6950" t="inlineStr">
        <is>
          <t>sport climbing</t>
        </is>
      </c>
      <c r="B6950" t="inlineStr">
        <is>
          <t>Best sports climbing locations in the world</t>
        </is>
      </c>
      <c r="C6950"/>
      <c r="D6950"/>
      <c r="E6950" t="inlineStr">
        <is>
          <t>https://www.youtube.com/results?search_query=Best+sports+climbing+locations+in+the+world&amp;sp=EgQgAXAB</t>
        </is>
      </c>
    </row>
    <row r="6951" ht="25.5" customHeight="1">
      <c r="A6951" t="inlineStr">
        <is>
          <t>sport climbing</t>
        </is>
      </c>
      <c r="B6951" t="inlineStr">
        <is>
          <t>Sport climbing competitions highlights</t>
        </is>
      </c>
      <c r="C6951"/>
      <c r="D6951"/>
      <c r="E6951" t="inlineStr">
        <is>
          <t>https://www.youtube.com/results?search_query=Sport+climbing+competitions+highlights&amp;sp=EgQgAXAB</t>
        </is>
      </c>
    </row>
    <row r="6952" ht="25.5" customHeight="1">
      <c r="A6952" t="inlineStr">
        <is>
          <t>sport climbing</t>
        </is>
      </c>
      <c r="B6952" t="inlineStr">
        <is>
          <t>Safety tips for sport climbing</t>
        </is>
      </c>
      <c r="C6952"/>
      <c r="D6952"/>
      <c r="E6952" t="inlineStr">
        <is>
          <t>https://www.youtube.com/results?search_query=Safety+tips+for+sport+climbing&amp;sp=EgQgAXAB</t>
        </is>
      </c>
    </row>
    <row r="6953" ht="25.5" customHeight="1">
      <c r="A6953" t="inlineStr">
        <is>
          <t>sport climbing</t>
        </is>
      </c>
      <c r="B6953" t="inlineStr">
        <is>
          <t>How to choose gear for sport climbing</t>
        </is>
      </c>
      <c r="C6953"/>
      <c r="D6953"/>
      <c r="E6953" t="inlineStr">
        <is>
          <t>https://www.youtube.com/results?search_query=How+to+choose+gear+for+sport+climbing&amp;sp=EgQgAXAB</t>
        </is>
      </c>
    </row>
    <row r="6954" ht="25.5" customHeight="1">
      <c r="A6954" t="inlineStr">
        <is>
          <t>bouldering</t>
        </is>
      </c>
      <c r="B6954" t="inlineStr">
        <is>
          <t>How to start bouldering for beginners</t>
        </is>
      </c>
      <c r="C6954"/>
      <c r="D6954"/>
      <c r="E6954" t="inlineStr">
        <is>
          <t>https://www.youtube.com/results?search_query=How+to+start+bouldering+for+beginners&amp;sp=EgQgAXAB</t>
        </is>
      </c>
    </row>
    <row r="6955" ht="25.5" customHeight="1">
      <c r="A6955" t="inlineStr">
        <is>
          <t>bouldering</t>
        </is>
      </c>
      <c r="B6955" t="inlineStr">
        <is>
          <t>Day in the life of a professional boulderer</t>
        </is>
      </c>
      <c r="C6955"/>
      <c r="D6955"/>
      <c r="E6955" t="inlineStr">
        <is>
          <t>https://www.youtube.com/results?search_query=Day+in+the+life+of+a+professional+boulderer&amp;sp=EgQgAXAB</t>
        </is>
      </c>
    </row>
    <row r="6956" ht="25.5" customHeight="1">
      <c r="A6956" t="inlineStr">
        <is>
          <t>bouldering</t>
        </is>
      </c>
      <c r="B6956" t="inlineStr">
        <is>
          <t>Bouldering techniques and tips for new climbers</t>
        </is>
      </c>
      <c r="C6956"/>
      <c r="D6956"/>
      <c r="E6956" t="inlineStr">
        <is>
          <t>https://www.youtube.com/results?search_query=Bouldering+techniques+and+tips+for+new+climbers&amp;sp=EgQgAXAB</t>
        </is>
      </c>
    </row>
    <row r="6957" ht="25.5" customHeight="1">
      <c r="A6957" t="inlineStr">
        <is>
          <t>bouldering</t>
        </is>
      </c>
      <c r="B6957" t="inlineStr">
        <is>
          <t>Indoor versus outdoor bouldering comparison</t>
        </is>
      </c>
      <c r="C6957"/>
      <c r="D6957"/>
      <c r="E6957" t="inlineStr">
        <is>
          <t>https://www.youtube.com/results?search_query=Indoor+versus+outdoor+bouldering+comparison&amp;sp=EgQgAXAB</t>
        </is>
      </c>
    </row>
    <row r="6958" ht="25.5" customHeight="1">
      <c r="A6958" t="inlineStr">
        <is>
          <t>bouldering</t>
        </is>
      </c>
      <c r="B6958" t="inlineStr">
        <is>
          <t>Bouldering competition highlights</t>
        </is>
      </c>
      <c r="C6958"/>
      <c r="D6958"/>
      <c r="E6958" t="inlineStr">
        <is>
          <t>https://www.youtube.com/results?search_query=Bouldering+competition+highlights&amp;sp=EgQgAXAB</t>
        </is>
      </c>
    </row>
    <row r="6959" ht="25.5" customHeight="1">
      <c r="A6959" t="inlineStr">
        <is>
          <t>bouldering</t>
        </is>
      </c>
      <c r="B6959" t="inlineStr">
        <is>
          <t>How to choose the right bouldering gear</t>
        </is>
      </c>
      <c r="C6959"/>
      <c r="D6959"/>
      <c r="E6959" t="inlineStr">
        <is>
          <t>https://www.youtube.com/results?search_query=How+to+choose+the+right+bouldering+gear&amp;sp=EgQgAXAB</t>
        </is>
      </c>
    </row>
    <row r="6960" ht="25.5" customHeight="1">
      <c r="A6960" t="inlineStr">
        <is>
          <t>bouldering</t>
        </is>
      </c>
      <c r="B6960" t="inlineStr">
        <is>
          <t>Bouldering training exercises to increase strength</t>
        </is>
      </c>
      <c r="C6960"/>
      <c r="D6960"/>
      <c r="E6960" t="inlineStr">
        <is>
          <t>https://www.youtube.com/results?search_query=Bouldering+training+exercises+to+increase+strength&amp;sp=EgQgAXAB</t>
        </is>
      </c>
    </row>
    <row r="6961" ht="25.5" customHeight="1">
      <c r="A6961" t="inlineStr">
        <is>
          <t>bouldering</t>
        </is>
      </c>
      <c r="B6961" t="inlineStr">
        <is>
          <t>Famous bouldering locations around the world</t>
        </is>
      </c>
      <c r="C6961"/>
      <c r="D6961"/>
      <c r="E6961" t="inlineStr">
        <is>
          <t>https://www.youtube.com/results?search_query=Famous+bouldering+locations+around+the+world&amp;sp=EgQgAXAB</t>
        </is>
      </c>
    </row>
    <row r="6962" ht="25.5" customHeight="1">
      <c r="A6962" t="inlineStr">
        <is>
          <t>bouldering</t>
        </is>
      </c>
      <c r="B6962" t="inlineStr">
        <is>
          <t>Safety measures for bouldering</t>
        </is>
      </c>
      <c r="C6962"/>
      <c r="D6962"/>
      <c r="E6962" t="inlineStr">
        <is>
          <t>https://www.youtube.com/results?search_query=Safety+measures+for+bouldering&amp;sp=EgQgAXAB</t>
        </is>
      </c>
    </row>
    <row r="6963" ht="25.5" customHeight="1">
      <c r="A6963" t="inlineStr">
        <is>
          <t>bouldering</t>
        </is>
      </c>
      <c r="B6963" t="inlineStr">
        <is>
          <t>How to perfect a bouldering dyno jump</t>
        </is>
      </c>
      <c r="C6963"/>
      <c r="D6963"/>
      <c r="E6963" t="inlineStr">
        <is>
          <t>https://www.youtube.com/results?search_query=How+to+perfect+a+bouldering+dyno+jump&amp;sp=EgQgAXAB</t>
        </is>
      </c>
    </row>
    <row r="6964" ht="25.5" customHeight="1">
      <c r="A6964" t="inlineStr">
        <is>
          <t>backpacking (wilderness)</t>
        </is>
      </c>
      <c r="B6964" t="inlineStr">
        <is>
          <t>How to prepare for wilderness backpacking</t>
        </is>
      </c>
      <c r="C6964"/>
      <c r="D6964"/>
      <c r="E6964" t="inlineStr">
        <is>
          <t>https://www.youtube.com/results?search_query=How+to+prepare+for+wilderness+backpacking&amp;sp=EgQgAXAB</t>
        </is>
      </c>
    </row>
    <row r="6965" ht="25.5" customHeight="1">
      <c r="A6965" t="inlineStr">
        <is>
          <t>backpacking (wilderness)</t>
        </is>
      </c>
      <c r="B6965" t="inlineStr">
        <is>
          <t>Backpacking packing tutorial for wilderness trips</t>
        </is>
      </c>
      <c r="C6965"/>
      <c r="D6965"/>
      <c r="E6965" t="inlineStr">
        <is>
          <t>https://www.youtube.com/results?search_query=Backpacking+packing+tutorial+for+wilderness+trips&amp;sp=EgQgAXAB</t>
        </is>
      </c>
    </row>
    <row r="6966" ht="25.5" customHeight="1">
      <c r="A6966" t="inlineStr">
        <is>
          <t>backpacking (wilderness)</t>
        </is>
      </c>
      <c r="B6966" t="inlineStr">
        <is>
          <t>Survival skills for backpacking in the wilderness</t>
        </is>
      </c>
      <c r="C6966"/>
      <c r="D6966"/>
      <c r="E6966" t="inlineStr">
        <is>
          <t>https://www.youtube.com/results?search_query=Survival+skills+for+backpacking+in+the+wilderness&amp;sp=EgQgAXAB</t>
        </is>
      </c>
    </row>
    <row r="6967" ht="25.5" customHeight="1">
      <c r="A6967" t="inlineStr">
        <is>
          <t>backpacking (wilderness)</t>
        </is>
      </c>
      <c r="B6967" t="inlineStr">
        <is>
          <t>Day in the life of a wilderness backpacker</t>
        </is>
      </c>
      <c r="C6967"/>
      <c r="D6967"/>
      <c r="E6967" t="inlineStr">
        <is>
          <t>https://www.youtube.com/results?search_query=Day+in+the+life+of+a+wilderness+backpacker&amp;sp=EgQgAXAB</t>
        </is>
      </c>
    </row>
    <row r="6968" ht="25.5" customHeight="1">
      <c r="A6968" t="inlineStr">
        <is>
          <t>backpacking (wilderness)</t>
        </is>
      </c>
      <c r="B6968" t="inlineStr">
        <is>
          <t>Wilderness backpacking route planning and navigation</t>
        </is>
      </c>
      <c r="C6968"/>
      <c r="D6968"/>
      <c r="E6968" t="inlineStr">
        <is>
          <t>https://www.youtube.com/results?search_query=Wilderness+backpacking+route+planning+and+navigation&amp;sp=EgQgAXAB</t>
        </is>
      </c>
    </row>
    <row r="6969" ht="25.5" customHeight="1">
      <c r="A6969" t="inlineStr">
        <is>
          <t>backpacking (wilderness)</t>
        </is>
      </c>
      <c r="B6969" t="inlineStr">
        <is>
          <t>Tips for wilderness backpacking for beginners</t>
        </is>
      </c>
      <c r="C6969"/>
      <c r="D6969"/>
      <c r="E6969" t="inlineStr">
        <is>
          <t>https://www.youtube.com/results?search_query=Tips+for+wilderness+backpacking+for+beginners&amp;sp=EgQgAXAB</t>
        </is>
      </c>
    </row>
    <row r="6970" ht="25.5" customHeight="1">
      <c r="A6970" t="inlineStr">
        <is>
          <t>backpacking (wilderness)</t>
        </is>
      </c>
      <c r="B6970" t="inlineStr">
        <is>
          <t>Cooking techniques for wilderness backpacking</t>
        </is>
      </c>
      <c r="C6970"/>
      <c r="D6970"/>
      <c r="E6970" t="inlineStr">
        <is>
          <t>https://www.youtube.com/results?search_query=Cooking+techniques+for+wilderness+backpacking&amp;sp=EgQgAXAB</t>
        </is>
      </c>
    </row>
    <row r="6971" ht="25.5" customHeight="1">
      <c r="A6971" t="inlineStr">
        <is>
          <t>backpacking (wilderness)</t>
        </is>
      </c>
      <c r="B6971" t="inlineStr">
        <is>
          <t>Wilderness backpacking gear and equipment guide</t>
        </is>
      </c>
      <c r="C6971"/>
      <c r="D6971"/>
      <c r="E6971" t="inlineStr">
        <is>
          <t>https://www.youtube.com/results?search_query=Wilderness+backpacking+gear+and+equipment+guide&amp;sp=EgQgAXAB</t>
        </is>
      </c>
    </row>
    <row r="6972" ht="25.5" customHeight="1">
      <c r="A6972" t="inlineStr">
        <is>
          <t>backpacking (wilderness)</t>
        </is>
      </c>
      <c r="B6972" t="inlineStr">
        <is>
          <t>Best places in the world for wilderness backpacking</t>
        </is>
      </c>
      <c r="C6972"/>
      <c r="D6972"/>
      <c r="E6972" t="inlineStr">
        <is>
          <t>https://www.youtube.com/results?search_query=Best+places+in+the+world+for+wilderness+backpacking&amp;sp=EgQgAXAB</t>
        </is>
      </c>
    </row>
    <row r="6973" ht="25.5" customHeight="1">
      <c r="A6973" t="inlineStr">
        <is>
          <t>backpacking (wilderness)</t>
        </is>
      </c>
      <c r="B6973" t="inlineStr">
        <is>
          <t>Surviving a night in the wilderness while backpacking</t>
        </is>
      </c>
      <c r="C6973"/>
      <c r="D6973"/>
      <c r="E6973" t="inlineStr">
        <is>
          <t>https://www.youtube.com/results?search_query=Surviving+a+night+in+the+wilderness+while+backpacking&amp;sp=EgQgAXAB</t>
        </is>
      </c>
    </row>
    <row r="6974" ht="25.5" customHeight="1">
      <c r="A6974" t="inlineStr">
        <is>
          <t>race walking</t>
        </is>
      </c>
      <c r="B6974" t="inlineStr">
        <is>
          <t>How to start race walking for beginners'</t>
        </is>
      </c>
      <c r="C6974"/>
      <c r="D6974"/>
      <c r="E6974" t="inlineStr">
        <is>
          <t>https://www.youtube.com/results?search_query=How+to+start+race+walking+for+beginners'&amp;sp=EgQgAXAB</t>
        </is>
      </c>
    </row>
    <row r="6975" ht="25.5" customHeight="1">
      <c r="A6975" t="inlineStr">
        <is>
          <t>race walking</t>
        </is>
      </c>
      <c r="B6975" t="inlineStr">
        <is>
          <t>Proper technique for race walking'</t>
        </is>
      </c>
      <c r="C6975"/>
      <c r="D6975"/>
      <c r="E6975" t="inlineStr">
        <is>
          <t>https://www.youtube.com/results?search_query=Proper+technique+for+race+walking'&amp;sp=EgQgAXAB</t>
        </is>
      </c>
    </row>
    <row r="6976" ht="25.5" customHeight="1">
      <c r="A6976" t="inlineStr">
        <is>
          <t>race walking</t>
        </is>
      </c>
      <c r="B6976" t="inlineStr">
        <is>
          <t>Race walking vs speed walking: what's the difference?'</t>
        </is>
      </c>
      <c r="C6976"/>
      <c r="D6976"/>
      <c r="E6976" t="inlineStr">
        <is>
          <t>https://www.youtube.com/results?search_query=Race+walking+vs+speed+walking:+what's+the+difference?'&amp;sp=EgQgAXAB</t>
        </is>
      </c>
    </row>
    <row r="6977" ht="25.5" customHeight="1">
      <c r="A6977" t="inlineStr">
        <is>
          <t>race walking</t>
        </is>
      </c>
      <c r="B6977" t="inlineStr">
        <is>
          <t>Day in the life of a professional race walker'</t>
        </is>
      </c>
      <c r="C6977"/>
      <c r="D6977"/>
      <c r="E6977" t="inlineStr">
        <is>
          <t>https://www.youtube.com/results?search_query=Day+in+the+life+of+a+professional+race+walker'&amp;sp=EgQgAXAB</t>
        </is>
      </c>
    </row>
    <row r="6978" ht="25.5" customHeight="1">
      <c r="A6978" t="inlineStr">
        <is>
          <t>race walking</t>
        </is>
      </c>
      <c r="B6978" t="inlineStr">
        <is>
          <t>Race walking training routine'</t>
        </is>
      </c>
      <c r="C6978"/>
      <c r="D6978"/>
      <c r="E6978" t="inlineStr">
        <is>
          <t>https://www.youtube.com/results?search_query=Race+walking+training+routine'&amp;sp=EgQgAXAB</t>
        </is>
      </c>
    </row>
    <row r="6979" ht="25.5" customHeight="1">
      <c r="A6979" t="inlineStr">
        <is>
          <t>race walking</t>
        </is>
      </c>
      <c r="B6979" t="inlineStr">
        <is>
          <t>Top race walking competitions around the world'</t>
        </is>
      </c>
      <c r="C6979"/>
      <c r="D6979"/>
      <c r="E6979" t="inlineStr">
        <is>
          <t>https://www.youtube.com/results?search_query=Top+race+walking+competitions+around+the+world'&amp;sp=EgQgAXAB</t>
        </is>
      </c>
    </row>
    <row r="6980" ht="25.5" customHeight="1">
      <c r="A6980" t="inlineStr">
        <is>
          <t>race walking</t>
        </is>
      </c>
      <c r="B6980" t="inlineStr">
        <is>
          <t>Tips to improve your race walking speed'</t>
        </is>
      </c>
      <c r="C6980"/>
      <c r="D6980"/>
      <c r="E6980" t="inlineStr">
        <is>
          <t>https://www.youtube.com/results?search_query=Tips+to+improve+your+race+walking+speed'&amp;sp=EgQgAXAB</t>
        </is>
      </c>
    </row>
    <row r="6981" ht="25.5" customHeight="1">
      <c r="A6981" t="inlineStr">
        <is>
          <t>race walking</t>
        </is>
      </c>
      <c r="B6981" t="inlineStr">
        <is>
          <t>Health benefits of race walking'</t>
        </is>
      </c>
      <c r="C6981"/>
      <c r="D6981"/>
      <c r="E6981" t="inlineStr">
        <is>
          <t>https://www.youtube.com/results?search_query=Health+benefits+of+race+walking'&amp;sp=EgQgAXAB</t>
        </is>
      </c>
    </row>
    <row r="6982" ht="25.5" customHeight="1">
      <c r="A6982" t="inlineStr">
        <is>
          <t>race walking</t>
        </is>
      </c>
      <c r="B6982" t="inlineStr">
        <is>
          <t>Equipment needed for race walking'</t>
        </is>
      </c>
      <c r="C6982"/>
      <c r="D6982"/>
      <c r="E6982" t="inlineStr">
        <is>
          <t>https://www.youtube.com/results?search_query=Equipment+needed+for+race+walking'&amp;sp=EgQgAXAB</t>
        </is>
      </c>
    </row>
    <row r="6983" ht="25.5" customHeight="1">
      <c r="A6983" t="inlineStr">
        <is>
          <t>race walking</t>
        </is>
      </c>
      <c r="B6983" t="inlineStr">
        <is>
          <t>Guided race walking workouts'</t>
        </is>
      </c>
      <c r="C6983"/>
      <c r="D6983"/>
      <c r="E6983" t="inlineStr">
        <is>
          <t>https://www.youtube.com/results?search_query=Guided+race+walking+workouts'&amp;sp=EgQgAXAB</t>
        </is>
      </c>
    </row>
    <row r="6984" ht="25.5" customHeight="1">
      <c r="A6984" t="inlineStr">
        <is>
          <t>triathlon</t>
        </is>
      </c>
      <c r="B6984" t="inlineStr">
        <is>
          <t>How to train for a triathlon for beginners</t>
        </is>
      </c>
      <c r="C6984"/>
      <c r="D6984"/>
      <c r="E6984" t="inlineStr">
        <is>
          <t>https://www.youtube.com/results?search_query=How+to+train+for+a+triathlon+for+beginners&amp;sp=EgQgAXAB</t>
        </is>
      </c>
    </row>
    <row r="6985" ht="25.5" customHeight="1">
      <c r="A6985" t="inlineStr">
        <is>
          <t>triathlon</t>
        </is>
      </c>
      <c r="B6985" t="inlineStr">
        <is>
          <t>Day in the life of a professional triathlete</t>
        </is>
      </c>
      <c r="C6985"/>
      <c r="D6985"/>
      <c r="E6985" t="inlineStr">
        <is>
          <t>https://www.youtube.com/results?search_query=Day+in+the+life+of+a+professional+triathlete&amp;sp=EgQgAXAB</t>
        </is>
      </c>
    </row>
    <row r="6986" ht="25.5" customHeight="1">
      <c r="A6986" t="inlineStr">
        <is>
          <t>triathlon</t>
        </is>
      </c>
      <c r="B6986" t="inlineStr">
        <is>
          <t>Best triathlon races around the world</t>
        </is>
      </c>
      <c r="C6986"/>
      <c r="D6986"/>
      <c r="E6986" t="inlineStr">
        <is>
          <t>https://www.youtube.com/results?search_query=Best+triathlon+races+around+the+world&amp;sp=EgQgAXAB</t>
        </is>
      </c>
    </row>
    <row r="6987" ht="25.5" customHeight="1">
      <c r="A6987" t="inlineStr">
        <is>
          <t>triathlon</t>
        </is>
      </c>
      <c r="B6987" t="inlineStr">
        <is>
          <t>Techniques to improve triathlon transition</t>
        </is>
      </c>
      <c r="C6987"/>
      <c r="D6987"/>
      <c r="E6987" t="inlineStr">
        <is>
          <t>https://www.youtube.com/results?search_query=Techniques+to+improve+triathlon+transition&amp;sp=EgQgAXAB</t>
        </is>
      </c>
    </row>
    <row r="6988" ht="25.5" customHeight="1">
      <c r="A6988" t="inlineStr">
        <is>
          <t>triathlon</t>
        </is>
      </c>
      <c r="B6988" t="inlineStr">
        <is>
          <t>Nutrition plan for triathlon training</t>
        </is>
      </c>
      <c r="C6988"/>
      <c r="D6988"/>
      <c r="E6988" t="inlineStr">
        <is>
          <t>https://www.youtube.com/results?search_query=Nutrition+plan+for+triathlon+training&amp;sp=EgQgAXAB</t>
        </is>
      </c>
    </row>
    <row r="6989" ht="25.5" customHeight="1">
      <c r="A6989" t="inlineStr">
        <is>
          <t>triathlon</t>
        </is>
      </c>
      <c r="B6989" t="inlineStr">
        <is>
          <t>Essential gear for participating in a triathlon</t>
        </is>
      </c>
      <c r="C6989"/>
      <c r="D6989"/>
      <c r="E6989" t="inlineStr">
        <is>
          <t>https://www.youtube.com/results?search_query=Essential+gear+for+participating+in+a+triathlon&amp;sp=EgQgAXAB</t>
        </is>
      </c>
    </row>
    <row r="6990" ht="25.5" customHeight="1">
      <c r="A6990" t="inlineStr">
        <is>
          <t>triathlon</t>
        </is>
      </c>
      <c r="B6990" t="inlineStr">
        <is>
          <t>Swimming technique for triathlon training</t>
        </is>
      </c>
      <c r="C6990"/>
      <c r="D6990"/>
      <c r="E6990" t="inlineStr">
        <is>
          <t>https://www.youtube.com/results?search_query=Swimming+technique+for+triathlon+training&amp;sp=EgQgAXAB</t>
        </is>
      </c>
    </row>
    <row r="6991" ht="25.5" customHeight="1">
      <c r="A6991" t="inlineStr">
        <is>
          <t>triathlon</t>
        </is>
      </c>
      <c r="B6991" t="inlineStr">
        <is>
          <t>Tips for triathlon bike to run transition</t>
        </is>
      </c>
      <c r="C6991"/>
      <c r="D6991"/>
      <c r="E6991" t="inlineStr">
        <is>
          <t>https://www.youtube.com/results?search_query=Tips+for+triathlon+bike+to+run+transition&amp;sp=EgQgAXAB</t>
        </is>
      </c>
    </row>
    <row r="6992" ht="25.5" customHeight="1">
      <c r="A6992" t="inlineStr">
        <is>
          <t>triathlon</t>
        </is>
      </c>
      <c r="B6992" t="inlineStr">
        <is>
          <t>Most challenging triathlon races ever</t>
        </is>
      </c>
      <c r="C6992"/>
      <c r="D6992"/>
      <c r="E6992" t="inlineStr">
        <is>
          <t>https://www.youtube.com/results?search_query=Most+challenging+triathlon+races+ever&amp;sp=EgQgAXAB</t>
        </is>
      </c>
    </row>
    <row r="6993" ht="25.5" customHeight="1">
      <c r="A6993" t="inlineStr">
        <is>
          <t>triathlon</t>
        </is>
      </c>
      <c r="B6993" t="inlineStr">
        <is>
          <t>Comparison of Ironman and Olympic triathlon</t>
        </is>
      </c>
      <c r="C6993"/>
      <c r="D6993"/>
      <c r="E6993" t="inlineStr">
        <is>
          <t>https://www.youtube.com/results?search_query=Comparison+of+Ironman+and+Olympic+triathlon&amp;sp=EgQgAXAB</t>
        </is>
      </c>
    </row>
    <row r="6994" ht="25.5" customHeight="1">
      <c r="A6994" t="inlineStr">
        <is>
          <t>adventure racing</t>
        </is>
      </c>
      <c r="B6994" t="inlineStr">
        <is>
          <t>Adventure racing beginner's guide</t>
        </is>
      </c>
      <c r="C6994"/>
      <c r="D6994"/>
      <c r="E6994" t="inlineStr">
        <is>
          <t>https://www.youtube.com/results?search_query=Adventure+racing+beginner's+guide&amp;sp=EgQgAXAB</t>
        </is>
      </c>
    </row>
    <row r="6995" ht="25.5" customHeight="1">
      <c r="A6995" t="inlineStr">
        <is>
          <t>adventure racing</t>
        </is>
      </c>
      <c r="B6995" t="inlineStr">
        <is>
          <t>How to train for adventure racing</t>
        </is>
      </c>
      <c r="C6995"/>
      <c r="D6995"/>
      <c r="E6995" t="inlineStr">
        <is>
          <t>https://www.youtube.com/results?search_query=How+to+train+for+adventure+racing&amp;sp=EgQgAXAB</t>
        </is>
      </c>
    </row>
    <row r="6996" ht="25.5" customHeight="1">
      <c r="A6996" t="inlineStr">
        <is>
          <t>adventure racing</t>
        </is>
      </c>
      <c r="B6996" t="inlineStr">
        <is>
          <t>Adventure racing tips and strategies</t>
        </is>
      </c>
      <c r="C6996"/>
      <c r="D6996"/>
      <c r="E6996" t="inlineStr">
        <is>
          <t>https://www.youtube.com/results?search_query=Adventure+racing+tips+and+strategies&amp;sp=EgQgAXAB</t>
        </is>
      </c>
    </row>
    <row r="6997" ht="25.5" customHeight="1">
      <c r="A6997" t="inlineStr">
        <is>
          <t>adventure racing</t>
        </is>
      </c>
      <c r="B6997" t="inlineStr">
        <is>
          <t>Day in the life of an adventure racer</t>
        </is>
      </c>
      <c r="C6997"/>
      <c r="D6997"/>
      <c r="E6997" t="inlineStr">
        <is>
          <t>https://www.youtube.com/results?search_query=Day+in+the+life+of+an+adventure+racer&amp;sp=EgQgAXAB</t>
        </is>
      </c>
    </row>
    <row r="6998" ht="25.5" customHeight="1">
      <c r="A6998" t="inlineStr">
        <is>
          <t>adventure racing</t>
        </is>
      </c>
      <c r="B6998" t="inlineStr">
        <is>
          <t>Best adventure racing events in the world</t>
        </is>
      </c>
      <c r="C6998"/>
      <c r="D6998"/>
      <c r="E6998" t="inlineStr">
        <is>
          <t>https://www.youtube.com/results?search_query=Best+adventure+racing+events+in+the+world&amp;sp=EgQgAXAB</t>
        </is>
      </c>
    </row>
    <row r="6999" ht="25.5" customHeight="1">
      <c r="A6999" t="inlineStr">
        <is>
          <t>adventure racing</t>
        </is>
      </c>
      <c r="B6999" t="inlineStr">
        <is>
          <t>Adventure racing gear essentials</t>
        </is>
      </c>
      <c r="C6999"/>
      <c r="D6999"/>
      <c r="E6999" t="inlineStr">
        <is>
          <t>https://www.youtube.com/results?search_query=Adventure+racing+gear+essentials&amp;sp=EgQgAXAB</t>
        </is>
      </c>
    </row>
    <row r="7000" ht="25.5" customHeight="1">
      <c r="A7000" t="inlineStr">
        <is>
          <t>adventure racing</t>
        </is>
      </c>
      <c r="B7000" t="inlineStr">
        <is>
          <t>Most challenging adventure races documentary</t>
        </is>
      </c>
      <c r="C7000"/>
      <c r="D7000"/>
      <c r="E7000" t="inlineStr">
        <is>
          <t>https://www.youtube.com/results?search_query=Most+challenging+adventure+races+documentary&amp;sp=EgQgAXAB</t>
        </is>
      </c>
    </row>
    <row r="7001" ht="25.5" customHeight="1">
      <c r="A7001" t="inlineStr">
        <is>
          <t>adventure racing</t>
        </is>
      </c>
      <c r="B7001" t="inlineStr">
        <is>
          <t>Adventure Racing 101: what to expect</t>
        </is>
      </c>
      <c r="C7001"/>
      <c r="D7001"/>
      <c r="E7001" t="inlineStr">
        <is>
          <t>https://www.youtube.com/results?search_query=Adventure+Racing+101:+what+to+expect&amp;sp=EgQgAXAB</t>
        </is>
      </c>
    </row>
    <row r="7002" ht="25.5" customHeight="1">
      <c r="A7002" t="inlineStr">
        <is>
          <t>adventure racing</t>
        </is>
      </c>
      <c r="B7002" t="inlineStr">
        <is>
          <t>Diet and nutrition for adventure racers</t>
        </is>
      </c>
      <c r="C7002"/>
      <c r="D7002"/>
      <c r="E7002" t="inlineStr">
        <is>
          <t>https://www.youtube.com/results?search_query=Diet+and+nutrition+for+adventure+racers&amp;sp=EgQgAXAB</t>
        </is>
      </c>
    </row>
    <row r="7003" ht="25.5" customHeight="1">
      <c r="A7003" t="inlineStr">
        <is>
          <t>adventure racing</t>
        </is>
      </c>
      <c r="B7003" t="inlineStr">
        <is>
          <t>Adventure racing and team building activities</t>
        </is>
      </c>
      <c r="C7003"/>
      <c r="D7003"/>
      <c r="E7003" t="inlineStr">
        <is>
          <t>https://www.youtube.com/results?search_query=Adventure+racing+and+team+building+activities&amp;sp=EgQgAXAB</t>
        </is>
      </c>
    </row>
    <row r="7004" ht="25.5" customHeight="1">
      <c r="A7004" t="inlineStr">
        <is>
          <t>biathlon</t>
        </is>
      </c>
      <c r="B7004" t="inlineStr">
        <is>
          <t>Biathlon basics: How to get started</t>
        </is>
      </c>
      <c r="C7004"/>
      <c r="D7004"/>
      <c r="E7004" t="inlineStr">
        <is>
          <t>https://www.youtube.com/results?search_query=Biathlon+basics:+How+to+get+started&amp;sp=EgQgAXAB</t>
        </is>
      </c>
    </row>
    <row r="7005" ht="25.5" customHeight="1">
      <c r="A7005" t="inlineStr">
        <is>
          <t>biathlon</t>
        </is>
      </c>
      <c r="B7005" t="inlineStr">
        <is>
          <t>Day in the life of a professional biathlete</t>
        </is>
      </c>
      <c r="C7005"/>
      <c r="D7005"/>
      <c r="E7005" t="inlineStr">
        <is>
          <t>https://www.youtube.com/results?search_query=Day+in+the+life+of+a+professional+biathlete&amp;sp=EgQgAXAB</t>
        </is>
      </c>
    </row>
    <row r="7006" ht="25.5" customHeight="1">
      <c r="A7006" t="inlineStr">
        <is>
          <t>biathlon</t>
        </is>
      </c>
      <c r="B7006" t="inlineStr">
        <is>
          <t>How to train for a biathlon</t>
        </is>
      </c>
      <c r="C7006"/>
      <c r="D7006"/>
      <c r="E7006" t="inlineStr">
        <is>
          <t>https://www.youtube.com/results?search_query=How+to+train+for+a+biathlon&amp;sp=EgQgAXAB</t>
        </is>
      </c>
    </row>
    <row r="7007" ht="25.5" customHeight="1">
      <c r="A7007" t="inlineStr">
        <is>
          <t>biathlon</t>
        </is>
      </c>
      <c r="B7007" t="inlineStr">
        <is>
          <t>Best moments in biathlon history</t>
        </is>
      </c>
      <c r="C7007"/>
      <c r="D7007"/>
      <c r="E7007" t="inlineStr">
        <is>
          <t>https://www.youtube.com/results?search_query=Best+moments+in+biathlon+history&amp;sp=EgQgAXAB</t>
        </is>
      </c>
    </row>
    <row r="7008" ht="25.5" customHeight="1">
      <c r="A7008" t="inlineStr">
        <is>
          <t>biathlon</t>
        </is>
      </c>
      <c r="B7008" t="inlineStr">
        <is>
          <t>Biathlon championship highlights</t>
        </is>
      </c>
      <c r="C7008"/>
      <c r="D7008"/>
      <c r="E7008" t="inlineStr">
        <is>
          <t>https://www.youtube.com/results?search_query=Biathlon+championship+highlights&amp;sp=EgQgAXAB</t>
        </is>
      </c>
    </row>
    <row r="7009" ht="25.5" customHeight="1">
      <c r="A7009" t="inlineStr">
        <is>
          <t>biathlon</t>
        </is>
      </c>
      <c r="B7009" t="inlineStr">
        <is>
          <t>How to shoot in a biathlon</t>
        </is>
      </c>
      <c r="C7009"/>
      <c r="D7009"/>
      <c r="E7009" t="inlineStr">
        <is>
          <t>https://www.youtube.com/results?search_query=How+to+shoot+in+a+biathlon&amp;sp=EgQgAXAB</t>
        </is>
      </c>
    </row>
    <row r="7010" ht="25.5" customHeight="1">
      <c r="A7010" t="inlineStr">
        <is>
          <t>biathlon</t>
        </is>
      </c>
      <c r="B7010" t="inlineStr">
        <is>
          <t>Biathlon ski techniques explained</t>
        </is>
      </c>
      <c r="C7010"/>
      <c r="D7010"/>
      <c r="E7010" t="inlineStr">
        <is>
          <t>https://www.youtube.com/results?search_query=Biathlon+ski+techniques+explained&amp;sp=EgQgAXAB</t>
        </is>
      </c>
    </row>
    <row r="7011" ht="25.5" customHeight="1">
      <c r="A7011" t="inlineStr">
        <is>
          <t>biathlon</t>
        </is>
      </c>
      <c r="B7011" t="inlineStr">
        <is>
          <t>Biathlon athlete training routine</t>
        </is>
      </c>
      <c r="C7011"/>
      <c r="D7011"/>
      <c r="E7011" t="inlineStr">
        <is>
          <t>https://www.youtube.com/results?search_query=Biathlon+athlete+training+routine&amp;sp=EgQgAXAB</t>
        </is>
      </c>
    </row>
    <row r="7012" ht="25.5" customHeight="1">
      <c r="A7012" t="inlineStr">
        <is>
          <t>biathlon</t>
        </is>
      </c>
      <c r="B7012" t="inlineStr">
        <is>
          <t>Tips and tricks for biathlon competitors</t>
        </is>
      </c>
      <c r="C7012"/>
      <c r="D7012"/>
      <c r="E7012" t="inlineStr">
        <is>
          <t>https://www.youtube.com/results?search_query=Tips+and+tricks+for+biathlon+competitors&amp;sp=EgQgAXAB</t>
        </is>
      </c>
    </row>
    <row r="7013" ht="25.5" customHeight="1">
      <c r="A7013" t="inlineStr">
        <is>
          <t>biathlon</t>
        </is>
      </c>
      <c r="B7013" t="inlineStr">
        <is>
          <t>Biathlon: The psychology of shooting under pressure.</t>
        </is>
      </c>
      <c r="C7013"/>
      <c r="D7013"/>
      <c r="E7013" t="inlineStr">
        <is>
          <t>https://www.youtube.com/results?search_query=Biathlon:+The+psychology+of+shooting+under+pressure.&amp;sp=EgQgAXAB</t>
        </is>
      </c>
    </row>
    <row r="7014" ht="25.5" customHeight="1">
      <c r="A7014" t="inlineStr">
        <is>
          <t>duathlon</t>
        </is>
      </c>
      <c r="B7014" t="inlineStr">
        <is>
          <t>How to train for a Duathlon</t>
        </is>
      </c>
      <c r="C7014"/>
      <c r="D7014"/>
      <c r="E7014" t="inlineStr">
        <is>
          <t>https://www.youtube.com/results?search_query=How+to+train+for+a+Duathlon&amp;sp=EgQgAXAB</t>
        </is>
      </c>
    </row>
    <row r="7015" ht="25.5" customHeight="1">
      <c r="A7015" t="inlineStr">
        <is>
          <t>duathlon</t>
        </is>
      </c>
      <c r="B7015" t="inlineStr">
        <is>
          <t>Beginner's guide to Duathlon</t>
        </is>
      </c>
      <c r="C7015"/>
      <c r="D7015"/>
      <c r="E7015" t="inlineStr">
        <is>
          <t>https://www.youtube.com/results?search_query=Beginner's+guide+to+Duathlon&amp;sp=EgQgAXAB</t>
        </is>
      </c>
    </row>
    <row r="7016" ht="25.5" customHeight="1">
      <c r="A7016" t="inlineStr">
        <is>
          <t>duathlon</t>
        </is>
      </c>
      <c r="B7016" t="inlineStr">
        <is>
          <t>Day in the life of a Duathlon athlete</t>
        </is>
      </c>
      <c r="C7016"/>
      <c r="D7016"/>
      <c r="E7016" t="inlineStr">
        <is>
          <t>https://www.youtube.com/results?search_query=Day+in+the+life+of+a+Duathlon+athlete&amp;sp=EgQgAXAB</t>
        </is>
      </c>
    </row>
    <row r="7017" ht="25.5" customHeight="1">
      <c r="A7017" t="inlineStr">
        <is>
          <t>duathlon</t>
        </is>
      </c>
      <c r="B7017" t="inlineStr">
        <is>
          <t>Duathlon racing tips and strategies</t>
        </is>
      </c>
      <c r="C7017"/>
      <c r="D7017"/>
      <c r="E7017" t="inlineStr">
        <is>
          <t>https://www.youtube.com/results?search_query=Duathlon+racing+tips+and+strategies&amp;sp=EgQgAXAB</t>
        </is>
      </c>
    </row>
    <row r="7018" ht="25.5" customHeight="1">
      <c r="A7018" t="inlineStr">
        <is>
          <t>duathlon</t>
        </is>
      </c>
      <c r="B7018" t="inlineStr">
        <is>
          <t>Duathlon vs Triathlon: Differences explained</t>
        </is>
      </c>
      <c r="C7018"/>
      <c r="D7018"/>
      <c r="E7018" t="inlineStr">
        <is>
          <t>https://www.youtube.com/results?search_query=Duathlon+vs+Triathlon:+Differences+explained&amp;sp=EgQgAXAB</t>
        </is>
      </c>
    </row>
    <row r="7019" ht="25.5" customHeight="1">
      <c r="A7019" t="inlineStr">
        <is>
          <t>duathlon</t>
        </is>
      </c>
      <c r="B7019" t="inlineStr">
        <is>
          <t>Training schedule for Duathlon</t>
        </is>
      </c>
      <c r="C7019"/>
      <c r="D7019"/>
      <c r="E7019" t="inlineStr">
        <is>
          <t>https://www.youtube.com/results?search_query=Training+schedule+for+Duathlon&amp;sp=EgQgAXAB</t>
        </is>
      </c>
    </row>
    <row r="7020" ht="25.5" customHeight="1">
      <c r="A7020" t="inlineStr">
        <is>
          <t>duathlon</t>
        </is>
      </c>
      <c r="B7020" t="inlineStr">
        <is>
          <t>Essential gear for a Duathlon</t>
        </is>
      </c>
      <c r="C7020"/>
      <c r="D7020"/>
      <c r="E7020" t="inlineStr">
        <is>
          <t>https://www.youtube.com/results?search_query=Essential+gear+for+a+Duathlon&amp;sp=EgQgAXAB</t>
        </is>
      </c>
    </row>
    <row r="7021" ht="25.5" customHeight="1">
      <c r="A7021" t="inlineStr">
        <is>
          <t>duathlon</t>
        </is>
      </c>
      <c r="B7021" t="inlineStr">
        <is>
          <t>Proper nutrition for Duathlon training</t>
        </is>
      </c>
      <c r="C7021"/>
      <c r="D7021"/>
      <c r="E7021" t="inlineStr">
        <is>
          <t>https://www.youtube.com/results?search_query=Proper+nutrition+for+Duathlon+training&amp;sp=EgQgAXAB</t>
        </is>
      </c>
    </row>
    <row r="7022" ht="25.5" customHeight="1">
      <c r="A7022" t="inlineStr">
        <is>
          <t>duathlon</t>
        </is>
      </c>
      <c r="B7022" t="inlineStr">
        <is>
          <t>Tips on transitioning in Duathlon</t>
        </is>
      </c>
      <c r="C7022"/>
      <c r="D7022"/>
      <c r="E7022" t="inlineStr">
        <is>
          <t>https://www.youtube.com/results?search_query=Tips+on+transitioning+in+Duathlon&amp;sp=EgQgAXAB</t>
        </is>
      </c>
    </row>
    <row r="7023" ht="25.5" customHeight="1">
      <c r="A7023" t="inlineStr">
        <is>
          <t>duathlon</t>
        </is>
      </c>
      <c r="B7023" t="inlineStr">
        <is>
          <t>World Duathlon Championships highlights</t>
        </is>
      </c>
      <c r="C7023"/>
      <c r="D7023"/>
      <c r="E7023" t="inlineStr">
        <is>
          <t>https://www.youtube.com/results?search_query=World+Duathlon+Championships+highlights&amp;sp=EgQgAXAB</t>
        </is>
      </c>
    </row>
    <row r="7024" ht="25.5" customHeight="1">
      <c r="A7024" t="inlineStr">
        <is>
          <t>decathlon</t>
        </is>
      </c>
      <c r="B7024" t="inlineStr">
        <is>
          <t>Decathlon store tour</t>
        </is>
      </c>
      <c r="C7024"/>
      <c r="D7024"/>
      <c r="E7024" t="inlineStr">
        <is>
          <t>https://www.youtube.com/results?search_query=Decathlon+store+tour&amp;sp=EgQgAXAB</t>
        </is>
      </c>
    </row>
    <row r="7025" ht="25.5" customHeight="1">
      <c r="A7025" t="inlineStr">
        <is>
          <t>decathlon</t>
        </is>
      </c>
      <c r="B7025" t="inlineStr">
        <is>
          <t>How to shop at Decathlon</t>
        </is>
      </c>
      <c r="C7025"/>
      <c r="D7025"/>
      <c r="E7025" t="inlineStr">
        <is>
          <t>https://www.youtube.com/results?search_query=How+to+shop+at+Decathlon&amp;sp=EgQgAXAB</t>
        </is>
      </c>
    </row>
    <row r="7026" ht="25.5" customHeight="1">
      <c r="A7026" t="inlineStr">
        <is>
          <t>decathlon</t>
        </is>
      </c>
      <c r="B7026" t="inlineStr">
        <is>
          <t>Day in the life of a Decathlon employee</t>
        </is>
      </c>
      <c r="C7026"/>
      <c r="D7026"/>
      <c r="E7026" t="inlineStr">
        <is>
          <t>https://www.youtube.com/results?search_query=Day+in+the+life+of+a+Decathlon+employee&amp;sp=EgQgAXAB</t>
        </is>
      </c>
    </row>
    <row r="7027" ht="25.5" customHeight="1">
      <c r="A7027" t="inlineStr">
        <is>
          <t>decathlon</t>
        </is>
      </c>
      <c r="B7027" t="inlineStr">
        <is>
          <t>Decathlon products review</t>
        </is>
      </c>
      <c r="C7027"/>
      <c r="D7027"/>
      <c r="E7027" t="inlineStr">
        <is>
          <t>https://www.youtube.com/results?search_query=Decathlon+products+review&amp;sp=EgQgAXAB</t>
        </is>
      </c>
    </row>
    <row r="7028" ht="25.5" customHeight="1">
      <c r="A7028" t="inlineStr">
        <is>
          <t>decathlon</t>
        </is>
      </c>
      <c r="B7028" t="inlineStr">
        <is>
          <t>Training for Decathlon competition</t>
        </is>
      </c>
      <c r="C7028"/>
      <c r="D7028"/>
      <c r="E7028" t="inlineStr">
        <is>
          <t>https://www.youtube.com/results?search_query=Training+for+Decathlon+competition&amp;sp=EgQgAXAB</t>
        </is>
      </c>
    </row>
    <row r="7029" ht="25.5" customHeight="1">
      <c r="A7029" t="inlineStr">
        <is>
          <t>decathlon</t>
        </is>
      </c>
      <c r="B7029" t="inlineStr">
        <is>
          <t>How to use Decathlon camping gear</t>
        </is>
      </c>
      <c r="C7029"/>
      <c r="D7029"/>
      <c r="E7029" t="inlineStr">
        <is>
          <t>https://www.youtube.com/results?search_query=How+to+use+Decathlon+camping+gear&amp;sp=EgQgAXAB</t>
        </is>
      </c>
    </row>
    <row r="7030" ht="25.5" customHeight="1">
      <c r="A7030" t="inlineStr">
        <is>
          <t>decathlon</t>
        </is>
      </c>
      <c r="B7030" t="inlineStr">
        <is>
          <t>Decathlon store shopping haul</t>
        </is>
      </c>
      <c r="C7030"/>
      <c r="D7030"/>
      <c r="E7030" t="inlineStr">
        <is>
          <t>https://www.youtube.com/results?search_query=Decathlon+store+shopping+haul&amp;sp=EgQgAXAB</t>
        </is>
      </c>
    </row>
    <row r="7031" ht="25.5" customHeight="1">
      <c r="A7031" t="inlineStr">
        <is>
          <t>decathlon</t>
        </is>
      </c>
      <c r="B7031" t="inlineStr">
        <is>
          <t>Tips for shopping at Decathlon</t>
        </is>
      </c>
      <c r="C7031"/>
      <c r="D7031"/>
      <c r="E7031" t="inlineStr">
        <is>
          <t>https://www.youtube.com/results?search_query=Tips+for+shopping+at+Decathlon&amp;sp=EgQgAXAB</t>
        </is>
      </c>
    </row>
    <row r="7032" ht="25.5" customHeight="1">
      <c r="A7032" t="inlineStr">
        <is>
          <t>decathlon</t>
        </is>
      </c>
      <c r="B7032" t="inlineStr">
        <is>
          <t>Decathlon sporting goods review</t>
        </is>
      </c>
      <c r="C7032"/>
      <c r="D7032"/>
      <c r="E7032" t="inlineStr">
        <is>
          <t>https://www.youtube.com/results?search_query=Decathlon+sporting+goods+review&amp;sp=EgQgAXAB</t>
        </is>
      </c>
    </row>
    <row r="7033" ht="25.5" customHeight="1">
      <c r="A7033" t="inlineStr">
        <is>
          <t>decathlon</t>
        </is>
      </c>
      <c r="B7033" t="inlineStr">
        <is>
          <t>Decathlon brand comparison</t>
        </is>
      </c>
      <c r="C7033"/>
      <c r="D7033"/>
      <c r="E7033" t="inlineStr">
        <is>
          <t>https://www.youtube.com/results?search_query=Decathlon+brand+comparison&amp;sp=EgQgAXAB</t>
        </is>
      </c>
    </row>
    <row r="7034" ht="25.5" customHeight="1">
      <c r="A7034" t="inlineStr">
        <is>
          <t>heptathlon</t>
        </is>
      </c>
      <c r="B7034" t="inlineStr">
        <is>
          <t>Introduction to heptathlon</t>
        </is>
      </c>
      <c r="C7034"/>
      <c r="D7034"/>
      <c r="E7034" t="inlineStr">
        <is>
          <t>https://www.youtube.com/results?search_query=Introduction+to+heptathlon&amp;sp=EgQgAXAB</t>
        </is>
      </c>
    </row>
    <row r="7035" ht="25.5" customHeight="1">
      <c r="A7035" t="inlineStr">
        <is>
          <t>heptathlon</t>
        </is>
      </c>
      <c r="B7035" t="inlineStr">
        <is>
          <t>How to train for a heptathlon</t>
        </is>
      </c>
      <c r="C7035"/>
      <c r="D7035"/>
      <c r="E7035" t="inlineStr">
        <is>
          <t>https://www.youtube.com/results?search_query=How+to+train+for+a+heptathlon&amp;sp=EgQgAXAB</t>
        </is>
      </c>
    </row>
    <row r="7036" ht="25.5" customHeight="1">
      <c r="A7036" t="inlineStr">
        <is>
          <t>heptathlon</t>
        </is>
      </c>
      <c r="B7036" t="inlineStr">
        <is>
          <t>Day in the life of a heptathlon athlete</t>
        </is>
      </c>
      <c r="C7036"/>
      <c r="D7036"/>
      <c r="E7036" t="inlineStr">
        <is>
          <t>https://www.youtube.com/results?search_query=Day+in+the+life+of+a+heptathlon+athlete&amp;sp=EgQgAXAB</t>
        </is>
      </c>
    </row>
    <row r="7037" ht="25.5" customHeight="1">
      <c r="A7037" t="inlineStr">
        <is>
          <t>heptathlon</t>
        </is>
      </c>
      <c r="B7037" t="inlineStr">
        <is>
          <t>Heptathlon techniques and strategies</t>
        </is>
      </c>
      <c r="C7037"/>
      <c r="D7037"/>
      <c r="E7037" t="inlineStr">
        <is>
          <t>https://www.youtube.com/results?search_query=Heptathlon+techniques+and+strategies&amp;sp=EgQgAXAB</t>
        </is>
      </c>
    </row>
    <row r="7038" ht="25.5" customHeight="1">
      <c r="A7038" t="inlineStr">
        <is>
          <t>heptathlon</t>
        </is>
      </c>
      <c r="B7038" t="inlineStr">
        <is>
          <t>Professional heptathlon competition footage</t>
        </is>
      </c>
      <c r="C7038"/>
      <c r="D7038"/>
      <c r="E7038" t="inlineStr">
        <is>
          <t>https://www.youtube.com/results?search_query=Professional+heptathlon+competition+footage&amp;sp=EgQgAXAB</t>
        </is>
      </c>
    </row>
    <row r="7039" ht="25.5" customHeight="1">
      <c r="A7039" t="inlineStr">
        <is>
          <t>heptathlon</t>
        </is>
      </c>
      <c r="B7039" t="inlineStr">
        <is>
          <t>Top heptathlon performances in history</t>
        </is>
      </c>
      <c r="C7039"/>
      <c r="D7039"/>
      <c r="E7039" t="inlineStr">
        <is>
          <t>https://www.youtube.com/results?search_query=Top+heptathlon+performances+in+history&amp;sp=EgQgAXAB</t>
        </is>
      </c>
    </row>
    <row r="7040" ht="25.5" customHeight="1">
      <c r="A7040" t="inlineStr">
        <is>
          <t>heptathlon</t>
        </is>
      </c>
      <c r="B7040" t="inlineStr">
        <is>
          <t>Heptathlon workout routine guide</t>
        </is>
      </c>
      <c r="C7040"/>
      <c r="D7040"/>
      <c r="E7040" t="inlineStr">
        <is>
          <t>https://www.youtube.com/results?search_query=Heptathlon+workout+routine+guide&amp;sp=EgQgAXAB</t>
        </is>
      </c>
    </row>
    <row r="7041" ht="25.5" customHeight="1">
      <c r="A7041" t="inlineStr">
        <is>
          <t>heptathlon</t>
        </is>
      </c>
      <c r="B7041" t="inlineStr">
        <is>
          <t>Understanding the seven events in heptathlon</t>
        </is>
      </c>
      <c r="C7041"/>
      <c r="D7041"/>
      <c r="E7041" t="inlineStr">
        <is>
          <t>https://www.youtube.com/results?search_query=Understanding+the+seven+events+in+heptathlon&amp;sp=EgQgAXAB</t>
        </is>
      </c>
    </row>
    <row r="7042" ht="25.5" customHeight="1">
      <c r="A7042" t="inlineStr">
        <is>
          <t>heptathlon</t>
        </is>
      </c>
      <c r="B7042" t="inlineStr">
        <is>
          <t>Highlights of Olympic heptathlon events</t>
        </is>
      </c>
      <c r="C7042"/>
      <c r="D7042"/>
      <c r="E7042" t="inlineStr">
        <is>
          <t>https://www.youtube.com/results?search_query=Highlights+of+Olympic+heptathlon+events&amp;sp=EgQgAXAB</t>
        </is>
      </c>
    </row>
    <row r="7043" ht="25.5" customHeight="1">
      <c r="A7043" t="inlineStr">
        <is>
          <t>heptathlon</t>
        </is>
      </c>
      <c r="B7043" t="inlineStr">
        <is>
          <t>The science behind heptathlon training</t>
        </is>
      </c>
      <c r="C7043"/>
      <c r="D7043"/>
      <c r="E7043" t="inlineStr">
        <is>
          <t>https://www.youtube.com/results?search_query=The+science+behind+heptathlon+training&amp;sp=EgQgAXAB</t>
        </is>
      </c>
    </row>
    <row r="7044" ht="25.5" customHeight="1">
      <c r="A7044" t="inlineStr">
        <is>
          <t>modern pentathlon</t>
        </is>
      </c>
      <c r="B7044" t="inlineStr">
        <is>
          <t>Modern pentathlon training routine</t>
        </is>
      </c>
      <c r="C7044"/>
      <c r="D7044"/>
      <c r="E7044" t="inlineStr">
        <is>
          <t>https://www.youtube.com/results?search_query=Modern+pentathlon+training+routine&amp;sp=EgQgAXAB</t>
        </is>
      </c>
    </row>
    <row r="7045" ht="25.5" customHeight="1">
      <c r="A7045" t="inlineStr">
        <is>
          <t>modern pentathlon</t>
        </is>
      </c>
      <c r="B7045" t="inlineStr">
        <is>
          <t>How to train for a modern pentathlon</t>
        </is>
      </c>
      <c r="C7045"/>
      <c r="D7045"/>
      <c r="E7045" t="inlineStr">
        <is>
          <t>https://www.youtube.com/results?search_query=How+to+train+for+a+modern+pentathlon&amp;sp=EgQgAXAB</t>
        </is>
      </c>
    </row>
    <row r="7046" ht="25.5" customHeight="1">
      <c r="A7046" t="inlineStr">
        <is>
          <t>modern pentathlon</t>
        </is>
      </c>
      <c r="B7046" t="inlineStr">
        <is>
          <t>Day in the life of a modern pentathlon athlete</t>
        </is>
      </c>
      <c r="C7046"/>
      <c r="D7046"/>
      <c r="E7046" t="inlineStr">
        <is>
          <t>https://www.youtube.com/results?search_query=Day+in+the+life+of+a+modern+pentathlon+athlete&amp;sp=EgQgAXAB</t>
        </is>
      </c>
    </row>
    <row r="7047" ht="25.5" customHeight="1">
      <c r="A7047" t="inlineStr">
        <is>
          <t>modern pentathlon</t>
        </is>
      </c>
      <c r="B7047" t="inlineStr">
        <is>
          <t>Modern pentathlon competition highlights</t>
        </is>
      </c>
      <c r="C7047"/>
      <c r="D7047"/>
      <c r="E7047" t="inlineStr">
        <is>
          <t>https://www.youtube.com/results?search_query=Modern+pentathlon+competition+highlights&amp;sp=EgQgAXAB</t>
        </is>
      </c>
    </row>
    <row r="7048" ht="25.5" customHeight="1">
      <c r="A7048" t="inlineStr">
        <is>
          <t>modern pentathlon</t>
        </is>
      </c>
      <c r="B7048" t="inlineStr">
        <is>
          <t>Guide to modern pentathlon events</t>
        </is>
      </c>
      <c r="C7048"/>
      <c r="D7048"/>
      <c r="E7048" t="inlineStr">
        <is>
          <t>https://www.youtube.com/results?search_query=Guide+to+modern+pentathlon+events&amp;sp=EgQgAXAB</t>
        </is>
      </c>
    </row>
    <row r="7049" ht="25.5" customHeight="1">
      <c r="A7049" t="inlineStr">
        <is>
          <t>modern pentathlon</t>
        </is>
      </c>
      <c r="B7049" t="inlineStr">
        <is>
          <t>History of modern pentathlon</t>
        </is>
      </c>
      <c r="C7049"/>
      <c r="D7049"/>
      <c r="E7049" t="inlineStr">
        <is>
          <t>https://www.youtube.com/results?search_query=History+of+modern+pentathlon&amp;sp=EgQgAXAB</t>
        </is>
      </c>
    </row>
    <row r="7050" ht="25.5" customHeight="1">
      <c r="A7050" t="inlineStr">
        <is>
          <t>modern pentathlon</t>
        </is>
      </c>
      <c r="B7050" t="inlineStr">
        <is>
          <t>Equipment used in modern pentathlon explained</t>
        </is>
      </c>
      <c r="C7050"/>
      <c r="D7050"/>
      <c r="E7050" t="inlineStr">
        <is>
          <t>https://www.youtube.com/results?search_query=Equipment+used+in+modern+pentathlon+explained&amp;sp=EgQgAXAB</t>
        </is>
      </c>
    </row>
    <row r="7051" ht="25.5" customHeight="1">
      <c r="A7051" t="inlineStr">
        <is>
          <t>modern pentathlon</t>
        </is>
      </c>
      <c r="B7051" t="inlineStr">
        <is>
          <t>Modern pentathlon tips and strategies</t>
        </is>
      </c>
      <c r="C7051"/>
      <c r="D7051"/>
      <c r="E7051" t="inlineStr">
        <is>
          <t>https://www.youtube.com/results?search_query=Modern+pentathlon+tips+and+strategies&amp;sp=EgQgAXAB</t>
        </is>
      </c>
    </row>
    <row r="7052" ht="25.5" customHeight="1">
      <c r="A7052" t="inlineStr">
        <is>
          <t>modern pentathlon</t>
        </is>
      </c>
      <c r="B7052" t="inlineStr">
        <is>
          <t>Rules of modern pentathlon</t>
        </is>
      </c>
      <c r="C7052"/>
      <c r="D7052"/>
      <c r="E7052" t="inlineStr">
        <is>
          <t>https://www.youtube.com/results?search_query=Rules+of+modern+pentathlon&amp;sp=EgQgAXAB</t>
        </is>
      </c>
    </row>
    <row r="7053" ht="25.5" customHeight="1">
      <c r="A7053" t="inlineStr">
        <is>
          <t>modern pentathlon</t>
        </is>
      </c>
      <c r="B7053" t="inlineStr">
        <is>
          <t>World modern pentathlon championships</t>
        </is>
      </c>
      <c r="C7053"/>
      <c r="D7053"/>
      <c r="E7053" t="inlineStr">
        <is>
          <t>https://www.youtube.com/results?search_query=World+modern+pentathlon+championships&amp;sp=EgQgAXAB</t>
        </is>
      </c>
    </row>
    <row r="7054" ht="25.5" customHeight="1">
      <c r="A7054" t="inlineStr">
        <is>
          <t>pentathlon</t>
        </is>
      </c>
      <c r="B7054" t="inlineStr">
        <is>
          <t>How to train for a pentathlon</t>
        </is>
      </c>
      <c r="C7054"/>
      <c r="D7054"/>
      <c r="E7054" t="inlineStr">
        <is>
          <t>https://www.youtube.com/results?search_query=How+to+train+for+a+pentathlon&amp;sp=EgQgAXAB</t>
        </is>
      </c>
    </row>
    <row r="7055" ht="25.5" customHeight="1">
      <c r="A7055" t="inlineStr">
        <is>
          <t>pentathlon</t>
        </is>
      </c>
      <c r="B7055" t="inlineStr">
        <is>
          <t>Professional pentathlon training routine</t>
        </is>
      </c>
      <c r="C7055"/>
      <c r="D7055"/>
      <c r="E7055" t="inlineStr">
        <is>
          <t>https://www.youtube.com/results?search_query=Professional+pentathlon+training+routine&amp;sp=EgQgAXAB</t>
        </is>
      </c>
    </row>
    <row r="7056" ht="25.5" customHeight="1">
      <c r="A7056" t="inlineStr">
        <is>
          <t>pentathlon</t>
        </is>
      </c>
      <c r="B7056" t="inlineStr">
        <is>
          <t>Best techniques for pentathlon events</t>
        </is>
      </c>
      <c r="C7056"/>
      <c r="D7056"/>
      <c r="E7056" t="inlineStr">
        <is>
          <t>https://www.youtube.com/results?search_query=Best+techniques+for+pentathlon+events&amp;sp=EgQgAXAB</t>
        </is>
      </c>
    </row>
    <row r="7057" ht="25.5" customHeight="1">
      <c r="A7057" t="inlineStr">
        <is>
          <t>pentathlon</t>
        </is>
      </c>
      <c r="B7057" t="inlineStr">
        <is>
          <t>Day in the life of a pentathlon athlete</t>
        </is>
      </c>
      <c r="C7057"/>
      <c r="D7057"/>
      <c r="E7057" t="inlineStr">
        <is>
          <t>https://www.youtube.com/results?search_query=Day+in+the+life+of+a+pentathlon+athlete&amp;sp=EgQgAXAB</t>
        </is>
      </c>
    </row>
    <row r="7058" ht="25.5" customHeight="1">
      <c r="A7058" t="inlineStr">
        <is>
          <t>pentathlon</t>
        </is>
      </c>
      <c r="B7058" t="inlineStr">
        <is>
          <t>Pentathlon competition full coverage</t>
        </is>
      </c>
      <c r="C7058"/>
      <c r="D7058"/>
      <c r="E7058" t="inlineStr">
        <is>
          <t>https://www.youtube.com/results?search_query=Pentathlon+competition+full+coverage&amp;sp=EgQgAXAB</t>
        </is>
      </c>
    </row>
    <row r="7059" ht="25.5" customHeight="1">
      <c r="A7059" t="inlineStr">
        <is>
          <t>pentathlon</t>
        </is>
      </c>
      <c r="B7059" t="inlineStr">
        <is>
          <t>Pentathlon event breakdown and strategies</t>
        </is>
      </c>
      <c r="C7059"/>
      <c r="D7059"/>
      <c r="E7059" t="inlineStr">
        <is>
          <t>https://www.youtube.com/results?search_query=Pentathlon+event+breakdown+and+strategies&amp;sp=EgQgAXAB</t>
        </is>
      </c>
    </row>
    <row r="7060" ht="25.5" customHeight="1">
      <c r="A7060" t="inlineStr">
        <is>
          <t>pentathlon</t>
        </is>
      </c>
      <c r="B7060" t="inlineStr">
        <is>
          <t>Top Pentathlon championships highlights</t>
        </is>
      </c>
      <c r="C7060"/>
      <c r="D7060"/>
      <c r="E7060" t="inlineStr">
        <is>
          <t>https://www.youtube.com/results?search_query=Top+Pentathlon+championships+highlights&amp;sp=EgQgAXAB</t>
        </is>
      </c>
    </row>
    <row r="7061" ht="25.5" customHeight="1">
      <c r="A7061" t="inlineStr">
        <is>
          <t>pentathlon</t>
        </is>
      </c>
      <c r="B7061" t="inlineStr">
        <is>
          <t>How to improve pentathlon running speed</t>
        </is>
      </c>
      <c r="C7061"/>
      <c r="D7061"/>
      <c r="E7061" t="inlineStr">
        <is>
          <t>https://www.youtube.com/results?search_query=How+to+improve+pentathlon+running+speed&amp;sp=EgQgAXAB</t>
        </is>
      </c>
    </row>
    <row r="7062" ht="25.5" customHeight="1">
      <c r="A7062" t="inlineStr">
        <is>
          <t>pentathlon</t>
        </is>
      </c>
      <c r="B7062" t="inlineStr">
        <is>
          <t>Guided workout for pentathlon preparation</t>
        </is>
      </c>
      <c r="C7062"/>
      <c r="D7062"/>
      <c r="E7062" t="inlineStr">
        <is>
          <t>https://www.youtube.com/results?search_query=Guided+workout+for+pentathlon+preparation&amp;sp=EgQgAXAB</t>
        </is>
      </c>
    </row>
    <row r="7063" ht="25.5" customHeight="1">
      <c r="A7063" t="inlineStr">
        <is>
          <t>pentathlon</t>
        </is>
      </c>
      <c r="B7063" t="inlineStr">
        <is>
          <t>Mastering the five disciplines of a pentathlon</t>
        </is>
      </c>
      <c r="C7063"/>
      <c r="D7063"/>
      <c r="E7063" t="inlineStr">
        <is>
          <t>https://www.youtube.com/results?search_query=Mastering+the+five+disciplines+of+a+pentathlon&amp;sp=EgQgAXAB</t>
        </is>
      </c>
    </row>
    <row r="7064" ht="25.5" customHeight="1">
      <c r="A7064" t="inlineStr">
        <is>
          <t>crossfit</t>
        </is>
      </c>
      <c r="B7064" t="inlineStr">
        <is>
          <t>How to start Crossfit training for beginners</t>
        </is>
      </c>
      <c r="C7064"/>
      <c r="D7064"/>
      <c r="E7064" t="inlineStr">
        <is>
          <t>https://www.youtube.com/results?search_query=How+to+start+Crossfit+training+for+beginners&amp;sp=EgQgAXAB</t>
        </is>
      </c>
    </row>
    <row r="7065" ht="25.5" customHeight="1">
      <c r="A7065" t="inlineStr">
        <is>
          <t>crossfit</t>
        </is>
      </c>
      <c r="B7065" t="inlineStr">
        <is>
          <t>Crossfit workout routines for fat loss</t>
        </is>
      </c>
      <c r="C7065"/>
      <c r="D7065"/>
      <c r="E7065" t="inlineStr">
        <is>
          <t>https://www.youtube.com/results?search_query=Crossfit+workout+routines+for+fat+loss&amp;sp=EgQgAXAB</t>
        </is>
      </c>
    </row>
    <row r="7066" ht="25.5" customHeight="1">
      <c r="A7066" t="inlineStr">
        <is>
          <t>crossfit</t>
        </is>
      </c>
      <c r="B7066" t="inlineStr">
        <is>
          <t>Day in the life of a Crossfit athlete</t>
        </is>
      </c>
      <c r="C7066"/>
      <c r="D7066"/>
      <c r="E7066" t="inlineStr">
        <is>
          <t>https://www.youtube.com/results?search_query=Day+in+the+life+of+a+Crossfit+athlete&amp;sp=EgQgAXAB</t>
        </is>
      </c>
    </row>
    <row r="7067" ht="25.5" customHeight="1">
      <c r="A7067" t="inlineStr">
        <is>
          <t>crossfit</t>
        </is>
      </c>
      <c r="B7067" t="inlineStr">
        <is>
          <t>Techniques for mastering Crossfit exercises</t>
        </is>
      </c>
      <c r="C7067"/>
      <c r="D7067"/>
      <c r="E7067" t="inlineStr">
        <is>
          <t>https://www.youtube.com/results?search_query=Techniques+for+mastering+Crossfit+exercises&amp;sp=EgQgAXAB</t>
        </is>
      </c>
    </row>
    <row r="7068" ht="25.5" customHeight="1">
      <c r="A7068" t="inlineStr">
        <is>
          <t>crossfit</t>
        </is>
      </c>
      <c r="B7068" t="inlineStr">
        <is>
          <t>Stepbystep guide to doing a Crossfit workout at home</t>
        </is>
      </c>
      <c r="C7068"/>
      <c r="D7068"/>
      <c r="E7068" t="inlineStr">
        <is>
          <t>https://www.youtube.com/results?search_query=Stepbystep+guide+to+doing+a+Crossfit+workout+at+home&amp;sp=EgQgAXAB</t>
        </is>
      </c>
    </row>
    <row r="7069" ht="25.5" customHeight="1">
      <c r="A7069" t="inlineStr">
        <is>
          <t>crossfit</t>
        </is>
      </c>
      <c r="B7069" t="inlineStr">
        <is>
          <t>Intense Crossfit routines for advanced level</t>
        </is>
      </c>
      <c r="C7069"/>
      <c r="D7069"/>
      <c r="E7069" t="inlineStr">
        <is>
          <t>https://www.youtube.com/results?search_query=Intense+Crossfit+routines+for+advanced+level&amp;sp=EgQgAXAB</t>
        </is>
      </c>
    </row>
    <row r="7070" ht="25.5" customHeight="1">
      <c r="A7070" t="inlineStr">
        <is>
          <t>crossfit</t>
        </is>
      </c>
      <c r="B7070" t="inlineStr">
        <is>
          <t>Training tips from Crossfit professionals</t>
        </is>
      </c>
      <c r="C7070"/>
      <c r="D7070"/>
      <c r="E7070" t="inlineStr">
        <is>
          <t>https://www.youtube.com/results?search_query=Training+tips+from+Crossfit+professionals&amp;sp=EgQgAXAB</t>
        </is>
      </c>
    </row>
    <row r="7071" ht="25.5" customHeight="1">
      <c r="A7071" t="inlineStr">
        <is>
          <t>crossfit</t>
        </is>
      </c>
      <c r="B7071" t="inlineStr">
        <is>
          <t>The science behind Crossfit Training for fitness</t>
        </is>
      </c>
      <c r="C7071"/>
      <c r="D7071"/>
      <c r="E7071" t="inlineStr">
        <is>
          <t>https://www.youtube.com/results?search_query=The+science+behind+Crossfit+Training+for+fitness&amp;sp=EgQgAXAB</t>
        </is>
      </c>
    </row>
    <row r="7072" ht="25.5" customHeight="1">
      <c r="A7072" t="inlineStr">
        <is>
          <t>crossfit</t>
        </is>
      </c>
      <c r="B7072" t="inlineStr">
        <is>
          <t>Scaling and modifying Crossfit workouts</t>
        </is>
      </c>
      <c r="C7072"/>
      <c r="D7072"/>
      <c r="E7072" t="inlineStr">
        <is>
          <t>https://www.youtube.com/results?search_query=Scaling+and+modifying+Crossfit+workouts&amp;sp=EgQgAXAB</t>
        </is>
      </c>
    </row>
    <row r="7073" ht="25.5" customHeight="1">
      <c r="A7073" t="inlineStr">
        <is>
          <t>crossfit</t>
        </is>
      </c>
      <c r="B7073" t="inlineStr">
        <is>
          <t>Proper form and technique in Crossfit workouts</t>
        </is>
      </c>
      <c r="C7073"/>
      <c r="D7073"/>
      <c r="E7073" t="inlineStr">
        <is>
          <t>https://www.youtube.com/results?search_query=Proper+form+and+technique+in+Crossfit+workouts&amp;sp=EgQgAXAB</t>
        </is>
      </c>
    </row>
    <row r="7074" ht="25.5" customHeight="1">
      <c r="A7074" t="inlineStr">
        <is>
          <t>freestyle scootering</t>
        </is>
      </c>
      <c r="B7074" t="inlineStr">
        <is>
          <t>How to start freestyle scootering for beginners</t>
        </is>
      </c>
      <c r="C7074"/>
      <c r="D7074"/>
      <c r="E7074" t="inlineStr">
        <is>
          <t>https://www.youtube.com/results?search_query=How+to+start+freestyle+scootering+for+beginners&amp;sp=EgQgAXAB</t>
        </is>
      </c>
    </row>
    <row r="7075" ht="25.5" customHeight="1">
      <c r="A7075" t="inlineStr">
        <is>
          <t>freestyle scootering</t>
        </is>
      </c>
      <c r="B7075" t="inlineStr">
        <is>
          <t>Professional freestyle scootering compilation</t>
        </is>
      </c>
      <c r="C7075"/>
      <c r="D7075"/>
      <c r="E7075" t="inlineStr">
        <is>
          <t>https://www.youtube.com/results?search_query=Professional+freestyle+scootering+compilation&amp;sp=EgQgAXAB</t>
        </is>
      </c>
    </row>
    <row r="7076" ht="25.5" customHeight="1">
      <c r="A7076" t="inlineStr">
        <is>
          <t>freestyle scootering</t>
        </is>
      </c>
      <c r="B7076" t="inlineStr">
        <is>
          <t>Day in the life of a professional freestyle scooter rider</t>
        </is>
      </c>
      <c r="C7076"/>
      <c r="D7076"/>
      <c r="E7076" t="inlineStr">
        <is>
          <t>https://www.youtube.com/results?search_query=Day+in+the+life+of+a+professional+freestyle+scooter+rider&amp;sp=EgQgAXAB</t>
        </is>
      </c>
    </row>
    <row r="7077" ht="25.5" customHeight="1">
      <c r="A7077" t="inlineStr">
        <is>
          <t>freestyle scootering</t>
        </is>
      </c>
      <c r="B7077" t="inlineStr">
        <is>
          <t>Best freestyle scooter tricks tutorial</t>
        </is>
      </c>
      <c r="C7077"/>
      <c r="D7077"/>
      <c r="E7077" t="inlineStr">
        <is>
          <t>https://www.youtube.com/results?search_query=Best+freestyle+scooter+tricks+tutorial&amp;sp=EgQgAXAB</t>
        </is>
      </c>
    </row>
    <row r="7078" ht="25.5" customHeight="1">
      <c r="A7078" t="inlineStr">
        <is>
          <t>freestyle scootering</t>
        </is>
      </c>
      <c r="B7078" t="inlineStr">
        <is>
          <t>Tips and tricks for freestyle scootering</t>
        </is>
      </c>
      <c r="C7078"/>
      <c r="D7078"/>
      <c r="E7078" t="inlineStr">
        <is>
          <t>https://www.youtube.com/results?search_query=Tips+and+tricks+for+freestyle+scootering&amp;sp=EgQgAXAB</t>
        </is>
      </c>
    </row>
    <row r="7079" ht="25.5" customHeight="1">
      <c r="A7079" t="inlineStr">
        <is>
          <t>freestyle scootering</t>
        </is>
      </c>
      <c r="B7079" t="inlineStr">
        <is>
          <t>Freestyle scootering championships finals highlights</t>
        </is>
      </c>
      <c r="C7079"/>
      <c r="D7079"/>
      <c r="E7079" t="inlineStr">
        <is>
          <t>https://www.youtube.com/results?search_query=Freestyle+scootering+championships+finals+highlights&amp;sp=EgQgAXAB</t>
        </is>
      </c>
    </row>
    <row r="7080" ht="25.5" customHeight="1">
      <c r="A7080" t="inlineStr">
        <is>
          <t>freestyle scootering</t>
        </is>
      </c>
      <c r="B7080" t="inlineStr">
        <is>
          <t>History of freestyle scootering</t>
        </is>
      </c>
      <c r="C7080"/>
      <c r="D7080"/>
      <c r="E7080" t="inlineStr">
        <is>
          <t>https://www.youtube.com/results?search_query=History+of+freestyle+scootering&amp;sp=EgQgAXAB</t>
        </is>
      </c>
    </row>
    <row r="7081" ht="25.5" customHeight="1">
      <c r="A7081" t="inlineStr">
        <is>
          <t>freestyle scootering</t>
        </is>
      </c>
      <c r="B7081" t="inlineStr">
        <is>
          <t>Essential safety gear for freestyle scootering</t>
        </is>
      </c>
      <c r="C7081"/>
      <c r="D7081"/>
      <c r="E7081" t="inlineStr">
        <is>
          <t>https://www.youtube.com/results?search_query=Essential+safety+gear+for+freestyle+scootering&amp;sp=EgQgAXAB</t>
        </is>
      </c>
    </row>
    <row r="7082" ht="25.5" customHeight="1">
      <c r="A7082" t="inlineStr">
        <is>
          <t>freestyle scootering</t>
        </is>
      </c>
      <c r="B7082" t="inlineStr">
        <is>
          <t>How to improve your freestyle scootering skills</t>
        </is>
      </c>
      <c r="C7082"/>
      <c r="D7082"/>
      <c r="E7082" t="inlineStr">
        <is>
          <t>https://www.youtube.com/results?search_query=How+to+improve+your+freestyle+scootering+skills&amp;sp=EgQgAXAB</t>
        </is>
      </c>
    </row>
    <row r="7083" ht="25.5" customHeight="1">
      <c r="A7083" t="inlineStr">
        <is>
          <t>freestyle scootering</t>
        </is>
      </c>
      <c r="B7083" t="inlineStr">
        <is>
          <t>Top freestyle scootering athletes in the world</t>
        </is>
      </c>
      <c r="C7083"/>
      <c r="D7083"/>
      <c r="E7083" t="inlineStr">
        <is>
          <t>https://www.youtube.com/results?search_query=Top+freestyle+scootering+athletes+in+the+world&amp;sp=EgQgAXAB</t>
        </is>
      </c>
    </row>
    <row r="7084" ht="25.5" customHeight="1">
      <c r="A7084" t="inlineStr">
        <is>
          <t>streetluge</t>
        </is>
      </c>
      <c r="B7084" t="inlineStr">
        <is>
          <t>How to start streetluge</t>
        </is>
      </c>
      <c r="C7084"/>
      <c r="D7084"/>
      <c r="E7084" t="inlineStr">
        <is>
          <t>https://www.youtube.com/results?search_query=How+to+start+streetluge&amp;sp=EgQgAXAB</t>
        </is>
      </c>
    </row>
    <row r="7085" ht="25.5" customHeight="1">
      <c r="A7085" t="inlineStr">
        <is>
          <t>streetluge</t>
        </is>
      </c>
      <c r="B7085" t="inlineStr">
        <is>
          <t>Streetluge techniques for beginners</t>
        </is>
      </c>
      <c r="C7085"/>
      <c r="D7085"/>
      <c r="E7085" t="inlineStr">
        <is>
          <t>https://www.youtube.com/results?search_query=Streetluge+techniques+for+beginners&amp;sp=EgQgAXAB</t>
        </is>
      </c>
    </row>
    <row r="7086" ht="25.5" customHeight="1">
      <c r="A7086" t="inlineStr">
        <is>
          <t>streetluge</t>
        </is>
      </c>
      <c r="B7086" t="inlineStr">
        <is>
          <t>Day in the life of a professional streetluge racer</t>
        </is>
      </c>
      <c r="C7086"/>
      <c r="D7086"/>
      <c r="E7086" t="inlineStr">
        <is>
          <t>https://www.youtube.com/results?search_query=Day+in+the+life+of+a+professional+streetluge+racer&amp;sp=EgQgAXAB</t>
        </is>
      </c>
    </row>
    <row r="7087" ht="25.5" customHeight="1">
      <c r="A7087" t="inlineStr">
        <is>
          <t>streetluge</t>
        </is>
      </c>
      <c r="B7087" t="inlineStr">
        <is>
          <t>Safety precautions required for streetluge</t>
        </is>
      </c>
      <c r="C7087"/>
      <c r="D7087"/>
      <c r="E7087" t="inlineStr">
        <is>
          <t>https://www.youtube.com/results?search_query=Safety+precautions+required+for+streetluge&amp;sp=EgQgAXAB</t>
        </is>
      </c>
    </row>
    <row r="7088" ht="25.5" customHeight="1">
      <c r="A7088" t="inlineStr">
        <is>
          <t>streetluge</t>
        </is>
      </c>
      <c r="B7088" t="inlineStr">
        <is>
          <t>Best streetluge tracks worldwide</t>
        </is>
      </c>
      <c r="C7088"/>
      <c r="D7088"/>
      <c r="E7088" t="inlineStr">
        <is>
          <t>https://www.youtube.com/results?search_query=Best+streetluge+tracks+worldwide&amp;sp=EgQgAXAB</t>
        </is>
      </c>
    </row>
    <row r="7089" ht="25.5" customHeight="1">
      <c r="A7089" t="inlineStr">
        <is>
          <t>streetluge</t>
        </is>
      </c>
      <c r="B7089" t="inlineStr">
        <is>
          <t>History and origin of streetluge</t>
        </is>
      </c>
      <c r="C7089"/>
      <c r="D7089"/>
      <c r="E7089" t="inlineStr">
        <is>
          <t>https://www.youtube.com/results?search_query=History+and+origin+of+streetluge&amp;sp=EgQgAXAB</t>
        </is>
      </c>
    </row>
    <row r="7090" ht="25.5" customHeight="1">
      <c r="A7090" t="inlineStr">
        <is>
          <t>streetluge</t>
        </is>
      </c>
      <c r="B7090" t="inlineStr">
        <is>
          <t>Streetluge championships highlights</t>
        </is>
      </c>
      <c r="C7090"/>
      <c r="D7090"/>
      <c r="E7090" t="inlineStr">
        <is>
          <t>https://www.youtube.com/results?search_query=Streetluge+championships+highlights&amp;sp=EgQgAXAB</t>
        </is>
      </c>
    </row>
    <row r="7091" ht="25.5" customHeight="1">
      <c r="A7091" t="inlineStr">
        <is>
          <t>streetluge</t>
        </is>
      </c>
      <c r="B7091" t="inlineStr">
        <is>
          <t>Difference between streetluge and skateboarding</t>
        </is>
      </c>
      <c r="C7091"/>
      <c r="D7091"/>
      <c r="E7091" t="inlineStr">
        <is>
          <t>https://www.youtube.com/results?search_query=Difference+between+streetluge+and+skateboarding&amp;sp=EgQgAXAB</t>
        </is>
      </c>
    </row>
    <row r="7092" ht="25.5" customHeight="1">
      <c r="A7092" t="inlineStr">
        <is>
          <t>streetluge</t>
        </is>
      </c>
      <c r="B7092" t="inlineStr">
        <is>
          <t>Building a streetluge board tutorial</t>
        </is>
      </c>
      <c r="C7092"/>
      <c r="D7092"/>
      <c r="E7092" t="inlineStr">
        <is>
          <t>https://www.youtube.com/results?search_query=Building+a+streetluge+board+tutorial&amp;sp=EgQgAXAB</t>
        </is>
      </c>
    </row>
    <row r="7093" ht="25.5" customHeight="1">
      <c r="A7093" t="inlineStr">
        <is>
          <t>streetluge</t>
        </is>
      </c>
      <c r="B7093" t="inlineStr">
        <is>
          <t>Insights to training for streetluge races</t>
        </is>
      </c>
      <c r="C7093"/>
      <c r="D7093"/>
      <c r="E7093" t="inlineStr">
        <is>
          <t>https://www.youtube.com/results?search_query=Insights+to+training+for+streetluge+races&amp;sp=EgQgAXAB</t>
        </is>
      </c>
    </row>
    <row r="7094" ht="25.5" customHeight="1">
      <c r="A7094" t="inlineStr">
        <is>
          <t>skimboarding</t>
        </is>
      </c>
      <c r="B7094" t="inlineStr">
        <is>
          <t>Beginners guide to skimboarding</t>
        </is>
      </c>
      <c r="C7094"/>
      <c r="D7094"/>
      <c r="E7094" t="inlineStr">
        <is>
          <t>https://www.youtube.com/results?search_query=Beginners+guide+to+skimboarding&amp;sp=EgQgAXAB</t>
        </is>
      </c>
    </row>
    <row r="7095" ht="25.5" customHeight="1">
      <c r="A7095" t="inlineStr">
        <is>
          <t>skimboarding</t>
        </is>
      </c>
      <c r="B7095" t="inlineStr">
        <is>
          <t>How to skimboard for beginners</t>
        </is>
      </c>
      <c r="C7095"/>
      <c r="D7095"/>
      <c r="E7095" t="inlineStr">
        <is>
          <t>https://www.youtube.com/results?search_query=How+to+skimboard+for+beginners&amp;sp=EgQgAXAB</t>
        </is>
      </c>
    </row>
    <row r="7096" ht="25.5" customHeight="1">
      <c r="A7096" t="inlineStr">
        <is>
          <t>skimboarding</t>
        </is>
      </c>
      <c r="B7096" t="inlineStr">
        <is>
          <t>Skimboarding tricks and techniques</t>
        </is>
      </c>
      <c r="C7096"/>
      <c r="D7096"/>
      <c r="E7096" t="inlineStr">
        <is>
          <t>https://www.youtube.com/results?search_query=Skimboarding+tricks+and+techniques&amp;sp=EgQgAXAB</t>
        </is>
      </c>
    </row>
    <row r="7097" ht="25.5" customHeight="1">
      <c r="A7097" t="inlineStr">
        <is>
          <t>skimboarding</t>
        </is>
      </c>
      <c r="B7097" t="inlineStr">
        <is>
          <t>Day in the life of a professional skimboarder</t>
        </is>
      </c>
      <c r="C7097"/>
      <c r="D7097"/>
      <c r="E7097" t="inlineStr">
        <is>
          <t>https://www.youtube.com/results?search_query=Day+in+the+life+of+a+professional+skimboarder&amp;sp=EgQgAXAB</t>
        </is>
      </c>
    </row>
    <row r="7098" ht="25.5" customHeight="1">
      <c r="A7098" t="inlineStr">
        <is>
          <t>skimboarding</t>
        </is>
      </c>
      <c r="B7098" t="inlineStr">
        <is>
          <t>Training for skimboarding</t>
        </is>
      </c>
      <c r="C7098"/>
      <c r="D7098"/>
      <c r="E7098" t="inlineStr">
        <is>
          <t>https://www.youtube.com/results?search_query=Training+for+skimboarding&amp;sp=EgQgAXAB</t>
        </is>
      </c>
    </row>
    <row r="7099" ht="25.5" customHeight="1">
      <c r="A7099" t="inlineStr">
        <is>
          <t>skimboarding</t>
        </is>
      </c>
      <c r="B7099" t="inlineStr">
        <is>
          <t>Top 10 skimboarding locations</t>
        </is>
      </c>
      <c r="C7099"/>
      <c r="D7099"/>
      <c r="E7099" t="inlineStr">
        <is>
          <t>https://www.youtube.com/results?search_query=Top+10+skimboarding+locations&amp;sp=EgQgAXAB</t>
        </is>
      </c>
    </row>
    <row r="7100" ht="25.5" customHeight="1">
      <c r="A7100" t="inlineStr">
        <is>
          <t>skimboarding</t>
        </is>
      </c>
      <c r="B7100" t="inlineStr">
        <is>
          <t>Skimboarding competition highlights</t>
        </is>
      </c>
      <c r="C7100"/>
      <c r="D7100"/>
      <c r="E7100" t="inlineStr">
        <is>
          <t>https://www.youtube.com/results?search_query=Skimboarding+competition+highlights&amp;sp=EgQgAXAB</t>
        </is>
      </c>
    </row>
    <row r="7101" ht="25.5" customHeight="1">
      <c r="A7101" t="inlineStr">
        <is>
          <t>skimboarding</t>
        </is>
      </c>
      <c r="B7101" t="inlineStr">
        <is>
          <t>How to select the best skimboard</t>
        </is>
      </c>
      <c r="C7101"/>
      <c r="D7101"/>
      <c r="E7101" t="inlineStr">
        <is>
          <t>https://www.youtube.com/results?search_query=How+to+select+the+best+skimboard&amp;sp=EgQgAXAB</t>
        </is>
      </c>
    </row>
    <row r="7102" ht="25.5" customHeight="1">
      <c r="A7102" t="inlineStr">
        <is>
          <t>skimboarding</t>
        </is>
      </c>
      <c r="B7102" t="inlineStr">
        <is>
          <t>Expert tips on skimboarding</t>
        </is>
      </c>
      <c r="C7102"/>
      <c r="D7102"/>
      <c r="E7102" t="inlineStr">
        <is>
          <t>https://www.youtube.com/results?search_query=Expert+tips+on+skimboarding&amp;sp=EgQgAXAB</t>
        </is>
      </c>
    </row>
    <row r="7103" ht="25.5" customHeight="1">
      <c r="A7103" t="inlineStr">
        <is>
          <t>skimboarding</t>
        </is>
      </c>
      <c r="B7103" t="inlineStr">
        <is>
          <t>Improving your skimboarding skills</t>
        </is>
      </c>
      <c r="C7103"/>
      <c r="D7103"/>
      <c r="E7103" t="inlineStr">
        <is>
          <t>https://www.youtube.com/results?search_query=Improving+your+skimboarding+skills&amp;sp=EgQgAXAB</t>
        </is>
      </c>
    </row>
    <row r="7104" ht="25.5" customHeight="1">
      <c r="A7104" t="inlineStr">
        <is>
          <t>wakesurfing</t>
        </is>
      </c>
      <c r="B7104" t="inlineStr">
        <is>
          <t>How to start wakesurfing for beginners</t>
        </is>
      </c>
      <c r="C7104"/>
      <c r="D7104"/>
      <c r="E7104" t="inlineStr">
        <is>
          <t>https://www.youtube.com/results?search_query=How+to+start+wakesurfing+for+beginners&amp;sp=EgQgAXAB</t>
        </is>
      </c>
    </row>
    <row r="7105" ht="25.5" customHeight="1">
      <c r="A7105" t="inlineStr">
        <is>
          <t>wakesurfing</t>
        </is>
      </c>
      <c r="B7105" t="inlineStr">
        <is>
          <t>Advanced wakesurfing tricks tutorial</t>
        </is>
      </c>
      <c r="C7105"/>
      <c r="D7105"/>
      <c r="E7105" t="inlineStr">
        <is>
          <t>https://www.youtube.com/results?search_query=Advanced+wakesurfing+tricks+tutorial&amp;sp=EgQgAXAB</t>
        </is>
      </c>
    </row>
    <row r="7106" ht="25.5" customHeight="1">
      <c r="A7106" t="inlineStr">
        <is>
          <t>wakesurfing</t>
        </is>
      </c>
      <c r="B7106" t="inlineStr">
        <is>
          <t>Day in the life of a pro wakesurfer</t>
        </is>
      </c>
      <c r="C7106"/>
      <c r="D7106"/>
      <c r="E7106" t="inlineStr">
        <is>
          <t>https://www.youtube.com/results?search_query=Day+in+the+life+of+a+pro+wakesurfer&amp;sp=EgQgAXAB</t>
        </is>
      </c>
    </row>
    <row r="7107" ht="25.5" customHeight="1">
      <c r="A7107" t="inlineStr">
        <is>
          <t>wakesurfing</t>
        </is>
      </c>
      <c r="B7107" t="inlineStr">
        <is>
          <t>Wakesurfing equipment guide for starters</t>
        </is>
      </c>
      <c r="C7107"/>
      <c r="D7107"/>
      <c r="E7107" t="inlineStr">
        <is>
          <t>https://www.youtube.com/results?search_query=Wakesurfing+equipment+guide+for+starters&amp;sp=EgQgAXAB</t>
        </is>
      </c>
    </row>
    <row r="7108" ht="25.5" customHeight="1">
      <c r="A7108" t="inlineStr">
        <is>
          <t>wakesurfing</t>
        </is>
      </c>
      <c r="B7108" t="inlineStr">
        <is>
          <t>Wakesurfing techniques to improve balance and control</t>
        </is>
      </c>
      <c r="C7108"/>
      <c r="D7108"/>
      <c r="E7108" t="inlineStr">
        <is>
          <t>https://www.youtube.com/results?search_query=Wakesurfing+techniques+to+improve+balance+and+control&amp;sp=EgQgAXAB</t>
        </is>
      </c>
    </row>
    <row r="7109" ht="25.5" customHeight="1">
      <c r="A7109" t="inlineStr">
        <is>
          <t>wakesurfing</t>
        </is>
      </c>
      <c r="B7109" t="inlineStr">
        <is>
          <t>How to do a 360 on a wakesurf board</t>
        </is>
      </c>
      <c r="C7109"/>
      <c r="D7109"/>
      <c r="E7109" t="inlineStr">
        <is>
          <t>https://www.youtube.com/results?search_query=How+to+do+a+360+on+a+wakesurf+board&amp;sp=EgQgAXAB</t>
        </is>
      </c>
    </row>
    <row r="7110" ht="25.5" customHeight="1">
      <c r="A7110" t="inlineStr">
        <is>
          <t>wakesurfing</t>
        </is>
      </c>
      <c r="B7110" t="inlineStr">
        <is>
          <t>Summer wakesurfing competition highlights</t>
        </is>
      </c>
      <c r="C7110"/>
      <c r="D7110"/>
      <c r="E7110" t="inlineStr">
        <is>
          <t>https://www.youtube.com/results?search_query=Summer+wakesurfing+competition+highlights&amp;sp=EgQgAXAB</t>
        </is>
      </c>
    </row>
    <row r="7111" ht="25.5" customHeight="1">
      <c r="A7111" t="inlineStr">
        <is>
          <t>wakesurfing</t>
        </is>
      </c>
      <c r="B7111" t="inlineStr">
        <is>
          <t>Secrets to successful wakesurfing from expert surfers</t>
        </is>
      </c>
      <c r="C7111"/>
      <c r="D7111"/>
      <c r="E7111" t="inlineStr">
        <is>
          <t>https://www.youtube.com/results?search_query=Secrets+to+successful+wakesurfing+from+expert+surfers&amp;sp=EgQgAXAB</t>
        </is>
      </c>
    </row>
    <row r="7112" ht="25.5" customHeight="1">
      <c r="A7112" t="inlineStr">
        <is>
          <t>wakesurfing</t>
        </is>
      </c>
      <c r="B7112" t="inlineStr">
        <is>
          <t>Comprehensive guide to wakesurfing boards and gear</t>
        </is>
      </c>
      <c r="C7112"/>
      <c r="D7112"/>
      <c r="E7112" t="inlineStr">
        <is>
          <t>https://www.youtube.com/results?search_query=Comprehensive+guide+to+wakesurfing+boards+and+gear&amp;sp=EgQgAXAB</t>
        </is>
      </c>
    </row>
    <row r="7113" ht="25.5" customHeight="1">
      <c r="A7113" t="inlineStr">
        <is>
          <t>wakesurfing</t>
        </is>
      </c>
      <c r="B7113" t="inlineStr">
        <is>
          <t>Wakesurfing behind different types of boats</t>
        </is>
      </c>
      <c r="C7113"/>
      <c r="D7113"/>
      <c r="E7113" t="inlineStr">
        <is>
          <t>https://www.youtube.com/results?search_query=Wakesurfing+behind+different+types+of+boats&amp;sp=EgQgAXAB</t>
        </is>
      </c>
    </row>
    <row r="7114" ht="25.5" customHeight="1">
      <c r="A7114" t="inlineStr">
        <is>
          <t>bodyboarding</t>
        </is>
      </c>
      <c r="B7114" t="inlineStr">
        <is>
          <t>How to start bodyboarding for beginners</t>
        </is>
      </c>
      <c r="C7114"/>
      <c r="D7114"/>
      <c r="E7114" t="inlineStr">
        <is>
          <t>https://www.youtube.com/results?search_query=How+to+start+bodyboarding+for+beginners&amp;sp=EgQgAXAB</t>
        </is>
      </c>
    </row>
    <row r="7115" ht="25.5" customHeight="1">
      <c r="A7115" t="inlineStr">
        <is>
          <t>bodyboarding</t>
        </is>
      </c>
      <c r="B7115" t="inlineStr">
        <is>
          <t>Best techniques for bodyboarding</t>
        </is>
      </c>
      <c r="C7115"/>
      <c r="D7115"/>
      <c r="E7115" t="inlineStr">
        <is>
          <t>https://www.youtube.com/results?search_query=Best+techniques+for+bodyboarding&amp;sp=EgQgAXAB</t>
        </is>
      </c>
    </row>
    <row r="7116" ht="25.5" customHeight="1">
      <c r="A7116" t="inlineStr">
        <is>
          <t>bodyboarding</t>
        </is>
      </c>
      <c r="B7116" t="inlineStr">
        <is>
          <t>Day in the life of a professional bodyboarder</t>
        </is>
      </c>
      <c r="C7116"/>
      <c r="D7116"/>
      <c r="E7116" t="inlineStr">
        <is>
          <t>https://www.youtube.com/results?search_query=Day+in+the+life+of+a+professional+bodyboarder&amp;sp=EgQgAXAB</t>
        </is>
      </c>
    </row>
    <row r="7117" ht="25.5" customHeight="1">
      <c r="A7117" t="inlineStr">
        <is>
          <t>bodyboarding</t>
        </is>
      </c>
      <c r="B7117" t="inlineStr">
        <is>
          <t>Bodyboarding tutorial for advanced riders</t>
        </is>
      </c>
      <c r="C7117"/>
      <c r="D7117"/>
      <c r="E7117" t="inlineStr">
        <is>
          <t>https://www.youtube.com/results?search_query=Bodyboarding+tutorial+for+advanced+riders&amp;sp=EgQgAXAB</t>
        </is>
      </c>
    </row>
    <row r="7118" ht="25.5" customHeight="1">
      <c r="A7118" t="inlineStr">
        <is>
          <t>bodyboarding</t>
        </is>
      </c>
      <c r="B7118" t="inlineStr">
        <is>
          <t>Top location for bodyboarding around the world</t>
        </is>
      </c>
      <c r="C7118"/>
      <c r="D7118"/>
      <c r="E7118" t="inlineStr">
        <is>
          <t>https://www.youtube.com/results?search_query=Top+location+for+bodyboarding+around+the+world&amp;sp=EgQgAXAB</t>
        </is>
      </c>
    </row>
    <row r="7119" ht="25.5" customHeight="1">
      <c r="A7119" t="inlineStr">
        <is>
          <t>bodyboarding</t>
        </is>
      </c>
      <c r="B7119" t="inlineStr">
        <is>
          <t>Comparison of bodyboarding equipment</t>
        </is>
      </c>
      <c r="C7119"/>
      <c r="D7119"/>
      <c r="E7119" t="inlineStr">
        <is>
          <t>https://www.youtube.com/results?search_query=Comparison+of+bodyboarding+equipment&amp;sp=EgQgAXAB</t>
        </is>
      </c>
    </row>
    <row r="7120" ht="25.5" customHeight="1">
      <c r="A7120" t="inlineStr">
        <is>
          <t>bodyboarding</t>
        </is>
      </c>
      <c r="B7120" t="inlineStr">
        <is>
          <t>World championship bodyboarding highlights</t>
        </is>
      </c>
      <c r="C7120"/>
      <c r="D7120"/>
      <c r="E7120" t="inlineStr">
        <is>
          <t>https://www.youtube.com/results?search_query=World+championship+bodyboarding+highlights&amp;sp=EgQgAXAB</t>
        </is>
      </c>
    </row>
    <row r="7121" ht="25.5" customHeight="1">
      <c r="A7121" t="inlineStr">
        <is>
          <t>bodyboarding</t>
        </is>
      </c>
      <c r="B7121" t="inlineStr">
        <is>
          <t>Bodyboarding vs surfing: which is better</t>
        </is>
      </c>
      <c r="C7121"/>
      <c r="D7121"/>
      <c r="E7121" t="inlineStr">
        <is>
          <t>https://www.youtube.com/results?search_query=Bodyboarding+vs+surfing:+which+is+better&amp;sp=EgQgAXAB</t>
        </is>
      </c>
    </row>
    <row r="7122" ht="25.5" customHeight="1">
      <c r="A7122" t="inlineStr">
        <is>
          <t>bodyboarding</t>
        </is>
      </c>
      <c r="B7122" t="inlineStr">
        <is>
          <t>Training routines for professional bodyboarders</t>
        </is>
      </c>
      <c r="C7122"/>
      <c r="D7122"/>
      <c r="E7122" t="inlineStr">
        <is>
          <t>https://www.youtube.com/results?search_query=Training+routines+for+professional+bodyboarders&amp;sp=EgQgAXAB</t>
        </is>
      </c>
    </row>
    <row r="7123" ht="25.5" customHeight="1">
      <c r="A7123" t="inlineStr">
        <is>
          <t>bodyboarding</t>
        </is>
      </c>
      <c r="B7123" t="inlineStr">
        <is>
          <t>How to perform tricks while bodyboarding</t>
        </is>
      </c>
      <c r="C7123"/>
      <c r="D7123"/>
      <c r="E7123" t="inlineStr">
        <is>
          <t>https://www.youtube.com/results?search_query=How+to+perform+tricks+while+bodyboarding&amp;sp=EgQgAXAB</t>
        </is>
      </c>
    </row>
    <row r="7124" ht="25.5" customHeight="1">
      <c r="A7124" t="inlineStr">
        <is>
          <t>riverboarding</t>
        </is>
      </c>
      <c r="B7124" t="inlineStr">
        <is>
          <t>Riverboarding for beginners</t>
        </is>
      </c>
      <c r="C7124"/>
      <c r="D7124"/>
      <c r="E7124" t="inlineStr">
        <is>
          <t>https://www.youtube.com/results?search_query=Riverboarding+for+beginners&amp;sp=EgQgAXAB</t>
        </is>
      </c>
    </row>
    <row r="7125" ht="25.5" customHeight="1">
      <c r="A7125" t="inlineStr">
        <is>
          <t>riverboarding</t>
        </is>
      </c>
      <c r="B7125" t="inlineStr">
        <is>
          <t>How to start riverboarding</t>
        </is>
      </c>
      <c r="C7125"/>
      <c r="D7125"/>
      <c r="E7125" t="inlineStr">
        <is>
          <t>https://www.youtube.com/results?search_query=How+to+start+riverboarding&amp;sp=EgQgAXAB</t>
        </is>
      </c>
    </row>
    <row r="7126" ht="25.5" customHeight="1">
      <c r="A7126" t="inlineStr">
        <is>
          <t>riverboarding</t>
        </is>
      </c>
      <c r="B7126" t="inlineStr">
        <is>
          <t>Best riverboarding techniques</t>
        </is>
      </c>
      <c r="C7126"/>
      <c r="D7126"/>
      <c r="E7126" t="inlineStr">
        <is>
          <t>https://www.youtube.com/results?search_query=Best+riverboarding+techniques&amp;sp=EgQgAXAB</t>
        </is>
      </c>
    </row>
    <row r="7127" ht="25.5" customHeight="1">
      <c r="A7127" t="inlineStr">
        <is>
          <t>riverboarding</t>
        </is>
      </c>
      <c r="B7127" t="inlineStr">
        <is>
          <t>Day in the life of a professional riverboarder</t>
        </is>
      </c>
      <c r="C7127"/>
      <c r="D7127"/>
      <c r="E7127" t="inlineStr">
        <is>
          <t>https://www.youtube.com/results?search_query=Day+in+the+life+of+a+professional+riverboarder&amp;sp=EgQgAXAB</t>
        </is>
      </c>
    </row>
    <row r="7128" ht="25.5" customHeight="1">
      <c r="A7128" t="inlineStr">
        <is>
          <t>riverboarding</t>
        </is>
      </c>
      <c r="B7128" t="inlineStr">
        <is>
          <t>Riverboarding safety tips</t>
        </is>
      </c>
      <c r="C7128"/>
      <c r="D7128"/>
      <c r="E7128" t="inlineStr">
        <is>
          <t>https://www.youtube.com/results?search_query=Riverboarding+safety+tips&amp;sp=EgQgAXAB</t>
        </is>
      </c>
    </row>
    <row r="7129" ht="25.5" customHeight="1">
      <c r="A7129" t="inlineStr">
        <is>
          <t>riverboarding</t>
        </is>
      </c>
      <c r="B7129" t="inlineStr">
        <is>
          <t>Top rated riverboarding equipment</t>
        </is>
      </c>
      <c r="C7129"/>
      <c r="D7129"/>
      <c r="E7129" t="inlineStr">
        <is>
          <t>https://www.youtube.com/results?search_query=Top+rated+riverboarding+equipment&amp;sp=EgQgAXAB</t>
        </is>
      </c>
    </row>
    <row r="7130" ht="25.5" customHeight="1">
      <c r="A7130" t="inlineStr">
        <is>
          <t>riverboarding</t>
        </is>
      </c>
      <c r="B7130" t="inlineStr">
        <is>
          <t>Popular riverboarding locations around the world</t>
        </is>
      </c>
      <c r="C7130"/>
      <c r="D7130"/>
      <c r="E7130" t="inlineStr">
        <is>
          <t>https://www.youtube.com/results?search_query=Popular+riverboarding+locations+around+the+world&amp;sp=EgQgAXAB</t>
        </is>
      </c>
    </row>
    <row r="7131" ht="25.5" customHeight="1">
      <c r="A7131" t="inlineStr">
        <is>
          <t>riverboarding</t>
        </is>
      </c>
      <c r="B7131" t="inlineStr">
        <is>
          <t>Riverboarding vs. other water sports</t>
        </is>
      </c>
      <c r="C7131"/>
      <c r="D7131"/>
      <c r="E7131" t="inlineStr">
        <is>
          <t>https://www.youtube.com/results?search_query=Riverboarding+vs.+other+water+sports&amp;sp=EgQgAXAB</t>
        </is>
      </c>
    </row>
    <row r="7132" ht="25.5" customHeight="1">
      <c r="A7132" t="inlineStr">
        <is>
          <t>riverboarding</t>
        </is>
      </c>
      <c r="B7132" t="inlineStr">
        <is>
          <t>Mastering riverboarding tricks</t>
        </is>
      </c>
      <c r="C7132"/>
      <c r="D7132"/>
      <c r="E7132" t="inlineStr">
        <is>
          <t>https://www.youtube.com/results?search_query=Mastering+riverboarding+tricks&amp;sp=EgQgAXAB</t>
        </is>
      </c>
    </row>
    <row r="7133" ht="25.5" customHeight="1">
      <c r="A7133" t="inlineStr">
        <is>
          <t>riverboarding</t>
        </is>
      </c>
      <c r="B7133" t="inlineStr">
        <is>
          <t>How to catch waves in riverboarding</t>
        </is>
      </c>
      <c r="C7133"/>
      <c r="D7133"/>
      <c r="E7133" t="inlineStr">
        <is>
          <t>https://www.youtube.com/results?search_query=How+to+catch+waves+in+riverboarding&amp;sp=EgQgAXAB</t>
        </is>
      </c>
    </row>
    <row r="7134" ht="25.5" customHeight="1">
      <c r="A7134" t="inlineStr">
        <is>
          <t>wakeboarding</t>
        </is>
      </c>
      <c r="B7134" t="inlineStr">
        <is>
          <t>How to start wakeboarding for beginners</t>
        </is>
      </c>
      <c r="C7134"/>
      <c r="D7134"/>
      <c r="E7134" t="inlineStr">
        <is>
          <t>https://www.youtube.com/results?search_query=How+to+start+wakeboarding+for+beginners&amp;sp=EgQgAXAB</t>
        </is>
      </c>
    </row>
    <row r="7135" ht="25.5" customHeight="1">
      <c r="A7135" t="inlineStr">
        <is>
          <t>wakeboarding</t>
        </is>
      </c>
      <c r="B7135" t="inlineStr">
        <is>
          <t>Best techniques for wakeboarding</t>
        </is>
      </c>
      <c r="C7135"/>
      <c r="D7135"/>
      <c r="E7135" t="inlineStr">
        <is>
          <t>https://www.youtube.com/results?search_query=Best+techniques+for+wakeboarding&amp;sp=EgQgAXAB</t>
        </is>
      </c>
    </row>
    <row r="7136" ht="25.5" customHeight="1">
      <c r="A7136" t="inlineStr">
        <is>
          <t>wakeboarding</t>
        </is>
      </c>
      <c r="B7136" t="inlineStr">
        <is>
          <t>Improving your wakeboarding skills</t>
        </is>
      </c>
      <c r="C7136"/>
      <c r="D7136"/>
      <c r="E7136" t="inlineStr">
        <is>
          <t>https://www.youtube.com/results?search_query=Improving+your+wakeboarding+skills&amp;sp=EgQgAXAB</t>
        </is>
      </c>
    </row>
    <row r="7137" ht="25.5" customHeight="1">
      <c r="A7137" t="inlineStr">
        <is>
          <t>wakeboarding</t>
        </is>
      </c>
      <c r="B7137" t="inlineStr">
        <is>
          <t>Day in the life of a professional wakeboarder</t>
        </is>
      </c>
      <c r="C7137"/>
      <c r="D7137"/>
      <c r="E7137" t="inlineStr">
        <is>
          <t>https://www.youtube.com/results?search_query=Day+in+the+life+of+a+professional+wakeboarder&amp;sp=EgQgAXAB</t>
        </is>
      </c>
    </row>
    <row r="7138" ht="25.5" customHeight="1">
      <c r="A7138" t="inlineStr">
        <is>
          <t>wakeboarding</t>
        </is>
      </c>
      <c r="B7138" t="inlineStr">
        <is>
          <t>Top 10 wakeboarding tricks and how to do them</t>
        </is>
      </c>
      <c r="C7138"/>
      <c r="D7138"/>
      <c r="E7138" t="inlineStr">
        <is>
          <t>https://www.youtube.com/results?search_query=Top+10+wakeboarding+tricks+and+how+to+do+them&amp;sp=EgQgAXAB</t>
        </is>
      </c>
    </row>
    <row r="7139" ht="25.5" customHeight="1">
      <c r="A7139" t="inlineStr">
        <is>
          <t>wakeboarding</t>
        </is>
      </c>
      <c r="B7139" t="inlineStr">
        <is>
          <t>Wakeboarding competitions highlights</t>
        </is>
      </c>
      <c r="C7139"/>
      <c r="D7139"/>
      <c r="E7139" t="inlineStr">
        <is>
          <t>https://www.youtube.com/results?search_query=Wakeboarding+competitions+highlights&amp;sp=EgQgAXAB</t>
        </is>
      </c>
    </row>
    <row r="7140" ht="25.5" customHeight="1">
      <c r="A7140" t="inlineStr">
        <is>
          <t>wakeboarding</t>
        </is>
      </c>
      <c r="B7140" t="inlineStr">
        <is>
          <t>Safety tips for wakeboarding</t>
        </is>
      </c>
      <c r="C7140"/>
      <c r="D7140"/>
      <c r="E7140" t="inlineStr">
        <is>
          <t>https://www.youtube.com/results?search_query=Safety+tips+for+wakeboarding&amp;sp=EgQgAXAB</t>
        </is>
      </c>
    </row>
    <row r="7141" ht="25.5" customHeight="1">
      <c r="A7141" t="inlineStr">
        <is>
          <t>wakeboarding</t>
        </is>
      </c>
      <c r="B7141" t="inlineStr">
        <is>
          <t>Costs and equipment associated with wakeboarding</t>
        </is>
      </c>
      <c r="C7141"/>
      <c r="D7141"/>
      <c r="E7141" t="inlineStr">
        <is>
          <t>https://www.youtube.com/results?search_query=Costs+and+equipment+associated+with+wakeboarding&amp;sp=EgQgAXAB</t>
        </is>
      </c>
    </row>
    <row r="7142" ht="25.5" customHeight="1">
      <c r="A7142" t="inlineStr">
        <is>
          <t>wakeboarding</t>
        </is>
      </c>
      <c r="B7142" t="inlineStr">
        <is>
          <t>Different styles of wakeboarding explained</t>
        </is>
      </c>
      <c r="C7142"/>
      <c r="D7142"/>
      <c r="E7142" t="inlineStr">
        <is>
          <t>https://www.youtube.com/results?search_query=Different+styles+of+wakeboarding+explained&amp;sp=EgQgAXAB</t>
        </is>
      </c>
    </row>
    <row r="7143" ht="25.5" customHeight="1">
      <c r="A7143" t="inlineStr">
        <is>
          <t>wakeboarding</t>
        </is>
      </c>
      <c r="B7143" t="inlineStr">
        <is>
          <t>Wakeboarding vs other water sports  what's the difference?</t>
        </is>
      </c>
      <c r="C7143"/>
      <c r="D7143"/>
      <c r="E7143" t="inlineStr">
        <is>
          <t>https://www.youtube.com/results?search_query=Wakeboarding+vs+other+water+sports++what's+the+difference?&amp;sp=EgQgAXAB</t>
        </is>
      </c>
    </row>
    <row r="7144" ht="25.5" customHeight="1">
      <c r="A7144" t="inlineStr">
        <is>
          <t>sandboarding</t>
        </is>
      </c>
      <c r="B7144" t="inlineStr">
        <is>
          <t>How to start sandboarding</t>
        </is>
      </c>
      <c r="C7144"/>
      <c r="D7144"/>
      <c r="E7144" t="inlineStr">
        <is>
          <t>https://www.youtube.com/results?search_query=How+to+start+sandboarding&amp;sp=EgQgAXAB</t>
        </is>
      </c>
    </row>
    <row r="7145" ht="25.5" customHeight="1">
      <c r="A7145" t="inlineStr">
        <is>
          <t>sandboarding</t>
        </is>
      </c>
      <c r="B7145" t="inlineStr">
        <is>
          <t>Beginner's guide to sandboarding</t>
        </is>
      </c>
      <c r="C7145"/>
      <c r="D7145"/>
      <c r="E7145" t="inlineStr">
        <is>
          <t>https://www.youtube.com/results?search_query=Beginner's+guide+to+sandboarding&amp;sp=EgQgAXAB</t>
        </is>
      </c>
    </row>
    <row r="7146" ht="25.5" customHeight="1">
      <c r="A7146" t="inlineStr">
        <is>
          <t>sandboarding</t>
        </is>
      </c>
      <c r="B7146" t="inlineStr">
        <is>
          <t>Top sandboarding locations in the world</t>
        </is>
      </c>
      <c r="C7146"/>
      <c r="D7146"/>
      <c r="E7146" t="inlineStr">
        <is>
          <t>https://www.youtube.com/results?search_query=Top+sandboarding+locations+in+the+world&amp;sp=EgQgAXAB</t>
        </is>
      </c>
    </row>
    <row r="7147" ht="25.5" customHeight="1">
      <c r="A7147" t="inlineStr">
        <is>
          <t>sandboarding</t>
        </is>
      </c>
      <c r="B7147" t="inlineStr">
        <is>
          <t>Pro tips for sandboarding</t>
        </is>
      </c>
      <c r="C7147"/>
      <c r="D7147"/>
      <c r="E7147" t="inlineStr">
        <is>
          <t>https://www.youtube.com/results?search_query=Pro+tips+for+sandboarding&amp;sp=EgQgAXAB</t>
        </is>
      </c>
    </row>
    <row r="7148" ht="25.5" customHeight="1">
      <c r="A7148" t="inlineStr">
        <is>
          <t>sandboarding</t>
        </is>
      </c>
      <c r="B7148" t="inlineStr">
        <is>
          <t>Day in the life of a professional sandboarder</t>
        </is>
      </c>
      <c r="C7148"/>
      <c r="D7148"/>
      <c r="E7148" t="inlineStr">
        <is>
          <t>https://www.youtube.com/results?search_query=Day+in+the+life+of+a+professional+sandboarder&amp;sp=EgQgAXAB</t>
        </is>
      </c>
    </row>
    <row r="7149" ht="25.5" customHeight="1">
      <c r="A7149" t="inlineStr">
        <is>
          <t>sandboarding</t>
        </is>
      </c>
      <c r="B7149" t="inlineStr">
        <is>
          <t>How to maintain and clean sandboarding equipment</t>
        </is>
      </c>
      <c r="C7149"/>
      <c r="D7149"/>
      <c r="E7149" t="inlineStr">
        <is>
          <t>https://www.youtube.com/results?search_query=How+to+maintain+and+clean+sandboarding+equipment&amp;sp=EgQgAXAB</t>
        </is>
      </c>
    </row>
    <row r="7150" ht="25.5" customHeight="1">
      <c r="A7150" t="inlineStr">
        <is>
          <t>sandboarding</t>
        </is>
      </c>
      <c r="B7150" t="inlineStr">
        <is>
          <t>Sandboarding tutorial for beginners</t>
        </is>
      </c>
      <c r="C7150"/>
      <c r="D7150"/>
      <c r="E7150" t="inlineStr">
        <is>
          <t>https://www.youtube.com/results?search_query=Sandboarding+tutorial+for+beginners&amp;sp=EgQgAXAB</t>
        </is>
      </c>
    </row>
    <row r="7151" ht="25.5" customHeight="1">
      <c r="A7151" t="inlineStr">
        <is>
          <t>sandboarding</t>
        </is>
      </c>
      <c r="B7151" t="inlineStr">
        <is>
          <t>Advanced sandboarding techniques</t>
        </is>
      </c>
      <c r="C7151"/>
      <c r="D7151"/>
      <c r="E7151" t="inlineStr">
        <is>
          <t>https://www.youtube.com/results?search_query=Advanced+sandboarding+techniques&amp;sp=EgQgAXAB</t>
        </is>
      </c>
    </row>
    <row r="7152" ht="25.5" customHeight="1">
      <c r="A7152" t="inlineStr">
        <is>
          <t>sandboarding</t>
        </is>
      </c>
      <c r="B7152" t="inlineStr">
        <is>
          <t>How to do tricks on a sandboard</t>
        </is>
      </c>
      <c r="C7152"/>
      <c r="D7152"/>
      <c r="E7152" t="inlineStr">
        <is>
          <t>https://www.youtube.com/results?search_query=How+to+do+tricks+on+a+sandboard&amp;sp=EgQgAXAB</t>
        </is>
      </c>
    </row>
    <row r="7153" ht="25.5" customHeight="1">
      <c r="A7153" t="inlineStr">
        <is>
          <t>sandboarding</t>
        </is>
      </c>
      <c r="B7153" t="inlineStr">
        <is>
          <t>Best sandboarding gear and what to wear</t>
        </is>
      </c>
      <c r="C7153"/>
      <c r="D7153"/>
      <c r="E7153" t="inlineStr">
        <is>
          <t>https://www.youtube.com/results?search_query=Best+sandboarding+gear+and+what+to+wear&amp;sp=EgQgAXAB</t>
        </is>
      </c>
    </row>
    <row r="7154" ht="25.5" customHeight="1">
      <c r="A7154" t="inlineStr">
        <is>
          <t>mountainboarding</t>
        </is>
      </c>
      <c r="B7154" t="inlineStr">
        <is>
          <t>Mountainboarding for beginners</t>
        </is>
      </c>
      <c r="C7154"/>
      <c r="D7154"/>
      <c r="E7154" t="inlineStr">
        <is>
          <t>https://www.youtube.com/results?search_query=Mountainboarding+for+beginners&amp;sp=EgQgAXAB</t>
        </is>
      </c>
    </row>
    <row r="7155" ht="25.5" customHeight="1">
      <c r="A7155" t="inlineStr">
        <is>
          <t>mountainboarding</t>
        </is>
      </c>
      <c r="B7155" t="inlineStr">
        <is>
          <t>How to start mountainboarding</t>
        </is>
      </c>
      <c r="C7155"/>
      <c r="D7155"/>
      <c r="E7155" t="inlineStr">
        <is>
          <t>https://www.youtube.com/results?search_query=How+to+start+mountainboarding&amp;sp=EgQgAXAB</t>
        </is>
      </c>
    </row>
    <row r="7156" ht="25.5" customHeight="1">
      <c r="A7156" t="inlineStr">
        <is>
          <t>mountainboarding</t>
        </is>
      </c>
      <c r="B7156" t="inlineStr">
        <is>
          <t>Best mountainboarding tricks compilation</t>
        </is>
      </c>
      <c r="C7156"/>
      <c r="D7156"/>
      <c r="E7156" t="inlineStr">
        <is>
          <t>https://www.youtube.com/results?search_query=Best+mountainboarding+tricks+compilation&amp;sp=EgQgAXAB</t>
        </is>
      </c>
    </row>
    <row r="7157" ht="25.5" customHeight="1">
      <c r="A7157" t="inlineStr">
        <is>
          <t>mountainboarding</t>
        </is>
      </c>
      <c r="B7157" t="inlineStr">
        <is>
          <t>Professional mountainboarder day in the life</t>
        </is>
      </c>
      <c r="C7157"/>
      <c r="D7157"/>
      <c r="E7157" t="inlineStr">
        <is>
          <t>https://www.youtube.com/results?search_query=Professional+mountainboarder+day+in+the+life&amp;sp=EgQgAXAB</t>
        </is>
      </c>
    </row>
    <row r="7158" ht="25.5" customHeight="1">
      <c r="A7158" t="inlineStr">
        <is>
          <t>mountainboarding</t>
        </is>
      </c>
      <c r="B7158" t="inlineStr">
        <is>
          <t>Top 10 mountainboarding locations worldwide</t>
        </is>
      </c>
      <c r="C7158"/>
      <c r="D7158"/>
      <c r="E7158" t="inlineStr">
        <is>
          <t>https://www.youtube.com/results?search_query=Top+10+mountainboarding+locations+worldwide&amp;sp=EgQgAXAB</t>
        </is>
      </c>
    </row>
    <row r="7159" ht="25.5" customHeight="1">
      <c r="A7159" t="inlineStr">
        <is>
          <t>mountainboarding</t>
        </is>
      </c>
      <c r="B7159" t="inlineStr">
        <is>
          <t>Mountainboarding gear essentials and setup</t>
        </is>
      </c>
      <c r="C7159"/>
      <c r="D7159"/>
      <c r="E7159" t="inlineStr">
        <is>
          <t>https://www.youtube.com/results?search_query=Mountainboarding+gear+essentials+and+setup&amp;sp=EgQgAXAB</t>
        </is>
      </c>
    </row>
    <row r="7160" ht="25.5" customHeight="1">
      <c r="A7160" t="inlineStr">
        <is>
          <t>mountainboarding</t>
        </is>
      </c>
      <c r="B7160" t="inlineStr">
        <is>
          <t>How to maintain your mountainboard</t>
        </is>
      </c>
      <c r="C7160"/>
      <c r="D7160"/>
      <c r="E7160" t="inlineStr">
        <is>
          <t>https://www.youtube.com/results?search_query=How+to+maintain+your+mountainboard&amp;sp=EgQgAXAB</t>
        </is>
      </c>
    </row>
    <row r="7161" ht="25.5" customHeight="1">
      <c r="A7161" t="inlineStr">
        <is>
          <t>mountainboarding</t>
        </is>
      </c>
      <c r="B7161" t="inlineStr">
        <is>
          <t>Extreme mountainboarding challenges and how to overcome them</t>
        </is>
      </c>
      <c r="C7161"/>
      <c r="D7161"/>
      <c r="E7161" t="inlineStr">
        <is>
          <t>https://www.youtube.com/results?search_query=Extreme+mountainboarding+challenges+and+how+to+overcome+them&amp;sp=EgQgAXAB</t>
        </is>
      </c>
    </row>
    <row r="7162" ht="25.5" customHeight="1">
      <c r="A7162" t="inlineStr">
        <is>
          <t>mountainboarding</t>
        </is>
      </c>
      <c r="B7162" t="inlineStr">
        <is>
          <t>Training exercises for mountainboarding</t>
        </is>
      </c>
      <c r="C7162"/>
      <c r="D7162"/>
      <c r="E7162" t="inlineStr">
        <is>
          <t>https://www.youtube.com/results?search_query=Training+exercises+for+mountainboarding&amp;sp=EgQgAXAB</t>
        </is>
      </c>
    </row>
    <row r="7163" ht="25.5" customHeight="1">
      <c r="A7163" t="inlineStr">
        <is>
          <t>mountainboarding</t>
        </is>
      </c>
      <c r="B7163" t="inlineStr">
        <is>
          <t>Difference between mountainboarding and skateboarding</t>
        </is>
      </c>
      <c r="C7163"/>
      <c r="D7163"/>
      <c r="E7163" t="inlineStr">
        <is>
          <t>https://www.youtube.com/results?search_query=Difference+between+mountainboarding+and+skateboarding&amp;sp=EgQgAXAB</t>
        </is>
      </c>
    </row>
    <row r="7164" ht="25.5" customHeight="1">
      <c r="A7164" t="inlineStr">
        <is>
          <t>free running</t>
        </is>
      </c>
      <c r="B7164" t="inlineStr">
        <is>
          <t>How to start free running for beginners</t>
        </is>
      </c>
      <c r="C7164" t="inlineStr">
        <is>
          <t>Yes</t>
        </is>
      </c>
      <c r="D7164"/>
      <c r="E7164" t="inlineStr">
        <is>
          <t>https://www.youtube.com/results?search_query=How+to+start+free+running+for+beginners&amp;sp=EgQgAXAB</t>
        </is>
      </c>
    </row>
    <row r="7165" ht="25.5" customHeight="1">
      <c r="A7165" t="inlineStr">
        <is>
          <t>free running</t>
        </is>
      </c>
      <c r="B7165" t="inlineStr">
        <is>
          <t>Free running techniques for advanced runners</t>
        </is>
      </c>
      <c r="C7165" t="inlineStr">
        <is>
          <t>Yes</t>
        </is>
      </c>
      <c r="D7165"/>
      <c r="E7165" t="inlineStr">
        <is>
          <t>https://www.youtube.com/results?search_query=Free+running+techniques+for+advanced+runners&amp;sp=EgQgAXAB</t>
        </is>
      </c>
    </row>
    <row r="7166" ht="25.5" customHeight="1">
      <c r="A7166" t="inlineStr">
        <is>
          <t>free running</t>
        </is>
      </c>
      <c r="B7166" t="inlineStr">
        <is>
          <t>Parkour and freerunning difference</t>
        </is>
      </c>
      <c r="C7166" t="inlineStr">
        <is>
          <t>Yes</t>
        </is>
      </c>
      <c r="D7166"/>
      <c r="E7166" t="inlineStr">
        <is>
          <t>https://www.youtube.com/results?search_query=Parkour+and+freerunning+difference&amp;sp=EgQgAXAB</t>
        </is>
      </c>
    </row>
    <row r="7167" ht="25.5" customHeight="1">
      <c r="A7167" t="inlineStr">
        <is>
          <t>free running</t>
        </is>
      </c>
      <c r="B7167" t="inlineStr">
        <is>
          <t>Best places for free running in the world</t>
        </is>
      </c>
      <c r="C7167" t="inlineStr">
        <is>
          <t>Yes</t>
        </is>
      </c>
      <c r="D7167"/>
      <c r="E7167" t="inlineStr">
        <is>
          <t>https://www.youtube.com/results?search_query=Best+places+for+free+running+in+the+world&amp;sp=EgQgAXAB</t>
        </is>
      </c>
    </row>
    <row r="7168" ht="25.5" customHeight="1">
      <c r="A7168" t="inlineStr">
        <is>
          <t>free running</t>
        </is>
      </c>
      <c r="B7168" t="inlineStr">
        <is>
          <t>Free running workouts and exercises</t>
        </is>
      </c>
      <c r="C7168" t="inlineStr">
        <is>
          <t>Yes</t>
        </is>
      </c>
      <c r="D7168"/>
      <c r="E7168" t="inlineStr">
        <is>
          <t>https://www.youtube.com/results?search_query=Free+running+workouts+and+exercises&amp;sp=EgQgAXAB</t>
        </is>
      </c>
    </row>
    <row r="7169" ht="25.5" customHeight="1">
      <c r="A7169" t="inlineStr">
        <is>
          <t>free running</t>
        </is>
      </c>
      <c r="B7169" t="inlineStr">
        <is>
          <t>Day in the life of a professional free runner</t>
        </is>
      </c>
      <c r="C7169" t="inlineStr">
        <is>
          <t>Yes</t>
        </is>
      </c>
      <c r="D7169"/>
      <c r="E7169" t="inlineStr">
        <is>
          <t>https://www.youtube.com/results?search_query=Day+in+the+life+of+a+professional+free+runner&amp;sp=EgQgAXAB</t>
        </is>
      </c>
    </row>
    <row r="7170" ht="25.5" customHeight="1">
      <c r="A7170" t="inlineStr">
        <is>
          <t>free running</t>
        </is>
      </c>
      <c r="B7170" t="inlineStr">
        <is>
          <t>Safety tips for free running</t>
        </is>
      </c>
      <c r="C7170" t="inlineStr">
        <is>
          <t>Yes</t>
        </is>
      </c>
      <c r="D7170"/>
      <c r="E7170" t="inlineStr">
        <is>
          <t>https://www.youtube.com/results?search_query=Safety+tips+for+free+running&amp;sp=EgQgAXAB</t>
        </is>
      </c>
    </row>
    <row r="7171" ht="25.5" customHeight="1">
      <c r="A7171" t="inlineStr">
        <is>
          <t>free running</t>
        </is>
      </c>
      <c r="B7171" t="inlineStr">
        <is>
          <t>Extraordinary free running stunts captured</t>
        </is>
      </c>
      <c r="C7171" t="inlineStr">
        <is>
          <t>Yes</t>
        </is>
      </c>
      <c r="D7171"/>
      <c r="E7171" t="inlineStr">
        <is>
          <t>https://www.youtube.com/results?search_query=Extraordinary+free+running+stunts+captured&amp;sp=EgQgAXAB</t>
        </is>
      </c>
    </row>
    <row r="7172" ht="25.5" customHeight="1">
      <c r="A7172" t="inlineStr">
        <is>
          <t>free running</t>
        </is>
      </c>
      <c r="B7172" t="inlineStr">
        <is>
          <t>Popular free running competitions and events</t>
        </is>
      </c>
      <c r="C7172" t="inlineStr">
        <is>
          <t>Yes</t>
        </is>
      </c>
      <c r="D7172"/>
      <c r="E7172" t="inlineStr">
        <is>
          <t>https://www.youtube.com/results?search_query=Popular+free+running+competitions+and+events&amp;sp=EgQgAXAB</t>
        </is>
      </c>
    </row>
    <row r="7173" ht="25.5" customHeight="1">
      <c r="A7173" t="inlineStr">
        <is>
          <t>free running</t>
        </is>
      </c>
      <c r="B7173" t="inlineStr">
        <is>
          <t>Documentaries on free running history and evolution</t>
        </is>
      </c>
      <c r="C7173" t="inlineStr">
        <is>
          <t>Yes</t>
        </is>
      </c>
      <c r="D7173"/>
      <c r="E7173" t="inlineStr">
        <is>
          <t>https://www.youtube.com/results?search_query=Documentaries+on+free+running+history+and+evolution&amp;sp=EgQgAXAB</t>
        </is>
      </c>
    </row>
    <row r="7174" ht="25.5" customHeight="1">
      <c r="A7174" t="inlineStr">
        <is>
          <t>freestyle football</t>
        </is>
      </c>
      <c r="B7174" t="inlineStr">
        <is>
          <t>How to do freestyle football tricks for beginners</t>
        </is>
      </c>
      <c r="C7174"/>
      <c r="D7174"/>
      <c r="E7174" t="inlineStr">
        <is>
          <t>https://www.youtube.com/results?search_query=How+to+do+freestyle+football+tricks+for+beginners&amp;sp=EgQgAXAB</t>
        </is>
      </c>
    </row>
    <row r="7175" ht="25.5" customHeight="1">
      <c r="A7175" t="inlineStr">
        <is>
          <t>freestyle football</t>
        </is>
      </c>
      <c r="B7175" t="inlineStr">
        <is>
          <t>Top freestyle football skills to learn</t>
        </is>
      </c>
      <c r="C7175"/>
      <c r="D7175"/>
      <c r="E7175" t="inlineStr">
        <is>
          <t>https://www.youtube.com/results?search_query=Top+freestyle+football+skills+to+learn&amp;sp=EgQgAXAB</t>
        </is>
      </c>
    </row>
    <row r="7176" ht="25.5" customHeight="1">
      <c r="A7176" t="inlineStr">
        <is>
          <t>freestyle football</t>
        </is>
      </c>
      <c r="B7176" t="inlineStr">
        <is>
          <t>Day in the life of a freestyle footballer</t>
        </is>
      </c>
      <c r="C7176"/>
      <c r="D7176"/>
      <c r="E7176" t="inlineStr">
        <is>
          <t>https://www.youtube.com/results?search_query=Day+in+the+life+of+a+freestyle+footballer&amp;sp=EgQgAXAB</t>
        </is>
      </c>
    </row>
    <row r="7177" ht="25.5" customHeight="1">
      <c r="A7177" t="inlineStr">
        <is>
          <t>freestyle football</t>
        </is>
      </c>
      <c r="B7177" t="inlineStr">
        <is>
          <t>Expert guide to freestyle football</t>
        </is>
      </c>
      <c r="C7177"/>
      <c r="D7177"/>
      <c r="E7177" t="inlineStr">
        <is>
          <t>https://www.youtube.com/results?search_query=Expert+guide+to+freestyle+football&amp;sp=EgQgAXAB</t>
        </is>
      </c>
    </row>
    <row r="7178" ht="25.5" customHeight="1">
      <c r="A7178" t="inlineStr">
        <is>
          <t>freestyle football</t>
        </is>
      </c>
      <c r="B7178" t="inlineStr">
        <is>
          <t>Tutorial for freestyle football juggling</t>
        </is>
      </c>
      <c r="C7178"/>
      <c r="D7178"/>
      <c r="E7178" t="inlineStr">
        <is>
          <t>https://www.youtube.com/results?search_query=Tutorial+for+freestyle+football+juggling&amp;sp=EgQgAXAB</t>
        </is>
      </c>
    </row>
    <row r="7179" ht="25.5" customHeight="1">
      <c r="A7179" t="inlineStr">
        <is>
          <t>freestyle football</t>
        </is>
      </c>
      <c r="B7179" t="inlineStr">
        <is>
          <t>Best freestyle football tricks compilation</t>
        </is>
      </c>
      <c r="C7179"/>
      <c r="D7179"/>
      <c r="E7179" t="inlineStr">
        <is>
          <t>https://www.youtube.com/results?search_query=Best+freestyle+football+tricks+compilation&amp;sp=EgQgAXAB</t>
        </is>
      </c>
    </row>
    <row r="7180" ht="25.5" customHeight="1">
      <c r="A7180" t="inlineStr">
        <is>
          <t>freestyle football</t>
        </is>
      </c>
      <c r="B7180" t="inlineStr">
        <is>
          <t>Mastering freestyle football tricks</t>
        </is>
      </c>
      <c r="C7180"/>
      <c r="D7180"/>
      <c r="E7180" t="inlineStr">
        <is>
          <t>https://www.youtube.com/results?search_query=Mastering+freestyle+football+tricks&amp;sp=EgQgAXAB</t>
        </is>
      </c>
    </row>
    <row r="7181" ht="25.5" customHeight="1">
      <c r="A7181" t="inlineStr">
        <is>
          <t>freestyle football</t>
        </is>
      </c>
      <c r="B7181" t="inlineStr">
        <is>
          <t>Documentary on freestyler football players</t>
        </is>
      </c>
      <c r="C7181"/>
      <c r="D7181"/>
      <c r="E7181" t="inlineStr">
        <is>
          <t>https://www.youtube.com/results?search_query=Documentary+on+freestyler+football+players&amp;sp=EgQgAXAB</t>
        </is>
      </c>
    </row>
    <row r="7182" ht="25.5" customHeight="1">
      <c r="A7182" t="inlineStr">
        <is>
          <t>freestyle football</t>
        </is>
      </c>
      <c r="B7182" t="inlineStr">
        <is>
          <t>Freestyle football championship highlights</t>
        </is>
      </c>
      <c r="C7182"/>
      <c r="D7182"/>
      <c r="E7182" t="inlineStr">
        <is>
          <t>https://www.youtube.com/results?search_query=Freestyle+football+championship+highlights&amp;sp=EgQgAXAB</t>
        </is>
      </c>
    </row>
    <row r="7183" ht="25.5" customHeight="1">
      <c r="A7183" t="inlineStr">
        <is>
          <t>freestyle football</t>
        </is>
      </c>
      <c r="B7183" t="inlineStr">
        <is>
          <t>Interviews with professional freestyle footballers</t>
        </is>
      </c>
      <c r="C7183"/>
      <c r="D7183"/>
      <c r="E7183" t="inlineStr">
        <is>
          <t>https://www.youtube.com/results?search_query=Interviews+with+professional+freestyle+footballers&amp;sp=EgQgAXAB</t>
        </is>
      </c>
    </row>
    <row r="7184" ht="25.5" customHeight="1">
      <c r="A7184" t="inlineStr">
        <is>
          <t>powerbocking</t>
        </is>
      </c>
      <c r="B7184" t="inlineStr">
        <is>
          <t>How to start powerbocking for beginners</t>
        </is>
      </c>
      <c r="C7184"/>
      <c r="D7184"/>
      <c r="E7184" t="inlineStr">
        <is>
          <t>https://www.youtube.com/results?search_query=How+to+start+powerbocking+for+beginners&amp;sp=EgQgAXAB</t>
        </is>
      </c>
    </row>
    <row r="7185" ht="25.5" customHeight="1">
      <c r="A7185" t="inlineStr">
        <is>
          <t>powerbocking</t>
        </is>
      </c>
      <c r="B7185" t="inlineStr">
        <is>
          <t>Top powerbocking tricks to learn</t>
        </is>
      </c>
      <c r="C7185"/>
      <c r="D7185"/>
      <c r="E7185" t="inlineStr">
        <is>
          <t>https://www.youtube.com/results?search_query=Top+powerbocking+tricks+to+learn&amp;sp=EgQgAXAB</t>
        </is>
      </c>
    </row>
    <row r="7186" ht="25.5" customHeight="1">
      <c r="A7186" t="inlineStr">
        <is>
          <t>powerbocking</t>
        </is>
      </c>
      <c r="B7186" t="inlineStr">
        <is>
          <t>Day in the life of a professional powerbocker</t>
        </is>
      </c>
      <c r="C7186"/>
      <c r="D7186"/>
      <c r="E7186" t="inlineStr">
        <is>
          <t>https://www.youtube.com/results?search_query=Day+in+the+life+of+a+professional+powerbocker&amp;sp=EgQgAXAB</t>
        </is>
      </c>
    </row>
    <row r="7187" ht="25.5" customHeight="1">
      <c r="A7187" t="inlineStr">
        <is>
          <t>powerbocking</t>
        </is>
      </c>
      <c r="B7187" t="inlineStr">
        <is>
          <t>Powerbocking tutorial for advanced jumpers</t>
        </is>
      </c>
      <c r="C7187"/>
      <c r="D7187"/>
      <c r="E7187" t="inlineStr">
        <is>
          <t>https://www.youtube.com/results?search_query=Powerbocking+tutorial+for+advanced+jumpers&amp;sp=EgQgAXAB</t>
        </is>
      </c>
    </row>
    <row r="7188" ht="25.5" customHeight="1">
      <c r="A7188" t="inlineStr">
        <is>
          <t>powerbocking</t>
        </is>
      </c>
      <c r="B7188" t="inlineStr">
        <is>
          <t>Understanding the basics of powerbocking</t>
        </is>
      </c>
      <c r="C7188"/>
      <c r="D7188"/>
      <c r="E7188" t="inlineStr">
        <is>
          <t>https://www.youtube.com/results?search_query=Understanding+the+basics+of+powerbocking&amp;sp=EgQgAXAB</t>
        </is>
      </c>
    </row>
    <row r="7189" ht="25.5" customHeight="1">
      <c r="A7189" t="inlineStr">
        <is>
          <t>powerbocking</t>
        </is>
      </c>
      <c r="B7189" t="inlineStr">
        <is>
          <t>Powerbocking safety precautions and advice</t>
        </is>
      </c>
      <c r="C7189"/>
      <c r="D7189"/>
      <c r="E7189" t="inlineStr">
        <is>
          <t>https://www.youtube.com/results?search_query=Powerbocking+safety+precautions+and+advice&amp;sp=EgQgAXAB</t>
        </is>
      </c>
    </row>
    <row r="7190" ht="25.5" customHeight="1">
      <c r="A7190" t="inlineStr">
        <is>
          <t>powerbocking</t>
        </is>
      </c>
      <c r="B7190" t="inlineStr">
        <is>
          <t>Training routine for aspiring powerbockers</t>
        </is>
      </c>
      <c r="C7190"/>
      <c r="D7190"/>
      <c r="E7190" t="inlineStr">
        <is>
          <t>https://www.youtube.com/results?search_query=Training+routine+for+aspiring+powerbockers&amp;sp=EgQgAXAB</t>
        </is>
      </c>
    </row>
    <row r="7191" ht="25.5" customHeight="1">
      <c r="A7191" t="inlineStr">
        <is>
          <t>powerbocking</t>
        </is>
      </c>
      <c r="B7191" t="inlineStr">
        <is>
          <t>Progressing from beginner to intermediate in powerbocking</t>
        </is>
      </c>
      <c r="C7191"/>
      <c r="D7191"/>
      <c r="E7191" t="inlineStr">
        <is>
          <t>https://www.youtube.com/results?search_query=Progressing+from+beginner+to+intermediate+in+powerbocking&amp;sp=EgQgAXAB</t>
        </is>
      </c>
    </row>
    <row r="7192" ht="25.5" customHeight="1">
      <c r="A7192" t="inlineStr">
        <is>
          <t>powerbocking</t>
        </is>
      </c>
      <c r="B7192" t="inlineStr">
        <is>
          <t>Powerbocking championships highlights</t>
        </is>
      </c>
      <c r="C7192"/>
      <c r="D7192"/>
      <c r="E7192" t="inlineStr">
        <is>
          <t>https://www.youtube.com/results?search_query=Powerbocking+championships+highlights&amp;sp=EgQgAXAB</t>
        </is>
      </c>
    </row>
    <row r="7193" ht="25.5" customHeight="1">
      <c r="A7193" t="inlineStr">
        <is>
          <t>powerbocking</t>
        </is>
      </c>
      <c r="B7193" t="inlineStr">
        <is>
          <t>Improving your powerbocking skills with expert tips</t>
        </is>
      </c>
      <c r="C7193"/>
      <c r="D7193"/>
      <c r="E7193" t="inlineStr">
        <is>
          <t>https://www.youtube.com/results?search_query=Improving+your+powerbocking+skills+with+expert+tips&amp;sp=EgQgAXAB</t>
        </is>
      </c>
    </row>
    <row r="7194" ht="25.5" customHeight="1">
      <c r="A7194" t="inlineStr">
        <is>
          <t>calisthenics</t>
        </is>
      </c>
      <c r="B7194" t="inlineStr">
        <is>
          <t>Beginner's guide to calisthenics</t>
        </is>
      </c>
      <c r="C7194"/>
      <c r="D7194"/>
      <c r="E7194" t="inlineStr">
        <is>
          <t>https://www.youtube.com/results?search_query=Beginner's+guide+to+calisthenics&amp;sp=EgQgAXAB</t>
        </is>
      </c>
    </row>
    <row r="7195" ht="25.5" customHeight="1">
      <c r="A7195" t="inlineStr">
        <is>
          <t>calisthenics</t>
        </is>
      </c>
      <c r="B7195" t="inlineStr">
        <is>
          <t>How to start calisthenics for beginners</t>
        </is>
      </c>
      <c r="C7195"/>
      <c r="D7195"/>
      <c r="E7195" t="inlineStr">
        <is>
          <t>https://www.youtube.com/results?search_query=How+to+start+calisthenics+for+beginners&amp;sp=EgQgAXAB</t>
        </is>
      </c>
    </row>
    <row r="7196" ht="25.5" customHeight="1">
      <c r="A7196" t="inlineStr">
        <is>
          <t>calisthenics</t>
        </is>
      </c>
      <c r="B7196" t="inlineStr">
        <is>
          <t>Day in the life of a calisthenics athlete</t>
        </is>
      </c>
      <c r="C7196"/>
      <c r="D7196"/>
      <c r="E7196" t="inlineStr">
        <is>
          <t>https://www.youtube.com/results?search_query=Day+in+the+life+of+a+calisthenics+athlete&amp;sp=EgQgAXAB</t>
        </is>
      </c>
    </row>
    <row r="7197" ht="25.5" customHeight="1">
      <c r="A7197" t="inlineStr">
        <is>
          <t>calisthenics</t>
        </is>
      </c>
      <c r="B7197" t="inlineStr">
        <is>
          <t>Calisthenics workout routine for beginners</t>
        </is>
      </c>
      <c r="C7197"/>
      <c r="D7197"/>
      <c r="E7197" t="inlineStr">
        <is>
          <t>https://www.youtube.com/results?search_query=Calisthenics+workout+routine+for+beginners&amp;sp=EgQgAXAB</t>
        </is>
      </c>
    </row>
    <row r="7198" ht="25.5" customHeight="1">
      <c r="A7198" t="inlineStr">
        <is>
          <t>calisthenics</t>
        </is>
      </c>
      <c r="B7198" t="inlineStr">
        <is>
          <t>Advanced calisthenics workout routine</t>
        </is>
      </c>
      <c r="C7198"/>
      <c r="D7198"/>
      <c r="E7198" t="inlineStr">
        <is>
          <t>https://www.youtube.com/results?search_query=Advanced+calisthenics+workout+routine&amp;sp=EgQgAXAB</t>
        </is>
      </c>
    </row>
    <row r="7199" ht="25.5" customHeight="1">
      <c r="A7199" t="inlineStr">
        <is>
          <t>calisthenics</t>
        </is>
      </c>
      <c r="B7199" t="inlineStr">
        <is>
          <t>How to do calisthenics at home</t>
        </is>
      </c>
      <c r="C7199"/>
      <c r="D7199"/>
      <c r="E7199" t="inlineStr">
        <is>
          <t>https://www.youtube.com/results?search_query=How+to+do+calisthenics+at+home&amp;sp=EgQgAXAB</t>
        </is>
      </c>
    </row>
    <row r="7200" ht="25.5" customHeight="1">
      <c r="A7200" t="inlineStr">
        <is>
          <t>calisthenics</t>
        </is>
      </c>
      <c r="B7200" t="inlineStr">
        <is>
          <t>Street workout calisthenics</t>
        </is>
      </c>
      <c r="C7200"/>
      <c r="D7200"/>
      <c r="E7200" t="inlineStr">
        <is>
          <t>https://www.youtube.com/results?search_query=Street+workout+calisthenics&amp;sp=EgQgAXAB</t>
        </is>
      </c>
    </row>
    <row r="7201" ht="25.5" customHeight="1">
      <c r="A7201" t="inlineStr">
        <is>
          <t>calisthenics</t>
        </is>
      </c>
      <c r="B7201" t="inlineStr">
        <is>
          <t>Calisthenics exercises for every muscle group</t>
        </is>
      </c>
      <c r="C7201"/>
      <c r="D7201"/>
      <c r="E7201" t="inlineStr">
        <is>
          <t>https://www.youtube.com/results?search_query=Calisthenics+exercises+for+every+muscle+group&amp;sp=EgQgAXAB</t>
        </is>
      </c>
    </row>
    <row r="7202" ht="25.5" customHeight="1">
      <c r="A7202" t="inlineStr">
        <is>
          <t>calisthenics</t>
        </is>
      </c>
      <c r="B7202" t="inlineStr">
        <is>
          <t>Calisthenics vs gym workout comparison</t>
        </is>
      </c>
      <c r="C7202"/>
      <c r="D7202"/>
      <c r="E7202" t="inlineStr">
        <is>
          <t>https://www.youtube.com/results?search_query=Calisthenics+vs+gym+workout+comparison&amp;sp=EgQgAXAB</t>
        </is>
      </c>
    </row>
    <row r="7203" ht="25.5" customHeight="1">
      <c r="A7203" t="inlineStr">
        <is>
          <t>calisthenics</t>
        </is>
      </c>
      <c r="B7203" t="inlineStr">
        <is>
          <t>Full body calisthenics workout tutorial</t>
        </is>
      </c>
      <c r="C7203"/>
      <c r="D7203"/>
      <c r="E7203" t="inlineStr">
        <is>
          <t>https://www.youtube.com/results?search_query=Full+body+calisthenics+workout+tutorial&amp;sp=EgQgAXAB</t>
        </is>
      </c>
    </row>
    <row r="7204" ht="25.5" customHeight="1">
      <c r="A7204" t="inlineStr">
        <is>
          <t>footbag</t>
        </is>
      </c>
      <c r="B7204" t="inlineStr">
        <is>
          <t>How to play footbag for beginners</t>
        </is>
      </c>
      <c r="C7204"/>
      <c r="D7204"/>
      <c r="E7204" t="inlineStr">
        <is>
          <t>https://www.youtube.com/results?search_query=How+to+play+footbag+for+beginners&amp;sp=EgQgAXAB</t>
        </is>
      </c>
    </row>
    <row r="7205" ht="25.5" customHeight="1">
      <c r="A7205" t="inlineStr">
        <is>
          <t>footbag</t>
        </is>
      </c>
      <c r="B7205" t="inlineStr">
        <is>
          <t>Advanced footbag tricks tutorial</t>
        </is>
      </c>
      <c r="C7205"/>
      <c r="D7205"/>
      <c r="E7205" t="inlineStr">
        <is>
          <t>https://www.youtube.com/results?search_query=Advanced+footbag+tricks+tutorial&amp;sp=EgQgAXAB</t>
        </is>
      </c>
    </row>
    <row r="7206" ht="25.5" customHeight="1">
      <c r="A7206" t="inlineStr">
        <is>
          <t>footbag</t>
        </is>
      </c>
      <c r="B7206" t="inlineStr">
        <is>
          <t>Day in the life of a professional footbag player</t>
        </is>
      </c>
      <c r="C7206"/>
      <c r="D7206"/>
      <c r="E7206" t="inlineStr">
        <is>
          <t>https://www.youtube.com/results?search_query=Day+in+the+life+of+a+professional+footbag+player&amp;sp=EgQgAXAB</t>
        </is>
      </c>
    </row>
    <row r="7207" ht="25.5" customHeight="1">
      <c r="A7207" t="inlineStr">
        <is>
          <t>footbag</t>
        </is>
      </c>
      <c r="B7207" t="inlineStr">
        <is>
          <t>Footbag championships full match</t>
        </is>
      </c>
      <c r="C7207"/>
      <c r="D7207"/>
      <c r="E7207" t="inlineStr">
        <is>
          <t>https://www.youtube.com/results?search_query=Footbag+championships+full+match&amp;sp=EgQgAXAB</t>
        </is>
      </c>
    </row>
    <row r="7208" ht="25.5" customHeight="1">
      <c r="A7208" t="inlineStr">
        <is>
          <t>footbag</t>
        </is>
      </c>
      <c r="B7208" t="inlineStr">
        <is>
          <t>Footbag training routine for novices</t>
        </is>
      </c>
      <c r="C7208"/>
      <c r="D7208"/>
      <c r="E7208" t="inlineStr">
        <is>
          <t>https://www.youtube.com/results?search_query=Footbag+training+routine+for+novices&amp;sp=EgQgAXAB</t>
        </is>
      </c>
    </row>
    <row r="7209" ht="25.5" customHeight="1">
      <c r="A7209" t="inlineStr">
        <is>
          <t>footbag</t>
        </is>
      </c>
      <c r="B7209" t="inlineStr">
        <is>
          <t>History of Footbag documentary</t>
        </is>
      </c>
      <c r="C7209"/>
      <c r="D7209"/>
      <c r="E7209" t="inlineStr">
        <is>
          <t>https://www.youtube.com/results?search_query=History+of+Footbag+documentary&amp;sp=EgQgAXAB</t>
        </is>
      </c>
    </row>
    <row r="7210" ht="25.5" customHeight="1">
      <c r="A7210" t="inlineStr">
        <is>
          <t>footbag</t>
        </is>
      </c>
      <c r="B7210" t="inlineStr">
        <is>
          <t>Pro footbag player's tips &amp; strategies</t>
        </is>
      </c>
      <c r="C7210"/>
      <c r="D7210"/>
      <c r="E7210" t="inlineStr">
        <is>
          <t>https://www.youtube.com/results?search_query=Pro+footbag+player's+tips+&amp;+strategies&amp;sp=EgQgAXAB</t>
        </is>
      </c>
    </row>
    <row r="7211" ht="25.5" customHeight="1">
      <c r="A7211" t="inlineStr">
        <is>
          <t>footbag</t>
        </is>
      </c>
      <c r="B7211" t="inlineStr">
        <is>
          <t>Footbag workout and exercises</t>
        </is>
      </c>
      <c r="C7211"/>
      <c r="D7211"/>
      <c r="E7211" t="inlineStr">
        <is>
          <t>https://www.youtube.com/results?search_query=Footbag+workout+and+exercises&amp;sp=EgQgAXAB</t>
        </is>
      </c>
    </row>
    <row r="7212" ht="25.5" customHeight="1">
      <c r="A7212" t="inlineStr">
        <is>
          <t>footbag</t>
        </is>
      </c>
      <c r="B7212" t="inlineStr">
        <is>
          <t>Famous footbag players interviews</t>
        </is>
      </c>
      <c r="C7212"/>
      <c r="D7212"/>
      <c r="E7212" t="inlineStr">
        <is>
          <t>https://www.youtube.com/results?search_query=Famous+footbag+players+interviews&amp;sp=EgQgAXAB</t>
        </is>
      </c>
    </row>
    <row r="7213" ht="25.5" customHeight="1">
      <c r="A7213" t="inlineStr">
        <is>
          <t>footbag</t>
        </is>
      </c>
      <c r="B7213" t="inlineStr">
        <is>
          <t>DIY hacks for making your own footbag</t>
        </is>
      </c>
      <c r="C7213"/>
      <c r="D7213"/>
      <c r="E7213" t="inlineStr">
        <is>
          <t>https://www.youtube.com/results?search_query=DIY+hacks+for+making+your+own+footbag&amp;sp=EgQgAXAB</t>
        </is>
      </c>
    </row>
    <row r="7214" ht="25.5" customHeight="1">
      <c r="A7214" t="inlineStr">
        <is>
          <t>physical fitness</t>
        </is>
      </c>
      <c r="B7214" t="inlineStr">
        <is>
          <t>How to start a physical fitness routine</t>
        </is>
      </c>
      <c r="C7214"/>
      <c r="D7214"/>
      <c r="E7214" t="inlineStr">
        <is>
          <t>https://www.youtube.com/results?search_query=How+to+start+a+physical+fitness+routine&amp;sp=EgQgAXAB</t>
        </is>
      </c>
    </row>
    <row r="7215" ht="25.5" customHeight="1">
      <c r="A7215" t="inlineStr">
        <is>
          <t>physical fitness</t>
        </is>
      </c>
      <c r="B7215" t="inlineStr">
        <is>
          <t>Best physical fitness exercises for beginners</t>
        </is>
      </c>
      <c r="C7215"/>
      <c r="D7215"/>
      <c r="E7215" t="inlineStr">
        <is>
          <t>https://www.youtube.com/results?search_query=Best+physical+fitness+exercises+for+beginners&amp;sp=EgQgAXAB</t>
        </is>
      </c>
    </row>
    <row r="7216" ht="25.5" customHeight="1">
      <c r="A7216" t="inlineStr">
        <is>
          <t>physical fitness</t>
        </is>
      </c>
      <c r="B7216" t="inlineStr">
        <is>
          <t>Day in the life of a physical fitness coach</t>
        </is>
      </c>
      <c r="C7216"/>
      <c r="D7216"/>
      <c r="E7216" t="inlineStr">
        <is>
          <t>https://www.youtube.com/results?search_query=Day+in+the+life+of+a+physical+fitness+coach&amp;sp=EgQgAXAB</t>
        </is>
      </c>
    </row>
    <row r="7217" ht="25.5" customHeight="1">
      <c r="A7217" t="inlineStr">
        <is>
          <t>physical fitness</t>
        </is>
      </c>
      <c r="B7217" t="inlineStr">
        <is>
          <t>Advanced techniques in physical fitness training</t>
        </is>
      </c>
      <c r="C7217"/>
      <c r="D7217"/>
      <c r="E7217" t="inlineStr">
        <is>
          <t>https://www.youtube.com/results?search_query=Advanced+techniques+in+physical+fitness+training&amp;sp=EgQgAXAB</t>
        </is>
      </c>
    </row>
    <row r="7218" ht="25.5" customHeight="1">
      <c r="A7218" t="inlineStr">
        <is>
          <t>physical fitness</t>
        </is>
      </c>
      <c r="B7218" t="inlineStr">
        <is>
          <t>Physical fitness challenges for weight loss</t>
        </is>
      </c>
      <c r="C7218"/>
      <c r="D7218"/>
      <c r="E7218" t="inlineStr">
        <is>
          <t>https://www.youtube.com/results?search_query=Physical+fitness+challenges+for+weight+loss&amp;sp=EgQgAXAB</t>
        </is>
      </c>
    </row>
    <row r="7219" ht="25.5" customHeight="1">
      <c r="A7219" t="inlineStr">
        <is>
          <t>physical fitness</t>
        </is>
      </c>
      <c r="B7219" t="inlineStr">
        <is>
          <t>How to maintain physical fitness at home</t>
        </is>
      </c>
      <c r="C7219"/>
      <c r="D7219"/>
      <c r="E7219" t="inlineStr">
        <is>
          <t>https://www.youtube.com/results?search_query=How+to+maintain+physical+fitness+at+home&amp;sp=EgQgAXAB</t>
        </is>
      </c>
    </row>
    <row r="7220" ht="25.5" customHeight="1">
      <c r="A7220" t="inlineStr">
        <is>
          <t>physical fitness</t>
        </is>
      </c>
      <c r="B7220" t="inlineStr">
        <is>
          <t>Increasing physical fitness with effective workouts</t>
        </is>
      </c>
      <c r="C7220"/>
      <c r="D7220"/>
      <c r="E7220" t="inlineStr">
        <is>
          <t>https://www.youtube.com/results?search_query=Increasing+physical+fitness+with+effective+workouts&amp;sp=EgQgAXAB</t>
        </is>
      </c>
    </row>
    <row r="7221" ht="25.5" customHeight="1">
      <c r="A7221" t="inlineStr">
        <is>
          <t>physical fitness</t>
        </is>
      </c>
      <c r="B7221" t="inlineStr">
        <is>
          <t>Importance of physical fitness in mental health</t>
        </is>
      </c>
      <c r="C7221"/>
      <c r="D7221"/>
      <c r="E7221" t="inlineStr">
        <is>
          <t>https://www.youtube.com/results?search_query=Importance+of+physical+fitness+in+mental+health&amp;sp=EgQgAXAB</t>
        </is>
      </c>
    </row>
    <row r="7222" ht="25.5" customHeight="1">
      <c r="A7222" t="inlineStr">
        <is>
          <t>physical fitness</t>
        </is>
      </c>
      <c r="B7222" t="inlineStr">
        <is>
          <t>How to improve physical fitness for athletes</t>
        </is>
      </c>
      <c r="C7222"/>
      <c r="D7222"/>
      <c r="E7222" t="inlineStr">
        <is>
          <t>https://www.youtube.com/results?search_query=How+to+improve+physical+fitness+for+athletes&amp;sp=EgQgAXAB</t>
        </is>
      </c>
    </row>
    <row r="7223" ht="25.5" customHeight="1">
      <c r="A7223" t="inlineStr">
        <is>
          <t>physical fitness</t>
        </is>
      </c>
      <c r="B7223" t="inlineStr">
        <is>
          <t>Physical fitness routines for different age groups</t>
        </is>
      </c>
      <c r="C7223"/>
      <c r="D7223"/>
      <c r="E7223" t="inlineStr">
        <is>
          <t>https://www.youtube.com/results?search_query=Physical+fitness+routines+for+different+age+groups&amp;sp=EgQgAXAB</t>
        </is>
      </c>
    </row>
    <row r="7224" ht="25.5" customHeight="1">
      <c r="A7224" t="inlineStr">
        <is>
          <t>weight training</t>
        </is>
      </c>
      <c r="B7224" t="inlineStr">
        <is>
          <t>How to start weight training for beginners</t>
        </is>
      </c>
      <c r="C7224"/>
      <c r="D7224"/>
      <c r="E7224" t="inlineStr">
        <is>
          <t>https://www.youtube.com/results?search_query=How+to+start+weight+training+for+beginners&amp;sp=EgQgAXAB</t>
        </is>
      </c>
    </row>
    <row r="7225" ht="25.5" customHeight="1">
      <c r="A7225" t="inlineStr">
        <is>
          <t>weight training</t>
        </is>
      </c>
      <c r="B7225" t="inlineStr">
        <is>
          <t>Best weight training exercises for weight loss</t>
        </is>
      </c>
      <c r="C7225"/>
      <c r="D7225"/>
      <c r="E7225" t="inlineStr">
        <is>
          <t>https://www.youtube.com/results?search_query=Best+weight+training+exercises+for+weight+loss&amp;sp=EgQgAXAB</t>
        </is>
      </c>
    </row>
    <row r="7226" ht="25.5" customHeight="1">
      <c r="A7226" t="inlineStr">
        <is>
          <t>weight training</t>
        </is>
      </c>
      <c r="B7226" t="inlineStr">
        <is>
          <t>Day in the life of a weight trainer</t>
        </is>
      </c>
      <c r="C7226"/>
      <c r="D7226"/>
      <c r="E7226" t="inlineStr">
        <is>
          <t>https://www.youtube.com/results?search_query=Day+in+the+life+of+a+weight+trainer&amp;sp=EgQgAXAB</t>
        </is>
      </c>
    </row>
    <row r="7227" ht="25.5" customHeight="1">
      <c r="A7227" t="inlineStr">
        <is>
          <t>weight training</t>
        </is>
      </c>
      <c r="B7227" t="inlineStr">
        <is>
          <t>How to develop a weight training program</t>
        </is>
      </c>
      <c r="C7227"/>
      <c r="D7227"/>
      <c r="E7227" t="inlineStr">
        <is>
          <t>https://www.youtube.com/results?search_query=How+to+develop+a+weight+training+program&amp;sp=EgQgAXAB</t>
        </is>
      </c>
    </row>
    <row r="7228" ht="25.5" customHeight="1">
      <c r="A7228" t="inlineStr">
        <is>
          <t>weight training</t>
        </is>
      </c>
      <c r="B7228" t="inlineStr">
        <is>
          <t>Weight training at home for beginners</t>
        </is>
      </c>
      <c r="C7228"/>
      <c r="D7228"/>
      <c r="E7228" t="inlineStr">
        <is>
          <t>https://www.youtube.com/results?search_query=Weight+training+at+home+for+beginners&amp;sp=EgQgAXAB</t>
        </is>
      </c>
    </row>
    <row r="7229" ht="25.5" customHeight="1">
      <c r="A7229" t="inlineStr">
        <is>
          <t>weight training</t>
        </is>
      </c>
      <c r="B7229" t="inlineStr">
        <is>
          <t>Benefits of weight training for women</t>
        </is>
      </c>
      <c r="C7229"/>
      <c r="D7229"/>
      <c r="E7229" t="inlineStr">
        <is>
          <t>https://www.youtube.com/results?search_query=Benefits+of+weight+training+for+women&amp;sp=EgQgAXAB</t>
        </is>
      </c>
    </row>
    <row r="7230" ht="25.5" customHeight="1">
      <c r="A7230" t="inlineStr">
        <is>
          <t>weight training</t>
        </is>
      </c>
      <c r="B7230" t="inlineStr">
        <is>
          <t>How to do weight training without a gym</t>
        </is>
      </c>
      <c r="C7230"/>
      <c r="D7230"/>
      <c r="E7230" t="inlineStr">
        <is>
          <t>https://www.youtube.com/results?search_query=How+to+do+weight+training+without+a+gym&amp;sp=EgQgAXAB</t>
        </is>
      </c>
    </row>
    <row r="7231" ht="25.5" customHeight="1">
      <c r="A7231" t="inlineStr">
        <is>
          <t>weight training</t>
        </is>
      </c>
      <c r="B7231" t="inlineStr">
        <is>
          <t>Weight training techniques for muscle gain</t>
        </is>
      </c>
      <c r="C7231"/>
      <c r="D7231"/>
      <c r="E7231" t="inlineStr">
        <is>
          <t>https://www.youtube.com/results?search_query=Weight+training+techniques+for+muscle+gain&amp;sp=EgQgAXAB</t>
        </is>
      </c>
    </row>
    <row r="7232" ht="25.5" customHeight="1">
      <c r="A7232" t="inlineStr">
        <is>
          <t>weight training</t>
        </is>
      </c>
      <c r="B7232" t="inlineStr">
        <is>
          <t>Common mistakes in weight training and how to avoid them</t>
        </is>
      </c>
      <c r="C7232"/>
      <c r="D7232"/>
      <c r="E7232" t="inlineStr">
        <is>
          <t>https://www.youtube.com/results?search_query=Common+mistakes+in+weight+training+and+how+to+avoid+them&amp;sp=EgQgAXAB</t>
        </is>
      </c>
    </row>
    <row r="7233" ht="25.5" customHeight="1">
      <c r="A7233" t="inlineStr">
        <is>
          <t>weight training</t>
        </is>
      </c>
      <c r="B7233" t="inlineStr">
        <is>
          <t>Intensive weight training routines for athletes</t>
        </is>
      </c>
      <c r="C7233"/>
      <c r="D7233"/>
      <c r="E7233" t="inlineStr">
        <is>
          <t>https://www.youtube.com/results?search_query=Intensive+weight+training+routines+for+athletes&amp;sp=EgQgAXAB</t>
        </is>
      </c>
    </row>
    <row r="7234" ht="25.5" customHeight="1">
      <c r="A7234" t="inlineStr">
        <is>
          <t>highland games</t>
        </is>
      </c>
      <c r="B7234" t="inlineStr">
        <is>
          <t>How to participate in Highland Games</t>
        </is>
      </c>
      <c r="C7234"/>
      <c r="D7234"/>
      <c r="E7234" t="inlineStr">
        <is>
          <t>https://www.youtube.com/results?search_query=How+to+participate+in+Highland+Games&amp;sp=EgQgAXAB</t>
        </is>
      </c>
    </row>
    <row r="7235" ht="25.5" customHeight="1">
      <c r="A7235" t="inlineStr">
        <is>
          <t>highland games</t>
        </is>
      </c>
      <c r="B7235" t="inlineStr">
        <is>
          <t>Training for Highland Games</t>
        </is>
      </c>
      <c r="C7235"/>
      <c r="D7235"/>
      <c r="E7235" t="inlineStr">
        <is>
          <t>https://www.youtube.com/results?search_query=Training+for+Highland+Games&amp;sp=EgQgAXAB</t>
        </is>
      </c>
    </row>
    <row r="7236" ht="25.5" customHeight="1">
      <c r="A7236" t="inlineStr">
        <is>
          <t>highland games</t>
        </is>
      </c>
      <c r="B7236" t="inlineStr">
        <is>
          <t>Highland Games tutorial for beginners</t>
        </is>
      </c>
      <c r="C7236"/>
      <c r="D7236"/>
      <c r="E7236" t="inlineStr">
        <is>
          <t>https://www.youtube.com/results?search_query=Highland+Games+tutorial+for+beginners&amp;sp=EgQgAXAB</t>
        </is>
      </c>
    </row>
    <row r="7237" ht="25.5" customHeight="1">
      <c r="A7237" t="inlineStr">
        <is>
          <t>highland games</t>
        </is>
      </c>
      <c r="B7237" t="inlineStr">
        <is>
          <t>Day in the life of a Highland Games athlete</t>
        </is>
      </c>
      <c r="C7237"/>
      <c r="D7237"/>
      <c r="E7237" t="inlineStr">
        <is>
          <t>https://www.youtube.com/results?search_query=Day+in+the+life+of+a+Highland+Games+athlete&amp;sp=EgQgAXAB</t>
        </is>
      </c>
    </row>
    <row r="7238" ht="25.5" customHeight="1">
      <c r="A7238" t="inlineStr">
        <is>
          <t>highland games</t>
        </is>
      </c>
      <c r="B7238" t="inlineStr">
        <is>
          <t>History and traditions of Highland Games</t>
        </is>
      </c>
      <c r="C7238"/>
      <c r="D7238"/>
      <c r="E7238" t="inlineStr">
        <is>
          <t>https://www.youtube.com/results?search_query=History+and+traditions+of+Highland+Games&amp;sp=EgQgAXAB</t>
        </is>
      </c>
    </row>
    <row r="7239" ht="25.5" customHeight="1">
      <c r="A7239" t="inlineStr">
        <is>
          <t>highland games</t>
        </is>
      </c>
      <c r="B7239" t="inlineStr">
        <is>
          <t>Introduction to Highland Games events</t>
        </is>
      </c>
      <c r="C7239"/>
      <c r="D7239"/>
      <c r="E7239" t="inlineStr">
        <is>
          <t>https://www.youtube.com/results?search_query=Introduction+to+Highland+Games+events&amp;sp=EgQgAXAB</t>
        </is>
      </c>
    </row>
    <row r="7240" ht="25.5" customHeight="1">
      <c r="A7240" t="inlineStr">
        <is>
          <t>highland games</t>
        </is>
      </c>
      <c r="B7240" t="inlineStr">
        <is>
          <t>Top highlights from the Highland Games</t>
        </is>
      </c>
      <c r="C7240"/>
      <c r="D7240"/>
      <c r="E7240" t="inlineStr">
        <is>
          <t>https://www.youtube.com/results?search_query=Top+highlights+from+the+Highland+Games&amp;sp=EgQgAXAB</t>
        </is>
      </c>
    </row>
    <row r="7241" ht="25.5" customHeight="1">
      <c r="A7241" t="inlineStr">
        <is>
          <t>highland games</t>
        </is>
      </c>
      <c r="B7241" t="inlineStr">
        <is>
          <t>Highland Games training routines and exercises</t>
        </is>
      </c>
      <c r="C7241"/>
      <c r="D7241"/>
      <c r="E7241" t="inlineStr">
        <is>
          <t>https://www.youtube.com/results?search_query=Highland+Games+training+routines+and+exercises&amp;sp=EgQgAXAB</t>
        </is>
      </c>
    </row>
    <row r="7242" ht="25.5" customHeight="1">
      <c r="A7242" t="inlineStr">
        <is>
          <t>highland games</t>
        </is>
      </c>
      <c r="B7242" t="inlineStr">
        <is>
          <t>Expert tips for competing in Highland Games</t>
        </is>
      </c>
      <c r="C7242"/>
      <c r="D7242"/>
      <c r="E7242" t="inlineStr">
        <is>
          <t>https://www.youtube.com/results?search_query=Expert+tips+for+competing+in+Highland+Games&amp;sp=EgQgAXAB</t>
        </is>
      </c>
    </row>
    <row r="7243" ht="25.5" customHeight="1">
      <c r="A7243" t="inlineStr">
        <is>
          <t>highland games</t>
        </is>
      </c>
      <c r="B7243" t="inlineStr">
        <is>
          <t>Understanding the rules of Highland Games.</t>
        </is>
      </c>
      <c r="C7243"/>
      <c r="D7243"/>
      <c r="E7243" t="inlineStr">
        <is>
          <t>https://www.youtube.com/results?search_query=Understanding+the+rules+of+Highland+Games.&amp;sp=EgQgAXAB</t>
        </is>
      </c>
    </row>
    <row r="7244" ht="25.5" customHeight="1">
      <c r="A7244" t="inlineStr">
        <is>
          <t>olympic weightlifting</t>
        </is>
      </c>
      <c r="B7244" t="inlineStr">
        <is>
          <t>How to start Olympic weightlifting for beginners</t>
        </is>
      </c>
      <c r="C7244"/>
      <c r="D7244"/>
      <c r="E7244" t="inlineStr">
        <is>
          <t>https://www.youtube.com/results?search_query=How+to+start+Olympic+weightlifting+for+beginners&amp;sp=EgQgAXAB</t>
        </is>
      </c>
    </row>
    <row r="7245" ht="25.5" customHeight="1">
      <c r="A7245" t="inlineStr">
        <is>
          <t>olympic weightlifting</t>
        </is>
      </c>
      <c r="B7245" t="inlineStr">
        <is>
          <t>Career of an Olympic weightlifter: Day in the life</t>
        </is>
      </c>
      <c r="C7245"/>
      <c r="D7245"/>
      <c r="E7245" t="inlineStr">
        <is>
          <t>https://www.youtube.com/results?search_query=Career+of+an+Olympic+weightlifter:+Day+in+the+life&amp;sp=EgQgAXAB</t>
        </is>
      </c>
    </row>
    <row r="7246" ht="25.5" customHeight="1">
      <c r="A7246" t="inlineStr">
        <is>
          <t>olympic weightlifting</t>
        </is>
      </c>
      <c r="B7246" t="inlineStr">
        <is>
          <t>Top Olympic weightlifting moments</t>
        </is>
      </c>
      <c r="C7246"/>
      <c r="D7246"/>
      <c r="E7246" t="inlineStr">
        <is>
          <t>https://www.youtube.com/results?search_query=Top+Olympic+weightlifting+moments&amp;sp=EgQgAXAB</t>
        </is>
      </c>
    </row>
    <row r="7247" ht="25.5" customHeight="1">
      <c r="A7247" t="inlineStr">
        <is>
          <t>olympic weightlifting</t>
        </is>
      </c>
      <c r="B7247" t="inlineStr">
        <is>
          <t>How to improve your Olympic weightlifting techniques</t>
        </is>
      </c>
      <c r="C7247"/>
      <c r="D7247"/>
      <c r="E7247" t="inlineStr">
        <is>
          <t>https://www.youtube.com/results?search_query=How+to+improve+your+Olympic+weightlifting+techniques&amp;sp=EgQgAXAB</t>
        </is>
      </c>
    </row>
    <row r="7248" ht="25.5" customHeight="1">
      <c r="A7248" t="inlineStr">
        <is>
          <t>olympic weightlifting</t>
        </is>
      </c>
      <c r="B7248" t="inlineStr">
        <is>
          <t>Olympic weightlifting training sessions</t>
        </is>
      </c>
      <c r="C7248"/>
      <c r="D7248"/>
      <c r="E7248" t="inlineStr">
        <is>
          <t>https://www.youtube.com/results?search_query=Olympic+weightlifting+training+sessions&amp;sp=EgQgAXAB</t>
        </is>
      </c>
    </row>
    <row r="7249" ht="25.5" customHeight="1">
      <c r="A7249" t="inlineStr">
        <is>
          <t>olympic weightlifting</t>
        </is>
      </c>
      <c r="B7249" t="inlineStr">
        <is>
          <t>How to do perfect snatches in Olympic weightlifting</t>
        </is>
      </c>
      <c r="C7249"/>
      <c r="D7249"/>
      <c r="E7249" t="inlineStr">
        <is>
          <t>https://www.youtube.com/results?search_query=How+to+do+perfect+snatches+in+Olympic+weightlifting&amp;sp=EgQgAXAB</t>
        </is>
      </c>
    </row>
    <row r="7250" ht="25.5" customHeight="1">
      <c r="A7250" t="inlineStr">
        <is>
          <t>olympic weightlifting</t>
        </is>
      </c>
      <c r="B7250" t="inlineStr">
        <is>
          <t>Olympic weightlifting rules and regulations explained</t>
        </is>
      </c>
      <c r="C7250"/>
      <c r="D7250"/>
      <c r="E7250" t="inlineStr">
        <is>
          <t>https://www.youtube.com/results?search_query=Olympic+weightlifting+rules+and+regulations+explained&amp;sp=EgQgAXAB</t>
        </is>
      </c>
    </row>
    <row r="7251" ht="25.5" customHeight="1">
      <c r="A7251" t="inlineStr">
        <is>
          <t>olympic weightlifting</t>
        </is>
      </c>
      <c r="B7251" t="inlineStr">
        <is>
          <t>Best Olympic weightlifting performances of all time</t>
        </is>
      </c>
      <c r="C7251"/>
      <c r="D7251"/>
      <c r="E7251" t="inlineStr">
        <is>
          <t>https://www.youtube.com/results?search_query=Best+Olympic+weightlifting+performances+of+all+time&amp;sp=EgQgAXAB</t>
        </is>
      </c>
    </row>
    <row r="7252" ht="25.5" customHeight="1">
      <c r="A7252" t="inlineStr">
        <is>
          <t>olympic weightlifting</t>
        </is>
      </c>
      <c r="B7252" t="inlineStr">
        <is>
          <t>Training routine of Olympic weightlifters</t>
        </is>
      </c>
      <c r="C7252"/>
      <c r="D7252"/>
      <c r="E7252" t="inlineStr">
        <is>
          <t>https://www.youtube.com/results?search_query=Training+routine+of+Olympic+weightlifters&amp;sp=EgQgAXAB</t>
        </is>
      </c>
    </row>
    <row r="7253" ht="25.5" customHeight="1">
      <c r="A7253" t="inlineStr">
        <is>
          <t>olympic weightlifting</t>
        </is>
      </c>
      <c r="B7253" t="inlineStr">
        <is>
          <t>Diet and nutrition tips for an Olympic weightlifter</t>
        </is>
      </c>
      <c r="C7253"/>
      <c r="D7253"/>
      <c r="E7253" t="inlineStr">
        <is>
          <t>https://www.youtube.com/results?search_query=Diet+and+nutrition+tips+for+an+Olympic+weightlifter&amp;sp=EgQgAXAB</t>
        </is>
      </c>
    </row>
    <row r="7254" ht="25.5" customHeight="1">
      <c r="A7254" t="inlineStr">
        <is>
          <t>strength athletics</t>
        </is>
      </c>
      <c r="B7254" t="inlineStr">
        <is>
          <t>How to train for strength athletics</t>
        </is>
      </c>
      <c r="C7254"/>
      <c r="D7254"/>
      <c r="E7254" t="inlineStr">
        <is>
          <t>https://www.youtube.com/results?search_query=How+to+train+for+strength+athletics&amp;sp=EgQgAXAB</t>
        </is>
      </c>
    </row>
    <row r="7255" ht="25.5" customHeight="1">
      <c r="A7255" t="inlineStr">
        <is>
          <t>strength athletics</t>
        </is>
      </c>
      <c r="B7255" t="inlineStr">
        <is>
          <t>Strength athletics workout routine</t>
        </is>
      </c>
      <c r="C7255"/>
      <c r="D7255"/>
      <c r="E7255" t="inlineStr">
        <is>
          <t>https://www.youtube.com/results?search_query=Strength+athletics+workout+routine&amp;sp=EgQgAXAB</t>
        </is>
      </c>
    </row>
    <row r="7256" ht="25.5" customHeight="1">
      <c r="A7256" t="inlineStr">
        <is>
          <t>strength athletics</t>
        </is>
      </c>
      <c r="B7256" t="inlineStr">
        <is>
          <t>Day in the life of a strength athlete</t>
        </is>
      </c>
      <c r="C7256"/>
      <c r="D7256"/>
      <c r="E7256" t="inlineStr">
        <is>
          <t>https://www.youtube.com/results?search_query=Day+in+the+life+of+a+strength+athlete&amp;sp=EgQgAXAB</t>
        </is>
      </c>
    </row>
    <row r="7257" ht="25.5" customHeight="1">
      <c r="A7257" t="inlineStr">
        <is>
          <t>strength athletics</t>
        </is>
      </c>
      <c r="B7257" t="inlineStr">
        <is>
          <t>Best exercises for strength athletics</t>
        </is>
      </c>
      <c r="C7257"/>
      <c r="D7257"/>
      <c r="E7257" t="inlineStr">
        <is>
          <t>https://www.youtube.com/results?search_query=Best+exercises+for+strength+athletics&amp;sp=EgQgAXAB</t>
        </is>
      </c>
    </row>
    <row r="7258" ht="25.5" customHeight="1">
      <c r="A7258" t="inlineStr">
        <is>
          <t>strength athletics</t>
        </is>
      </c>
      <c r="B7258" t="inlineStr">
        <is>
          <t>Strength athletics competition highlights</t>
        </is>
      </c>
      <c r="C7258"/>
      <c r="D7258"/>
      <c r="E7258" t="inlineStr">
        <is>
          <t>https://www.youtube.com/results?search_query=Strength+athletics+competition+highlights&amp;sp=EgQgAXAB</t>
        </is>
      </c>
    </row>
    <row r="7259" ht="25.5" customHeight="1">
      <c r="A7259" t="inlineStr">
        <is>
          <t>strength athletics</t>
        </is>
      </c>
      <c r="B7259" t="inlineStr">
        <is>
          <t>Diet for strength athletics</t>
        </is>
      </c>
      <c r="C7259"/>
      <c r="D7259"/>
      <c r="E7259" t="inlineStr">
        <is>
          <t>https://www.youtube.com/results?search_query=Diet+for+strength+athletics&amp;sp=EgQgAXAB</t>
        </is>
      </c>
    </row>
    <row r="7260" ht="25.5" customHeight="1">
      <c r="A7260" t="inlineStr">
        <is>
          <t>strength athletics</t>
        </is>
      </c>
      <c r="B7260" t="inlineStr">
        <is>
          <t>Essential equipment for strength athletics</t>
        </is>
      </c>
      <c r="C7260"/>
      <c r="D7260"/>
      <c r="E7260" t="inlineStr">
        <is>
          <t>https://www.youtube.com/results?search_query=Essential+equipment+for+strength+athletics&amp;sp=EgQgAXAB</t>
        </is>
      </c>
    </row>
    <row r="7261" ht="25.5" customHeight="1">
      <c r="A7261" t="inlineStr">
        <is>
          <t>strength athletics</t>
        </is>
      </c>
      <c r="B7261" t="inlineStr">
        <is>
          <t>Strength athletics champions and their training routine</t>
        </is>
      </c>
      <c r="C7261"/>
      <c r="D7261"/>
      <c r="E7261" t="inlineStr">
        <is>
          <t>https://www.youtube.com/results?search_query=Strength+athletics+champions+and+their+training+routine&amp;sp=EgQgAXAB</t>
        </is>
      </c>
    </row>
    <row r="7262" ht="25.5" customHeight="1">
      <c r="A7262" t="inlineStr">
        <is>
          <t>strength athletics</t>
        </is>
      </c>
      <c r="B7262" t="inlineStr">
        <is>
          <t>Strength athletics tips and tricks</t>
        </is>
      </c>
      <c r="C7262"/>
      <c r="D7262"/>
      <c r="E7262" t="inlineStr">
        <is>
          <t>https://www.youtube.com/results?search_query=Strength+athletics+tips+and+tricks&amp;sp=EgQgAXAB</t>
        </is>
      </c>
    </row>
    <row r="7263" ht="25.5" customHeight="1">
      <c r="A7263" t="inlineStr">
        <is>
          <t>strength athletics</t>
        </is>
      </c>
      <c r="B7263" t="inlineStr">
        <is>
          <t>Journey to becoming a strength athlete</t>
        </is>
      </c>
      <c r="C7263"/>
      <c r="D7263"/>
      <c r="E7263" t="inlineStr">
        <is>
          <t>https://www.youtube.com/results?search_query=Journey+to+becoming+a+strength+athlete&amp;sp=EgQgAXAB</t>
        </is>
      </c>
    </row>
    <row r="7264" ht="25.5" customHeight="1">
      <c r="A7264" t="inlineStr">
        <is>
          <t>bodybuilding</t>
        </is>
      </c>
      <c r="B7264" t="inlineStr">
        <is>
          <t>How to start bodybuilding for beginners</t>
        </is>
      </c>
      <c r="C7264"/>
      <c r="D7264"/>
      <c r="E7264" t="inlineStr">
        <is>
          <t>https://www.youtube.com/results?search_query=How+to+start+bodybuilding+for+beginners&amp;sp=EgQgAXAB</t>
        </is>
      </c>
    </row>
    <row r="7265" ht="25.5" customHeight="1">
      <c r="A7265" t="inlineStr">
        <is>
          <t>bodybuilding</t>
        </is>
      </c>
      <c r="B7265" t="inlineStr">
        <is>
          <t>Day in the life of a professional bodybuilder</t>
        </is>
      </c>
      <c r="C7265"/>
      <c r="D7265"/>
      <c r="E7265" t="inlineStr">
        <is>
          <t>https://www.youtube.com/results?search_query=Day+in+the+life+of+a+professional+bodybuilder&amp;sp=EgQgAXAB</t>
        </is>
      </c>
    </row>
    <row r="7266" ht="25.5" customHeight="1">
      <c r="A7266" t="inlineStr">
        <is>
          <t>bodybuilding</t>
        </is>
      </c>
      <c r="B7266" t="inlineStr">
        <is>
          <t>Best bodybuilding exercises for muscle growth</t>
        </is>
      </c>
      <c r="C7266"/>
      <c r="D7266"/>
      <c r="E7266" t="inlineStr">
        <is>
          <t>https://www.youtube.com/results?search_query=Best+bodybuilding+exercises+for+muscle+growth&amp;sp=EgQgAXAB</t>
        </is>
      </c>
    </row>
    <row r="7267" ht="25.5" customHeight="1">
      <c r="A7267" t="inlineStr">
        <is>
          <t>bodybuilding</t>
        </is>
      </c>
      <c r="B7267" t="inlineStr">
        <is>
          <t>How to create a bodybuilding diet plan</t>
        </is>
      </c>
      <c r="C7267"/>
      <c r="D7267"/>
      <c r="E7267" t="inlineStr">
        <is>
          <t>https://www.youtube.com/results?search_query=How+to+create+a+bodybuilding+diet+plan&amp;sp=EgQgAXAB</t>
        </is>
      </c>
    </row>
    <row r="7268" ht="25.5" customHeight="1">
      <c r="A7268" t="inlineStr">
        <is>
          <t>bodybuilding</t>
        </is>
      </c>
      <c r="B7268" t="inlineStr">
        <is>
          <t>Bodybuilding competition preparation tips</t>
        </is>
      </c>
      <c r="C7268"/>
      <c r="D7268"/>
      <c r="E7268" t="inlineStr">
        <is>
          <t>https://www.youtube.com/results?search_query=Bodybuilding+competition+preparation+tips&amp;sp=EgQgAXAB</t>
        </is>
      </c>
    </row>
    <row r="7269" ht="25.5" customHeight="1">
      <c r="A7269" t="inlineStr">
        <is>
          <t>bodybuilding</t>
        </is>
      </c>
      <c r="B7269" t="inlineStr">
        <is>
          <t>Iron man bodybuilding training routine</t>
        </is>
      </c>
      <c r="C7269"/>
      <c r="D7269"/>
      <c r="E7269" t="inlineStr">
        <is>
          <t>https://www.youtube.com/results?search_query=Iron+man+bodybuilding+training+routine&amp;sp=EgQgAXAB</t>
        </is>
      </c>
    </row>
    <row r="7270" ht="25.5" customHeight="1">
      <c r="A7270" t="inlineStr">
        <is>
          <t>bodybuilding</t>
        </is>
      </c>
      <c r="B7270" t="inlineStr">
        <is>
          <t>Top bodybuilding supplement reviews</t>
        </is>
      </c>
      <c r="C7270"/>
      <c r="D7270"/>
      <c r="E7270" t="inlineStr">
        <is>
          <t>https://www.youtube.com/results?search_query=Top+bodybuilding+supplement+reviews&amp;sp=EgQgAXAB</t>
        </is>
      </c>
    </row>
    <row r="7271" ht="25.5" customHeight="1">
      <c r="A7271" t="inlineStr">
        <is>
          <t>bodybuilding</t>
        </is>
      </c>
      <c r="B7271" t="inlineStr">
        <is>
          <t>Insight into female bodybuilding</t>
        </is>
      </c>
      <c r="C7271"/>
      <c r="D7271"/>
      <c r="E7271" t="inlineStr">
        <is>
          <t>https://www.youtube.com/results?search_query=Insight+into+female+bodybuilding&amp;sp=EgQgAXAB</t>
        </is>
      </c>
    </row>
    <row r="7272" ht="25.5" customHeight="1">
      <c r="A7272" t="inlineStr">
        <is>
          <t>bodybuilding</t>
        </is>
      </c>
      <c r="B7272" t="inlineStr">
        <is>
          <t>Bodybuilding home workout routines</t>
        </is>
      </c>
      <c r="C7272"/>
      <c r="D7272"/>
      <c r="E7272" t="inlineStr">
        <is>
          <t>https://www.youtube.com/results?search_query=Bodybuilding+home+workout+routines&amp;sp=EgQgAXAB</t>
        </is>
      </c>
    </row>
    <row r="7273" ht="25.5" customHeight="1">
      <c r="A7273" t="inlineStr">
        <is>
          <t>bodybuilding</t>
        </is>
      </c>
      <c r="B7273" t="inlineStr">
        <is>
          <t>Bodybuilding transformation: before and after</t>
        </is>
      </c>
      <c r="C7273"/>
      <c r="D7273"/>
      <c r="E7273" t="inlineStr">
        <is>
          <t>https://www.youtube.com/results?search_query=Bodybuilding+transformation:+before+and+after&amp;sp=EgQgAXAB</t>
        </is>
      </c>
    </row>
    <row r="7274" ht="25.5" customHeight="1">
      <c r="A7274" t="inlineStr">
        <is>
          <t>powerlifting</t>
        </is>
      </c>
      <c r="B7274" t="inlineStr">
        <is>
          <t>How to start powerlifting for beginners</t>
        </is>
      </c>
      <c r="C7274"/>
      <c r="D7274"/>
      <c r="E7274" t="inlineStr">
        <is>
          <t>https://www.youtube.com/results?search_query=How+to+start+powerlifting+for+beginners&amp;sp=EgQgAXAB</t>
        </is>
      </c>
    </row>
    <row r="7275" ht="25.5" customHeight="1">
      <c r="A7275" t="inlineStr">
        <is>
          <t>powerlifting</t>
        </is>
      </c>
      <c r="B7275" t="inlineStr">
        <is>
          <t>Proper techniques for powerlifting exercises</t>
        </is>
      </c>
      <c r="C7275"/>
      <c r="D7275"/>
      <c r="E7275" t="inlineStr">
        <is>
          <t>https://www.youtube.com/results?search_query=Proper+techniques+for+powerlifting+exercises&amp;sp=EgQgAXAB</t>
        </is>
      </c>
    </row>
    <row r="7276" ht="25.5" customHeight="1">
      <c r="A7276" t="inlineStr">
        <is>
          <t>powerlifting</t>
        </is>
      </c>
      <c r="B7276" t="inlineStr">
        <is>
          <t>Day in the life of a professional powerlifter</t>
        </is>
      </c>
      <c r="C7276"/>
      <c r="D7276"/>
      <c r="E7276" t="inlineStr">
        <is>
          <t>https://www.youtube.com/results?search_query=Day+in+the+life+of+a+professional+powerlifter&amp;sp=EgQgAXAB</t>
        </is>
      </c>
    </row>
    <row r="7277" ht="25.5" customHeight="1">
      <c r="A7277" t="inlineStr">
        <is>
          <t>powerlifting</t>
        </is>
      </c>
      <c r="B7277" t="inlineStr">
        <is>
          <t>Powerlifting training routines and programs</t>
        </is>
      </c>
      <c r="C7277"/>
      <c r="D7277"/>
      <c r="E7277" t="inlineStr">
        <is>
          <t>https://www.youtube.com/results?search_query=Powerlifting+training+routines+and+programs&amp;sp=EgQgAXAB</t>
        </is>
      </c>
    </row>
    <row r="7278" ht="25.5" customHeight="1">
      <c r="A7278" t="inlineStr">
        <is>
          <t>powerlifting</t>
        </is>
      </c>
      <c r="B7278" t="inlineStr">
        <is>
          <t>Tips for preparing for a powerlifting competition</t>
        </is>
      </c>
      <c r="C7278"/>
      <c r="D7278"/>
      <c r="E7278" t="inlineStr">
        <is>
          <t>https://www.youtube.com/results?search_query=Tips+for+preparing+for+a+powerlifting+competition&amp;sp=EgQgAXAB</t>
        </is>
      </c>
    </row>
    <row r="7279" ht="25.5" customHeight="1">
      <c r="A7279" t="inlineStr">
        <is>
          <t>powerlifting</t>
        </is>
      </c>
      <c r="B7279" t="inlineStr">
        <is>
          <t>Powerlifting diet and nutrition guide</t>
        </is>
      </c>
      <c r="C7279"/>
      <c r="D7279"/>
      <c r="E7279" t="inlineStr">
        <is>
          <t>https://www.youtube.com/results?search_query=Powerlifting+diet+and+nutrition+guide&amp;sp=EgQgAXAB</t>
        </is>
      </c>
    </row>
    <row r="7280" ht="25.5" customHeight="1">
      <c r="A7280" t="inlineStr">
        <is>
          <t>powerlifting</t>
        </is>
      </c>
      <c r="B7280" t="inlineStr">
        <is>
          <t>Comparison between powerlifting and bodybuilding</t>
        </is>
      </c>
      <c r="C7280"/>
      <c r="D7280"/>
      <c r="E7280" t="inlineStr">
        <is>
          <t>https://www.youtube.com/results?search_query=Comparison+between+powerlifting+and+bodybuilding&amp;sp=EgQgAXAB</t>
        </is>
      </c>
    </row>
    <row r="7281" ht="25.5" customHeight="1">
      <c r="A7281" t="inlineStr">
        <is>
          <t>powerlifting</t>
        </is>
      </c>
      <c r="B7281" t="inlineStr">
        <is>
          <t>Recovery methods for powerlifters</t>
        </is>
      </c>
      <c r="C7281"/>
      <c r="D7281"/>
      <c r="E7281" t="inlineStr">
        <is>
          <t>https://www.youtube.com/results?search_query=Recovery+methods+for+powerlifters&amp;sp=EgQgAXAB</t>
        </is>
      </c>
    </row>
    <row r="7282" ht="25.5" customHeight="1">
      <c r="A7282" t="inlineStr">
        <is>
          <t>powerlifting</t>
        </is>
      </c>
      <c r="B7282" t="inlineStr">
        <is>
          <t>How to increase your powerlifting totals</t>
        </is>
      </c>
      <c r="C7282"/>
      <c r="D7282"/>
      <c r="E7282" t="inlineStr">
        <is>
          <t>https://www.youtube.com/results?search_query=How+to+increase+your+powerlifting+totals&amp;sp=EgQgAXAB</t>
        </is>
      </c>
    </row>
    <row r="7283" ht="25.5" customHeight="1">
      <c r="A7283" t="inlineStr">
        <is>
          <t>powerlifting</t>
        </is>
      </c>
      <c r="B7283" t="inlineStr">
        <is>
          <t>Powerlifting mistakes and how to correct them</t>
        </is>
      </c>
      <c r="C7283"/>
      <c r="D7283"/>
      <c r="E7283" t="inlineStr">
        <is>
          <t>https://www.youtube.com/results?search_query=Powerlifting+mistakes+and+how+to+correct+them&amp;sp=EgQgAXAB</t>
        </is>
      </c>
    </row>
    <row r="7284" ht="25.5" customHeight="1">
      <c r="A7284" t="inlineStr">
        <is>
          <t>wallball</t>
        </is>
      </c>
      <c r="B7284" t="inlineStr">
        <is>
          <t>How to play Wallball for beginners</t>
        </is>
      </c>
      <c r="C7284"/>
      <c r="D7284"/>
      <c r="E7284" t="inlineStr">
        <is>
          <t>https://www.youtube.com/results?search_query=How+to+play+Wallball+for+beginners&amp;sp=EgQgAXAB</t>
        </is>
      </c>
    </row>
    <row r="7285" ht="25.5" customHeight="1">
      <c r="A7285" t="inlineStr">
        <is>
          <t>wallball</t>
        </is>
      </c>
      <c r="B7285" t="inlineStr">
        <is>
          <t>Basic Wallball rules and regulations</t>
        </is>
      </c>
      <c r="C7285"/>
      <c r="D7285"/>
      <c r="E7285" t="inlineStr">
        <is>
          <t>https://www.youtube.com/results?search_query=Basic+Wallball+rules+and+regulations&amp;sp=EgQgAXAB</t>
        </is>
      </c>
    </row>
    <row r="7286" ht="25.5" customHeight="1">
      <c r="A7286" t="inlineStr">
        <is>
          <t>wallball</t>
        </is>
      </c>
      <c r="B7286" t="inlineStr">
        <is>
          <t>Day in the life of a professional Wallball player</t>
        </is>
      </c>
      <c r="C7286"/>
      <c r="D7286"/>
      <c r="E7286" t="inlineStr">
        <is>
          <t>https://www.youtube.com/results?search_query=Day+in+the+life+of+a+professional+Wallball+player&amp;sp=EgQgAXAB</t>
        </is>
      </c>
    </row>
    <row r="7287" ht="25.5" customHeight="1">
      <c r="A7287" t="inlineStr">
        <is>
          <t>wallball</t>
        </is>
      </c>
      <c r="B7287" t="inlineStr">
        <is>
          <t>Techniques to improve Wallball game</t>
        </is>
      </c>
      <c r="C7287"/>
      <c r="D7287"/>
      <c r="E7287" t="inlineStr">
        <is>
          <t>https://www.youtube.com/results?search_query=Techniques+to+improve+Wallball+game&amp;sp=EgQgAXAB</t>
        </is>
      </c>
    </row>
    <row r="7288" ht="25.5" customHeight="1">
      <c r="A7288" t="inlineStr">
        <is>
          <t>wallball</t>
        </is>
      </c>
      <c r="B7288" t="inlineStr">
        <is>
          <t>Suggestions for best Wallball equipment</t>
        </is>
      </c>
      <c r="C7288"/>
      <c r="D7288"/>
      <c r="E7288" t="inlineStr">
        <is>
          <t>https://www.youtube.com/results?search_query=Suggestions+for+best+Wallball+equipment&amp;sp=EgQgAXAB</t>
        </is>
      </c>
    </row>
    <row r="7289" ht="25.5" customHeight="1">
      <c r="A7289" t="inlineStr">
        <is>
          <t>wallball</t>
        </is>
      </c>
      <c r="B7289" t="inlineStr">
        <is>
          <t>Wallball training exercises</t>
        </is>
      </c>
      <c r="C7289"/>
      <c r="D7289"/>
      <c r="E7289" t="inlineStr">
        <is>
          <t>https://www.youtube.com/results?search_query=Wallball+training+exercises&amp;sp=EgQgAXAB</t>
        </is>
      </c>
    </row>
    <row r="7290" ht="25.5" customHeight="1">
      <c r="A7290" t="inlineStr">
        <is>
          <t>wallball</t>
        </is>
      </c>
      <c r="B7290" t="inlineStr">
        <is>
          <t>Highlevel strategies for Wallball games</t>
        </is>
      </c>
      <c r="C7290"/>
      <c r="D7290"/>
      <c r="E7290" t="inlineStr">
        <is>
          <t>https://www.youtube.com/results?search_query=Highlevel+strategies+for+Wallball+games&amp;sp=EgQgAXAB</t>
        </is>
      </c>
    </row>
    <row r="7291" ht="25.5" customHeight="1">
      <c r="A7291" t="inlineStr">
        <is>
          <t>wallball</t>
        </is>
      </c>
      <c r="B7291" t="inlineStr">
        <is>
          <t>Understanding Wallball scoring system</t>
        </is>
      </c>
      <c r="C7291"/>
      <c r="D7291"/>
      <c r="E7291" t="inlineStr">
        <is>
          <t>https://www.youtube.com/results?search_query=Understanding+Wallball+scoring+system&amp;sp=EgQgAXAB</t>
        </is>
      </c>
    </row>
    <row r="7292" ht="25.5" customHeight="1">
      <c r="A7292" t="inlineStr">
        <is>
          <t>wallball</t>
        </is>
      </c>
      <c r="B7292" t="inlineStr">
        <is>
          <t>Advanced skills for Wallball</t>
        </is>
      </c>
      <c r="C7292"/>
      <c r="D7292"/>
      <c r="E7292" t="inlineStr">
        <is>
          <t>https://www.youtube.com/results?search_query=Advanced+skills+for+Wallball&amp;sp=EgQgAXAB</t>
        </is>
      </c>
    </row>
    <row r="7293" ht="25.5" customHeight="1">
      <c r="A7293" t="inlineStr">
        <is>
          <t>wallball</t>
        </is>
      </c>
      <c r="B7293" t="inlineStr">
        <is>
          <t>Wallball tips from the experts</t>
        </is>
      </c>
      <c r="C7293"/>
      <c r="D7293"/>
      <c r="E7293" t="inlineStr">
        <is>
          <t>https://www.youtube.com/results?search_query=Wallball+tips+from+the+experts&amp;sp=EgQgAXAB</t>
        </is>
      </c>
    </row>
    <row r="7294" ht="25.5" customHeight="1">
      <c r="A7294" t="inlineStr">
        <is>
          <t>orienteering</t>
        </is>
      </c>
      <c r="B7294" t="inlineStr">
        <is>
          <t>How to get started with orienteering</t>
        </is>
      </c>
      <c r="C7294"/>
      <c r="D7294"/>
      <c r="E7294" t="inlineStr">
        <is>
          <t>https://www.youtube.com/results?search_query=How+to+get+started+with+orienteering&amp;sp=EgQgAXAB</t>
        </is>
      </c>
    </row>
    <row r="7295" ht="25.5" customHeight="1">
      <c r="A7295" t="inlineStr">
        <is>
          <t>orienteering</t>
        </is>
      </c>
      <c r="B7295" t="inlineStr">
        <is>
          <t>Tips for orienteering for beginners</t>
        </is>
      </c>
      <c r="C7295"/>
      <c r="D7295"/>
      <c r="E7295" t="inlineStr">
        <is>
          <t>https://www.youtube.com/results?search_query=Tips+for+orienteering+for+beginners&amp;sp=EgQgAXAB</t>
        </is>
      </c>
    </row>
    <row r="7296" ht="25.5" customHeight="1">
      <c r="A7296" t="inlineStr">
        <is>
          <t>orienteering</t>
        </is>
      </c>
      <c r="B7296" t="inlineStr">
        <is>
          <t>Orienteering techniques and strategies</t>
        </is>
      </c>
      <c r="C7296"/>
      <c r="D7296"/>
      <c r="E7296" t="inlineStr">
        <is>
          <t>https://www.youtube.com/results?search_query=Orienteering+techniques+and+strategies&amp;sp=EgQgAXAB</t>
        </is>
      </c>
    </row>
    <row r="7297" ht="25.5" customHeight="1">
      <c r="A7297" t="inlineStr">
        <is>
          <t>orienteering</t>
        </is>
      </c>
      <c r="B7297" t="inlineStr">
        <is>
          <t>Day in the life of an orienteer</t>
        </is>
      </c>
      <c r="C7297"/>
      <c r="D7297"/>
      <c r="E7297" t="inlineStr">
        <is>
          <t>https://www.youtube.com/results?search_query=Day+in+the+life+of+an+orienteer&amp;sp=EgQgAXAB</t>
        </is>
      </c>
    </row>
    <row r="7298" ht="25.5" customHeight="1">
      <c r="A7298" t="inlineStr">
        <is>
          <t>orienteering</t>
        </is>
      </c>
      <c r="B7298" t="inlineStr">
        <is>
          <t>Orienteering competitions highlights</t>
        </is>
      </c>
      <c r="C7298"/>
      <c r="D7298"/>
      <c r="E7298" t="inlineStr">
        <is>
          <t>https://www.youtube.com/results?search_query=Orienteering+competitions+highlights&amp;sp=EgQgAXAB</t>
        </is>
      </c>
    </row>
    <row r="7299" ht="25.5" customHeight="1">
      <c r="A7299" t="inlineStr">
        <is>
          <t>orienteering</t>
        </is>
      </c>
      <c r="B7299" t="inlineStr">
        <is>
          <t>Expert orienteering course walkthrough</t>
        </is>
      </c>
      <c r="C7299"/>
      <c r="D7299"/>
      <c r="E7299" t="inlineStr">
        <is>
          <t>https://www.youtube.com/results?search_query=Expert+orienteering+course+walkthrough&amp;sp=EgQgAXAB</t>
        </is>
      </c>
    </row>
    <row r="7300" ht="25.5" customHeight="1">
      <c r="A7300" t="inlineStr">
        <is>
          <t>orienteering</t>
        </is>
      </c>
      <c r="B7300" t="inlineStr">
        <is>
          <t>Orienteering map reading tutorials</t>
        </is>
      </c>
      <c r="C7300"/>
      <c r="D7300"/>
      <c r="E7300" t="inlineStr">
        <is>
          <t>https://www.youtube.com/results?search_query=Orienteering+map+reading+tutorials&amp;sp=EgQgAXAB</t>
        </is>
      </c>
    </row>
    <row r="7301" ht="25.5" customHeight="1">
      <c r="A7301" t="inlineStr">
        <is>
          <t>orienteering</t>
        </is>
      </c>
      <c r="B7301" t="inlineStr">
        <is>
          <t>Advanced orienteering training exercises</t>
        </is>
      </c>
      <c r="C7301"/>
      <c r="D7301"/>
      <c r="E7301" t="inlineStr">
        <is>
          <t>https://www.youtube.com/results?search_query=Advanced+orienteering+training+exercises&amp;sp=EgQgAXAB</t>
        </is>
      </c>
    </row>
    <row r="7302" ht="25.5" customHeight="1">
      <c r="A7302" t="inlineStr">
        <is>
          <t>orienteering</t>
        </is>
      </c>
      <c r="B7302" t="inlineStr">
        <is>
          <t>Best gear for orienteering</t>
        </is>
      </c>
      <c r="C7302"/>
      <c r="D7302"/>
      <c r="E7302" t="inlineStr">
        <is>
          <t>https://www.youtube.com/results?search_query=Best+gear+for+orienteering&amp;sp=EgQgAXAB</t>
        </is>
      </c>
    </row>
    <row r="7303" ht="25.5" customHeight="1">
      <c r="A7303" t="inlineStr">
        <is>
          <t>orienteering</t>
        </is>
      </c>
      <c r="B7303" t="inlineStr">
        <is>
          <t>Orienteering races  Full length</t>
        </is>
      </c>
      <c r="C7303"/>
      <c r="D7303"/>
      <c r="E7303" t="inlineStr">
        <is>
          <t>https://www.youtube.com/results?search_query=Orienteering+races++Full+length&amp;sp=EgQgAXAB</t>
        </is>
      </c>
    </row>
    <row r="7304" ht="25.5" customHeight="1">
      <c r="A7304" t="inlineStr">
        <is>
          <t>geocaching</t>
        </is>
      </c>
      <c r="B7304" t="inlineStr">
        <is>
          <t>What is Geocaching? An Introduction</t>
        </is>
      </c>
      <c r="C7304"/>
      <c r="D7304"/>
      <c r="E7304" t="inlineStr">
        <is>
          <t>https://www.youtube.com/results?search_query=What+is+Geocaching?+An+Introduction&amp;sp=EgQgAXAB</t>
        </is>
      </c>
    </row>
    <row r="7305" ht="25.5" customHeight="1">
      <c r="A7305" t="inlineStr">
        <is>
          <t>geocaching</t>
        </is>
      </c>
      <c r="B7305" t="inlineStr">
        <is>
          <t>How to start Geocaching for Beginners</t>
        </is>
      </c>
      <c r="C7305"/>
      <c r="D7305"/>
      <c r="E7305" t="inlineStr">
        <is>
          <t>https://www.youtube.com/results?search_query=How+to+start+Geocaching+for+Beginners&amp;sp=EgQgAXAB</t>
        </is>
      </c>
    </row>
    <row r="7306" ht="25.5" customHeight="1">
      <c r="A7306" t="inlineStr">
        <is>
          <t>geocaching</t>
        </is>
      </c>
      <c r="B7306" t="inlineStr">
        <is>
          <t>Geocaching tutorial: How to find your first cache</t>
        </is>
      </c>
      <c r="C7306"/>
      <c r="D7306"/>
      <c r="E7306" t="inlineStr">
        <is>
          <t>https://www.youtube.com/results?search_query=Geocaching+tutorial:+How+to+find+your+first+cache&amp;sp=EgQgAXAB</t>
        </is>
      </c>
    </row>
    <row r="7307" ht="25.5" customHeight="1">
      <c r="A7307" t="inlineStr">
        <is>
          <t>geocaching</t>
        </is>
      </c>
      <c r="B7307" t="inlineStr">
        <is>
          <t>Advanced Geocaching tips and tricks</t>
        </is>
      </c>
      <c r="C7307"/>
      <c r="D7307"/>
      <c r="E7307" t="inlineStr">
        <is>
          <t>https://www.youtube.com/results?search_query=Advanced+Geocaching+tips+and+tricks&amp;sp=EgQgAXAB</t>
        </is>
      </c>
    </row>
    <row r="7308" ht="25.5" customHeight="1">
      <c r="A7308" t="inlineStr">
        <is>
          <t>geocaching</t>
        </is>
      </c>
      <c r="B7308" t="inlineStr">
        <is>
          <t>Day in the life of a Geocacher</t>
        </is>
      </c>
      <c r="C7308"/>
      <c r="D7308"/>
      <c r="E7308" t="inlineStr">
        <is>
          <t>https://www.youtube.com/results?search_query=Day+in+the+life+of+a+Geocacher&amp;sp=EgQgAXAB</t>
        </is>
      </c>
    </row>
    <row r="7309" ht="25.5" customHeight="1">
      <c r="A7309" t="inlineStr">
        <is>
          <t>geocaching</t>
        </is>
      </c>
      <c r="B7309" t="inlineStr">
        <is>
          <t>Geocaching adventures around the world</t>
        </is>
      </c>
      <c r="C7309"/>
      <c r="D7309"/>
      <c r="E7309" t="inlineStr">
        <is>
          <t>https://www.youtube.com/results?search_query=Geocaching+adventures+around+the+world&amp;sp=EgQgAXAB</t>
        </is>
      </c>
    </row>
    <row r="7310" ht="25.5" customHeight="1">
      <c r="A7310" t="inlineStr">
        <is>
          <t>geocaching</t>
        </is>
      </c>
      <c r="B7310" t="inlineStr">
        <is>
          <t>Exploring nature through Geocaching</t>
        </is>
      </c>
      <c r="C7310"/>
      <c r="D7310"/>
      <c r="E7310" t="inlineStr">
        <is>
          <t>https://www.youtube.com/results?search_query=Exploring+nature+through+Geocaching&amp;sp=EgQgAXAB</t>
        </is>
      </c>
    </row>
    <row r="7311" ht="25.5" customHeight="1">
      <c r="A7311" t="inlineStr">
        <is>
          <t>geocaching</t>
        </is>
      </c>
      <c r="B7311" t="inlineStr">
        <is>
          <t>How to solve puzzle caches in Geocaching</t>
        </is>
      </c>
      <c r="C7311"/>
      <c r="D7311"/>
      <c r="E7311" t="inlineStr">
        <is>
          <t>https://www.youtube.com/results?search_query=How+to+solve+puzzle+caches+in+Geocaching&amp;sp=EgQgAXAB</t>
        </is>
      </c>
    </row>
    <row r="7312" ht="25.5" customHeight="1">
      <c r="A7312" t="inlineStr">
        <is>
          <t>geocaching</t>
        </is>
      </c>
      <c r="B7312" t="inlineStr">
        <is>
          <t>How to create a Geocache</t>
        </is>
      </c>
      <c r="C7312"/>
      <c r="D7312"/>
      <c r="E7312" t="inlineStr">
        <is>
          <t>https://www.youtube.com/results?search_query=How+to+create+a+Geocache&amp;sp=EgQgAXAB</t>
        </is>
      </c>
    </row>
    <row r="7313" ht="25.5" customHeight="1">
      <c r="A7313" t="inlineStr">
        <is>
          <t>geocaching</t>
        </is>
      </c>
      <c r="B7313" t="inlineStr">
        <is>
          <t>Geocaching etiquette: Do's and Don'ts</t>
        </is>
      </c>
      <c r="C7313"/>
      <c r="D7313"/>
      <c r="E7313" t="inlineStr">
        <is>
          <t>https://www.youtube.com/results?search_query=Geocaching+etiquette:+Do's+and+Don'ts&amp;sp=EgQgAXAB</t>
        </is>
      </c>
    </row>
    <row r="7314" ht="25.5" customHeight="1">
      <c r="A7314" t="inlineStr">
        <is>
          <t>sprint (running)</t>
        </is>
      </c>
      <c r="B7314" t="inlineStr">
        <is>
          <t>How to sprint faster in running</t>
        </is>
      </c>
      <c r="C7314"/>
      <c r="D7314"/>
      <c r="E7314" t="inlineStr">
        <is>
          <t>https://www.youtube.com/results?search_query=How+to+sprint+faster+in+running&amp;sp=EgQgAXAB</t>
        </is>
      </c>
    </row>
    <row r="7315" ht="25.5" customHeight="1">
      <c r="A7315" t="inlineStr">
        <is>
          <t>sprint (running)</t>
        </is>
      </c>
      <c r="B7315" t="inlineStr">
        <is>
          <t>Proper sprint running technique</t>
        </is>
      </c>
      <c r="C7315"/>
      <c r="D7315"/>
      <c r="E7315" t="inlineStr">
        <is>
          <t>https://www.youtube.com/results?search_query=Proper+sprint+running+technique&amp;sp=EgQgAXAB</t>
        </is>
      </c>
    </row>
    <row r="7316" ht="25.5" customHeight="1">
      <c r="A7316" t="inlineStr">
        <is>
          <t>sprint (running)</t>
        </is>
      </c>
      <c r="B7316" t="inlineStr">
        <is>
          <t>Sprint running workouts for speed</t>
        </is>
      </c>
      <c r="C7316"/>
      <c r="D7316"/>
      <c r="E7316" t="inlineStr">
        <is>
          <t>https://www.youtube.com/results?search_query=Sprint+running+workouts+for+speed&amp;sp=EgQgAXAB</t>
        </is>
      </c>
    </row>
    <row r="7317" ht="25.5" customHeight="1">
      <c r="A7317" t="inlineStr">
        <is>
          <t>sprint (running)</t>
        </is>
      </c>
      <c r="B7317" t="inlineStr">
        <is>
          <t>Day in the life of a sprinter</t>
        </is>
      </c>
      <c r="C7317"/>
      <c r="D7317"/>
      <c r="E7317" t="inlineStr">
        <is>
          <t>https://www.youtube.com/results?search_query=Day+in+the+life+of+a+sprinter&amp;sp=EgQgAXAB</t>
        </is>
      </c>
    </row>
    <row r="7318" ht="25.5" customHeight="1">
      <c r="A7318" t="inlineStr">
        <is>
          <t>sprint (running)</t>
        </is>
      </c>
      <c r="B7318" t="inlineStr">
        <is>
          <t>Usain Bolt sprint running analysis</t>
        </is>
      </c>
      <c r="C7318"/>
      <c r="D7318"/>
      <c r="E7318" t="inlineStr">
        <is>
          <t>https://www.youtube.com/results?search_query=Usain+Bolt+sprint+running+analysis&amp;sp=EgQgAXAB</t>
        </is>
      </c>
    </row>
    <row r="7319" ht="25.5" customHeight="1">
      <c r="A7319" t="inlineStr">
        <is>
          <t>sprint (running)</t>
        </is>
      </c>
      <c r="B7319" t="inlineStr">
        <is>
          <t>Sprint training exercises for runners</t>
        </is>
      </c>
      <c r="C7319"/>
      <c r="D7319"/>
      <c r="E7319" t="inlineStr">
        <is>
          <t>https://www.youtube.com/results?search_query=Sprint+training+exercises+for+runners&amp;sp=EgQgAXAB</t>
        </is>
      </c>
    </row>
    <row r="7320" ht="25.5" customHeight="1">
      <c r="A7320" t="inlineStr">
        <is>
          <t>sprint (running)</t>
        </is>
      </c>
      <c r="B7320" t="inlineStr">
        <is>
          <t>Beginners guide to sprint running</t>
        </is>
      </c>
      <c r="C7320"/>
      <c r="D7320"/>
      <c r="E7320" t="inlineStr">
        <is>
          <t>https://www.youtube.com/results?search_query=Beginners+guide+to+sprint+running&amp;sp=EgQgAXAB</t>
        </is>
      </c>
    </row>
    <row r="7321" ht="25.5" customHeight="1">
      <c r="A7321" t="inlineStr">
        <is>
          <t>sprint (running)</t>
        </is>
      </c>
      <c r="B7321" t="inlineStr">
        <is>
          <t>Professional sprint runners training routine</t>
        </is>
      </c>
      <c r="C7321"/>
      <c r="D7321"/>
      <c r="E7321" t="inlineStr">
        <is>
          <t>https://www.youtube.com/results?search_query=Professional+sprint+runners+training+routine&amp;sp=EgQgAXAB</t>
        </is>
      </c>
    </row>
    <row r="7322" ht="25.5" customHeight="1">
      <c r="A7322" t="inlineStr">
        <is>
          <t>sprint (running)</t>
        </is>
      </c>
      <c r="B7322" t="inlineStr">
        <is>
          <t>Improving your sprint run</t>
        </is>
      </c>
      <c r="C7322"/>
      <c r="D7322"/>
      <c r="E7322" t="inlineStr">
        <is>
          <t>https://www.youtube.com/results?search_query=Improving+your+sprint+run&amp;sp=EgQgAXAB</t>
        </is>
      </c>
    </row>
    <row r="7323" ht="25.5" customHeight="1">
      <c r="A7323" t="inlineStr">
        <is>
          <t>sprint (running)</t>
        </is>
      </c>
      <c r="B7323" t="inlineStr">
        <is>
          <t>Learning to sprint: step by step guide</t>
        </is>
      </c>
      <c r="C7323"/>
      <c r="D7323"/>
      <c r="E7323" t="inlineStr">
        <is>
          <t>https://www.youtube.com/results?search_query=Learning+to+sprint:+step+by+step+guide&amp;sp=EgQgAXAB</t>
        </is>
      </c>
    </row>
    <row r="7324" ht="25.5" customHeight="1">
      <c r="A7324" t="inlineStr">
        <is>
          <t>hurdles</t>
        </is>
      </c>
      <c r="B7324" t="inlineStr">
        <is>
          <t>How to jump hurdles for beginners</t>
        </is>
      </c>
      <c r="C7324"/>
      <c r="D7324"/>
      <c r="E7324" t="inlineStr">
        <is>
          <t>https://www.youtube.com/results?search_query=How+to+jump+hurdles+for+beginners&amp;sp=EgQgAXAB</t>
        </is>
      </c>
    </row>
    <row r="7325" ht="25.5" customHeight="1">
      <c r="A7325" t="inlineStr">
        <is>
          <t>hurdles</t>
        </is>
      </c>
      <c r="B7325" t="inlineStr">
        <is>
          <t>Training techniques for hurdles</t>
        </is>
      </c>
      <c r="C7325"/>
      <c r="D7325"/>
      <c r="E7325" t="inlineStr">
        <is>
          <t>https://www.youtube.com/results?search_query=Training+techniques+for+hurdles&amp;sp=EgQgAXAB</t>
        </is>
      </c>
    </row>
    <row r="7326" ht="25.5" customHeight="1">
      <c r="A7326" t="inlineStr">
        <is>
          <t>hurdles</t>
        </is>
      </c>
      <c r="B7326" t="inlineStr">
        <is>
          <t>Day in the life of a professional hurdler</t>
        </is>
      </c>
      <c r="C7326"/>
      <c r="D7326"/>
      <c r="E7326" t="inlineStr">
        <is>
          <t>https://www.youtube.com/results?search_query=Day+in+the+life+of+a+professional+hurdler&amp;sp=EgQgAXAB</t>
        </is>
      </c>
    </row>
    <row r="7327" ht="25.5" customHeight="1">
      <c r="A7327" t="inlineStr">
        <is>
          <t>hurdles</t>
        </is>
      </c>
      <c r="B7327" t="inlineStr">
        <is>
          <t>Olympic hurdles competition highlights</t>
        </is>
      </c>
      <c r="C7327"/>
      <c r="D7327"/>
      <c r="E7327" t="inlineStr">
        <is>
          <t>https://www.youtube.com/results?search_query=Olympic+hurdles+competition+highlights&amp;sp=EgQgAXAB</t>
        </is>
      </c>
    </row>
    <row r="7328" ht="25.5" customHeight="1">
      <c r="A7328" t="inlineStr">
        <is>
          <t>hurdles</t>
        </is>
      </c>
      <c r="B7328" t="inlineStr">
        <is>
          <t>Techniques to improve hurdles speed</t>
        </is>
      </c>
      <c r="C7328"/>
      <c r="D7328"/>
      <c r="E7328" t="inlineStr">
        <is>
          <t>https://www.youtube.com/results?search_query=Techniques+to+improve+hurdles+speed&amp;sp=EgQgAXAB</t>
        </is>
      </c>
    </row>
    <row r="7329" ht="25.5" customHeight="1">
      <c r="A7329" t="inlineStr">
        <is>
          <t>hurdles</t>
        </is>
      </c>
      <c r="B7329" t="inlineStr">
        <is>
          <t>Understanding the rules of hurdles race</t>
        </is>
      </c>
      <c r="C7329"/>
      <c r="D7329"/>
      <c r="E7329" t="inlineStr">
        <is>
          <t>https://www.youtube.com/results?search_query=Understanding+the+rules+of+hurdles+race&amp;sp=EgQgAXAB</t>
        </is>
      </c>
    </row>
    <row r="7330" ht="25.5" customHeight="1">
      <c r="A7330" t="inlineStr">
        <is>
          <t>hurdles</t>
        </is>
      </c>
      <c r="B7330" t="inlineStr">
        <is>
          <t>Hurdles workout routine and techniques</t>
        </is>
      </c>
      <c r="C7330"/>
      <c r="D7330"/>
      <c r="E7330" t="inlineStr">
        <is>
          <t>https://www.youtube.com/results?search_query=Hurdles+workout+routine+and+techniques&amp;sp=EgQgAXAB</t>
        </is>
      </c>
    </row>
    <row r="7331" ht="25.5" customHeight="1">
      <c r="A7331" t="inlineStr">
        <is>
          <t>hurdles</t>
        </is>
      </c>
      <c r="B7331" t="inlineStr">
        <is>
          <t>Female athletes breaking records in hurdles</t>
        </is>
      </c>
      <c r="C7331"/>
      <c r="D7331"/>
      <c r="E7331" t="inlineStr">
        <is>
          <t>https://www.youtube.com/results?search_query=Female+athletes+breaking+records+in+hurdles&amp;sp=EgQgAXAB</t>
        </is>
      </c>
    </row>
    <row r="7332" ht="25.5" customHeight="1">
      <c r="A7332" t="inlineStr">
        <is>
          <t>hurdles</t>
        </is>
      </c>
      <c r="B7332" t="inlineStr">
        <is>
          <t>Historical evolution of hurdles race</t>
        </is>
      </c>
      <c r="C7332"/>
      <c r="D7332"/>
      <c r="E7332" t="inlineStr">
        <is>
          <t>https://www.youtube.com/results?search_query=Historical+evolution+of+hurdles+race&amp;sp=EgQgAXAB</t>
        </is>
      </c>
    </row>
    <row r="7333" ht="25.5" customHeight="1">
      <c r="A7333" t="inlineStr">
        <is>
          <t>hurdles</t>
        </is>
      </c>
      <c r="B7333" t="inlineStr">
        <is>
          <t>Mistakes to avoid when jumping hurdles</t>
        </is>
      </c>
      <c r="C7333"/>
      <c r="D7333"/>
      <c r="E7333" t="inlineStr">
        <is>
          <t>https://www.youtube.com/results?search_query=Mistakes+to+avoid+when+jumping+hurdles&amp;sp=EgQgAXAB</t>
        </is>
      </c>
    </row>
    <row r="7334" ht="25.5" customHeight="1">
      <c r="A7334" t="inlineStr">
        <is>
          <t>endurance</t>
        </is>
      </c>
      <c r="B7334" t="inlineStr">
        <is>
          <t>How to build endurance for running</t>
        </is>
      </c>
      <c r="C7334"/>
      <c r="D7334"/>
      <c r="E7334" t="inlineStr">
        <is>
          <t>https://www.youtube.com/results?search_query=How+to+build+endurance+for+running&amp;sp=EgQgAXAB</t>
        </is>
      </c>
    </row>
    <row r="7335" ht="25.5" customHeight="1">
      <c r="A7335" t="inlineStr">
        <is>
          <t>endurance</t>
        </is>
      </c>
      <c r="B7335" t="inlineStr">
        <is>
          <t>How to increase mental endurance</t>
        </is>
      </c>
      <c r="C7335"/>
      <c r="D7335"/>
      <c r="E7335" t="inlineStr">
        <is>
          <t>https://www.youtube.com/results?search_query=How+to+increase+mental+endurance&amp;sp=EgQgAXAB</t>
        </is>
      </c>
    </row>
    <row r="7336" ht="25.5" customHeight="1">
      <c r="A7336" t="inlineStr">
        <is>
          <t>endurance</t>
        </is>
      </c>
      <c r="B7336" t="inlineStr">
        <is>
          <t>Exercises for endurance training</t>
        </is>
      </c>
      <c r="C7336"/>
      <c r="D7336"/>
      <c r="E7336" t="inlineStr">
        <is>
          <t>https://www.youtube.com/results?search_query=Exercises+for+endurance+training&amp;sp=EgQgAXAB</t>
        </is>
      </c>
    </row>
    <row r="7337" ht="25.5" customHeight="1">
      <c r="A7337" t="inlineStr">
        <is>
          <t>endurance</t>
        </is>
      </c>
      <c r="B7337" t="inlineStr">
        <is>
          <t>How professional athletes build endurance</t>
        </is>
      </c>
      <c r="C7337"/>
      <c r="D7337"/>
      <c r="E7337" t="inlineStr">
        <is>
          <t>https://www.youtube.com/results?search_query=How+professional+athletes+build+endurance&amp;sp=EgQgAXAB</t>
        </is>
      </c>
    </row>
    <row r="7338" ht="25.5" customHeight="1">
      <c r="A7338" t="inlineStr">
        <is>
          <t>endurance</t>
        </is>
      </c>
      <c r="B7338" t="inlineStr">
        <is>
          <t>Stamina vs endurance: what's the difference?</t>
        </is>
      </c>
      <c r="C7338"/>
      <c r="D7338"/>
      <c r="E7338" t="inlineStr">
        <is>
          <t>https://www.youtube.com/results?search_query=Stamina+vs+endurance:+what's+the+difference?&amp;sp=EgQgAXAB</t>
        </is>
      </c>
    </row>
    <row r="7339" ht="25.5" customHeight="1">
      <c r="A7339" t="inlineStr">
        <is>
          <t>endurance</t>
        </is>
      </c>
      <c r="B7339" t="inlineStr">
        <is>
          <t>Day in the life of an endurance athlete</t>
        </is>
      </c>
      <c r="C7339"/>
      <c r="D7339"/>
      <c r="E7339" t="inlineStr">
        <is>
          <t>https://www.youtube.com/results?search_query=Day+in+the+life+of+an+endurance+athlete&amp;sp=EgQgAXAB</t>
        </is>
      </c>
    </row>
    <row r="7340" ht="25.5" customHeight="1">
      <c r="A7340" t="inlineStr">
        <is>
          <t>endurance</t>
        </is>
      </c>
      <c r="B7340" t="inlineStr">
        <is>
          <t>Endurance workouts for beginners</t>
        </is>
      </c>
      <c r="C7340"/>
      <c r="D7340"/>
      <c r="E7340" t="inlineStr">
        <is>
          <t>https://www.youtube.com/results?search_query=Endurance+workouts+for+beginners&amp;sp=EgQgAXAB</t>
        </is>
      </c>
    </row>
    <row r="7341" ht="25.5" customHeight="1">
      <c r="A7341" t="inlineStr">
        <is>
          <t>endurance</t>
        </is>
      </c>
      <c r="B7341" t="inlineStr">
        <is>
          <t>Techniques for enhancing endurance in swimming</t>
        </is>
      </c>
      <c r="C7341"/>
      <c r="D7341"/>
      <c r="E7341" t="inlineStr">
        <is>
          <t>https://www.youtube.com/results?search_query=Techniques+for+enhancing+endurance+in+swimming&amp;sp=EgQgAXAB</t>
        </is>
      </c>
    </row>
    <row r="7342" ht="25.5" customHeight="1">
      <c r="A7342" t="inlineStr">
        <is>
          <t>endurance</t>
        </is>
      </c>
      <c r="B7342" t="inlineStr">
        <is>
          <t>Overcoming challenges in endurance training</t>
        </is>
      </c>
      <c r="C7342"/>
      <c r="D7342"/>
      <c r="E7342" t="inlineStr">
        <is>
          <t>https://www.youtube.com/results?search_query=Overcoming+challenges+in+endurance+training&amp;sp=EgQgAXAB</t>
        </is>
      </c>
    </row>
    <row r="7343" ht="25.5" customHeight="1">
      <c r="A7343" t="inlineStr">
        <is>
          <t>endurance</t>
        </is>
      </c>
      <c r="B7343" t="inlineStr">
        <is>
          <t>Diet for endurance: what to eat and avoid</t>
        </is>
      </c>
      <c r="C7343"/>
      <c r="D7343"/>
      <c r="E7343" t="inlineStr">
        <is>
          <t>https://www.youtube.com/results?search_query=Diet+for+endurance:+what+to+eat+and+avoid&amp;sp=EgQgAXAB</t>
        </is>
      </c>
    </row>
    <row r="7344" ht="25.5" customHeight="1">
      <c r="A7344" t="inlineStr">
        <is>
          <t>ultramarathon</t>
        </is>
      </c>
      <c r="B7344" t="inlineStr">
        <is>
          <t>How to train for an ultramarathon</t>
        </is>
      </c>
      <c r="C7344"/>
      <c r="D7344"/>
      <c r="E7344" t="inlineStr">
        <is>
          <t>https://www.youtube.com/results?search_query=How+to+train+for+an+ultramarathon&amp;sp=EgQgAXAB</t>
        </is>
      </c>
    </row>
    <row r="7345" ht="25.5" customHeight="1">
      <c r="A7345" t="inlineStr">
        <is>
          <t>ultramarathon</t>
        </is>
      </c>
      <c r="B7345" t="inlineStr">
        <is>
          <t>Ultramarathon running techniques</t>
        </is>
      </c>
      <c r="C7345"/>
      <c r="D7345"/>
      <c r="E7345" t="inlineStr">
        <is>
          <t>https://www.youtube.com/results?search_query=Ultramarathon+running+techniques&amp;sp=EgQgAXAB</t>
        </is>
      </c>
    </row>
    <row r="7346" ht="25.5" customHeight="1">
      <c r="A7346" t="inlineStr">
        <is>
          <t>ultramarathon</t>
        </is>
      </c>
      <c r="B7346" t="inlineStr">
        <is>
          <t>Day in the life of an ultramarathon runner</t>
        </is>
      </c>
      <c r="C7346"/>
      <c r="D7346"/>
      <c r="E7346" t="inlineStr">
        <is>
          <t>https://www.youtube.com/results?search_query=Day+in+the+life+of+an+ultramarathon+runner&amp;sp=EgQgAXAB</t>
        </is>
      </c>
    </row>
    <row r="7347" ht="25.5" customHeight="1">
      <c r="A7347" t="inlineStr">
        <is>
          <t>ultramarathon</t>
        </is>
      </c>
      <c r="B7347" t="inlineStr">
        <is>
          <t>Ultramarathon recovery tips and exercises</t>
        </is>
      </c>
      <c r="C7347"/>
      <c r="D7347"/>
      <c r="E7347" t="inlineStr">
        <is>
          <t>https://www.youtube.com/results?search_query=Ultramarathon+recovery+tips+and+exercises&amp;sp=EgQgAXAB</t>
        </is>
      </c>
    </row>
    <row r="7348" ht="25.5" customHeight="1">
      <c r="A7348" t="inlineStr">
        <is>
          <t>ultramarathon</t>
        </is>
      </c>
      <c r="B7348" t="inlineStr">
        <is>
          <t>Ultramarathon preparation and gear essentials</t>
        </is>
      </c>
      <c r="C7348"/>
      <c r="D7348"/>
      <c r="E7348" t="inlineStr">
        <is>
          <t>https://www.youtube.com/results?search_query=Ultramarathon+preparation+and+gear+essentials&amp;sp=EgQgAXAB</t>
        </is>
      </c>
    </row>
    <row r="7349" ht="25.5" customHeight="1">
      <c r="A7349" t="inlineStr">
        <is>
          <t>ultramarathon</t>
        </is>
      </c>
      <c r="B7349" t="inlineStr">
        <is>
          <t>Inspirational ultramarathon stories</t>
        </is>
      </c>
      <c r="C7349"/>
      <c r="D7349"/>
      <c r="E7349" t="inlineStr">
        <is>
          <t>https://www.youtube.com/results?search_query=Inspirational+ultramarathon+stories&amp;sp=EgQgAXAB</t>
        </is>
      </c>
    </row>
    <row r="7350" ht="25.5" customHeight="1">
      <c r="A7350" t="inlineStr">
        <is>
          <t>ultramarathon</t>
        </is>
      </c>
      <c r="B7350" t="inlineStr">
        <is>
          <t>Nutrition guide for ultramarathon runners</t>
        </is>
      </c>
      <c r="C7350"/>
      <c r="D7350"/>
      <c r="E7350" t="inlineStr">
        <is>
          <t>https://www.youtube.com/results?search_query=Nutrition+guide+for+ultramarathon+runners&amp;sp=EgQgAXAB</t>
        </is>
      </c>
    </row>
    <row r="7351" ht="25.5" customHeight="1">
      <c r="A7351" t="inlineStr">
        <is>
          <t>ultramarathon</t>
        </is>
      </c>
      <c r="B7351" t="inlineStr">
        <is>
          <t>World's toughest ultramarathons documentary</t>
        </is>
      </c>
      <c r="C7351"/>
      <c r="D7351"/>
      <c r="E7351" t="inlineStr">
        <is>
          <t>https://www.youtube.com/results?search_query=World's+toughest+ultramarathons+documentary&amp;sp=EgQgAXAB</t>
        </is>
      </c>
    </row>
    <row r="7352" ht="25.5" customHeight="1">
      <c r="A7352" t="inlineStr">
        <is>
          <t>ultramarathon</t>
        </is>
      </c>
      <c r="B7352" t="inlineStr">
        <is>
          <t>Ultramarathon running form and pace strategy</t>
        </is>
      </c>
      <c r="C7352"/>
      <c r="D7352"/>
      <c r="E7352" t="inlineStr">
        <is>
          <t>https://www.youtube.com/results?search_query=Ultramarathon+running+form+and+pace+strategy&amp;sp=EgQgAXAB</t>
        </is>
      </c>
    </row>
    <row r="7353" ht="25.5" customHeight="1">
      <c r="A7353" t="inlineStr">
        <is>
          <t>ultramarathon</t>
        </is>
      </c>
      <c r="B7353" t="inlineStr">
        <is>
          <t>10.Mental training for ultramarathons</t>
        </is>
      </c>
      <c r="C7353"/>
      <c r="D7353"/>
      <c r="E7353" t="inlineStr">
        <is>
          <t>https://www.youtube.com/results?search_query=10.Mental+training+for+ultramarathons&amp;sp=EgQgAXAB</t>
        </is>
      </c>
    </row>
    <row r="7354" ht="25.5" customHeight="1">
      <c r="A7354" t="inlineStr">
        <is>
          <t>cross country running</t>
        </is>
      </c>
      <c r="B7354" t="inlineStr">
        <is>
          <t>How to train for cross country running</t>
        </is>
      </c>
      <c r="C7354"/>
      <c r="D7354"/>
      <c r="E7354" t="inlineStr">
        <is>
          <t>https://www.youtube.com/results?search_query=How+to+train+for+cross+country+running&amp;sp=EgQgAXAB</t>
        </is>
      </c>
    </row>
    <row r="7355" ht="25.5" customHeight="1">
      <c r="A7355" t="inlineStr">
        <is>
          <t>cross country running</t>
        </is>
      </c>
      <c r="B7355" t="inlineStr">
        <is>
          <t>Improving stamina for cross country running</t>
        </is>
      </c>
      <c r="C7355"/>
      <c r="D7355"/>
      <c r="E7355" t="inlineStr">
        <is>
          <t>https://www.youtube.com/results?search_query=Improving+stamina+for+cross+country+running&amp;sp=EgQgAXAB</t>
        </is>
      </c>
    </row>
    <row r="7356" ht="25.5" customHeight="1">
      <c r="A7356" t="inlineStr">
        <is>
          <t>cross country running</t>
        </is>
      </c>
      <c r="B7356" t="inlineStr">
        <is>
          <t>Day in the life of a cross country runner</t>
        </is>
      </c>
      <c r="C7356"/>
      <c r="D7356"/>
      <c r="E7356" t="inlineStr">
        <is>
          <t>https://www.youtube.com/results?search_query=Day+in+the+life+of+a+cross+country+runner&amp;sp=EgQgAXAB</t>
        </is>
      </c>
    </row>
    <row r="7357" ht="25.5" customHeight="1">
      <c r="A7357" t="inlineStr">
        <is>
          <t>cross country running</t>
        </is>
      </c>
      <c r="B7357" t="inlineStr">
        <is>
          <t>Cross country running techniques for beginners</t>
        </is>
      </c>
      <c r="C7357"/>
      <c r="D7357"/>
      <c r="E7357" t="inlineStr">
        <is>
          <t>https://www.youtube.com/results?search_query=Cross+country+running+techniques+for+beginners&amp;sp=EgQgAXAB</t>
        </is>
      </c>
    </row>
    <row r="7358" ht="25.5" customHeight="1">
      <c r="A7358" t="inlineStr">
        <is>
          <t>cross country running</t>
        </is>
      </c>
      <c r="B7358" t="inlineStr">
        <is>
          <t>Cross country running race strategies</t>
        </is>
      </c>
      <c r="C7358"/>
      <c r="D7358"/>
      <c r="E7358" t="inlineStr">
        <is>
          <t>https://www.youtube.com/results?search_query=Cross+country+running+race+strategies&amp;sp=EgQgAXAB</t>
        </is>
      </c>
    </row>
    <row r="7359" ht="25.5" customHeight="1">
      <c r="A7359" t="inlineStr">
        <is>
          <t>cross country running</t>
        </is>
      </c>
      <c r="B7359" t="inlineStr">
        <is>
          <t>Best cross country running shoes review</t>
        </is>
      </c>
      <c r="C7359"/>
      <c r="D7359"/>
      <c r="E7359" t="inlineStr">
        <is>
          <t>https://www.youtube.com/results?search_query=Best+cross+country+running+shoes+review&amp;sp=EgQgAXAB</t>
        </is>
      </c>
    </row>
    <row r="7360" ht="25.5" customHeight="1">
      <c r="A7360" t="inlineStr">
        <is>
          <t>cross country running</t>
        </is>
      </c>
      <c r="B7360" t="inlineStr">
        <is>
          <t>Cross country running workout and exercises</t>
        </is>
      </c>
      <c r="C7360"/>
      <c r="D7360"/>
      <c r="E7360" t="inlineStr">
        <is>
          <t>https://www.youtube.com/results?search_query=Cross+country+running+workout+and+exercises&amp;sp=EgQgAXAB</t>
        </is>
      </c>
    </row>
    <row r="7361" ht="25.5" customHeight="1">
      <c r="A7361" t="inlineStr">
        <is>
          <t>cross country running</t>
        </is>
      </c>
      <c r="B7361" t="inlineStr">
        <is>
          <t>Cross country running trails guide</t>
        </is>
      </c>
      <c r="C7361"/>
      <c r="D7361"/>
      <c r="E7361" t="inlineStr">
        <is>
          <t>https://www.youtube.com/results?search_query=Cross+country+running+trails+guide&amp;sp=EgQgAXAB</t>
        </is>
      </c>
    </row>
    <row r="7362" ht="25.5" customHeight="1">
      <c r="A7362" t="inlineStr">
        <is>
          <t>cross country running</t>
        </is>
      </c>
      <c r="B7362" t="inlineStr">
        <is>
          <t>Cross country running nutrition and diet tips</t>
        </is>
      </c>
      <c r="C7362"/>
      <c r="D7362"/>
      <c r="E7362" t="inlineStr">
        <is>
          <t>https://www.youtube.com/results?search_query=Cross+country+running+nutrition+and+diet+tips&amp;sp=EgQgAXAB</t>
        </is>
      </c>
    </row>
    <row r="7363" ht="25.5" customHeight="1">
      <c r="A7363" t="inlineStr">
        <is>
          <t>cross country running</t>
        </is>
      </c>
      <c r="B7363" t="inlineStr">
        <is>
          <t>Injury prevention for cross country running</t>
        </is>
      </c>
      <c r="C7363"/>
      <c r="D7363"/>
      <c r="E7363" t="inlineStr">
        <is>
          <t>https://www.youtube.com/results?search_query=Injury+prevention+for+cross+country+running&amp;sp=EgQgAXAB</t>
        </is>
      </c>
    </row>
    <row r="7364" ht="25.5" customHeight="1">
      <c r="A7364" t="inlineStr">
        <is>
          <t>half marathon</t>
        </is>
      </c>
      <c r="B7364" t="inlineStr">
        <is>
          <t>How to train for your first half marathon</t>
        </is>
      </c>
      <c r="C7364"/>
      <c r="D7364"/>
      <c r="E7364" t="inlineStr">
        <is>
          <t>https://www.youtube.com/results?search_query=How+to+train+for+your+first+half+marathon&amp;sp=EgQgAXAB</t>
        </is>
      </c>
    </row>
    <row r="7365" ht="25.5" customHeight="1">
      <c r="A7365" t="inlineStr">
        <is>
          <t>half marathon</t>
        </is>
      </c>
      <c r="B7365" t="inlineStr">
        <is>
          <t>Day in the life of a half marathon runner</t>
        </is>
      </c>
      <c r="C7365"/>
      <c r="D7365"/>
      <c r="E7365" t="inlineStr">
        <is>
          <t>https://www.youtube.com/results?search_query=Day+in+the+life+of+a+half+marathon+runner&amp;sp=EgQgAXAB</t>
        </is>
      </c>
    </row>
    <row r="7366" ht="25.5" customHeight="1">
      <c r="A7366" t="inlineStr">
        <is>
          <t>half marathon</t>
        </is>
      </c>
      <c r="B7366" t="inlineStr">
        <is>
          <t>Half marathon tips for beginners</t>
        </is>
      </c>
      <c r="C7366"/>
      <c r="D7366"/>
      <c r="E7366" t="inlineStr">
        <is>
          <t>https://www.youtube.com/results?search_query=Half+marathon+tips+for+beginners&amp;sp=EgQgAXAB</t>
        </is>
      </c>
    </row>
    <row r="7367" ht="25.5" customHeight="1">
      <c r="A7367" t="inlineStr">
        <is>
          <t>half marathon</t>
        </is>
      </c>
      <c r="B7367" t="inlineStr">
        <is>
          <t>Half marathon race day vlog</t>
        </is>
      </c>
      <c r="C7367"/>
      <c r="D7367"/>
      <c r="E7367" t="inlineStr">
        <is>
          <t>https://www.youtube.com/results?search_query=Half+marathon+race+day+vlog&amp;sp=EgQgAXAB</t>
        </is>
      </c>
    </row>
    <row r="7368" ht="25.5" customHeight="1">
      <c r="A7368" t="inlineStr">
        <is>
          <t>half marathon</t>
        </is>
      </c>
      <c r="B7368" t="inlineStr">
        <is>
          <t>Best half marathon running technique</t>
        </is>
      </c>
      <c r="C7368"/>
      <c r="D7368"/>
      <c r="E7368" t="inlineStr">
        <is>
          <t>https://www.youtube.com/results?search_query=Best+half+marathon+running+technique&amp;sp=EgQgAXAB</t>
        </is>
      </c>
    </row>
    <row r="7369" ht="25.5" customHeight="1">
      <c r="A7369" t="inlineStr">
        <is>
          <t>half marathon</t>
        </is>
      </c>
      <c r="B7369" t="inlineStr">
        <is>
          <t>Half marathon hydration and nutrition guide</t>
        </is>
      </c>
      <c r="C7369"/>
      <c r="D7369"/>
      <c r="E7369" t="inlineStr">
        <is>
          <t>https://www.youtube.com/results?search_query=Half+marathon+hydration+and+nutrition+guide&amp;sp=EgQgAXAB</t>
        </is>
      </c>
    </row>
    <row r="7370" ht="25.5" customHeight="1">
      <c r="A7370" t="inlineStr">
        <is>
          <t>half marathon</t>
        </is>
      </c>
      <c r="B7370" t="inlineStr">
        <is>
          <t>Half marathon recovery tips</t>
        </is>
      </c>
      <c r="C7370"/>
      <c r="D7370"/>
      <c r="E7370" t="inlineStr">
        <is>
          <t>https://www.youtube.com/results?search_query=Half+marathon+recovery+tips&amp;sp=EgQgAXAB</t>
        </is>
      </c>
    </row>
    <row r="7371" ht="25.5" customHeight="1">
      <c r="A7371" t="inlineStr">
        <is>
          <t>half marathon</t>
        </is>
      </c>
      <c r="B7371" t="inlineStr">
        <is>
          <t>Training for a half marathon while working full time</t>
        </is>
      </c>
      <c r="C7371"/>
      <c r="D7371"/>
      <c r="E7371" t="inlineStr">
        <is>
          <t>https://www.youtube.com/results?search_query=Training+for+a+half+marathon+while+working+full+time&amp;sp=EgQgAXAB</t>
        </is>
      </c>
    </row>
    <row r="7372" ht="25.5" customHeight="1">
      <c r="A7372" t="inlineStr">
        <is>
          <t>half marathon</t>
        </is>
      </c>
      <c r="B7372" t="inlineStr">
        <is>
          <t>Half marathon running shoe recommendations</t>
        </is>
      </c>
      <c r="C7372"/>
      <c r="D7372"/>
      <c r="E7372" t="inlineStr">
        <is>
          <t>https://www.youtube.com/results?search_query=Half+marathon+running+shoe+recommendations&amp;sp=EgQgAXAB</t>
        </is>
      </c>
    </row>
    <row r="7373" ht="25.5" customHeight="1">
      <c r="A7373" t="inlineStr">
        <is>
          <t>half marathon</t>
        </is>
      </c>
      <c r="B7373" t="inlineStr">
        <is>
          <t>Mistakes to avoid in your first half marathon</t>
        </is>
      </c>
      <c r="C7373"/>
      <c r="D7373"/>
      <c r="E7373" t="inlineStr">
        <is>
          <t>https://www.youtube.com/results?search_query=Mistakes+to+avoid+in+your+first+half+marathon&amp;sp=EgQgAXAB</t>
        </is>
      </c>
    </row>
    <row r="7374" ht="25.5" customHeight="1">
      <c r="A7374" t="inlineStr">
        <is>
          <t>marathon</t>
        </is>
      </c>
      <c r="B7374" t="inlineStr">
        <is>
          <t>How to train for a marathon for beginners</t>
        </is>
      </c>
      <c r="C7374"/>
      <c r="D7374"/>
      <c r="E7374" t="inlineStr">
        <is>
          <t>https://www.youtube.com/results?search_query=How+to+train+for+a+marathon+for+beginners&amp;sp=EgQgAXAB</t>
        </is>
      </c>
    </row>
    <row r="7375" ht="25.5" customHeight="1">
      <c r="A7375" t="inlineStr">
        <is>
          <t>marathon</t>
        </is>
      </c>
      <c r="B7375" t="inlineStr">
        <is>
          <t>Best marathon running techniques</t>
        </is>
      </c>
      <c r="C7375"/>
      <c r="D7375"/>
      <c r="E7375" t="inlineStr">
        <is>
          <t>https://www.youtube.com/results?search_query=Best+marathon+running+techniques&amp;sp=EgQgAXAB</t>
        </is>
      </c>
    </row>
    <row r="7376" ht="25.5" customHeight="1">
      <c r="A7376" t="inlineStr">
        <is>
          <t>marathon</t>
        </is>
      </c>
      <c r="B7376" t="inlineStr">
        <is>
          <t>Day in the life of a marathon runner</t>
        </is>
      </c>
      <c r="C7376"/>
      <c r="D7376"/>
      <c r="E7376" t="inlineStr">
        <is>
          <t>https://www.youtube.com/results?search_query=Day+in+the+life+of+a+marathon+runner&amp;sp=EgQgAXAB</t>
        </is>
      </c>
    </row>
    <row r="7377" ht="25.5" customHeight="1">
      <c r="A7377" t="inlineStr">
        <is>
          <t>marathon</t>
        </is>
      </c>
      <c r="B7377" t="inlineStr">
        <is>
          <t>Marathon training plan 16 weeks</t>
        </is>
      </c>
      <c r="C7377"/>
      <c r="D7377"/>
      <c r="E7377" t="inlineStr">
        <is>
          <t>https://www.youtube.com/results?search_query=Marathon+training+plan+16+weeks&amp;sp=EgQgAXAB</t>
        </is>
      </c>
    </row>
    <row r="7378" ht="25.5" customHeight="1">
      <c r="A7378" t="inlineStr">
        <is>
          <t>marathon</t>
        </is>
      </c>
      <c r="B7378" t="inlineStr">
        <is>
          <t>Tips for running your first marathon</t>
        </is>
      </c>
      <c r="C7378"/>
      <c r="D7378"/>
      <c r="E7378" t="inlineStr">
        <is>
          <t>https://www.youtube.com/results?search_query=Tips+for+running+your+first+marathon&amp;sp=EgQgAXAB</t>
        </is>
      </c>
    </row>
    <row r="7379" ht="25.5" customHeight="1">
      <c r="A7379" t="inlineStr">
        <is>
          <t>marathon</t>
        </is>
      </c>
      <c r="B7379" t="inlineStr">
        <is>
          <t>What to eat before a marathon</t>
        </is>
      </c>
      <c r="C7379"/>
      <c r="D7379"/>
      <c r="E7379" t="inlineStr">
        <is>
          <t>https://www.youtube.com/results?search_query=What+to+eat+before+a+marathon&amp;sp=EgQgAXAB</t>
        </is>
      </c>
    </row>
    <row r="7380" ht="25.5" customHeight="1">
      <c r="A7380" t="inlineStr">
        <is>
          <t>marathon</t>
        </is>
      </c>
      <c r="B7380" t="inlineStr">
        <is>
          <t>Marathon recovery strategies</t>
        </is>
      </c>
      <c r="C7380"/>
      <c r="D7380"/>
      <c r="E7380" t="inlineStr">
        <is>
          <t>https://www.youtube.com/results?search_query=Marathon+recovery+strategies&amp;sp=EgQgAXAB</t>
        </is>
      </c>
    </row>
    <row r="7381" ht="25.5" customHeight="1">
      <c r="A7381" t="inlineStr">
        <is>
          <t>marathon</t>
        </is>
      </c>
      <c r="B7381" t="inlineStr">
        <is>
          <t>How to pace yourself in a marathon</t>
        </is>
      </c>
      <c r="C7381"/>
      <c r="D7381"/>
      <c r="E7381" t="inlineStr">
        <is>
          <t>https://www.youtube.com/results?search_query=How+to+pace+yourself+in+a+marathon&amp;sp=EgQgAXAB</t>
        </is>
      </c>
    </row>
    <row r="7382" ht="25.5" customHeight="1">
      <c r="A7382" t="inlineStr">
        <is>
          <t>marathon</t>
        </is>
      </c>
      <c r="B7382" t="inlineStr">
        <is>
          <t>Challenges faced in a marathon run, and how to overcome them</t>
        </is>
      </c>
      <c r="C7382"/>
      <c r="D7382"/>
      <c r="E7382" t="inlineStr">
        <is>
          <t>https://www.youtube.com/results?search_query=Challenges+faced+in+a+marathon+run, +and+how+to+overcome+them&amp;sp=EgQgAXAB</t>
        </is>
      </c>
    </row>
    <row r="7383" ht="25.5" customHeight="1">
      <c r="A7383" t="inlineStr">
        <is>
          <t>marathon</t>
        </is>
      </c>
      <c r="B7383" t="inlineStr">
        <is>
          <t>Stories of inspiring marathon runners</t>
        </is>
      </c>
      <c r="C7383"/>
      <c r="D7383"/>
      <c r="E7383" t="inlineStr">
        <is>
          <t>https://www.youtube.com/results?search_query=Stories+of+inspiring+marathon+runners&amp;sp=EgQgAXAB</t>
        </is>
      </c>
    </row>
    <row r="7384" ht="25.5" customHeight="1">
      <c r="A7384" t="inlineStr">
        <is>
          <t>aggressive inline skating</t>
        </is>
      </c>
      <c r="B7384" t="inlineStr">
        <is>
          <t>How to start aggressive inline skating</t>
        </is>
      </c>
      <c r="C7384"/>
      <c r="D7384"/>
      <c r="E7384" t="inlineStr">
        <is>
          <t>https://www.youtube.com/results?search_query=How+to+start+aggressive+inline+skating&amp;sp=EgQgAXAB</t>
        </is>
      </c>
    </row>
    <row r="7385" ht="25.5" customHeight="1">
      <c r="A7385" t="inlineStr">
        <is>
          <t>aggressive inline skating</t>
        </is>
      </c>
      <c r="B7385" t="inlineStr">
        <is>
          <t>Best tricks for aggressive inline skating</t>
        </is>
      </c>
      <c r="C7385"/>
      <c r="D7385"/>
      <c r="E7385" t="inlineStr">
        <is>
          <t>https://www.youtube.com/results?search_query=Best+tricks+for+aggressive+inline+skating&amp;sp=EgQgAXAB</t>
        </is>
      </c>
    </row>
    <row r="7386" ht="25.5" customHeight="1">
      <c r="A7386" t="inlineStr">
        <is>
          <t>aggressive inline skating</t>
        </is>
      </c>
      <c r="B7386" t="inlineStr">
        <is>
          <t>Day in the life of a professional aggressive inline skater</t>
        </is>
      </c>
      <c r="C7386"/>
      <c r="D7386"/>
      <c r="E7386" t="inlineStr">
        <is>
          <t>https://www.youtube.com/results?search_query=Day+in+the+life+of+a+professional+aggressive+inline+skater&amp;sp=EgQgAXAB</t>
        </is>
      </c>
    </row>
    <row r="7387" ht="25.5" customHeight="1">
      <c r="A7387" t="inlineStr">
        <is>
          <t>aggressive inline skating</t>
        </is>
      </c>
      <c r="B7387" t="inlineStr">
        <is>
          <t>Aggressive inline skating competitions highlights</t>
        </is>
      </c>
      <c r="C7387"/>
      <c r="D7387"/>
      <c r="E7387" t="inlineStr">
        <is>
          <t>https://www.youtube.com/results?search_query=Aggressive+inline+skating+competitions+highlights&amp;sp=EgQgAXAB</t>
        </is>
      </c>
    </row>
    <row r="7388" ht="25.5" customHeight="1">
      <c r="A7388" t="inlineStr">
        <is>
          <t>aggressive inline skating</t>
        </is>
      </c>
      <c r="B7388" t="inlineStr">
        <is>
          <t>Improving skills in aggressive inline skating</t>
        </is>
      </c>
      <c r="C7388"/>
      <c r="D7388"/>
      <c r="E7388" t="inlineStr">
        <is>
          <t>https://www.youtube.com/results?search_query=Improving+skills+in+aggressive+inline+skating&amp;sp=EgQgAXAB</t>
        </is>
      </c>
    </row>
    <row r="7389" ht="25.5" customHeight="1">
      <c r="A7389" t="inlineStr">
        <is>
          <t>aggressive inline skating</t>
        </is>
      </c>
      <c r="B7389" t="inlineStr">
        <is>
          <t>Most famous aggressive inline skaters and their styles</t>
        </is>
      </c>
      <c r="C7389"/>
      <c r="D7389"/>
      <c r="E7389" t="inlineStr">
        <is>
          <t>https://www.youtube.com/results?search_query=Most+famous+aggressive+inline+skaters+and+their+styles&amp;sp=EgQgAXAB</t>
        </is>
      </c>
    </row>
    <row r="7390" ht="25.5" customHeight="1">
      <c r="A7390" t="inlineStr">
        <is>
          <t>aggressive inline skating</t>
        </is>
      </c>
      <c r="B7390" t="inlineStr">
        <is>
          <t>Aggressive inline skating vs traditional inline skating</t>
        </is>
      </c>
      <c r="C7390"/>
      <c r="D7390"/>
      <c r="E7390" t="inlineStr">
        <is>
          <t>https://www.youtube.com/results?search_query=Aggressive+inline+skating+vs+traditional+inline+skating&amp;sp=EgQgAXAB</t>
        </is>
      </c>
    </row>
    <row r="7391" ht="25.5" customHeight="1">
      <c r="A7391" t="inlineStr">
        <is>
          <t>aggressive inline skating</t>
        </is>
      </c>
      <c r="B7391" t="inlineStr">
        <is>
          <t>Advanced techniques in aggressive inline skating</t>
        </is>
      </c>
      <c r="C7391"/>
      <c r="D7391"/>
      <c r="E7391" t="inlineStr">
        <is>
          <t>https://www.youtube.com/results?search_query=Advanced+techniques+in+aggressive+inline+skating&amp;sp=EgQgAXAB</t>
        </is>
      </c>
    </row>
    <row r="7392" ht="25.5" customHeight="1">
      <c r="A7392" t="inlineStr">
        <is>
          <t>aggressive inline skating</t>
        </is>
      </c>
      <c r="B7392" t="inlineStr">
        <is>
          <t>Safety tips for aggressive inline skating</t>
        </is>
      </c>
      <c r="C7392"/>
      <c r="D7392"/>
      <c r="E7392" t="inlineStr">
        <is>
          <t>https://www.youtube.com/results?search_query=Safety+tips+for+aggressive+inline+skating&amp;sp=EgQgAXAB</t>
        </is>
      </c>
    </row>
    <row r="7393" ht="25.5" customHeight="1">
      <c r="A7393" t="inlineStr">
        <is>
          <t>aggressive inline skating</t>
        </is>
      </c>
      <c r="B7393" t="inlineStr">
        <is>
          <t>History of aggressive inline skating</t>
        </is>
      </c>
      <c r="C7393"/>
      <c r="D7393"/>
      <c r="E7393" t="inlineStr">
        <is>
          <t>https://www.youtube.com/results?search_query=History+of+aggressive+inline+skating&amp;sp=EgQgAXAB</t>
        </is>
      </c>
    </row>
    <row r="7394" ht="25.5" customHeight="1">
      <c r="A7394" t="inlineStr">
        <is>
          <t>artistic roller skating</t>
        </is>
      </c>
      <c r="B7394" t="inlineStr">
        <is>
          <t>How to get started with artistic roller skating</t>
        </is>
      </c>
      <c r="C7394"/>
      <c r="D7394"/>
      <c r="E7394" t="inlineStr">
        <is>
          <t>https://www.youtube.com/results?search_query=How+to+get+started+with+artistic+roller+skating&amp;sp=EgQgAXAB</t>
        </is>
      </c>
    </row>
    <row r="7395" ht="25.5" customHeight="1">
      <c r="A7395" t="inlineStr">
        <is>
          <t>artistic roller skating</t>
        </is>
      </c>
      <c r="B7395" t="inlineStr">
        <is>
          <t>Artistic roller skating for beginners guide</t>
        </is>
      </c>
      <c r="C7395"/>
      <c r="D7395"/>
      <c r="E7395" t="inlineStr">
        <is>
          <t>https://www.youtube.com/results?search_query=Artistic+roller+skating+for+beginners+guide&amp;sp=EgQgAXAB</t>
        </is>
      </c>
    </row>
    <row r="7396" ht="25.5" customHeight="1">
      <c r="A7396" t="inlineStr">
        <is>
          <t>artistic roller skating</t>
        </is>
      </c>
      <c r="B7396" t="inlineStr">
        <is>
          <t>Day in the life of a professional artistic roller skater</t>
        </is>
      </c>
      <c r="C7396"/>
      <c r="D7396"/>
      <c r="E7396" t="inlineStr">
        <is>
          <t>https://www.youtube.com/results?search_query=Day+in+the+life+of+a+professional+artistic+roller+skater&amp;sp=EgQgAXAB</t>
        </is>
      </c>
    </row>
    <row r="7397" ht="25.5" customHeight="1">
      <c r="A7397" t="inlineStr">
        <is>
          <t>artistic roller skating</t>
        </is>
      </c>
      <c r="B7397" t="inlineStr">
        <is>
          <t>Artistic roller skating techniques and practices</t>
        </is>
      </c>
      <c r="C7397"/>
      <c r="D7397"/>
      <c r="E7397" t="inlineStr">
        <is>
          <t>https://www.youtube.com/results?search_query=Artistic+roller+skating+techniques+and+practices&amp;sp=EgQgAXAB</t>
        </is>
      </c>
    </row>
    <row r="7398" ht="25.5" customHeight="1">
      <c r="A7398" t="inlineStr">
        <is>
          <t>artistic roller skating</t>
        </is>
      </c>
      <c r="B7398" t="inlineStr">
        <is>
          <t>Artistic roller skating training routine</t>
        </is>
      </c>
      <c r="C7398"/>
      <c r="D7398"/>
      <c r="E7398" t="inlineStr">
        <is>
          <t>https://www.youtube.com/results?search_query=Artistic+roller+skating+training+routine&amp;sp=EgQgAXAB</t>
        </is>
      </c>
    </row>
    <row r="7399" ht="25.5" customHeight="1">
      <c r="A7399" t="inlineStr">
        <is>
          <t>artistic roller skating</t>
        </is>
      </c>
      <c r="B7399" t="inlineStr">
        <is>
          <t>Competitive artistic roller skating performances</t>
        </is>
      </c>
      <c r="C7399"/>
      <c r="D7399"/>
      <c r="E7399" t="inlineStr">
        <is>
          <t>https://www.youtube.com/results?search_query=Competitive+artistic+roller+skating+performances&amp;sp=EgQgAXAB</t>
        </is>
      </c>
    </row>
    <row r="7400" ht="25.5" customHeight="1">
      <c r="A7400" t="inlineStr">
        <is>
          <t>artistic roller skating</t>
        </is>
      </c>
      <c r="B7400" t="inlineStr">
        <is>
          <t>Expert tips for improving artistic roller skating skills</t>
        </is>
      </c>
      <c r="C7400"/>
      <c r="D7400"/>
      <c r="E7400" t="inlineStr">
        <is>
          <t>https://www.youtube.com/results?search_query=Expert+tips+for+improving+artistic+roller+skating+skills&amp;sp=EgQgAXAB</t>
        </is>
      </c>
    </row>
    <row r="7401" ht="25.5" customHeight="1">
      <c r="A7401" t="inlineStr">
        <is>
          <t>artistic roller skating</t>
        </is>
      </c>
      <c r="B7401" t="inlineStr">
        <is>
          <t>Artistic roller skating vs traditional roller skating: Differences and comparisons</t>
        </is>
      </c>
      <c r="C7401"/>
      <c r="D7401"/>
      <c r="E7401" t="inlineStr">
        <is>
          <t>https://www.youtube.com/results?search_query=Artistic+roller+skating+vs+traditional+roller+skating:+Differences+and+comparisons&amp;sp=EgQgAXAB</t>
        </is>
      </c>
    </row>
    <row r="7402" ht="25.5" customHeight="1">
      <c r="A7402" t="inlineStr">
        <is>
          <t>artistic roller skating</t>
        </is>
      </c>
      <c r="B7402" t="inlineStr">
        <is>
          <t>Making of artistic roller skating shoes and accessories</t>
        </is>
      </c>
      <c r="C7402"/>
      <c r="D7402"/>
      <c r="E7402" t="inlineStr">
        <is>
          <t>https://www.youtube.com/results?search_query=Making+of+artistic+roller+skating+shoes+and+accessories&amp;sp=EgQgAXAB</t>
        </is>
      </c>
    </row>
    <row r="7403" ht="25.5" customHeight="1">
      <c r="A7403" t="inlineStr">
        <is>
          <t>artistic roller skating</t>
        </is>
      </c>
      <c r="B7403" t="inlineStr">
        <is>
          <t>Top artistic roller skating events and their highlights</t>
        </is>
      </c>
      <c r="C7403"/>
      <c r="D7403"/>
      <c r="E7403" t="inlineStr">
        <is>
          <t>https://www.youtube.com/results?search_query=Top+artistic+roller+skating+events+and+their+highlights&amp;sp=EgQgAXAB</t>
        </is>
      </c>
    </row>
    <row r="7404" ht="25.5" customHeight="1">
      <c r="A7404" t="inlineStr">
        <is>
          <t>inline speed skating</t>
        </is>
      </c>
      <c r="B7404" t="inlineStr">
        <is>
          <t>How to start inline speed skating for beginners</t>
        </is>
      </c>
      <c r="C7404"/>
      <c r="D7404"/>
      <c r="E7404" t="inlineStr">
        <is>
          <t>https://www.youtube.com/results?search_query=How+to+start+inline+speed+skating+for+beginners&amp;sp=EgQgAXAB</t>
        </is>
      </c>
    </row>
    <row r="7405" ht="25.5" customHeight="1">
      <c r="A7405" t="inlineStr">
        <is>
          <t>inline speed skating</t>
        </is>
      </c>
      <c r="B7405" t="inlineStr">
        <is>
          <t>Essential gear for inline speed skating</t>
        </is>
      </c>
      <c r="C7405"/>
      <c r="D7405"/>
      <c r="E7405" t="inlineStr">
        <is>
          <t>https://www.youtube.com/results?search_query=Essential+gear+for+inline+speed+skating&amp;sp=EgQgAXAB</t>
        </is>
      </c>
    </row>
    <row r="7406" ht="25.5" customHeight="1">
      <c r="A7406" t="inlineStr">
        <is>
          <t>inline speed skating</t>
        </is>
      </c>
      <c r="B7406" t="inlineStr">
        <is>
          <t>Techniques for improving inline speed skating</t>
        </is>
      </c>
      <c r="C7406"/>
      <c r="D7406"/>
      <c r="E7406" t="inlineStr">
        <is>
          <t>https://www.youtube.com/results?search_query=Techniques+for+improving+inline+speed+skating&amp;sp=EgQgAXAB</t>
        </is>
      </c>
    </row>
    <row r="7407" ht="25.5" customHeight="1">
      <c r="A7407" t="inlineStr">
        <is>
          <t>inline speed skating</t>
        </is>
      </c>
      <c r="B7407" t="inlineStr">
        <is>
          <t>World championships inline speed skating highlights</t>
        </is>
      </c>
      <c r="C7407"/>
      <c r="D7407"/>
      <c r="E7407" t="inlineStr">
        <is>
          <t>https://www.youtube.com/results?search_query=World+championships+inline+speed+skating+highlights&amp;sp=EgQgAXAB</t>
        </is>
      </c>
    </row>
    <row r="7408" ht="25.5" customHeight="1">
      <c r="A7408" t="inlineStr">
        <is>
          <t>inline speed skating</t>
        </is>
      </c>
      <c r="B7408" t="inlineStr">
        <is>
          <t>Day in the life of a professional inline speed skater</t>
        </is>
      </c>
      <c r="C7408"/>
      <c r="D7408"/>
      <c r="E7408" t="inlineStr">
        <is>
          <t>https://www.youtube.com/results?search_query=Day+in+the+life+of+a+professional+inline+speed+skater&amp;sp=EgQgAXAB</t>
        </is>
      </c>
    </row>
    <row r="7409" ht="25.5" customHeight="1">
      <c r="A7409" t="inlineStr">
        <is>
          <t>inline speed skating</t>
        </is>
      </c>
      <c r="B7409" t="inlineStr">
        <is>
          <t>Inline speed skating drills to increase speed</t>
        </is>
      </c>
      <c r="C7409"/>
      <c r="D7409"/>
      <c r="E7409" t="inlineStr">
        <is>
          <t>https://www.youtube.com/results?search_query=Inline+speed+skating+drills+to+increase+speed&amp;sp=EgQgAXAB</t>
        </is>
      </c>
    </row>
    <row r="7410" ht="25.5" customHeight="1">
      <c r="A7410" t="inlineStr">
        <is>
          <t>inline speed skating</t>
        </is>
      </c>
      <c r="B7410" t="inlineStr">
        <is>
          <t>Inline speed skating race strategies</t>
        </is>
      </c>
      <c r="C7410"/>
      <c r="D7410"/>
      <c r="E7410" t="inlineStr">
        <is>
          <t>https://www.youtube.com/results?search_query=Inline+speed+skating+race+strategies&amp;sp=EgQgAXAB</t>
        </is>
      </c>
    </row>
    <row r="7411" ht="25.5" customHeight="1">
      <c r="A7411" t="inlineStr">
        <is>
          <t>inline speed skating</t>
        </is>
      </c>
      <c r="B7411" t="inlineStr">
        <is>
          <t>Difference between roller skating and inline speed skating</t>
        </is>
      </c>
      <c r="C7411"/>
      <c r="D7411"/>
      <c r="E7411" t="inlineStr">
        <is>
          <t>https://www.youtube.com/results?search_query=Difference+between+roller+skating+and+inline+speed+skating&amp;sp=EgQgAXAB</t>
        </is>
      </c>
    </row>
    <row r="7412" ht="25.5" customHeight="1">
      <c r="A7412" t="inlineStr">
        <is>
          <t>inline speed skating</t>
        </is>
      </c>
      <c r="B7412" t="inlineStr">
        <is>
          <t>Common inline speed skating injuries and how to prevent them</t>
        </is>
      </c>
      <c r="C7412"/>
      <c r="D7412"/>
      <c r="E7412" t="inlineStr">
        <is>
          <t>https://www.youtube.com/results?search_query=Common+inline+speed+skating+injuries+and+how+to+prevent+them&amp;sp=EgQgAXAB</t>
        </is>
      </c>
    </row>
    <row r="7413" ht="25.5" customHeight="1">
      <c r="A7413" t="inlineStr">
        <is>
          <t>inline speed skating</t>
        </is>
      </c>
      <c r="B7413" t="inlineStr">
        <is>
          <t>Inline speed skating training regimen for competitive skaters</t>
        </is>
      </c>
      <c r="C7413"/>
      <c r="D7413"/>
      <c r="E7413" t="inlineStr">
        <is>
          <t>https://www.youtube.com/results?search_query=Inline+speed+skating+training+regimen+for+competitive+skaters&amp;sp=EgQgAXAB</t>
        </is>
      </c>
    </row>
    <row r="7414" ht="25.5" customHeight="1">
      <c r="A7414" t="inlineStr">
        <is>
          <t>rink bandy</t>
        </is>
      </c>
      <c r="B7414" t="inlineStr">
        <is>
          <t>How to play rink bandy for beginners</t>
        </is>
      </c>
      <c r="C7414"/>
      <c r="D7414"/>
      <c r="E7414" t="inlineStr">
        <is>
          <t>https://www.youtube.com/results?search_query=How+to+play+rink+bandy+for+beginners&amp;sp=EgQgAXAB</t>
        </is>
      </c>
    </row>
    <row r="7415" ht="25.5" customHeight="1">
      <c r="A7415" t="inlineStr">
        <is>
          <t>rink bandy</t>
        </is>
      </c>
      <c r="B7415" t="inlineStr">
        <is>
          <t>Basic rules of rink bandy</t>
        </is>
      </c>
      <c r="C7415"/>
      <c r="D7415"/>
      <c r="E7415" t="inlineStr">
        <is>
          <t>https://www.youtube.com/results?search_query=Basic+rules+of+rink+bandy&amp;sp=EgQgAXAB</t>
        </is>
      </c>
    </row>
    <row r="7416" ht="25.5" customHeight="1">
      <c r="A7416" t="inlineStr">
        <is>
          <t>rink bandy</t>
        </is>
      </c>
      <c r="B7416" t="inlineStr">
        <is>
          <t>Day in the life of a professional rink bandy player</t>
        </is>
      </c>
      <c r="C7416"/>
      <c r="D7416"/>
      <c r="E7416" t="inlineStr">
        <is>
          <t>https://www.youtube.com/results?search_query=Day+in+the+life+of+a+professional+rink+bandy+player&amp;sp=EgQgAXAB</t>
        </is>
      </c>
    </row>
    <row r="7417" ht="25.5" customHeight="1">
      <c r="A7417" t="inlineStr">
        <is>
          <t>rink bandy</t>
        </is>
      </c>
      <c r="B7417" t="inlineStr">
        <is>
          <t>Top rink bandy matches of all time</t>
        </is>
      </c>
      <c r="C7417"/>
      <c r="D7417"/>
      <c r="E7417" t="inlineStr">
        <is>
          <t>https://www.youtube.com/results?search_query=Top+rink+bandy+matches+of+all+time&amp;sp=EgQgAXAB</t>
        </is>
      </c>
    </row>
    <row r="7418" ht="25.5" customHeight="1">
      <c r="A7418" t="inlineStr">
        <is>
          <t>rink bandy</t>
        </is>
      </c>
      <c r="B7418" t="inlineStr">
        <is>
          <t>Rink bandy techniques training</t>
        </is>
      </c>
      <c r="C7418"/>
      <c r="D7418"/>
      <c r="E7418" t="inlineStr">
        <is>
          <t>https://www.youtube.com/results?search_query=Rink+bandy+techniques+training&amp;sp=EgQgAXAB</t>
        </is>
      </c>
    </row>
    <row r="7419" ht="25.5" customHeight="1">
      <c r="A7419" t="inlineStr">
        <is>
          <t>rink bandy</t>
        </is>
      </c>
      <c r="B7419" t="inlineStr">
        <is>
          <t>Rink bandy game strategy</t>
        </is>
      </c>
      <c r="C7419"/>
      <c r="D7419"/>
      <c r="E7419" t="inlineStr">
        <is>
          <t>https://www.youtube.com/results?search_query=Rink+bandy+game+strategy&amp;sp=EgQgAXAB</t>
        </is>
      </c>
    </row>
    <row r="7420" ht="25.5" customHeight="1">
      <c r="A7420" t="inlineStr">
        <is>
          <t>rink bandy</t>
        </is>
      </c>
      <c r="B7420" t="inlineStr">
        <is>
          <t>How to improve your rink bandy skills</t>
        </is>
      </c>
      <c r="C7420"/>
      <c r="D7420"/>
      <c r="E7420" t="inlineStr">
        <is>
          <t>https://www.youtube.com/results?search_query=How+to+improve+your+rink+bandy+skills&amp;sp=EgQgAXAB</t>
        </is>
      </c>
    </row>
    <row r="7421" ht="25.5" customHeight="1">
      <c r="A7421" t="inlineStr">
        <is>
          <t>rink bandy</t>
        </is>
      </c>
      <c r="B7421" t="inlineStr">
        <is>
          <t>Rink bandy championships highlights</t>
        </is>
      </c>
      <c r="C7421"/>
      <c r="D7421"/>
      <c r="E7421" t="inlineStr">
        <is>
          <t>https://www.youtube.com/results?search_query=Rink+bandy+championships+highlights&amp;sp=EgQgAXAB</t>
        </is>
      </c>
    </row>
    <row r="7422" ht="25.5" customHeight="1">
      <c r="A7422" t="inlineStr">
        <is>
          <t>rink bandy</t>
        </is>
      </c>
      <c r="B7422" t="inlineStr">
        <is>
          <t>Workout plan for rink bandy players</t>
        </is>
      </c>
      <c r="C7422"/>
      <c r="D7422"/>
      <c r="E7422" t="inlineStr">
        <is>
          <t>https://www.youtube.com/results?search_query=Workout+plan+for+rink+bandy+players&amp;sp=EgQgAXAB</t>
        </is>
      </c>
    </row>
    <row r="7423" ht="25.5" customHeight="1">
      <c r="A7423" t="inlineStr">
        <is>
          <t>rink bandy</t>
        </is>
      </c>
      <c r="B7423" t="inlineStr">
        <is>
          <t>Rink bandy equipment guide</t>
        </is>
      </c>
      <c r="C7423"/>
      <c r="D7423"/>
      <c r="E7423" t="inlineStr">
        <is>
          <t>https://www.youtube.com/results?search_query=Rink+bandy+equipment+guide&amp;sp=EgQgAXAB</t>
        </is>
      </c>
    </row>
    <row r="7424" ht="25.5" customHeight="1">
      <c r="A7424" t="inlineStr">
        <is>
          <t>freestyle slalom skating</t>
        </is>
      </c>
      <c r="B7424" t="inlineStr">
        <is>
          <t>How to start freestyle slalom skating for beginners</t>
        </is>
      </c>
      <c r="C7424"/>
      <c r="D7424"/>
      <c r="E7424" t="inlineStr">
        <is>
          <t>https://www.youtube.com/results?search_query=How+to+start+freestyle+slalom+skating+for+beginners&amp;sp=EgQgAXAB</t>
        </is>
      </c>
    </row>
    <row r="7425" ht="25.5" customHeight="1">
      <c r="A7425" t="inlineStr">
        <is>
          <t>freestyle slalom skating</t>
        </is>
      </c>
      <c r="B7425" t="inlineStr">
        <is>
          <t>Best freestyle slalom skating tricks explained</t>
        </is>
      </c>
      <c r="C7425"/>
      <c r="D7425"/>
      <c r="E7425" t="inlineStr">
        <is>
          <t>https://www.youtube.com/results?search_query=Best+freestyle+slalom+skating+tricks+explained&amp;sp=EgQgAXAB</t>
        </is>
      </c>
    </row>
    <row r="7426" ht="25.5" customHeight="1">
      <c r="A7426" t="inlineStr">
        <is>
          <t>freestyle slalom skating</t>
        </is>
      </c>
      <c r="B7426" t="inlineStr">
        <is>
          <t>Day in the life of a professional freestyle slalom skater</t>
        </is>
      </c>
      <c r="C7426"/>
      <c r="D7426"/>
      <c r="E7426" t="inlineStr">
        <is>
          <t>https://www.youtube.com/results?search_query=Day+in+the+life+of+a+professional+freestyle+slalom+skater&amp;sp=EgQgAXAB</t>
        </is>
      </c>
    </row>
    <row r="7427" ht="25.5" customHeight="1">
      <c r="A7427" t="inlineStr">
        <is>
          <t>freestyle slalom skating</t>
        </is>
      </c>
      <c r="B7427" t="inlineStr">
        <is>
          <t>Freestyle slalom skating competitions highlights</t>
        </is>
      </c>
      <c r="C7427"/>
      <c r="D7427"/>
      <c r="E7427" t="inlineStr">
        <is>
          <t>https://www.youtube.com/results?search_query=Freestyle+slalom+skating+competitions+highlights&amp;sp=EgQgAXAB</t>
        </is>
      </c>
    </row>
    <row r="7428" ht="25.5" customHeight="1">
      <c r="A7428" t="inlineStr">
        <is>
          <t>freestyle slalom skating</t>
        </is>
      </c>
      <c r="B7428" t="inlineStr">
        <is>
          <t>Pro tips to improve your freestyle slalom skating skills</t>
        </is>
      </c>
      <c r="C7428"/>
      <c r="D7428"/>
      <c r="E7428" t="inlineStr">
        <is>
          <t>https://www.youtube.com/results?search_query=Pro+tips+to+improve+your+freestyle+slalom+skating+skills&amp;sp=EgQgAXAB</t>
        </is>
      </c>
    </row>
    <row r="7429" ht="25.5" customHeight="1">
      <c r="A7429" t="inlineStr">
        <is>
          <t>freestyle slalom skating</t>
        </is>
      </c>
      <c r="B7429" t="inlineStr">
        <is>
          <t>Freestyle slalom skating tutorial for advanced moves</t>
        </is>
      </c>
      <c r="C7429"/>
      <c r="D7429"/>
      <c r="E7429" t="inlineStr">
        <is>
          <t>https://www.youtube.com/results?search_query=Freestyle+slalom+skating+tutorial+for+advanced+moves&amp;sp=EgQgAXAB</t>
        </is>
      </c>
    </row>
    <row r="7430" ht="25.5" customHeight="1">
      <c r="A7430" t="inlineStr">
        <is>
          <t>freestyle slalom skating</t>
        </is>
      </c>
      <c r="B7430" t="inlineStr">
        <is>
          <t>Understanding the rules of freestyle slalom skating</t>
        </is>
      </c>
      <c r="C7430"/>
      <c r="D7430"/>
      <c r="E7430" t="inlineStr">
        <is>
          <t>https://www.youtube.com/results?search_query=Understanding+the+rules+of+freestyle+slalom+skating&amp;sp=EgQgAXAB</t>
        </is>
      </c>
    </row>
    <row r="7431" ht="25.5" customHeight="1">
      <c r="A7431" t="inlineStr">
        <is>
          <t>freestyle slalom skating</t>
        </is>
      </c>
      <c r="B7431" t="inlineStr">
        <is>
          <t>Choosing the right equipment for freestyle slalom skating</t>
        </is>
      </c>
      <c r="C7431"/>
      <c r="D7431"/>
      <c r="E7431" t="inlineStr">
        <is>
          <t>https://www.youtube.com/results?search_query=Choosing+the+right+equipment+for+freestyle+slalom+skating&amp;sp=EgQgAXAB</t>
        </is>
      </c>
    </row>
    <row r="7432" ht="25.5" customHeight="1">
      <c r="A7432" t="inlineStr">
        <is>
          <t>freestyle slalom skating</t>
        </is>
      </c>
      <c r="B7432" t="inlineStr">
        <is>
          <t>Indepth analysis of freestyle slalom skating techniques</t>
        </is>
      </c>
      <c r="C7432"/>
      <c r="D7432"/>
      <c r="E7432" t="inlineStr">
        <is>
          <t>https://www.youtube.com/results?search_query=Indepth+analysis+of+freestyle+slalom+skating+techniques&amp;sp=EgQgAXAB</t>
        </is>
      </c>
    </row>
    <row r="7433" ht="25.5" customHeight="1">
      <c r="A7433" t="inlineStr">
        <is>
          <t>freestyle slalom skating</t>
        </is>
      </c>
      <c r="B7433" t="inlineStr">
        <is>
          <t>Story of top freestyle slalom skaters: a motivational journey.</t>
        </is>
      </c>
      <c r="C7433"/>
      <c r="D7433"/>
      <c r="E7433" t="inlineStr">
        <is>
          <t>https://www.youtube.com/results?search_query=Story+of+top+freestyle+slalom+skaters:+a+motivational+journey.&amp;sp=EgQgAXAB</t>
        </is>
      </c>
    </row>
    <row r="7434" ht="25.5" customHeight="1">
      <c r="A7434" t="inlineStr">
        <is>
          <t>roller derby</t>
        </is>
      </c>
      <c r="B7434" t="inlineStr">
        <is>
          <t>How to start roller derby for beginners</t>
        </is>
      </c>
      <c r="C7434"/>
      <c r="D7434"/>
      <c r="E7434" t="inlineStr">
        <is>
          <t>https://www.youtube.com/results?search_query=How+to+start+roller+derby+for+beginners&amp;sp=EgQgAXAB</t>
        </is>
      </c>
    </row>
    <row r="7435" ht="25.5" customHeight="1">
      <c r="A7435" t="inlineStr">
        <is>
          <t>roller derby</t>
        </is>
      </c>
      <c r="B7435" t="inlineStr">
        <is>
          <t>Roller derby training exercises</t>
        </is>
      </c>
      <c r="C7435"/>
      <c r="D7435"/>
      <c r="E7435" t="inlineStr">
        <is>
          <t>https://www.youtube.com/results?search_query=Roller+derby+training+exercises&amp;sp=EgQgAXAB</t>
        </is>
      </c>
    </row>
    <row r="7436" ht="25.5" customHeight="1">
      <c r="A7436" t="inlineStr">
        <is>
          <t>roller derby</t>
        </is>
      </c>
      <c r="B7436" t="inlineStr">
        <is>
          <t>Day in the life of a professional roller derby athlete</t>
        </is>
      </c>
      <c r="C7436"/>
      <c r="D7436"/>
      <c r="E7436" t="inlineStr">
        <is>
          <t>https://www.youtube.com/results?search_query=Day+in+the+life+of+a+professional+roller+derby+athlete&amp;sp=EgQgAXAB</t>
        </is>
      </c>
    </row>
    <row r="7437" ht="25.5" customHeight="1">
      <c r="A7437" t="inlineStr">
        <is>
          <t>roller derby</t>
        </is>
      </c>
      <c r="B7437" t="inlineStr">
        <is>
          <t>Roller derby match highlights</t>
        </is>
      </c>
      <c r="C7437"/>
      <c r="D7437"/>
      <c r="E7437" t="inlineStr">
        <is>
          <t>https://www.youtube.com/results?search_query=Roller+derby+match+highlights&amp;sp=EgQgAXAB</t>
        </is>
      </c>
    </row>
    <row r="7438" ht="25.5" customHeight="1">
      <c r="A7438" t="inlineStr">
        <is>
          <t>roller derby</t>
        </is>
      </c>
      <c r="B7438" t="inlineStr">
        <is>
          <t>Understanding rules of roller derby</t>
        </is>
      </c>
      <c r="C7438"/>
      <c r="D7438"/>
      <c r="E7438" t="inlineStr">
        <is>
          <t>https://www.youtube.com/results?search_query=Understanding+rules+of+roller+derby&amp;sp=EgQgAXAB</t>
        </is>
      </c>
    </row>
    <row r="7439" ht="25.5" customHeight="1">
      <c r="A7439" t="inlineStr">
        <is>
          <t>roller derby</t>
        </is>
      </c>
      <c r="B7439" t="inlineStr">
        <is>
          <t>Tips and tricks for roller derby</t>
        </is>
      </c>
      <c r="C7439"/>
      <c r="D7439"/>
      <c r="E7439" t="inlineStr">
        <is>
          <t>https://www.youtube.com/results?search_query=Tips+and+tricks+for+roller+derby&amp;sp=EgQgAXAB</t>
        </is>
      </c>
    </row>
    <row r="7440" ht="25.5" customHeight="1">
      <c r="A7440" t="inlineStr">
        <is>
          <t>roller derby</t>
        </is>
      </c>
      <c r="B7440" t="inlineStr">
        <is>
          <t>How to improve your roller derby techniques</t>
        </is>
      </c>
      <c r="C7440"/>
      <c r="D7440"/>
      <c r="E7440" t="inlineStr">
        <is>
          <t>https://www.youtube.com/results?search_query=How+to+improve+your+roller+derby+techniques&amp;sp=EgQgAXAB</t>
        </is>
      </c>
    </row>
    <row r="7441" ht="25.5" customHeight="1">
      <c r="A7441" t="inlineStr">
        <is>
          <t>roller derby</t>
        </is>
      </c>
      <c r="B7441" t="inlineStr">
        <is>
          <t>Roller derby gear unboxing and review</t>
        </is>
      </c>
      <c r="C7441"/>
      <c r="D7441"/>
      <c r="E7441" t="inlineStr">
        <is>
          <t>https://www.youtube.com/results?search_query=Roller+derby+gear+unboxing+and+review&amp;sp=EgQgAXAB</t>
        </is>
      </c>
    </row>
    <row r="7442" ht="25.5" customHeight="1">
      <c r="A7442" t="inlineStr">
        <is>
          <t>roller derby</t>
        </is>
      </c>
      <c r="B7442" t="inlineStr">
        <is>
          <t>Indepth analysis of a roller derby match</t>
        </is>
      </c>
      <c r="C7442"/>
      <c r="D7442"/>
      <c r="E7442" t="inlineStr">
        <is>
          <t>https://www.youtube.com/results?search_query=Indepth+analysis+of+a+roller+derby+match&amp;sp=EgQgAXAB</t>
        </is>
      </c>
    </row>
    <row r="7443" ht="25.5" customHeight="1">
      <c r="A7443" t="inlineStr">
        <is>
          <t>roller derby</t>
        </is>
      </c>
      <c r="B7443" t="inlineStr">
        <is>
          <t>Historical documentary about roller derby</t>
        </is>
      </c>
      <c r="C7443"/>
      <c r="D7443"/>
      <c r="E7443" t="inlineStr">
        <is>
          <t>https://www.youtube.com/results?search_query=Historical+documentary+about+roller+derby&amp;sp=EgQgAXAB</t>
        </is>
      </c>
    </row>
    <row r="7444" ht="25.5" customHeight="1">
      <c r="A7444" t="inlineStr">
        <is>
          <t>short track speed skating</t>
        </is>
      </c>
      <c r="B7444" t="inlineStr">
        <is>
          <t>How to start short track speed skating</t>
        </is>
      </c>
      <c r="C7444"/>
      <c r="D7444"/>
      <c r="E7444" t="inlineStr">
        <is>
          <t>https://www.youtube.com/results?search_query=How+to+start+short+track+speed+skating&amp;sp=EgQgAXAB</t>
        </is>
      </c>
    </row>
    <row r="7445" ht="25.5" customHeight="1">
      <c r="A7445" t="inlineStr">
        <is>
          <t>short track speed skating</t>
        </is>
      </c>
      <c r="B7445" t="inlineStr">
        <is>
          <t>Best Short Track Speed Skating races</t>
        </is>
      </c>
      <c r="C7445"/>
      <c r="D7445"/>
      <c r="E7445" t="inlineStr">
        <is>
          <t>https://www.youtube.com/results?search_query=Best+Short+Track+Speed+Skating+races&amp;sp=EgQgAXAB</t>
        </is>
      </c>
    </row>
    <row r="7446" ht="25.5" customHeight="1">
      <c r="A7446" t="inlineStr">
        <is>
          <t>short track speed skating</t>
        </is>
      </c>
      <c r="B7446" t="inlineStr">
        <is>
          <t>Short track speed skating techniques for beginners</t>
        </is>
      </c>
      <c r="C7446"/>
      <c r="D7446"/>
      <c r="E7446" t="inlineStr">
        <is>
          <t>https://www.youtube.com/results?search_query=Short+track+speed+skating+techniques+for+beginners&amp;sp=EgQgAXAB</t>
        </is>
      </c>
    </row>
    <row r="7447" ht="25.5" customHeight="1">
      <c r="A7447" t="inlineStr">
        <is>
          <t>short track speed skating</t>
        </is>
      </c>
      <c r="B7447" t="inlineStr">
        <is>
          <t>Day in the life of a short track speed skater</t>
        </is>
      </c>
      <c r="C7447"/>
      <c r="D7447"/>
      <c r="E7447" t="inlineStr">
        <is>
          <t>https://www.youtube.com/results?search_query=Day+in+the+life+of+a+short+track+speed+skater&amp;sp=EgQgAXAB</t>
        </is>
      </c>
    </row>
    <row r="7448" ht="25.5" customHeight="1">
      <c r="A7448" t="inlineStr">
        <is>
          <t>short track speed skating</t>
        </is>
      </c>
      <c r="B7448" t="inlineStr">
        <is>
          <t>Professional Short Track Speed Skating competition highlights</t>
        </is>
      </c>
      <c r="C7448"/>
      <c r="D7448"/>
      <c r="E7448" t="inlineStr">
        <is>
          <t>https://www.youtube.com/results?search_query=Professional+Short+Track+Speed+Skating+competition+highlights&amp;sp=EgQgAXAB</t>
        </is>
      </c>
    </row>
    <row r="7449" ht="25.5" customHeight="1">
      <c r="A7449" t="inlineStr">
        <is>
          <t>short track speed skating</t>
        </is>
      </c>
      <c r="B7449" t="inlineStr">
        <is>
          <t>Short track speed skating workout routine</t>
        </is>
      </c>
      <c r="C7449"/>
      <c r="D7449"/>
      <c r="E7449" t="inlineStr">
        <is>
          <t>https://www.youtube.com/results?search_query=Short+track+speed+skating+workout+routine&amp;sp=EgQgAXAB</t>
        </is>
      </c>
    </row>
    <row r="7450" ht="25.5" customHeight="1">
      <c r="A7450" t="inlineStr">
        <is>
          <t>short track speed skating</t>
        </is>
      </c>
      <c r="B7450" t="inlineStr">
        <is>
          <t>Essential equipment for short track speed skating</t>
        </is>
      </c>
      <c r="C7450"/>
      <c r="D7450"/>
      <c r="E7450" t="inlineStr">
        <is>
          <t>https://www.youtube.com/results?search_query=Essential+equipment+for+short+track+speed+skating&amp;sp=EgQgAXAB</t>
        </is>
      </c>
    </row>
    <row r="7451" ht="25.5" customHeight="1">
      <c r="A7451" t="inlineStr">
        <is>
          <t>short track speed skating</t>
        </is>
      </c>
      <c r="B7451" t="inlineStr">
        <is>
          <t>Advanced speed skating techniques in short track</t>
        </is>
      </c>
      <c r="C7451"/>
      <c r="D7451"/>
      <c r="E7451" t="inlineStr">
        <is>
          <t>https://www.youtube.com/results?search_query=Advanced+speed+skating+techniques+in+short+track&amp;sp=EgQgAXAB</t>
        </is>
      </c>
    </row>
    <row r="7452" ht="25.5" customHeight="1">
      <c r="A7452" t="inlineStr">
        <is>
          <t>short track speed skating</t>
        </is>
      </c>
      <c r="B7452" t="inlineStr">
        <is>
          <t>Short track speed skating training drills</t>
        </is>
      </c>
      <c r="C7452"/>
      <c r="D7452"/>
      <c r="E7452" t="inlineStr">
        <is>
          <t>https://www.youtube.com/results?search_query=Short+track+speed+skating+training+drills&amp;sp=EgQgAXAB</t>
        </is>
      </c>
    </row>
    <row r="7453" ht="25.5" customHeight="1">
      <c r="A7453" t="inlineStr">
        <is>
          <t>short track speed skating</t>
        </is>
      </c>
      <c r="B7453" t="inlineStr">
        <is>
          <t>Olympic short track speed skating races replay</t>
        </is>
      </c>
      <c r="C7453"/>
      <c r="D7453"/>
      <c r="E7453" t="inlineStr">
        <is>
          <t>https://www.youtube.com/results?search_query=Olympic+short+track+speed+skating+races+replay&amp;sp=EgQgAXAB</t>
        </is>
      </c>
    </row>
    <row r="7454" ht="25.5" customHeight="1">
      <c r="A7454" t="inlineStr">
        <is>
          <t>synchronized skating</t>
        </is>
      </c>
      <c r="B7454" t="inlineStr">
        <is>
          <t>Synchronized Skating tutorial for beginners</t>
        </is>
      </c>
      <c r="C7454"/>
      <c r="D7454"/>
      <c r="E7454" t="inlineStr">
        <is>
          <t>https://www.youtube.com/results?search_query=Synchronized+Skating+tutorial+for+beginners&amp;sp=EgQgAXAB</t>
        </is>
      </c>
    </row>
    <row r="7455" ht="25.5" customHeight="1">
      <c r="A7455" t="inlineStr">
        <is>
          <t>synchronized skating</t>
        </is>
      </c>
      <c r="B7455" t="inlineStr">
        <is>
          <t>How to practice Synchronized Skating at home</t>
        </is>
      </c>
      <c r="C7455"/>
      <c r="D7455"/>
      <c r="E7455" t="inlineStr">
        <is>
          <t>https://www.youtube.com/results?search_query=How+to+practice+Synchronized+Skating+at+home&amp;sp=EgQgAXAB</t>
        </is>
      </c>
    </row>
    <row r="7456" ht="25.5" customHeight="1">
      <c r="A7456" t="inlineStr">
        <is>
          <t>synchronized skating</t>
        </is>
      </c>
      <c r="B7456" t="inlineStr">
        <is>
          <t>Top Synchronized Skating teams in the world</t>
        </is>
      </c>
      <c r="C7456"/>
      <c r="D7456"/>
      <c r="E7456" t="inlineStr">
        <is>
          <t>https://www.youtube.com/results?search_query=Top+Synchronized+Skating+teams+in+the+world&amp;sp=EgQgAXAB</t>
        </is>
      </c>
    </row>
    <row r="7457" ht="25.5" customHeight="1">
      <c r="A7457" t="inlineStr">
        <is>
          <t>synchronized skating</t>
        </is>
      </c>
      <c r="B7457" t="inlineStr">
        <is>
          <t>Synchronized Skating techniques and skills</t>
        </is>
      </c>
      <c r="C7457"/>
      <c r="D7457"/>
      <c r="E7457" t="inlineStr">
        <is>
          <t>https://www.youtube.com/results?search_query=Synchronized+Skating+techniques+and+skills&amp;sp=EgQgAXAB</t>
        </is>
      </c>
    </row>
    <row r="7458" ht="25.5" customHeight="1">
      <c r="A7458" t="inlineStr">
        <is>
          <t>synchronized skating</t>
        </is>
      </c>
      <c r="B7458" t="inlineStr">
        <is>
          <t>Day in the life of a Synchronized Skater</t>
        </is>
      </c>
      <c r="C7458"/>
      <c r="D7458"/>
      <c r="E7458" t="inlineStr">
        <is>
          <t>https://www.youtube.com/results?search_query=Day+in+the+life+of+a+Synchronized+Skater&amp;sp=EgQgAXAB</t>
        </is>
      </c>
    </row>
    <row r="7459" ht="25.5" customHeight="1">
      <c r="A7459" t="inlineStr">
        <is>
          <t>synchronized skating</t>
        </is>
      </c>
      <c r="B7459" t="inlineStr">
        <is>
          <t>Synchronized Skating competitions highlights</t>
        </is>
      </c>
      <c r="C7459"/>
      <c r="D7459"/>
      <c r="E7459" t="inlineStr">
        <is>
          <t>https://www.youtube.com/results?search_query=Synchronized+Skating+competitions+highlights&amp;sp=EgQgAXAB</t>
        </is>
      </c>
    </row>
    <row r="7460" ht="25.5" customHeight="1">
      <c r="A7460" t="inlineStr">
        <is>
          <t>synchronized skating</t>
        </is>
      </c>
      <c r="B7460" t="inlineStr">
        <is>
          <t>Training for Synchronized Skating: best exercises</t>
        </is>
      </c>
      <c r="C7460"/>
      <c r="D7460"/>
      <c r="E7460" t="inlineStr">
        <is>
          <t>https://www.youtube.com/results?search_query=Training+for+Synchronized+Skating:+best+exercises&amp;sp=EgQgAXAB</t>
        </is>
      </c>
    </row>
    <row r="7461" ht="25.5" customHeight="1">
      <c r="A7461" t="inlineStr">
        <is>
          <t>synchronized skating</t>
        </is>
      </c>
      <c r="B7461" t="inlineStr">
        <is>
          <t>How to improve your Synchronized Skating team performance</t>
        </is>
      </c>
      <c r="C7461"/>
      <c r="D7461"/>
      <c r="E7461" t="inlineStr">
        <is>
          <t>https://www.youtube.com/results?search_query=How+to+improve+your+Synchronized+Skating+team+performance&amp;sp=EgQgAXAB</t>
        </is>
      </c>
    </row>
    <row r="7462" ht="25.5" customHeight="1">
      <c r="A7462" t="inlineStr">
        <is>
          <t>synchronized skating</t>
        </is>
      </c>
      <c r="B7462" t="inlineStr">
        <is>
          <t>Rules and regulations of Synchronized Skating</t>
        </is>
      </c>
      <c r="C7462"/>
      <c r="D7462"/>
      <c r="E7462" t="inlineStr">
        <is>
          <t>https://www.youtube.com/results?search_query=Rules+and+regulations+of+Synchronized+Skating&amp;sp=EgQgAXAB</t>
        </is>
      </c>
    </row>
    <row r="7463" ht="25.5" customHeight="1">
      <c r="A7463" t="inlineStr">
        <is>
          <t>synchronized skating</t>
        </is>
      </c>
      <c r="B7463" t="inlineStr">
        <is>
          <t>Synchronized Skating: behind the scenes of a championship</t>
        </is>
      </c>
      <c r="C7463"/>
      <c r="D7463"/>
      <c r="E7463" t="inlineStr">
        <is>
          <t>https://www.youtube.com/results?search_query=Synchronized+Skating:+behind+the+scenes+of+a+championship&amp;sp=EgQgAXAB</t>
        </is>
      </c>
    </row>
    <row r="7464" ht="25.5" customHeight="1">
      <c r="A7464" t="inlineStr">
        <is>
          <t>snowmobile</t>
        </is>
      </c>
      <c r="B7464" t="inlineStr">
        <is>
          <t>How to ride a snowmobile for beginners</t>
        </is>
      </c>
      <c r="C7464"/>
      <c r="D7464"/>
      <c r="E7464" t="inlineStr">
        <is>
          <t>https://www.youtube.com/results?search_query=How+to+ride+a+snowmobile+for+beginners&amp;sp=EgQgAXAB</t>
        </is>
      </c>
    </row>
    <row r="7465" ht="25.5" customHeight="1">
      <c r="A7465" t="inlineStr">
        <is>
          <t>snowmobile</t>
        </is>
      </c>
      <c r="B7465" t="inlineStr">
        <is>
          <t>Snowmobile races in action</t>
        </is>
      </c>
      <c r="C7465"/>
      <c r="D7465"/>
      <c r="E7465" t="inlineStr">
        <is>
          <t>https://www.youtube.com/results?search_query=Snowmobile+races+in+action&amp;sp=EgQgAXAB</t>
        </is>
      </c>
    </row>
    <row r="7466" ht="25.5" customHeight="1">
      <c r="A7466" t="inlineStr">
        <is>
          <t>snowmobile</t>
        </is>
      </c>
      <c r="B7466" t="inlineStr">
        <is>
          <t>Day in the life of a professional snowmobile rider</t>
        </is>
      </c>
      <c r="C7466"/>
      <c r="D7466"/>
      <c r="E7466" t="inlineStr">
        <is>
          <t>https://www.youtube.com/results?search_query=Day+in+the+life+of+a+professional+snowmobile+rider&amp;sp=EgQgAXAB</t>
        </is>
      </c>
    </row>
    <row r="7467" ht="25.5" customHeight="1">
      <c r="A7467" t="inlineStr">
        <is>
          <t>snowmobile</t>
        </is>
      </c>
      <c r="B7467" t="inlineStr">
        <is>
          <t>Snowmobile maintenance and care tips</t>
        </is>
      </c>
      <c r="C7467"/>
      <c r="D7467"/>
      <c r="E7467" t="inlineStr">
        <is>
          <t>https://www.youtube.com/results?search_query=Snowmobile+maintenance+and+care+tips&amp;sp=EgQgAXAB</t>
        </is>
      </c>
    </row>
    <row r="7468" ht="25.5" customHeight="1">
      <c r="A7468" t="inlineStr">
        <is>
          <t>snowmobile</t>
        </is>
      </c>
      <c r="B7468" t="inlineStr">
        <is>
          <t>Snowmobile stunts and tricks tutorial</t>
        </is>
      </c>
      <c r="C7468"/>
      <c r="D7468"/>
      <c r="E7468" t="inlineStr">
        <is>
          <t>https://www.youtube.com/results?search_query=Snowmobile+stunts+and+tricks+tutorial&amp;sp=EgQgAXAB</t>
        </is>
      </c>
    </row>
    <row r="7469" ht="25.5" customHeight="1">
      <c r="A7469" t="inlineStr">
        <is>
          <t>snowmobile</t>
        </is>
      </c>
      <c r="B7469" t="inlineStr">
        <is>
          <t>Best snowmobile models review</t>
        </is>
      </c>
      <c r="C7469"/>
      <c r="D7469"/>
      <c r="E7469" t="inlineStr">
        <is>
          <t>https://www.youtube.com/results?search_query=Best+snowmobile+models+review&amp;sp=EgQgAXAB</t>
        </is>
      </c>
    </row>
    <row r="7470" ht="25.5" customHeight="1">
      <c r="A7470" t="inlineStr">
        <is>
          <t>snowmobile</t>
        </is>
      </c>
      <c r="B7470" t="inlineStr">
        <is>
          <t>Adventure snowmobiling in the Rocky Mountains</t>
        </is>
      </c>
      <c r="C7470"/>
      <c r="D7470"/>
      <c r="E7470" t="inlineStr">
        <is>
          <t>https://www.youtube.com/results?search_query=Adventure+snowmobiling+in+the+Rocky+Mountains&amp;sp=EgQgAXAB</t>
        </is>
      </c>
    </row>
    <row r="7471" ht="25.5" customHeight="1">
      <c r="A7471" t="inlineStr">
        <is>
          <t>snowmobile</t>
        </is>
      </c>
      <c r="B7471" t="inlineStr">
        <is>
          <t>How to do a snowmobile jump</t>
        </is>
      </c>
      <c r="C7471"/>
      <c r="D7471"/>
      <c r="E7471" t="inlineStr">
        <is>
          <t>https://www.youtube.com/results?search_query=How+to+do+a+snowmobile+jump&amp;sp=EgQgAXAB</t>
        </is>
      </c>
    </row>
    <row r="7472" ht="25.5" customHeight="1">
      <c r="A7472" t="inlineStr">
        <is>
          <t>snowmobile</t>
        </is>
      </c>
      <c r="B7472" t="inlineStr">
        <is>
          <t>Snowmobile safety guide</t>
        </is>
      </c>
      <c r="C7472"/>
      <c r="D7472"/>
      <c r="E7472" t="inlineStr">
        <is>
          <t>https://www.youtube.com/results?search_query=Snowmobile+safety+guide&amp;sp=EgQgAXAB</t>
        </is>
      </c>
    </row>
    <row r="7473" ht="25.5" customHeight="1">
      <c r="A7473" t="inlineStr">
        <is>
          <t>snowmobile</t>
        </is>
      </c>
      <c r="B7473" t="inlineStr">
        <is>
          <t>Training for a snowmobile race</t>
        </is>
      </c>
      <c r="C7473"/>
      <c r="D7473"/>
      <c r="E7473" t="inlineStr">
        <is>
          <t>https://www.youtube.com/results?search_query=Training+for+a+snowmobile+race&amp;sp=EgQgAXAB</t>
        </is>
      </c>
    </row>
    <row r="7474" ht="25.5" customHeight="1">
      <c r="A7474" t="inlineStr">
        <is>
          <t>hunting</t>
        </is>
      </c>
      <c r="B7474" t="inlineStr">
        <is>
          <t>How to start hunting for beginners</t>
        </is>
      </c>
      <c r="C7474"/>
      <c r="D7474"/>
      <c r="E7474" t="inlineStr">
        <is>
          <t>https://www.youtube.com/results?search_query=How+to+start+hunting+for+beginners&amp;sp=EgQgAXAB</t>
        </is>
      </c>
    </row>
    <row r="7475" ht="25.5" customHeight="1">
      <c r="A7475" t="inlineStr">
        <is>
          <t>hunting</t>
        </is>
      </c>
      <c r="B7475" t="inlineStr">
        <is>
          <t>Essential hunting gear for every hunter</t>
        </is>
      </c>
      <c r="C7475"/>
      <c r="D7475"/>
      <c r="E7475" t="inlineStr">
        <is>
          <t>https://www.youtube.com/results?search_query=Essential+hunting+gear+for+every+hunter&amp;sp=EgQgAXAB</t>
        </is>
      </c>
    </row>
    <row r="7476" ht="25.5" customHeight="1">
      <c r="A7476" t="inlineStr">
        <is>
          <t>hunting</t>
        </is>
      </c>
      <c r="B7476" t="inlineStr">
        <is>
          <t>Day in the life of a professional hunter</t>
        </is>
      </c>
      <c r="C7476"/>
      <c r="D7476"/>
      <c r="E7476" t="inlineStr">
        <is>
          <t>https://www.youtube.com/results?search_query=Day+in+the+life+of+a+professional+hunter&amp;sp=EgQgAXAB</t>
        </is>
      </c>
    </row>
    <row r="7477" ht="25.5" customHeight="1">
      <c r="A7477" t="inlineStr">
        <is>
          <t>hunting</t>
        </is>
      </c>
      <c r="B7477" t="inlineStr">
        <is>
          <t>Hunting techniques and strategies tutorial</t>
        </is>
      </c>
      <c r="C7477"/>
      <c r="D7477"/>
      <c r="E7477" t="inlineStr">
        <is>
          <t>https://www.youtube.com/results?search_query=Hunting+techniques+and+strategies+tutorial&amp;sp=EgQgAXAB</t>
        </is>
      </c>
    </row>
    <row r="7478" ht="25.5" customHeight="1">
      <c r="A7478" t="inlineStr">
        <is>
          <t>hunting</t>
        </is>
      </c>
      <c r="B7478" t="inlineStr">
        <is>
          <t>Duck hunting guide for beginners</t>
        </is>
      </c>
      <c r="C7478"/>
      <c r="D7478"/>
      <c r="E7478" t="inlineStr">
        <is>
          <t>https://www.youtube.com/results?search_query=Duck+hunting+guide+for+beginners&amp;sp=EgQgAXAB</t>
        </is>
      </c>
    </row>
    <row r="7479" ht="25.5" customHeight="1">
      <c r="A7479" t="inlineStr">
        <is>
          <t>hunting</t>
        </is>
      </c>
      <c r="B7479" t="inlineStr">
        <is>
          <t>How to track deer when hunting</t>
        </is>
      </c>
      <c r="C7479"/>
      <c r="D7479"/>
      <c r="E7479" t="inlineStr">
        <is>
          <t>https://www.youtube.com/results?search_query=How+to+track+deer+when+hunting&amp;sp=EgQgAXAB</t>
        </is>
      </c>
    </row>
    <row r="7480" ht="25.5" customHeight="1">
      <c r="A7480" t="inlineStr">
        <is>
          <t>hunting</t>
        </is>
      </c>
      <c r="B7480" t="inlineStr">
        <is>
          <t>Techniques for archery hunting</t>
        </is>
      </c>
      <c r="C7480"/>
      <c r="D7480"/>
      <c r="E7480" t="inlineStr">
        <is>
          <t>https://www.youtube.com/results?search_query=Techniques+for+archery+hunting&amp;sp=EgQgAXAB</t>
        </is>
      </c>
    </row>
    <row r="7481" ht="25.5" customHeight="1">
      <c r="A7481" t="inlineStr">
        <is>
          <t>hunting</t>
        </is>
      </c>
      <c r="B7481" t="inlineStr">
        <is>
          <t>Bow hunting vs rifle hunting comparison</t>
        </is>
      </c>
      <c r="C7481"/>
      <c r="D7481"/>
      <c r="E7481" t="inlineStr">
        <is>
          <t>https://www.youtube.com/results?search_query=Bow+hunting+vs+rifle+hunting+comparison&amp;sp=EgQgAXAB</t>
        </is>
      </c>
    </row>
    <row r="7482" ht="25.5" customHeight="1">
      <c r="A7482" t="inlineStr">
        <is>
          <t>hunting</t>
        </is>
      </c>
      <c r="B7482" t="inlineStr">
        <is>
          <t>Wilderness survival tips for hunters</t>
        </is>
      </c>
      <c r="C7482"/>
      <c r="D7482"/>
      <c r="E7482" t="inlineStr">
        <is>
          <t>https://www.youtube.com/results?search_query=Wilderness+survival+tips+for+hunters&amp;sp=EgQgAXAB</t>
        </is>
      </c>
    </row>
    <row r="7483" ht="25.5" customHeight="1">
      <c r="A7483" t="inlineStr">
        <is>
          <t>hunting</t>
        </is>
      </c>
      <c r="B7483" t="inlineStr">
        <is>
          <t>Best places to hunt in the world</t>
        </is>
      </c>
      <c r="C7483"/>
      <c r="D7483"/>
      <c r="E7483" t="inlineStr">
        <is>
          <t>https://www.youtube.com/results?search_query=Best+places+to+hunt+in+the+world&amp;sp=EgQgAXAB</t>
        </is>
      </c>
    </row>
    <row r="7484" ht="25.5" customHeight="1">
      <c r="A7484" t="inlineStr">
        <is>
          <t>deer hunting</t>
        </is>
      </c>
      <c r="B7484" t="inlineStr">
        <is>
          <t>How to hunt deer for beginners</t>
        </is>
      </c>
      <c r="C7484"/>
      <c r="D7484"/>
      <c r="E7484" t="inlineStr">
        <is>
          <t>https://www.youtube.com/results?search_query=How+to+hunt+deer+for+beginners&amp;sp=EgQgAXAB</t>
        </is>
      </c>
    </row>
    <row r="7485" ht="25.5" customHeight="1">
      <c r="A7485" t="inlineStr">
        <is>
          <t>deer hunting</t>
        </is>
      </c>
      <c r="B7485" t="inlineStr">
        <is>
          <t>Best techniques to hunt deer</t>
        </is>
      </c>
      <c r="C7485"/>
      <c r="D7485"/>
      <c r="E7485" t="inlineStr">
        <is>
          <t>https://www.youtube.com/results?search_query=Best+techniques+to+hunt+deer&amp;sp=EgQgAXAB</t>
        </is>
      </c>
    </row>
    <row r="7486" ht="25.5" customHeight="1">
      <c r="A7486" t="inlineStr">
        <is>
          <t>deer hunting</t>
        </is>
      </c>
      <c r="B7486" t="inlineStr">
        <is>
          <t>Deer hunting season tips and tricks</t>
        </is>
      </c>
      <c r="C7486"/>
      <c r="D7486"/>
      <c r="E7486" t="inlineStr">
        <is>
          <t>https://www.youtube.com/results?search_query=Deer+hunting+season+tips+and+tricks&amp;sp=EgQgAXAB</t>
        </is>
      </c>
    </row>
    <row r="7487" ht="25.5" customHeight="1">
      <c r="A7487" t="inlineStr">
        <is>
          <t>deer hunting</t>
        </is>
      </c>
      <c r="B7487" t="inlineStr">
        <is>
          <t>Day in the life of a deer hunter</t>
        </is>
      </c>
      <c r="C7487"/>
      <c r="D7487"/>
      <c r="E7487" t="inlineStr">
        <is>
          <t>https://www.youtube.com/results?search_query=Day+in+the+life+of+a+deer+hunter&amp;sp=EgQgAXAB</t>
        </is>
      </c>
    </row>
    <row r="7488" ht="25.5" customHeight="1">
      <c r="A7488" t="inlineStr">
        <is>
          <t>deer hunting</t>
        </is>
      </c>
      <c r="B7488" t="inlineStr">
        <is>
          <t>Expert guide to hunting deer</t>
        </is>
      </c>
      <c r="C7488"/>
      <c r="D7488"/>
      <c r="E7488" t="inlineStr">
        <is>
          <t>https://www.youtube.com/results?search_query=Expert+guide+to+hunting+deer&amp;sp=EgQgAXAB</t>
        </is>
      </c>
    </row>
    <row r="7489" ht="25.5" customHeight="1">
      <c r="A7489" t="inlineStr">
        <is>
          <t>deer hunting</t>
        </is>
      </c>
      <c r="B7489" t="inlineStr">
        <is>
          <t>Documentary on deer hunting</t>
        </is>
      </c>
      <c r="C7489"/>
      <c r="D7489"/>
      <c r="E7489" t="inlineStr">
        <is>
          <t>https://www.youtube.com/results?search_query=Documentary+on+deer+hunting&amp;sp=EgQgAXAB</t>
        </is>
      </c>
    </row>
    <row r="7490" ht="25.5" customHeight="1">
      <c r="A7490" t="inlineStr">
        <is>
          <t>deer hunting</t>
        </is>
      </c>
      <c r="B7490" t="inlineStr">
        <is>
          <t>Deer hunting strategies for success</t>
        </is>
      </c>
      <c r="C7490"/>
      <c r="D7490"/>
      <c r="E7490" t="inlineStr">
        <is>
          <t>https://www.youtube.com/results?search_query=Deer+hunting+strategies+for+success&amp;sp=EgQgAXAB</t>
        </is>
      </c>
    </row>
    <row r="7491" ht="25.5" customHeight="1">
      <c r="A7491" t="inlineStr">
        <is>
          <t>deer hunting</t>
        </is>
      </c>
      <c r="B7491" t="inlineStr">
        <is>
          <t>Essential gear for deer hunting</t>
        </is>
      </c>
      <c r="C7491"/>
      <c r="D7491"/>
      <c r="E7491" t="inlineStr">
        <is>
          <t>https://www.youtube.com/results?search_query=Essential+gear+for+deer+hunting&amp;sp=EgQgAXAB</t>
        </is>
      </c>
    </row>
    <row r="7492" ht="25.5" customHeight="1">
      <c r="A7492" t="inlineStr">
        <is>
          <t>deer hunting</t>
        </is>
      </c>
      <c r="B7492" t="inlineStr">
        <is>
          <t>How to track deer for hunting</t>
        </is>
      </c>
      <c r="C7492"/>
      <c r="D7492"/>
      <c r="E7492" t="inlineStr">
        <is>
          <t>https://www.youtube.com/results?search_query=How+to+track+deer+for+hunting&amp;sp=EgQgAXAB</t>
        </is>
      </c>
    </row>
    <row r="7493" ht="25.5" customHeight="1">
      <c r="A7493" t="inlineStr">
        <is>
          <t>deer hunting</t>
        </is>
      </c>
      <c r="B7493" t="inlineStr">
        <is>
          <t>Safety tips for deer hunting</t>
        </is>
      </c>
      <c r="C7493"/>
      <c r="D7493"/>
      <c r="E7493" t="inlineStr">
        <is>
          <t>https://www.youtube.com/results?search_query=Safety+tips+for+deer+hunting&amp;sp=EgQgAXAB</t>
        </is>
      </c>
    </row>
    <row r="7494" ht="25.5" customHeight="1">
      <c r="A7494" t="inlineStr">
        <is>
          <t>fox hunting</t>
        </is>
      </c>
      <c r="B7494" t="inlineStr">
        <is>
          <t>How to Fox Hunt: A beginner's guide</t>
        </is>
      </c>
      <c r="C7494"/>
      <c r="D7494"/>
      <c r="E7494" t="inlineStr">
        <is>
          <t>https://www.youtube.com/results?search_query=How+to+Fox+Hunt:+A+beginner's+guide&amp;sp=EgQgAXAB</t>
        </is>
      </c>
    </row>
    <row r="7495" ht="25.5" customHeight="1">
      <c r="A7495" t="inlineStr">
        <is>
          <t>fox hunting</t>
        </is>
      </c>
      <c r="B7495" t="inlineStr">
        <is>
          <t>Day in the Life of a Fox Hunter</t>
        </is>
      </c>
      <c r="C7495"/>
      <c r="D7495"/>
      <c r="E7495" t="inlineStr">
        <is>
          <t>https://www.youtube.com/results?search_query=Day+in+the+Life+of+a+Fox+Hunter&amp;sp=EgQgAXAB</t>
        </is>
      </c>
    </row>
    <row r="7496" ht="25.5" customHeight="1">
      <c r="A7496" t="inlineStr">
        <is>
          <t>fox hunting</t>
        </is>
      </c>
      <c r="B7496" t="inlineStr">
        <is>
          <t>What equipment is needed for Fox Hunting?</t>
        </is>
      </c>
      <c r="C7496"/>
      <c r="D7496"/>
      <c r="E7496" t="inlineStr">
        <is>
          <t>https://www.youtube.com/results?search_query=What+equipment+is+needed+for+Fox+Hunting?&amp;sp=EgQgAXAB</t>
        </is>
      </c>
    </row>
    <row r="7497" ht="25.5" customHeight="1">
      <c r="A7497" t="inlineStr">
        <is>
          <t>fox hunting</t>
        </is>
      </c>
      <c r="B7497" t="inlineStr">
        <is>
          <t>Traditional Fox hunting season in the UK</t>
        </is>
      </c>
      <c r="C7497"/>
      <c r="D7497"/>
      <c r="E7497" t="inlineStr">
        <is>
          <t>https://www.youtube.com/results?search_query=Traditional+Fox+hunting+season+in+the+UK&amp;sp=EgQgAXAB</t>
        </is>
      </c>
    </row>
    <row r="7498" ht="25.5" customHeight="1">
      <c r="A7498" t="inlineStr">
        <is>
          <t>fox hunting</t>
        </is>
      </c>
      <c r="B7498" t="inlineStr">
        <is>
          <t>Documentary on ethical issues related to Fox hunting</t>
        </is>
      </c>
      <c r="C7498"/>
      <c r="D7498"/>
      <c r="E7498" t="inlineStr">
        <is>
          <t>https://www.youtube.com/results?search_query=Documentary+on+ethical+issues+related+to+Fox+hunting&amp;sp=EgQgAXAB</t>
        </is>
      </c>
    </row>
    <row r="7499" ht="25.5" customHeight="1">
      <c r="A7499" t="inlineStr">
        <is>
          <t>fox hunting</t>
        </is>
      </c>
      <c r="B7499" t="inlineStr">
        <is>
          <t>Behind the scenes of a Fox Hunt in Ireland</t>
        </is>
      </c>
      <c r="C7499"/>
      <c r="D7499"/>
      <c r="E7499" t="inlineStr">
        <is>
          <t>https://www.youtube.com/results?search_query=Behind+the+scenes+of+a+Fox+Hunt+in+Ireland&amp;sp=EgQgAXAB</t>
        </is>
      </c>
    </row>
    <row r="7500" ht="25.5" customHeight="1">
      <c r="A7500" t="inlineStr">
        <is>
          <t>fox hunting</t>
        </is>
      </c>
      <c r="B7500" t="inlineStr">
        <is>
          <t>Comparing modern and traditional Fox Hunting methods</t>
        </is>
      </c>
      <c r="C7500"/>
      <c r="D7500"/>
      <c r="E7500" t="inlineStr">
        <is>
          <t>https://www.youtube.com/results?search_query=Comparing+modern+and+traditional+Fox+Hunting+methods&amp;sp=EgQgAXAB</t>
        </is>
      </c>
    </row>
    <row r="7501" ht="25.5" customHeight="1">
      <c r="A7501" t="inlineStr">
        <is>
          <t>fox hunting</t>
        </is>
      </c>
      <c r="B7501" t="inlineStr">
        <is>
          <t>Fox Hunting: Tips and tricks for beginners</t>
        </is>
      </c>
      <c r="C7501"/>
      <c r="D7501"/>
      <c r="E7501" t="inlineStr">
        <is>
          <t>https://www.youtube.com/results?search_query=Fox+Hunting:+Tips+and+tricks+for+beginners&amp;sp=EgQgAXAB</t>
        </is>
      </c>
    </row>
    <row r="7502" ht="25.5" customHeight="1">
      <c r="A7502" t="inlineStr">
        <is>
          <t>fox hunting</t>
        </is>
      </c>
      <c r="B7502" t="inlineStr">
        <is>
          <t>How to train a hound for Fox Hunting</t>
        </is>
      </c>
      <c r="C7502"/>
      <c r="D7502"/>
      <c r="E7502" t="inlineStr">
        <is>
          <t>https://www.youtube.com/results?search_query=How+to+train+a+hound+for+Fox+Hunting&amp;sp=EgQgAXAB</t>
        </is>
      </c>
    </row>
    <row r="7503" ht="25.5" customHeight="1">
      <c r="A7503" t="inlineStr">
        <is>
          <t>fox hunting</t>
        </is>
      </c>
      <c r="B7503" t="inlineStr">
        <is>
          <t>Live Fox Hunt: The thrill of the chase</t>
        </is>
      </c>
      <c r="C7503"/>
      <c r="D7503"/>
      <c r="E7503" t="inlineStr">
        <is>
          <t>https://www.youtube.com/results?search_query=Live+Fox+Hunt:+The+thrill+of+the+chase&amp;sp=EgQgAXAB</t>
        </is>
      </c>
    </row>
    <row r="7504" ht="25.5" customHeight="1">
      <c r="A7504" t="inlineStr">
        <is>
          <t>disc dog</t>
        </is>
      </c>
      <c r="B7504" t="inlineStr">
        <is>
          <t>How to train your dog for disc dog</t>
        </is>
      </c>
      <c r="C7504"/>
      <c r="D7504"/>
      <c r="E7504" t="inlineStr">
        <is>
          <t>https://www.youtube.com/results?search_query=How+to+train+your+dog+for+disc+dog&amp;sp=EgQgAXAB</t>
        </is>
      </c>
    </row>
    <row r="7505" ht="25.5" customHeight="1">
      <c r="A7505" t="inlineStr">
        <is>
          <t>disc dog</t>
        </is>
      </c>
      <c r="B7505" t="inlineStr">
        <is>
          <t>Best disc dog tricks caught on camera</t>
        </is>
      </c>
      <c r="C7505"/>
      <c r="D7505"/>
      <c r="E7505" t="inlineStr">
        <is>
          <t>https://www.youtube.com/results?search_query=Best+disc+dog+tricks+caught+on+camera&amp;sp=EgQgAXAB</t>
        </is>
      </c>
    </row>
    <row r="7506" ht="25.5" customHeight="1">
      <c r="A7506" t="inlineStr">
        <is>
          <t>disc dog</t>
        </is>
      </c>
      <c r="B7506" t="inlineStr">
        <is>
          <t>Day in the life of a disc dog trainer</t>
        </is>
      </c>
      <c r="C7506"/>
      <c r="D7506"/>
      <c r="E7506" t="inlineStr">
        <is>
          <t>https://www.youtube.com/results?search_query=Day+in+the+life+of+a+disc+dog+trainer&amp;sp=EgQgAXAB</t>
        </is>
      </c>
    </row>
    <row r="7507" ht="25.5" customHeight="1">
      <c r="A7507" t="inlineStr">
        <is>
          <t>disc dog</t>
        </is>
      </c>
      <c r="B7507" t="inlineStr">
        <is>
          <t>Ultimate disc dog competition highlights</t>
        </is>
      </c>
      <c r="C7507"/>
      <c r="D7507"/>
      <c r="E7507" t="inlineStr">
        <is>
          <t>https://www.youtube.com/results?search_query=Ultimate+disc+dog+competition+highlights&amp;sp=EgQgAXAB</t>
        </is>
      </c>
    </row>
    <row r="7508" ht="25.5" customHeight="1">
      <c r="A7508" t="inlineStr">
        <is>
          <t>disc dog</t>
        </is>
      </c>
      <c r="B7508" t="inlineStr">
        <is>
          <t>Tips and tricks for beginners in disc dog</t>
        </is>
      </c>
      <c r="C7508"/>
      <c r="D7508"/>
      <c r="E7508" t="inlineStr">
        <is>
          <t>https://www.youtube.com/results?search_query=Tips+and+tricks+for+beginners+in+disc+dog&amp;sp=EgQgAXAB</t>
        </is>
      </c>
    </row>
    <row r="7509" ht="25.5" customHeight="1">
      <c r="A7509" t="inlineStr">
        <is>
          <t>disc dog</t>
        </is>
      </c>
      <c r="B7509" t="inlineStr">
        <is>
          <t>Disc dog training exercises and routines</t>
        </is>
      </c>
      <c r="C7509"/>
      <c r="D7509"/>
      <c r="E7509" t="inlineStr">
        <is>
          <t>https://www.youtube.com/results?search_query=Disc+dog+training+exercises+and+routines&amp;sp=EgQgAXAB</t>
        </is>
      </c>
    </row>
    <row r="7510" ht="25.5" customHeight="1">
      <c r="A7510" t="inlineStr">
        <is>
          <t>disc dog</t>
        </is>
      </c>
      <c r="B7510" t="inlineStr">
        <is>
          <t>Professional disc dog performances</t>
        </is>
      </c>
      <c r="C7510"/>
      <c r="D7510"/>
      <c r="E7510" t="inlineStr">
        <is>
          <t>https://www.youtube.com/results?search_query=Professional+disc+dog+performances&amp;sp=EgQgAXAB</t>
        </is>
      </c>
    </row>
    <row r="7511" ht="25.5" customHeight="1">
      <c r="A7511" t="inlineStr">
        <is>
          <t>disc dog</t>
        </is>
      </c>
      <c r="B7511" t="inlineStr">
        <is>
          <t>Learn to play disc dog: step by step guide</t>
        </is>
      </c>
      <c r="C7511"/>
      <c r="D7511"/>
      <c r="E7511" t="inlineStr">
        <is>
          <t>https://www.youtube.com/results?search_query=Learn+to+play+disc+dog:+step+by+step+guide&amp;sp=EgQgAXAB</t>
        </is>
      </c>
    </row>
    <row r="7512" ht="25.5" customHeight="1">
      <c r="A7512" t="inlineStr">
        <is>
          <t>disc dog</t>
        </is>
      </c>
      <c r="B7512" t="inlineStr">
        <is>
          <t>Improving your disc dog skills</t>
        </is>
      </c>
      <c r="C7512"/>
      <c r="D7512"/>
      <c r="E7512" t="inlineStr">
        <is>
          <t>https://www.youtube.com/results?search_query=Improving+your+disc+dog+skills&amp;sp=EgQgAXAB</t>
        </is>
      </c>
    </row>
    <row r="7513" ht="25.5" customHeight="1">
      <c r="A7513" t="inlineStr">
        <is>
          <t>disc dog</t>
        </is>
      </c>
      <c r="B7513" t="inlineStr">
        <is>
          <t>Famous disc dog champions and their training methods</t>
        </is>
      </c>
      <c r="C7513"/>
      <c r="D7513"/>
      <c r="E7513" t="inlineStr">
        <is>
          <t>https://www.youtube.com/results?search_query=Famous+disc+dog+champions+and+their+training+methods&amp;sp=EgQgAXAB</t>
        </is>
      </c>
    </row>
    <row r="7514" ht="25.5" customHeight="1">
      <c r="A7514" t="inlineStr">
        <is>
          <t>bikejoring</t>
        </is>
      </c>
      <c r="B7514" t="inlineStr">
        <is>
          <t>What is bikejoring: Introduction and basics</t>
        </is>
      </c>
      <c r="C7514"/>
      <c r="D7514"/>
      <c r="E7514" t="inlineStr">
        <is>
          <t>https://www.youtube.com/results?search_query=What+is+bikejoring:+Introduction+and+basics&amp;sp=EgQgAXAB</t>
        </is>
      </c>
    </row>
    <row r="7515" ht="25.5" customHeight="1">
      <c r="A7515" t="inlineStr">
        <is>
          <t>bikejoring</t>
        </is>
      </c>
      <c r="B7515" t="inlineStr">
        <is>
          <t>How to start bikejoring: Beginner's guide</t>
        </is>
      </c>
      <c r="C7515"/>
      <c r="D7515"/>
      <c r="E7515" t="inlineStr">
        <is>
          <t>https://www.youtube.com/results?search_query=How+to+start+bikejoring:+Beginner's+guide&amp;sp=EgQgAXAB</t>
        </is>
      </c>
    </row>
    <row r="7516" ht="25.5" customHeight="1">
      <c r="A7516" t="inlineStr">
        <is>
          <t>bikejoring</t>
        </is>
      </c>
      <c r="B7516" t="inlineStr">
        <is>
          <t>Bikejoring training techniques</t>
        </is>
      </c>
      <c r="C7516"/>
      <c r="D7516"/>
      <c r="E7516" t="inlineStr">
        <is>
          <t>https://www.youtube.com/results?search_query=Bikejoring+training+techniques&amp;sp=EgQgAXAB</t>
        </is>
      </c>
    </row>
    <row r="7517" ht="25.5" customHeight="1">
      <c r="A7517" t="inlineStr">
        <is>
          <t>bikejoring</t>
        </is>
      </c>
      <c r="B7517" t="inlineStr">
        <is>
          <t>Top 10 bikejoring tips for beginners</t>
        </is>
      </c>
      <c r="C7517"/>
      <c r="D7517"/>
      <c r="E7517" t="inlineStr">
        <is>
          <t>https://www.youtube.com/results?search_query=Top+10+bikejoring+tips+for+beginners&amp;sp=EgQgAXAB</t>
        </is>
      </c>
    </row>
    <row r="7518" ht="25.5" customHeight="1">
      <c r="A7518" t="inlineStr">
        <is>
          <t>bikejoring</t>
        </is>
      </c>
      <c r="B7518" t="inlineStr">
        <is>
          <t>Bikejoring with your dog: Stepbystep training</t>
        </is>
      </c>
      <c r="C7518"/>
      <c r="D7518"/>
      <c r="E7518" t="inlineStr">
        <is>
          <t>https://www.youtube.com/results?search_query=Bikejoring+with+your+dog:+Stepbystep+training&amp;sp=EgQgAXAB</t>
        </is>
      </c>
    </row>
    <row r="7519" ht="25.5" customHeight="1">
      <c r="A7519" t="inlineStr">
        <is>
          <t>bikejoring</t>
        </is>
      </c>
      <c r="B7519" t="inlineStr">
        <is>
          <t>Best gear for bikejoring: Reviews and recommendations</t>
        </is>
      </c>
      <c r="C7519"/>
      <c r="D7519"/>
      <c r="E7519" t="inlineStr">
        <is>
          <t>https://www.youtube.com/results?search_query=Best+gear+for+bikejoring:+Reviews+and+recommendations&amp;sp=EgQgAXAB</t>
        </is>
      </c>
    </row>
    <row r="7520" ht="25.5" customHeight="1">
      <c r="A7520" t="inlineStr">
        <is>
          <t>bikejoring</t>
        </is>
      </c>
      <c r="B7520" t="inlineStr">
        <is>
          <t>Day in the life of a bikejorer</t>
        </is>
      </c>
      <c r="C7520"/>
      <c r="D7520"/>
      <c r="E7520" t="inlineStr">
        <is>
          <t>https://www.youtube.com/results?search_query=Day+in+the+life+of+a+bikejorer&amp;sp=EgQgAXAB</t>
        </is>
      </c>
    </row>
    <row r="7521" ht="25.5" customHeight="1">
      <c r="A7521" t="inlineStr">
        <is>
          <t>bikejoring</t>
        </is>
      </c>
      <c r="B7521" t="inlineStr">
        <is>
          <t>How to train your dog for bikejoring</t>
        </is>
      </c>
      <c r="C7521"/>
      <c r="D7521"/>
      <c r="E7521" t="inlineStr">
        <is>
          <t>https://www.youtube.com/results?search_query=How+to+train+your+dog+for+bikejoring&amp;sp=EgQgAXAB</t>
        </is>
      </c>
    </row>
    <row r="7522" ht="25.5" customHeight="1">
      <c r="A7522" t="inlineStr">
        <is>
          <t>bikejoring</t>
        </is>
      </c>
      <c r="B7522" t="inlineStr">
        <is>
          <t>Bikejoring races: Highlights and tips</t>
        </is>
      </c>
      <c r="C7522"/>
      <c r="D7522"/>
      <c r="E7522" t="inlineStr">
        <is>
          <t>https://www.youtube.com/results?search_query=Bikejoring+races:+Highlights+and+tips&amp;sp=EgQgAXAB</t>
        </is>
      </c>
    </row>
    <row r="7523" ht="25.5" customHeight="1">
      <c r="A7523" t="inlineStr">
        <is>
          <t>bikejoring</t>
        </is>
      </c>
      <c r="B7523" t="inlineStr">
        <is>
          <t>Bikejoring safety tips: How to avoid injuries</t>
        </is>
      </c>
      <c r="C7523"/>
      <c r="D7523"/>
      <c r="E7523" t="inlineStr">
        <is>
          <t>https://www.youtube.com/results?search_query=Bikejoring+safety+tips:+How+to+avoid+injuries&amp;sp=EgQgAXAB</t>
        </is>
      </c>
    </row>
    <row r="7524" ht="25.5" customHeight="1">
      <c r="A7524" t="inlineStr">
        <is>
          <t>carting</t>
        </is>
      </c>
      <c r="B7524" t="inlineStr">
        <is>
          <t>How to start gocarting as a beginner</t>
        </is>
      </c>
      <c r="C7524"/>
      <c r="D7524"/>
      <c r="E7524" t="inlineStr">
        <is>
          <t>https://www.youtube.com/results?search_query=How+to+start+gocarting+as+a+beginner&amp;sp=EgQgAXAB</t>
        </is>
      </c>
    </row>
    <row r="7525" ht="25.5" customHeight="1">
      <c r="A7525" t="inlineStr">
        <is>
          <t>carting</t>
        </is>
      </c>
      <c r="B7525" t="inlineStr">
        <is>
          <t>Essential carting techniques for beginners</t>
        </is>
      </c>
      <c r="C7525"/>
      <c r="D7525"/>
      <c r="E7525" t="inlineStr">
        <is>
          <t>https://www.youtube.com/results?search_query=Essential+carting+techniques+for+beginners&amp;sp=EgQgAXAB</t>
        </is>
      </c>
    </row>
    <row r="7526" ht="25.5" customHeight="1">
      <c r="A7526" t="inlineStr">
        <is>
          <t>carting</t>
        </is>
      </c>
      <c r="B7526" t="inlineStr">
        <is>
          <t>Gocart racing tips and tricks</t>
        </is>
      </c>
      <c r="C7526"/>
      <c r="D7526"/>
      <c r="E7526" t="inlineStr">
        <is>
          <t>https://www.youtube.com/results?search_query=Gocart+racing+tips+and+tricks&amp;sp=EgQgAXAB</t>
        </is>
      </c>
    </row>
    <row r="7527" ht="25.5" customHeight="1">
      <c r="A7527" t="inlineStr">
        <is>
          <t>carting</t>
        </is>
      </c>
      <c r="B7527" t="inlineStr">
        <is>
          <t>Day in the life of a professional gocart racer</t>
        </is>
      </c>
      <c r="C7527"/>
      <c r="D7527"/>
      <c r="E7527" t="inlineStr">
        <is>
          <t>https://www.youtube.com/results?search_query=Day+in+the+life+of+a+professional+gocart+racer&amp;sp=EgQgAXAB</t>
        </is>
      </c>
    </row>
    <row r="7528" ht="25.5" customHeight="1">
      <c r="A7528" t="inlineStr">
        <is>
          <t>carting</t>
        </is>
      </c>
      <c r="B7528" t="inlineStr">
        <is>
          <t>Understanding carting gear for beginners</t>
        </is>
      </c>
      <c r="C7528"/>
      <c r="D7528"/>
      <c r="E7528" t="inlineStr">
        <is>
          <t>https://www.youtube.com/results?search_query=Understanding+carting+gear+for+beginners&amp;sp=EgQgAXAB</t>
        </is>
      </c>
    </row>
    <row r="7529" ht="25.5" customHeight="1">
      <c r="A7529" t="inlineStr">
        <is>
          <t>carting</t>
        </is>
      </c>
      <c r="B7529" t="inlineStr">
        <is>
          <t>Mastering the art of carting: A comprehensive guide</t>
        </is>
      </c>
      <c r="C7529"/>
      <c r="D7529"/>
      <c r="E7529" t="inlineStr">
        <is>
          <t>https://www.youtube.com/results?search_query=Mastering+the+art+of+carting:+A+comprehensive+guide&amp;sp=EgQgAXAB</t>
        </is>
      </c>
    </row>
    <row r="7530" ht="25.5" customHeight="1">
      <c r="A7530" t="inlineStr">
        <is>
          <t>carting</t>
        </is>
      </c>
      <c r="B7530" t="inlineStr">
        <is>
          <t>Safety measures to keep in mind while gocarting</t>
        </is>
      </c>
      <c r="C7530"/>
      <c r="D7530"/>
      <c r="E7530" t="inlineStr">
        <is>
          <t>https://www.youtube.com/results?search_query=Safety+measures+to+keep+in+mind+while+gocarting&amp;sp=EgQgAXAB</t>
        </is>
      </c>
    </row>
    <row r="7531" ht="25.5" customHeight="1">
      <c r="A7531" t="inlineStr">
        <is>
          <t>carting</t>
        </is>
      </c>
      <c r="B7531" t="inlineStr">
        <is>
          <t>Step by step guide to assembling a gocart</t>
        </is>
      </c>
      <c r="C7531"/>
      <c r="D7531"/>
      <c r="E7531" t="inlineStr">
        <is>
          <t>https://www.youtube.com/results?search_query=Step+by+step+guide+to+assembling+a+gocart&amp;sp=EgQgAXAB</t>
        </is>
      </c>
    </row>
    <row r="7532" ht="25.5" customHeight="1">
      <c r="A7532" t="inlineStr">
        <is>
          <t>carting</t>
        </is>
      </c>
      <c r="B7532" t="inlineStr">
        <is>
          <t>Exploring the world of competitive carting</t>
        </is>
      </c>
      <c r="C7532"/>
      <c r="D7532"/>
      <c r="E7532" t="inlineStr">
        <is>
          <t>https://www.youtube.com/results?search_query=Exploring+the+world+of+competitive+carting&amp;sp=EgQgAXAB</t>
        </is>
      </c>
    </row>
    <row r="7533" ht="25.5" customHeight="1">
      <c r="A7533" t="inlineStr">
        <is>
          <t>carting</t>
        </is>
      </c>
      <c r="B7533" t="inlineStr">
        <is>
          <t>Highspeed gocarting: A thrilling journey.</t>
        </is>
      </c>
      <c r="C7533"/>
      <c r="D7533"/>
      <c r="E7533" t="inlineStr">
        <is>
          <t>https://www.youtube.com/results?search_query=Highspeed+gocarting:+A+thrilling+journey.&amp;sp=EgQgAXAB</t>
        </is>
      </c>
    </row>
    <row r="7534" ht="25.5" customHeight="1">
      <c r="A7534" t="inlineStr">
        <is>
          <t>obedience trial</t>
        </is>
      </c>
      <c r="B7534" t="inlineStr">
        <is>
          <t>How to train your dog for obedience trial</t>
        </is>
      </c>
      <c r="C7534"/>
      <c r="D7534"/>
      <c r="E7534" t="inlineStr">
        <is>
          <t>https://www.youtube.com/results?search_query=How+to+train+your+dog+for+obedience+trial&amp;sp=EgQgAXAB</t>
        </is>
      </c>
    </row>
    <row r="7535" ht="25.5" customHeight="1">
      <c r="A7535" t="inlineStr">
        <is>
          <t>obedience trial</t>
        </is>
      </c>
      <c r="B7535" t="inlineStr">
        <is>
          <t>Obedience trial training methods</t>
        </is>
      </c>
      <c r="C7535"/>
      <c r="D7535"/>
      <c r="E7535" t="inlineStr">
        <is>
          <t>https://www.youtube.com/results?search_query=Obedience+trial+training+methods&amp;sp=EgQgAXAB</t>
        </is>
      </c>
    </row>
    <row r="7536" ht="25.5" customHeight="1">
      <c r="A7536" t="inlineStr">
        <is>
          <t>obedience trial</t>
        </is>
      </c>
      <c r="B7536" t="inlineStr">
        <is>
          <t>Obedience trial for beginners</t>
        </is>
      </c>
      <c r="C7536"/>
      <c r="D7536"/>
      <c r="E7536" t="inlineStr">
        <is>
          <t>https://www.youtube.com/results?search_query=Obedience+trial+for+beginners&amp;sp=EgQgAXAB</t>
        </is>
      </c>
    </row>
    <row r="7537" ht="25.5" customHeight="1">
      <c r="A7537" t="inlineStr">
        <is>
          <t>obedience trial</t>
        </is>
      </c>
      <c r="B7537" t="inlineStr">
        <is>
          <t>Day in the life of an obedience trial champion</t>
        </is>
      </c>
      <c r="C7537"/>
      <c r="D7537"/>
      <c r="E7537" t="inlineStr">
        <is>
          <t>https://www.youtube.com/results?search_query=Day+in+the+life+of+an+obedience+trial+champion&amp;sp=EgQgAXAB</t>
        </is>
      </c>
    </row>
    <row r="7538" ht="25.5" customHeight="1">
      <c r="A7538" t="inlineStr">
        <is>
          <t>obedience trial</t>
        </is>
      </c>
      <c r="B7538" t="inlineStr">
        <is>
          <t>Understanding the rules of obedience trial</t>
        </is>
      </c>
      <c r="C7538"/>
      <c r="D7538"/>
      <c r="E7538" t="inlineStr">
        <is>
          <t>https://www.youtube.com/results?search_query=Understanding+the+rules+of+obedience+trial&amp;sp=EgQgAXAB</t>
        </is>
      </c>
    </row>
    <row r="7539" ht="25.5" customHeight="1">
      <c r="A7539" t="inlineStr">
        <is>
          <t>obedience trial</t>
        </is>
      </c>
      <c r="B7539" t="inlineStr">
        <is>
          <t>Professional obedience trial training stepbystep</t>
        </is>
      </c>
      <c r="C7539"/>
      <c r="D7539"/>
      <c r="E7539" t="inlineStr">
        <is>
          <t>https://www.youtube.com/results?search_query=Professional+obedience+trial+training+stepbystep&amp;sp=EgQgAXAB</t>
        </is>
      </c>
    </row>
    <row r="7540" ht="25.5" customHeight="1">
      <c r="A7540" t="inlineStr">
        <is>
          <t>obedience trial</t>
        </is>
      </c>
      <c r="B7540" t="inlineStr">
        <is>
          <t>Common mistakes to avoid in obedience trial</t>
        </is>
      </c>
      <c r="C7540"/>
      <c r="D7540"/>
      <c r="E7540" t="inlineStr">
        <is>
          <t>https://www.youtube.com/results?search_query=Common+mistakes+to+avoid+in+obedience+trial&amp;sp=EgQgAXAB</t>
        </is>
      </c>
    </row>
    <row r="7541" ht="25.5" customHeight="1">
      <c r="A7541" t="inlineStr">
        <is>
          <t>obedience trial</t>
        </is>
      </c>
      <c r="B7541" t="inlineStr">
        <is>
          <t>Obedience trial winning strategies explained</t>
        </is>
      </c>
      <c r="C7541"/>
      <c r="D7541"/>
      <c r="E7541" t="inlineStr">
        <is>
          <t>https://www.youtube.com/results?search_query=Obedience+trial+winning+strategies+explained&amp;sp=EgQgAXAB</t>
        </is>
      </c>
    </row>
    <row r="7542" ht="25.5" customHeight="1">
      <c r="A7542" t="inlineStr">
        <is>
          <t>obedience trial</t>
        </is>
      </c>
      <c r="B7542" t="inlineStr">
        <is>
          <t>Preparation tips for your first obedience trial</t>
        </is>
      </c>
      <c r="C7542"/>
      <c r="D7542"/>
      <c r="E7542" t="inlineStr">
        <is>
          <t>https://www.youtube.com/results?search_query=Preparation+tips+for+your+first+obedience+trial&amp;sp=EgQgAXAB</t>
        </is>
      </c>
    </row>
    <row r="7543" ht="25.5" customHeight="1">
      <c r="A7543" t="inlineStr">
        <is>
          <t>obedience trial</t>
        </is>
      </c>
      <c r="B7543" t="inlineStr">
        <is>
          <t>Expert advice on succeeding in obedience trials.</t>
        </is>
      </c>
      <c r="C7543"/>
      <c r="D7543"/>
      <c r="E7543" t="inlineStr">
        <is>
          <t>https://www.youtube.com/results?search_query=Expert+advice+on+succeeding+in+obedience+trials.&amp;sp=EgQgAXAB</t>
        </is>
      </c>
    </row>
    <row r="7544" ht="25.5" customHeight="1">
      <c r="A7544" t="inlineStr">
        <is>
          <t>conformation show</t>
        </is>
      </c>
      <c r="B7544" t="inlineStr">
        <is>
          <t>How to train your dog for a conformation show</t>
        </is>
      </c>
      <c r="C7544"/>
      <c r="D7544"/>
      <c r="E7544" t="inlineStr">
        <is>
          <t>https://www.youtube.com/results?search_query=How+to+train+your+dog+for+a+conformation+show&amp;sp=EgQgAXAB</t>
        </is>
      </c>
    </row>
    <row r="7545" ht="25.5" customHeight="1">
      <c r="A7545" t="inlineStr">
        <is>
          <t>conformation show</t>
        </is>
      </c>
      <c r="B7545" t="inlineStr">
        <is>
          <t>Day in the life of a conformation show handler</t>
        </is>
      </c>
      <c r="C7545"/>
      <c r="D7545"/>
      <c r="E7545" t="inlineStr">
        <is>
          <t>https://www.youtube.com/results?search_query=Day+in+the+life+of+a+conformation+show+handler&amp;sp=EgQgAXAB</t>
        </is>
      </c>
    </row>
    <row r="7546" ht="25.5" customHeight="1">
      <c r="A7546" t="inlineStr">
        <is>
          <t>conformation show</t>
        </is>
      </c>
      <c r="B7546" t="inlineStr">
        <is>
          <t>Preparations for a dog conformation show</t>
        </is>
      </c>
      <c r="C7546"/>
      <c r="D7546"/>
      <c r="E7546" t="inlineStr">
        <is>
          <t>https://www.youtube.com/results?search_query=Preparations+for+a+dog+conformation+show&amp;sp=EgQgAXAB</t>
        </is>
      </c>
    </row>
    <row r="7547" ht="25.5" customHeight="1">
      <c r="A7547" t="inlineStr">
        <is>
          <t>conformation show</t>
        </is>
      </c>
      <c r="B7547" t="inlineStr">
        <is>
          <t>Highlights from a major conformation show</t>
        </is>
      </c>
      <c r="C7547"/>
      <c r="D7547"/>
      <c r="E7547" t="inlineStr">
        <is>
          <t>https://www.youtube.com/results?search_query=Highlights+from+a+major+conformation+show&amp;sp=EgQgAXAB</t>
        </is>
      </c>
    </row>
    <row r="7548" ht="25.5" customHeight="1">
      <c r="A7548" t="inlineStr">
        <is>
          <t>conformation show</t>
        </is>
      </c>
      <c r="B7548" t="inlineStr">
        <is>
          <t>What judges look for in a conformation show</t>
        </is>
      </c>
      <c r="C7548"/>
      <c r="D7548"/>
      <c r="E7548" t="inlineStr">
        <is>
          <t>https://www.youtube.com/results?search_query=What+judges+look+for+in+a+conformation+show&amp;sp=EgQgAXAB</t>
        </is>
      </c>
    </row>
    <row r="7549" ht="25.5" customHeight="1">
      <c r="A7549" t="inlineStr">
        <is>
          <t>conformation show</t>
        </is>
      </c>
      <c r="B7549" t="inlineStr">
        <is>
          <t>Dog breeds and conformation show standards</t>
        </is>
      </c>
      <c r="C7549"/>
      <c r="D7549"/>
      <c r="E7549" t="inlineStr">
        <is>
          <t>https://www.youtube.com/results?search_query=Dog+breeds+and+conformation+show+standards&amp;sp=EgQgAXAB</t>
        </is>
      </c>
    </row>
    <row r="7550" ht="25.5" customHeight="1">
      <c r="A7550" t="inlineStr">
        <is>
          <t>conformation show</t>
        </is>
      </c>
      <c r="B7550" t="inlineStr">
        <is>
          <t>Guide to winning a conformation show</t>
        </is>
      </c>
      <c r="C7550"/>
      <c r="D7550"/>
      <c r="E7550" t="inlineStr">
        <is>
          <t>https://www.youtube.com/results?search_query=Guide+to+winning+a+conformation+show&amp;sp=EgQgAXAB</t>
        </is>
      </c>
    </row>
    <row r="7551" ht="25.5" customHeight="1">
      <c r="A7551" t="inlineStr">
        <is>
          <t>conformation show</t>
        </is>
      </c>
      <c r="B7551" t="inlineStr">
        <is>
          <t>The history of conformation shows</t>
        </is>
      </c>
      <c r="C7551"/>
      <c r="D7551"/>
      <c r="E7551" t="inlineStr">
        <is>
          <t>https://www.youtube.com/results?search_query=The+history+of+conformation+shows&amp;sp=EgQgAXAB</t>
        </is>
      </c>
    </row>
    <row r="7552" ht="25.5" customHeight="1">
      <c r="A7552" t="inlineStr">
        <is>
          <t>conformation show</t>
        </is>
      </c>
      <c r="B7552" t="inlineStr">
        <is>
          <t>Common mistakes to avoid in a conformation show</t>
        </is>
      </c>
      <c r="C7552"/>
      <c r="D7552"/>
      <c r="E7552" t="inlineStr">
        <is>
          <t>https://www.youtube.com/results?search_query=Common+mistakes+to+avoid+in+a+conformation+show&amp;sp=EgQgAXAB</t>
        </is>
      </c>
    </row>
    <row r="7553" ht="25.5" customHeight="1">
      <c r="A7553" t="inlineStr">
        <is>
          <t>conformation show</t>
        </is>
      </c>
      <c r="B7553" t="inlineStr">
        <is>
          <t>Tips for firsttime participants in a conformation show</t>
        </is>
      </c>
      <c r="C7553"/>
      <c r="D7553"/>
      <c r="E7553" t="inlineStr">
        <is>
          <t>https://www.youtube.com/results?search_query=Tips+for+firsttime+participants+in+a+conformation+show&amp;sp=EgQgAXAB</t>
        </is>
      </c>
    </row>
    <row r="7554" ht="25.5" customHeight="1">
      <c r="A7554" t="inlineStr">
        <is>
          <t>dock jumping</t>
        </is>
      </c>
      <c r="B7554" t="inlineStr">
        <is>
          <t>How to train your dog for dock jumping</t>
        </is>
      </c>
      <c r="C7554"/>
      <c r="D7554"/>
      <c r="E7554" t="inlineStr">
        <is>
          <t>https://www.youtube.com/results?search_query=How+to+train+your+dog+for+dock+jumping&amp;sp=EgQgAXAB</t>
        </is>
      </c>
    </row>
    <row r="7555" ht="25.5" customHeight="1">
      <c r="A7555" t="inlineStr">
        <is>
          <t>dock jumping</t>
        </is>
      </c>
      <c r="B7555" t="inlineStr">
        <is>
          <t>Dock jumping championship videos</t>
        </is>
      </c>
      <c r="C7555"/>
      <c r="D7555"/>
      <c r="E7555" t="inlineStr">
        <is>
          <t>https://www.youtube.com/results?search_query=Dock+jumping+championship+videos&amp;sp=EgQgAXAB</t>
        </is>
      </c>
    </row>
    <row r="7556" ht="25.5" customHeight="1">
      <c r="A7556" t="inlineStr">
        <is>
          <t>dock jumping</t>
        </is>
      </c>
      <c r="B7556" t="inlineStr">
        <is>
          <t>Day in the life of a dock jumping champion</t>
        </is>
      </c>
      <c r="C7556"/>
      <c r="D7556"/>
      <c r="E7556" t="inlineStr">
        <is>
          <t>https://www.youtube.com/results?search_query=Day+in+the+life+of+a+dock+jumping+champion&amp;sp=EgQgAXAB</t>
        </is>
      </c>
    </row>
    <row r="7557" ht="25.5" customHeight="1">
      <c r="A7557" t="inlineStr">
        <is>
          <t>dock jumping</t>
        </is>
      </c>
      <c r="B7557" t="inlineStr">
        <is>
          <t>Dock jumping training tips</t>
        </is>
      </c>
      <c r="C7557"/>
      <c r="D7557"/>
      <c r="E7557" t="inlineStr">
        <is>
          <t>https://www.youtube.com/results?search_query=Dock+jumping+training+tips&amp;sp=EgQgAXAB</t>
        </is>
      </c>
    </row>
    <row r="7558" ht="25.5" customHeight="1">
      <c r="A7558" t="inlineStr">
        <is>
          <t>dock jumping</t>
        </is>
      </c>
      <c r="B7558" t="inlineStr">
        <is>
          <t>Step by step guide for dock jumping training</t>
        </is>
      </c>
      <c r="C7558"/>
      <c r="D7558"/>
      <c r="E7558" t="inlineStr">
        <is>
          <t>https://www.youtube.com/results?search_query=Step+by+step+guide+for+dock+jumping+training&amp;sp=EgQgAXAB</t>
        </is>
      </c>
    </row>
    <row r="7559" ht="25.5" customHeight="1">
      <c r="A7559" t="inlineStr">
        <is>
          <t>dock jumping</t>
        </is>
      </c>
      <c r="B7559" t="inlineStr">
        <is>
          <t>Professional dock jumping competition</t>
        </is>
      </c>
      <c r="C7559"/>
      <c r="D7559"/>
      <c r="E7559" t="inlineStr">
        <is>
          <t>https://www.youtube.com/results?search_query=Professional+dock+jumping+competition&amp;sp=EgQgAXAB</t>
        </is>
      </c>
    </row>
    <row r="7560" ht="25.5" customHeight="1">
      <c r="A7560" t="inlineStr">
        <is>
          <t>dock jumping</t>
        </is>
      </c>
      <c r="B7560" t="inlineStr">
        <is>
          <t>Dock jumping techniques for beginners</t>
        </is>
      </c>
      <c r="C7560"/>
      <c r="D7560"/>
      <c r="E7560" t="inlineStr">
        <is>
          <t>https://www.youtube.com/results?search_query=Dock+jumping+techniques+for+beginners&amp;sp=EgQgAXAB</t>
        </is>
      </c>
    </row>
    <row r="7561" ht="25.5" customHeight="1">
      <c r="A7561" t="inlineStr">
        <is>
          <t>dock jumping</t>
        </is>
      </c>
      <c r="B7561" t="inlineStr">
        <is>
          <t>DIY dock jumping setup at home</t>
        </is>
      </c>
      <c r="C7561"/>
      <c r="D7561"/>
      <c r="E7561" t="inlineStr">
        <is>
          <t>https://www.youtube.com/results?search_query=DIY+dock+jumping+setup+at+home&amp;sp=EgQgAXAB</t>
        </is>
      </c>
    </row>
    <row r="7562" ht="25.5" customHeight="1">
      <c r="A7562" t="inlineStr">
        <is>
          <t>dock jumping</t>
        </is>
      </c>
      <c r="B7562" t="inlineStr">
        <is>
          <t>Dock jumping world records</t>
        </is>
      </c>
      <c r="C7562"/>
      <c r="D7562"/>
      <c r="E7562" t="inlineStr">
        <is>
          <t>https://www.youtube.com/results?search_query=Dock+jumping+world+records&amp;sp=EgQgAXAB</t>
        </is>
      </c>
    </row>
    <row r="7563" ht="25.5" customHeight="1">
      <c r="A7563" t="inlineStr">
        <is>
          <t>dock jumping</t>
        </is>
      </c>
      <c r="B7563" t="inlineStr">
        <is>
          <t>Safety precautions for dock jumping</t>
        </is>
      </c>
      <c r="C7563"/>
      <c r="D7563"/>
      <c r="E7563" t="inlineStr">
        <is>
          <t>https://www.youtube.com/results?search_query=Safety+precautions+for+dock+jumping&amp;sp=EgQgAXAB</t>
        </is>
      </c>
    </row>
    <row r="7564" ht="25.5" customHeight="1">
      <c r="A7564" t="inlineStr">
        <is>
          <t>flyball</t>
        </is>
      </c>
      <c r="B7564" t="inlineStr">
        <is>
          <t>Flyball dog training tutorial</t>
        </is>
      </c>
      <c r="C7564"/>
      <c r="D7564"/>
      <c r="E7564" t="inlineStr">
        <is>
          <t>https://www.youtube.com/results?search_query=Flyball+dog+training+tutorial&amp;sp=EgQgAXAB</t>
        </is>
      </c>
    </row>
    <row r="7565" ht="25.5" customHeight="1">
      <c r="A7565" t="inlineStr">
        <is>
          <t>flyball</t>
        </is>
      </c>
      <c r="B7565" t="inlineStr">
        <is>
          <t>How to play Flyball with your dog</t>
        </is>
      </c>
      <c r="C7565"/>
      <c r="D7565"/>
      <c r="E7565" t="inlineStr">
        <is>
          <t>https://www.youtube.com/results?search_query=How+to+play+Flyball+with+your+dog&amp;sp=EgQgAXAB</t>
        </is>
      </c>
    </row>
    <row r="7566" ht="25.5" customHeight="1">
      <c r="A7566" t="inlineStr">
        <is>
          <t>flyball</t>
        </is>
      </c>
      <c r="B7566" t="inlineStr">
        <is>
          <t>Beginner's guide to Flyball</t>
        </is>
      </c>
      <c r="C7566"/>
      <c r="D7566"/>
      <c r="E7566" t="inlineStr">
        <is>
          <t>https://www.youtube.com/results?search_query=Beginner's+guide+to+Flyball&amp;sp=EgQgAXAB</t>
        </is>
      </c>
    </row>
    <row r="7567" ht="25.5" customHeight="1">
      <c r="A7567" t="inlineStr">
        <is>
          <t>flyball</t>
        </is>
      </c>
      <c r="B7567" t="inlineStr">
        <is>
          <t>Day in the life of a Flyball trainer</t>
        </is>
      </c>
      <c r="C7567"/>
      <c r="D7567"/>
      <c r="E7567" t="inlineStr">
        <is>
          <t>https://www.youtube.com/results?search_query=Day+in+the+life+of+a+Flyball+trainer&amp;sp=EgQgAXAB</t>
        </is>
      </c>
    </row>
    <row r="7568" ht="25.5" customHeight="1">
      <c r="A7568" t="inlineStr">
        <is>
          <t>flyball</t>
        </is>
      </c>
      <c r="B7568" t="inlineStr">
        <is>
          <t>World Flyball Championships highlights</t>
        </is>
      </c>
      <c r="C7568"/>
      <c r="D7568"/>
      <c r="E7568" t="inlineStr">
        <is>
          <t>https://www.youtube.com/results?search_query=World+Flyball+Championships+highlights&amp;sp=EgQgAXAB</t>
        </is>
      </c>
    </row>
    <row r="7569" ht="25.5" customHeight="1">
      <c r="A7569" t="inlineStr">
        <is>
          <t>flyball</t>
        </is>
      </c>
      <c r="B7569" t="inlineStr">
        <is>
          <t>Basic rules of Flyball</t>
        </is>
      </c>
      <c r="C7569"/>
      <c r="D7569"/>
      <c r="E7569" t="inlineStr">
        <is>
          <t>https://www.youtube.com/results?search_query=Basic+rules+of+Flyball&amp;sp=EgQgAXAB</t>
        </is>
      </c>
    </row>
    <row r="7570" ht="25.5" customHeight="1">
      <c r="A7570" t="inlineStr">
        <is>
          <t>flyball</t>
        </is>
      </c>
      <c r="B7570" t="inlineStr">
        <is>
          <t>Flyball: from beginner to advanced</t>
        </is>
      </c>
      <c r="C7570"/>
      <c r="D7570"/>
      <c r="E7570" t="inlineStr">
        <is>
          <t>https://www.youtube.com/results?search_query=Flyball:+from+beginner+to+advanced&amp;sp=EgQgAXAB</t>
        </is>
      </c>
    </row>
    <row r="7571" ht="25.5" customHeight="1">
      <c r="A7571" t="inlineStr">
        <is>
          <t>flyball</t>
        </is>
      </c>
      <c r="B7571" t="inlineStr">
        <is>
          <t>How to choose the right Flyball equipment</t>
        </is>
      </c>
      <c r="C7571"/>
      <c r="D7571"/>
      <c r="E7571" t="inlineStr">
        <is>
          <t>https://www.youtube.com/results?search_query=How+to+choose+the+right+Flyball+equipment&amp;sp=EgQgAXAB</t>
        </is>
      </c>
    </row>
    <row r="7572" ht="25.5" customHeight="1">
      <c r="A7572" t="inlineStr">
        <is>
          <t>flyball</t>
        </is>
      </c>
      <c r="B7572" t="inlineStr">
        <is>
          <t>Flyball competition strategies explained</t>
        </is>
      </c>
      <c r="C7572"/>
      <c r="D7572"/>
      <c r="E7572" t="inlineStr">
        <is>
          <t>https://www.youtube.com/results?search_query=Flyball+competition+strategies+explained&amp;sp=EgQgAXAB</t>
        </is>
      </c>
    </row>
    <row r="7573" ht="25.5" customHeight="1">
      <c r="A7573" t="inlineStr">
        <is>
          <t>flyball</t>
        </is>
      </c>
      <c r="B7573" t="inlineStr">
        <is>
          <t>Training tips for your first Flyball tournament</t>
        </is>
      </c>
      <c r="C7573"/>
      <c r="D7573"/>
      <c r="E7573" t="inlineStr">
        <is>
          <t>https://www.youtube.com/results?search_query=Training+tips+for+your+first+Flyball+tournament&amp;sp=EgQgAXAB</t>
        </is>
      </c>
    </row>
    <row r="7574" ht="25.5" customHeight="1">
      <c r="A7574" t="inlineStr">
        <is>
          <t>french ring sport</t>
        </is>
      </c>
      <c r="B7574" t="inlineStr">
        <is>
          <t>How to start training in French Ring Sport</t>
        </is>
      </c>
      <c r="C7574"/>
      <c r="D7574"/>
      <c r="E7574" t="inlineStr">
        <is>
          <t>https://www.youtube.com/results?search_query=How+to+start+training+in+French+Ring+Sport&amp;sp=EgQgAXAB</t>
        </is>
      </c>
    </row>
    <row r="7575" ht="25.5" customHeight="1">
      <c r="A7575" t="inlineStr">
        <is>
          <t>french ring sport</t>
        </is>
      </c>
      <c r="B7575" t="inlineStr">
        <is>
          <t>Understanding the rules of French Ring Sport</t>
        </is>
      </c>
      <c r="C7575"/>
      <c r="D7575"/>
      <c r="E7575" t="inlineStr">
        <is>
          <t>https://www.youtube.com/results?search_query=Understanding+the+rules+of+French+Ring+Sport&amp;sp=EgQgAXAB</t>
        </is>
      </c>
    </row>
    <row r="7576" ht="25.5" customHeight="1">
      <c r="A7576" t="inlineStr">
        <is>
          <t>french ring sport</t>
        </is>
      </c>
      <c r="B7576" t="inlineStr">
        <is>
          <t>Day in the life of a French Ring Sport trainer</t>
        </is>
      </c>
      <c r="C7576"/>
      <c r="D7576"/>
      <c r="E7576" t="inlineStr">
        <is>
          <t>https://www.youtube.com/results?search_query=Day+in+the+life+of+a+French+Ring+Sport+trainer&amp;sp=EgQgAXAB</t>
        </is>
      </c>
    </row>
    <row r="7577" ht="25.5" customHeight="1">
      <c r="A7577" t="inlineStr">
        <is>
          <t>french ring sport</t>
        </is>
      </c>
      <c r="B7577" t="inlineStr">
        <is>
          <t>French Ring Sport competition highlights</t>
        </is>
      </c>
      <c r="C7577"/>
      <c r="D7577"/>
      <c r="E7577" t="inlineStr">
        <is>
          <t>https://www.youtube.com/results?search_query=French+Ring+Sport+competition+highlights&amp;sp=EgQgAXAB</t>
        </is>
      </c>
    </row>
    <row r="7578" ht="25.5" customHeight="1">
      <c r="A7578" t="inlineStr">
        <is>
          <t>french ring sport</t>
        </is>
      </c>
      <c r="B7578" t="inlineStr">
        <is>
          <t>Top level French Ring Sport routines</t>
        </is>
      </c>
      <c r="C7578"/>
      <c r="D7578"/>
      <c r="E7578" t="inlineStr">
        <is>
          <t>https://www.youtube.com/results?search_query=Top+level+French+Ring+Sport+routines&amp;sp=EgQgAXAB</t>
        </is>
      </c>
    </row>
    <row r="7579" ht="25.5" customHeight="1">
      <c r="A7579" t="inlineStr">
        <is>
          <t>french ring sport</t>
        </is>
      </c>
      <c r="B7579" t="inlineStr">
        <is>
          <t>Learn basic French Ring Sport techniques</t>
        </is>
      </c>
      <c r="C7579"/>
      <c r="D7579"/>
      <c r="E7579" t="inlineStr">
        <is>
          <t>https://www.youtube.com/results?search_query=Learn+basic+French+Ring+Sport+techniques&amp;sp=EgQgAXAB</t>
        </is>
      </c>
    </row>
    <row r="7580" ht="25.5" customHeight="1">
      <c r="A7580" t="inlineStr">
        <is>
          <t>french ring sport</t>
        </is>
      </c>
      <c r="B7580" t="inlineStr">
        <is>
          <t>Professional French Ring Sport training sessions</t>
        </is>
      </c>
      <c r="C7580"/>
      <c r="D7580"/>
      <c r="E7580" t="inlineStr">
        <is>
          <t>https://www.youtube.com/results?search_query=Professional+French+Ring+Sport+training+sessions&amp;sp=EgQgAXAB</t>
        </is>
      </c>
    </row>
    <row r="7581" ht="25.5" customHeight="1">
      <c r="A7581" t="inlineStr">
        <is>
          <t>french ring sport</t>
        </is>
      </c>
      <c r="B7581" t="inlineStr">
        <is>
          <t>French Ring Sport: how to train your dog</t>
        </is>
      </c>
      <c r="C7581"/>
      <c r="D7581"/>
      <c r="E7581" t="inlineStr">
        <is>
          <t>https://www.youtube.com/results?search_query=French+Ring+Sport:+how+to+train+your+dog&amp;sp=EgQgAXAB</t>
        </is>
      </c>
    </row>
    <row r="7582" ht="25.5" customHeight="1">
      <c r="A7582" t="inlineStr">
        <is>
          <t>french ring sport</t>
        </is>
      </c>
      <c r="B7582" t="inlineStr">
        <is>
          <t>History of French Ring Sport</t>
        </is>
      </c>
      <c r="C7582"/>
      <c r="D7582"/>
      <c r="E7582" t="inlineStr">
        <is>
          <t>https://www.youtube.com/results?search_query=History+of+French+Ring+Sport&amp;sp=EgQgAXAB</t>
        </is>
      </c>
    </row>
    <row r="7583" ht="25.5" customHeight="1">
      <c r="A7583" t="inlineStr">
        <is>
          <t>french ring sport</t>
        </is>
      </c>
      <c r="B7583" t="inlineStr">
        <is>
          <t>French Ring Sport championship footage</t>
        </is>
      </c>
      <c r="C7583"/>
      <c r="D7583"/>
      <c r="E7583" t="inlineStr">
        <is>
          <t>https://www.youtube.com/results?search_query=French+Ring+Sport+championship+footage&amp;sp=EgQgAXAB</t>
        </is>
      </c>
    </row>
    <row r="7584" ht="25.5" customHeight="1">
      <c r="A7584" t="inlineStr">
        <is>
          <t>greyhound racing</t>
        </is>
      </c>
      <c r="B7584" t="inlineStr">
        <is>
          <t>How to train a greyhound for racing</t>
        </is>
      </c>
      <c r="C7584"/>
      <c r="D7584"/>
      <c r="E7584" t="inlineStr">
        <is>
          <t>https://www.youtube.com/results?search_query=How+to+train+a+greyhound+for+racing&amp;sp=EgQgAXAB</t>
        </is>
      </c>
    </row>
    <row r="7585" ht="25.5" customHeight="1">
      <c r="A7585" t="inlineStr">
        <is>
          <t>greyhound racing</t>
        </is>
      </c>
      <c r="B7585" t="inlineStr">
        <is>
          <t>Greyhound racing championship highlights</t>
        </is>
      </c>
      <c r="C7585"/>
      <c r="D7585"/>
      <c r="E7585" t="inlineStr">
        <is>
          <t>https://www.youtube.com/results?search_query=Greyhound+racing+championship+highlights&amp;sp=EgQgAXAB</t>
        </is>
      </c>
    </row>
    <row r="7586" ht="25.5" customHeight="1">
      <c r="A7586" t="inlineStr">
        <is>
          <t>greyhound racing</t>
        </is>
      </c>
      <c r="B7586" t="inlineStr">
        <is>
          <t>Understanding the rules of greyhound racing</t>
        </is>
      </c>
      <c r="C7586"/>
      <c r="D7586"/>
      <c r="E7586" t="inlineStr">
        <is>
          <t>https://www.youtube.com/results?search_query=Understanding+the+rules+of+greyhound+racing&amp;sp=EgQgAXAB</t>
        </is>
      </c>
    </row>
    <row r="7587" ht="25.5" customHeight="1">
      <c r="A7587" t="inlineStr">
        <is>
          <t>greyhound racing</t>
        </is>
      </c>
      <c r="B7587" t="inlineStr">
        <is>
          <t>Greyhound racing: pros and cons</t>
        </is>
      </c>
      <c r="C7587"/>
      <c r="D7587"/>
      <c r="E7587" t="inlineStr">
        <is>
          <t>https://www.youtube.com/results?search_query=Greyhound+racing:+pros+and+cons&amp;sp=EgQgAXAB</t>
        </is>
      </c>
    </row>
    <row r="7588" ht="25.5" customHeight="1">
      <c r="A7588" t="inlineStr">
        <is>
          <t>greyhound racing</t>
        </is>
      </c>
      <c r="B7588" t="inlineStr">
        <is>
          <t>Day in the life of a greyhound racer</t>
        </is>
      </c>
      <c r="C7588"/>
      <c r="D7588"/>
      <c r="E7588" t="inlineStr">
        <is>
          <t>https://www.youtube.com/results?search_query=Day+in+the+life+of+a+greyhound+racer&amp;sp=EgQgAXAB</t>
        </is>
      </c>
    </row>
    <row r="7589" ht="25.5" customHeight="1">
      <c r="A7589" t="inlineStr">
        <is>
          <t>greyhound racing</t>
        </is>
      </c>
      <c r="B7589" t="inlineStr">
        <is>
          <t>Techniques to win in greyhound racing</t>
        </is>
      </c>
      <c r="C7589"/>
      <c r="D7589"/>
      <c r="E7589" t="inlineStr">
        <is>
          <t>https://www.youtube.com/results?search_query=Techniques+to+win+in+greyhound+racing&amp;sp=EgQgAXAB</t>
        </is>
      </c>
    </row>
    <row r="7590" ht="25.5" customHeight="1">
      <c r="A7590" t="inlineStr">
        <is>
          <t>greyhound racing</t>
        </is>
      </c>
      <c r="B7590" t="inlineStr">
        <is>
          <t>The history of greyhound racing</t>
        </is>
      </c>
      <c r="C7590"/>
      <c r="D7590"/>
      <c r="E7590" t="inlineStr">
        <is>
          <t>https://www.youtube.com/results?search_query=The+history+of+greyhound+racing&amp;sp=EgQgAXAB</t>
        </is>
      </c>
    </row>
    <row r="7591" ht="25.5" customHeight="1">
      <c r="A7591" t="inlineStr">
        <is>
          <t>greyhound racing</t>
        </is>
      </c>
      <c r="B7591" t="inlineStr">
        <is>
          <t>Greyhound racing tips for beginners</t>
        </is>
      </c>
      <c r="C7591"/>
      <c r="D7591"/>
      <c r="E7591" t="inlineStr">
        <is>
          <t>https://www.youtube.com/results?search_query=Greyhound+racing+tips+for+beginners&amp;sp=EgQgAXAB</t>
        </is>
      </c>
    </row>
    <row r="7592" ht="25.5" customHeight="1">
      <c r="A7592" t="inlineStr">
        <is>
          <t>greyhound racing</t>
        </is>
      </c>
      <c r="B7592" t="inlineStr">
        <is>
          <t>Training routines for greyhounds in racing</t>
        </is>
      </c>
      <c r="C7592"/>
      <c r="D7592"/>
      <c r="E7592" t="inlineStr">
        <is>
          <t>https://www.youtube.com/results?search_query=Training+routines+for+greyhounds+in+racing&amp;sp=EgQgAXAB</t>
        </is>
      </c>
    </row>
    <row r="7593" ht="25.5" customHeight="1">
      <c r="A7593" t="inlineStr">
        <is>
          <t>greyhound racing</t>
        </is>
      </c>
      <c r="B7593" t="inlineStr">
        <is>
          <t>Greyhound racing strategies and insights</t>
        </is>
      </c>
      <c r="C7593"/>
      <c r="D7593"/>
      <c r="E7593" t="inlineStr">
        <is>
          <t>https://www.youtube.com/results?search_query=Greyhound+racing+strategies+and+insights&amp;sp=EgQgAXAB</t>
        </is>
      </c>
    </row>
    <row r="7594" ht="25.5" customHeight="1">
      <c r="A7594" t="inlineStr">
        <is>
          <t>lure coursing</t>
        </is>
      </c>
      <c r="B7594" t="inlineStr">
        <is>
          <t>How to start lure coursing with your dog</t>
        </is>
      </c>
      <c r="C7594"/>
      <c r="D7594"/>
      <c r="E7594" t="inlineStr">
        <is>
          <t>https://www.youtube.com/results?search_query=How+to+start+lure+coursing+with+your+dog&amp;sp=EgQgAXAB</t>
        </is>
      </c>
    </row>
    <row r="7595" ht="25.5" customHeight="1">
      <c r="A7595" t="inlineStr">
        <is>
          <t>lure coursing</t>
        </is>
      </c>
      <c r="B7595" t="inlineStr">
        <is>
          <t>Training your dog for lure coursing</t>
        </is>
      </c>
      <c r="C7595"/>
      <c r="D7595"/>
      <c r="E7595" t="inlineStr">
        <is>
          <t>https://www.youtube.com/results?search_query=Training+your+dog+for+lure+coursing&amp;sp=EgQgAXAB</t>
        </is>
      </c>
    </row>
    <row r="7596" ht="25.5" customHeight="1">
      <c r="A7596" t="inlineStr">
        <is>
          <t>lure coursing</t>
        </is>
      </c>
      <c r="B7596" t="inlineStr">
        <is>
          <t>Basics of lure coursing</t>
        </is>
      </c>
      <c r="C7596"/>
      <c r="D7596"/>
      <c r="E7596" t="inlineStr">
        <is>
          <t>https://www.youtube.com/results?search_query=Basics+of+lure+coursing&amp;sp=EgQgAXAB</t>
        </is>
      </c>
    </row>
    <row r="7597" ht="25.5" customHeight="1">
      <c r="A7597" t="inlineStr">
        <is>
          <t>lure coursing</t>
        </is>
      </c>
      <c r="B7597" t="inlineStr">
        <is>
          <t>Lure coursing in slow motion</t>
        </is>
      </c>
      <c r="C7597"/>
      <c r="D7597"/>
      <c r="E7597" t="inlineStr">
        <is>
          <t>https://www.youtube.com/results?search_query=Lure+coursing+in+slow+motion&amp;sp=EgQgAXAB</t>
        </is>
      </c>
    </row>
    <row r="7598" ht="25.5" customHeight="1">
      <c r="A7598" t="inlineStr">
        <is>
          <t>lure coursing</t>
        </is>
      </c>
      <c r="B7598" t="inlineStr">
        <is>
          <t>Day in the life of a lure coursing champion</t>
        </is>
      </c>
      <c r="C7598"/>
      <c r="D7598"/>
      <c r="E7598" t="inlineStr">
        <is>
          <t>https://www.youtube.com/results?search_query=Day+in+the+life+of+a+lure+coursing+champion&amp;sp=EgQgAXAB</t>
        </is>
      </c>
    </row>
    <row r="7599" ht="25.5" customHeight="1">
      <c r="A7599" t="inlineStr">
        <is>
          <t>lure coursing</t>
        </is>
      </c>
      <c r="B7599" t="inlineStr">
        <is>
          <t>Lure coursing competition highlights</t>
        </is>
      </c>
      <c r="C7599"/>
      <c r="D7599"/>
      <c r="E7599" t="inlineStr">
        <is>
          <t>https://www.youtube.com/results?search_query=Lure+coursing+competition+highlights&amp;sp=EgQgAXAB</t>
        </is>
      </c>
    </row>
    <row r="7600" ht="25.5" customHeight="1">
      <c r="A7600" t="inlineStr">
        <is>
          <t>lure coursing</t>
        </is>
      </c>
      <c r="B7600" t="inlineStr">
        <is>
          <t>Expert tips on lure coursing</t>
        </is>
      </c>
      <c r="C7600"/>
      <c r="D7600"/>
      <c r="E7600" t="inlineStr">
        <is>
          <t>https://www.youtube.com/results?search_query=Expert+tips+on+lure+coursing&amp;sp=EgQgAXAB</t>
        </is>
      </c>
    </row>
    <row r="7601" ht="25.5" customHeight="1">
      <c r="A7601" t="inlineStr">
        <is>
          <t>lure coursing</t>
        </is>
      </c>
      <c r="B7601" t="inlineStr">
        <is>
          <t>DIY lure coursing setup at home</t>
        </is>
      </c>
      <c r="C7601"/>
      <c r="D7601"/>
      <c r="E7601" t="inlineStr">
        <is>
          <t>https://www.youtube.com/results?search_query=DIY+lure+coursing+setup+at+home&amp;sp=EgQgAXAB</t>
        </is>
      </c>
    </row>
    <row r="7602" ht="25.5" customHeight="1">
      <c r="A7602" t="inlineStr">
        <is>
          <t>lure coursing</t>
        </is>
      </c>
      <c r="B7602" t="inlineStr">
        <is>
          <t>What to expect in your first lure coursing event</t>
        </is>
      </c>
      <c r="C7602"/>
      <c r="D7602"/>
      <c r="E7602" t="inlineStr">
        <is>
          <t>https://www.youtube.com/results?search_query=What+to+expect+in+your+first+lure+coursing+event&amp;sp=EgQgAXAB</t>
        </is>
      </c>
    </row>
    <row r="7603" ht="25.5" customHeight="1">
      <c r="A7603" t="inlineStr">
        <is>
          <t>lure coursing</t>
        </is>
      </c>
      <c r="B7603" t="inlineStr">
        <is>
          <t>Tools and equipment for lure coursing training</t>
        </is>
      </c>
      <c r="C7603"/>
      <c r="D7603"/>
      <c r="E7603" t="inlineStr">
        <is>
          <t>https://www.youtube.com/results?search_query=Tools+and+equipment+for+lure+coursing+training&amp;sp=EgQgAXAB</t>
        </is>
      </c>
    </row>
    <row r="7604" ht="25.5" customHeight="1">
      <c r="A7604" t="inlineStr">
        <is>
          <t>mushing</t>
        </is>
      </c>
      <c r="B7604" t="inlineStr">
        <is>
          <t>How to start dog mushing</t>
        </is>
      </c>
      <c r="C7604"/>
      <c r="D7604"/>
      <c r="E7604" t="inlineStr">
        <is>
          <t>https://www.youtube.com/results?search_query=How+to+start+dog+mushing&amp;sp=EgQgAXAB</t>
        </is>
      </c>
    </row>
    <row r="7605" ht="25.5" customHeight="1">
      <c r="A7605" t="inlineStr">
        <is>
          <t>mushing</t>
        </is>
      </c>
      <c r="B7605" t="inlineStr">
        <is>
          <t>Beginner's guide to mushing</t>
        </is>
      </c>
      <c r="C7605"/>
      <c r="D7605"/>
      <c r="E7605" t="inlineStr">
        <is>
          <t>https://www.youtube.com/results?search_query=Beginner's+guide+to+mushing&amp;sp=EgQgAXAB</t>
        </is>
      </c>
    </row>
    <row r="7606" ht="25.5" customHeight="1">
      <c r="A7606" t="inlineStr">
        <is>
          <t>mushing</t>
        </is>
      </c>
      <c r="B7606" t="inlineStr">
        <is>
          <t>Day in the life of an Alaskan musher</t>
        </is>
      </c>
      <c r="C7606"/>
      <c r="D7606"/>
      <c r="E7606" t="inlineStr">
        <is>
          <t>https://www.youtube.com/results?search_query=Day+in+the+life+of+an+Alaskan+musher&amp;sp=EgQgAXAB</t>
        </is>
      </c>
    </row>
    <row r="7607" ht="25.5" customHeight="1">
      <c r="A7607" t="inlineStr">
        <is>
          <t>mushing</t>
        </is>
      </c>
      <c r="B7607" t="inlineStr">
        <is>
          <t>Mushing training techniques</t>
        </is>
      </c>
      <c r="C7607"/>
      <c r="D7607"/>
      <c r="E7607" t="inlineStr">
        <is>
          <t>https://www.youtube.com/results?search_query=Mushing+training+techniques&amp;sp=EgQgAXAB</t>
        </is>
      </c>
    </row>
    <row r="7608" ht="25.5" customHeight="1">
      <c r="A7608" t="inlineStr">
        <is>
          <t>mushing</t>
        </is>
      </c>
      <c r="B7608" t="inlineStr">
        <is>
          <t>How to prepare for mushing race</t>
        </is>
      </c>
      <c r="C7608"/>
      <c r="D7608"/>
      <c r="E7608" t="inlineStr">
        <is>
          <t>https://www.youtube.com/results?search_query=How+to+prepare+for+mushing+race&amp;sp=EgQgAXAB</t>
        </is>
      </c>
    </row>
    <row r="7609" ht="25.5" customHeight="1">
      <c r="A7609" t="inlineStr">
        <is>
          <t>mushing</t>
        </is>
      </c>
      <c r="B7609" t="inlineStr">
        <is>
          <t>Best dogs for mushing</t>
        </is>
      </c>
      <c r="C7609"/>
      <c r="D7609"/>
      <c r="E7609" t="inlineStr">
        <is>
          <t>https://www.youtube.com/results?search_query=Best+dogs+for+mushing&amp;sp=EgQgAXAB</t>
        </is>
      </c>
    </row>
    <row r="7610" ht="25.5" customHeight="1">
      <c r="A7610" t="inlineStr">
        <is>
          <t>mushing</t>
        </is>
      </c>
      <c r="B7610" t="inlineStr">
        <is>
          <t>Mushing equipment needed for beginners</t>
        </is>
      </c>
      <c r="C7610"/>
      <c r="D7610"/>
      <c r="E7610" t="inlineStr">
        <is>
          <t>https://www.youtube.com/results?search_query=Mushing+equipment+needed+for+beginners&amp;sp=EgQgAXAB</t>
        </is>
      </c>
    </row>
    <row r="7611" ht="25.5" customHeight="1">
      <c r="A7611" t="inlineStr">
        <is>
          <t>mushing</t>
        </is>
      </c>
      <c r="B7611" t="inlineStr">
        <is>
          <t>Iditarod  The greatest mushing race on earth</t>
        </is>
      </c>
      <c r="C7611"/>
      <c r="D7611"/>
      <c r="E7611" t="inlineStr">
        <is>
          <t>https://www.youtube.com/results?search_query=Iditarod++The+greatest+mushing+race+on+earth&amp;sp=EgQgAXAB</t>
        </is>
      </c>
    </row>
    <row r="7612" ht="25.5" customHeight="1">
      <c r="A7612" t="inlineStr">
        <is>
          <t>mushing</t>
        </is>
      </c>
      <c r="B7612" t="inlineStr">
        <is>
          <t>Mushing commands: training your dogs</t>
        </is>
      </c>
      <c r="C7612"/>
      <c r="D7612"/>
      <c r="E7612" t="inlineStr">
        <is>
          <t>https://www.youtube.com/results?search_query=Mushing+commands:+training+your+dogs&amp;sp=EgQgAXAB</t>
        </is>
      </c>
    </row>
    <row r="7613" ht="25.5" customHeight="1">
      <c r="A7613" t="inlineStr">
        <is>
          <t>mushing</t>
        </is>
      </c>
      <c r="B7613" t="inlineStr">
        <is>
          <t>Extreme weather mushing: how to prepare</t>
        </is>
      </c>
      <c r="C7613"/>
      <c r="D7613"/>
      <c r="E7613" t="inlineStr">
        <is>
          <t>https://www.youtube.com/results?search_query=Extreme+weather+mushing:+how+to+prepare&amp;sp=EgQgAXAB</t>
        </is>
      </c>
    </row>
    <row r="7614" ht="25.5" customHeight="1">
      <c r="A7614" t="inlineStr">
        <is>
          <t>obedience training</t>
        </is>
      </c>
      <c r="B7614" t="inlineStr">
        <is>
          <t>How to start obedience training for puppies</t>
        </is>
      </c>
      <c r="C7614"/>
      <c r="D7614"/>
      <c r="E7614" t="inlineStr">
        <is>
          <t>https://www.youtube.com/results?search_query=How+to+start+obedience+training+for+puppies&amp;sp=EgQgAXAB</t>
        </is>
      </c>
    </row>
    <row r="7615" ht="25.5" customHeight="1">
      <c r="A7615" t="inlineStr">
        <is>
          <t>obedience training</t>
        </is>
      </c>
      <c r="B7615" t="inlineStr">
        <is>
          <t>Understanding basics of obedience training for dogs</t>
        </is>
      </c>
      <c r="C7615"/>
      <c r="D7615"/>
      <c r="E7615" t="inlineStr">
        <is>
          <t>https://www.youtube.com/results?search_query=Understanding+basics+of+obedience+training+for+dogs&amp;sp=EgQgAXAB</t>
        </is>
      </c>
    </row>
    <row r="7616" ht="25.5" customHeight="1">
      <c r="A7616" t="inlineStr">
        <is>
          <t>obedience training</t>
        </is>
      </c>
      <c r="B7616" t="inlineStr">
        <is>
          <t>Day in the life of a dog obedience trainer</t>
        </is>
      </c>
      <c r="C7616"/>
      <c r="D7616"/>
      <c r="E7616" t="inlineStr">
        <is>
          <t>https://www.youtube.com/results?search_query=Day+in+the+life+of+a+dog+obedience+trainer&amp;sp=EgQgAXAB</t>
        </is>
      </c>
    </row>
    <row r="7617" ht="25.5" customHeight="1">
      <c r="A7617" t="inlineStr">
        <is>
          <t>obedience training</t>
        </is>
      </c>
      <c r="B7617" t="inlineStr">
        <is>
          <t>Obedience training techniques for dogs</t>
        </is>
      </c>
      <c r="C7617"/>
      <c r="D7617"/>
      <c r="E7617" t="inlineStr">
        <is>
          <t>https://www.youtube.com/results?search_query=Obedience+training+techniques+for+dogs&amp;sp=EgQgAXAB</t>
        </is>
      </c>
    </row>
    <row r="7618" ht="25.5" customHeight="1">
      <c r="A7618" t="inlineStr">
        <is>
          <t>obedience training</t>
        </is>
      </c>
      <c r="B7618" t="inlineStr">
        <is>
          <t>Achieving success in obedience training for dogs</t>
        </is>
      </c>
      <c r="C7618"/>
      <c r="D7618"/>
      <c r="E7618" t="inlineStr">
        <is>
          <t>https://www.youtube.com/results?search_query=Achieving+success+in+obedience+training+for+dogs&amp;sp=EgQgAXAB</t>
        </is>
      </c>
    </row>
    <row r="7619" ht="25.5" customHeight="1">
      <c r="A7619" t="inlineStr">
        <is>
          <t>obedience training</t>
        </is>
      </c>
      <c r="B7619" t="inlineStr">
        <is>
          <t>Professional obedience training sessions for dogs</t>
        </is>
      </c>
      <c r="C7619"/>
      <c r="D7619"/>
      <c r="E7619" t="inlineStr">
        <is>
          <t>https://www.youtube.com/results?search_query=Professional+obedience+training+sessions+for+dogs&amp;sp=EgQgAXAB</t>
        </is>
      </c>
    </row>
    <row r="7620" ht="25.5" customHeight="1">
      <c r="A7620" t="inlineStr">
        <is>
          <t>obedience training</t>
        </is>
      </c>
      <c r="B7620" t="inlineStr">
        <is>
          <t>Obedience training commands every dog should know</t>
        </is>
      </c>
      <c r="C7620"/>
      <c r="D7620"/>
      <c r="E7620" t="inlineStr">
        <is>
          <t>https://www.youtube.com/results?search_query=Obedience+training+commands+every+dog+should+know&amp;sp=EgQgAXAB</t>
        </is>
      </c>
    </row>
    <row r="7621" ht="25.5" customHeight="1">
      <c r="A7621" t="inlineStr">
        <is>
          <t>obedience training</t>
        </is>
      </c>
      <c r="B7621" t="inlineStr">
        <is>
          <t>How to reinforce obedience training at home</t>
        </is>
      </c>
      <c r="C7621"/>
      <c r="D7621"/>
      <c r="E7621" t="inlineStr">
        <is>
          <t>https://www.youtube.com/results?search_query=How+to+reinforce+obedience+training+at+home&amp;sp=EgQgAXAB</t>
        </is>
      </c>
    </row>
    <row r="7622" ht="25.5" customHeight="1">
      <c r="A7622" t="inlineStr">
        <is>
          <t>obedience training</t>
        </is>
      </c>
      <c r="B7622" t="inlineStr">
        <is>
          <t>Challenges in dog obedience training and how to overcome them</t>
        </is>
      </c>
      <c r="C7622"/>
      <c r="D7622"/>
      <c r="E7622" t="inlineStr">
        <is>
          <t>https://www.youtube.com/results?search_query=Challenges+in+dog+obedience+training+and+how+to+overcome+them&amp;sp=EgQgAXAB</t>
        </is>
      </c>
    </row>
    <row r="7623" ht="25.5" customHeight="1">
      <c r="A7623" t="inlineStr">
        <is>
          <t>obedience training</t>
        </is>
      </c>
      <c r="B7623" t="inlineStr">
        <is>
          <t>Importance of obedience training for your dog's behaviour</t>
        </is>
      </c>
      <c r="C7623"/>
      <c r="D7623"/>
      <c r="E7623" t="inlineStr">
        <is>
          <t>https://www.youtube.com/results?search_query=Importance+of+obedience+training+for+your+dog's+behaviour&amp;sp=EgQgAXAB</t>
        </is>
      </c>
    </row>
    <row r="7624" ht="25.5" customHeight="1">
      <c r="A7624" t="inlineStr">
        <is>
          <t>rally obedience</t>
        </is>
      </c>
      <c r="B7624" t="inlineStr">
        <is>
          <t>Beginner's guide to Rally Obedience</t>
        </is>
      </c>
      <c r="C7624"/>
      <c r="D7624"/>
      <c r="E7624" t="inlineStr">
        <is>
          <t>https://www.youtube.com/results?search_query=Beginner's+guide+to+Rally+Obedience&amp;sp=EgQgAXAB</t>
        </is>
      </c>
    </row>
    <row r="7625" ht="25.5" customHeight="1">
      <c r="A7625" t="inlineStr">
        <is>
          <t>rally obedience</t>
        </is>
      </c>
      <c r="B7625" t="inlineStr">
        <is>
          <t>How to train for Rally Obedience competition</t>
        </is>
      </c>
      <c r="C7625"/>
      <c r="D7625"/>
      <c r="E7625" t="inlineStr">
        <is>
          <t>https://www.youtube.com/results?search_query=How+to+train+for+Rally+Obedience+competition&amp;sp=EgQgAXAB</t>
        </is>
      </c>
    </row>
    <row r="7626" ht="25.5" customHeight="1">
      <c r="A7626" t="inlineStr">
        <is>
          <t>rally obedience</t>
        </is>
      </c>
      <c r="B7626" t="inlineStr">
        <is>
          <t>Day in the life of a Rally Obedience champion</t>
        </is>
      </c>
      <c r="C7626"/>
      <c r="D7626"/>
      <c r="E7626" t="inlineStr">
        <is>
          <t>https://www.youtube.com/results?search_query=Day+in+the+life+of+a+Rally+Obedience+champion&amp;sp=EgQgAXAB</t>
        </is>
      </c>
    </row>
    <row r="7627" ht="25.5" customHeight="1">
      <c r="A7627" t="inlineStr">
        <is>
          <t>rally obedience</t>
        </is>
      </c>
      <c r="B7627" t="inlineStr">
        <is>
          <t>Rally Obedience training techniques</t>
        </is>
      </c>
      <c r="C7627"/>
      <c r="D7627"/>
      <c r="E7627" t="inlineStr">
        <is>
          <t>https://www.youtube.com/results?search_query=Rally+Obedience+training+techniques&amp;sp=EgQgAXAB</t>
        </is>
      </c>
    </row>
    <row r="7628" ht="25.5" customHeight="1">
      <c r="A7628" t="inlineStr">
        <is>
          <t>rally obedience</t>
        </is>
      </c>
      <c r="B7628" t="inlineStr">
        <is>
          <t>How to teach your dog Rally Obedience commands</t>
        </is>
      </c>
      <c r="C7628"/>
      <c r="D7628"/>
      <c r="E7628" t="inlineStr">
        <is>
          <t>https://www.youtube.com/results?search_query=How+to+teach+your+dog+Rally+Obedience+commands&amp;sp=EgQgAXAB</t>
        </is>
      </c>
    </row>
    <row r="7629" ht="25.5" customHeight="1">
      <c r="A7629" t="inlineStr">
        <is>
          <t>rally obedience</t>
        </is>
      </c>
      <c r="B7629" t="inlineStr">
        <is>
          <t>Rally Obedience competition preparation tips</t>
        </is>
      </c>
      <c r="C7629"/>
      <c r="D7629"/>
      <c r="E7629" t="inlineStr">
        <is>
          <t>https://www.youtube.com/results?search_query=Rally+Obedience+competition+preparation+tips&amp;sp=EgQgAXAB</t>
        </is>
      </c>
    </row>
    <row r="7630" ht="25.5" customHeight="1">
      <c r="A7630" t="inlineStr">
        <is>
          <t>rally obedience</t>
        </is>
      </c>
      <c r="B7630" t="inlineStr">
        <is>
          <t>Best practices in Rally Obedience dog training</t>
        </is>
      </c>
      <c r="C7630"/>
      <c r="D7630"/>
      <c r="E7630" t="inlineStr">
        <is>
          <t>https://www.youtube.com/results?search_query=Best+practices+in+Rally+Obedience+dog+training&amp;sp=EgQgAXAB</t>
        </is>
      </c>
    </row>
    <row r="7631" ht="25.5" customHeight="1">
      <c r="A7631" t="inlineStr">
        <is>
          <t>rally obedience</t>
        </is>
      </c>
      <c r="B7631" t="inlineStr">
        <is>
          <t>Advanced Rally Obedience techniques</t>
        </is>
      </c>
      <c r="C7631"/>
      <c r="D7631"/>
      <c r="E7631" t="inlineStr">
        <is>
          <t>https://www.youtube.com/results?search_query=Advanced+Rally+Obedience+techniques&amp;sp=EgQgAXAB</t>
        </is>
      </c>
    </row>
    <row r="7632" ht="25.5" customHeight="1">
      <c r="A7632" t="inlineStr">
        <is>
          <t>rally obedience</t>
        </is>
      </c>
      <c r="B7632" t="inlineStr">
        <is>
          <t>How to improve your Rally Obedience scores</t>
        </is>
      </c>
      <c r="C7632"/>
      <c r="D7632"/>
      <c r="E7632" t="inlineStr">
        <is>
          <t>https://www.youtube.com/results?search_query=How+to+improve+your+Rally+Obedience+scores&amp;sp=EgQgAXAB</t>
        </is>
      </c>
    </row>
    <row r="7633" ht="25.5" customHeight="1">
      <c r="A7633" t="inlineStr">
        <is>
          <t>rally obedience</t>
        </is>
      </c>
      <c r="B7633" t="inlineStr">
        <is>
          <t>Rally Obedience step by step training guide</t>
        </is>
      </c>
      <c r="C7633"/>
      <c r="D7633"/>
      <c r="E7633" t="inlineStr">
        <is>
          <t>https://www.youtube.com/results?search_query=Rally+Obedience+step+by+step+training+guide&amp;sp=EgQgAXAB</t>
        </is>
      </c>
    </row>
    <row r="7634" ht="25.5" customHeight="1">
      <c r="A7634" t="inlineStr">
        <is>
          <t>schutzhund</t>
        </is>
      </c>
      <c r="B7634" t="inlineStr">
        <is>
          <t>How to train your dog for Schutzhund</t>
        </is>
      </c>
      <c r="C7634"/>
      <c r="D7634"/>
      <c r="E7634" t="inlineStr">
        <is>
          <t>https://www.youtube.com/results?search_query=How+to+train+your+dog+for+Schutzhund&amp;sp=EgQgAXAB</t>
        </is>
      </c>
    </row>
    <row r="7635" ht="25.5" customHeight="1">
      <c r="A7635" t="inlineStr">
        <is>
          <t>schutzhund</t>
        </is>
      </c>
      <c r="B7635" t="inlineStr">
        <is>
          <t>Basics of Schutzhund training</t>
        </is>
      </c>
      <c r="C7635"/>
      <c r="D7635"/>
      <c r="E7635" t="inlineStr">
        <is>
          <t>https://www.youtube.com/results?search_query=Basics+of+Schutzhund+training&amp;sp=EgQgAXAB</t>
        </is>
      </c>
    </row>
    <row r="7636" ht="25.5" customHeight="1">
      <c r="A7636" t="inlineStr">
        <is>
          <t>schutzhund</t>
        </is>
      </c>
      <c r="B7636" t="inlineStr">
        <is>
          <t>Schutzhund training techniques for beginners</t>
        </is>
      </c>
      <c r="C7636"/>
      <c r="D7636"/>
      <c r="E7636" t="inlineStr">
        <is>
          <t>https://www.youtube.com/results?search_query=Schutzhund+training+techniques+for+beginners&amp;sp=EgQgAXAB</t>
        </is>
      </c>
    </row>
    <row r="7637" ht="25.5" customHeight="1">
      <c r="A7637" t="inlineStr">
        <is>
          <t>schutzhund</t>
        </is>
      </c>
      <c r="B7637" t="inlineStr">
        <is>
          <t>Day in the life of a Schutzhund trainer</t>
        </is>
      </c>
      <c r="C7637"/>
      <c r="D7637"/>
      <c r="E7637" t="inlineStr">
        <is>
          <t>https://www.youtube.com/results?search_query=Day+in+the+life+of+a+Schutzhund+trainer&amp;sp=EgQgAXAB</t>
        </is>
      </c>
    </row>
    <row r="7638" ht="25.5" customHeight="1">
      <c r="A7638" t="inlineStr">
        <is>
          <t>schutzhund</t>
        </is>
      </c>
      <c r="B7638" t="inlineStr">
        <is>
          <t>Difference between Schutzhund and other dog training methods</t>
        </is>
      </c>
      <c r="C7638"/>
      <c r="D7638"/>
      <c r="E7638" t="inlineStr">
        <is>
          <t>https://www.youtube.com/results?search_query=Difference+between+Schutzhund+and+other+dog+training+methods&amp;sp=EgQgAXAB</t>
        </is>
      </c>
    </row>
    <row r="7639" ht="25.5" customHeight="1">
      <c r="A7639" t="inlineStr">
        <is>
          <t>schutzhund</t>
        </is>
      </c>
      <c r="B7639" t="inlineStr">
        <is>
          <t>Tips for successful Schutzhund training</t>
        </is>
      </c>
      <c r="C7639"/>
      <c r="D7639"/>
      <c r="E7639" t="inlineStr">
        <is>
          <t>https://www.youtube.com/results?search_query=Tips+for+successful+Schutzhund+training&amp;sp=EgQgAXAB</t>
        </is>
      </c>
    </row>
    <row r="7640" ht="25.5" customHeight="1">
      <c r="A7640" t="inlineStr">
        <is>
          <t>schutzhund</t>
        </is>
      </c>
      <c r="B7640" t="inlineStr">
        <is>
          <t>Schutzhund training sessions with professional trainers</t>
        </is>
      </c>
      <c r="C7640"/>
      <c r="D7640"/>
      <c r="E7640" t="inlineStr">
        <is>
          <t>https://www.youtube.com/results?search_query=Schutzhund+training+sessions+with+professional+trainers&amp;sp=EgQgAXAB</t>
        </is>
      </c>
    </row>
    <row r="7641" ht="25.5" customHeight="1">
      <c r="A7641" t="inlineStr">
        <is>
          <t>schutzhund</t>
        </is>
      </c>
      <c r="B7641" t="inlineStr">
        <is>
          <t>Common challenges in Schutzhund training and how to overcome them</t>
        </is>
      </c>
      <c r="C7641"/>
      <c r="D7641"/>
      <c r="E7641" t="inlineStr">
        <is>
          <t>https://www.youtube.com/results?search_query=Common+challenges+in+Schutzhund+training+and+how+to+overcome+them&amp;sp=EgQgAXAB</t>
        </is>
      </c>
    </row>
    <row r="7642" ht="25.5" customHeight="1">
      <c r="A7642" t="inlineStr">
        <is>
          <t>schutzhund</t>
        </is>
      </c>
      <c r="B7642" t="inlineStr">
        <is>
          <t>Schutzhund: From puppy training to competition</t>
        </is>
      </c>
      <c r="C7642"/>
      <c r="D7642"/>
      <c r="E7642" t="inlineStr">
        <is>
          <t>https://www.youtube.com/results?search_query=Schutzhund:+From+puppy+training+to+competition&amp;sp=EgQgAXAB</t>
        </is>
      </c>
    </row>
    <row r="7643" ht="25.5" customHeight="1">
      <c r="A7643" t="inlineStr">
        <is>
          <t>schutzhund</t>
        </is>
      </c>
      <c r="B7643" t="inlineStr">
        <is>
          <t>Essentials of Schutzhund discipline and obedience training</t>
        </is>
      </c>
      <c r="C7643"/>
      <c r="D7643"/>
      <c r="E7643" t="inlineStr">
        <is>
          <t>https://www.youtube.com/results?search_query=Essentials+of+Schutzhund+discipline+and+obedience+training&amp;sp=EgQgAXAB</t>
        </is>
      </c>
    </row>
    <row r="7644" ht="25.5" customHeight="1">
      <c r="A7644" t="inlineStr">
        <is>
          <t>sheepdog trial</t>
        </is>
      </c>
      <c r="B7644" t="inlineStr">
        <is>
          <t>How to train a sheepdog for trials</t>
        </is>
      </c>
      <c r="C7644"/>
      <c r="D7644"/>
      <c r="E7644" t="inlineStr">
        <is>
          <t>https://www.youtube.com/results?search_query=How+to+train+a+sheepdog+for+trials&amp;sp=EgQgAXAB</t>
        </is>
      </c>
    </row>
    <row r="7645" ht="25.5" customHeight="1">
      <c r="A7645" t="inlineStr">
        <is>
          <t>sheepdog trial</t>
        </is>
      </c>
      <c r="B7645" t="inlineStr">
        <is>
          <t>Sheepdog trials championship highlights</t>
        </is>
      </c>
      <c r="C7645"/>
      <c r="D7645"/>
      <c r="E7645" t="inlineStr">
        <is>
          <t>https://www.youtube.com/results?search_query=Sheepdog+trials+championship+highlights&amp;sp=EgQgAXAB</t>
        </is>
      </c>
    </row>
    <row r="7646" ht="25.5" customHeight="1">
      <c r="A7646" t="inlineStr">
        <is>
          <t>sheepdog trial</t>
        </is>
      </c>
      <c r="B7646" t="inlineStr">
        <is>
          <t>Basics of sheepdog trials</t>
        </is>
      </c>
      <c r="C7646"/>
      <c r="D7646"/>
      <c r="E7646" t="inlineStr">
        <is>
          <t>https://www.youtube.com/results?search_query=Basics+of+sheepdog+trials&amp;sp=EgQgAXAB</t>
        </is>
      </c>
    </row>
    <row r="7647" ht="25.5" customHeight="1">
      <c r="A7647" t="inlineStr">
        <is>
          <t>sheepdog trial</t>
        </is>
      </c>
      <c r="B7647" t="inlineStr">
        <is>
          <t>Day in the life of a sheepdog trial participant</t>
        </is>
      </c>
      <c r="C7647"/>
      <c r="D7647"/>
      <c r="E7647" t="inlineStr">
        <is>
          <t>https://www.youtube.com/results?search_query=Day+in+the+life+of+a+sheepdog+trial+participant&amp;sp=EgQgAXAB</t>
        </is>
      </c>
    </row>
    <row r="7648" ht="25.5" customHeight="1">
      <c r="A7648" t="inlineStr">
        <is>
          <t>sheepdog trial</t>
        </is>
      </c>
      <c r="B7648" t="inlineStr">
        <is>
          <t>Sheepdog trial strategies and techniques</t>
        </is>
      </c>
      <c r="C7648"/>
      <c r="D7648"/>
      <c r="E7648" t="inlineStr">
        <is>
          <t>https://www.youtube.com/results?search_query=Sheepdog+trial+strategies+and+techniques&amp;sp=EgQgAXAB</t>
        </is>
      </c>
    </row>
    <row r="7649" ht="25.5" customHeight="1">
      <c r="A7649" t="inlineStr">
        <is>
          <t>sheepdog trial</t>
        </is>
      </c>
      <c r="B7649" t="inlineStr">
        <is>
          <t>Understanding the rules of sheepdog trials</t>
        </is>
      </c>
      <c r="C7649"/>
      <c r="D7649"/>
      <c r="E7649" t="inlineStr">
        <is>
          <t>https://www.youtube.com/results?search_query=Understanding+the+rules+of+sheepdog+trials&amp;sp=EgQgAXAB</t>
        </is>
      </c>
    </row>
    <row r="7650" ht="25.5" customHeight="1">
      <c r="A7650" t="inlineStr">
        <is>
          <t>sheepdog trial</t>
        </is>
      </c>
      <c r="B7650" t="inlineStr">
        <is>
          <t>Sheepdog trials: beginners guide</t>
        </is>
      </c>
      <c r="C7650"/>
      <c r="D7650"/>
      <c r="E7650" t="inlineStr">
        <is>
          <t>https://www.youtube.com/results?search_query=Sheepdog+trials:+beginners+guide&amp;sp=EgQgAXAB</t>
        </is>
      </c>
    </row>
    <row r="7651" ht="25.5" customHeight="1">
      <c r="A7651" t="inlineStr">
        <is>
          <t>sheepdog trial</t>
        </is>
      </c>
      <c r="B7651" t="inlineStr">
        <is>
          <t>Professional sheepdog trial competitors interviews</t>
        </is>
      </c>
      <c r="C7651"/>
      <c r="D7651"/>
      <c r="E7651" t="inlineStr">
        <is>
          <t>https://www.youtube.com/results?search_query=Professional+sheepdog+trial+competitors+interviews&amp;sp=EgQgAXAB</t>
        </is>
      </c>
    </row>
    <row r="7652" ht="25.5" customHeight="1">
      <c r="A7652" t="inlineStr">
        <is>
          <t>sheepdog trial</t>
        </is>
      </c>
      <c r="B7652" t="inlineStr">
        <is>
          <t>Sheepdog trial training exercises</t>
        </is>
      </c>
      <c r="C7652"/>
      <c r="D7652"/>
      <c r="E7652" t="inlineStr">
        <is>
          <t>https://www.youtube.com/results?search_query=Sheepdog+trial+training+exercises&amp;sp=EgQgAXAB</t>
        </is>
      </c>
    </row>
    <row r="7653" ht="25.5" customHeight="1">
      <c r="A7653" t="inlineStr">
        <is>
          <t>sheepdog trial</t>
        </is>
      </c>
      <c r="B7653" t="inlineStr">
        <is>
          <t>Most famous sheepdog trials in history</t>
        </is>
      </c>
      <c r="C7653"/>
      <c r="D7653"/>
      <c r="E7653" t="inlineStr">
        <is>
          <t>https://www.youtube.com/results?search_query=Most+famous+sheepdog+trials+in+history&amp;sp=EgQgAXAB</t>
        </is>
      </c>
    </row>
    <row r="7654" ht="25.5" customHeight="1">
      <c r="A7654" t="inlineStr">
        <is>
          <t>sighthound</t>
        </is>
      </c>
      <c r="B7654" t="inlineStr">
        <is>
          <t>Day in the life of a sighthound</t>
        </is>
      </c>
      <c r="C7654"/>
      <c r="D7654"/>
      <c r="E7654" t="inlineStr">
        <is>
          <t>https://www.youtube.com/results?search_query=Day+in+the+life+of+a+sighthound&amp;sp=EgQgAXAB</t>
        </is>
      </c>
    </row>
    <row r="7655" ht="25.5" customHeight="1">
      <c r="A7655" t="inlineStr">
        <is>
          <t>sighthound</t>
        </is>
      </c>
      <c r="B7655" t="inlineStr">
        <is>
          <t>Training techniques for sighthounds</t>
        </is>
      </c>
      <c r="C7655"/>
      <c r="D7655"/>
      <c r="E7655" t="inlineStr">
        <is>
          <t>https://www.youtube.com/results?search_query=Training+techniques+for+sighthounds&amp;sp=EgQgAXAB</t>
        </is>
      </c>
    </row>
    <row r="7656" ht="25.5" customHeight="1">
      <c r="A7656" t="inlineStr">
        <is>
          <t>sighthound</t>
        </is>
      </c>
      <c r="B7656" t="inlineStr">
        <is>
          <t>Sighthound breed characteristics and traits</t>
        </is>
      </c>
      <c r="C7656"/>
      <c r="D7656"/>
      <c r="E7656" t="inlineStr">
        <is>
          <t>https://www.youtube.com/results?search_query=Sighthound+breed+characteristics+and+traits&amp;sp=EgQgAXAB</t>
        </is>
      </c>
    </row>
    <row r="7657" ht="25.5" customHeight="1">
      <c r="A7657" t="inlineStr">
        <is>
          <t>sighthound</t>
        </is>
      </c>
      <c r="B7657" t="inlineStr">
        <is>
          <t>How to care for a sighthound</t>
        </is>
      </c>
      <c r="C7657"/>
      <c r="D7657"/>
      <c r="E7657" t="inlineStr">
        <is>
          <t>https://www.youtube.com/results?search_query=How+to+care+for+a+sighthound&amp;sp=EgQgAXAB</t>
        </is>
      </c>
    </row>
    <row r="7658" ht="25.5" customHeight="1">
      <c r="A7658" t="inlineStr">
        <is>
          <t>sighthound</t>
        </is>
      </c>
      <c r="B7658" t="inlineStr">
        <is>
          <t>Sighthound exercise and activity needs</t>
        </is>
      </c>
      <c r="C7658"/>
      <c r="D7658"/>
      <c r="E7658" t="inlineStr">
        <is>
          <t>https://www.youtube.com/results?search_query=Sighthound+exercise+and+activity+needs&amp;sp=EgQgAXAB</t>
        </is>
      </c>
    </row>
    <row r="7659" ht="25.5" customHeight="1">
      <c r="A7659" t="inlineStr">
        <is>
          <t>sighthound</t>
        </is>
      </c>
      <c r="B7659" t="inlineStr">
        <is>
          <t>Sighthound races and competitions</t>
        </is>
      </c>
      <c r="C7659"/>
      <c r="D7659"/>
      <c r="E7659" t="inlineStr">
        <is>
          <t>https://www.youtube.com/results?search_query=Sighthound+races+and+competitions&amp;sp=EgQgAXAB</t>
        </is>
      </c>
    </row>
    <row r="7660" ht="25.5" customHeight="1">
      <c r="A7660" t="inlineStr">
        <is>
          <t>sighthound</t>
        </is>
      </c>
      <c r="B7660" t="inlineStr">
        <is>
          <t>How to groom a sighthound</t>
        </is>
      </c>
      <c r="C7660"/>
      <c r="D7660"/>
      <c r="E7660" t="inlineStr">
        <is>
          <t>https://www.youtube.com/results?search_query=How+to+groom+a+sighthound&amp;sp=EgQgAXAB</t>
        </is>
      </c>
    </row>
    <row r="7661" ht="25.5" customHeight="1">
      <c r="A7661" t="inlineStr">
        <is>
          <t>sighthound</t>
        </is>
      </c>
      <c r="B7661" t="inlineStr">
        <is>
          <t>Pros and cons of owning a Sighthound</t>
        </is>
      </c>
      <c r="C7661"/>
      <c r="D7661"/>
      <c r="E7661" t="inlineStr">
        <is>
          <t>https://www.youtube.com/results?search_query=Pros+and+cons+of+owning+a+Sighthound&amp;sp=EgQgAXAB</t>
        </is>
      </c>
    </row>
    <row r="7662" ht="25.5" customHeight="1">
      <c r="A7662" t="inlineStr">
        <is>
          <t>sighthound</t>
        </is>
      </c>
      <c r="B7662" t="inlineStr">
        <is>
          <t>Sighthound behavior and temperament</t>
        </is>
      </c>
      <c r="C7662"/>
      <c r="D7662"/>
      <c r="E7662" t="inlineStr">
        <is>
          <t>https://www.youtube.com/results?search_query=Sighthound+behavior+and+temperament&amp;sp=EgQgAXAB</t>
        </is>
      </c>
    </row>
    <row r="7663" ht="25.5" customHeight="1">
      <c r="A7663" t="inlineStr">
        <is>
          <t>sighthound</t>
        </is>
      </c>
      <c r="B7663" t="inlineStr">
        <is>
          <t>Training a sighthound for agility trials</t>
        </is>
      </c>
      <c r="C7663"/>
      <c r="D7663"/>
      <c r="E7663" t="inlineStr">
        <is>
          <t>https://www.youtube.com/results?search_query=Training+a+sighthound+for+agility+trials&amp;sp=EgQgAXAB</t>
        </is>
      </c>
    </row>
    <row r="7664" ht="25.5" customHeight="1">
      <c r="A7664" t="inlineStr">
        <is>
          <t>weight pulling</t>
        </is>
      </c>
      <c r="B7664" t="inlineStr">
        <is>
          <t>How to start weight pulling with dogs</t>
        </is>
      </c>
      <c r="C7664"/>
      <c r="D7664"/>
      <c r="E7664" t="inlineStr">
        <is>
          <t>https://www.youtube.com/results?search_query=How+to+start+weight+pulling+with+dogs&amp;sp=EgQgAXAB</t>
        </is>
      </c>
    </row>
    <row r="7665" ht="25.5" customHeight="1">
      <c r="A7665" t="inlineStr">
        <is>
          <t>weight pulling</t>
        </is>
      </c>
      <c r="B7665" t="inlineStr">
        <is>
          <t>Weight pulling training techniques</t>
        </is>
      </c>
      <c r="C7665"/>
      <c r="D7665"/>
      <c r="E7665" t="inlineStr">
        <is>
          <t>https://www.youtube.com/results?search_query=Weight+pulling+training+techniques&amp;sp=EgQgAXAB</t>
        </is>
      </c>
    </row>
    <row r="7666" ht="25.5" customHeight="1">
      <c r="A7666" t="inlineStr">
        <is>
          <t>weight pulling</t>
        </is>
      </c>
      <c r="B7666" t="inlineStr">
        <is>
          <t>Day in the life of a weight pulling champion</t>
        </is>
      </c>
      <c r="C7666"/>
      <c r="D7666"/>
      <c r="E7666" t="inlineStr">
        <is>
          <t>https://www.youtube.com/results?search_query=Day+in+the+life+of+a+weight+pulling+champion&amp;sp=EgQgAXAB</t>
        </is>
      </c>
    </row>
    <row r="7667" ht="25.5" customHeight="1">
      <c r="A7667" t="inlineStr">
        <is>
          <t>weight pulling</t>
        </is>
      </c>
      <c r="B7667" t="inlineStr">
        <is>
          <t>Comprehensive guide to weight pulling exercises</t>
        </is>
      </c>
      <c r="C7667"/>
      <c r="D7667"/>
      <c r="E7667" t="inlineStr">
        <is>
          <t>https://www.youtube.com/results?search_query=Comprehensive+guide+to+weight+pulling+exercises&amp;sp=EgQgAXAB</t>
        </is>
      </c>
    </row>
    <row r="7668" ht="25.5" customHeight="1">
      <c r="A7668" t="inlineStr">
        <is>
          <t>weight pulling</t>
        </is>
      </c>
      <c r="B7668" t="inlineStr">
        <is>
          <t>Weight pulling competitions highlights</t>
        </is>
      </c>
      <c r="C7668"/>
      <c r="D7668"/>
      <c r="E7668" t="inlineStr">
        <is>
          <t>https://www.youtube.com/results?search_query=Weight+pulling+competitions+highlights&amp;sp=EgQgAXAB</t>
        </is>
      </c>
    </row>
    <row r="7669" ht="25.5" customHeight="1">
      <c r="A7669" t="inlineStr">
        <is>
          <t>weight pulling</t>
        </is>
      </c>
      <c r="B7669" t="inlineStr">
        <is>
          <t>Challenges in professional weight pulling</t>
        </is>
      </c>
      <c r="C7669"/>
      <c r="D7669"/>
      <c r="E7669" t="inlineStr">
        <is>
          <t>https://www.youtube.com/results?search_query=Challenges+in+professional+weight+pulling&amp;sp=EgQgAXAB</t>
        </is>
      </c>
    </row>
    <row r="7670" ht="25.5" customHeight="1">
      <c r="A7670" t="inlineStr">
        <is>
          <t>weight pulling</t>
        </is>
      </c>
      <c r="B7670" t="inlineStr">
        <is>
          <t>Indepth tutorial on weight pulling workout routine</t>
        </is>
      </c>
      <c r="C7670"/>
      <c r="D7670"/>
      <c r="E7670" t="inlineStr">
        <is>
          <t>https://www.youtube.com/results?search_query=Indepth+tutorial+on+weight+pulling+workout+routine&amp;sp=EgQgAXAB</t>
        </is>
      </c>
    </row>
    <row r="7671" ht="25.5" customHeight="1">
      <c r="A7671" t="inlineStr">
        <is>
          <t>weight pulling</t>
        </is>
      </c>
      <c r="B7671" t="inlineStr">
        <is>
          <t>Weight pulling equipment review and set up</t>
        </is>
      </c>
      <c r="C7671"/>
      <c r="D7671"/>
      <c r="E7671" t="inlineStr">
        <is>
          <t>https://www.youtube.com/results?search_query=Weight+pulling+equipment+review+and+set+up&amp;sp=EgQgAXAB</t>
        </is>
      </c>
    </row>
    <row r="7672" ht="25.5" customHeight="1">
      <c r="A7672" t="inlineStr">
        <is>
          <t>weight pulling</t>
        </is>
      </c>
      <c r="B7672" t="inlineStr">
        <is>
          <t>Weight pulling for strength: Benefits and strategies</t>
        </is>
      </c>
      <c r="C7672"/>
      <c r="D7672"/>
      <c r="E7672" t="inlineStr">
        <is>
          <t>https://www.youtube.com/results?search_query=Weight+pulling+for+strength:+Benefits+and+strategies&amp;sp=EgQgAXAB</t>
        </is>
      </c>
    </row>
    <row r="7673" ht="25.5" customHeight="1">
      <c r="A7673" t="inlineStr">
        <is>
          <t>weight pulling</t>
        </is>
      </c>
      <c r="B7673" t="inlineStr">
        <is>
          <t>Expert advice on training for weight pulling</t>
        </is>
      </c>
      <c r="C7673"/>
      <c r="D7673"/>
      <c r="E7673" t="inlineStr">
        <is>
          <t>https://www.youtube.com/results?search_query=Expert+advice+on+training+for+weight+pulling&amp;sp=EgQgAXAB</t>
        </is>
      </c>
    </row>
    <row r="7674" ht="25.5" customHeight="1">
      <c r="A7674" t="inlineStr">
        <is>
          <t>dachshund racing</t>
        </is>
      </c>
      <c r="B7674" t="inlineStr">
        <is>
          <t>How to train a dachshund for racing</t>
        </is>
      </c>
      <c r="C7674"/>
      <c r="D7674"/>
      <c r="E7674" t="inlineStr">
        <is>
          <t>https://www.youtube.com/results?search_query=How+to+train+a+dachshund+for+racing&amp;sp=EgQgAXAB</t>
        </is>
      </c>
    </row>
    <row r="7675" ht="25.5" customHeight="1">
      <c r="A7675" t="inlineStr">
        <is>
          <t>dachshund racing</t>
        </is>
      </c>
      <c r="B7675" t="inlineStr">
        <is>
          <t>Dachshund racing competition highlights</t>
        </is>
      </c>
      <c r="C7675"/>
      <c r="D7675"/>
      <c r="E7675" t="inlineStr">
        <is>
          <t>https://www.youtube.com/results?search_query=Dachshund+racing+competition+highlights&amp;sp=EgQgAXAB</t>
        </is>
      </c>
    </row>
    <row r="7676" ht="25.5" customHeight="1">
      <c r="A7676" t="inlineStr">
        <is>
          <t>dachshund racing</t>
        </is>
      </c>
      <c r="B7676" t="inlineStr">
        <is>
          <t>Top 10 moments in dachshund racing</t>
        </is>
      </c>
      <c r="C7676"/>
      <c r="D7676"/>
      <c r="E7676" t="inlineStr">
        <is>
          <t>https://www.youtube.com/results?search_query=Top+10+moments+in+dachshund+racing&amp;sp=EgQgAXAB</t>
        </is>
      </c>
    </row>
    <row r="7677" ht="25.5" customHeight="1">
      <c r="A7677" t="inlineStr">
        <is>
          <t>dachshund racing</t>
        </is>
      </c>
      <c r="B7677" t="inlineStr">
        <is>
          <t>A day in the life of a racing dachshund</t>
        </is>
      </c>
      <c r="C7677"/>
      <c r="D7677"/>
      <c r="E7677" t="inlineStr">
        <is>
          <t>https://www.youtube.com/results?search_query=A+day+in+the+life+of+a+racing+dachshund&amp;sp=EgQgAXAB</t>
        </is>
      </c>
    </row>
    <row r="7678" ht="25.5" customHeight="1">
      <c r="A7678" t="inlineStr">
        <is>
          <t>dachshund racing</t>
        </is>
      </c>
      <c r="B7678" t="inlineStr">
        <is>
          <t>Tips for training your dachshund for a race</t>
        </is>
      </c>
      <c r="C7678"/>
      <c r="D7678"/>
      <c r="E7678" t="inlineStr">
        <is>
          <t>https://www.youtube.com/results?search_query=Tips+for+training+your+dachshund+for+a+race&amp;sp=EgQgAXAB</t>
        </is>
      </c>
    </row>
    <row r="7679" ht="25.5" customHeight="1">
      <c r="A7679" t="inlineStr">
        <is>
          <t>dachshund racing</t>
        </is>
      </c>
      <c r="B7679" t="inlineStr">
        <is>
          <t>Dachshund racing events around the world</t>
        </is>
      </c>
      <c r="C7679"/>
      <c r="D7679"/>
      <c r="E7679" t="inlineStr">
        <is>
          <t>https://www.youtube.com/results?search_query=Dachshund+racing+events+around+the+world&amp;sp=EgQgAXAB</t>
        </is>
      </c>
    </row>
    <row r="7680" ht="25.5" customHeight="1">
      <c r="A7680" t="inlineStr">
        <is>
          <t>dachshund racing</t>
        </is>
      </c>
      <c r="B7680" t="inlineStr">
        <is>
          <t>What to know about dachshund racing</t>
        </is>
      </c>
      <c r="C7680"/>
      <c r="D7680"/>
      <c r="E7680" t="inlineStr">
        <is>
          <t>https://www.youtube.com/results?search_query=What+to+know+about+dachshund+racing&amp;sp=EgQgAXAB</t>
        </is>
      </c>
    </row>
    <row r="7681" ht="25.5" customHeight="1">
      <c r="A7681" t="inlineStr">
        <is>
          <t>dachshund racing</t>
        </is>
      </c>
      <c r="B7681" t="inlineStr">
        <is>
          <t>Dachshund racing: from basic to advanced training</t>
        </is>
      </c>
      <c r="C7681"/>
      <c r="D7681"/>
      <c r="E7681" t="inlineStr">
        <is>
          <t>https://www.youtube.com/results?search_query=Dachshund+racing:+from+basic+to+advanced+training&amp;sp=EgQgAXAB</t>
        </is>
      </c>
    </row>
    <row r="7682" ht="25.5" customHeight="1">
      <c r="A7682" t="inlineStr">
        <is>
          <t>dachshund racing</t>
        </is>
      </c>
      <c r="B7682" t="inlineStr">
        <is>
          <t>Training techniques for racing dachshunds</t>
        </is>
      </c>
      <c r="C7682"/>
      <c r="D7682"/>
      <c r="E7682" t="inlineStr">
        <is>
          <t>https://www.youtube.com/results?search_query=Training+techniques+for+racing+dachshunds&amp;sp=EgQgAXAB</t>
        </is>
      </c>
    </row>
    <row r="7683" ht="25.5" customHeight="1">
      <c r="A7683" t="inlineStr">
        <is>
          <t>dachshund racing</t>
        </is>
      </c>
      <c r="B7683" t="inlineStr">
        <is>
          <t>Understanding the sport of dachshund racing</t>
        </is>
      </c>
      <c r="C7683"/>
      <c r="D7683"/>
      <c r="E7683" t="inlineStr">
        <is>
          <t>https://www.youtube.com/results?search_query=Understanding+the+sport+of+dachshund+racing&amp;sp=EgQgAXAB</t>
        </is>
      </c>
    </row>
    <row r="7684" ht="25.5" customHeight="1">
      <c r="A7684" t="inlineStr">
        <is>
          <t>barrel racing</t>
        </is>
      </c>
      <c r="B7684" t="inlineStr">
        <is>
          <t>How to start barrel racing for beginners</t>
        </is>
      </c>
      <c r="C7684"/>
      <c r="D7684"/>
      <c r="E7684" t="inlineStr">
        <is>
          <t>https://www.youtube.com/results?search_query=How+to+start+barrel+racing+for+beginners&amp;sp=EgQgAXAB</t>
        </is>
      </c>
    </row>
    <row r="7685" ht="25.5" customHeight="1">
      <c r="A7685" t="inlineStr">
        <is>
          <t>barrel racing</t>
        </is>
      </c>
      <c r="B7685" t="inlineStr">
        <is>
          <t>Barrel racing training techniques</t>
        </is>
      </c>
      <c r="C7685"/>
      <c r="D7685"/>
      <c r="E7685" t="inlineStr">
        <is>
          <t>https://www.youtube.com/results?search_query=Barrel+racing+training+techniques&amp;sp=EgQgAXAB</t>
        </is>
      </c>
    </row>
    <row r="7686" ht="25.5" customHeight="1">
      <c r="A7686" t="inlineStr">
        <is>
          <t>barrel racing</t>
        </is>
      </c>
      <c r="B7686" t="inlineStr">
        <is>
          <t>Day in the life of a professional barrel racer</t>
        </is>
      </c>
      <c r="C7686"/>
      <c r="D7686"/>
      <c r="E7686" t="inlineStr">
        <is>
          <t>https://www.youtube.com/results?search_query=Day+in+the+life+of+a+professional+barrel+racer&amp;sp=EgQgAXAB</t>
        </is>
      </c>
    </row>
    <row r="7687" ht="25.5" customHeight="1">
      <c r="A7687" t="inlineStr">
        <is>
          <t>barrel racing</t>
        </is>
      </c>
      <c r="B7687" t="inlineStr">
        <is>
          <t>How to improve your barrel racing skills</t>
        </is>
      </c>
      <c r="C7687"/>
      <c r="D7687"/>
      <c r="E7687" t="inlineStr">
        <is>
          <t>https://www.youtube.com/results?search_query=How+to+improve+your+barrel+racing+skills&amp;sp=EgQgAXAB</t>
        </is>
      </c>
    </row>
    <row r="7688" ht="25.5" customHeight="1">
      <c r="A7688" t="inlineStr">
        <is>
          <t>barrel racing</t>
        </is>
      </c>
      <c r="B7688" t="inlineStr">
        <is>
          <t>Best exercises for barrel racing horses</t>
        </is>
      </c>
      <c r="C7688"/>
      <c r="D7688"/>
      <c r="E7688" t="inlineStr">
        <is>
          <t>https://www.youtube.com/results?search_query=Best+exercises+for+barrel+racing+horses&amp;sp=EgQgAXAB</t>
        </is>
      </c>
    </row>
    <row r="7689" ht="25.5" customHeight="1">
      <c r="A7689" t="inlineStr">
        <is>
          <t>barrel racing</t>
        </is>
      </c>
      <c r="B7689" t="inlineStr">
        <is>
          <t>Barrel racing competitions highlights</t>
        </is>
      </c>
      <c r="C7689"/>
      <c r="D7689"/>
      <c r="E7689" t="inlineStr">
        <is>
          <t>https://www.youtube.com/results?search_query=Barrel+racing+competitions+highlights&amp;sp=EgQgAXAB</t>
        </is>
      </c>
    </row>
    <row r="7690" ht="25.5" customHeight="1">
      <c r="A7690" t="inlineStr">
        <is>
          <t>barrel racing</t>
        </is>
      </c>
      <c r="B7690" t="inlineStr">
        <is>
          <t>Essential equipment for barrel racing</t>
        </is>
      </c>
      <c r="C7690"/>
      <c r="D7690"/>
      <c r="E7690" t="inlineStr">
        <is>
          <t>https://www.youtube.com/results?search_query=Essential+equipment+for+barrel+racing&amp;sp=EgQgAXAB</t>
        </is>
      </c>
    </row>
    <row r="7691" ht="25.5" customHeight="1">
      <c r="A7691" t="inlineStr">
        <is>
          <t>barrel racing</t>
        </is>
      </c>
      <c r="B7691" t="inlineStr">
        <is>
          <t>Strategies for winning barrel racing tournaments</t>
        </is>
      </c>
      <c r="C7691"/>
      <c r="D7691"/>
      <c r="E7691" t="inlineStr">
        <is>
          <t>https://www.youtube.com/results?search_query=Strategies+for+winning+barrel+racing+tournaments&amp;sp=EgQgAXAB</t>
        </is>
      </c>
    </row>
    <row r="7692" ht="25.5" customHeight="1">
      <c r="A7692" t="inlineStr">
        <is>
          <t>barrel racing</t>
        </is>
      </c>
      <c r="B7692" t="inlineStr">
        <is>
          <t>How to train a horse for barrel racing</t>
        </is>
      </c>
      <c r="C7692"/>
      <c r="D7692"/>
      <c r="E7692" t="inlineStr">
        <is>
          <t>https://www.youtube.com/results?search_query=How+to+train+a+horse+for+barrel+racing&amp;sp=EgQgAXAB</t>
        </is>
      </c>
    </row>
    <row r="7693" ht="25.5" customHeight="1">
      <c r="A7693" t="inlineStr">
        <is>
          <t>barrel racing</t>
        </is>
      </c>
      <c r="B7693" t="inlineStr">
        <is>
          <t>Indepth analysis of barrel racing rules and scoring</t>
        </is>
      </c>
      <c r="C7693"/>
      <c r="D7693"/>
      <c r="E7693" t="inlineStr">
        <is>
          <t>https://www.youtube.com/results?search_query=Indepth+analysis+of+barrel+racing+rules+and+scoring&amp;sp=EgQgAXAB</t>
        </is>
      </c>
    </row>
    <row r="7694" ht="25.5" customHeight="1">
      <c r="A7694" t="inlineStr">
        <is>
          <t>charreada</t>
        </is>
      </c>
      <c r="B7694" t="inlineStr">
        <is>
          <t>Charreada history and significance</t>
        </is>
      </c>
      <c r="C7694"/>
      <c r="D7694"/>
      <c r="E7694" t="inlineStr">
        <is>
          <t>https://www.youtube.com/results?search_query=Charreada+history+and+significance&amp;sp=EgQgAXAB</t>
        </is>
      </c>
    </row>
    <row r="7695" ht="25.5" customHeight="1">
      <c r="A7695" t="inlineStr">
        <is>
          <t>charreada</t>
        </is>
      </c>
      <c r="B7695" t="inlineStr">
        <is>
          <t>How to understand Charreada events</t>
        </is>
      </c>
      <c r="C7695"/>
      <c r="D7695"/>
      <c r="E7695" t="inlineStr">
        <is>
          <t>https://www.youtube.com/results?search_query=How+to+understand+Charreada+events&amp;sp=EgQgAXAB</t>
        </is>
      </c>
    </row>
    <row r="7696" ht="25.5" customHeight="1">
      <c r="A7696" t="inlineStr">
        <is>
          <t>charreada</t>
        </is>
      </c>
      <c r="B7696" t="inlineStr">
        <is>
          <t>Key rules in Charreada</t>
        </is>
      </c>
      <c r="C7696"/>
      <c r="D7696"/>
      <c r="E7696" t="inlineStr">
        <is>
          <t>https://www.youtube.com/results?search_query=Key+rules+in+Charreada&amp;sp=EgQgAXAB</t>
        </is>
      </c>
    </row>
    <row r="7697" ht="25.5" customHeight="1">
      <c r="A7697" t="inlineStr">
        <is>
          <t>charreada</t>
        </is>
      </c>
      <c r="B7697" t="inlineStr">
        <is>
          <t>Charreada for beginners</t>
        </is>
      </c>
      <c r="C7697"/>
      <c r="D7697"/>
      <c r="E7697" t="inlineStr">
        <is>
          <t>https://www.youtube.com/results?search_query=Charreada+for+beginners&amp;sp=EgQgAXAB</t>
        </is>
      </c>
    </row>
    <row r="7698" ht="25.5" customHeight="1">
      <c r="A7698" t="inlineStr">
        <is>
          <t>charreada</t>
        </is>
      </c>
      <c r="B7698" t="inlineStr">
        <is>
          <t>Day in the life of a Charreada performer</t>
        </is>
      </c>
      <c r="C7698"/>
      <c r="D7698"/>
      <c r="E7698" t="inlineStr">
        <is>
          <t>https://www.youtube.com/results?search_query=Day+in+the+life+of+a+Charreada+performer&amp;sp=EgQgAXAB</t>
        </is>
      </c>
    </row>
    <row r="7699" ht="25.5" customHeight="1">
      <c r="A7699" t="inlineStr">
        <is>
          <t>charreada</t>
        </is>
      </c>
      <c r="B7699" t="inlineStr">
        <is>
          <t>Charreada competition full video</t>
        </is>
      </c>
      <c r="C7699"/>
      <c r="D7699"/>
      <c r="E7699" t="inlineStr">
        <is>
          <t>https://www.youtube.com/results?search_query=Charreada+competition+full+video&amp;sp=EgQgAXAB</t>
        </is>
      </c>
    </row>
    <row r="7700" ht="25.5" customHeight="1">
      <c r="A7700" t="inlineStr">
        <is>
          <t>charreada</t>
        </is>
      </c>
      <c r="B7700" t="inlineStr">
        <is>
          <t>Traditional Charreada attire tutorials</t>
        </is>
      </c>
      <c r="C7700"/>
      <c r="D7700"/>
      <c r="E7700" t="inlineStr">
        <is>
          <t>https://www.youtube.com/results?search_query=Traditional+Charreada+attire+tutorials&amp;sp=EgQgAXAB</t>
        </is>
      </c>
    </row>
    <row r="7701" ht="25.5" customHeight="1">
      <c r="A7701" t="inlineStr">
        <is>
          <t>charreada</t>
        </is>
      </c>
      <c r="B7701" t="inlineStr">
        <is>
          <t>Highlights of Charreada in Mexico</t>
        </is>
      </c>
      <c r="C7701"/>
      <c r="D7701"/>
      <c r="E7701" t="inlineStr">
        <is>
          <t>https://www.youtube.com/results?search_query=Highlights+of+Charreada+in+Mexico&amp;sp=EgQgAXAB</t>
        </is>
      </c>
    </row>
    <row r="7702" ht="25.5" customHeight="1">
      <c r="A7702" t="inlineStr">
        <is>
          <t>charreada</t>
        </is>
      </c>
      <c r="B7702" t="inlineStr">
        <is>
          <t>Documentary about female Charreada riders</t>
        </is>
      </c>
      <c r="C7702"/>
      <c r="D7702"/>
      <c r="E7702" t="inlineStr">
        <is>
          <t>https://www.youtube.com/results?search_query=Documentary+about+female+Charreada+riders&amp;sp=EgQgAXAB</t>
        </is>
      </c>
    </row>
    <row r="7703" ht="25.5" customHeight="1">
      <c r="A7703" t="inlineStr">
        <is>
          <t>charreada</t>
        </is>
      </c>
      <c r="B7703" t="inlineStr">
        <is>
          <t>Top Charreada performances in history</t>
        </is>
      </c>
      <c r="C7703"/>
      <c r="D7703"/>
      <c r="E7703" t="inlineStr">
        <is>
          <t>https://www.youtube.com/results?search_query=Top+Charreada+performances+in+history&amp;sp=EgQgAXAB</t>
        </is>
      </c>
    </row>
    <row r="7704" ht="25.5" customHeight="1">
      <c r="A7704" t="inlineStr">
        <is>
          <t>chilean rodeo</t>
        </is>
      </c>
      <c r="B7704" t="inlineStr">
        <is>
          <t>How to understand Chilean Rodeo rules</t>
        </is>
      </c>
      <c r="C7704"/>
      <c r="D7704"/>
      <c r="E7704" t="inlineStr">
        <is>
          <t>https://www.youtube.com/results?search_query=How+to+understand+Chilean+Rodeo+rules&amp;sp=EgQgAXAB</t>
        </is>
      </c>
    </row>
    <row r="7705" ht="25.5" customHeight="1">
      <c r="A7705" t="inlineStr">
        <is>
          <t>chilean rodeo</t>
        </is>
      </c>
      <c r="B7705" t="inlineStr">
        <is>
          <t>Detailed explanation of Chilean Rodeo</t>
        </is>
      </c>
      <c r="C7705"/>
      <c r="D7705"/>
      <c r="E7705" t="inlineStr">
        <is>
          <t>https://www.youtube.com/results?search_query=Detailed+explanation+of+Chilean+Rodeo&amp;sp=EgQgAXAB</t>
        </is>
      </c>
    </row>
    <row r="7706" ht="25.5" customHeight="1">
      <c r="A7706" t="inlineStr">
        <is>
          <t>chilean rodeo</t>
        </is>
      </c>
      <c r="B7706" t="inlineStr">
        <is>
          <t>Chilean Rodeo: best moments</t>
        </is>
      </c>
      <c r="C7706"/>
      <c r="D7706"/>
      <c r="E7706" t="inlineStr">
        <is>
          <t>https://www.youtube.com/results?search_query=Chilean+Rodeo:+best+moments&amp;sp=EgQgAXAB</t>
        </is>
      </c>
    </row>
    <row r="7707" ht="25.5" customHeight="1">
      <c r="A7707" t="inlineStr">
        <is>
          <t>chilean rodeo</t>
        </is>
      </c>
      <c r="B7707" t="inlineStr">
        <is>
          <t>Chilean Rodeo: tips and tricks for beginners</t>
        </is>
      </c>
      <c r="C7707"/>
      <c r="D7707"/>
      <c r="E7707" t="inlineStr">
        <is>
          <t>https://www.youtube.com/results?search_query=Chilean+Rodeo:+tips+and+tricks+for+beginners&amp;sp=EgQgAXAB</t>
        </is>
      </c>
    </row>
    <row r="7708" ht="25.5" customHeight="1">
      <c r="A7708" t="inlineStr">
        <is>
          <t>chilean rodeo</t>
        </is>
      </c>
      <c r="B7708" t="inlineStr">
        <is>
          <t>Day in the life of a Chilean Rodeo champion</t>
        </is>
      </c>
      <c r="C7708"/>
      <c r="D7708"/>
      <c r="E7708" t="inlineStr">
        <is>
          <t>https://www.youtube.com/results?search_query=Day+in+the+life+of+a+Chilean+Rodeo+champion&amp;sp=EgQgAXAB</t>
        </is>
      </c>
    </row>
    <row r="7709" ht="25.5" customHeight="1">
      <c r="A7709" t="inlineStr">
        <is>
          <t>chilean rodeo</t>
        </is>
      </c>
      <c r="B7709" t="inlineStr">
        <is>
          <t>How to train for Chilean Rodeo</t>
        </is>
      </c>
      <c r="C7709"/>
      <c r="D7709"/>
      <c r="E7709" t="inlineStr">
        <is>
          <t>https://www.youtube.com/results?search_query=How+to+train+for+Chilean+Rodeo&amp;sp=EgQgAXAB</t>
        </is>
      </c>
    </row>
    <row r="7710" ht="25.5" customHeight="1">
      <c r="A7710" t="inlineStr">
        <is>
          <t>chilean rodeo</t>
        </is>
      </c>
      <c r="B7710" t="inlineStr">
        <is>
          <t>Chilean Rodeo: origin and history</t>
        </is>
      </c>
      <c r="C7710"/>
      <c r="D7710"/>
      <c r="E7710" t="inlineStr">
        <is>
          <t>https://www.youtube.com/results?search_query=Chilean+Rodeo:+origin+and+history&amp;sp=EgQgAXAB</t>
        </is>
      </c>
    </row>
    <row r="7711" ht="25.5" customHeight="1">
      <c r="A7711" t="inlineStr">
        <is>
          <t>chilean rodeo</t>
        </is>
      </c>
      <c r="B7711" t="inlineStr">
        <is>
          <t>Live Chilean Rodeo competitions</t>
        </is>
      </c>
      <c r="C7711"/>
      <c r="D7711"/>
      <c r="E7711" t="inlineStr">
        <is>
          <t>https://www.youtube.com/results?search_query=Live+Chilean+Rodeo+competitions&amp;sp=EgQgAXAB</t>
        </is>
      </c>
    </row>
    <row r="7712" ht="25.5" customHeight="1">
      <c r="A7712" t="inlineStr">
        <is>
          <t>chilean rodeo</t>
        </is>
      </c>
      <c r="B7712" t="inlineStr">
        <is>
          <t>Techniques for winning at Chilean Rodeo</t>
        </is>
      </c>
      <c r="C7712"/>
      <c r="D7712"/>
      <c r="E7712" t="inlineStr">
        <is>
          <t>https://www.youtube.com/results?search_query=Techniques+for+winning+at+Chilean+Rodeo&amp;sp=EgQgAXAB</t>
        </is>
      </c>
    </row>
    <row r="7713" ht="25.5" customHeight="1">
      <c r="A7713" t="inlineStr">
        <is>
          <t>chilean rodeo</t>
        </is>
      </c>
      <c r="B7713" t="inlineStr">
        <is>
          <t>Professional Chilean Rodeo players: career highlights</t>
        </is>
      </c>
      <c r="C7713"/>
      <c r="D7713"/>
      <c r="E7713" t="inlineStr">
        <is>
          <t>https://www.youtube.com/results?search_query=Professional+Chilean+Rodeo+players:+career+highlights&amp;sp=EgQgAXAB</t>
        </is>
      </c>
    </row>
    <row r="7714" ht="25.5" customHeight="1">
      <c r="A7714" t="inlineStr">
        <is>
          <t>cross-country equestrianism</t>
        </is>
      </c>
      <c r="B7714" t="inlineStr">
        <is>
          <t>How to get started in crosscountry equestrianism</t>
        </is>
      </c>
      <c r="C7714"/>
      <c r="D7714"/>
      <c r="E7714" t="inlineStr">
        <is>
          <t>https://www.youtube.com/results?search_query=How+to+get+started+in+crosscountry+equestrianism&amp;sp=EgQgAXAB</t>
        </is>
      </c>
    </row>
    <row r="7715" ht="25.5" customHeight="1">
      <c r="A7715" t="inlineStr">
        <is>
          <t>cross-country equestrianism</t>
        </is>
      </c>
      <c r="B7715" t="inlineStr">
        <is>
          <t>Day in the life of a crosscountry equestrian</t>
        </is>
      </c>
      <c r="C7715"/>
      <c r="D7715"/>
      <c r="E7715" t="inlineStr">
        <is>
          <t>https://www.youtube.com/results?search_query=Day+in+the+life+of+a+crosscountry+equestrian&amp;sp=EgQgAXAB</t>
        </is>
      </c>
    </row>
    <row r="7716" ht="25.5" customHeight="1">
      <c r="A7716" t="inlineStr">
        <is>
          <t>cross-country equestrianism</t>
        </is>
      </c>
      <c r="B7716" t="inlineStr">
        <is>
          <t>Crosscountry equestrianism training techniques</t>
        </is>
      </c>
      <c r="C7716"/>
      <c r="D7716"/>
      <c r="E7716" t="inlineStr">
        <is>
          <t>https://www.youtube.com/results?search_query=Crosscountry+equestrianism+training+techniques&amp;sp=EgQgAXAB</t>
        </is>
      </c>
    </row>
    <row r="7717" ht="25.5" customHeight="1">
      <c r="A7717" t="inlineStr">
        <is>
          <t>cross-country equestrianism</t>
        </is>
      </c>
      <c r="B7717" t="inlineStr">
        <is>
          <t>The skills needed for crosscountry equestrianism</t>
        </is>
      </c>
      <c r="C7717"/>
      <c r="D7717"/>
      <c r="E7717" t="inlineStr">
        <is>
          <t>https://www.youtube.com/results?search_query=The+skills+needed+for+crosscountry+equestrianism&amp;sp=EgQgAXAB</t>
        </is>
      </c>
    </row>
    <row r="7718" ht="25.5" customHeight="1">
      <c r="A7718" t="inlineStr">
        <is>
          <t>cross-country equestrianism</t>
        </is>
      </c>
      <c r="B7718" t="inlineStr">
        <is>
          <t>The basics of crosscountry equestrianism</t>
        </is>
      </c>
      <c r="C7718"/>
      <c r="D7718"/>
      <c r="E7718" t="inlineStr">
        <is>
          <t>https://www.youtube.com/results?search_query=The+basics+of+crosscountry+equestrianism&amp;sp=EgQgAXAB</t>
        </is>
      </c>
    </row>
    <row r="7719" ht="25.5" customHeight="1">
      <c r="A7719" t="inlineStr">
        <is>
          <t>cross-country equestrianism</t>
        </is>
      </c>
      <c r="B7719" t="inlineStr">
        <is>
          <t>Best practices for succeeding in crosscountry equestrianism</t>
        </is>
      </c>
      <c r="C7719"/>
      <c r="D7719"/>
      <c r="E7719" t="inlineStr">
        <is>
          <t>https://www.youtube.com/results?search_query=Best+practices+for+succeeding+in+crosscountry+equestrianism&amp;sp=EgQgAXAB</t>
        </is>
      </c>
    </row>
    <row r="7720" ht="25.5" customHeight="1">
      <c r="A7720" t="inlineStr">
        <is>
          <t>cross-country equestrianism</t>
        </is>
      </c>
      <c r="B7720" t="inlineStr">
        <is>
          <t>Top 10 mustknows for crosscountry equestrianism beginners</t>
        </is>
      </c>
      <c r="C7720"/>
      <c r="D7720"/>
      <c r="E7720" t="inlineStr">
        <is>
          <t>https://www.youtube.com/results?search_query=Top+10+mustknows+for+crosscountry+equestrianism+beginners&amp;sp=EgQgAXAB</t>
        </is>
      </c>
    </row>
    <row r="7721" ht="25.5" customHeight="1">
      <c r="A7721" t="inlineStr">
        <is>
          <t>cross-country equestrianism</t>
        </is>
      </c>
      <c r="B7721" t="inlineStr">
        <is>
          <t>Pro tips for advanced crosscountry equestrianism</t>
        </is>
      </c>
      <c r="C7721"/>
      <c r="D7721"/>
      <c r="E7721" t="inlineStr">
        <is>
          <t>https://www.youtube.com/results?search_query=Pro+tips+for+advanced+crosscountry+equestrianism&amp;sp=EgQgAXAB</t>
        </is>
      </c>
    </row>
    <row r="7722" ht="25.5" customHeight="1">
      <c r="A7722" t="inlineStr">
        <is>
          <t>cross-country equestrianism</t>
        </is>
      </c>
      <c r="B7722" t="inlineStr">
        <is>
          <t>Preparing for a crosscountry equestrianism competition</t>
        </is>
      </c>
      <c r="C7722"/>
      <c r="D7722"/>
      <c r="E7722" t="inlineStr">
        <is>
          <t>https://www.youtube.com/results?search_query=Preparing+for+a+crosscountry+equestrianism+competition&amp;sp=EgQgAXAB</t>
        </is>
      </c>
    </row>
    <row r="7723" ht="25.5" customHeight="1">
      <c r="A7723" t="inlineStr">
        <is>
          <t>cross-country equestrianism</t>
        </is>
      </c>
      <c r="B7723" t="inlineStr">
        <is>
          <t>Exercises for improving in crosscountry equestrianism</t>
        </is>
      </c>
      <c r="C7723"/>
      <c r="D7723"/>
      <c r="E7723" t="inlineStr">
        <is>
          <t>https://www.youtube.com/results?search_query=Exercises+for+improving+in+crosscountry+equestrianism&amp;sp=EgQgAXAB</t>
        </is>
      </c>
    </row>
    <row r="7724" ht="25.5" customHeight="1">
      <c r="A7724" t="inlineStr">
        <is>
          <t>dressage</t>
        </is>
      </c>
      <c r="B7724" t="inlineStr">
        <is>
          <t>How to start training in dressage</t>
        </is>
      </c>
      <c r="C7724"/>
      <c r="D7724"/>
      <c r="E7724" t="inlineStr">
        <is>
          <t>https://www.youtube.com/results?search_query=How+to+start+training+in+dressage&amp;sp=EgQgAXAB</t>
        </is>
      </c>
    </row>
    <row r="7725" ht="25.5" customHeight="1">
      <c r="A7725" t="inlineStr">
        <is>
          <t>dressage</t>
        </is>
      </c>
      <c r="B7725" t="inlineStr">
        <is>
          <t>Basic dressage exercises for beginners</t>
        </is>
      </c>
      <c r="C7725"/>
      <c r="D7725"/>
      <c r="E7725" t="inlineStr">
        <is>
          <t>https://www.youtube.com/results?search_query=Basic+dressage+exercises+for+beginners&amp;sp=EgQgAXAB</t>
        </is>
      </c>
    </row>
    <row r="7726" ht="25.5" customHeight="1">
      <c r="A7726" t="inlineStr">
        <is>
          <t>dressage</t>
        </is>
      </c>
      <c r="B7726" t="inlineStr">
        <is>
          <t>Highlights of International Dressage Competitions</t>
        </is>
      </c>
      <c r="C7726"/>
      <c r="D7726"/>
      <c r="E7726" t="inlineStr">
        <is>
          <t>https://www.youtube.com/results?search_query=Highlights+of+International+Dressage+Competitions&amp;sp=EgQgAXAB</t>
        </is>
      </c>
    </row>
    <row r="7727" ht="25.5" customHeight="1">
      <c r="A7727" t="inlineStr">
        <is>
          <t>dressage</t>
        </is>
      </c>
      <c r="B7727" t="inlineStr">
        <is>
          <t>Day in the life of a professional dressage rider</t>
        </is>
      </c>
      <c r="C7727"/>
      <c r="D7727"/>
      <c r="E7727" t="inlineStr">
        <is>
          <t>https://www.youtube.com/results?search_query=Day+in+the+life+of+a+professional+dressage+rider&amp;sp=EgQgAXAB</t>
        </is>
      </c>
    </row>
    <row r="7728" ht="25.5" customHeight="1">
      <c r="A7728" t="inlineStr">
        <is>
          <t>dressage</t>
        </is>
      </c>
      <c r="B7728" t="inlineStr">
        <is>
          <t>Dressage horse training techniques</t>
        </is>
      </c>
      <c r="C7728"/>
      <c r="D7728"/>
      <c r="E7728" t="inlineStr">
        <is>
          <t>https://www.youtube.com/results?search_query=Dressage+horse+training+techniques&amp;sp=EgQgAXAB</t>
        </is>
      </c>
    </row>
    <row r="7729" ht="25.5" customHeight="1">
      <c r="A7729" t="inlineStr">
        <is>
          <t>dressage</t>
        </is>
      </c>
      <c r="B7729" t="inlineStr">
        <is>
          <t>Understanding dressage: A beginner's guide</t>
        </is>
      </c>
      <c r="C7729"/>
      <c r="D7729"/>
      <c r="E7729" t="inlineStr">
        <is>
          <t>https://www.youtube.com/results?search_query=Understanding+dressage:+A+beginner's+guide&amp;sp=EgQgAXAB</t>
        </is>
      </c>
    </row>
    <row r="7730" ht="25.5" customHeight="1">
      <c r="A7730" t="inlineStr">
        <is>
          <t>dressage</t>
        </is>
      </c>
      <c r="B7730" t="inlineStr">
        <is>
          <t>Famous dressage horses and their routines</t>
        </is>
      </c>
      <c r="C7730"/>
      <c r="D7730"/>
      <c r="E7730" t="inlineStr">
        <is>
          <t>https://www.youtube.com/results?search_query=Famous+dressage+horses+and+their+routines&amp;sp=EgQgAXAB</t>
        </is>
      </c>
    </row>
    <row r="7731" ht="25.5" customHeight="1">
      <c r="A7731" t="inlineStr">
        <is>
          <t>dressage</t>
        </is>
      </c>
      <c r="B7731" t="inlineStr">
        <is>
          <t>Advanced dressage moves explained</t>
        </is>
      </c>
      <c r="C7731"/>
      <c r="D7731"/>
      <c r="E7731" t="inlineStr">
        <is>
          <t>https://www.youtube.com/results?search_query=Advanced+dressage+moves+explained&amp;sp=EgQgAXAB</t>
        </is>
      </c>
    </row>
    <row r="7732" ht="25.5" customHeight="1">
      <c r="A7732" t="inlineStr">
        <is>
          <t>dressage</t>
        </is>
      </c>
      <c r="B7732" t="inlineStr">
        <is>
          <t>Masterclass on dressage by top trainers</t>
        </is>
      </c>
      <c r="C7732"/>
      <c r="D7732"/>
      <c r="E7732" t="inlineStr">
        <is>
          <t>https://www.youtube.com/results?search_query=Masterclass+on+dressage+by+top+trainers&amp;sp=EgQgAXAB</t>
        </is>
      </c>
    </row>
    <row r="7733" ht="25.5" customHeight="1">
      <c r="A7733" t="inlineStr">
        <is>
          <t>dressage</t>
        </is>
      </c>
      <c r="B7733" t="inlineStr">
        <is>
          <t>History and evolution of dressage</t>
        </is>
      </c>
      <c r="C7733"/>
      <c r="D7733"/>
      <c r="E7733" t="inlineStr">
        <is>
          <t>https://www.youtube.com/results?search_query=History+and+evolution+of+dressage&amp;sp=EgQgAXAB</t>
        </is>
      </c>
    </row>
    <row r="7734" ht="25.5" customHeight="1">
      <c r="A7734" t="inlineStr">
        <is>
          <t>endurance riding</t>
        </is>
      </c>
      <c r="B7734" t="inlineStr">
        <is>
          <t>How to start endurance riding</t>
        </is>
      </c>
      <c r="C7734"/>
      <c r="D7734"/>
      <c r="E7734" t="inlineStr">
        <is>
          <t>https://www.youtube.com/results?search_query=How+to+start+endurance+riding&amp;sp=EgQgAXAB</t>
        </is>
      </c>
    </row>
    <row r="7735" ht="25.5" customHeight="1">
      <c r="A7735" t="inlineStr">
        <is>
          <t>endurance riding</t>
        </is>
      </c>
      <c r="B7735" t="inlineStr">
        <is>
          <t>Best tips for endurance riding</t>
        </is>
      </c>
      <c r="C7735"/>
      <c r="D7735"/>
      <c r="E7735" t="inlineStr">
        <is>
          <t>https://www.youtube.com/results?search_query=Best+tips+for+endurance+riding&amp;sp=EgQgAXAB</t>
        </is>
      </c>
    </row>
    <row r="7736" ht="25.5" customHeight="1">
      <c r="A7736" t="inlineStr">
        <is>
          <t>endurance riding</t>
        </is>
      </c>
      <c r="B7736" t="inlineStr">
        <is>
          <t>Day in the life of an endurance rider</t>
        </is>
      </c>
      <c r="C7736"/>
      <c r="D7736"/>
      <c r="E7736" t="inlineStr">
        <is>
          <t>https://www.youtube.com/results?search_query=Day+in+the+life+of+an+endurance+rider&amp;sp=EgQgAXAB</t>
        </is>
      </c>
    </row>
    <row r="7737" ht="25.5" customHeight="1">
      <c r="A7737" t="inlineStr">
        <is>
          <t>endurance riding</t>
        </is>
      </c>
      <c r="B7737" t="inlineStr">
        <is>
          <t>Endurance riding training routines</t>
        </is>
      </c>
      <c r="C7737"/>
      <c r="D7737"/>
      <c r="E7737" t="inlineStr">
        <is>
          <t>https://www.youtube.com/results?search_query=Endurance+riding+training+routines&amp;sp=EgQgAXAB</t>
        </is>
      </c>
    </row>
    <row r="7738" ht="25.5" customHeight="1">
      <c r="A7738" t="inlineStr">
        <is>
          <t>endurance riding</t>
        </is>
      </c>
      <c r="B7738" t="inlineStr">
        <is>
          <t>How to improve your endurance riding skills</t>
        </is>
      </c>
      <c r="C7738"/>
      <c r="D7738"/>
      <c r="E7738" t="inlineStr">
        <is>
          <t>https://www.youtube.com/results?search_query=How+to+improve+your+endurance+riding+skills&amp;sp=EgQgAXAB</t>
        </is>
      </c>
    </row>
    <row r="7739" ht="25.5" customHeight="1">
      <c r="A7739" t="inlineStr">
        <is>
          <t>endurance riding</t>
        </is>
      </c>
      <c r="B7739" t="inlineStr">
        <is>
          <t>Endurance riding techniques for beginners</t>
        </is>
      </c>
      <c r="C7739"/>
      <c r="D7739"/>
      <c r="E7739" t="inlineStr">
        <is>
          <t>https://www.youtube.com/results?search_query=Endurance+riding+techniques+for+beginners&amp;sp=EgQgAXAB</t>
        </is>
      </c>
    </row>
    <row r="7740" ht="25.5" customHeight="1">
      <c r="A7740" t="inlineStr">
        <is>
          <t>endurance riding</t>
        </is>
      </c>
      <c r="B7740" t="inlineStr">
        <is>
          <t>Championships of endurance riding</t>
        </is>
      </c>
      <c r="C7740"/>
      <c r="D7740"/>
      <c r="E7740" t="inlineStr">
        <is>
          <t>https://www.youtube.com/results?search_query=Championships+of+endurance+riding&amp;sp=EgQgAXAB</t>
        </is>
      </c>
    </row>
    <row r="7741" ht="25.5" customHeight="1">
      <c r="A7741" t="inlineStr">
        <is>
          <t>endurance riding</t>
        </is>
      </c>
      <c r="B7741" t="inlineStr">
        <is>
          <t>Equipment needed for endurance riding</t>
        </is>
      </c>
      <c r="C7741"/>
      <c r="D7741"/>
      <c r="E7741" t="inlineStr">
        <is>
          <t>https://www.youtube.com/results?search_query=Equipment+needed+for+endurance+riding&amp;sp=EgQgAXAB</t>
        </is>
      </c>
    </row>
    <row r="7742" ht="25.5" customHeight="1">
      <c r="A7742" t="inlineStr">
        <is>
          <t>endurance riding</t>
        </is>
      </c>
      <c r="B7742" t="inlineStr">
        <is>
          <t>Endurance riding horse care tips</t>
        </is>
      </c>
      <c r="C7742"/>
      <c r="D7742"/>
      <c r="E7742" t="inlineStr">
        <is>
          <t>https://www.youtube.com/results?search_query=Endurance+riding+horse+care+tips&amp;sp=EgQgAXAB</t>
        </is>
      </c>
    </row>
    <row r="7743" ht="25.5" customHeight="1">
      <c r="A7743" t="inlineStr">
        <is>
          <t>endurance riding</t>
        </is>
      </c>
      <c r="B7743" t="inlineStr">
        <is>
          <t>Famous endurance riders to follow on YouTube</t>
        </is>
      </c>
      <c r="C7743"/>
      <c r="D7743"/>
      <c r="E7743" t="inlineStr">
        <is>
          <t>https://www.youtube.com/results?search_query=Famous+endurance+riders+to+follow+on+YouTube&amp;sp=EgQgAXAB</t>
        </is>
      </c>
    </row>
    <row r="7744" ht="25.5" customHeight="1">
      <c r="A7744" t="inlineStr">
        <is>
          <t>english pleasure</t>
        </is>
      </c>
      <c r="B7744" t="inlineStr">
        <is>
          <t>How to develop English speaking skills for pleasure</t>
        </is>
      </c>
      <c r="C7744"/>
      <c r="D7744"/>
      <c r="E7744" t="inlineStr">
        <is>
          <t>https://www.youtube.com/results?search_query=How+to+develop+English+speaking+skills+for+pleasure&amp;sp=EgQgAXAB</t>
        </is>
      </c>
    </row>
    <row r="7745" ht="25.5" customHeight="1">
      <c r="A7745" t="inlineStr">
        <is>
          <t>english pleasure</t>
        </is>
      </c>
      <c r="B7745" t="inlineStr">
        <is>
          <t>Day in the life of an English Literature professor</t>
        </is>
      </c>
      <c r="C7745"/>
      <c r="D7745"/>
      <c r="E7745" t="inlineStr">
        <is>
          <t>https://www.youtube.com/results?search_query=Day+in+the+life+of+an+English+Literature+professor&amp;sp=EgQgAXAB</t>
        </is>
      </c>
    </row>
    <row r="7746" ht="25.5" customHeight="1">
      <c r="A7746" t="inlineStr">
        <is>
          <t>english pleasure</t>
        </is>
      </c>
      <c r="B7746" t="inlineStr">
        <is>
          <t>English pleasure horse riding tutorials</t>
        </is>
      </c>
      <c r="C7746"/>
      <c r="D7746"/>
      <c r="E7746" t="inlineStr">
        <is>
          <t>https://www.youtube.com/results?search_query=English+pleasure+horse+riding+tutorials&amp;sp=EgQgAXAB</t>
        </is>
      </c>
    </row>
    <row r="7747" ht="25.5" customHeight="1">
      <c r="A7747" t="inlineStr">
        <is>
          <t>english pleasure</t>
        </is>
      </c>
      <c r="B7747" t="inlineStr">
        <is>
          <t>Fun ways to learn English for leisure activities</t>
        </is>
      </c>
      <c r="C7747"/>
      <c r="D7747"/>
      <c r="E7747" t="inlineStr">
        <is>
          <t>https://www.youtube.com/results?search_query=Fun+ways+to+learn+English+for+leisure+activities&amp;sp=EgQgAXAB</t>
        </is>
      </c>
    </row>
    <row r="7748" ht="25.5" customHeight="1">
      <c r="A7748" t="inlineStr">
        <is>
          <t>english pleasure</t>
        </is>
      </c>
      <c r="B7748" t="inlineStr">
        <is>
          <t>Enjoying English  boosting comprehension and fluency</t>
        </is>
      </c>
      <c r="C7748"/>
      <c r="D7748"/>
      <c r="E7748" t="inlineStr">
        <is>
          <t>https://www.youtube.com/results?search_query=Enjoying+English++boosting+comprehension+and+fluency&amp;sp=EgQgAXAB</t>
        </is>
      </c>
    </row>
    <row r="7749" ht="25.5" customHeight="1">
      <c r="A7749" t="inlineStr">
        <is>
          <t>english pleasure</t>
        </is>
      </c>
      <c r="B7749" t="inlineStr">
        <is>
          <t>Pleasure of English conversation  advanced practices</t>
        </is>
      </c>
      <c r="C7749"/>
      <c r="D7749"/>
      <c r="E7749" t="inlineStr">
        <is>
          <t>https://www.youtube.com/results?search_query=Pleasure+of+English+conversation++advanced+practices&amp;sp=EgQgAXAB</t>
        </is>
      </c>
    </row>
    <row r="7750" ht="25.5" customHeight="1">
      <c r="A7750" t="inlineStr">
        <is>
          <t>english pleasure</t>
        </is>
      </c>
      <c r="B7750" t="inlineStr">
        <is>
          <t>The joy of English language  history, tricks and trivia</t>
        </is>
      </c>
      <c r="C7750"/>
      <c r="D7750"/>
      <c r="E7750" t="inlineStr">
        <is>
          <t>https://www.youtube.com/results?search_query=The+joy+of+English+language++history, +tricks+and+trivia&amp;sp=EgQgAXAB</t>
        </is>
      </c>
    </row>
    <row r="7751" ht="25.5" customHeight="1">
      <c r="A7751" t="inlineStr">
        <is>
          <t>english pleasure</t>
        </is>
      </c>
      <c r="B7751" t="inlineStr">
        <is>
          <t>English for entertainment  movies, books and shows to enjoy</t>
        </is>
      </c>
      <c r="C7751"/>
      <c r="D7751"/>
      <c r="E7751" t="inlineStr">
        <is>
          <t>https://www.youtube.com/results?search_query=English+for+entertainment++movies, +books+and+shows+to+enjoy&amp;sp=EgQgAXAB</t>
        </is>
      </c>
    </row>
    <row r="7752" ht="25.5" customHeight="1">
      <c r="A7752" t="inlineStr">
        <is>
          <t>english pleasure</t>
        </is>
      </c>
      <c r="B7752" t="inlineStr">
        <is>
          <t>How to cultivate English reading habit for pleasure</t>
        </is>
      </c>
      <c r="C7752"/>
      <c r="D7752"/>
      <c r="E7752" t="inlineStr">
        <is>
          <t>https://www.youtube.com/results?search_query=How+to+cultivate+English+reading+habit+for+pleasure&amp;sp=EgQgAXAB</t>
        </is>
      </c>
    </row>
    <row r="7753" ht="25.5" customHeight="1">
      <c r="A7753" t="inlineStr">
        <is>
          <t>english pleasure</t>
        </is>
      </c>
      <c r="B7753" t="inlineStr">
        <is>
          <t>Understanding English plays for pleasure  Guide</t>
        </is>
      </c>
      <c r="C7753"/>
      <c r="D7753"/>
      <c r="E7753" t="inlineStr">
        <is>
          <t>https://www.youtube.com/results?search_query=Understanding+English+plays+for+pleasure++Guide&amp;sp=EgQgAXAB</t>
        </is>
      </c>
    </row>
    <row r="7754" ht="25.5" customHeight="1">
      <c r="A7754" t="inlineStr">
        <is>
          <t>equitation</t>
        </is>
      </c>
      <c r="B7754" t="inlineStr">
        <is>
          <t>How to improve equitation skills</t>
        </is>
      </c>
      <c r="C7754"/>
      <c r="D7754"/>
      <c r="E7754" t="inlineStr">
        <is>
          <t>https://www.youtube.com/results?search_query=How+to+improve+equitation+skills&amp;sp=EgQgAXAB</t>
        </is>
      </c>
    </row>
    <row r="7755" ht="25.5" customHeight="1">
      <c r="A7755" t="inlineStr">
        <is>
          <t>equitation</t>
        </is>
      </c>
      <c r="B7755" t="inlineStr">
        <is>
          <t>Basic equitation for beginners</t>
        </is>
      </c>
      <c r="C7755"/>
      <c r="D7755"/>
      <c r="E7755" t="inlineStr">
        <is>
          <t>https://www.youtube.com/results?search_query=Basic+equitation+for+beginners&amp;sp=EgQgAXAB</t>
        </is>
      </c>
    </row>
    <row r="7756" ht="25.5" customHeight="1">
      <c r="A7756" t="inlineStr">
        <is>
          <t>equitation</t>
        </is>
      </c>
      <c r="B7756" t="inlineStr">
        <is>
          <t>Advanced equitation techniques</t>
        </is>
      </c>
      <c r="C7756"/>
      <c r="D7756"/>
      <c r="E7756" t="inlineStr">
        <is>
          <t>https://www.youtube.com/results?search_query=Advanced+equitation+techniques&amp;sp=EgQgAXAB</t>
        </is>
      </c>
    </row>
    <row r="7757" ht="25.5" customHeight="1">
      <c r="A7757" t="inlineStr">
        <is>
          <t>equitation</t>
        </is>
      </c>
      <c r="B7757" t="inlineStr">
        <is>
          <t>Day in the life of an equitation rider</t>
        </is>
      </c>
      <c r="C7757"/>
      <c r="D7757"/>
      <c r="E7757" t="inlineStr">
        <is>
          <t>https://www.youtube.com/results?search_query=Day+in+the+life+of+an+equitation+rider&amp;sp=EgQgAXAB</t>
        </is>
      </c>
    </row>
    <row r="7758" ht="25.5" customHeight="1">
      <c r="A7758" t="inlineStr">
        <is>
          <t>equitation</t>
        </is>
      </c>
      <c r="B7758" t="inlineStr">
        <is>
          <t>Equitation lessons with professional trainers</t>
        </is>
      </c>
      <c r="C7758"/>
      <c r="D7758"/>
      <c r="E7758" t="inlineStr">
        <is>
          <t>https://www.youtube.com/results?search_query=Equitation+lessons+with+professional+trainers&amp;sp=EgQgAXAB</t>
        </is>
      </c>
    </row>
    <row r="7759" ht="25.5" customHeight="1">
      <c r="A7759" t="inlineStr">
        <is>
          <t>equitation</t>
        </is>
      </c>
      <c r="B7759" t="inlineStr">
        <is>
          <t>Preparation tips for equitation competitions</t>
        </is>
      </c>
      <c r="C7759"/>
      <c r="D7759"/>
      <c r="E7759" t="inlineStr">
        <is>
          <t>https://www.youtube.com/results?search_query=Preparation+tips+for+equitation+competitions&amp;sp=EgQgAXAB</t>
        </is>
      </c>
    </row>
    <row r="7760" ht="25.5" customHeight="1">
      <c r="A7760" t="inlineStr">
        <is>
          <t>equitation</t>
        </is>
      </c>
      <c r="B7760" t="inlineStr">
        <is>
          <t>Common mistakes in equitation and how to avoid them</t>
        </is>
      </c>
      <c r="C7760"/>
      <c r="D7760"/>
      <c r="E7760" t="inlineStr">
        <is>
          <t>https://www.youtube.com/results?search_query=Common+mistakes+in+equitation+and+how+to+avoid+them&amp;sp=EgQgAXAB</t>
        </is>
      </c>
    </row>
    <row r="7761" ht="25.5" customHeight="1">
      <c r="A7761" t="inlineStr">
        <is>
          <t>equitation</t>
        </is>
      </c>
      <c r="B7761" t="inlineStr">
        <is>
          <t>Difference between Dressage and Equitation</t>
        </is>
      </c>
      <c r="C7761"/>
      <c r="D7761"/>
      <c r="E7761" t="inlineStr">
        <is>
          <t>https://www.youtube.com/results?search_query=Difference+between+Dressage+and+Equitation&amp;sp=EgQgAXAB</t>
        </is>
      </c>
    </row>
    <row r="7762" ht="25.5" customHeight="1">
      <c r="A7762" t="inlineStr">
        <is>
          <t>equitation</t>
        </is>
      </c>
      <c r="B7762" t="inlineStr">
        <is>
          <t>Equitation horse training and care</t>
        </is>
      </c>
      <c r="C7762"/>
      <c r="D7762"/>
      <c r="E7762" t="inlineStr">
        <is>
          <t>https://www.youtube.com/results?search_query=Equitation+horse+training+and+care&amp;sp=EgQgAXAB</t>
        </is>
      </c>
    </row>
    <row r="7763" ht="25.5" customHeight="1">
      <c r="A7763" t="inlineStr">
        <is>
          <t>equitation</t>
        </is>
      </c>
      <c r="B7763" t="inlineStr">
        <is>
          <t>Top equitation performances in world championships</t>
        </is>
      </c>
      <c r="C7763"/>
      <c r="D7763"/>
      <c r="E7763" t="inlineStr">
        <is>
          <t>https://www.youtube.com/results?search_query=Top+equitation+performances+in+world+championships&amp;sp=EgQgAXAB</t>
        </is>
      </c>
    </row>
    <row r="7764" ht="25.5" customHeight="1">
      <c r="A7764" t="inlineStr">
        <is>
          <t>eventing</t>
        </is>
      </c>
      <c r="B7764" t="inlineStr">
        <is>
          <t>How to get started with eventing</t>
        </is>
      </c>
      <c r="C7764"/>
      <c r="D7764"/>
      <c r="E7764" t="inlineStr">
        <is>
          <t>https://www.youtube.com/results?search_query=How+to+get+started+with+eventing&amp;sp=EgQgAXAB</t>
        </is>
      </c>
    </row>
    <row r="7765" ht="25.5" customHeight="1">
      <c r="A7765" t="inlineStr">
        <is>
          <t>eventing</t>
        </is>
      </c>
      <c r="B7765" t="inlineStr">
        <is>
          <t>Eventing training techniques</t>
        </is>
      </c>
      <c r="C7765"/>
      <c r="D7765"/>
      <c r="E7765" t="inlineStr">
        <is>
          <t>https://www.youtube.com/results?search_query=Eventing+training+techniques&amp;sp=EgQgAXAB</t>
        </is>
      </c>
    </row>
    <row r="7766" ht="25.5" customHeight="1">
      <c r="A7766" t="inlineStr">
        <is>
          <t>eventing</t>
        </is>
      </c>
      <c r="B7766" t="inlineStr">
        <is>
          <t>A day in the life of an eventing competitor</t>
        </is>
      </c>
      <c r="C7766"/>
      <c r="D7766"/>
      <c r="E7766" t="inlineStr">
        <is>
          <t>https://www.youtube.com/results?search_query=A+day+in+the+life+of+an+eventing+competitor&amp;sp=EgQgAXAB</t>
        </is>
      </c>
    </row>
    <row r="7767" ht="25.5" customHeight="1">
      <c r="A7767" t="inlineStr">
        <is>
          <t>eventing</t>
        </is>
      </c>
      <c r="B7767" t="inlineStr">
        <is>
          <t>Eventing Championship highlights</t>
        </is>
      </c>
      <c r="C7767"/>
      <c r="D7767"/>
      <c r="E7767" t="inlineStr">
        <is>
          <t>https://www.youtube.com/results?search_query=Eventing+Championship+highlights&amp;sp=EgQgAXAB</t>
        </is>
      </c>
    </row>
    <row r="7768" ht="25.5" customHeight="1">
      <c r="A7768" t="inlineStr">
        <is>
          <t>eventing</t>
        </is>
      </c>
      <c r="B7768" t="inlineStr">
        <is>
          <t>Tips for eventing show jumping</t>
        </is>
      </c>
      <c r="C7768"/>
      <c r="D7768"/>
      <c r="E7768" t="inlineStr">
        <is>
          <t>https://www.youtube.com/results?search_query=Tips+for+eventing+show+jumping&amp;sp=EgQgAXAB</t>
        </is>
      </c>
    </row>
    <row r="7769" ht="25.5" customHeight="1">
      <c r="A7769" t="inlineStr">
        <is>
          <t>eventing</t>
        </is>
      </c>
      <c r="B7769" t="inlineStr">
        <is>
          <t>Crosscountry eventing guide</t>
        </is>
      </c>
      <c r="C7769"/>
      <c r="D7769"/>
      <c r="E7769" t="inlineStr">
        <is>
          <t>https://www.youtube.com/results?search_query=Crosscountry+eventing+guide&amp;sp=EgQgAXAB</t>
        </is>
      </c>
    </row>
    <row r="7770" ht="25.5" customHeight="1">
      <c r="A7770" t="inlineStr">
        <is>
          <t>eventing</t>
        </is>
      </c>
      <c r="B7770" t="inlineStr">
        <is>
          <t>Best breeds for eventing</t>
        </is>
      </c>
      <c r="C7770"/>
      <c r="D7770"/>
      <c r="E7770" t="inlineStr">
        <is>
          <t>https://www.youtube.com/results?search_query=Best+breeds+for+eventing&amp;sp=EgQgAXAB</t>
        </is>
      </c>
    </row>
    <row r="7771" ht="25.5" customHeight="1">
      <c r="A7771" t="inlineStr">
        <is>
          <t>eventing</t>
        </is>
      </c>
      <c r="B7771" t="inlineStr">
        <is>
          <t>What to expect in your first eventing competition</t>
        </is>
      </c>
      <c r="C7771"/>
      <c r="D7771"/>
      <c r="E7771" t="inlineStr">
        <is>
          <t>https://www.youtube.com/results?search_query=What+to+expect+in+your+first+eventing+competition&amp;sp=EgQgAXAB</t>
        </is>
      </c>
    </row>
    <row r="7772" ht="25.5" customHeight="1">
      <c r="A7772" t="inlineStr">
        <is>
          <t>eventing</t>
        </is>
      </c>
      <c r="B7772" t="inlineStr">
        <is>
          <t>Famous eventing competitors and their horses</t>
        </is>
      </c>
      <c r="C7772"/>
      <c r="D7772"/>
      <c r="E7772" t="inlineStr">
        <is>
          <t>https://www.youtube.com/results?search_query=Famous+eventing+competitors+and+their+horses&amp;sp=EgQgAXAB</t>
        </is>
      </c>
    </row>
    <row r="7773" ht="25.5" customHeight="1">
      <c r="A7773" t="inlineStr">
        <is>
          <t>eventing</t>
        </is>
      </c>
      <c r="B7773" t="inlineStr">
        <is>
          <t>Intense workouts for eventing riders</t>
        </is>
      </c>
      <c r="C7773"/>
      <c r="D7773"/>
      <c r="E7773" t="inlineStr">
        <is>
          <t>https://www.youtube.com/results?search_query=Intense+workouts+for+eventing+riders&amp;sp=EgQgAXAB</t>
        </is>
      </c>
    </row>
    <row r="7774" ht="25.5" customHeight="1">
      <c r="A7774" t="inlineStr">
        <is>
          <t>equestrian vaulting</t>
        </is>
      </c>
      <c r="B7774" t="inlineStr">
        <is>
          <t>How to learn equestrian vaulting</t>
        </is>
      </c>
      <c r="C7774"/>
      <c r="D7774"/>
      <c r="E7774" t="inlineStr">
        <is>
          <t>https://www.youtube.com/results?search_query=How+to+learn+equestrian+vaulting&amp;sp=EgQgAXAB</t>
        </is>
      </c>
    </row>
    <row r="7775" ht="25.5" customHeight="1">
      <c r="A7775" t="inlineStr">
        <is>
          <t>equestrian vaulting</t>
        </is>
      </c>
      <c r="B7775" t="inlineStr">
        <is>
          <t>Basics of equestrian vaulting for beginners</t>
        </is>
      </c>
      <c r="C7775"/>
      <c r="D7775"/>
      <c r="E7775" t="inlineStr">
        <is>
          <t>https://www.youtube.com/results?search_query=Basics+of+equestrian+vaulting+for+beginners&amp;sp=EgQgAXAB</t>
        </is>
      </c>
    </row>
    <row r="7776" ht="25.5" customHeight="1">
      <c r="A7776" t="inlineStr">
        <is>
          <t>equestrian vaulting</t>
        </is>
      </c>
      <c r="B7776" t="inlineStr">
        <is>
          <t>Professional equestrian vaulting routines</t>
        </is>
      </c>
      <c r="C7776"/>
      <c r="D7776"/>
      <c r="E7776" t="inlineStr">
        <is>
          <t>https://www.youtube.com/results?search_query=Professional+equestrian+vaulting+routines&amp;sp=EgQgAXAB</t>
        </is>
      </c>
    </row>
    <row r="7777" ht="25.5" customHeight="1">
      <c r="A7777" t="inlineStr">
        <is>
          <t>equestrian vaulting</t>
        </is>
      </c>
      <c r="B7777" t="inlineStr">
        <is>
          <t>Equestrian vaulting training sessions</t>
        </is>
      </c>
      <c r="C7777"/>
      <c r="D7777"/>
      <c r="E7777" t="inlineStr">
        <is>
          <t>https://www.youtube.com/results?search_query=Equestrian+vaulting+training+sessions&amp;sp=EgQgAXAB</t>
        </is>
      </c>
    </row>
    <row r="7778" ht="25.5" customHeight="1">
      <c r="A7778" t="inlineStr">
        <is>
          <t>equestrian vaulting</t>
        </is>
      </c>
      <c r="B7778" t="inlineStr">
        <is>
          <t>Safety measures in equestrian vaulting</t>
        </is>
      </c>
      <c r="C7778"/>
      <c r="D7778"/>
      <c r="E7778" t="inlineStr">
        <is>
          <t>https://www.youtube.com/results?search_query=Safety+measures+in+equestrian+vaulting&amp;sp=EgQgAXAB</t>
        </is>
      </c>
    </row>
    <row r="7779" ht="25.5" customHeight="1">
      <c r="A7779" t="inlineStr">
        <is>
          <t>equestrian vaulting</t>
        </is>
      </c>
      <c r="B7779" t="inlineStr">
        <is>
          <t>Day in the life of an equestrian vaulter</t>
        </is>
      </c>
      <c r="C7779"/>
      <c r="D7779"/>
      <c r="E7779" t="inlineStr">
        <is>
          <t>https://www.youtube.com/results?search_query=Day+in+the+life+of+an+equestrian+vaulter&amp;sp=EgQgAXAB</t>
        </is>
      </c>
    </row>
    <row r="7780" ht="25.5" customHeight="1">
      <c r="A7780" t="inlineStr">
        <is>
          <t>equestrian vaulting</t>
        </is>
      </c>
      <c r="B7780" t="inlineStr">
        <is>
          <t>Competitions in equestrian vaulting</t>
        </is>
      </c>
      <c r="C7780"/>
      <c r="D7780"/>
      <c r="E7780" t="inlineStr">
        <is>
          <t>https://www.youtube.com/results?search_query=Competitions+in+equestrian+vaulting&amp;sp=EgQgAXAB</t>
        </is>
      </c>
    </row>
    <row r="7781" ht="25.5" customHeight="1">
      <c r="A7781" t="inlineStr">
        <is>
          <t>equestrian vaulting</t>
        </is>
      </c>
      <c r="B7781" t="inlineStr">
        <is>
          <t>Making of an equestrian vaulting horse</t>
        </is>
      </c>
      <c r="C7781"/>
      <c r="D7781"/>
      <c r="E7781" t="inlineStr">
        <is>
          <t>https://www.youtube.com/results?search_query=Making+of+an+equestrian+vaulting+horse&amp;sp=EgQgAXAB</t>
        </is>
      </c>
    </row>
    <row r="7782" ht="25.5" customHeight="1">
      <c r="A7782" t="inlineStr">
        <is>
          <t>equestrian vaulting</t>
        </is>
      </c>
      <c r="B7782" t="inlineStr">
        <is>
          <t>Equestrian vaulting championship highlights</t>
        </is>
      </c>
      <c r="C7782"/>
      <c r="D7782"/>
      <c r="E7782" t="inlineStr">
        <is>
          <t>https://www.youtube.com/results?search_query=Equestrian+vaulting+championship+highlights&amp;sp=EgQgAXAB</t>
        </is>
      </c>
    </row>
    <row r="7783" ht="25.5" customHeight="1">
      <c r="A7783" t="inlineStr">
        <is>
          <t>equestrian vaulting</t>
        </is>
      </c>
      <c r="B7783" t="inlineStr">
        <is>
          <t>Best equestrian vaulting performances.</t>
        </is>
      </c>
      <c r="C7783"/>
      <c r="D7783"/>
      <c r="E7783" t="inlineStr">
        <is>
          <t>https://www.youtube.com/results?search_query=Best+equestrian+vaulting+performances.&amp;sp=EgQgAXAB</t>
        </is>
      </c>
    </row>
    <row r="7784" ht="25.5" customHeight="1">
      <c r="A7784" t="inlineStr">
        <is>
          <t>gymkhana</t>
        </is>
      </c>
      <c r="B7784" t="inlineStr">
        <is>
          <t>How to start Gymkhana</t>
        </is>
      </c>
      <c r="C7784"/>
      <c r="D7784"/>
      <c r="E7784" t="inlineStr">
        <is>
          <t>https://www.youtube.com/results?search_query=How+to+start+Gymkhana&amp;sp=EgQgAXAB</t>
        </is>
      </c>
    </row>
    <row r="7785" ht="25.5" customHeight="1">
      <c r="A7785" t="inlineStr">
        <is>
          <t>gymkhana</t>
        </is>
      </c>
      <c r="B7785" t="inlineStr">
        <is>
          <t>Best Gymkhana tricks tutorial</t>
        </is>
      </c>
      <c r="C7785"/>
      <c r="D7785"/>
      <c r="E7785" t="inlineStr">
        <is>
          <t>https://www.youtube.com/results?search_query=Best+Gymkhana+tricks+tutorial&amp;sp=EgQgAXAB</t>
        </is>
      </c>
    </row>
    <row r="7786" ht="25.5" customHeight="1">
      <c r="A7786" t="inlineStr">
        <is>
          <t>gymkhana</t>
        </is>
      </c>
      <c r="B7786" t="inlineStr">
        <is>
          <t>Gymkhana training techniques</t>
        </is>
      </c>
      <c r="C7786"/>
      <c r="D7786"/>
      <c r="E7786" t="inlineStr">
        <is>
          <t>https://www.youtube.com/results?search_query=Gymkhana+training+techniques&amp;sp=EgQgAXAB</t>
        </is>
      </c>
    </row>
    <row r="7787" ht="25.5" customHeight="1">
      <c r="A7787" t="inlineStr">
        <is>
          <t>gymkhana</t>
        </is>
      </c>
      <c r="B7787" t="inlineStr">
        <is>
          <t>Day in the life of a Gymkhana athlete</t>
        </is>
      </c>
      <c r="C7787"/>
      <c r="D7787"/>
      <c r="E7787" t="inlineStr">
        <is>
          <t>https://www.youtube.com/results?search_query=Day+in+the+life+of+a+Gymkhana+athlete&amp;sp=EgQgAXAB</t>
        </is>
      </c>
    </row>
    <row r="7788" ht="25.5" customHeight="1">
      <c r="A7788" t="inlineStr">
        <is>
          <t>gymkhana</t>
        </is>
      </c>
      <c r="B7788" t="inlineStr">
        <is>
          <t>World Gymkhana championships</t>
        </is>
      </c>
      <c r="C7788"/>
      <c r="D7788"/>
      <c r="E7788" t="inlineStr">
        <is>
          <t>https://www.youtube.com/results?search_query=World+Gymkhana+championships&amp;sp=EgQgAXAB</t>
        </is>
      </c>
    </row>
    <row r="7789" ht="25.5" customHeight="1">
      <c r="A7789" t="inlineStr">
        <is>
          <t>gymkhana</t>
        </is>
      </c>
      <c r="B7789" t="inlineStr">
        <is>
          <t>Pro tips for mastering Gymkhana</t>
        </is>
      </c>
      <c r="C7789"/>
      <c r="D7789"/>
      <c r="E7789" t="inlineStr">
        <is>
          <t>https://www.youtube.com/results?search_query=Pro+tips+for+mastering+Gymkhana&amp;sp=EgQgAXAB</t>
        </is>
      </c>
    </row>
    <row r="7790" ht="25.5" customHeight="1">
      <c r="A7790" t="inlineStr">
        <is>
          <t>gymkhana</t>
        </is>
      </c>
      <c r="B7790" t="inlineStr">
        <is>
          <t>Essentials for a Gymkhana beginner</t>
        </is>
      </c>
      <c r="C7790"/>
      <c r="D7790"/>
      <c r="E7790" t="inlineStr">
        <is>
          <t>https://www.youtube.com/results?search_query=Essentials+for+a+Gymkhana+beginner&amp;sp=EgQgAXAB</t>
        </is>
      </c>
    </row>
    <row r="7791" ht="25.5" customHeight="1">
      <c r="A7791" t="inlineStr">
        <is>
          <t>gymkhana</t>
        </is>
      </c>
      <c r="B7791" t="inlineStr">
        <is>
          <t>How to improve skills in Gymkhana</t>
        </is>
      </c>
      <c r="C7791"/>
      <c r="D7791"/>
      <c r="E7791" t="inlineStr">
        <is>
          <t>https://www.youtube.com/results?search_query=How+to+improve+skills+in+Gymkhana&amp;sp=EgQgAXAB</t>
        </is>
      </c>
    </row>
    <row r="7792" ht="25.5" customHeight="1">
      <c r="A7792" t="inlineStr">
        <is>
          <t>gymkhana</t>
        </is>
      </c>
      <c r="B7792" t="inlineStr">
        <is>
          <t>Gymkhana rules and regulations explained</t>
        </is>
      </c>
      <c r="C7792"/>
      <c r="D7792"/>
      <c r="E7792" t="inlineStr">
        <is>
          <t>https://www.youtube.com/results?search_query=Gymkhana+rules+and+regulations+explained&amp;sp=EgQgAXAB</t>
        </is>
      </c>
    </row>
    <row r="7793" ht="25.5" customHeight="1">
      <c r="A7793" t="inlineStr">
        <is>
          <t>gymkhana</t>
        </is>
      </c>
      <c r="B7793" t="inlineStr">
        <is>
          <t>Preparation strategies for a Gymkhana competition</t>
        </is>
      </c>
      <c r="C7793"/>
      <c r="D7793"/>
      <c r="E7793" t="inlineStr">
        <is>
          <t>https://www.youtube.com/results?search_query=Preparation+strategies+for+a+Gymkhana+competition&amp;sp=EgQgAXAB</t>
        </is>
      </c>
    </row>
    <row r="7794" ht="25.5" customHeight="1">
      <c r="A7794" t="inlineStr">
        <is>
          <t>harness racing</t>
        </is>
      </c>
      <c r="B7794" t="inlineStr">
        <is>
          <t>How to understand harness racing'</t>
        </is>
      </c>
      <c r="C7794"/>
      <c r="D7794"/>
      <c r="E7794" t="inlineStr">
        <is>
          <t>https://www.youtube.com/results?search_query=How+to+understand+harness+racing'&amp;sp=EgQgAXAB</t>
        </is>
      </c>
    </row>
    <row r="7795" ht="25.5" customHeight="1">
      <c r="A7795" t="inlineStr">
        <is>
          <t>harness racing</t>
        </is>
      </c>
      <c r="B7795" t="inlineStr">
        <is>
          <t>Rules of harness racing explained'</t>
        </is>
      </c>
      <c r="C7795"/>
      <c r="D7795"/>
      <c r="E7795" t="inlineStr">
        <is>
          <t>https://www.youtube.com/results?search_query=Rules+of+harness+racing+explained'&amp;sp=EgQgAXAB</t>
        </is>
      </c>
    </row>
    <row r="7796" ht="25.5" customHeight="1">
      <c r="A7796" t="inlineStr">
        <is>
          <t>harness racing</t>
        </is>
      </c>
      <c r="B7796" t="inlineStr">
        <is>
          <t>Highlights of professional harness racing'</t>
        </is>
      </c>
      <c r="C7796"/>
      <c r="D7796"/>
      <c r="E7796" t="inlineStr">
        <is>
          <t>https://www.youtube.com/results?search_query=Highlights+of+professional+harness+racing'&amp;sp=EgQgAXAB</t>
        </is>
      </c>
    </row>
    <row r="7797" ht="25.5" customHeight="1">
      <c r="A7797" t="inlineStr">
        <is>
          <t>harness racing</t>
        </is>
      </c>
      <c r="B7797" t="inlineStr">
        <is>
          <t>Training for harness racing: Tips and tricks'</t>
        </is>
      </c>
      <c r="C7797"/>
      <c r="D7797"/>
      <c r="E7797" t="inlineStr">
        <is>
          <t>https://www.youtube.com/results?search_query=Training+for+harness+racing:+Tips+and+tricks'&amp;sp=EgQgAXAB</t>
        </is>
      </c>
    </row>
    <row r="7798" ht="25.5" customHeight="1">
      <c r="A7798" t="inlineStr">
        <is>
          <t>harness racing</t>
        </is>
      </c>
      <c r="B7798" t="inlineStr">
        <is>
          <t>History and evolution of harness racing'</t>
        </is>
      </c>
      <c r="C7798"/>
      <c r="D7798"/>
      <c r="E7798" t="inlineStr">
        <is>
          <t>https://www.youtube.com/results?search_query=History+and+evolution+of+harness+racing'&amp;sp=EgQgAXAB</t>
        </is>
      </c>
    </row>
    <row r="7799" ht="25.5" customHeight="1">
      <c r="A7799" t="inlineStr">
        <is>
          <t>harness racing</t>
        </is>
      </c>
      <c r="B7799" t="inlineStr">
        <is>
          <t>How to bet on harness racing'</t>
        </is>
      </c>
      <c r="C7799"/>
      <c r="D7799"/>
      <c r="E7799" t="inlineStr">
        <is>
          <t>https://www.youtube.com/results?search_query=How+to+bet+on+harness+racing'&amp;sp=EgQgAXAB</t>
        </is>
      </c>
    </row>
    <row r="7800" ht="25.5" customHeight="1">
      <c r="A7800" t="inlineStr">
        <is>
          <t>harness racing</t>
        </is>
      </c>
      <c r="B7800" t="inlineStr">
        <is>
          <t>A day in the life of a harness racing jockey'</t>
        </is>
      </c>
      <c r="C7800"/>
      <c r="D7800"/>
      <c r="E7800" t="inlineStr">
        <is>
          <t>https://www.youtube.com/results?search_query=A+day+in+the+life+of+a+harness+racing+jockey'&amp;sp=EgQgAXAB</t>
        </is>
      </c>
    </row>
    <row r="7801" ht="25.5" customHeight="1">
      <c r="A7801" t="inlineStr">
        <is>
          <t>harness racing</t>
        </is>
      </c>
      <c r="B7801" t="inlineStr">
        <is>
          <t>Best moments in harness racing history'</t>
        </is>
      </c>
      <c r="C7801"/>
      <c r="D7801"/>
      <c r="E7801" t="inlineStr">
        <is>
          <t>https://www.youtube.com/results?search_query=Best+moments+in+harness+racing+history'&amp;sp=EgQgAXAB</t>
        </is>
      </c>
    </row>
    <row r="7802" ht="25.5" customHeight="1">
      <c r="A7802" t="inlineStr">
        <is>
          <t>harness racing</t>
        </is>
      </c>
      <c r="B7802" t="inlineStr">
        <is>
          <t>Workout routine for harness racing horses'</t>
        </is>
      </c>
      <c r="C7802"/>
      <c r="D7802"/>
      <c r="E7802" t="inlineStr">
        <is>
          <t>https://www.youtube.com/results?search_query=Workout+routine+for+harness+racing+horses'&amp;sp=EgQgAXAB</t>
        </is>
      </c>
    </row>
    <row r="7803" ht="25.5" customHeight="1">
      <c r="A7803" t="inlineStr">
        <is>
          <t>harness racing</t>
        </is>
      </c>
      <c r="B7803" t="inlineStr">
        <is>
          <t>How harness racing equipment is made'</t>
        </is>
      </c>
      <c r="C7803"/>
      <c r="D7803"/>
      <c r="E7803" t="inlineStr">
        <is>
          <t>https://www.youtube.com/results?search_query=How+harness+racing+equipment+is+made'&amp;sp=EgQgAXAB</t>
        </is>
      </c>
    </row>
    <row r="7804" ht="25.5" customHeight="1">
      <c r="A7804" t="inlineStr">
        <is>
          <t>horse racing</t>
        </is>
      </c>
      <c r="B7804" t="inlineStr">
        <is>
          <t>How to train a horse for racing</t>
        </is>
      </c>
      <c r="C7804"/>
      <c r="D7804"/>
      <c r="E7804" t="inlineStr">
        <is>
          <t>https://www.youtube.com/results?search_query=How+to+train+a+horse+for+racing&amp;sp=EgQgAXAB</t>
        </is>
      </c>
    </row>
    <row r="7805" ht="25.5" customHeight="1">
      <c r="A7805" t="inlineStr">
        <is>
          <t>horse racing</t>
        </is>
      </c>
      <c r="B7805" t="inlineStr">
        <is>
          <t>Day in the life of a jockey</t>
        </is>
      </c>
      <c r="C7805"/>
      <c r="D7805"/>
      <c r="E7805" t="inlineStr">
        <is>
          <t>https://www.youtube.com/results?search_query=Day+in+the+life+of+a+jockey&amp;sp=EgQgAXAB</t>
        </is>
      </c>
    </row>
    <row r="7806" ht="25.5" customHeight="1">
      <c r="A7806" t="inlineStr">
        <is>
          <t>horse racing</t>
        </is>
      </c>
      <c r="B7806" t="inlineStr">
        <is>
          <t>Horse racing techniques for beginners</t>
        </is>
      </c>
      <c r="C7806"/>
      <c r="D7806"/>
      <c r="E7806" t="inlineStr">
        <is>
          <t>https://www.youtube.com/results?search_query=Horse+racing+techniques+for+beginners&amp;sp=EgQgAXAB</t>
        </is>
      </c>
    </row>
    <row r="7807" ht="25.5" customHeight="1">
      <c r="A7807" t="inlineStr">
        <is>
          <t>horse racing</t>
        </is>
      </c>
      <c r="B7807" t="inlineStr">
        <is>
          <t>Highlights of famous horse races</t>
        </is>
      </c>
      <c r="C7807"/>
      <c r="D7807"/>
      <c r="E7807" t="inlineStr">
        <is>
          <t>https://www.youtube.com/results?search_query=Highlights+of+famous+horse+races&amp;sp=EgQgAXAB</t>
        </is>
      </c>
    </row>
    <row r="7808" ht="25.5" customHeight="1">
      <c r="A7808" t="inlineStr">
        <is>
          <t>horse racing</t>
        </is>
      </c>
      <c r="B7808" t="inlineStr">
        <is>
          <t>The history of horse racing</t>
        </is>
      </c>
      <c r="C7808"/>
      <c r="D7808"/>
      <c r="E7808" t="inlineStr">
        <is>
          <t>https://www.youtube.com/results?search_query=The+history+of+horse+racing&amp;sp=EgQgAXAB</t>
        </is>
      </c>
    </row>
    <row r="7809" ht="25.5" customHeight="1">
      <c r="A7809" t="inlineStr">
        <is>
          <t>horse racing</t>
        </is>
      </c>
      <c r="B7809" t="inlineStr">
        <is>
          <t>Understanding horse racing odds</t>
        </is>
      </c>
      <c r="C7809"/>
      <c r="D7809"/>
      <c r="E7809" t="inlineStr">
        <is>
          <t>https://www.youtube.com/results?search_query=Understanding+horse+racing+odds&amp;sp=EgQgAXAB</t>
        </is>
      </c>
    </row>
    <row r="7810" ht="25.5" customHeight="1">
      <c r="A7810" t="inlineStr">
        <is>
          <t>horse racing</t>
        </is>
      </c>
      <c r="B7810" t="inlineStr">
        <is>
          <t>How to become a successful horse racing gambler</t>
        </is>
      </c>
      <c r="C7810"/>
      <c r="D7810"/>
      <c r="E7810" t="inlineStr">
        <is>
          <t>https://www.youtube.com/results?search_query=How+to+become+a+successful+horse+racing+gambler&amp;sp=EgQgAXAB</t>
        </is>
      </c>
    </row>
    <row r="7811" ht="25.5" customHeight="1">
      <c r="A7811" t="inlineStr">
        <is>
          <t>horse racing</t>
        </is>
      </c>
      <c r="B7811" t="inlineStr">
        <is>
          <t>Documentaries about horse racing</t>
        </is>
      </c>
      <c r="C7811"/>
      <c r="D7811"/>
      <c r="E7811" t="inlineStr">
        <is>
          <t>https://www.youtube.com/results?search_query=Documentaries+about+horse+racing&amp;sp=EgQgAXAB</t>
        </is>
      </c>
    </row>
    <row r="7812" ht="25.5" customHeight="1">
      <c r="A7812" t="inlineStr">
        <is>
          <t>horse racing</t>
        </is>
      </c>
      <c r="B7812" t="inlineStr">
        <is>
          <t>Fitness training for horse racing jockeys</t>
        </is>
      </c>
      <c r="C7812"/>
      <c r="D7812"/>
      <c r="E7812" t="inlineStr">
        <is>
          <t>https://www.youtube.com/results?search_query=Fitness+training+for+horse+racing+jockeys&amp;sp=EgQgAXAB</t>
        </is>
      </c>
    </row>
    <row r="7813" ht="25.5" customHeight="1">
      <c r="A7813" t="inlineStr">
        <is>
          <t>horse racing</t>
        </is>
      </c>
      <c r="B7813" t="inlineStr">
        <is>
          <t>Biographies of top horse racing champions</t>
        </is>
      </c>
      <c r="C7813"/>
      <c r="D7813"/>
      <c r="E7813" t="inlineStr">
        <is>
          <t>https://www.youtube.com/results?search_query=Biographies+of+top+horse+racing+champions&amp;sp=EgQgAXAB</t>
        </is>
      </c>
    </row>
    <row r="7814" ht="25.5" customHeight="1">
      <c r="A7814" t="inlineStr">
        <is>
          <t>horseball</t>
        </is>
      </c>
      <c r="B7814" t="inlineStr">
        <is>
          <t>How to play horseball: A beginner's guide</t>
        </is>
      </c>
      <c r="C7814"/>
      <c r="D7814"/>
      <c r="E7814" t="inlineStr">
        <is>
          <t>https://www.youtube.com/results?search_query=How+to+play+horseball:+A+beginner's+guide&amp;sp=EgQgAXAB</t>
        </is>
      </c>
    </row>
    <row r="7815" ht="25.5" customHeight="1">
      <c r="A7815" t="inlineStr">
        <is>
          <t>horseball</t>
        </is>
      </c>
      <c r="B7815" t="inlineStr">
        <is>
          <t>Horseball game highlights</t>
        </is>
      </c>
      <c r="C7815"/>
      <c r="D7815"/>
      <c r="E7815" t="inlineStr">
        <is>
          <t>https://www.youtube.com/results?search_query=Horseball+game+highlights&amp;sp=EgQgAXAB</t>
        </is>
      </c>
    </row>
    <row r="7816" ht="25.5" customHeight="1">
      <c r="A7816" t="inlineStr">
        <is>
          <t>horseball</t>
        </is>
      </c>
      <c r="B7816" t="inlineStr">
        <is>
          <t>Professional horseball tournaments</t>
        </is>
      </c>
      <c r="C7816"/>
      <c r="D7816"/>
      <c r="E7816" t="inlineStr">
        <is>
          <t>https://www.youtube.com/results?search_query=Professional+horseball+tournaments&amp;sp=EgQgAXAB</t>
        </is>
      </c>
    </row>
    <row r="7817" ht="25.5" customHeight="1">
      <c r="A7817" t="inlineStr">
        <is>
          <t>horseball</t>
        </is>
      </c>
      <c r="B7817" t="inlineStr">
        <is>
          <t>Techniques and strategies in horseball</t>
        </is>
      </c>
      <c r="C7817"/>
      <c r="D7817"/>
      <c r="E7817" t="inlineStr">
        <is>
          <t>https://www.youtube.com/results?search_query=Techniques+and+strategies+in+horseball&amp;sp=EgQgAXAB</t>
        </is>
      </c>
    </row>
    <row r="7818" ht="25.5" customHeight="1">
      <c r="A7818" t="inlineStr">
        <is>
          <t>horseball</t>
        </is>
      </c>
      <c r="B7818" t="inlineStr">
        <is>
          <t>Day in the life of a horseball player</t>
        </is>
      </c>
      <c r="C7818"/>
      <c r="D7818"/>
      <c r="E7818" t="inlineStr">
        <is>
          <t>https://www.youtube.com/results?search_query=Day+in+the+life+of+a+horseball+player&amp;sp=EgQgAXAB</t>
        </is>
      </c>
    </row>
    <row r="7819" ht="25.5" customHeight="1">
      <c r="A7819" t="inlineStr">
        <is>
          <t>horseball</t>
        </is>
      </c>
      <c r="B7819" t="inlineStr">
        <is>
          <t>Horseball training drills and exercises</t>
        </is>
      </c>
      <c r="C7819"/>
      <c r="D7819"/>
      <c r="E7819" t="inlineStr">
        <is>
          <t>https://www.youtube.com/results?search_query=Horseball+training+drills+and+exercises&amp;sp=EgQgAXAB</t>
        </is>
      </c>
    </row>
    <row r="7820" ht="25.5" customHeight="1">
      <c r="A7820" t="inlineStr">
        <is>
          <t>horseball</t>
        </is>
      </c>
      <c r="B7820" t="inlineStr">
        <is>
          <t>How to improve your horseball skills</t>
        </is>
      </c>
      <c r="C7820"/>
      <c r="D7820"/>
      <c r="E7820" t="inlineStr">
        <is>
          <t>https://www.youtube.com/results?search_query=How+to+improve+your+horseball+skills&amp;sp=EgQgAXAB</t>
        </is>
      </c>
    </row>
    <row r="7821" ht="25.5" customHeight="1">
      <c r="A7821" t="inlineStr">
        <is>
          <t>horseball</t>
        </is>
      </c>
      <c r="B7821" t="inlineStr">
        <is>
          <t>History of horseball  Documentary</t>
        </is>
      </c>
      <c r="C7821"/>
      <c r="D7821"/>
      <c r="E7821" t="inlineStr">
        <is>
          <t>https://www.youtube.com/results?search_query=History+of+horseball++Documentary&amp;sp=EgQgAXAB</t>
        </is>
      </c>
    </row>
    <row r="7822" ht="25.5" customHeight="1">
      <c r="A7822" t="inlineStr">
        <is>
          <t>horseball</t>
        </is>
      </c>
      <c r="B7822" t="inlineStr">
        <is>
          <t>Rules and regulations of horseball</t>
        </is>
      </c>
      <c r="C7822"/>
      <c r="D7822"/>
      <c r="E7822" t="inlineStr">
        <is>
          <t>https://www.youtube.com/results?search_query=Rules+and+regulations+of+horseball&amp;sp=EgQgAXAB</t>
        </is>
      </c>
    </row>
    <row r="7823" ht="25.5" customHeight="1">
      <c r="A7823" t="inlineStr">
        <is>
          <t>horseball</t>
        </is>
      </c>
      <c r="B7823" t="inlineStr">
        <is>
          <t>Famous horseball players to watch</t>
        </is>
      </c>
      <c r="C7823"/>
      <c r="D7823"/>
      <c r="E7823" t="inlineStr">
        <is>
          <t>https://www.youtube.com/results?search_query=Famous+horseball+players+to+watch&amp;sp=EgQgAXAB</t>
        </is>
      </c>
    </row>
    <row r="7824" ht="25.5" customHeight="1">
      <c r="A7824" t="inlineStr">
        <is>
          <t>hunt seat</t>
        </is>
      </c>
      <c r="B7824" t="inlineStr">
        <is>
          <t>How to ride in hunt seat for beginners</t>
        </is>
      </c>
      <c r="C7824"/>
      <c r="D7824"/>
      <c r="E7824" t="inlineStr">
        <is>
          <t>https://www.youtube.com/results?search_query=How+to+ride+in+hunt+seat+for+beginners&amp;sp=EgQgAXAB</t>
        </is>
      </c>
    </row>
    <row r="7825" ht="25.5" customHeight="1">
      <c r="A7825" t="inlineStr">
        <is>
          <t>hunt seat</t>
        </is>
      </c>
      <c r="B7825" t="inlineStr">
        <is>
          <t>Understanding the basics of hunt seat</t>
        </is>
      </c>
      <c r="C7825"/>
      <c r="D7825"/>
      <c r="E7825" t="inlineStr">
        <is>
          <t>https://www.youtube.com/results?search_query=Understanding+the+basics+of+hunt+seat&amp;sp=EgQgAXAB</t>
        </is>
      </c>
    </row>
    <row r="7826" ht="25.5" customHeight="1">
      <c r="A7826" t="inlineStr">
        <is>
          <t>hunt seat</t>
        </is>
      </c>
      <c r="B7826" t="inlineStr">
        <is>
          <t>Training techniques for hunt seat</t>
        </is>
      </c>
      <c r="C7826"/>
      <c r="D7826"/>
      <c r="E7826" t="inlineStr">
        <is>
          <t>https://www.youtube.com/results?search_query=Training+techniques+for+hunt+seat&amp;sp=EgQgAXAB</t>
        </is>
      </c>
    </row>
    <row r="7827" ht="25.5" customHeight="1">
      <c r="A7827" t="inlineStr">
        <is>
          <t>hunt seat</t>
        </is>
      </c>
      <c r="B7827" t="inlineStr">
        <is>
          <t>Day in the life of a hunt seat rider</t>
        </is>
      </c>
      <c r="C7827"/>
      <c r="D7827"/>
      <c r="E7827" t="inlineStr">
        <is>
          <t>https://www.youtube.com/results?search_query=Day+in+the+life+of+a+hunt+seat+rider&amp;sp=EgQgAXAB</t>
        </is>
      </c>
    </row>
    <row r="7828" ht="25.5" customHeight="1">
      <c r="A7828" t="inlineStr">
        <is>
          <t>hunt seat</t>
        </is>
      </c>
      <c r="B7828" t="inlineStr">
        <is>
          <t>Hunt seat vs Dressage: differences and similarities</t>
        </is>
      </c>
      <c r="C7828"/>
      <c r="D7828"/>
      <c r="E7828" t="inlineStr">
        <is>
          <t>https://www.youtube.com/results?search_query=Hunt+seat+vs+Dressage:+differences+and+similarities&amp;sp=EgQgAXAB</t>
        </is>
      </c>
    </row>
    <row r="7829" ht="25.5" customHeight="1">
      <c r="A7829" t="inlineStr">
        <is>
          <t>hunt seat</t>
        </is>
      </c>
      <c r="B7829" t="inlineStr">
        <is>
          <t>Common mistakes beginners make in hunt seat riding</t>
        </is>
      </c>
      <c r="C7829"/>
      <c r="D7829"/>
      <c r="E7829" t="inlineStr">
        <is>
          <t>https://www.youtube.com/results?search_query=Common+mistakes+beginners+make+in+hunt+seat+riding&amp;sp=EgQgAXAB</t>
        </is>
      </c>
    </row>
    <row r="7830" ht="25.5" customHeight="1">
      <c r="A7830" t="inlineStr">
        <is>
          <t>hunt seat</t>
        </is>
      </c>
      <c r="B7830" t="inlineStr">
        <is>
          <t>Mastering hunt seat: step by step guide</t>
        </is>
      </c>
      <c r="C7830"/>
      <c r="D7830"/>
      <c r="E7830" t="inlineStr">
        <is>
          <t>https://www.youtube.com/results?search_query=Mastering+hunt+seat:+step+by+step+guide&amp;sp=EgQgAXAB</t>
        </is>
      </c>
    </row>
    <row r="7831" ht="25.5" customHeight="1">
      <c r="A7831" t="inlineStr">
        <is>
          <t>hunt seat</t>
        </is>
      </c>
      <c r="B7831" t="inlineStr">
        <is>
          <t>Hunt seat competitions: What to expect</t>
        </is>
      </c>
      <c r="C7831"/>
      <c r="D7831"/>
      <c r="E7831" t="inlineStr">
        <is>
          <t>https://www.youtube.com/results?search_query=Hunt+seat+competitions:+What+to+expect&amp;sp=EgQgAXAB</t>
        </is>
      </c>
    </row>
    <row r="7832" ht="25.5" customHeight="1">
      <c r="A7832" t="inlineStr">
        <is>
          <t>hunt seat</t>
        </is>
      </c>
      <c r="B7832" t="inlineStr">
        <is>
          <t>Tips and tricks for improving hunt seat performance</t>
        </is>
      </c>
      <c r="C7832"/>
      <c r="D7832"/>
      <c r="E7832" t="inlineStr">
        <is>
          <t>https://www.youtube.com/results?search_query=Tips+and+tricks+for+improving+hunt+seat+performance&amp;sp=EgQgAXAB</t>
        </is>
      </c>
    </row>
    <row r="7833" ht="25.5" customHeight="1">
      <c r="A7833" t="inlineStr">
        <is>
          <t>hunt seat</t>
        </is>
      </c>
      <c r="B7833" t="inlineStr">
        <is>
          <t>Professional hunt seat riders: technique breakdown.</t>
        </is>
      </c>
      <c r="C7833"/>
      <c r="D7833"/>
      <c r="E7833" t="inlineStr">
        <is>
          <t>https://www.youtube.com/results?search_query=Professional+hunt+seat+riders:+technique+breakdown.&amp;sp=EgQgAXAB</t>
        </is>
      </c>
    </row>
    <row r="7834" ht="25.5" customHeight="1">
      <c r="A7834" t="inlineStr">
        <is>
          <t>reining</t>
        </is>
      </c>
      <c r="B7834" t="inlineStr">
        <is>
          <t>How to start reining training your horse</t>
        </is>
      </c>
      <c r="C7834"/>
      <c r="D7834"/>
      <c r="E7834" t="inlineStr">
        <is>
          <t>https://www.youtube.com/results?search_query=How+to+start+reining+training+your+horse&amp;sp=EgQgAXAB</t>
        </is>
      </c>
    </row>
    <row r="7835" ht="25.5" customHeight="1">
      <c r="A7835" t="inlineStr">
        <is>
          <t>reining</t>
        </is>
      </c>
      <c r="B7835" t="inlineStr">
        <is>
          <t>Tips for beginners in reining</t>
        </is>
      </c>
      <c r="C7835"/>
      <c r="D7835"/>
      <c r="E7835" t="inlineStr">
        <is>
          <t>https://www.youtube.com/results?search_query=Tips+for+beginners+in+reining&amp;sp=EgQgAXAB</t>
        </is>
      </c>
    </row>
    <row r="7836" ht="25.5" customHeight="1">
      <c r="A7836" t="inlineStr">
        <is>
          <t>reining</t>
        </is>
      </c>
      <c r="B7836" t="inlineStr">
        <is>
          <t>Step by step guide to reining horses</t>
        </is>
      </c>
      <c r="C7836"/>
      <c r="D7836"/>
      <c r="E7836" t="inlineStr">
        <is>
          <t>https://www.youtube.com/results?search_query=Step+by+step+guide+to+reining+horses&amp;sp=EgQgAXAB</t>
        </is>
      </c>
    </row>
    <row r="7837" ht="25.5" customHeight="1">
      <c r="A7837" t="inlineStr">
        <is>
          <t>reining</t>
        </is>
      </c>
      <c r="B7837" t="inlineStr">
        <is>
          <t>Day in the life of a professional reining trainer</t>
        </is>
      </c>
      <c r="C7837"/>
      <c r="D7837"/>
      <c r="E7837" t="inlineStr">
        <is>
          <t>https://www.youtube.com/results?search_query=Day+in+the+life+of+a+professional+reining+trainer&amp;sp=EgQgAXAB</t>
        </is>
      </c>
    </row>
    <row r="7838" ht="25.5" customHeight="1">
      <c r="A7838" t="inlineStr">
        <is>
          <t>reining</t>
        </is>
      </c>
      <c r="B7838" t="inlineStr">
        <is>
          <t>What is reining in equestrian terms explained</t>
        </is>
      </c>
      <c r="C7838"/>
      <c r="D7838"/>
      <c r="E7838" t="inlineStr">
        <is>
          <t>https://www.youtube.com/results?search_query=What+is+reining+in+equestrian+terms+explained&amp;sp=EgQgAXAB</t>
        </is>
      </c>
    </row>
    <row r="7839" ht="25.5" customHeight="1">
      <c r="A7839" t="inlineStr">
        <is>
          <t>reining</t>
        </is>
      </c>
      <c r="B7839" t="inlineStr">
        <is>
          <t>Expert advice on reining horses</t>
        </is>
      </c>
      <c r="C7839"/>
      <c r="D7839"/>
      <c r="E7839" t="inlineStr">
        <is>
          <t>https://www.youtube.com/results?search_query=Expert+advice+on+reining+horses&amp;sp=EgQgAXAB</t>
        </is>
      </c>
    </row>
    <row r="7840" ht="25.5" customHeight="1">
      <c r="A7840" t="inlineStr">
        <is>
          <t>reining</t>
        </is>
      </c>
      <c r="B7840" t="inlineStr">
        <is>
          <t>Techniques used in reining competition</t>
        </is>
      </c>
      <c r="C7840"/>
      <c r="D7840"/>
      <c r="E7840" t="inlineStr">
        <is>
          <t>https://www.youtube.com/results?search_query=Techniques+used+in+reining+competition&amp;sp=EgQgAXAB</t>
        </is>
      </c>
    </row>
    <row r="7841" ht="25.5" customHeight="1">
      <c r="A7841" t="inlineStr">
        <is>
          <t>reining</t>
        </is>
      </c>
      <c r="B7841" t="inlineStr">
        <is>
          <t>Tutorial on reining equipment and how to use</t>
        </is>
      </c>
      <c r="C7841"/>
      <c r="D7841"/>
      <c r="E7841" t="inlineStr">
        <is>
          <t>https://www.youtube.com/results?search_query=Tutorial+on+reining+equipment+and+how+to+use&amp;sp=EgQgAXAB</t>
        </is>
      </c>
    </row>
    <row r="7842" ht="25.5" customHeight="1">
      <c r="A7842" t="inlineStr">
        <is>
          <t>reining</t>
        </is>
      </c>
      <c r="B7842" t="inlineStr">
        <is>
          <t>Reining horse shows best moments</t>
        </is>
      </c>
      <c r="C7842"/>
      <c r="D7842"/>
      <c r="E7842" t="inlineStr">
        <is>
          <t>https://www.youtube.com/results?search_query=Reining+horse+shows+best+moments&amp;sp=EgQgAXAB</t>
        </is>
      </c>
    </row>
    <row r="7843" ht="25.5" customHeight="1">
      <c r="A7843" t="inlineStr">
        <is>
          <t>reining</t>
        </is>
      </c>
      <c r="B7843" t="inlineStr">
        <is>
          <t>Advanced reining training methods</t>
        </is>
      </c>
      <c r="C7843"/>
      <c r="D7843"/>
      <c r="E7843" t="inlineStr">
        <is>
          <t>https://www.youtube.com/results?search_query=Advanced+reining+training+methods&amp;sp=EgQgAXAB</t>
        </is>
      </c>
    </row>
    <row r="7844" ht="25.5" customHeight="1">
      <c r="A7844" t="inlineStr">
        <is>
          <t>bull riding</t>
        </is>
      </c>
      <c r="B7844" t="inlineStr">
        <is>
          <t>How to get started with bull riding</t>
        </is>
      </c>
      <c r="C7844"/>
      <c r="D7844"/>
      <c r="E7844" t="inlineStr">
        <is>
          <t>https://www.youtube.com/results?search_query=How+to+get+started+with+bull+riding&amp;sp=EgQgAXAB</t>
        </is>
      </c>
    </row>
    <row r="7845" ht="25.5" customHeight="1">
      <c r="A7845" t="inlineStr">
        <is>
          <t>bull riding</t>
        </is>
      </c>
      <c r="B7845" t="inlineStr">
        <is>
          <t>Bull riding training techniques</t>
        </is>
      </c>
      <c r="C7845"/>
      <c r="D7845"/>
      <c r="E7845" t="inlineStr">
        <is>
          <t>https://www.youtube.com/results?search_query=Bull+riding+training+techniques&amp;sp=EgQgAXAB</t>
        </is>
      </c>
    </row>
    <row r="7846" ht="25.5" customHeight="1">
      <c r="A7846" t="inlineStr">
        <is>
          <t>bull riding</t>
        </is>
      </c>
      <c r="B7846" t="inlineStr">
        <is>
          <t>Rodeo cowboy: day in the life of a bull rider</t>
        </is>
      </c>
      <c r="C7846"/>
      <c r="D7846"/>
      <c r="E7846" t="inlineStr">
        <is>
          <t>https://www.youtube.com/results?search_query=Rodeo+cowboy:+day+in+the+life+of+a+bull+rider&amp;sp=EgQgAXAB</t>
        </is>
      </c>
    </row>
    <row r="7847" ht="25.5" customHeight="1">
      <c r="A7847" t="inlineStr">
        <is>
          <t>bull riding</t>
        </is>
      </c>
      <c r="B7847" t="inlineStr">
        <is>
          <t>Introduction to bull riding equipment</t>
        </is>
      </c>
      <c r="C7847"/>
      <c r="D7847"/>
      <c r="E7847" t="inlineStr">
        <is>
          <t>https://www.youtube.com/results?search_query=Introduction+to+bull+riding+equipment&amp;sp=EgQgAXAB</t>
        </is>
      </c>
    </row>
    <row r="7848" ht="25.5" customHeight="1">
      <c r="A7848" t="inlineStr">
        <is>
          <t>bull riding</t>
        </is>
      </c>
      <c r="B7848" t="inlineStr">
        <is>
          <t>Safety measures during bull riding</t>
        </is>
      </c>
      <c r="C7848"/>
      <c r="D7848"/>
      <c r="E7848" t="inlineStr">
        <is>
          <t>https://www.youtube.com/results?search_query=Safety+measures+during+bull+riding&amp;sp=EgQgAXAB</t>
        </is>
      </c>
    </row>
    <row r="7849" ht="25.5" customHeight="1">
      <c r="A7849" t="inlineStr">
        <is>
          <t>bull riding</t>
        </is>
      </c>
      <c r="B7849" t="inlineStr">
        <is>
          <t>Professional bull riders best moments</t>
        </is>
      </c>
      <c r="C7849"/>
      <c r="D7849"/>
      <c r="E7849" t="inlineStr">
        <is>
          <t>https://www.youtube.com/results?search_query=Professional+bull+riders+best+moments&amp;sp=EgQgAXAB</t>
        </is>
      </c>
    </row>
    <row r="7850" ht="25.5" customHeight="1">
      <c r="A7850" t="inlineStr">
        <is>
          <t>bull riding</t>
        </is>
      </c>
      <c r="B7850" t="inlineStr">
        <is>
          <t>Popular bull riding events across the world</t>
        </is>
      </c>
      <c r="C7850"/>
      <c r="D7850"/>
      <c r="E7850" t="inlineStr">
        <is>
          <t>https://www.youtube.com/results?search_query=Popular+bull+riding+events+across+the+world&amp;sp=EgQgAXAB</t>
        </is>
      </c>
    </row>
    <row r="7851" ht="25.5" customHeight="1">
      <c r="A7851" t="inlineStr">
        <is>
          <t>bull riding</t>
        </is>
      </c>
      <c r="B7851" t="inlineStr">
        <is>
          <t>History of bull riding sport</t>
        </is>
      </c>
      <c r="C7851"/>
      <c r="D7851"/>
      <c r="E7851" t="inlineStr">
        <is>
          <t>https://www.youtube.com/results?search_query=History+of+bull+riding+sport&amp;sp=EgQgAXAB</t>
        </is>
      </c>
    </row>
    <row r="7852" ht="25.5" customHeight="1">
      <c r="A7852" t="inlineStr">
        <is>
          <t>bull riding</t>
        </is>
      </c>
      <c r="B7852" t="inlineStr">
        <is>
          <t>Bull rider interview: tips and experiences</t>
        </is>
      </c>
      <c r="C7852"/>
      <c r="D7852"/>
      <c r="E7852" t="inlineStr">
        <is>
          <t>https://www.youtube.com/results?search_query=Bull+rider+interview:+tips+and+experiences&amp;sp=EgQgAXAB</t>
        </is>
      </c>
    </row>
    <row r="7853" ht="25.5" customHeight="1">
      <c r="A7853" t="inlineStr">
        <is>
          <t>bull riding</t>
        </is>
      </c>
      <c r="B7853" t="inlineStr">
        <is>
          <t>The science behind bull riding</t>
        </is>
      </c>
      <c r="C7853"/>
      <c r="D7853"/>
      <c r="E7853" t="inlineStr">
        <is>
          <t>https://www.youtube.com/results?search_query=The+science+behind+bull+riding&amp;sp=EgQgAXAB</t>
        </is>
      </c>
    </row>
    <row r="7854" ht="25.5" customHeight="1">
      <c r="A7854" t="inlineStr">
        <is>
          <t>bullfighting</t>
        </is>
      </c>
      <c r="B7854" t="inlineStr">
        <is>
          <t>History of bullfighting documentary</t>
        </is>
      </c>
      <c r="C7854"/>
      <c r="D7854"/>
      <c r="E7854" t="inlineStr">
        <is>
          <t>https://www.youtube.com/results?search_query=History+of+bullfighting+documentary&amp;sp=EgQgAXAB</t>
        </is>
      </c>
    </row>
    <row r="7855" ht="25.5" customHeight="1">
      <c r="A7855" t="inlineStr">
        <is>
          <t>bullfighting</t>
        </is>
      </c>
      <c r="B7855" t="inlineStr">
        <is>
          <t>Bullfighting techniques explained</t>
        </is>
      </c>
      <c r="C7855"/>
      <c r="D7855"/>
      <c r="E7855" t="inlineStr">
        <is>
          <t>https://www.youtube.com/results?search_query=Bullfighting+techniques+explained&amp;sp=EgQgAXAB</t>
        </is>
      </c>
    </row>
    <row r="7856" ht="25.5" customHeight="1">
      <c r="A7856" t="inlineStr">
        <is>
          <t>bullfighting</t>
        </is>
      </c>
      <c r="B7856" t="inlineStr">
        <is>
          <t>How to understand a bullfight</t>
        </is>
      </c>
      <c r="C7856"/>
      <c r="D7856"/>
      <c r="E7856" t="inlineStr">
        <is>
          <t>https://www.youtube.com/results?search_query=How+to+understand+a+bullfight&amp;sp=EgQgAXAB</t>
        </is>
      </c>
    </row>
    <row r="7857" ht="25.5" customHeight="1">
      <c r="A7857" t="inlineStr">
        <is>
          <t>bullfighting</t>
        </is>
      </c>
      <c r="B7857" t="inlineStr">
        <is>
          <t>Day in the life of a bullfighter</t>
        </is>
      </c>
      <c r="C7857"/>
      <c r="D7857"/>
      <c r="E7857" t="inlineStr">
        <is>
          <t>https://www.youtube.com/results?search_query=Day+in+the+life+of+a+bullfighter&amp;sp=EgQgAXAB</t>
        </is>
      </c>
    </row>
    <row r="7858" ht="25.5" customHeight="1">
      <c r="A7858" t="inlineStr">
        <is>
          <t>bullfighting</t>
        </is>
      </c>
      <c r="B7858" t="inlineStr">
        <is>
          <t>Controversy of bullfighting debate</t>
        </is>
      </c>
      <c r="C7858"/>
      <c r="D7858"/>
      <c r="E7858" t="inlineStr">
        <is>
          <t>https://www.youtube.com/results?search_query=Controversy+of+bullfighting+debate&amp;sp=EgQgAXAB</t>
        </is>
      </c>
    </row>
    <row r="7859" ht="25.5" customHeight="1">
      <c r="A7859" t="inlineStr">
        <is>
          <t>bullfighting</t>
        </is>
      </c>
      <c r="B7859" t="inlineStr">
        <is>
          <t>Famous bullfighters and their stories</t>
        </is>
      </c>
      <c r="C7859"/>
      <c r="D7859"/>
      <c r="E7859" t="inlineStr">
        <is>
          <t>https://www.youtube.com/results?search_query=Famous+bullfighters+and+their+stories&amp;sp=EgQgAXAB</t>
        </is>
      </c>
    </row>
    <row r="7860" ht="25.5" customHeight="1">
      <c r="A7860" t="inlineStr">
        <is>
          <t>bullfighting</t>
        </is>
      </c>
      <c r="B7860" t="inlineStr">
        <is>
          <t>Analysis of a bullfight event</t>
        </is>
      </c>
      <c r="C7860"/>
      <c r="D7860"/>
      <c r="E7860" t="inlineStr">
        <is>
          <t>https://www.youtube.com/results?search_query=Analysis+of+a+bullfight+event&amp;sp=EgQgAXAB</t>
        </is>
      </c>
    </row>
    <row r="7861" ht="25.5" customHeight="1">
      <c r="A7861" t="inlineStr">
        <is>
          <t>bullfighting</t>
        </is>
      </c>
      <c r="B7861" t="inlineStr">
        <is>
          <t>Stages of a bullfight explained</t>
        </is>
      </c>
      <c r="C7861"/>
      <c r="D7861"/>
      <c r="E7861" t="inlineStr">
        <is>
          <t>https://www.youtube.com/results?search_query=Stages+of+a+bullfight+explained&amp;sp=EgQgAXAB</t>
        </is>
      </c>
    </row>
    <row r="7862" ht="25.5" customHeight="1">
      <c r="A7862" t="inlineStr">
        <is>
          <t>bullfighting</t>
        </is>
      </c>
      <c r="B7862" t="inlineStr">
        <is>
          <t>Matador training process</t>
        </is>
      </c>
      <c r="C7862"/>
      <c r="D7862"/>
      <c r="E7862" t="inlineStr">
        <is>
          <t>https://www.youtube.com/results?search_query=Matador+training+process&amp;sp=EgQgAXAB</t>
        </is>
      </c>
    </row>
    <row r="7863" ht="25.5" customHeight="1">
      <c r="A7863" t="inlineStr">
        <is>
          <t>bullfighting</t>
        </is>
      </c>
      <c r="B7863" t="inlineStr">
        <is>
          <t>Comparing bullfighting practices worldwide</t>
        </is>
      </c>
      <c r="C7863"/>
      <c r="D7863"/>
      <c r="E7863" t="inlineStr">
        <is>
          <t>https://www.youtube.com/results?search_query=Comparing+bullfighting+practices+worldwide&amp;sp=EgQgAXAB</t>
        </is>
      </c>
    </row>
    <row r="7864" ht="25.5" customHeight="1">
      <c r="A7864" t="inlineStr">
        <is>
          <t>show jumping</t>
        </is>
      </c>
      <c r="B7864" t="inlineStr">
        <is>
          <t>How to start show jumping for beginners</t>
        </is>
      </c>
      <c r="C7864"/>
      <c r="D7864"/>
      <c r="E7864" t="inlineStr">
        <is>
          <t>https://www.youtube.com/results?search_query=How+to+start+show+jumping+for+beginners&amp;sp=EgQgAXAB</t>
        </is>
      </c>
    </row>
    <row r="7865" ht="25.5" customHeight="1">
      <c r="A7865" t="inlineStr">
        <is>
          <t>show jumping</t>
        </is>
      </c>
      <c r="B7865" t="inlineStr">
        <is>
          <t>Essential skills for show jumping</t>
        </is>
      </c>
      <c r="C7865"/>
      <c r="D7865"/>
      <c r="E7865" t="inlineStr">
        <is>
          <t>https://www.youtube.com/results?search_query=Essential+skills+for+show+jumping&amp;sp=EgQgAXAB</t>
        </is>
      </c>
    </row>
    <row r="7866" ht="25.5" customHeight="1">
      <c r="A7866" t="inlineStr">
        <is>
          <t>show jumping</t>
        </is>
      </c>
      <c r="B7866" t="inlineStr">
        <is>
          <t>Day in the life of a show jumping horse trainer</t>
        </is>
      </c>
      <c r="C7866"/>
      <c r="D7866"/>
      <c r="E7866" t="inlineStr">
        <is>
          <t>https://www.youtube.com/results?search_query=Day+in+the+life+of+a+show+jumping+horse+trainer&amp;sp=EgQgAXAB</t>
        </is>
      </c>
    </row>
    <row r="7867" ht="25.5" customHeight="1">
      <c r="A7867" t="inlineStr">
        <is>
          <t>show jumping</t>
        </is>
      </c>
      <c r="B7867" t="inlineStr">
        <is>
          <t>Show jumping competition highlights</t>
        </is>
      </c>
      <c r="C7867"/>
      <c r="D7867"/>
      <c r="E7867" t="inlineStr">
        <is>
          <t>https://www.youtube.com/results?search_query=Show+jumping+competition+highlights&amp;sp=EgQgAXAB</t>
        </is>
      </c>
    </row>
    <row r="7868" ht="25.5" customHeight="1">
      <c r="A7868" t="inlineStr">
        <is>
          <t>show jumping</t>
        </is>
      </c>
      <c r="B7868" t="inlineStr">
        <is>
          <t>Top show jumping riders in the world</t>
        </is>
      </c>
      <c r="C7868"/>
      <c r="D7868"/>
      <c r="E7868" t="inlineStr">
        <is>
          <t>https://www.youtube.com/results?search_query=Top+show+jumping+riders+in+the+world&amp;sp=EgQgAXAB</t>
        </is>
      </c>
    </row>
    <row r="7869" ht="25.5" customHeight="1">
      <c r="A7869" t="inlineStr">
        <is>
          <t>show jumping</t>
        </is>
      </c>
      <c r="B7869" t="inlineStr">
        <is>
          <t>Training techniques for show jumping horses</t>
        </is>
      </c>
      <c r="C7869"/>
      <c r="D7869"/>
      <c r="E7869" t="inlineStr">
        <is>
          <t>https://www.youtube.com/results?search_query=Training+techniques+for+show+jumping+horses&amp;sp=EgQgAXAB</t>
        </is>
      </c>
    </row>
    <row r="7870" ht="25.5" customHeight="1">
      <c r="A7870" t="inlineStr">
        <is>
          <t>show jumping</t>
        </is>
      </c>
      <c r="B7870" t="inlineStr">
        <is>
          <t>Show jumping course design tutorial</t>
        </is>
      </c>
      <c r="C7870"/>
      <c r="D7870"/>
      <c r="E7870" t="inlineStr">
        <is>
          <t>https://www.youtube.com/results?search_query=Show+jumping+course+design+tutorial&amp;sp=EgQgAXAB</t>
        </is>
      </c>
    </row>
    <row r="7871" ht="25.5" customHeight="1">
      <c r="A7871" t="inlineStr">
        <is>
          <t>show jumping</t>
        </is>
      </c>
      <c r="B7871" t="inlineStr">
        <is>
          <t>Common mistakes to avoid in show jumping</t>
        </is>
      </c>
      <c r="C7871"/>
      <c r="D7871"/>
      <c r="E7871" t="inlineStr">
        <is>
          <t>https://www.youtube.com/results?search_query=Common+mistakes+to+avoid+in+show+jumping&amp;sp=EgQgAXAB</t>
        </is>
      </c>
    </row>
    <row r="7872" ht="25.5" customHeight="1">
      <c r="A7872" t="inlineStr">
        <is>
          <t>show jumping</t>
        </is>
      </c>
      <c r="B7872" t="inlineStr">
        <is>
          <t>Basic rules of show jumping explained</t>
        </is>
      </c>
      <c r="C7872"/>
      <c r="D7872"/>
      <c r="E7872" t="inlineStr">
        <is>
          <t>https://www.youtube.com/results?search_query=Basic+rules+of+show+jumping+explained&amp;sp=EgQgAXAB</t>
        </is>
      </c>
    </row>
    <row r="7873" ht="25.5" customHeight="1">
      <c r="A7873" t="inlineStr">
        <is>
          <t>show jumping</t>
        </is>
      </c>
      <c r="B7873" t="inlineStr">
        <is>
          <t>Dressage and show jumping comparison</t>
        </is>
      </c>
      <c r="C7873"/>
      <c r="D7873"/>
      <c r="E7873" t="inlineStr">
        <is>
          <t>https://www.youtube.com/results?search_query=Dressage+and+show+jumping+comparison&amp;sp=EgQgAXAB</t>
        </is>
      </c>
    </row>
    <row r="7874" ht="25.5" customHeight="1">
      <c r="A7874" t="inlineStr">
        <is>
          <t>steeplechase</t>
        </is>
      </c>
      <c r="B7874" t="inlineStr">
        <is>
          <t>How to train for steeplechase</t>
        </is>
      </c>
      <c r="C7874"/>
      <c r="D7874"/>
      <c r="E7874" t="inlineStr">
        <is>
          <t>https://www.youtube.com/results?search_query=How+to+train+for+steeplechase&amp;sp=EgQgAXAB</t>
        </is>
      </c>
    </row>
    <row r="7875" ht="25.5" customHeight="1">
      <c r="A7875" t="inlineStr">
        <is>
          <t>steeplechase</t>
        </is>
      </c>
      <c r="B7875" t="inlineStr">
        <is>
          <t>Steeplechase racing highlights</t>
        </is>
      </c>
      <c r="C7875"/>
      <c r="D7875"/>
      <c r="E7875" t="inlineStr">
        <is>
          <t>https://www.youtube.com/results?search_query=Steeplechase+racing+highlights&amp;sp=EgQgAXAB</t>
        </is>
      </c>
    </row>
    <row r="7876" ht="25.5" customHeight="1">
      <c r="A7876" t="inlineStr">
        <is>
          <t>steeplechase</t>
        </is>
      </c>
      <c r="B7876" t="inlineStr">
        <is>
          <t>Best techniques for steeplechase</t>
        </is>
      </c>
      <c r="C7876"/>
      <c r="D7876"/>
      <c r="E7876" t="inlineStr">
        <is>
          <t>https://www.youtube.com/results?search_query=Best+techniques+for+steeplechase&amp;sp=EgQgAXAB</t>
        </is>
      </c>
    </row>
    <row r="7877" ht="25.5" customHeight="1">
      <c r="A7877" t="inlineStr">
        <is>
          <t>steeplechase</t>
        </is>
      </c>
      <c r="B7877" t="inlineStr">
        <is>
          <t>Steeplechase athletes training routine</t>
        </is>
      </c>
      <c r="C7877"/>
      <c r="D7877"/>
      <c r="E7877" t="inlineStr">
        <is>
          <t>https://www.youtube.com/results?search_query=Steeplechase+athletes+training+routine&amp;sp=EgQgAXAB</t>
        </is>
      </c>
    </row>
    <row r="7878" ht="25.5" customHeight="1">
      <c r="A7878" t="inlineStr">
        <is>
          <t>steeplechase</t>
        </is>
      </c>
      <c r="B7878" t="inlineStr">
        <is>
          <t>Day in the life of a steeplechase athlete</t>
        </is>
      </c>
      <c r="C7878"/>
      <c r="D7878"/>
      <c r="E7878" t="inlineStr">
        <is>
          <t>https://www.youtube.com/results?search_query=Day+in+the+life+of+a+steeplechase+athlete&amp;sp=EgQgAXAB</t>
        </is>
      </c>
    </row>
    <row r="7879" ht="25.5" customHeight="1">
      <c r="A7879" t="inlineStr">
        <is>
          <t>steeplechase</t>
        </is>
      </c>
      <c r="B7879" t="inlineStr">
        <is>
          <t>History of steeplechase racing</t>
        </is>
      </c>
      <c r="C7879"/>
      <c r="D7879"/>
      <c r="E7879" t="inlineStr">
        <is>
          <t>https://www.youtube.com/results?search_query=History+of+steeplechase+racing&amp;sp=EgQgAXAB</t>
        </is>
      </c>
    </row>
    <row r="7880" ht="25.5" customHeight="1">
      <c r="A7880" t="inlineStr">
        <is>
          <t>steeplechase</t>
        </is>
      </c>
      <c r="B7880" t="inlineStr">
        <is>
          <t>Steeplechase tips and tricks for beginners</t>
        </is>
      </c>
      <c r="C7880"/>
      <c r="D7880"/>
      <c r="E7880" t="inlineStr">
        <is>
          <t>https://www.youtube.com/results?search_query=Steeplechase+tips+and+tricks+for+beginners&amp;sp=EgQgAXAB</t>
        </is>
      </c>
    </row>
    <row r="7881" ht="25.5" customHeight="1">
      <c r="A7881" t="inlineStr">
        <is>
          <t>steeplechase</t>
        </is>
      </c>
      <c r="B7881" t="inlineStr">
        <is>
          <t>How to improve steeplechase performance</t>
        </is>
      </c>
      <c r="C7881"/>
      <c r="D7881"/>
      <c r="E7881" t="inlineStr">
        <is>
          <t>https://www.youtube.com/results?search_query=How+to+improve+steeplechase+performance&amp;sp=EgQgAXAB</t>
        </is>
      </c>
    </row>
    <row r="7882" ht="25.5" customHeight="1">
      <c r="A7882" t="inlineStr">
        <is>
          <t>steeplechase</t>
        </is>
      </c>
      <c r="B7882" t="inlineStr">
        <is>
          <t>Famous steeplechase races</t>
        </is>
      </c>
      <c r="C7882"/>
      <c r="D7882"/>
      <c r="E7882" t="inlineStr">
        <is>
          <t>https://www.youtube.com/results?search_query=Famous+steeplechase+races&amp;sp=EgQgAXAB</t>
        </is>
      </c>
    </row>
    <row r="7883" ht="25.5" customHeight="1">
      <c r="A7883" t="inlineStr">
        <is>
          <t>steeplechase</t>
        </is>
      </c>
      <c r="B7883" t="inlineStr">
        <is>
          <t>Steeplechase Olympic champions interviews</t>
        </is>
      </c>
      <c r="C7883"/>
      <c r="D7883"/>
      <c r="E7883" t="inlineStr">
        <is>
          <t>https://www.youtube.com/results?search_query=Steeplechase+Olympic+champions+interviews&amp;sp=EgQgAXAB</t>
        </is>
      </c>
    </row>
    <row r="7884" ht="25.5" customHeight="1">
      <c r="A7884" t="inlineStr">
        <is>
          <t>team penning</t>
        </is>
      </c>
      <c r="B7884" t="inlineStr">
        <is>
          <t>How to get started with team penning</t>
        </is>
      </c>
      <c r="C7884"/>
      <c r="D7884"/>
      <c r="E7884" t="inlineStr">
        <is>
          <t>https://www.youtube.com/results?search_query=How+to+get+started+with+team+penning&amp;sp=EgQgAXAB</t>
        </is>
      </c>
    </row>
    <row r="7885" ht="25.5" customHeight="1">
      <c r="A7885" t="inlineStr">
        <is>
          <t>team penning</t>
        </is>
      </c>
      <c r="B7885" t="inlineStr">
        <is>
          <t>Team Penning training techniques</t>
        </is>
      </c>
      <c r="C7885"/>
      <c r="D7885"/>
      <c r="E7885" t="inlineStr">
        <is>
          <t>https://www.youtube.com/results?search_query=Team+Penning+training+techniques&amp;sp=EgQgAXAB</t>
        </is>
      </c>
    </row>
    <row r="7886" ht="25.5" customHeight="1">
      <c r="A7886" t="inlineStr">
        <is>
          <t>team penning</t>
        </is>
      </c>
      <c r="B7886" t="inlineStr">
        <is>
          <t>Day in the life of a team penning rider</t>
        </is>
      </c>
      <c r="C7886"/>
      <c r="D7886"/>
      <c r="E7886" t="inlineStr">
        <is>
          <t>https://www.youtube.com/results?search_query=Day+in+the+life+of+a+team+penning+rider&amp;sp=EgQgAXAB</t>
        </is>
      </c>
    </row>
    <row r="7887" ht="25.5" customHeight="1">
      <c r="A7887" t="inlineStr">
        <is>
          <t>team penning</t>
        </is>
      </c>
      <c r="B7887" t="inlineStr">
        <is>
          <t>Team Penning: rules and strategies</t>
        </is>
      </c>
      <c r="C7887"/>
      <c r="D7887"/>
      <c r="E7887" t="inlineStr">
        <is>
          <t>https://www.youtube.com/results?search_query=Team+Penning:+rules+and+strategies&amp;sp=EgQgAXAB</t>
        </is>
      </c>
    </row>
    <row r="7888" ht="25.5" customHeight="1">
      <c r="A7888" t="inlineStr">
        <is>
          <t>team penning</t>
        </is>
      </c>
      <c r="B7888" t="inlineStr">
        <is>
          <t>Professional Team Penning competitions highlights</t>
        </is>
      </c>
      <c r="C7888"/>
      <c r="D7888"/>
      <c r="E7888" t="inlineStr">
        <is>
          <t>https://www.youtube.com/results?search_query=Professional+Team+Penning+competitions+highlights&amp;sp=EgQgAXAB</t>
        </is>
      </c>
    </row>
    <row r="7889" ht="25.5" customHeight="1">
      <c r="A7889" t="inlineStr">
        <is>
          <t>team penning</t>
        </is>
      </c>
      <c r="B7889" t="inlineStr">
        <is>
          <t>Beginner's guide to participating in team penning</t>
        </is>
      </c>
      <c r="C7889"/>
      <c r="D7889"/>
      <c r="E7889" t="inlineStr">
        <is>
          <t>https://www.youtube.com/results?search_query=Beginner's+guide+to+participating+in+team+penning&amp;sp=EgQgAXAB</t>
        </is>
      </c>
    </row>
    <row r="7890" ht="25.5" customHeight="1">
      <c r="A7890" t="inlineStr">
        <is>
          <t>team penning</t>
        </is>
      </c>
      <c r="B7890" t="inlineStr">
        <is>
          <t>Essential equipment for team penning</t>
        </is>
      </c>
      <c r="C7890"/>
      <c r="D7890"/>
      <c r="E7890" t="inlineStr">
        <is>
          <t>https://www.youtube.com/results?search_query=Essential+equipment+for+team+penning&amp;sp=EgQgAXAB</t>
        </is>
      </c>
    </row>
    <row r="7891" ht="25.5" customHeight="1">
      <c r="A7891" t="inlineStr">
        <is>
          <t>team penning</t>
        </is>
      </c>
      <c r="B7891" t="inlineStr">
        <is>
          <t>Team Penning horse selection and training</t>
        </is>
      </c>
      <c r="C7891"/>
      <c r="D7891"/>
      <c r="E7891" t="inlineStr">
        <is>
          <t>https://www.youtube.com/results?search_query=Team+Penning+horse+selection+and+training&amp;sp=EgQgAXAB</t>
        </is>
      </c>
    </row>
    <row r="7892" ht="25.5" customHeight="1">
      <c r="A7892" t="inlineStr">
        <is>
          <t>team penning</t>
        </is>
      </c>
      <c r="B7892" t="inlineStr">
        <is>
          <t>Behind the scenes of a team penning event</t>
        </is>
      </c>
      <c r="C7892"/>
      <c r="D7892"/>
      <c r="E7892" t="inlineStr">
        <is>
          <t>https://www.youtube.com/results?search_query=Behind+the+scenes+of+a+team+penning+event&amp;sp=EgQgAXAB</t>
        </is>
      </c>
    </row>
    <row r="7893" ht="25.5" customHeight="1">
      <c r="A7893" t="inlineStr">
        <is>
          <t>team penning</t>
        </is>
      </c>
      <c r="B7893" t="inlineStr">
        <is>
          <t>Improving your team penning skills: Expert tips and tricks</t>
        </is>
      </c>
      <c r="C7893"/>
      <c r="D7893"/>
      <c r="E7893" t="inlineStr">
        <is>
          <t>https://www.youtube.com/results?search_query=Improving+your+team+penning+skills:+Expert+tips+and+tricks&amp;sp=EgQgAXAB</t>
        </is>
      </c>
    </row>
    <row r="7894" ht="25.5" customHeight="1">
      <c r="A7894" t="inlineStr">
        <is>
          <t>western pleasure</t>
        </is>
      </c>
      <c r="B7894" t="inlineStr">
        <is>
          <t>How to train for Western Pleasure competition</t>
        </is>
      </c>
      <c r="C7894"/>
      <c r="D7894"/>
      <c r="E7894" t="inlineStr">
        <is>
          <t>https://www.youtube.com/results?search_query=How+to+train+for+Western+Pleasure+competition&amp;sp=EgQgAXAB</t>
        </is>
      </c>
    </row>
    <row r="7895" ht="25.5" customHeight="1">
      <c r="A7895" t="inlineStr">
        <is>
          <t>western pleasure</t>
        </is>
      </c>
      <c r="B7895" t="inlineStr">
        <is>
          <t>Western Pleasure horse show champions</t>
        </is>
      </c>
      <c r="C7895"/>
      <c r="D7895"/>
      <c r="E7895" t="inlineStr">
        <is>
          <t>https://www.youtube.com/results?search_query=Western+Pleasure+horse+show+champions&amp;sp=EgQgAXAB</t>
        </is>
      </c>
    </row>
    <row r="7896" ht="25.5" customHeight="1">
      <c r="A7896" t="inlineStr">
        <is>
          <t>western pleasure</t>
        </is>
      </c>
      <c r="B7896" t="inlineStr">
        <is>
          <t>Day in the life of a Western Pleasure horse trainer</t>
        </is>
      </c>
      <c r="C7896"/>
      <c r="D7896"/>
      <c r="E7896" t="inlineStr">
        <is>
          <t>https://www.youtube.com/results?search_query=Day+in+the+life+of+a+Western+Pleasure+horse+trainer&amp;sp=EgQgAXAB</t>
        </is>
      </c>
    </row>
    <row r="7897" ht="25.5" customHeight="1">
      <c r="A7897" t="inlineStr">
        <is>
          <t>western pleasure</t>
        </is>
      </c>
      <c r="B7897" t="inlineStr">
        <is>
          <t>Western Pleasure riding lessons for beginners</t>
        </is>
      </c>
      <c r="C7897"/>
      <c r="D7897"/>
      <c r="E7897" t="inlineStr">
        <is>
          <t>https://www.youtube.com/results?search_query=Western+Pleasure+riding+lessons+for+beginners&amp;sp=EgQgAXAB</t>
        </is>
      </c>
    </row>
    <row r="7898" ht="25.5" customHeight="1">
      <c r="A7898" t="inlineStr">
        <is>
          <t>western pleasure</t>
        </is>
      </c>
      <c r="B7898" t="inlineStr">
        <is>
          <t>Best practices for Western Pleasure horse care</t>
        </is>
      </c>
      <c r="C7898"/>
      <c r="D7898"/>
      <c r="E7898" t="inlineStr">
        <is>
          <t>https://www.youtube.com/results?search_query=Best+practices+for+Western+Pleasure+horse+care&amp;sp=EgQgAXAB</t>
        </is>
      </c>
    </row>
    <row r="7899" ht="25.5" customHeight="1">
      <c r="A7899" t="inlineStr">
        <is>
          <t>western pleasure</t>
        </is>
      </c>
      <c r="B7899" t="inlineStr">
        <is>
          <t>How to choose the right horse for Western Pleasure</t>
        </is>
      </c>
      <c r="C7899"/>
      <c r="D7899"/>
      <c r="E7899" t="inlineStr">
        <is>
          <t>https://www.youtube.com/results?search_query=How+to+choose+the+right+horse+for+Western+Pleasure&amp;sp=EgQgAXAB</t>
        </is>
      </c>
    </row>
    <row r="7900" ht="25.5" customHeight="1">
      <c r="A7900" t="inlineStr">
        <is>
          <t>western pleasure</t>
        </is>
      </c>
      <c r="B7900" t="inlineStr">
        <is>
          <t>Top Western Pleasure horse breeds</t>
        </is>
      </c>
      <c r="C7900"/>
      <c r="D7900"/>
      <c r="E7900" t="inlineStr">
        <is>
          <t>https://www.youtube.com/results?search_query=Top+Western+Pleasure+horse+breeds&amp;sp=EgQgAXAB</t>
        </is>
      </c>
    </row>
    <row r="7901" ht="25.5" customHeight="1">
      <c r="A7901" t="inlineStr">
        <is>
          <t>western pleasure</t>
        </is>
      </c>
      <c r="B7901" t="inlineStr">
        <is>
          <t>Western Pleasure show preparation tips</t>
        </is>
      </c>
      <c r="C7901"/>
      <c r="D7901"/>
      <c r="E7901" t="inlineStr">
        <is>
          <t>https://www.youtube.com/results?search_query=Western+Pleasure+show+preparation+tips&amp;sp=EgQgAXAB</t>
        </is>
      </c>
    </row>
    <row r="7902" ht="25.5" customHeight="1">
      <c r="A7902" t="inlineStr">
        <is>
          <t>western pleasure</t>
        </is>
      </c>
      <c r="B7902" t="inlineStr">
        <is>
          <t>Experts advice on Western Pleasure horse training</t>
        </is>
      </c>
      <c r="C7902"/>
      <c r="D7902"/>
      <c r="E7902" t="inlineStr">
        <is>
          <t>https://www.youtube.com/results?search_query=Experts+advice+on+Western+Pleasure+horse+training&amp;sp=EgQgAXAB</t>
        </is>
      </c>
    </row>
    <row r="7903" ht="25.5" customHeight="1">
      <c r="A7903" t="inlineStr">
        <is>
          <t>western pleasure</t>
        </is>
      </c>
      <c r="B7903" t="inlineStr">
        <is>
          <t>The art of Western Pleasure horse showing</t>
        </is>
      </c>
      <c r="C7903"/>
      <c r="D7903"/>
      <c r="E7903" t="inlineStr">
        <is>
          <t>https://www.youtube.com/results?search_query=The+art+of+Western+Pleasure+horse+showing&amp;sp=EgQgAXAB</t>
        </is>
      </c>
    </row>
    <row r="7904" ht="25.5" customHeight="1">
      <c r="A7904" t="inlineStr">
        <is>
          <t>motorcycle racing</t>
        </is>
      </c>
      <c r="B7904" t="inlineStr">
        <is>
          <t>How to start motorcycle racing for beginners</t>
        </is>
      </c>
      <c r="C7904"/>
      <c r="D7904"/>
      <c r="E7904" t="inlineStr">
        <is>
          <t>https://www.youtube.com/results?search_query=How+to+start+motorcycle+racing+for+beginners&amp;sp=EgQgAXAB</t>
        </is>
      </c>
    </row>
    <row r="7905" ht="25.5" customHeight="1">
      <c r="A7905" t="inlineStr">
        <is>
          <t>motorcycle racing</t>
        </is>
      </c>
      <c r="B7905" t="inlineStr">
        <is>
          <t>Motorcycle racing techniques and strategies</t>
        </is>
      </c>
      <c r="C7905"/>
      <c r="D7905"/>
      <c r="E7905" t="inlineStr">
        <is>
          <t>https://www.youtube.com/results?search_query=Motorcycle+racing+techniques+and+strategies&amp;sp=EgQgAXAB</t>
        </is>
      </c>
    </row>
    <row r="7906" ht="25.5" customHeight="1">
      <c r="A7906" t="inlineStr">
        <is>
          <t>motorcycle racing</t>
        </is>
      </c>
      <c r="B7906" t="inlineStr">
        <is>
          <t>Professional motorcycle racing highlights</t>
        </is>
      </c>
      <c r="C7906"/>
      <c r="D7906"/>
      <c r="E7906" t="inlineStr">
        <is>
          <t>https://www.youtube.com/results?search_query=Professional+motorcycle+racing+highlights&amp;sp=EgQgAXAB</t>
        </is>
      </c>
    </row>
    <row r="7907" ht="25.5" customHeight="1">
      <c r="A7907" t="inlineStr">
        <is>
          <t>motorcycle racing</t>
        </is>
      </c>
      <c r="B7907" t="inlineStr">
        <is>
          <t>Day in the life of a professional motorcycle racer</t>
        </is>
      </c>
      <c r="C7907"/>
      <c r="D7907"/>
      <c r="E7907" t="inlineStr">
        <is>
          <t>https://www.youtube.com/results?search_query=Day+in+the+life+of+a+professional+motorcycle+racer&amp;sp=EgQgAXAB</t>
        </is>
      </c>
    </row>
    <row r="7908" ht="25.5" customHeight="1">
      <c r="A7908" t="inlineStr">
        <is>
          <t>motorcycle racing</t>
        </is>
      </c>
      <c r="B7908" t="inlineStr">
        <is>
          <t>Motorcycle racing training drills</t>
        </is>
      </c>
      <c r="C7908"/>
      <c r="D7908"/>
      <c r="E7908" t="inlineStr">
        <is>
          <t>https://www.youtube.com/results?search_query=Motorcycle+racing+training+drills&amp;sp=EgQgAXAB</t>
        </is>
      </c>
    </row>
    <row r="7909" ht="25.5" customHeight="1">
      <c r="A7909" t="inlineStr">
        <is>
          <t>motorcycle racing</t>
        </is>
      </c>
      <c r="B7909" t="inlineStr">
        <is>
          <t>Best motorcycle racing events of all time</t>
        </is>
      </c>
      <c r="C7909"/>
      <c r="D7909"/>
      <c r="E7909" t="inlineStr">
        <is>
          <t>https://www.youtube.com/results?search_query=Best+motorcycle+racing+events+of+all+time&amp;sp=EgQgAXAB</t>
        </is>
      </c>
    </row>
    <row r="7910" ht="25.5" customHeight="1">
      <c r="A7910" t="inlineStr">
        <is>
          <t>motorcycle racing</t>
        </is>
      </c>
      <c r="B7910" t="inlineStr">
        <is>
          <t>Motorcycle racing rules and regulations</t>
        </is>
      </c>
      <c r="C7910"/>
      <c r="D7910"/>
      <c r="E7910" t="inlineStr">
        <is>
          <t>https://www.youtube.com/results?search_query=Motorcycle+racing+rules+and+regulations&amp;sp=EgQgAXAB</t>
        </is>
      </c>
    </row>
    <row r="7911" ht="25.5" customHeight="1">
      <c r="A7911" t="inlineStr">
        <is>
          <t>motorcycle racing</t>
        </is>
      </c>
      <c r="B7911" t="inlineStr">
        <is>
          <t>Advanced motorcycle racing tips</t>
        </is>
      </c>
      <c r="C7911"/>
      <c r="D7911"/>
      <c r="E7911" t="inlineStr">
        <is>
          <t>https://www.youtube.com/results?search_query=Advanced+motorcycle+racing+tips&amp;sp=EgQgAXAB</t>
        </is>
      </c>
    </row>
    <row r="7912" ht="25.5" customHeight="1">
      <c r="A7912" t="inlineStr">
        <is>
          <t>motorcycle racing</t>
        </is>
      </c>
      <c r="B7912" t="inlineStr">
        <is>
          <t>How to prepare for a motorcycle race</t>
        </is>
      </c>
      <c r="C7912"/>
      <c r="D7912"/>
      <c r="E7912" t="inlineStr">
        <is>
          <t>https://www.youtube.com/results?search_query=How+to+prepare+for+a+motorcycle+race&amp;sp=EgQgAXAB</t>
        </is>
      </c>
    </row>
    <row r="7913" ht="25.5" customHeight="1">
      <c r="A7913" t="inlineStr">
        <is>
          <t>motorcycle racing</t>
        </is>
      </c>
      <c r="B7913" t="inlineStr">
        <is>
          <t>Motorcycle racing safety gear guide</t>
        </is>
      </c>
      <c r="C7913"/>
      <c r="D7913"/>
      <c r="E7913" t="inlineStr">
        <is>
          <t>https://www.youtube.com/results?search_query=Motorcycle+racing+safety+gear+guide&amp;sp=EgQgAXAB</t>
        </is>
      </c>
    </row>
    <row r="7914" ht="25.5" customHeight="1">
      <c r="A7914" t="inlineStr">
        <is>
          <t>auto race</t>
        </is>
      </c>
      <c r="B7914" t="inlineStr">
        <is>
          <t>How to get started in auto racing</t>
        </is>
      </c>
      <c r="C7914"/>
      <c r="D7914"/>
      <c r="E7914" t="inlineStr">
        <is>
          <t>https://www.youtube.com/results?search_query=How+to+get+started+in+auto+racing&amp;sp=EgQgAXAB</t>
        </is>
      </c>
    </row>
    <row r="7915" ht="25.5" customHeight="1">
      <c r="A7915" t="inlineStr">
        <is>
          <t>auto race</t>
        </is>
      </c>
      <c r="B7915" t="inlineStr">
        <is>
          <t>Beginner's guide for auto racing</t>
        </is>
      </c>
      <c r="C7915"/>
      <c r="D7915"/>
      <c r="E7915" t="inlineStr">
        <is>
          <t>https://www.youtube.com/results?search_query=Beginner's+guide+for+auto+racing&amp;sp=EgQgAXAB</t>
        </is>
      </c>
    </row>
    <row r="7916" ht="25.5" customHeight="1">
      <c r="A7916" t="inlineStr">
        <is>
          <t>auto race</t>
        </is>
      </c>
      <c r="B7916" t="inlineStr">
        <is>
          <t>Day in the life of a professional auto racer</t>
        </is>
      </c>
      <c r="C7916"/>
      <c r="D7916"/>
      <c r="E7916" t="inlineStr">
        <is>
          <t>https://www.youtube.com/results?search_query=Day+in+the+life+of+a+professional+auto+racer&amp;sp=EgQgAXAB</t>
        </is>
      </c>
    </row>
    <row r="7917" ht="25.5" customHeight="1">
      <c r="A7917" t="inlineStr">
        <is>
          <t>auto race</t>
        </is>
      </c>
      <c r="B7917" t="inlineStr">
        <is>
          <t>Auto racing techniques and strategies</t>
        </is>
      </c>
      <c r="C7917"/>
      <c r="D7917"/>
      <c r="E7917" t="inlineStr">
        <is>
          <t>https://www.youtube.com/results?search_query=Auto+racing+techniques+and+strategies&amp;sp=EgQgAXAB</t>
        </is>
      </c>
    </row>
    <row r="7918" ht="25.5" customHeight="1">
      <c r="A7918" t="inlineStr">
        <is>
          <t>auto race</t>
        </is>
      </c>
      <c r="B7918" t="inlineStr">
        <is>
          <t>Best moments in auto racing history</t>
        </is>
      </c>
      <c r="C7918"/>
      <c r="D7918"/>
      <c r="E7918" t="inlineStr">
        <is>
          <t>https://www.youtube.com/results?search_query=Best+moments+in+auto+racing+history&amp;sp=EgQgAXAB</t>
        </is>
      </c>
    </row>
    <row r="7919" ht="25.5" customHeight="1">
      <c r="A7919" t="inlineStr">
        <is>
          <t>auto race</t>
        </is>
      </c>
      <c r="B7919" t="inlineStr">
        <is>
          <t>Top auto racing events of the year</t>
        </is>
      </c>
      <c r="C7919"/>
      <c r="D7919"/>
      <c r="E7919" t="inlineStr">
        <is>
          <t>https://www.youtube.com/results?search_query=Top+auto+racing+events+of+the+year&amp;sp=EgQgAXAB</t>
        </is>
      </c>
    </row>
    <row r="7920" ht="25.5" customHeight="1">
      <c r="A7920" t="inlineStr">
        <is>
          <t>auto race</t>
        </is>
      </c>
      <c r="B7920" t="inlineStr">
        <is>
          <t>Basics of auto racing explained</t>
        </is>
      </c>
      <c r="C7920"/>
      <c r="D7920"/>
      <c r="E7920" t="inlineStr">
        <is>
          <t>https://www.youtube.com/results?search_query=Basics+of+auto+racing+explained&amp;sp=EgQgAXAB</t>
        </is>
      </c>
    </row>
    <row r="7921" ht="25.5" customHeight="1">
      <c r="A7921" t="inlineStr">
        <is>
          <t>auto race</t>
        </is>
      </c>
      <c r="B7921" t="inlineStr">
        <is>
          <t>Understand the rules of auto racing</t>
        </is>
      </c>
      <c r="C7921"/>
      <c r="D7921"/>
      <c r="E7921" t="inlineStr">
        <is>
          <t>https://www.youtube.com/results?search_query=Understand+the+rules+of+auto+racing&amp;sp=EgQgAXAB</t>
        </is>
      </c>
    </row>
    <row r="7922" ht="25.5" customHeight="1">
      <c r="A7922" t="inlineStr">
        <is>
          <t>auto race</t>
        </is>
      </c>
      <c r="B7922" t="inlineStr">
        <is>
          <t>Auto racing training and conditioning</t>
        </is>
      </c>
      <c r="C7922"/>
      <c r="D7922"/>
      <c r="E7922" t="inlineStr">
        <is>
          <t>https://www.youtube.com/results?search_query=Auto+racing+training+and+conditioning&amp;sp=EgQgAXAB</t>
        </is>
      </c>
    </row>
    <row r="7923" ht="25.5" customHeight="1">
      <c r="A7923" t="inlineStr">
        <is>
          <t>auto race</t>
        </is>
      </c>
      <c r="B7923" t="inlineStr">
        <is>
          <t>Safety measures for auto racing</t>
        </is>
      </c>
      <c r="C7923"/>
      <c r="D7923"/>
      <c r="E7923" t="inlineStr">
        <is>
          <t>https://www.youtube.com/results?search_query=Safety+measures+for+auto+racing&amp;sp=EgQgAXAB</t>
        </is>
      </c>
    </row>
    <row r="7924" ht="25.5" customHeight="1">
      <c r="A7924" t="inlineStr">
        <is>
          <t>road racing</t>
        </is>
      </c>
      <c r="B7924" t="inlineStr">
        <is>
          <t>How to get started with road racing</t>
        </is>
      </c>
      <c r="C7924"/>
      <c r="D7924"/>
      <c r="E7924" t="inlineStr">
        <is>
          <t>https://www.youtube.com/results?search_query=How+to+get+started+with+road+racing&amp;sp=EgQgAXAB</t>
        </is>
      </c>
    </row>
    <row r="7925" ht="25.5" customHeight="1">
      <c r="A7925" t="inlineStr">
        <is>
          <t>road racing</t>
        </is>
      </c>
      <c r="B7925" t="inlineStr">
        <is>
          <t>Professional road racing tips and techniques</t>
        </is>
      </c>
      <c r="C7925"/>
      <c r="D7925"/>
      <c r="E7925" t="inlineStr">
        <is>
          <t>https://www.youtube.com/results?search_query=Professional+road+racing+tips+and+techniques&amp;sp=EgQgAXAB</t>
        </is>
      </c>
    </row>
    <row r="7926" ht="25.5" customHeight="1">
      <c r="A7926" t="inlineStr">
        <is>
          <t>road racing</t>
        </is>
      </c>
      <c r="B7926" t="inlineStr">
        <is>
          <t>Day in the life of a road race cyclist</t>
        </is>
      </c>
      <c r="C7926"/>
      <c r="D7926"/>
      <c r="E7926" t="inlineStr">
        <is>
          <t>https://www.youtube.com/results?search_query=Day+in+the+life+of+a+road+race+cyclist&amp;sp=EgQgAXAB</t>
        </is>
      </c>
    </row>
    <row r="7927" ht="25.5" customHeight="1">
      <c r="A7927" t="inlineStr">
        <is>
          <t>road racing</t>
        </is>
      </c>
      <c r="B7927" t="inlineStr">
        <is>
          <t>Safety measures in road racing</t>
        </is>
      </c>
      <c r="C7927"/>
      <c r="D7927"/>
      <c r="E7927" t="inlineStr">
        <is>
          <t>https://www.youtube.com/results?search_query=Safety+measures+in+road+racing&amp;sp=EgQgAXAB</t>
        </is>
      </c>
    </row>
    <row r="7928" ht="25.5" customHeight="1">
      <c r="A7928" t="inlineStr">
        <is>
          <t>road racing</t>
        </is>
      </c>
      <c r="B7928" t="inlineStr">
        <is>
          <t>Road racing training exercises for beginners</t>
        </is>
      </c>
      <c r="C7928"/>
      <c r="D7928"/>
      <c r="E7928" t="inlineStr">
        <is>
          <t>https://www.youtube.com/results?search_query=Road+racing+training+exercises+for+beginners&amp;sp=EgQgAXAB</t>
        </is>
      </c>
    </row>
    <row r="7929" ht="25.5" customHeight="1">
      <c r="A7929" t="inlineStr">
        <is>
          <t>road racing</t>
        </is>
      </c>
      <c r="B7929" t="inlineStr">
        <is>
          <t>Best road racing gear and equipment</t>
        </is>
      </c>
      <c r="C7929"/>
      <c r="D7929"/>
      <c r="E7929" t="inlineStr">
        <is>
          <t>https://www.youtube.com/results?search_query=Best+road+racing+gear+and+equipment&amp;sp=EgQgAXAB</t>
        </is>
      </c>
    </row>
    <row r="7930" ht="25.5" customHeight="1">
      <c r="A7930" t="inlineStr">
        <is>
          <t>road racing</t>
        </is>
      </c>
      <c r="B7930" t="inlineStr">
        <is>
          <t>Road racing documentary</t>
        </is>
      </c>
      <c r="C7930"/>
      <c r="D7930"/>
      <c r="E7930" t="inlineStr">
        <is>
          <t>https://www.youtube.com/results?search_query=Road+racing+documentary&amp;sp=EgQgAXAB</t>
        </is>
      </c>
    </row>
    <row r="7931" ht="25.5" customHeight="1">
      <c r="A7931" t="inlineStr">
        <is>
          <t>road racing</t>
        </is>
      </c>
      <c r="B7931" t="inlineStr">
        <is>
          <t>Intense road racing competitions highlights</t>
        </is>
      </c>
      <c r="C7931"/>
      <c r="D7931"/>
      <c r="E7931" t="inlineStr">
        <is>
          <t>https://www.youtube.com/results?search_query=Intense+road+racing+competitions+highlights&amp;sp=EgQgAXAB</t>
        </is>
      </c>
    </row>
    <row r="7932" ht="25.5" customHeight="1">
      <c r="A7932" t="inlineStr">
        <is>
          <t>road racing</t>
        </is>
      </c>
      <c r="B7932" t="inlineStr">
        <is>
          <t>Car road racing versus bike road racing</t>
        </is>
      </c>
      <c r="C7932"/>
      <c r="D7932"/>
      <c r="E7932" t="inlineStr">
        <is>
          <t>https://www.youtube.com/results?search_query=Car+road+racing+versus+bike+road+racing&amp;sp=EgQgAXAB</t>
        </is>
      </c>
    </row>
    <row r="7933" ht="25.5" customHeight="1">
      <c r="A7933" t="inlineStr">
        <is>
          <t>road racing</t>
        </is>
      </c>
      <c r="B7933" t="inlineStr">
        <is>
          <t>Famous road racing tracks worldwide</t>
        </is>
      </c>
      <c r="C7933"/>
      <c r="D7933"/>
      <c r="E7933" t="inlineStr">
        <is>
          <t>https://www.youtube.com/results?search_query=Famous+road+racing+tracks+worldwide&amp;sp=EgQgAXAB</t>
        </is>
      </c>
    </row>
    <row r="7934" ht="25.5" customHeight="1">
      <c r="A7934" t="inlineStr">
        <is>
          <t>endurance racing (motorsport)</t>
        </is>
      </c>
      <c r="B7934" t="inlineStr">
        <is>
          <t>How to get started in endurance racing motorsport</t>
        </is>
      </c>
      <c r="C7934"/>
      <c r="D7934"/>
      <c r="E7934" t="inlineStr">
        <is>
          <t>https://www.youtube.com/results?search_query=How+to+get+started+in+endurance+racing+motorsport&amp;sp=EgQgAXAB</t>
        </is>
      </c>
    </row>
    <row r="7935" ht="25.5" customHeight="1">
      <c r="A7935" t="inlineStr">
        <is>
          <t>endurance racing (motorsport)</t>
        </is>
      </c>
      <c r="B7935" t="inlineStr">
        <is>
          <t>Endurance racing motorsport techniques</t>
        </is>
      </c>
      <c r="C7935"/>
      <c r="D7935"/>
      <c r="E7935" t="inlineStr">
        <is>
          <t>https://www.youtube.com/results?search_query=Endurance+racing+motorsport+techniques&amp;sp=EgQgAXAB</t>
        </is>
      </c>
    </row>
    <row r="7936" ht="25.5" customHeight="1">
      <c r="A7936" t="inlineStr">
        <is>
          <t>endurance racing (motorsport)</t>
        </is>
      </c>
      <c r="B7936" t="inlineStr">
        <is>
          <t>Day in the life of an endurance racing driver</t>
        </is>
      </c>
      <c r="C7936"/>
      <c r="D7936"/>
      <c r="E7936" t="inlineStr">
        <is>
          <t>https://www.youtube.com/results?search_query=Day+in+the+life+of+an+endurance+racing+driver&amp;sp=EgQgAXAB</t>
        </is>
      </c>
    </row>
    <row r="7937" ht="25.5" customHeight="1">
      <c r="A7937" t="inlineStr">
        <is>
          <t>endurance racing (motorsport)</t>
        </is>
      </c>
      <c r="B7937" t="inlineStr">
        <is>
          <t>Endurance motorsport racing strategy and best practices</t>
        </is>
      </c>
      <c r="C7937"/>
      <c r="D7937"/>
      <c r="E7937" t="inlineStr">
        <is>
          <t>https://www.youtube.com/results?search_query=Endurance+motorsport+racing+strategy+and+best+practices&amp;sp=EgQgAXAB</t>
        </is>
      </c>
    </row>
    <row r="7938" ht="25.5" customHeight="1">
      <c r="A7938" t="inlineStr">
        <is>
          <t>endurance racing (motorsport)</t>
        </is>
      </c>
      <c r="B7938" t="inlineStr">
        <is>
          <t>Motorsport endurance racing driver interview</t>
        </is>
      </c>
      <c r="C7938"/>
      <c r="D7938"/>
      <c r="E7938" t="inlineStr">
        <is>
          <t>https://www.youtube.com/results?search_query=Motorsport+endurance+racing+driver+interview&amp;sp=EgQgAXAB</t>
        </is>
      </c>
    </row>
    <row r="7939" ht="25.5" customHeight="1">
      <c r="A7939" t="inlineStr">
        <is>
          <t>endurance racing (motorsport)</t>
        </is>
      </c>
      <c r="B7939" t="inlineStr">
        <is>
          <t>Endurance motorsport racing championship highlights</t>
        </is>
      </c>
      <c r="C7939"/>
      <c r="D7939"/>
      <c r="E7939" t="inlineStr">
        <is>
          <t>https://www.youtube.com/results?search_query=Endurance+motorsport+racing+championship+highlights&amp;sp=EgQgAXAB</t>
        </is>
      </c>
    </row>
    <row r="7940" ht="25.5" customHeight="1">
      <c r="A7940" t="inlineStr">
        <is>
          <t>endurance racing (motorsport)</t>
        </is>
      </c>
      <c r="B7940" t="inlineStr">
        <is>
          <t>Workout routine for endurance racing drivers</t>
        </is>
      </c>
      <c r="C7940"/>
      <c r="D7940"/>
      <c r="E7940" t="inlineStr">
        <is>
          <t>https://www.youtube.com/results?search_query=Workout+routine+for+endurance+racing+drivers&amp;sp=EgQgAXAB</t>
        </is>
      </c>
    </row>
    <row r="7941" ht="25.5" customHeight="1">
      <c r="A7941" t="inlineStr">
        <is>
          <t>endurance racing (motorsport)</t>
        </is>
      </c>
      <c r="B7941" t="inlineStr">
        <is>
          <t>Behind the scenes of a motorsport endurance race</t>
        </is>
      </c>
      <c r="C7941"/>
      <c r="D7941"/>
      <c r="E7941" t="inlineStr">
        <is>
          <t>https://www.youtube.com/results?search_query=Behind+the+scenes+of+a+motorsport+endurance+race&amp;sp=EgQgAXAB</t>
        </is>
      </c>
    </row>
    <row r="7942" ht="25.5" customHeight="1">
      <c r="A7942" t="inlineStr">
        <is>
          <t>endurance racing (motorsport)</t>
        </is>
      </c>
      <c r="B7942" t="inlineStr">
        <is>
          <t>How to improve in endurance racing motorsport</t>
        </is>
      </c>
      <c r="C7942"/>
      <c r="D7942"/>
      <c r="E7942" t="inlineStr">
        <is>
          <t>https://www.youtube.com/results?search_query=How+to+improve+in+endurance+racing+motorsport&amp;sp=EgQgAXAB</t>
        </is>
      </c>
    </row>
    <row r="7943" ht="25.5" customHeight="1">
      <c r="A7943" t="inlineStr">
        <is>
          <t>endurance racing (motorsport)</t>
        </is>
      </c>
      <c r="B7943" t="inlineStr">
        <is>
          <t>The history of endurance racing in motorsport</t>
        </is>
      </c>
      <c r="C7943"/>
      <c r="D7943"/>
      <c r="E7943" t="inlineStr">
        <is>
          <t>https://www.youtube.com/results?search_query=The+history+of+endurance+racing+in+motorsport&amp;sp=EgQgAXAB</t>
        </is>
      </c>
    </row>
    <row r="7944" ht="25.5" customHeight="1">
      <c r="A7944" t="inlineStr">
        <is>
          <t>enduro</t>
        </is>
      </c>
      <c r="B7944" t="inlineStr">
        <is>
          <t>Introduction to Enduro racing</t>
        </is>
      </c>
      <c r="C7944"/>
      <c r="D7944"/>
      <c r="E7944" t="inlineStr">
        <is>
          <t>https://www.youtube.com/results?search_query=Introduction+to+Enduro+racing&amp;sp=EgQgAXAB</t>
        </is>
      </c>
    </row>
    <row r="7945" ht="25.5" customHeight="1">
      <c r="A7945" t="inlineStr">
        <is>
          <t>enduro</t>
        </is>
      </c>
      <c r="B7945" t="inlineStr">
        <is>
          <t>How to train for Enduro events</t>
        </is>
      </c>
      <c r="C7945"/>
      <c r="D7945"/>
      <c r="E7945" t="inlineStr">
        <is>
          <t>https://www.youtube.com/results?search_query=How+to+train+for+Enduro+events&amp;sp=EgQgAXAB</t>
        </is>
      </c>
    </row>
    <row r="7946" ht="25.5" customHeight="1">
      <c r="A7946" t="inlineStr">
        <is>
          <t>enduro</t>
        </is>
      </c>
      <c r="B7946" t="inlineStr">
        <is>
          <t>Tips for Enduro beginner cyclists</t>
        </is>
      </c>
      <c r="C7946"/>
      <c r="D7946"/>
      <c r="E7946" t="inlineStr">
        <is>
          <t>https://www.youtube.com/results?search_query=Tips+for+Enduro+beginner+cyclists&amp;sp=EgQgAXAB</t>
        </is>
      </c>
    </row>
    <row r="7947" ht="25.5" customHeight="1">
      <c r="A7947" t="inlineStr">
        <is>
          <t>enduro</t>
        </is>
      </c>
      <c r="B7947" t="inlineStr">
        <is>
          <t>Equipment needed for Enduro biking</t>
        </is>
      </c>
      <c r="C7947"/>
      <c r="D7947"/>
      <c r="E7947" t="inlineStr">
        <is>
          <t>https://www.youtube.com/results?search_query=Equipment+needed+for+Enduro+biking&amp;sp=EgQgAXAB</t>
        </is>
      </c>
    </row>
    <row r="7948" ht="25.5" customHeight="1">
      <c r="A7948" t="inlineStr">
        <is>
          <t>enduro</t>
        </is>
      </c>
      <c r="B7948" t="inlineStr">
        <is>
          <t>Best Enduro bike models review</t>
        </is>
      </c>
      <c r="C7948"/>
      <c r="D7948"/>
      <c r="E7948" t="inlineStr">
        <is>
          <t>https://www.youtube.com/results?search_query=Best+Enduro+bike+models+review&amp;sp=EgQgAXAB</t>
        </is>
      </c>
    </row>
    <row r="7949" ht="25.5" customHeight="1">
      <c r="A7949" t="inlineStr">
        <is>
          <t>enduro</t>
        </is>
      </c>
      <c r="B7949" t="inlineStr">
        <is>
          <t>Day in the life of an Enduro rider</t>
        </is>
      </c>
      <c r="C7949"/>
      <c r="D7949"/>
      <c r="E7949" t="inlineStr">
        <is>
          <t>https://www.youtube.com/results?search_query=Day+in+the+life+of+an+Enduro+rider&amp;sp=EgQgAXAB</t>
        </is>
      </c>
    </row>
    <row r="7950" ht="25.5" customHeight="1">
      <c r="A7950" t="inlineStr">
        <is>
          <t>enduro</t>
        </is>
      </c>
      <c r="B7950" t="inlineStr">
        <is>
          <t>Highlight reels of Enduro races</t>
        </is>
      </c>
      <c r="C7950"/>
      <c r="D7950"/>
      <c r="E7950" t="inlineStr">
        <is>
          <t>https://www.youtube.com/results?search_query=Highlight+reels+of+Enduro+races&amp;sp=EgQgAXAB</t>
        </is>
      </c>
    </row>
    <row r="7951" ht="25.5" customHeight="1">
      <c r="A7951" t="inlineStr">
        <is>
          <t>enduro</t>
        </is>
      </c>
      <c r="B7951" t="inlineStr">
        <is>
          <t>The different styles of Enduro riding</t>
        </is>
      </c>
      <c r="C7951"/>
      <c r="D7951"/>
      <c r="E7951" t="inlineStr">
        <is>
          <t>https://www.youtube.com/results?search_query=The+different+styles+of+Enduro+riding&amp;sp=EgQgAXAB</t>
        </is>
      </c>
    </row>
    <row r="7952" ht="25.5" customHeight="1">
      <c r="A7952" t="inlineStr">
        <is>
          <t>enduro</t>
        </is>
      </c>
      <c r="B7952" t="inlineStr">
        <is>
          <t>How to maintain your Enduro bike</t>
        </is>
      </c>
      <c r="C7952"/>
      <c r="D7952"/>
      <c r="E7952" t="inlineStr">
        <is>
          <t>https://www.youtube.com/results?search_query=How+to+maintain+your+Enduro+bike&amp;sp=EgQgAXAB</t>
        </is>
      </c>
    </row>
    <row r="7953" ht="25.5" customHeight="1">
      <c r="A7953" t="inlineStr">
        <is>
          <t>enduro</t>
        </is>
      </c>
      <c r="B7953" t="inlineStr">
        <is>
          <t>Professional Enduro Racers' training regimes</t>
        </is>
      </c>
      <c r="C7953"/>
      <c r="D7953"/>
      <c r="E7953" t="inlineStr">
        <is>
          <t>https://www.youtube.com/results?search_query=Professional+Enduro+Racers'+training+regimes&amp;sp=EgQgAXAB</t>
        </is>
      </c>
    </row>
    <row r="7954" ht="25.5" customHeight="1">
      <c r="A7954" t="inlineStr">
        <is>
          <t>freestyle motocross</t>
        </is>
      </c>
      <c r="B7954" t="inlineStr">
        <is>
          <t>How to learn freestyle motocross for beginners</t>
        </is>
      </c>
      <c r="C7954"/>
      <c r="D7954"/>
      <c r="E7954" t="inlineStr">
        <is>
          <t>https://www.youtube.com/results?search_query=How+to+learn+freestyle+motocross+for+beginners&amp;sp=EgQgAXAB</t>
        </is>
      </c>
    </row>
    <row r="7955" ht="25.5" customHeight="1">
      <c r="A7955" t="inlineStr">
        <is>
          <t>freestyle motocross</t>
        </is>
      </c>
      <c r="B7955" t="inlineStr">
        <is>
          <t>Day in the life of a freestyle motocross rider</t>
        </is>
      </c>
      <c r="C7955"/>
      <c r="D7955"/>
      <c r="E7955" t="inlineStr">
        <is>
          <t>https://www.youtube.com/results?search_query=Day+in+the+life+of+a+freestyle+motocross+rider&amp;sp=EgQgAXAB</t>
        </is>
      </c>
    </row>
    <row r="7956" ht="25.5" customHeight="1">
      <c r="A7956" t="inlineStr">
        <is>
          <t>freestyle motocross</t>
        </is>
      </c>
      <c r="B7956" t="inlineStr">
        <is>
          <t>Freestyle motocross tricks compilation</t>
        </is>
      </c>
      <c r="C7956"/>
      <c r="D7956"/>
      <c r="E7956" t="inlineStr">
        <is>
          <t>https://www.youtube.com/results?search_query=Freestyle+motocross+tricks+compilation&amp;sp=EgQgAXAB</t>
        </is>
      </c>
    </row>
    <row r="7957" ht="25.5" customHeight="1">
      <c r="A7957" t="inlineStr">
        <is>
          <t>freestyle motocross</t>
        </is>
      </c>
      <c r="B7957" t="inlineStr">
        <is>
          <t>Training for freestyle motocross</t>
        </is>
      </c>
      <c r="C7957"/>
      <c r="D7957"/>
      <c r="E7957" t="inlineStr">
        <is>
          <t>https://www.youtube.com/results?search_query=Training+for+freestyle+motocross&amp;sp=EgQgAXAB</t>
        </is>
      </c>
    </row>
    <row r="7958" ht="25.5" customHeight="1">
      <c r="A7958" t="inlineStr">
        <is>
          <t>freestyle motocross</t>
        </is>
      </c>
      <c r="B7958" t="inlineStr">
        <is>
          <t>Highstakes freestyle motocross competitions</t>
        </is>
      </c>
      <c r="C7958"/>
      <c r="D7958"/>
      <c r="E7958" t="inlineStr">
        <is>
          <t>https://www.youtube.com/results?search_query=Highstakes+freestyle+motocross+competitions&amp;sp=EgQgAXAB</t>
        </is>
      </c>
    </row>
    <row r="7959" ht="25.5" customHeight="1">
      <c r="A7959" t="inlineStr">
        <is>
          <t>freestyle motocross</t>
        </is>
      </c>
      <c r="B7959" t="inlineStr">
        <is>
          <t>Evolution of freestyle motocross</t>
        </is>
      </c>
      <c r="C7959"/>
      <c r="D7959"/>
      <c r="E7959" t="inlineStr">
        <is>
          <t>https://www.youtube.com/results?search_query=Evolution+of+freestyle+motocross&amp;sp=EgQgAXAB</t>
        </is>
      </c>
    </row>
    <row r="7960" ht="25.5" customHeight="1">
      <c r="A7960" t="inlineStr">
        <is>
          <t>freestyle motocross</t>
        </is>
      </c>
      <c r="B7960" t="inlineStr">
        <is>
          <t>Top freestyle motocross riders of all time</t>
        </is>
      </c>
      <c r="C7960"/>
      <c r="D7960"/>
      <c r="E7960" t="inlineStr">
        <is>
          <t>https://www.youtube.com/results?search_query=Top+freestyle+motocross+riders+of+all+time&amp;sp=EgQgAXAB</t>
        </is>
      </c>
    </row>
    <row r="7961" ht="25.5" customHeight="1">
      <c r="A7961" t="inlineStr">
        <is>
          <t>freestyle motocross</t>
        </is>
      </c>
      <c r="B7961" t="inlineStr">
        <is>
          <t>Freestyle motocross vs traditional motocross</t>
        </is>
      </c>
      <c r="C7961"/>
      <c r="D7961"/>
      <c r="E7961" t="inlineStr">
        <is>
          <t>https://www.youtube.com/results?search_query=Freestyle+motocross+vs+traditional+motocross&amp;sp=EgQgAXAB</t>
        </is>
      </c>
    </row>
    <row r="7962" ht="25.5" customHeight="1">
      <c r="A7962" t="inlineStr">
        <is>
          <t>freestyle motocross</t>
        </is>
      </c>
      <c r="B7962" t="inlineStr">
        <is>
          <t>Freestyle motocross jumps and flips guide</t>
        </is>
      </c>
      <c r="C7962"/>
      <c r="D7962"/>
      <c r="E7962" t="inlineStr">
        <is>
          <t>https://www.youtube.com/results?search_query=Freestyle+motocross+jumps+and+flips+guide&amp;sp=EgQgAXAB</t>
        </is>
      </c>
    </row>
    <row r="7963" ht="25.5" customHeight="1">
      <c r="A7963" t="inlineStr">
        <is>
          <t>freestyle motocross</t>
        </is>
      </c>
      <c r="B7963" t="inlineStr">
        <is>
          <t>Safety measures in freestyle motocross</t>
        </is>
      </c>
      <c r="C7963"/>
      <c r="D7963"/>
      <c r="E7963" t="inlineStr">
        <is>
          <t>https://www.youtube.com/results?search_query=Safety+measures+in+freestyle+motocross&amp;sp=EgQgAXAB</t>
        </is>
      </c>
    </row>
    <row r="7964" ht="25.5" customHeight="1">
      <c r="A7964" t="inlineStr">
        <is>
          <t>grand prix motorcycle racing</t>
        </is>
      </c>
      <c r="B7964" t="inlineStr">
        <is>
          <t>Grand Prix Motorcycle Racing highlights</t>
        </is>
      </c>
      <c r="C7964"/>
      <c r="D7964"/>
      <c r="E7964" t="inlineStr">
        <is>
          <t>https://www.youtube.com/results?search_query=Grand+Prix+Motorcycle+Racing+highlights&amp;sp=EgQgAXAB</t>
        </is>
      </c>
    </row>
    <row r="7965" ht="25.5" customHeight="1">
      <c r="A7965" t="inlineStr">
        <is>
          <t>grand prix motorcycle racing</t>
        </is>
      </c>
      <c r="B7965" t="inlineStr">
        <is>
          <t>How to understand Grand Prix Motorcycle Racing</t>
        </is>
      </c>
      <c r="C7965"/>
      <c r="D7965"/>
      <c r="E7965" t="inlineStr">
        <is>
          <t>https://www.youtube.com/results?search_query=How+to+understand+Grand+Prix+Motorcycle+Racing&amp;sp=EgQgAXAB</t>
        </is>
      </c>
    </row>
    <row r="7966" ht="25.5" customHeight="1">
      <c r="A7966" t="inlineStr">
        <is>
          <t>grand prix motorcycle racing</t>
        </is>
      </c>
      <c r="B7966" t="inlineStr">
        <is>
          <t>Day in the life of a Grand Prix Motorcycle Racer</t>
        </is>
      </c>
      <c r="C7966"/>
      <c r="D7966"/>
      <c r="E7966" t="inlineStr">
        <is>
          <t>https://www.youtube.com/results?search_query=Day+in+the+life+of+a+Grand+Prix+Motorcycle+Racer&amp;sp=EgQgAXAB</t>
        </is>
      </c>
    </row>
    <row r="7967" ht="25.5" customHeight="1">
      <c r="A7967" t="inlineStr">
        <is>
          <t>grand prix motorcycle racing</t>
        </is>
      </c>
      <c r="B7967" t="inlineStr">
        <is>
          <t>Documentary on Grand Prix Motorcycle Racing</t>
        </is>
      </c>
      <c r="C7967"/>
      <c r="D7967"/>
      <c r="E7967" t="inlineStr">
        <is>
          <t>https://www.youtube.com/results?search_query=Documentary+on+Grand+Prix+Motorcycle+Racing&amp;sp=EgQgAXAB</t>
        </is>
      </c>
    </row>
    <row r="7968" ht="25.5" customHeight="1">
      <c r="A7968" t="inlineStr">
        <is>
          <t>grand prix motorcycle racing</t>
        </is>
      </c>
      <c r="B7968" t="inlineStr">
        <is>
          <t>Grand Prix Motorcycle Racing training techniques</t>
        </is>
      </c>
      <c r="C7968"/>
      <c r="D7968"/>
      <c r="E7968" t="inlineStr">
        <is>
          <t>https://www.youtube.com/results?search_query=Grand+Prix+Motorcycle+Racing+training+techniques&amp;sp=EgQgAXAB</t>
        </is>
      </c>
    </row>
    <row r="7969" ht="25.5" customHeight="1">
      <c r="A7969" t="inlineStr">
        <is>
          <t>grand prix motorcycle racing</t>
        </is>
      </c>
      <c r="B7969" t="inlineStr">
        <is>
          <t>Best moments in Grand Prix Motorcycle Racing history</t>
        </is>
      </c>
      <c r="C7969"/>
      <c r="D7969"/>
      <c r="E7969" t="inlineStr">
        <is>
          <t>https://www.youtube.com/results?search_query=Best+moments+in+Grand+Prix+Motorcycle+Racing+history&amp;sp=EgQgAXAB</t>
        </is>
      </c>
    </row>
    <row r="7970" ht="25.5" customHeight="1">
      <c r="A7970" t="inlineStr">
        <is>
          <t>grand prix motorcycle racing</t>
        </is>
      </c>
      <c r="B7970" t="inlineStr">
        <is>
          <t>Interviews with top Grand Prix Motorcycle Racers</t>
        </is>
      </c>
      <c r="C7970"/>
      <c r="D7970"/>
      <c r="E7970" t="inlineStr">
        <is>
          <t>https://www.youtube.com/results?search_query=Interviews+with+top+Grand+Prix+Motorcycle+Racers&amp;sp=EgQgAXAB</t>
        </is>
      </c>
    </row>
    <row r="7971" ht="25.5" customHeight="1">
      <c r="A7971" t="inlineStr">
        <is>
          <t>grand prix motorcycle racing</t>
        </is>
      </c>
      <c r="B7971" t="inlineStr">
        <is>
          <t>Behind the scenes of a Grand Prix Motorcycle Racing event</t>
        </is>
      </c>
      <c r="C7971"/>
      <c r="D7971"/>
      <c r="E7971" t="inlineStr">
        <is>
          <t>https://www.youtube.com/results?search_query=Behind+the+scenes+of+a+Grand+Prix+Motorcycle+Racing+event&amp;sp=EgQgAXAB</t>
        </is>
      </c>
    </row>
    <row r="7972" ht="25.5" customHeight="1">
      <c r="A7972" t="inlineStr">
        <is>
          <t>grand prix motorcycle racing</t>
        </is>
      </c>
      <c r="B7972" t="inlineStr">
        <is>
          <t>Beginner's guide to Grand Prix Motorcycle Racing rules</t>
        </is>
      </c>
      <c r="C7972"/>
      <c r="D7972"/>
      <c r="E7972" t="inlineStr">
        <is>
          <t>https://www.youtube.com/results?search_query=Beginner's+guide+to+Grand+Prix+Motorcycle+Racing+rules&amp;sp=EgQgAXAB</t>
        </is>
      </c>
    </row>
    <row r="7973" ht="25.5" customHeight="1">
      <c r="A7973" t="inlineStr">
        <is>
          <t>grand prix motorcycle racing</t>
        </is>
      </c>
      <c r="B7973" t="inlineStr">
        <is>
          <t>How to get started in Grand Prix Motorcycle Racing</t>
        </is>
      </c>
      <c r="C7973"/>
      <c r="D7973"/>
      <c r="E7973" t="inlineStr">
        <is>
          <t>https://www.youtube.com/results?search_query=How+to+get+started+in+Grand+Prix+Motorcycle+Racing&amp;sp=EgQgAXAB</t>
        </is>
      </c>
    </row>
    <row r="7974" ht="25.5" customHeight="1">
      <c r="A7974" t="inlineStr">
        <is>
          <t>rally raid</t>
        </is>
      </c>
      <c r="B7974" t="inlineStr">
        <is>
          <t>How to participate in a rally raid</t>
        </is>
      </c>
      <c r="C7974"/>
      <c r="D7974"/>
      <c r="E7974" t="inlineStr">
        <is>
          <t>https://www.youtube.com/results?search_query=How+to+participate+in+a+rally+raid&amp;sp=EgQgAXAB</t>
        </is>
      </c>
    </row>
    <row r="7975" ht="25.5" customHeight="1">
      <c r="A7975" t="inlineStr">
        <is>
          <t>rally raid</t>
        </is>
      </c>
      <c r="B7975" t="inlineStr">
        <is>
          <t>Rally raid training and preparation</t>
        </is>
      </c>
      <c r="C7975"/>
      <c r="D7975"/>
      <c r="E7975" t="inlineStr">
        <is>
          <t>https://www.youtube.com/results?search_query=Rally+raid+training+and+preparation&amp;sp=EgQgAXAB</t>
        </is>
      </c>
    </row>
    <row r="7976" ht="25.5" customHeight="1">
      <c r="A7976" t="inlineStr">
        <is>
          <t>rally raid</t>
        </is>
      </c>
      <c r="B7976" t="inlineStr">
        <is>
          <t>Day in the life of a rally raid driver</t>
        </is>
      </c>
      <c r="C7976"/>
      <c r="D7976"/>
      <c r="E7976" t="inlineStr">
        <is>
          <t>https://www.youtube.com/results?search_query=Day+in+the+life+of+a+rally+raid+driver&amp;sp=EgQgAXAB</t>
        </is>
      </c>
    </row>
    <row r="7977" ht="25.5" customHeight="1">
      <c r="A7977" t="inlineStr">
        <is>
          <t>rally raid</t>
        </is>
      </c>
      <c r="B7977" t="inlineStr">
        <is>
          <t>First time rally raid experience</t>
        </is>
      </c>
      <c r="C7977"/>
      <c r="D7977"/>
      <c r="E7977" t="inlineStr">
        <is>
          <t>https://www.youtube.com/results?search_query=First+time+rally+raid+experience&amp;sp=EgQgAXAB</t>
        </is>
      </c>
    </row>
    <row r="7978" ht="25.5" customHeight="1">
      <c r="A7978" t="inlineStr">
        <is>
          <t>rally raid</t>
        </is>
      </c>
      <c r="B7978" t="inlineStr">
        <is>
          <t>Best moments in rally raid history</t>
        </is>
      </c>
      <c r="C7978"/>
      <c r="D7978"/>
      <c r="E7978" t="inlineStr">
        <is>
          <t>https://www.youtube.com/results?search_query=Best+moments+in+rally+raid+history&amp;sp=EgQgAXAB</t>
        </is>
      </c>
    </row>
    <row r="7979" ht="25.5" customHeight="1">
      <c r="A7979" t="inlineStr">
        <is>
          <t>rally raid</t>
        </is>
      </c>
      <c r="B7979" t="inlineStr">
        <is>
          <t>Rally raid car build and setup</t>
        </is>
      </c>
      <c r="C7979"/>
      <c r="D7979"/>
      <c r="E7979" t="inlineStr">
        <is>
          <t>https://www.youtube.com/results?search_query=Rally+raid+car+build+and+setup&amp;sp=EgQgAXAB</t>
        </is>
      </c>
    </row>
    <row r="7980" ht="25.5" customHeight="1">
      <c r="A7980" t="inlineStr">
        <is>
          <t>rally raid</t>
        </is>
      </c>
      <c r="B7980" t="inlineStr">
        <is>
          <t>Behind the scenes of a rally raid</t>
        </is>
      </c>
      <c r="C7980"/>
      <c r="D7980"/>
      <c r="E7980" t="inlineStr">
        <is>
          <t>https://www.youtube.com/results?search_query=Behind+the+scenes+of+a+rally+raid&amp;sp=EgQgAXAB</t>
        </is>
      </c>
    </row>
    <row r="7981" ht="25.5" customHeight="1">
      <c r="A7981" t="inlineStr">
        <is>
          <t>rally raid</t>
        </is>
      </c>
      <c r="B7981" t="inlineStr">
        <is>
          <t>Rally raid safety tips and precautions</t>
        </is>
      </c>
      <c r="C7981"/>
      <c r="D7981"/>
      <c r="E7981" t="inlineStr">
        <is>
          <t>https://www.youtube.com/results?search_query=Rally+raid+safety+tips+and+precautions&amp;sp=EgQgAXAB</t>
        </is>
      </c>
    </row>
    <row r="7982" ht="25.5" customHeight="1">
      <c r="A7982" t="inlineStr">
        <is>
          <t>rally raid</t>
        </is>
      </c>
      <c r="B7982" t="inlineStr">
        <is>
          <t>Reallife rally raid racing footage</t>
        </is>
      </c>
      <c r="C7982"/>
      <c r="D7982"/>
      <c r="E7982" t="inlineStr">
        <is>
          <t>https://www.youtube.com/results?search_query=Reallife+rally+raid+racing+footage&amp;sp=EgQgAXAB</t>
        </is>
      </c>
    </row>
    <row r="7983" ht="25.5" customHeight="1">
      <c r="A7983" t="inlineStr">
        <is>
          <t>rally raid</t>
        </is>
      </c>
      <c r="B7983" t="inlineStr">
        <is>
          <t>Into the world of rally raid: a complete guide</t>
        </is>
      </c>
      <c r="C7983"/>
      <c r="D7983"/>
      <c r="E7983" t="inlineStr">
        <is>
          <t>https://www.youtube.com/results?search_query=Into+the+world+of+rally+raid:+a+complete+guide&amp;sp=EgQgAXAB</t>
        </is>
      </c>
    </row>
    <row r="7984" ht="25.5" customHeight="1">
      <c r="A7984" t="inlineStr">
        <is>
          <t>motocross</t>
        </is>
      </c>
      <c r="B7984" t="inlineStr">
        <is>
          <t>How to start motocross racing</t>
        </is>
      </c>
      <c r="C7984"/>
      <c r="D7984"/>
      <c r="E7984" t="inlineStr">
        <is>
          <t>https://www.youtube.com/results?search_query=How+to+start+motocross+racing&amp;sp=EgQgAXAB</t>
        </is>
      </c>
    </row>
    <row r="7985" ht="25.5" customHeight="1">
      <c r="A7985" t="inlineStr">
        <is>
          <t>motocross</t>
        </is>
      </c>
      <c r="B7985" t="inlineStr">
        <is>
          <t>Top 10 tips for motocross beginners</t>
        </is>
      </c>
      <c r="C7985"/>
      <c r="D7985"/>
      <c r="E7985" t="inlineStr">
        <is>
          <t>https://www.youtube.com/results?search_query=Top+10+tips+for+motocross+beginners&amp;sp=EgQgAXAB</t>
        </is>
      </c>
    </row>
    <row r="7986" ht="25.5" customHeight="1">
      <c r="A7986" t="inlineStr">
        <is>
          <t>motocross</t>
        </is>
      </c>
      <c r="B7986" t="inlineStr">
        <is>
          <t>Motocross training routines</t>
        </is>
      </c>
      <c r="C7986"/>
      <c r="D7986"/>
      <c r="E7986" t="inlineStr">
        <is>
          <t>https://www.youtube.com/results?search_query=Motocross+training+routines&amp;sp=EgQgAXAB</t>
        </is>
      </c>
    </row>
    <row r="7987" ht="25.5" customHeight="1">
      <c r="A7987" t="inlineStr">
        <is>
          <t>motocross</t>
        </is>
      </c>
      <c r="B7987" t="inlineStr">
        <is>
          <t>Day in the life of a professional motocross rider</t>
        </is>
      </c>
      <c r="C7987"/>
      <c r="D7987"/>
      <c r="E7987" t="inlineStr">
        <is>
          <t>https://www.youtube.com/results?search_query=Day+in+the+life+of+a+professional+motocross+rider&amp;sp=EgQgAXAB</t>
        </is>
      </c>
    </row>
    <row r="7988" ht="25.5" customHeight="1">
      <c r="A7988" t="inlineStr">
        <is>
          <t>motocross</t>
        </is>
      </c>
      <c r="B7988" t="inlineStr">
        <is>
          <t>How to maintain your motocross bike</t>
        </is>
      </c>
      <c r="C7988"/>
      <c r="D7988"/>
      <c r="E7988" t="inlineStr">
        <is>
          <t>https://www.youtube.com/results?search_query=How+to+maintain+your+motocross+bike&amp;sp=EgQgAXAB</t>
        </is>
      </c>
    </row>
    <row r="7989" ht="25.5" customHeight="1">
      <c r="A7989" t="inlineStr">
        <is>
          <t>motocross</t>
        </is>
      </c>
      <c r="B7989" t="inlineStr">
        <is>
          <t>Motocross racing techniques and strategies</t>
        </is>
      </c>
      <c r="C7989"/>
      <c r="D7989"/>
      <c r="E7989" t="inlineStr">
        <is>
          <t>https://www.youtube.com/results?search_query=Motocross+racing+techniques+and+strategies&amp;sp=EgQgAXAB</t>
        </is>
      </c>
    </row>
    <row r="7990" ht="25.5" customHeight="1">
      <c r="A7990" t="inlineStr">
        <is>
          <t>motocross</t>
        </is>
      </c>
      <c r="B7990" t="inlineStr">
        <is>
          <t>Motocross race day vlogs</t>
        </is>
      </c>
      <c r="C7990"/>
      <c r="D7990"/>
      <c r="E7990" t="inlineStr">
        <is>
          <t>https://www.youtube.com/results?search_query=Motocross+race+day+vlogs&amp;sp=EgQgAXAB</t>
        </is>
      </c>
    </row>
    <row r="7991" ht="25.5" customHeight="1">
      <c r="A7991" t="inlineStr">
        <is>
          <t>motocross</t>
        </is>
      </c>
      <c r="B7991" t="inlineStr">
        <is>
          <t>Guide to choosing the right motocross gear</t>
        </is>
      </c>
      <c r="C7991"/>
      <c r="D7991"/>
      <c r="E7991" t="inlineStr">
        <is>
          <t>https://www.youtube.com/results?search_query=Guide+to+choosing+the+right+motocross+gear&amp;sp=EgQgAXAB</t>
        </is>
      </c>
    </row>
    <row r="7992" ht="25.5" customHeight="1">
      <c r="A7992" t="inlineStr">
        <is>
          <t>motocross</t>
        </is>
      </c>
      <c r="B7992" t="inlineStr">
        <is>
          <t>Detailed motocross track guide</t>
        </is>
      </c>
      <c r="C7992"/>
      <c r="D7992"/>
      <c r="E7992" t="inlineStr">
        <is>
          <t>https://www.youtube.com/results?search_query=Detailed+motocross+track+guide&amp;sp=EgQgAXAB</t>
        </is>
      </c>
    </row>
    <row r="7993" ht="25.5" customHeight="1">
      <c r="A7993" t="inlineStr">
        <is>
          <t>motocross</t>
        </is>
      </c>
      <c r="B7993" t="inlineStr">
        <is>
          <t>A beginners guide to motocross racing</t>
        </is>
      </c>
      <c r="C7993"/>
      <c r="D7993"/>
      <c r="E7993" t="inlineStr">
        <is>
          <t>https://www.youtube.com/results?search_query=A+beginners+guide+to+motocross+racing&amp;sp=EgQgAXAB</t>
        </is>
      </c>
    </row>
    <row r="7994" ht="25.5" customHeight="1">
      <c r="A7994" t="inlineStr">
        <is>
          <t>ice racing</t>
        </is>
      </c>
      <c r="B7994" t="inlineStr">
        <is>
          <t>How to start ice racing</t>
        </is>
      </c>
      <c r="C7994"/>
      <c r="D7994"/>
      <c r="E7994" t="inlineStr">
        <is>
          <t>https://www.youtube.com/results?search_query=How+to+start+ice+racing&amp;sp=EgQgAXAB</t>
        </is>
      </c>
    </row>
    <row r="7995" ht="25.5" customHeight="1">
      <c r="A7995" t="inlineStr">
        <is>
          <t>ice racing</t>
        </is>
      </c>
      <c r="B7995" t="inlineStr">
        <is>
          <t>Ice racing training techniques</t>
        </is>
      </c>
      <c r="C7995"/>
      <c r="D7995"/>
      <c r="E7995" t="inlineStr">
        <is>
          <t>https://www.youtube.com/results?search_query=Ice+racing+training+techniques&amp;sp=EgQgAXAB</t>
        </is>
      </c>
    </row>
    <row r="7996" ht="25.5" customHeight="1">
      <c r="A7996" t="inlineStr">
        <is>
          <t>ice racing</t>
        </is>
      </c>
      <c r="B7996" t="inlineStr">
        <is>
          <t>Day in the life of an ice racing professional</t>
        </is>
      </c>
      <c r="C7996"/>
      <c r="D7996"/>
      <c r="E7996" t="inlineStr">
        <is>
          <t>https://www.youtube.com/results?search_query=Day+in+the+life+of+an+ice+racing+professional&amp;sp=EgQgAXAB</t>
        </is>
      </c>
    </row>
    <row r="7997" ht="25.5" customHeight="1">
      <c r="A7997" t="inlineStr">
        <is>
          <t>ice racing</t>
        </is>
      </c>
      <c r="B7997" t="inlineStr">
        <is>
          <t>Beginners ice racing lessons</t>
        </is>
      </c>
      <c r="C7997"/>
      <c r="D7997"/>
      <c r="E7997" t="inlineStr">
        <is>
          <t>https://www.youtube.com/results?search_query=Beginners+ice+racing+lessons&amp;sp=EgQgAXAB</t>
        </is>
      </c>
    </row>
    <row r="7998" ht="25.5" customHeight="1">
      <c r="A7998" t="inlineStr">
        <is>
          <t>ice racing</t>
        </is>
      </c>
      <c r="B7998" t="inlineStr">
        <is>
          <t>Best tips to succeed in ice racing</t>
        </is>
      </c>
      <c r="C7998"/>
      <c r="D7998"/>
      <c r="E7998" t="inlineStr">
        <is>
          <t>https://www.youtube.com/results?search_query=Best+tips+to+succeed+in+ice+racing&amp;sp=EgQgAXAB</t>
        </is>
      </c>
    </row>
    <row r="7999" ht="25.5" customHeight="1">
      <c r="A7999" t="inlineStr">
        <is>
          <t>ice racing</t>
        </is>
      </c>
      <c r="B7999" t="inlineStr">
        <is>
          <t>Top ice racing events in the world</t>
        </is>
      </c>
      <c r="C7999"/>
      <c r="D7999"/>
      <c r="E7999" t="inlineStr">
        <is>
          <t>https://www.youtube.com/results?search_query=Top+ice+racing+events+in+the+world&amp;sp=EgQgAXAB</t>
        </is>
      </c>
    </row>
    <row r="8000" ht="25.5" customHeight="1">
      <c r="A8000" t="inlineStr">
        <is>
          <t>ice racing</t>
        </is>
      </c>
      <c r="B8000" t="inlineStr">
        <is>
          <t>Professional equipment for ice racing</t>
        </is>
      </c>
      <c r="C8000"/>
      <c r="D8000"/>
      <c r="E8000" t="inlineStr">
        <is>
          <t>https://www.youtube.com/results?search_query=Professional+equipment+for+ice+racing&amp;sp=EgQgAXAB</t>
        </is>
      </c>
    </row>
    <row r="8001" ht="25.5" customHeight="1">
      <c r="A8001" t="inlineStr">
        <is>
          <t>ice racing</t>
        </is>
      </c>
      <c r="B8001" t="inlineStr">
        <is>
          <t>Understanding rules of ice racing</t>
        </is>
      </c>
      <c r="C8001"/>
      <c r="D8001"/>
      <c r="E8001" t="inlineStr">
        <is>
          <t>https://www.youtube.com/results?search_query=Understanding+rules+of+ice+racing&amp;sp=EgQgAXAB</t>
        </is>
      </c>
    </row>
    <row r="8002" ht="25.5" customHeight="1">
      <c r="A8002" t="inlineStr">
        <is>
          <t>ice racing</t>
        </is>
      </c>
      <c r="B8002" t="inlineStr">
        <is>
          <t>Ice racing for beginners: first steps</t>
        </is>
      </c>
      <c r="C8002"/>
      <c r="D8002"/>
      <c r="E8002" t="inlineStr">
        <is>
          <t>https://www.youtube.com/results?search_query=Ice+racing+for+beginners:+first+steps&amp;sp=EgQgAXAB</t>
        </is>
      </c>
    </row>
    <row r="8003" ht="25.5" customHeight="1">
      <c r="A8003" t="inlineStr">
        <is>
          <t>ice racing</t>
        </is>
      </c>
      <c r="B8003" t="inlineStr">
        <is>
          <t>Famous personalities in ice racing</t>
        </is>
      </c>
      <c r="C8003"/>
      <c r="D8003"/>
      <c r="E8003" t="inlineStr">
        <is>
          <t>https://www.youtube.com/results?search_query=Famous+personalities+in+ice+racing&amp;sp=EgQgAXAB</t>
        </is>
      </c>
    </row>
    <row r="8004" ht="25.5" customHeight="1">
      <c r="A8004" t="inlineStr">
        <is>
          <t>motorcycle speedway</t>
        </is>
      </c>
      <c r="B8004" t="inlineStr">
        <is>
          <t>How to get started in Motorcycle Speedway</t>
        </is>
      </c>
      <c r="C8004"/>
      <c r="D8004"/>
      <c r="E8004" t="inlineStr">
        <is>
          <t>https://www.youtube.com/results?search_query=How+to+get+started+in+Motorcycle+Speedway&amp;sp=EgQgAXAB</t>
        </is>
      </c>
    </row>
    <row r="8005" ht="25.5" customHeight="1">
      <c r="A8005" t="inlineStr">
        <is>
          <t>motorcycle speedway</t>
        </is>
      </c>
      <c r="B8005" t="inlineStr">
        <is>
          <t>Motorcycle Speedway training tips</t>
        </is>
      </c>
      <c r="C8005"/>
      <c r="D8005"/>
      <c r="E8005" t="inlineStr">
        <is>
          <t>https://www.youtube.com/results?search_query=Motorcycle+Speedway+training+tips&amp;sp=EgQgAXAB</t>
        </is>
      </c>
    </row>
    <row r="8006" ht="25.5" customHeight="1">
      <c r="A8006" t="inlineStr">
        <is>
          <t>motorcycle speedway</t>
        </is>
      </c>
      <c r="B8006" t="inlineStr">
        <is>
          <t>Day in the life of a Motorcycle Speedway racer</t>
        </is>
      </c>
      <c r="C8006"/>
      <c r="D8006"/>
      <c r="E8006" t="inlineStr">
        <is>
          <t>https://www.youtube.com/results?search_query=Day+in+the+life+of+a+Motorcycle+Speedway+racer&amp;sp=EgQgAXAB</t>
        </is>
      </c>
    </row>
    <row r="8007" ht="25.5" customHeight="1">
      <c r="A8007" t="inlineStr">
        <is>
          <t>motorcycle speedway</t>
        </is>
      </c>
      <c r="B8007" t="inlineStr">
        <is>
          <t>Motorcycle Speedway racing highlights</t>
        </is>
      </c>
      <c r="C8007"/>
      <c r="D8007"/>
      <c r="E8007" t="inlineStr">
        <is>
          <t>https://www.youtube.com/results?search_query=Motorcycle+Speedway+racing+highlights&amp;sp=EgQgAXAB</t>
        </is>
      </c>
    </row>
    <row r="8008" ht="25.5" customHeight="1">
      <c r="A8008" t="inlineStr">
        <is>
          <t>motorcycle speedway</t>
        </is>
      </c>
      <c r="B8008" t="inlineStr">
        <is>
          <t>Techniques of professional Motorcycle Speedway racers</t>
        </is>
      </c>
      <c r="C8008"/>
      <c r="D8008"/>
      <c r="E8008" t="inlineStr">
        <is>
          <t>https://www.youtube.com/results?search_query=Techniques+of+professional+Motorcycle+Speedway+racers&amp;sp=EgQgAXAB</t>
        </is>
      </c>
    </row>
    <row r="8009" ht="25.5" customHeight="1">
      <c r="A8009" t="inlineStr">
        <is>
          <t>motorcycle speedway</t>
        </is>
      </c>
      <c r="B8009" t="inlineStr">
        <is>
          <t>Beginner's guide to Motorcycle Speedway</t>
        </is>
      </c>
      <c r="C8009"/>
      <c r="D8009"/>
      <c r="E8009" t="inlineStr">
        <is>
          <t>https://www.youtube.com/results?search_query=Beginner's+guide+to+Motorcycle+Speedway&amp;sp=EgQgAXAB</t>
        </is>
      </c>
    </row>
    <row r="8010" ht="25.5" customHeight="1">
      <c r="A8010" t="inlineStr">
        <is>
          <t>motorcycle speedway</t>
        </is>
      </c>
      <c r="B8010" t="inlineStr">
        <is>
          <t>Motorcycle Speedway: How to enhance speed</t>
        </is>
      </c>
      <c r="C8010"/>
      <c r="D8010"/>
      <c r="E8010" t="inlineStr">
        <is>
          <t>https://www.youtube.com/results?search_query=Motorcycle+Speedway:+How+to+enhance+speed&amp;sp=EgQgAXAB</t>
        </is>
      </c>
    </row>
    <row r="8011" ht="25.5" customHeight="1">
      <c r="A8011" t="inlineStr">
        <is>
          <t>motorcycle speedway</t>
        </is>
      </c>
      <c r="B8011" t="inlineStr">
        <is>
          <t>Expert advice on Motorcycle Speedway</t>
        </is>
      </c>
      <c r="C8011"/>
      <c r="D8011"/>
      <c r="E8011" t="inlineStr">
        <is>
          <t>https://www.youtube.com/results?search_query=Expert+advice+on+Motorcycle+Speedway&amp;sp=EgQgAXAB</t>
        </is>
      </c>
    </row>
    <row r="8012" ht="25.5" customHeight="1">
      <c r="A8012" t="inlineStr">
        <is>
          <t>motorcycle speedway</t>
        </is>
      </c>
      <c r="B8012" t="inlineStr">
        <is>
          <t>Motorcycle Speedway rules explained</t>
        </is>
      </c>
      <c r="C8012"/>
      <c r="D8012"/>
      <c r="E8012" t="inlineStr">
        <is>
          <t>https://www.youtube.com/results?search_query=Motorcycle+Speedway+rules+explained&amp;sp=EgQgAXAB</t>
        </is>
      </c>
    </row>
    <row r="8013" ht="25.5" customHeight="1">
      <c r="A8013" t="inlineStr">
        <is>
          <t>motorcycle speedway</t>
        </is>
      </c>
      <c r="B8013" t="inlineStr">
        <is>
          <t>Advanced strategies for Motorcycle Speedway racing</t>
        </is>
      </c>
      <c r="C8013"/>
      <c r="D8013"/>
      <c r="E8013" t="inlineStr">
        <is>
          <t>https://www.youtube.com/results?search_query=Advanced+strategies+for+Motorcycle+Speedway+racing&amp;sp=EgQgAXAB</t>
        </is>
      </c>
    </row>
    <row r="8014" ht="25.5" customHeight="1">
      <c r="A8014" t="inlineStr">
        <is>
          <t>superbike racing</t>
        </is>
      </c>
      <c r="B8014" t="inlineStr">
        <is>
          <t>How to get started with Superbike racing</t>
        </is>
      </c>
      <c r="C8014"/>
      <c r="D8014"/>
      <c r="E8014" t="inlineStr">
        <is>
          <t>https://www.youtube.com/results?search_query=How+to+get+started+with+Superbike+racing&amp;sp=EgQgAXAB</t>
        </is>
      </c>
    </row>
    <row r="8015" ht="25.5" customHeight="1">
      <c r="A8015" t="inlineStr">
        <is>
          <t>superbike racing</t>
        </is>
      </c>
      <c r="B8015" t="inlineStr">
        <is>
          <t>Superbike racing techniques for beginners</t>
        </is>
      </c>
      <c r="C8015"/>
      <c r="D8015"/>
      <c r="E8015" t="inlineStr">
        <is>
          <t>https://www.youtube.com/results?search_query=Superbike+racing+techniques+for+beginners&amp;sp=EgQgAXAB</t>
        </is>
      </c>
    </row>
    <row r="8016" ht="25.5" customHeight="1">
      <c r="A8016" t="inlineStr">
        <is>
          <t>superbike racing</t>
        </is>
      </c>
      <c r="B8016" t="inlineStr">
        <is>
          <t>Best superbike models for racing</t>
        </is>
      </c>
      <c r="C8016"/>
      <c r="D8016"/>
      <c r="E8016" t="inlineStr">
        <is>
          <t>https://www.youtube.com/results?search_query=Best+superbike+models+for+racing&amp;sp=EgQgAXAB</t>
        </is>
      </c>
    </row>
    <row r="8017" ht="25.5" customHeight="1">
      <c r="A8017" t="inlineStr">
        <is>
          <t>superbike racing</t>
        </is>
      </c>
      <c r="B8017" t="inlineStr">
        <is>
          <t>Day in a life of a Superbike racer</t>
        </is>
      </c>
      <c r="C8017"/>
      <c r="D8017"/>
      <c r="E8017" t="inlineStr">
        <is>
          <t>https://www.youtube.com/results?search_query=Day+in+a+life+of+a+Superbike+racer&amp;sp=EgQgAXAB</t>
        </is>
      </c>
    </row>
    <row r="8018" ht="25.5" customHeight="1">
      <c r="A8018" t="inlineStr">
        <is>
          <t>superbike racing</t>
        </is>
      </c>
      <c r="B8018" t="inlineStr">
        <is>
          <t>Extreme Superbike racing highlights</t>
        </is>
      </c>
      <c r="C8018"/>
      <c r="D8018"/>
      <c r="E8018" t="inlineStr">
        <is>
          <t>https://www.youtube.com/results?search_query=Extreme+Superbike+racing+highlights&amp;sp=EgQgAXAB</t>
        </is>
      </c>
    </row>
    <row r="8019" ht="25.5" customHeight="1">
      <c r="A8019" t="inlineStr">
        <is>
          <t>superbike racing</t>
        </is>
      </c>
      <c r="B8019" t="inlineStr">
        <is>
          <t>Guide to Superbike racing gear and equipment</t>
        </is>
      </c>
      <c r="C8019"/>
      <c r="D8019"/>
      <c r="E8019" t="inlineStr">
        <is>
          <t>https://www.youtube.com/results?search_query=Guide+to+Superbike+racing+gear+and+equipment&amp;sp=EgQgAXAB</t>
        </is>
      </c>
    </row>
    <row r="8020" ht="25.5" customHeight="1">
      <c r="A8020" t="inlineStr">
        <is>
          <t>superbike racing</t>
        </is>
      </c>
      <c r="B8020" t="inlineStr">
        <is>
          <t>Understanding Superbike racing rules and regulations</t>
        </is>
      </c>
      <c r="C8020"/>
      <c r="D8020"/>
      <c r="E8020" t="inlineStr">
        <is>
          <t>https://www.youtube.com/results?search_query=Understanding+Superbike+racing+rules+and+regulations&amp;sp=EgQgAXAB</t>
        </is>
      </c>
    </row>
    <row r="8021" ht="25.5" customHeight="1">
      <c r="A8021" t="inlineStr">
        <is>
          <t>superbike racing</t>
        </is>
      </c>
      <c r="B8021" t="inlineStr">
        <is>
          <t>Top Superbike racing events around the world</t>
        </is>
      </c>
      <c r="C8021"/>
      <c r="D8021"/>
      <c r="E8021" t="inlineStr">
        <is>
          <t>https://www.youtube.com/results?search_query=Top+Superbike+racing+events+around+the+world&amp;sp=EgQgAXAB</t>
        </is>
      </c>
    </row>
    <row r="8022" ht="25.5" customHeight="1">
      <c r="A8022" t="inlineStr">
        <is>
          <t>superbike racing</t>
        </is>
      </c>
      <c r="B8022" t="inlineStr">
        <is>
          <t>Training for Superbike racing: Essential tips</t>
        </is>
      </c>
      <c r="C8022"/>
      <c r="D8022"/>
      <c r="E8022" t="inlineStr">
        <is>
          <t>https://www.youtube.com/results?search_query=Training+for+Superbike+racing:+Essential+tips&amp;sp=EgQgAXAB</t>
        </is>
      </c>
    </row>
    <row r="8023" ht="25.5" customHeight="1">
      <c r="A8023" t="inlineStr">
        <is>
          <t>superbike racing</t>
        </is>
      </c>
      <c r="B8023" t="inlineStr">
        <is>
          <t>Behind the scenes of Superbike racing track setup</t>
        </is>
      </c>
      <c r="C8023"/>
      <c r="D8023"/>
      <c r="E8023" t="inlineStr">
        <is>
          <t>https://www.youtube.com/results?search_query=Behind+the+scenes+of+Superbike+racing+track+setup&amp;sp=EgQgAXAB</t>
        </is>
      </c>
    </row>
    <row r="8024" ht="25.5" customHeight="1">
      <c r="A8024" t="inlineStr">
        <is>
          <t>supermoto</t>
        </is>
      </c>
      <c r="B8024" t="inlineStr">
        <is>
          <t>How to ride a supermoto</t>
        </is>
      </c>
      <c r="C8024"/>
      <c r="D8024"/>
      <c r="E8024" t="inlineStr">
        <is>
          <t>https://www.youtube.com/results?search_query=How+to+ride+a+supermoto&amp;sp=EgQgAXAB</t>
        </is>
      </c>
    </row>
    <row r="8025" ht="25.5" customHeight="1">
      <c r="A8025" t="inlineStr">
        <is>
          <t>supermoto</t>
        </is>
      </c>
      <c r="B8025" t="inlineStr">
        <is>
          <t>Supermoto racing tips and tricks</t>
        </is>
      </c>
      <c r="C8025"/>
      <c r="D8025"/>
      <c r="E8025" t="inlineStr">
        <is>
          <t>https://www.youtube.com/results?search_query=Supermoto+racing+tips+and+tricks&amp;sp=EgQgAXAB</t>
        </is>
      </c>
    </row>
    <row r="8026" ht="25.5" customHeight="1">
      <c r="A8026" t="inlineStr">
        <is>
          <t>supermoto</t>
        </is>
      </c>
      <c r="B8026" t="inlineStr">
        <is>
          <t>Day in the life of a supermoto racer</t>
        </is>
      </c>
      <c r="C8026"/>
      <c r="D8026"/>
      <c r="E8026" t="inlineStr">
        <is>
          <t>https://www.youtube.com/results?search_query=Day+in+the+life+of+a+supermoto+racer&amp;sp=EgQgAXAB</t>
        </is>
      </c>
    </row>
    <row r="8027" ht="25.5" customHeight="1">
      <c r="A8027" t="inlineStr">
        <is>
          <t>supermoto</t>
        </is>
      </c>
      <c r="B8027" t="inlineStr">
        <is>
          <t>Beginners guide to supermoto riding</t>
        </is>
      </c>
      <c r="C8027"/>
      <c r="D8027"/>
      <c r="E8027" t="inlineStr">
        <is>
          <t>https://www.youtube.com/results?search_query=Beginners+guide+to+supermoto+riding&amp;sp=EgQgAXAB</t>
        </is>
      </c>
    </row>
    <row r="8028" ht="25.5" customHeight="1">
      <c r="A8028" t="inlineStr">
        <is>
          <t>supermoto</t>
        </is>
      </c>
      <c r="B8028" t="inlineStr">
        <is>
          <t>How to maintain a supermoto</t>
        </is>
      </c>
      <c r="C8028"/>
      <c r="D8028"/>
      <c r="E8028" t="inlineStr">
        <is>
          <t>https://www.youtube.com/results?search_query=How+to+maintain+a+supermoto&amp;sp=EgQgAXAB</t>
        </is>
      </c>
    </row>
    <row r="8029" ht="25.5" customHeight="1">
      <c r="A8029" t="inlineStr">
        <is>
          <t>supermoto</t>
        </is>
      </c>
      <c r="B8029" t="inlineStr">
        <is>
          <t>Top supermoto bikes review</t>
        </is>
      </c>
      <c r="C8029"/>
      <c r="D8029"/>
      <c r="E8029" t="inlineStr">
        <is>
          <t>https://www.youtube.com/results?search_query=Top+supermoto+bikes+review&amp;sp=EgQgAXAB</t>
        </is>
      </c>
    </row>
    <row r="8030" ht="25.5" customHeight="1">
      <c r="A8030" t="inlineStr">
        <is>
          <t>supermoto</t>
        </is>
      </c>
      <c r="B8030" t="inlineStr">
        <is>
          <t>Supermoto riding techniques</t>
        </is>
      </c>
      <c r="C8030"/>
      <c r="D8030"/>
      <c r="E8030" t="inlineStr">
        <is>
          <t>https://www.youtube.com/results?search_query=Supermoto+riding+techniques&amp;sp=EgQgAXAB</t>
        </is>
      </c>
    </row>
    <row r="8031" ht="25.5" customHeight="1">
      <c r="A8031" t="inlineStr">
        <is>
          <t>supermoto</t>
        </is>
      </c>
      <c r="B8031" t="inlineStr">
        <is>
          <t>Best tracks for supermoto racing</t>
        </is>
      </c>
      <c r="C8031"/>
      <c r="D8031"/>
      <c r="E8031" t="inlineStr">
        <is>
          <t>https://www.youtube.com/results?search_query=Best+tracks+for+supermoto+racing&amp;sp=EgQgAXAB</t>
        </is>
      </c>
    </row>
    <row r="8032" ht="25.5" customHeight="1">
      <c r="A8032" t="inlineStr">
        <is>
          <t>supermoto</t>
        </is>
      </c>
      <c r="B8032" t="inlineStr">
        <is>
          <t>Supermoto vs sport bike: pros and cons</t>
        </is>
      </c>
      <c r="C8032"/>
      <c r="D8032"/>
      <c r="E8032" t="inlineStr">
        <is>
          <t>https://www.youtube.com/results?search_query=Supermoto+vs+sport+bike:+pros+and+cons&amp;sp=EgQgAXAB</t>
        </is>
      </c>
    </row>
    <row r="8033" ht="25.5" customHeight="1">
      <c r="A8033" t="inlineStr">
        <is>
          <t>supermoto</t>
        </is>
      </c>
      <c r="B8033" t="inlineStr">
        <is>
          <t>How to improve your supermoto skills</t>
        </is>
      </c>
      <c r="C8033"/>
      <c r="D8033"/>
      <c r="E8033" t="inlineStr">
        <is>
          <t>https://www.youtube.com/results?search_query=How+to+improve+your+supermoto+skills&amp;sp=EgQgAXAB</t>
        </is>
      </c>
    </row>
    <row r="8034" ht="25.5" customHeight="1">
      <c r="A8034" t="inlineStr">
        <is>
          <t>track racing</t>
        </is>
      </c>
      <c r="B8034" t="inlineStr">
        <is>
          <t>How to get started with track racing</t>
        </is>
      </c>
      <c r="C8034"/>
      <c r="D8034"/>
      <c r="E8034" t="inlineStr">
        <is>
          <t>https://www.youtube.com/results?search_query=How+to+get+started+with+track+racing&amp;sp=EgQgAXAB</t>
        </is>
      </c>
    </row>
    <row r="8035" ht="25.5" customHeight="1">
      <c r="A8035" t="inlineStr">
        <is>
          <t>track racing</t>
        </is>
      </c>
      <c r="B8035" t="inlineStr">
        <is>
          <t>Basic track racing techniques for beginners</t>
        </is>
      </c>
      <c r="C8035"/>
      <c r="D8035"/>
      <c r="E8035" t="inlineStr">
        <is>
          <t>https://www.youtube.com/results?search_query=Basic+track+racing+techniques+for+beginners&amp;sp=EgQgAXAB</t>
        </is>
      </c>
    </row>
    <row r="8036" ht="25.5" customHeight="1">
      <c r="A8036" t="inlineStr">
        <is>
          <t>track racing</t>
        </is>
      </c>
      <c r="B8036" t="inlineStr">
        <is>
          <t>Day in the life of a professional track racer</t>
        </is>
      </c>
      <c r="C8036"/>
      <c r="D8036"/>
      <c r="E8036" t="inlineStr">
        <is>
          <t>https://www.youtube.com/results?search_query=Day+in+the+life+of+a+professional+track+racer&amp;sp=EgQgAXAB</t>
        </is>
      </c>
    </row>
    <row r="8037" ht="25.5" customHeight="1">
      <c r="A8037" t="inlineStr">
        <is>
          <t>track racing</t>
        </is>
      </c>
      <c r="B8037" t="inlineStr">
        <is>
          <t>The best track racing cars to own</t>
        </is>
      </c>
      <c r="C8037"/>
      <c r="D8037"/>
      <c r="E8037" t="inlineStr">
        <is>
          <t>https://www.youtube.com/results?search_query=The+best+track+racing+cars+to+own&amp;sp=EgQgAXAB</t>
        </is>
      </c>
    </row>
    <row r="8038" ht="25.5" customHeight="1">
      <c r="A8038" t="inlineStr">
        <is>
          <t>track racing</t>
        </is>
      </c>
      <c r="B8038" t="inlineStr">
        <is>
          <t>How to optimize your car for track racing</t>
        </is>
      </c>
      <c r="C8038"/>
      <c r="D8038"/>
      <c r="E8038" t="inlineStr">
        <is>
          <t>https://www.youtube.com/results?search_query=How+to+optimize+your+car+for+track+racing&amp;sp=EgQgAXAB</t>
        </is>
      </c>
    </row>
    <row r="8039" ht="25.5" customHeight="1">
      <c r="A8039" t="inlineStr">
        <is>
          <t>track racing</t>
        </is>
      </c>
      <c r="B8039" t="inlineStr">
        <is>
          <t>Track racing safety tips and measures</t>
        </is>
      </c>
      <c r="C8039"/>
      <c r="D8039"/>
      <c r="E8039" t="inlineStr">
        <is>
          <t>https://www.youtube.com/results?search_query=Track+racing+safety+tips+and+measures&amp;sp=EgQgAXAB</t>
        </is>
      </c>
    </row>
    <row r="8040" ht="25.5" customHeight="1">
      <c r="A8040" t="inlineStr">
        <is>
          <t>track racing</t>
        </is>
      </c>
      <c r="B8040" t="inlineStr">
        <is>
          <t>Track racing rules and regulations explained</t>
        </is>
      </c>
      <c r="C8040"/>
      <c r="D8040"/>
      <c r="E8040" t="inlineStr">
        <is>
          <t>https://www.youtube.com/results?search_query=Track+racing+rules+and+regulations+explained&amp;sp=EgQgAXAB</t>
        </is>
      </c>
    </row>
    <row r="8041" ht="25.5" customHeight="1">
      <c r="A8041" t="inlineStr">
        <is>
          <t>track racing</t>
        </is>
      </c>
      <c r="B8041" t="inlineStr">
        <is>
          <t>How to improve your track racing times</t>
        </is>
      </c>
      <c r="C8041"/>
      <c r="D8041"/>
      <c r="E8041" t="inlineStr">
        <is>
          <t>https://www.youtube.com/results?search_query=How+to+improve+your+track+racing+times&amp;sp=EgQgAXAB</t>
        </is>
      </c>
    </row>
    <row r="8042" ht="25.5" customHeight="1">
      <c r="A8042" t="inlineStr">
        <is>
          <t>track racing</t>
        </is>
      </c>
      <c r="B8042" t="inlineStr">
        <is>
          <t>Track racing tactics and strategies</t>
        </is>
      </c>
      <c r="C8042"/>
      <c r="D8042"/>
      <c r="E8042" t="inlineStr">
        <is>
          <t>https://www.youtube.com/results?search_query=Track+racing+tactics+and+strategies&amp;sp=EgQgAXAB</t>
        </is>
      </c>
    </row>
    <row r="8043" ht="25.5" customHeight="1">
      <c r="A8043" t="inlineStr">
        <is>
          <t>track racing</t>
        </is>
      </c>
      <c r="B8043" t="inlineStr">
        <is>
          <t>Comparing track racing disciplines: Drift, Drag, Circuit</t>
        </is>
      </c>
      <c r="C8043"/>
      <c r="D8043"/>
      <c r="E8043" t="inlineStr">
        <is>
          <t>https://www.youtube.com/results?search_query=Comparing+track+racing+disciplines:+Drift, +Drag, +Circuit&amp;sp=EgQgAXAB</t>
        </is>
      </c>
    </row>
    <row r="8044" ht="25.5" customHeight="1">
      <c r="A8044" t="inlineStr">
        <is>
          <t>trial</t>
        </is>
      </c>
      <c r="B8044" t="inlineStr">
        <is>
          <t>How to prepare for a court trial</t>
        </is>
      </c>
      <c r="C8044"/>
      <c r="D8044"/>
      <c r="E8044" t="inlineStr">
        <is>
          <t>https://www.youtube.com/results?search_query=How+to+prepare+for+a+court+trial&amp;sp=EgQgAXAB</t>
        </is>
      </c>
    </row>
    <row r="8045" ht="25.5" customHeight="1">
      <c r="A8045" t="inlineStr">
        <is>
          <t>trial</t>
        </is>
      </c>
      <c r="B8045" t="inlineStr">
        <is>
          <t>Mock trial competitions explained</t>
        </is>
      </c>
      <c r="C8045"/>
      <c r="D8045"/>
      <c r="E8045" t="inlineStr">
        <is>
          <t>https://www.youtube.com/results?search_query=Mock+trial+competitions+explained&amp;sp=EgQgAXAB</t>
        </is>
      </c>
    </row>
    <row r="8046" ht="25.5" customHeight="1">
      <c r="A8046" t="inlineStr">
        <is>
          <t>trial</t>
        </is>
      </c>
      <c r="B8046" t="inlineStr">
        <is>
          <t>Day in the life of a trial lawyer</t>
        </is>
      </c>
      <c r="C8046"/>
      <c r="D8046"/>
      <c r="E8046" t="inlineStr">
        <is>
          <t>https://www.youtube.com/results?search_query=Day+in+the+life+of+a+trial+lawyer&amp;sp=EgQgAXAB</t>
        </is>
      </c>
    </row>
    <row r="8047" ht="25.5" customHeight="1">
      <c r="A8047" t="inlineStr">
        <is>
          <t>trial</t>
        </is>
      </c>
      <c r="B8047" t="inlineStr">
        <is>
          <t>How to present evidence in a trial</t>
        </is>
      </c>
      <c r="C8047"/>
      <c r="D8047"/>
      <c r="E8047" t="inlineStr">
        <is>
          <t>https://www.youtube.com/results?search_query=How+to+present+evidence+in+a+trial&amp;sp=EgQgAXAB</t>
        </is>
      </c>
    </row>
    <row r="8048" ht="25.5" customHeight="1">
      <c r="A8048" t="inlineStr">
        <is>
          <t>trial</t>
        </is>
      </c>
      <c r="B8048" t="inlineStr">
        <is>
          <t>Famous historical trials reenacted</t>
        </is>
      </c>
      <c r="C8048"/>
      <c r="D8048"/>
      <c r="E8048" t="inlineStr">
        <is>
          <t>https://www.youtube.com/results?search_query=Famous+historical+trials+reenacted&amp;sp=EgQgAXAB</t>
        </is>
      </c>
    </row>
    <row r="8049" ht="25.5" customHeight="1">
      <c r="A8049" t="inlineStr">
        <is>
          <t>trial</t>
        </is>
      </c>
      <c r="B8049" t="inlineStr">
        <is>
          <t>A walkthrough of a real life trial process</t>
        </is>
      </c>
      <c r="C8049"/>
      <c r="D8049"/>
      <c r="E8049" t="inlineStr">
        <is>
          <t>https://www.youtube.com/results?search_query=A+walkthrough+of+a+real+life+trial+process&amp;sp=EgQgAXAB</t>
        </is>
      </c>
    </row>
    <row r="8050" ht="25.5" customHeight="1">
      <c r="A8050" t="inlineStr">
        <is>
          <t>trial</t>
        </is>
      </c>
      <c r="B8050" t="inlineStr">
        <is>
          <t>Pivotal moments in iconic fictional trials in movies</t>
        </is>
      </c>
      <c r="C8050"/>
      <c r="D8050"/>
      <c r="E8050" t="inlineStr">
        <is>
          <t>https://www.youtube.com/results?search_query=Pivotal+moments+in+iconic+fictional+trials+in+movies&amp;sp=EgQgAXAB</t>
        </is>
      </c>
    </row>
    <row r="8051" ht="25.5" customHeight="1">
      <c r="A8051" t="inlineStr">
        <is>
          <t>trial</t>
        </is>
      </c>
      <c r="B8051" t="inlineStr">
        <is>
          <t>Understanding the stages of criminal trial</t>
        </is>
      </c>
      <c r="C8051"/>
      <c r="D8051"/>
      <c r="E8051" t="inlineStr">
        <is>
          <t>https://www.youtube.com/results?search_query=Understanding+the+stages+of+criminal+trial&amp;sp=EgQgAXAB</t>
        </is>
      </c>
    </row>
    <row r="8052" ht="25.5" customHeight="1">
      <c r="A8052" t="inlineStr">
        <is>
          <t>trial</t>
        </is>
      </c>
      <c r="B8052" t="inlineStr">
        <is>
          <t>Role of a jury in a trial explained</t>
        </is>
      </c>
      <c r="C8052"/>
      <c r="D8052"/>
      <c r="E8052" t="inlineStr">
        <is>
          <t>https://www.youtube.com/results?search_query=Role+of+a+jury+in+a+trial+explained&amp;sp=EgQgAXAB</t>
        </is>
      </c>
    </row>
    <row r="8053" ht="25.5" customHeight="1">
      <c r="A8053" t="inlineStr">
        <is>
          <t>trial</t>
        </is>
      </c>
      <c r="B8053" t="inlineStr">
        <is>
          <t>Different types of trial systems around the world</t>
        </is>
      </c>
      <c r="C8053"/>
      <c r="D8053"/>
      <c r="E8053" t="inlineStr">
        <is>
          <t>https://www.youtube.com/results?search_query=Different+types+of+trial+systems+around+the+world&amp;sp=EgQgAXAB</t>
        </is>
      </c>
    </row>
    <row r="8054" ht="25.5" customHeight="1">
      <c r="A8054" t="inlineStr">
        <is>
          <t>isle of man tt</t>
        </is>
      </c>
      <c r="B8054" t="inlineStr">
        <is>
          <t>Isle of Man TT race highlights</t>
        </is>
      </c>
      <c r="C8054"/>
      <c r="D8054"/>
      <c r="E8054" t="inlineStr">
        <is>
          <t>https://www.youtube.com/results?search_query=Isle+of+Man+TT+race+highlights&amp;sp=EgQgAXAB</t>
        </is>
      </c>
    </row>
    <row r="8055" ht="25.5" customHeight="1">
      <c r="A8055" t="inlineStr">
        <is>
          <t>isle of man tt</t>
        </is>
      </c>
      <c r="B8055" t="inlineStr">
        <is>
          <t>How to watch the Isle of Man TT</t>
        </is>
      </c>
      <c r="C8055"/>
      <c r="D8055"/>
      <c r="E8055" t="inlineStr">
        <is>
          <t>https://www.youtube.com/results?search_query=How+to+watch+the+Isle+of+Man+TT&amp;sp=EgQgAXAB</t>
        </is>
      </c>
    </row>
    <row r="8056" ht="25.5" customHeight="1">
      <c r="A8056" t="inlineStr">
        <is>
          <t>isle of man tt</t>
        </is>
      </c>
      <c r="B8056" t="inlineStr">
        <is>
          <t>Overview of the Isle of Man TT circuit</t>
        </is>
      </c>
      <c r="C8056"/>
      <c r="D8056"/>
      <c r="E8056" t="inlineStr">
        <is>
          <t>https://www.youtube.com/results?search_query=Overview+of+the+Isle+of+Man+TT+circuit&amp;sp=EgQgAXAB</t>
        </is>
      </c>
    </row>
    <row r="8057" ht="25.5" customHeight="1">
      <c r="A8057" t="inlineStr">
        <is>
          <t>isle of man tt</t>
        </is>
      </c>
      <c r="B8057" t="inlineStr">
        <is>
          <t>Day in the life of Isle of Man TT racer</t>
        </is>
      </c>
      <c r="C8057"/>
      <c r="D8057"/>
      <c r="E8057" t="inlineStr">
        <is>
          <t>https://www.youtube.com/results?search_query=Day+in+the+life+of+Isle+of+Man+TT+racer&amp;sp=EgQgAXAB</t>
        </is>
      </c>
    </row>
    <row r="8058" ht="25.5" customHeight="1">
      <c r="A8058" t="inlineStr">
        <is>
          <t>isle of man tt</t>
        </is>
      </c>
      <c r="B8058" t="inlineStr">
        <is>
          <t>Training for the Isle of Man TT</t>
        </is>
      </c>
      <c r="C8058"/>
      <c r="D8058"/>
      <c r="E8058" t="inlineStr">
        <is>
          <t>https://www.youtube.com/results?search_query=Training+for+the+Isle+of+Man+TT&amp;sp=EgQgAXAB</t>
        </is>
      </c>
    </row>
    <row r="8059" ht="25.5" customHeight="1">
      <c r="A8059" t="inlineStr">
        <is>
          <t>isle of man tt</t>
        </is>
      </c>
      <c r="B8059" t="inlineStr">
        <is>
          <t>Isle of Man TT fastest laps compilation</t>
        </is>
      </c>
      <c r="C8059"/>
      <c r="D8059"/>
      <c r="E8059" t="inlineStr">
        <is>
          <t>https://www.youtube.com/results?search_query=Isle+of+Man+TT+fastest+laps+compilation&amp;sp=EgQgAXAB</t>
        </is>
      </c>
    </row>
    <row r="8060" ht="25.5" customHeight="1">
      <c r="A8060" t="inlineStr">
        <is>
          <t>isle of man tt</t>
        </is>
      </c>
      <c r="B8060" t="inlineStr">
        <is>
          <t>History of the Isle of Man TT</t>
        </is>
      </c>
      <c r="C8060"/>
      <c r="D8060"/>
      <c r="E8060" t="inlineStr">
        <is>
          <t>https://www.youtube.com/results?search_query=History+of+the+Isle+of+Man+TT&amp;sp=EgQgAXAB</t>
        </is>
      </c>
    </row>
    <row r="8061" ht="25.5" customHeight="1">
      <c r="A8061" t="inlineStr">
        <is>
          <t>isle of man tt</t>
        </is>
      </c>
      <c r="B8061" t="inlineStr">
        <is>
          <t>Isle of Man TT best moments</t>
        </is>
      </c>
      <c r="C8061"/>
      <c r="D8061"/>
      <c r="E8061" t="inlineStr">
        <is>
          <t>https://www.youtube.com/results?search_query=Isle+of+Man+TT+best+moments&amp;sp=EgQgAXAB</t>
        </is>
      </c>
    </row>
    <row r="8062" ht="25.5" customHeight="1">
      <c r="A8062" t="inlineStr">
        <is>
          <t>isle of man tt</t>
        </is>
      </c>
      <c r="B8062" t="inlineStr">
        <is>
          <t>Isle of Man TT race preparation</t>
        </is>
      </c>
      <c r="C8062"/>
      <c r="D8062"/>
      <c r="E8062" t="inlineStr">
        <is>
          <t>https://www.youtube.com/results?search_query=Isle+of+Man+TT+race+preparation&amp;sp=EgQgAXAB</t>
        </is>
      </c>
    </row>
    <row r="8063" ht="25.5" customHeight="1">
      <c r="A8063" t="inlineStr">
        <is>
          <t>isle of man tt</t>
        </is>
      </c>
      <c r="B8063" t="inlineStr">
        <is>
          <t>Most dangerous parts of Isle of Man TT track</t>
        </is>
      </c>
      <c r="C8063"/>
      <c r="D8063"/>
      <c r="E8063" t="inlineStr">
        <is>
          <t>https://www.youtube.com/results?search_query=Most+dangerous+parts+of+Isle+of+Man+TT+track&amp;sp=EgQgAXAB</t>
        </is>
      </c>
    </row>
    <row r="8064" ht="25.5" customHeight="1">
      <c r="A8064" t="inlineStr">
        <is>
          <t>motorcycle drag racing</t>
        </is>
      </c>
      <c r="B8064" t="inlineStr">
        <is>
          <t>How to start motorcycle drag racing</t>
        </is>
      </c>
      <c r="C8064"/>
      <c r="D8064"/>
      <c r="E8064" t="inlineStr">
        <is>
          <t>https://www.youtube.com/results?search_query=How+to+start+motorcycle+drag+racing&amp;sp=EgQgAXAB</t>
        </is>
      </c>
    </row>
    <row r="8065" ht="25.5" customHeight="1">
      <c r="A8065" t="inlineStr">
        <is>
          <t>motorcycle drag racing</t>
        </is>
      </c>
      <c r="B8065" t="inlineStr">
        <is>
          <t>Basics of motorcycle drag racing</t>
        </is>
      </c>
      <c r="C8065"/>
      <c r="D8065"/>
      <c r="E8065" t="inlineStr">
        <is>
          <t>https://www.youtube.com/results?search_query=Basics+of+motorcycle+drag+racing&amp;sp=EgQgAXAB</t>
        </is>
      </c>
    </row>
    <row r="8066" ht="25.5" customHeight="1">
      <c r="A8066" t="inlineStr">
        <is>
          <t>motorcycle drag racing</t>
        </is>
      </c>
      <c r="B8066" t="inlineStr">
        <is>
          <t>Day in the life of a professional motorcycle drag racer</t>
        </is>
      </c>
      <c r="C8066"/>
      <c r="D8066"/>
      <c r="E8066" t="inlineStr">
        <is>
          <t>https://www.youtube.com/results?search_query=Day+in+the+life+of+a+professional+motorcycle+drag+racer&amp;sp=EgQgAXAB</t>
        </is>
      </c>
    </row>
    <row r="8067" ht="25.5" customHeight="1">
      <c r="A8067" t="inlineStr">
        <is>
          <t>motorcycle drag racing</t>
        </is>
      </c>
      <c r="B8067" t="inlineStr">
        <is>
          <t>Techniques used in motorcycle drag racing</t>
        </is>
      </c>
      <c r="C8067"/>
      <c r="D8067"/>
      <c r="E8067" t="inlineStr">
        <is>
          <t>https://www.youtube.com/results?search_query=Techniques+used+in+motorcycle+drag+racing&amp;sp=EgQgAXAB</t>
        </is>
      </c>
    </row>
    <row r="8068" ht="25.5" customHeight="1">
      <c r="A8068" t="inlineStr">
        <is>
          <t>motorcycle drag racing</t>
        </is>
      </c>
      <c r="B8068" t="inlineStr">
        <is>
          <t>Best motorcycle models for drag racing</t>
        </is>
      </c>
      <c r="C8068"/>
      <c r="D8068"/>
      <c r="E8068" t="inlineStr">
        <is>
          <t>https://www.youtube.com/results?search_query=Best+motorcycle+models+for+drag+racing&amp;sp=EgQgAXAB</t>
        </is>
      </c>
    </row>
    <row r="8069" ht="25.5" customHeight="1">
      <c r="A8069" t="inlineStr">
        <is>
          <t>motorcycle drag racing</t>
        </is>
      </c>
      <c r="B8069" t="inlineStr">
        <is>
          <t>Understanding motorcycle drag racing rules</t>
        </is>
      </c>
      <c r="C8069"/>
      <c r="D8069"/>
      <c r="E8069" t="inlineStr">
        <is>
          <t>https://www.youtube.com/results?search_query=Understanding+motorcycle+drag+racing+rules&amp;sp=EgQgAXAB</t>
        </is>
      </c>
    </row>
    <row r="8070" ht="25.5" customHeight="1">
      <c r="A8070" t="inlineStr">
        <is>
          <t>motorcycle drag racing</t>
        </is>
      </c>
      <c r="B8070" t="inlineStr">
        <is>
          <t>Motorcycle drag racing competitions highlights</t>
        </is>
      </c>
      <c r="C8070"/>
      <c r="D8070"/>
      <c r="E8070" t="inlineStr">
        <is>
          <t>https://www.youtube.com/results?search_query=Motorcycle+drag+racing+competitions+highlights&amp;sp=EgQgAXAB</t>
        </is>
      </c>
    </row>
    <row r="8071" ht="25.5" customHeight="1">
      <c r="A8071" t="inlineStr">
        <is>
          <t>motorcycle drag racing</t>
        </is>
      </c>
      <c r="B8071" t="inlineStr">
        <is>
          <t>Safety measures for motorcycle drag racing</t>
        </is>
      </c>
      <c r="C8071"/>
      <c r="D8071"/>
      <c r="E8071" t="inlineStr">
        <is>
          <t>https://www.youtube.com/results?search_query=Safety+measures+for+motorcycle+drag+racing&amp;sp=EgQgAXAB</t>
        </is>
      </c>
    </row>
    <row r="8072" ht="25.5" customHeight="1">
      <c r="A8072" t="inlineStr">
        <is>
          <t>motorcycle drag racing</t>
        </is>
      </c>
      <c r="B8072" t="inlineStr">
        <is>
          <t>Equipment needed for motorcycle drag racing</t>
        </is>
      </c>
      <c r="C8072"/>
      <c r="D8072"/>
      <c r="E8072" t="inlineStr">
        <is>
          <t>https://www.youtube.com/results?search_query=Equipment+needed+for+motorcycle+drag+racing&amp;sp=EgQgAXAB</t>
        </is>
      </c>
    </row>
    <row r="8073" ht="25.5" customHeight="1">
      <c r="A8073" t="inlineStr">
        <is>
          <t>motorcycle drag racing</t>
        </is>
      </c>
      <c r="B8073" t="inlineStr">
        <is>
          <t>Motorcycle drag racing beginner's guide</t>
        </is>
      </c>
      <c r="C8073"/>
      <c r="D8073"/>
      <c r="E8073" t="inlineStr">
        <is>
          <t>https://www.youtube.com/results?search_query=Motorcycle+drag+racing+beginner's+guide&amp;sp=EgQgAXAB</t>
        </is>
      </c>
    </row>
    <row r="8074" ht="25.5" customHeight="1">
      <c r="A8074" t="inlineStr">
        <is>
          <t>all-terrain vehicle</t>
        </is>
      </c>
      <c r="B8074" t="inlineStr">
        <is>
          <t>AllTerrain Vehicle offroad adventure</t>
        </is>
      </c>
      <c r="C8074"/>
      <c r="D8074"/>
      <c r="E8074" t="inlineStr">
        <is>
          <t>https://www.youtube.com/results?search_query=AllTerrain+Vehicle+offroad+adventure&amp;sp=EgQgAXAB</t>
        </is>
      </c>
    </row>
    <row r="8075" ht="25.5" customHeight="1">
      <c r="A8075" t="inlineStr">
        <is>
          <t>all-terrain vehicle</t>
        </is>
      </c>
      <c r="B8075" t="inlineStr">
        <is>
          <t>How to drive an AllTerrain Vehicle</t>
        </is>
      </c>
      <c r="C8075"/>
      <c r="D8075"/>
      <c r="E8075" t="inlineStr">
        <is>
          <t>https://www.youtube.com/results?search_query=How+to+drive+an+AllTerrain+Vehicle&amp;sp=EgQgAXAB</t>
        </is>
      </c>
    </row>
    <row r="8076" ht="25.5" customHeight="1">
      <c r="A8076" t="inlineStr">
        <is>
          <t>all-terrain vehicle</t>
        </is>
      </c>
      <c r="B8076" t="inlineStr">
        <is>
          <t>ATV races</t>
        </is>
      </c>
      <c r="C8076"/>
      <c r="D8076"/>
      <c r="E8076" t="inlineStr">
        <is>
          <t>https://www.youtube.com/results?search_query=ATV+races&amp;sp=EgQgAXAB</t>
        </is>
      </c>
    </row>
    <row r="8077" ht="25.5" customHeight="1">
      <c r="A8077" t="inlineStr">
        <is>
          <t>all-terrain vehicle</t>
        </is>
      </c>
      <c r="B8077" t="inlineStr">
        <is>
          <t>Maintaining your AllTerrain Vehicle  tutorial</t>
        </is>
      </c>
      <c r="C8077"/>
      <c r="D8077"/>
      <c r="E8077" t="inlineStr">
        <is>
          <t>https://www.youtube.com/results?search_query=Maintaining+your+AllTerrain+Vehicle++tutorial&amp;sp=EgQgAXAB</t>
        </is>
      </c>
    </row>
    <row r="8078" ht="25.5" customHeight="1">
      <c r="A8078" t="inlineStr">
        <is>
          <t>all-terrain vehicle</t>
        </is>
      </c>
      <c r="B8078" t="inlineStr">
        <is>
          <t>Day in the life of an ATV rider</t>
        </is>
      </c>
      <c r="C8078"/>
      <c r="D8078"/>
      <c r="E8078" t="inlineStr">
        <is>
          <t>https://www.youtube.com/results?search_query=Day+in+the+life+of+an+ATV+rider&amp;sp=EgQgAXAB</t>
        </is>
      </c>
    </row>
    <row r="8079" ht="25.5" customHeight="1">
      <c r="A8079" t="inlineStr">
        <is>
          <t>all-terrain vehicle</t>
        </is>
      </c>
      <c r="B8079" t="inlineStr">
        <is>
          <t>ATV safety tips</t>
        </is>
      </c>
      <c r="C8079"/>
      <c r="D8079"/>
      <c r="E8079" t="inlineStr">
        <is>
          <t>https://www.youtube.com/results?search_query=ATV+safety+tips&amp;sp=EgQgAXAB</t>
        </is>
      </c>
    </row>
    <row r="8080" ht="25.5" customHeight="1">
      <c r="A8080" t="inlineStr">
        <is>
          <t>all-terrain vehicle</t>
        </is>
      </c>
      <c r="B8080" t="inlineStr">
        <is>
          <t>Beginner's guide to AllTerrain Vehicle</t>
        </is>
      </c>
      <c r="C8080"/>
      <c r="D8080"/>
      <c r="E8080" t="inlineStr">
        <is>
          <t>https://www.youtube.com/results?search_query=Beginner's+guide+to+AllTerrain+Vehicle&amp;sp=EgQgAXAB</t>
        </is>
      </c>
    </row>
    <row r="8081" ht="25.5" customHeight="1">
      <c r="A8081" t="inlineStr">
        <is>
          <t>all-terrain vehicle</t>
        </is>
      </c>
      <c r="B8081" t="inlineStr">
        <is>
          <t>AllTerrain Vehicle stunts and tricks</t>
        </is>
      </c>
      <c r="C8081"/>
      <c r="D8081"/>
      <c r="E8081" t="inlineStr">
        <is>
          <t>https://www.youtube.com/results?search_query=AllTerrain+Vehicle+stunts+and+tricks&amp;sp=EgQgAXAB</t>
        </is>
      </c>
    </row>
    <row r="8082" ht="25.5" customHeight="1">
      <c r="A8082" t="inlineStr">
        <is>
          <t>all-terrain vehicle</t>
        </is>
      </c>
      <c r="B8082" t="inlineStr">
        <is>
          <t>Exploring terrains with AllTerrain Vehicle</t>
        </is>
      </c>
      <c r="C8082"/>
      <c r="D8082"/>
      <c r="E8082" t="inlineStr">
        <is>
          <t>https://www.youtube.com/results?search_query=Exploring+terrains+with+AllTerrain+Vehicle&amp;sp=EgQgAXAB</t>
        </is>
      </c>
    </row>
    <row r="8083" ht="25.5" customHeight="1">
      <c r="A8083" t="inlineStr">
        <is>
          <t>all-terrain vehicle</t>
        </is>
      </c>
      <c r="B8083" t="inlineStr">
        <is>
          <t>Travel vlogs with AllTerrain Vehicle</t>
        </is>
      </c>
      <c r="C8083"/>
      <c r="D8083"/>
      <c r="E8083" t="inlineStr">
        <is>
          <t>https://www.youtube.com/results?search_query=Travel+vlogs+with+AllTerrain+Vehicle&amp;sp=EgQgAXAB</t>
        </is>
      </c>
    </row>
    <row r="8084" ht="25.5" customHeight="1">
      <c r="A8084" t="inlineStr">
        <is>
          <t>remote control</t>
        </is>
      </c>
      <c r="B8084" t="inlineStr">
        <is>
          <t>How to set up a universal remote control</t>
        </is>
      </c>
      <c r="C8084"/>
      <c r="D8084"/>
      <c r="E8084" t="inlineStr">
        <is>
          <t>https://www.youtube.com/results?search_query=How+to+set+up+a+universal+remote+control&amp;sp=EgQgAXAB</t>
        </is>
      </c>
    </row>
    <row r="8085" ht="25.5" customHeight="1">
      <c r="A8085" t="inlineStr">
        <is>
          <t>remote control</t>
        </is>
      </c>
      <c r="B8085" t="inlineStr">
        <is>
          <t>Demonstration of remote control programming</t>
        </is>
      </c>
      <c r="C8085"/>
      <c r="D8085"/>
      <c r="E8085" t="inlineStr">
        <is>
          <t>https://www.youtube.com/results?search_query=Demonstration+of+remote+control+programming&amp;sp=EgQgAXAB</t>
        </is>
      </c>
    </row>
    <row r="8086" ht="25.5" customHeight="1">
      <c r="A8086" t="inlineStr">
        <is>
          <t>remote control</t>
        </is>
      </c>
      <c r="B8086" t="inlineStr">
        <is>
          <t>Tips and tricks for using a remote control effectively</t>
        </is>
      </c>
      <c r="C8086"/>
      <c r="D8086"/>
      <c r="E8086" t="inlineStr">
        <is>
          <t>https://www.youtube.com/results?search_query=Tips+and+tricks+for+using+a+remote+control+effectively&amp;sp=EgQgAXAB</t>
        </is>
      </c>
    </row>
    <row r="8087" ht="25.5" customHeight="1">
      <c r="A8087" t="inlineStr">
        <is>
          <t>remote control</t>
        </is>
      </c>
      <c r="B8087" t="inlineStr">
        <is>
          <t>Day in the life of a remote control drone operator</t>
        </is>
      </c>
      <c r="C8087"/>
      <c r="D8087"/>
      <c r="E8087" t="inlineStr">
        <is>
          <t>https://www.youtube.com/results?search_query=Day+in+the+life+of+a+remote+control+drone+operator&amp;sp=EgQgAXAB</t>
        </is>
      </c>
    </row>
    <row r="8088" ht="25.5" customHeight="1">
      <c r="A8088" t="inlineStr">
        <is>
          <t>remote control</t>
        </is>
      </c>
      <c r="B8088" t="inlineStr">
        <is>
          <t>Most common problems with remote control devices and how to fix them</t>
        </is>
      </c>
      <c r="C8088"/>
      <c r="D8088"/>
      <c r="E8088" t="inlineStr">
        <is>
          <t>https://www.youtube.com/results?search_query=Most+common+problems+with+remote+control+devices+and+how+to+fix+them&amp;sp=EgQgAXAB</t>
        </is>
      </c>
    </row>
    <row r="8089" ht="25.5" customHeight="1">
      <c r="A8089" t="inlineStr">
        <is>
          <t>remote control</t>
        </is>
      </c>
      <c r="B8089" t="inlineStr">
        <is>
          <t>Guide to remote control cars for beginners</t>
        </is>
      </c>
      <c r="C8089"/>
      <c r="D8089"/>
      <c r="E8089" t="inlineStr">
        <is>
          <t>https://www.youtube.com/results?search_query=Guide+to+remote+control+cars+for+beginners&amp;sp=EgQgAXAB</t>
        </is>
      </c>
    </row>
    <row r="8090" ht="25.5" customHeight="1">
      <c r="A8090" t="inlineStr">
        <is>
          <t>remote control</t>
        </is>
      </c>
      <c r="B8090" t="inlineStr">
        <is>
          <t>Comparing top remote control helicopters on the market</t>
        </is>
      </c>
      <c r="C8090"/>
      <c r="D8090"/>
      <c r="E8090" t="inlineStr">
        <is>
          <t>https://www.youtube.com/results?search_query=Comparing+top+remote+control+helicopters+on+the+market&amp;sp=EgQgAXAB</t>
        </is>
      </c>
    </row>
    <row r="8091" ht="25.5" customHeight="1">
      <c r="A8091" t="inlineStr">
        <is>
          <t>remote control</t>
        </is>
      </c>
      <c r="B8091" t="inlineStr">
        <is>
          <t>Showcase of advanced remote control airplane stunts</t>
        </is>
      </c>
      <c r="C8091"/>
      <c r="D8091"/>
      <c r="E8091" t="inlineStr">
        <is>
          <t>https://www.youtube.com/results?search_query=Showcase+of+advanced+remote+control+airplane+stunts&amp;sp=EgQgAXAB</t>
        </is>
      </c>
    </row>
    <row r="8092" ht="25.5" customHeight="1">
      <c r="A8092" t="inlineStr">
        <is>
          <t>remote control</t>
        </is>
      </c>
      <c r="B8092" t="inlineStr">
        <is>
          <t>How to modify your remote control toys</t>
        </is>
      </c>
      <c r="C8092"/>
      <c r="D8092"/>
      <c r="E8092" t="inlineStr">
        <is>
          <t>https://www.youtube.com/results?search_query=How+to+modify+your+remote+control+toys&amp;sp=EgQgAXAB</t>
        </is>
      </c>
    </row>
    <row r="8093" ht="25.5" customHeight="1">
      <c r="A8093" t="inlineStr">
        <is>
          <t>remote control</t>
        </is>
      </c>
      <c r="B8093" t="inlineStr">
        <is>
          <t>Troubleshooting remote control connectivity issues</t>
        </is>
      </c>
      <c r="C8093"/>
      <c r="D8093"/>
      <c r="E8093" t="inlineStr">
        <is>
          <t>https://www.youtube.com/results?search_query=Troubleshooting+remote+control+connectivity+issues&amp;sp=EgQgAXAB</t>
        </is>
      </c>
    </row>
    <row r="8094" ht="25.5" customHeight="1">
      <c r="A8094" t="inlineStr">
        <is>
          <t>radio-controlled car</t>
        </is>
      </c>
      <c r="B8094" t="inlineStr">
        <is>
          <t>How to operate a radiocontrolled car for beginners</t>
        </is>
      </c>
      <c r="C8094"/>
      <c r="D8094"/>
      <c r="E8094" t="inlineStr">
        <is>
          <t>https://www.youtube.com/results?search_query=How+to+operate+a+radiocontrolled+car+for+beginners&amp;sp=EgQgAXAB</t>
        </is>
      </c>
    </row>
    <row r="8095" ht="25.5" customHeight="1">
      <c r="A8095" t="inlineStr">
        <is>
          <t>radio-controlled car</t>
        </is>
      </c>
      <c r="B8095" t="inlineStr">
        <is>
          <t>Guide to maintaining your radiocontrolled car</t>
        </is>
      </c>
      <c r="C8095"/>
      <c r="D8095"/>
      <c r="E8095" t="inlineStr">
        <is>
          <t>https://www.youtube.com/results?search_query=Guide+to+maintaining+your+radiocontrolled+car&amp;sp=EgQgAXAB</t>
        </is>
      </c>
    </row>
    <row r="8096" ht="25.5" customHeight="1">
      <c r="A8096" t="inlineStr">
        <is>
          <t>radio-controlled car</t>
        </is>
      </c>
      <c r="B8096" t="inlineStr">
        <is>
          <t>Top radiocontrolled car races</t>
        </is>
      </c>
      <c r="C8096"/>
      <c r="D8096"/>
      <c r="E8096" t="inlineStr">
        <is>
          <t>https://www.youtube.com/results?search_query=Top+radiocontrolled+car+races&amp;sp=EgQgAXAB</t>
        </is>
      </c>
    </row>
    <row r="8097" ht="25.5" customHeight="1">
      <c r="A8097" t="inlineStr">
        <is>
          <t>radio-controlled car</t>
        </is>
      </c>
      <c r="B8097" t="inlineStr">
        <is>
          <t>Day in the life of a professional RC car racer</t>
        </is>
      </c>
      <c r="C8097"/>
      <c r="D8097"/>
      <c r="E8097" t="inlineStr">
        <is>
          <t>https://www.youtube.com/results?search_query=Day+in+the+life+of+a+professional+RC+car+racer&amp;sp=EgQgAXAB</t>
        </is>
      </c>
    </row>
    <row r="8098" ht="25.5" customHeight="1">
      <c r="A8098" t="inlineStr">
        <is>
          <t>radio-controlled car</t>
        </is>
      </c>
      <c r="B8098" t="inlineStr">
        <is>
          <t>How to modify your radiocontrolled car for performance</t>
        </is>
      </c>
      <c r="C8098"/>
      <c r="D8098"/>
      <c r="E8098" t="inlineStr">
        <is>
          <t>https://www.youtube.com/results?search_query=How+to+modify+your+radiocontrolled+car+for+performance&amp;sp=EgQgAXAB</t>
        </is>
      </c>
    </row>
    <row r="8099" ht="25.5" customHeight="1">
      <c r="A8099" t="inlineStr">
        <is>
          <t>radio-controlled car</t>
        </is>
      </c>
      <c r="B8099" t="inlineStr">
        <is>
          <t>Detailed review of popular radiocontrolled cars</t>
        </is>
      </c>
      <c r="C8099"/>
      <c r="D8099"/>
      <c r="E8099" t="inlineStr">
        <is>
          <t>https://www.youtube.com/results?search_query=Detailed+review+of+popular+radiocontrolled+cars&amp;sp=EgQgAXAB</t>
        </is>
      </c>
    </row>
    <row r="8100" ht="25.5" customHeight="1">
      <c r="A8100" t="inlineStr">
        <is>
          <t>radio-controlled car</t>
        </is>
      </c>
      <c r="B8100" t="inlineStr">
        <is>
          <t>Building your own radiocontrolled car from scratch</t>
        </is>
      </c>
      <c r="C8100"/>
      <c r="D8100"/>
      <c r="E8100" t="inlineStr">
        <is>
          <t>https://www.youtube.com/results?search_query=Building+your+own+radiocontrolled+car+from+scratch&amp;sp=EgQgAXAB</t>
        </is>
      </c>
    </row>
    <row r="8101" ht="25.5" customHeight="1">
      <c r="A8101" t="inlineStr">
        <is>
          <t>radio-controlled car</t>
        </is>
      </c>
      <c r="B8101" t="inlineStr">
        <is>
          <t>Tips and tricks for driving a radiocontrolled car</t>
        </is>
      </c>
      <c r="C8101"/>
      <c r="D8101"/>
      <c r="E8101" t="inlineStr">
        <is>
          <t>https://www.youtube.com/results?search_query=Tips+and+tricks+for+driving+a+radiocontrolled+car&amp;sp=EgQgAXAB</t>
        </is>
      </c>
    </row>
    <row r="8102" ht="25.5" customHeight="1">
      <c r="A8102" t="inlineStr">
        <is>
          <t>radio-controlled car</t>
        </is>
      </c>
      <c r="B8102" t="inlineStr">
        <is>
          <t>Radiocontrolled car obstacle courses and how to master them</t>
        </is>
      </c>
      <c r="C8102"/>
      <c r="D8102"/>
      <c r="E8102" t="inlineStr">
        <is>
          <t>https://www.youtube.com/results?search_query=Radiocontrolled+car+obstacle+courses+and+how+to+master+them&amp;sp=EgQgAXAB</t>
        </is>
      </c>
    </row>
    <row r="8103" ht="25.5" customHeight="1">
      <c r="A8103" t="inlineStr">
        <is>
          <t>radio-controlled car</t>
        </is>
      </c>
      <c r="B8103" t="inlineStr">
        <is>
          <t>Understanding the mechanics of radiocontrolled cars</t>
        </is>
      </c>
      <c r="C8103"/>
      <c r="D8103"/>
      <c r="E8103" t="inlineStr">
        <is>
          <t>https://www.youtube.com/results?search_query=Understanding+the+mechanics+of+radiocontrolled+cars&amp;sp=EgQgAXAB</t>
        </is>
      </c>
    </row>
    <row r="8104" ht="25.5" customHeight="1">
      <c r="A8104" t="inlineStr">
        <is>
          <t>robot combat</t>
        </is>
      </c>
      <c r="B8104" t="inlineStr">
        <is>
          <t>How to build a robot for combat</t>
        </is>
      </c>
      <c r="C8104"/>
      <c r="D8104"/>
      <c r="E8104" t="inlineStr">
        <is>
          <t>https://www.youtube.com/results?search_query=How+to+build+a+robot+for+combat&amp;sp=EgQgAXAB</t>
        </is>
      </c>
    </row>
    <row r="8105" ht="25.5" customHeight="1">
      <c r="A8105" t="inlineStr">
        <is>
          <t>robot combat</t>
        </is>
      </c>
      <c r="B8105" t="inlineStr">
        <is>
          <t>Robot combat championships</t>
        </is>
      </c>
      <c r="C8105"/>
      <c r="D8105"/>
      <c r="E8105" t="inlineStr">
        <is>
          <t>https://www.youtube.com/results?search_query=Robot+combat+championships&amp;sp=EgQgAXAB</t>
        </is>
      </c>
    </row>
    <row r="8106" ht="25.5" customHeight="1">
      <c r="A8106" t="inlineStr">
        <is>
          <t>robot combat</t>
        </is>
      </c>
      <c r="B8106" t="inlineStr">
        <is>
          <t>Beginner's guide to robot combat</t>
        </is>
      </c>
      <c r="C8106"/>
      <c r="D8106"/>
      <c r="E8106" t="inlineStr">
        <is>
          <t>https://www.youtube.com/results?search_query=Beginner's+guide+to+robot+combat&amp;sp=EgQgAXAB</t>
        </is>
      </c>
    </row>
    <row r="8107" ht="25.5" customHeight="1">
      <c r="A8107" t="inlineStr">
        <is>
          <t>robot combat</t>
        </is>
      </c>
      <c r="B8107" t="inlineStr">
        <is>
          <t>Best robot combat fights</t>
        </is>
      </c>
      <c r="C8107"/>
      <c r="D8107"/>
      <c r="E8107" t="inlineStr">
        <is>
          <t>https://www.youtube.com/results?search_query=Best+robot+combat+fights&amp;sp=EgQgAXAB</t>
        </is>
      </c>
    </row>
    <row r="8108" ht="25.5" customHeight="1">
      <c r="A8108" t="inlineStr">
        <is>
          <t>robot combat</t>
        </is>
      </c>
      <c r="B8108" t="inlineStr">
        <is>
          <t>Day in the life of a robot combat engineer</t>
        </is>
      </c>
      <c r="C8108"/>
      <c r="D8108"/>
      <c r="E8108" t="inlineStr">
        <is>
          <t>https://www.youtube.com/results?search_query=Day+in+the+life+of+a+robot+combat+engineer&amp;sp=EgQgAXAB</t>
        </is>
      </c>
    </row>
    <row r="8109" ht="25.5" customHeight="1">
      <c r="A8109" t="inlineStr">
        <is>
          <t>robot combat</t>
        </is>
      </c>
      <c r="B8109" t="inlineStr">
        <is>
          <t>Robot combat strategies</t>
        </is>
      </c>
      <c r="C8109"/>
      <c r="D8109"/>
      <c r="E8109" t="inlineStr">
        <is>
          <t>https://www.youtube.com/results?search_query=Robot+combat+strategies&amp;sp=EgQgAXAB</t>
        </is>
      </c>
    </row>
    <row r="8110" ht="25.5" customHeight="1">
      <c r="A8110" t="inlineStr">
        <is>
          <t>robot combat</t>
        </is>
      </c>
      <c r="B8110" t="inlineStr">
        <is>
          <t>History of robot combat</t>
        </is>
      </c>
      <c r="C8110"/>
      <c r="D8110"/>
      <c r="E8110" t="inlineStr">
        <is>
          <t>https://www.youtube.com/results?search_query=History+of+robot+combat&amp;sp=EgQgAXAB</t>
        </is>
      </c>
    </row>
    <row r="8111" ht="25.5" customHeight="1">
      <c r="A8111" t="inlineStr">
        <is>
          <t>robot combat</t>
        </is>
      </c>
      <c r="B8111" t="inlineStr">
        <is>
          <t>Robot combat behind the scenes</t>
        </is>
      </c>
      <c r="C8111"/>
      <c r="D8111"/>
      <c r="E8111" t="inlineStr">
        <is>
          <t>https://www.youtube.com/results?search_query=Robot+combat+behind+the+scenes&amp;sp=EgQgAXAB</t>
        </is>
      </c>
    </row>
    <row r="8112" ht="25.5" customHeight="1">
      <c r="A8112" t="inlineStr">
        <is>
          <t>robot combat</t>
        </is>
      </c>
      <c r="B8112" t="inlineStr">
        <is>
          <t>Tutorial on robot combat programming</t>
        </is>
      </c>
      <c r="C8112"/>
      <c r="D8112"/>
      <c r="E8112" t="inlineStr">
        <is>
          <t>https://www.youtube.com/results?search_query=Tutorial+on+robot+combat+programming&amp;sp=EgQgAXAB</t>
        </is>
      </c>
    </row>
    <row r="8113" ht="25.5" customHeight="1">
      <c r="A8113" t="inlineStr">
        <is>
          <t>robot combat</t>
        </is>
      </c>
      <c r="B8113" t="inlineStr">
        <is>
          <t>Safety measures in robot combat</t>
        </is>
      </c>
      <c r="C8113"/>
      <c r="D8113"/>
      <c r="E8113" t="inlineStr">
        <is>
          <t>https://www.youtube.com/results?search_query=Safety+measures+in+robot+combat&amp;sp=EgQgAXAB</t>
        </is>
      </c>
    </row>
    <row r="8114" ht="25.5" customHeight="1">
      <c r="A8114" t="inlineStr">
        <is>
          <t>auto racing</t>
        </is>
      </c>
      <c r="B8114" t="inlineStr">
        <is>
          <t>How to start auto racing as a beginner</t>
        </is>
      </c>
      <c r="C8114"/>
      <c r="D8114"/>
      <c r="E8114" t="inlineStr">
        <is>
          <t>https://www.youtube.com/results?search_query=How+to+start+auto+racing+as+a+beginner&amp;sp=EgQgAXAB</t>
        </is>
      </c>
    </row>
    <row r="8115" ht="25.5" customHeight="1">
      <c r="A8115" t="inlineStr">
        <is>
          <t>auto racing</t>
        </is>
      </c>
      <c r="B8115" t="inlineStr">
        <is>
          <t>Auto racing techniques and strategies</t>
        </is>
      </c>
      <c r="C8115"/>
      <c r="D8115"/>
      <c r="E8115" t="inlineStr">
        <is>
          <t>https://www.youtube.com/results?search_query=Auto+racing+techniques+and+strategies&amp;sp=EgQgAXAB</t>
        </is>
      </c>
    </row>
    <row r="8116" ht="25.5" customHeight="1">
      <c r="A8116" t="inlineStr">
        <is>
          <t>auto racing</t>
        </is>
      </c>
      <c r="B8116" t="inlineStr">
        <is>
          <t>Day in the life of an auto racing driver</t>
        </is>
      </c>
      <c r="C8116"/>
      <c r="D8116"/>
      <c r="E8116" t="inlineStr">
        <is>
          <t>https://www.youtube.com/results?search_query=Day+in+the+life+of+an+auto+racing+driver&amp;sp=EgQgAXAB</t>
        </is>
      </c>
    </row>
    <row r="8117" ht="25.5" customHeight="1">
      <c r="A8117" t="inlineStr">
        <is>
          <t>auto racing</t>
        </is>
      </c>
      <c r="B8117" t="inlineStr">
        <is>
          <t>Behind the scenes of auto racing events</t>
        </is>
      </c>
      <c r="C8117"/>
      <c r="D8117"/>
      <c r="E8117" t="inlineStr">
        <is>
          <t>https://www.youtube.com/results?search_query=Behind+the+scenes+of+auto+racing+events&amp;sp=EgQgAXAB</t>
        </is>
      </c>
    </row>
    <row r="8118" ht="25.5" customHeight="1">
      <c r="A8118" t="inlineStr">
        <is>
          <t>auto racing</t>
        </is>
      </c>
      <c r="B8118" t="inlineStr">
        <is>
          <t>Auto racing safety measures and precautions</t>
        </is>
      </c>
      <c r="C8118"/>
      <c r="D8118"/>
      <c r="E8118" t="inlineStr">
        <is>
          <t>https://www.youtube.com/results?search_query=Auto+racing+safety+measures+and+precautions&amp;sp=EgQgAXAB</t>
        </is>
      </c>
    </row>
    <row r="8119" ht="25.5" customHeight="1">
      <c r="A8119" t="inlineStr">
        <is>
          <t>auto racing</t>
        </is>
      </c>
      <c r="B8119" t="inlineStr">
        <is>
          <t>Beginner's guide to understand auto racing</t>
        </is>
      </c>
      <c r="C8119"/>
      <c r="D8119"/>
      <c r="E8119" t="inlineStr">
        <is>
          <t>https://www.youtube.com/results?search_query=Beginner's+guide+to+understand+auto+racing&amp;sp=EgQgAXAB</t>
        </is>
      </c>
    </row>
    <row r="8120" ht="25.5" customHeight="1">
      <c r="A8120" t="inlineStr">
        <is>
          <t>auto racing</t>
        </is>
      </c>
      <c r="B8120" t="inlineStr">
        <is>
          <t>Top auto racing events in the world</t>
        </is>
      </c>
      <c r="C8120"/>
      <c r="D8120"/>
      <c r="E8120" t="inlineStr">
        <is>
          <t>https://www.youtube.com/results?search_query=Top+auto+racing+events+in+the+world&amp;sp=EgQgAXAB</t>
        </is>
      </c>
    </row>
    <row r="8121" ht="25.5" customHeight="1">
      <c r="A8121" t="inlineStr">
        <is>
          <t>auto racing</t>
        </is>
      </c>
      <c r="B8121" t="inlineStr">
        <is>
          <t>Improving skills for auto racing</t>
        </is>
      </c>
      <c r="C8121"/>
      <c r="D8121"/>
      <c r="E8121" t="inlineStr">
        <is>
          <t>https://www.youtube.com/results?search_query=Improving+skills+for+auto+racing&amp;sp=EgQgAXAB</t>
        </is>
      </c>
    </row>
    <row r="8122" ht="25.5" customHeight="1">
      <c r="A8122" t="inlineStr">
        <is>
          <t>auto racing</t>
        </is>
      </c>
      <c r="B8122" t="inlineStr">
        <is>
          <t>Auto racing: rules and regulations explained</t>
        </is>
      </c>
      <c r="C8122"/>
      <c r="D8122"/>
      <c r="E8122" t="inlineStr">
        <is>
          <t>https://www.youtube.com/results?search_query=Auto+racing:+rules+and+regulations+explained&amp;sp=EgQgAXAB</t>
        </is>
      </c>
    </row>
    <row r="8123" ht="25.5" customHeight="1">
      <c r="A8123" t="inlineStr">
        <is>
          <t>auto racing</t>
        </is>
      </c>
      <c r="B8123" t="inlineStr">
        <is>
          <t>Career opportunities in auto racing</t>
        </is>
      </c>
      <c r="C8123"/>
      <c r="D8123"/>
      <c r="E8123" t="inlineStr">
        <is>
          <t>https://www.youtube.com/results?search_query=Career+opportunities+in+auto+racing&amp;sp=EgQgAXAB</t>
        </is>
      </c>
    </row>
    <row r="8124" ht="25.5" customHeight="1">
      <c r="A8124" t="inlineStr">
        <is>
          <t>autocross</t>
        </is>
      </c>
      <c r="B8124" t="inlineStr">
        <is>
          <t>How to get started with autocross</t>
        </is>
      </c>
      <c r="C8124"/>
      <c r="D8124"/>
      <c r="E8124" t="inlineStr">
        <is>
          <t>https://www.youtube.com/results?search_query=How+to+get+started+with+autocross&amp;sp=EgQgAXAB</t>
        </is>
      </c>
    </row>
    <row r="8125" ht="25.5" customHeight="1">
      <c r="A8125" t="inlineStr">
        <is>
          <t>autocross</t>
        </is>
      </c>
      <c r="B8125" t="inlineStr">
        <is>
          <t>Day in the life of an autocross racer</t>
        </is>
      </c>
      <c r="C8125"/>
      <c r="D8125"/>
      <c r="E8125" t="inlineStr">
        <is>
          <t>https://www.youtube.com/results?search_query=Day+in+the+life+of+an+autocross+racer&amp;sp=EgQgAXAB</t>
        </is>
      </c>
    </row>
    <row r="8126" ht="25.5" customHeight="1">
      <c r="A8126" t="inlineStr">
        <is>
          <t>autocross</t>
        </is>
      </c>
      <c r="B8126" t="inlineStr">
        <is>
          <t>Autocross for beginners</t>
        </is>
      </c>
      <c r="C8126"/>
      <c r="D8126"/>
      <c r="E8126" t="inlineStr">
        <is>
          <t>https://www.youtube.com/results?search_query=Autocross+for+beginners&amp;sp=EgQgAXAB</t>
        </is>
      </c>
    </row>
    <row r="8127" ht="25.5" customHeight="1">
      <c r="A8127" t="inlineStr">
        <is>
          <t>autocross</t>
        </is>
      </c>
      <c r="B8127" t="inlineStr">
        <is>
          <t>Understanding the rules of autocross</t>
        </is>
      </c>
      <c r="C8127"/>
      <c r="D8127"/>
      <c r="E8127" t="inlineStr">
        <is>
          <t>https://www.youtube.com/results?search_query=Understanding+the+rules+of+autocross&amp;sp=EgQgAXAB</t>
        </is>
      </c>
    </row>
    <row r="8128" ht="25.5" customHeight="1">
      <c r="A8128" t="inlineStr">
        <is>
          <t>autocross</t>
        </is>
      </c>
      <c r="B8128" t="inlineStr">
        <is>
          <t>Training tips for autocross racing</t>
        </is>
      </c>
      <c r="C8128"/>
      <c r="D8128"/>
      <c r="E8128" t="inlineStr">
        <is>
          <t>https://www.youtube.com/results?search_query=Training+tips+for+autocross+racing&amp;sp=EgQgAXAB</t>
        </is>
      </c>
    </row>
    <row r="8129" ht="25.5" customHeight="1">
      <c r="A8129" t="inlineStr">
        <is>
          <t>autocross</t>
        </is>
      </c>
      <c r="B8129" t="inlineStr">
        <is>
          <t>Musthave equipment for autocross</t>
        </is>
      </c>
      <c r="C8129"/>
      <c r="D8129"/>
      <c r="E8129" t="inlineStr">
        <is>
          <t>https://www.youtube.com/results?search_query=Musthave+equipment+for+autocross&amp;sp=EgQgAXAB</t>
        </is>
      </c>
    </row>
    <row r="8130" ht="25.5" customHeight="1">
      <c r="A8130" t="inlineStr">
        <is>
          <t>autocross</t>
        </is>
      </c>
      <c r="B8130" t="inlineStr">
        <is>
          <t>Mastering the art of autocross</t>
        </is>
      </c>
      <c r="C8130"/>
      <c r="D8130"/>
      <c r="E8130" t="inlineStr">
        <is>
          <t>https://www.youtube.com/results?search_query=Mastering+the+art+of+autocross&amp;sp=EgQgAXAB</t>
        </is>
      </c>
    </row>
    <row r="8131" ht="25.5" customHeight="1">
      <c r="A8131" t="inlineStr">
        <is>
          <t>autocross</t>
        </is>
      </c>
      <c r="B8131" t="inlineStr">
        <is>
          <t>Top autocross cars review</t>
        </is>
      </c>
      <c r="C8131"/>
      <c r="D8131"/>
      <c r="E8131" t="inlineStr">
        <is>
          <t>https://www.youtube.com/results?search_query=Top+autocross+cars+review&amp;sp=EgQgAXAB</t>
        </is>
      </c>
    </row>
    <row r="8132" ht="25.5" customHeight="1">
      <c r="A8132" t="inlineStr">
        <is>
          <t>autocross</t>
        </is>
      </c>
      <c r="B8132" t="inlineStr">
        <is>
          <t>Autocross racing techniques and strategies</t>
        </is>
      </c>
      <c r="C8132"/>
      <c r="D8132"/>
      <c r="E8132" t="inlineStr">
        <is>
          <t>https://www.youtube.com/results?search_query=Autocross+racing+techniques+and+strategies&amp;sp=EgQgAXAB</t>
        </is>
      </c>
    </row>
    <row r="8133" ht="25.5" customHeight="1">
      <c r="A8133" t="inlineStr">
        <is>
          <t>autocross</t>
        </is>
      </c>
      <c r="B8133" t="inlineStr">
        <is>
          <t>Experiences of professional autocross racers</t>
        </is>
      </c>
      <c r="C8133"/>
      <c r="D8133"/>
      <c r="E8133" t="inlineStr">
        <is>
          <t>https://www.youtube.com/results?search_query=Experiences+of+professional+autocross+racers&amp;sp=EgQgAXAB</t>
        </is>
      </c>
    </row>
    <row r="8134" ht="25.5" customHeight="1">
      <c r="A8134" t="inlineStr">
        <is>
          <t>autograss</t>
        </is>
      </c>
      <c r="B8134" t="inlineStr">
        <is>
          <t>What is autograss racing</t>
        </is>
      </c>
      <c r="C8134"/>
      <c r="D8134"/>
      <c r="E8134" t="inlineStr">
        <is>
          <t>https://www.youtube.com/results?search_query=What+is+autograss+racing&amp;sp=EgQgAXAB</t>
        </is>
      </c>
    </row>
    <row r="8135" ht="25.5" customHeight="1">
      <c r="A8135" t="inlineStr">
        <is>
          <t>autograss</t>
        </is>
      </c>
      <c r="B8135" t="inlineStr">
        <is>
          <t>How to get started with autograss racing</t>
        </is>
      </c>
      <c r="C8135"/>
      <c r="D8135"/>
      <c r="E8135" t="inlineStr">
        <is>
          <t>https://www.youtube.com/results?search_query=How+to+get+started+with+autograss+racing&amp;sp=EgQgAXAB</t>
        </is>
      </c>
    </row>
    <row r="8136" ht="25.5" customHeight="1">
      <c r="A8136" t="inlineStr">
        <is>
          <t>autograss</t>
        </is>
      </c>
      <c r="B8136" t="inlineStr">
        <is>
          <t>Autograss racing championships highlights</t>
        </is>
      </c>
      <c r="C8136"/>
      <c r="D8136"/>
      <c r="E8136" t="inlineStr">
        <is>
          <t>https://www.youtube.com/results?search_query=Autograss+racing+championships+highlights&amp;sp=EgQgAXAB</t>
        </is>
      </c>
    </row>
    <row r="8137" ht="25.5" customHeight="1">
      <c r="A8137" t="inlineStr">
        <is>
          <t>autograss</t>
        </is>
      </c>
      <c r="B8137" t="inlineStr">
        <is>
          <t>Day in the life of an autograss racer</t>
        </is>
      </c>
      <c r="C8137"/>
      <c r="D8137"/>
      <c r="E8137" t="inlineStr">
        <is>
          <t>https://www.youtube.com/results?search_query=Day+in+the+life+of+an+autograss+racer&amp;sp=EgQgAXAB</t>
        </is>
      </c>
    </row>
    <row r="8138" ht="25.5" customHeight="1">
      <c r="A8138" t="inlineStr">
        <is>
          <t>autograss</t>
        </is>
      </c>
      <c r="B8138" t="inlineStr">
        <is>
          <t>Best autograss racing cars review</t>
        </is>
      </c>
      <c r="C8138"/>
      <c r="D8138"/>
      <c r="E8138" t="inlineStr">
        <is>
          <t>https://www.youtube.com/results?search_query=Best+autograss+racing+cars+review&amp;sp=EgQgAXAB</t>
        </is>
      </c>
    </row>
    <row r="8139" ht="25.5" customHeight="1">
      <c r="A8139" t="inlineStr">
        <is>
          <t>autograss</t>
        </is>
      </c>
      <c r="B8139" t="inlineStr">
        <is>
          <t>Autograss race car building tutorial</t>
        </is>
      </c>
      <c r="C8139"/>
      <c r="D8139"/>
      <c r="E8139" t="inlineStr">
        <is>
          <t>https://www.youtube.com/results?search_query=Autograss+race+car+building+tutorial&amp;sp=EgQgAXAB</t>
        </is>
      </c>
    </row>
    <row r="8140" ht="25.5" customHeight="1">
      <c r="A8140" t="inlineStr">
        <is>
          <t>autograss</t>
        </is>
      </c>
      <c r="B8140" t="inlineStr">
        <is>
          <t>Top autograss racing crashes compilation</t>
        </is>
      </c>
      <c r="C8140"/>
      <c r="D8140"/>
      <c r="E8140" t="inlineStr">
        <is>
          <t>https://www.youtube.com/results?search_query=Top+autograss+racing+crashes+compilation&amp;sp=EgQgAXAB</t>
        </is>
      </c>
    </row>
    <row r="8141" ht="25.5" customHeight="1">
      <c r="A8141" t="inlineStr">
        <is>
          <t>autograss</t>
        </is>
      </c>
      <c r="B8141" t="inlineStr">
        <is>
          <t>Professional techniques for autograss racing</t>
        </is>
      </c>
      <c r="C8141"/>
      <c r="D8141"/>
      <c r="E8141" t="inlineStr">
        <is>
          <t>https://www.youtube.com/results?search_query=Professional+techniques+for+autograss+racing&amp;sp=EgQgAXAB</t>
        </is>
      </c>
    </row>
    <row r="8142" ht="25.5" customHeight="1">
      <c r="A8142" t="inlineStr">
        <is>
          <t>autograss</t>
        </is>
      </c>
      <c r="B8142" t="inlineStr">
        <is>
          <t>Rules of autograss racing explained</t>
        </is>
      </c>
      <c r="C8142"/>
      <c r="D8142"/>
      <c r="E8142" t="inlineStr">
        <is>
          <t>https://www.youtube.com/results?search_query=Rules+of+autograss+racing+explained&amp;sp=EgQgAXAB</t>
        </is>
      </c>
    </row>
    <row r="8143" ht="25.5" customHeight="1">
      <c r="A8143" t="inlineStr">
        <is>
          <t>autograss</t>
        </is>
      </c>
      <c r="B8143" t="inlineStr">
        <is>
          <t>Personal experiences from autograss racers</t>
        </is>
      </c>
      <c r="C8143"/>
      <c r="D8143"/>
      <c r="E8143" t="inlineStr">
        <is>
          <t>https://www.youtube.com/results?search_query=Personal+experiences+from+autograss+racers&amp;sp=EgQgAXAB</t>
        </is>
      </c>
    </row>
    <row r="8144" ht="25.5" customHeight="1">
      <c r="A8144" t="inlineStr">
        <is>
          <t>banger racing</t>
        </is>
      </c>
      <c r="B8144" t="inlineStr">
        <is>
          <t>Banger racing beginner's guide</t>
        </is>
      </c>
      <c r="C8144"/>
      <c r="D8144"/>
      <c r="E8144" t="inlineStr">
        <is>
          <t>https://www.youtube.com/results?search_query=Banger+racing+beginner's+guide&amp;sp=EgQgAXAB</t>
        </is>
      </c>
    </row>
    <row r="8145" ht="25.5" customHeight="1">
      <c r="A8145" t="inlineStr">
        <is>
          <t>banger racing</t>
        </is>
      </c>
      <c r="B8145" t="inlineStr">
        <is>
          <t>How to get started in banger racing</t>
        </is>
      </c>
      <c r="C8145"/>
      <c r="D8145"/>
      <c r="E8145" t="inlineStr">
        <is>
          <t>https://www.youtube.com/results?search_query=How+to+get+started+in+banger+racing&amp;sp=EgQgAXAB</t>
        </is>
      </c>
    </row>
    <row r="8146" ht="25.5" customHeight="1">
      <c r="A8146" t="inlineStr">
        <is>
          <t>banger racing</t>
        </is>
      </c>
      <c r="B8146" t="inlineStr">
        <is>
          <t>Highlights from recent banger racing event</t>
        </is>
      </c>
      <c r="C8146"/>
      <c r="D8146"/>
      <c r="E8146" t="inlineStr">
        <is>
          <t>https://www.youtube.com/results?search_query=Highlights+from+recent+banger+racing+event&amp;sp=EgQgAXAB</t>
        </is>
      </c>
    </row>
    <row r="8147" ht="25.5" customHeight="1">
      <c r="A8147" t="inlineStr">
        <is>
          <t>banger racing</t>
        </is>
      </c>
      <c r="B8147" t="inlineStr">
        <is>
          <t>Day in the life of a banger racing driver</t>
        </is>
      </c>
      <c r="C8147"/>
      <c r="D8147"/>
      <c r="E8147" t="inlineStr">
        <is>
          <t>https://www.youtube.com/results?search_query=Day+in+the+life+of+a+banger+racing+driver&amp;sp=EgQgAXAB</t>
        </is>
      </c>
    </row>
    <row r="8148" ht="25.5" customHeight="1">
      <c r="A8148" t="inlineStr">
        <is>
          <t>banger racing</t>
        </is>
      </c>
      <c r="B8148" t="inlineStr">
        <is>
          <t>Banger racing best moments compilation</t>
        </is>
      </c>
      <c r="C8148"/>
      <c r="D8148"/>
      <c r="E8148" t="inlineStr">
        <is>
          <t>https://www.youtube.com/results?search_query=Banger+racing+best+moments+compilation&amp;sp=EgQgAXAB</t>
        </is>
      </c>
    </row>
    <row r="8149" ht="25.5" customHeight="1">
      <c r="A8149" t="inlineStr">
        <is>
          <t>banger racing</t>
        </is>
      </c>
      <c r="B8149" t="inlineStr">
        <is>
          <t>Understanding the rules of banger racing</t>
        </is>
      </c>
      <c r="C8149"/>
      <c r="D8149"/>
      <c r="E8149" t="inlineStr">
        <is>
          <t>https://www.youtube.com/results?search_query=Understanding+the+rules+of+banger+racing&amp;sp=EgQgAXAB</t>
        </is>
      </c>
    </row>
    <row r="8150" ht="25.5" customHeight="1">
      <c r="A8150" t="inlineStr">
        <is>
          <t>banger racing</t>
        </is>
      </c>
      <c r="B8150" t="inlineStr">
        <is>
          <t>Tricks and tips for banger racing</t>
        </is>
      </c>
      <c r="C8150"/>
      <c r="D8150"/>
      <c r="E8150" t="inlineStr">
        <is>
          <t>https://www.youtube.com/results?search_query=Tricks+and+tips+for+banger+racing&amp;sp=EgQgAXAB</t>
        </is>
      </c>
    </row>
    <row r="8151" ht="25.5" customHeight="1">
      <c r="A8151" t="inlineStr">
        <is>
          <t>banger racing</t>
        </is>
      </c>
      <c r="B8151" t="inlineStr">
        <is>
          <t>Exploring the history of banger racing</t>
        </is>
      </c>
      <c r="C8151"/>
      <c r="D8151"/>
      <c r="E8151" t="inlineStr">
        <is>
          <t>https://www.youtube.com/results?search_query=Exploring+the+history+of+banger+racing&amp;sp=EgQgAXAB</t>
        </is>
      </c>
    </row>
    <row r="8152" ht="25.5" customHeight="1">
      <c r="A8152" t="inlineStr">
        <is>
          <t>banger racing</t>
        </is>
      </c>
      <c r="B8152" t="inlineStr">
        <is>
          <t>Documentary on world's top banger racing competitors</t>
        </is>
      </c>
      <c r="C8152"/>
      <c r="D8152"/>
      <c r="E8152" t="inlineStr">
        <is>
          <t>https://www.youtube.com/results?search_query=Documentary+on+world's+top+banger+racing+competitors&amp;sp=EgQgAXAB</t>
        </is>
      </c>
    </row>
    <row r="8153" ht="25.5" customHeight="1">
      <c r="A8153" t="inlineStr">
        <is>
          <t>banger racing</t>
        </is>
      </c>
      <c r="B8153" t="inlineStr">
        <is>
          <t>Banger racing: from preparation to finish line</t>
        </is>
      </c>
      <c r="C8153"/>
      <c r="D8153"/>
      <c r="E8153" t="inlineStr">
        <is>
          <t>https://www.youtube.com/results?search_query=Banger+racing:+from+preparation+to+finish+line&amp;sp=EgQgAXAB</t>
        </is>
      </c>
    </row>
    <row r="8154" ht="25.5" customHeight="1">
      <c r="A8154" t="inlineStr">
        <is>
          <t>demolition derby</t>
        </is>
      </c>
      <c r="B8154" t="inlineStr">
        <is>
          <t>How to prepare a car for demolition derby</t>
        </is>
      </c>
      <c r="C8154"/>
      <c r="D8154"/>
      <c r="E8154" t="inlineStr">
        <is>
          <t>https://www.youtube.com/results?search_query=How+to+prepare+a+car+for+demolition+derby&amp;sp=EgQgAXAB</t>
        </is>
      </c>
    </row>
    <row r="8155" ht="25.5" customHeight="1">
      <c r="A8155" t="inlineStr">
        <is>
          <t>demolition derby</t>
        </is>
      </c>
      <c r="B8155" t="inlineStr">
        <is>
          <t>Demolition Derby World Championship</t>
        </is>
      </c>
      <c r="C8155"/>
      <c r="D8155"/>
      <c r="E8155" t="inlineStr">
        <is>
          <t>https://www.youtube.com/results?search_query=Demolition+Derby+World+Championship&amp;sp=EgQgAXAB</t>
        </is>
      </c>
    </row>
    <row r="8156" ht="25.5" customHeight="1">
      <c r="A8156" t="inlineStr">
        <is>
          <t>demolition derby</t>
        </is>
      </c>
      <c r="B8156" t="inlineStr">
        <is>
          <t>Best strategies for demolition derby</t>
        </is>
      </c>
      <c r="C8156"/>
      <c r="D8156"/>
      <c r="E8156" t="inlineStr">
        <is>
          <t>https://www.youtube.com/results?search_query=Best+strategies+for+demolition+derby&amp;sp=EgQgAXAB</t>
        </is>
      </c>
    </row>
    <row r="8157" ht="25.5" customHeight="1">
      <c r="A8157" t="inlineStr">
        <is>
          <t>demolition derby</t>
        </is>
      </c>
      <c r="B8157" t="inlineStr">
        <is>
          <t>Day in the life of a demolition derby driver</t>
        </is>
      </c>
      <c r="C8157"/>
      <c r="D8157"/>
      <c r="E8157" t="inlineStr">
        <is>
          <t>https://www.youtube.com/results?search_query=Day+in+the+life+of+a+demolition+derby+driver&amp;sp=EgQgAXAB</t>
        </is>
      </c>
    </row>
    <row r="8158" ht="25.5" customHeight="1">
      <c r="A8158" t="inlineStr">
        <is>
          <t>demolition derby</t>
        </is>
      </c>
      <c r="B8158" t="inlineStr">
        <is>
          <t>Demolition derby car build tutorial</t>
        </is>
      </c>
      <c r="C8158"/>
      <c r="D8158"/>
      <c r="E8158" t="inlineStr">
        <is>
          <t>https://www.youtube.com/results?search_query=Demolition+derby+car+build+tutorial&amp;sp=EgQgAXAB</t>
        </is>
      </c>
    </row>
    <row r="8159" ht="25.5" customHeight="1">
      <c r="A8159" t="inlineStr">
        <is>
          <t>demolition derby</t>
        </is>
      </c>
      <c r="B8159" t="inlineStr">
        <is>
          <t>How to win a demolition derby</t>
        </is>
      </c>
      <c r="C8159"/>
      <c r="D8159"/>
      <c r="E8159" t="inlineStr">
        <is>
          <t>https://www.youtube.com/results?search_query=How+to+win+a+demolition+derby&amp;sp=EgQgAXAB</t>
        </is>
      </c>
    </row>
    <row r="8160" ht="25.5" customHeight="1">
      <c r="A8160" t="inlineStr">
        <is>
          <t>demolition derby</t>
        </is>
      </c>
      <c r="B8160" t="inlineStr">
        <is>
          <t>Behind the scenes of demolition derby</t>
        </is>
      </c>
      <c r="C8160"/>
      <c r="D8160"/>
      <c r="E8160" t="inlineStr">
        <is>
          <t>https://www.youtube.com/results?search_query=Behind+the+scenes+of+demolition+derby&amp;sp=EgQgAXAB</t>
        </is>
      </c>
    </row>
    <row r="8161" ht="25.5" customHeight="1">
      <c r="A8161" t="inlineStr">
        <is>
          <t>demolition derby</t>
        </is>
      </c>
      <c r="B8161" t="inlineStr">
        <is>
          <t>Surviving a demolition derby from driver's perspective</t>
        </is>
      </c>
      <c r="C8161"/>
      <c r="D8161"/>
      <c r="E8161" t="inlineStr">
        <is>
          <t>https://www.youtube.com/results?search_query=Surviving+a+demolition+derby+from+driver's+perspective&amp;sp=EgQgAXAB</t>
        </is>
      </c>
    </row>
    <row r="8162" ht="25.5" customHeight="1">
      <c r="A8162" t="inlineStr">
        <is>
          <t>demolition derby</t>
        </is>
      </c>
      <c r="B8162" t="inlineStr">
        <is>
          <t>Demolition derby safety measures</t>
        </is>
      </c>
      <c r="C8162"/>
      <c r="D8162"/>
      <c r="E8162" t="inlineStr">
        <is>
          <t>https://www.youtube.com/results?search_query=Demolition+derby+safety+measures&amp;sp=EgQgAXAB</t>
        </is>
      </c>
    </row>
    <row r="8163" ht="25.5" customHeight="1">
      <c r="A8163" t="inlineStr">
        <is>
          <t>demolition derby</t>
        </is>
      </c>
      <c r="B8163" t="inlineStr">
        <is>
          <t>Most thrilling demolition derby races</t>
        </is>
      </c>
      <c r="C8163"/>
      <c r="D8163"/>
      <c r="E8163" t="inlineStr">
        <is>
          <t>https://www.youtube.com/results?search_query=Most+thrilling+demolition+derby+races&amp;sp=EgQgAXAB</t>
        </is>
      </c>
    </row>
    <row r="8164" ht="25.5" customHeight="1">
      <c r="A8164" t="inlineStr">
        <is>
          <t>desert racing</t>
        </is>
      </c>
      <c r="B8164" t="inlineStr">
        <is>
          <t>Day in the life of a desert racer</t>
        </is>
      </c>
      <c r="C8164"/>
      <c r="D8164"/>
      <c r="E8164" t="inlineStr">
        <is>
          <t>https://www.youtube.com/results?search_query=Day+in+the+life+of+a+desert+racer&amp;sp=EgQgAXAB</t>
        </is>
      </c>
    </row>
    <row r="8165" ht="25.5" customHeight="1">
      <c r="A8165" t="inlineStr">
        <is>
          <t>desert racing</t>
        </is>
      </c>
      <c r="B8165" t="inlineStr">
        <is>
          <t>Documentary on professional desert racing</t>
        </is>
      </c>
      <c r="C8165"/>
      <c r="D8165"/>
      <c r="E8165" t="inlineStr">
        <is>
          <t>https://www.youtube.com/results?search_query=Documentary+on+professional+desert+racing&amp;sp=EgQgAXAB</t>
        </is>
      </c>
    </row>
    <row r="8166" ht="25.5" customHeight="1">
      <c r="A8166" t="inlineStr">
        <is>
          <t>desert racing</t>
        </is>
      </c>
      <c r="B8166" t="inlineStr">
        <is>
          <t>Best desert racing events</t>
        </is>
      </c>
      <c r="C8166"/>
      <c r="D8166"/>
      <c r="E8166" t="inlineStr">
        <is>
          <t>https://www.youtube.com/results?search_query=Best+desert+racing+events&amp;sp=EgQgAXAB</t>
        </is>
      </c>
    </row>
    <row r="8167" ht="25.5" customHeight="1">
      <c r="A8167" t="inlineStr">
        <is>
          <t>desert racing</t>
        </is>
      </c>
      <c r="B8167" t="inlineStr">
        <is>
          <t>How to prepare for desert racing</t>
        </is>
      </c>
      <c r="C8167"/>
      <c r="D8167"/>
      <c r="E8167" t="inlineStr">
        <is>
          <t>https://www.youtube.com/results?search_query=How+to+prepare+for+desert+racing&amp;sp=EgQgAXAB</t>
        </is>
      </c>
    </row>
    <row r="8168" ht="25.5" customHeight="1">
      <c r="A8168" t="inlineStr">
        <is>
          <t>desert racing</t>
        </is>
      </c>
      <c r="B8168" t="inlineStr">
        <is>
          <t>Desert racing tips and techniques</t>
        </is>
      </c>
      <c r="C8168"/>
      <c r="D8168"/>
      <c r="E8168" t="inlineStr">
        <is>
          <t>https://www.youtube.com/results?search_query=Desert+racing+tips+and+techniques&amp;sp=EgQgAXAB</t>
        </is>
      </c>
    </row>
    <row r="8169" ht="25.5" customHeight="1">
      <c r="A8169" t="inlineStr">
        <is>
          <t>desert racing</t>
        </is>
      </c>
      <c r="B8169" t="inlineStr">
        <is>
          <t>Highlight reels of desert racing championships</t>
        </is>
      </c>
      <c r="C8169"/>
      <c r="D8169"/>
      <c r="E8169" t="inlineStr">
        <is>
          <t>https://www.youtube.com/results?search_query=Highlight+reels+of+desert+racing+championships&amp;sp=EgQgAXAB</t>
        </is>
      </c>
    </row>
    <row r="8170" ht="25.5" customHeight="1">
      <c r="A8170" t="inlineStr">
        <is>
          <t>desert racing</t>
        </is>
      </c>
      <c r="B8170" t="inlineStr">
        <is>
          <t>Desert racing car setups and modifications</t>
        </is>
      </c>
      <c r="C8170"/>
      <c r="D8170"/>
      <c r="E8170" t="inlineStr">
        <is>
          <t>https://www.youtube.com/results?search_query=Desert+racing+car+setups+and+modifications&amp;sp=EgQgAXAB</t>
        </is>
      </c>
    </row>
    <row r="8171" ht="25.5" customHeight="1">
      <c r="A8171" t="inlineStr">
        <is>
          <t>desert racing</t>
        </is>
      </c>
      <c r="B8171" t="inlineStr">
        <is>
          <t>Training routines for desert racing</t>
        </is>
      </c>
      <c r="C8171"/>
      <c r="D8171"/>
      <c r="E8171" t="inlineStr">
        <is>
          <t>https://www.youtube.com/results?search_query=Training+routines+for+desert+racing&amp;sp=EgQgAXAB</t>
        </is>
      </c>
    </row>
    <row r="8172" ht="25.5" customHeight="1">
      <c r="A8172" t="inlineStr">
        <is>
          <t>desert racing</t>
        </is>
      </c>
      <c r="B8172" t="inlineStr">
        <is>
          <t>Navigate a desert race course  instructional guides</t>
        </is>
      </c>
      <c r="C8172"/>
      <c r="D8172"/>
      <c r="E8172" t="inlineStr">
        <is>
          <t>https://www.youtube.com/results?search_query=Navigate+a+desert+race+course++instructional+guides&amp;sp=EgQgAXAB</t>
        </is>
      </c>
    </row>
    <row r="8173" ht="25.5" customHeight="1">
      <c r="A8173" t="inlineStr">
        <is>
          <t>desert racing</t>
        </is>
      </c>
      <c r="B8173" t="inlineStr">
        <is>
          <t>Crashes and tight finishes in desert racing</t>
        </is>
      </c>
      <c r="C8173"/>
      <c r="D8173"/>
      <c r="E8173" t="inlineStr">
        <is>
          <t>https://www.youtube.com/results?search_query=Crashes+and+tight+finishes+in+desert+racing&amp;sp=EgQgAXAB</t>
        </is>
      </c>
    </row>
    <row r="8174" ht="25.5" customHeight="1">
      <c r="A8174" t="inlineStr">
        <is>
          <t>dirt track racing</t>
        </is>
      </c>
      <c r="B8174" t="inlineStr">
        <is>
          <t>How to get started with dirt track racing</t>
        </is>
      </c>
      <c r="C8174"/>
      <c r="D8174"/>
      <c r="E8174" t="inlineStr">
        <is>
          <t>https://www.youtube.com/results?search_query=How+to+get+started+with+dirt+track+racing&amp;sp=EgQgAXAB</t>
        </is>
      </c>
    </row>
    <row r="8175" ht="25.5" customHeight="1">
      <c r="A8175" t="inlineStr">
        <is>
          <t>dirt track racing</t>
        </is>
      </c>
      <c r="B8175" t="inlineStr">
        <is>
          <t>Essential tips for dirt track racing</t>
        </is>
      </c>
      <c r="C8175"/>
      <c r="D8175"/>
      <c r="E8175" t="inlineStr">
        <is>
          <t>https://www.youtube.com/results?search_query=Essential+tips+for+dirt+track+racing&amp;sp=EgQgAXAB</t>
        </is>
      </c>
    </row>
    <row r="8176" ht="25.5" customHeight="1">
      <c r="A8176" t="inlineStr">
        <is>
          <t>dirt track racing</t>
        </is>
      </c>
      <c r="B8176" t="inlineStr">
        <is>
          <t>Behind the scenes of a dirt track race</t>
        </is>
      </c>
      <c r="C8176"/>
      <c r="D8176"/>
      <c r="E8176" t="inlineStr">
        <is>
          <t>https://www.youtube.com/results?search_query=Behind+the+scenes+of+a+dirt+track+race&amp;sp=EgQgAXAB</t>
        </is>
      </c>
    </row>
    <row r="8177" ht="25.5" customHeight="1">
      <c r="A8177" t="inlineStr">
        <is>
          <t>dirt track racing</t>
        </is>
      </c>
      <c r="B8177" t="inlineStr">
        <is>
          <t>Professional dirt track racing competitions</t>
        </is>
      </c>
      <c r="C8177"/>
      <c r="D8177"/>
      <c r="E8177" t="inlineStr">
        <is>
          <t>https://www.youtube.com/results?search_query=Professional+dirt+track+racing+competitions&amp;sp=EgQgAXAB</t>
        </is>
      </c>
    </row>
    <row r="8178" ht="25.5" customHeight="1">
      <c r="A8178" t="inlineStr">
        <is>
          <t>dirt track racing</t>
        </is>
      </c>
      <c r="B8178" t="inlineStr">
        <is>
          <t>Day in the life of a dirt track racer</t>
        </is>
      </c>
      <c r="C8178"/>
      <c r="D8178"/>
      <c r="E8178" t="inlineStr">
        <is>
          <t>https://www.youtube.com/results?search_query=Day+in+the+life+of+a+dirt+track+racer&amp;sp=EgQgAXAB</t>
        </is>
      </c>
    </row>
    <row r="8179" ht="25.5" customHeight="1">
      <c r="A8179" t="inlineStr">
        <is>
          <t>dirt track racing</t>
        </is>
      </c>
      <c r="B8179" t="inlineStr">
        <is>
          <t>Dirt track racing techniques explained</t>
        </is>
      </c>
      <c r="C8179"/>
      <c r="D8179"/>
      <c r="E8179" t="inlineStr">
        <is>
          <t>https://www.youtube.com/results?search_query=Dirt+track+racing+techniques+explained&amp;sp=EgQgAXAB</t>
        </is>
      </c>
    </row>
    <row r="8180" ht="25.5" customHeight="1">
      <c r="A8180" t="inlineStr">
        <is>
          <t>dirt track racing</t>
        </is>
      </c>
      <c r="B8180" t="inlineStr">
        <is>
          <t>Top dirt track racing moments in history</t>
        </is>
      </c>
      <c r="C8180"/>
      <c r="D8180"/>
      <c r="E8180" t="inlineStr">
        <is>
          <t>https://www.youtube.com/results?search_query=Top+dirt+track+racing+moments+in+history&amp;sp=EgQgAXAB</t>
        </is>
      </c>
    </row>
    <row r="8181" ht="25.5" customHeight="1">
      <c r="A8181" t="inlineStr">
        <is>
          <t>dirt track racing</t>
        </is>
      </c>
      <c r="B8181" t="inlineStr">
        <is>
          <t>Difference between dirt track racing and other racing types</t>
        </is>
      </c>
      <c r="C8181"/>
      <c r="D8181"/>
      <c r="E8181" t="inlineStr">
        <is>
          <t>https://www.youtube.com/results?search_query=Difference+between+dirt+track+racing+and+other+racing+types&amp;sp=EgQgAXAB</t>
        </is>
      </c>
    </row>
    <row r="8182" ht="25.5" customHeight="1">
      <c r="A8182" t="inlineStr">
        <is>
          <t>dirt track racing</t>
        </is>
      </c>
      <c r="B8182" t="inlineStr">
        <is>
          <t>Beginner's guide to understanding dirt track racing</t>
        </is>
      </c>
      <c r="C8182"/>
      <c r="D8182"/>
      <c r="E8182" t="inlineStr">
        <is>
          <t>https://www.youtube.com/results?search_query=Beginner's+guide+to+understanding+dirt+track+racing&amp;sp=EgQgAXAB</t>
        </is>
      </c>
    </row>
    <row r="8183" ht="25.5" customHeight="1">
      <c r="A8183" t="inlineStr">
        <is>
          <t>dirt track racing</t>
        </is>
      </c>
      <c r="B8183" t="inlineStr">
        <is>
          <t>What gear do you need for dirt track racing?</t>
        </is>
      </c>
      <c r="C8183"/>
      <c r="D8183"/>
      <c r="E8183" t="inlineStr">
        <is>
          <t>https://www.youtube.com/results?search_query=What+gear+do+you+need+for+dirt+track+racing?&amp;sp=EgQgAXAB</t>
        </is>
      </c>
    </row>
    <row r="8184" ht="25.5" customHeight="1">
      <c r="A8184" t="inlineStr">
        <is>
          <t>drag racing</t>
        </is>
      </c>
      <c r="B8184" t="inlineStr">
        <is>
          <t>How to get started with drag racing</t>
        </is>
      </c>
      <c r="C8184"/>
      <c r="D8184"/>
      <c r="E8184" t="inlineStr">
        <is>
          <t>https://www.youtube.com/results?search_query=How+to+get+started+with+drag+racing&amp;sp=EgQgAXAB</t>
        </is>
      </c>
    </row>
    <row r="8185" ht="25.5" customHeight="1">
      <c r="A8185" t="inlineStr">
        <is>
          <t>drag racing</t>
        </is>
      </c>
      <c r="B8185" t="inlineStr">
        <is>
          <t>Drag racing techniques for beginners</t>
        </is>
      </c>
      <c r="C8185"/>
      <c r="D8185"/>
      <c r="E8185" t="inlineStr">
        <is>
          <t>https://www.youtube.com/results?search_query=Drag+racing+techniques+for+beginners&amp;sp=EgQgAXAB</t>
        </is>
      </c>
    </row>
    <row r="8186" ht="25.5" customHeight="1">
      <c r="A8186" t="inlineStr">
        <is>
          <t>drag racing</t>
        </is>
      </c>
      <c r="B8186" t="inlineStr">
        <is>
          <t>Inside the life of a professional drag racer</t>
        </is>
      </c>
      <c r="C8186"/>
      <c r="D8186"/>
      <c r="E8186" t="inlineStr">
        <is>
          <t>https://www.youtube.com/results?search_query=Inside+the+life+of+a+professional+drag+racer&amp;sp=EgQgAXAB</t>
        </is>
      </c>
    </row>
    <row r="8187" ht="25.5" customHeight="1">
      <c r="A8187" t="inlineStr">
        <is>
          <t>drag racing</t>
        </is>
      </c>
      <c r="B8187" t="inlineStr">
        <is>
          <t>Best drag racing moments in history</t>
        </is>
      </c>
      <c r="C8187"/>
      <c r="D8187"/>
      <c r="E8187" t="inlineStr">
        <is>
          <t>https://www.youtube.com/results?search_query=Best+drag+racing+moments+in+history&amp;sp=EgQgAXAB</t>
        </is>
      </c>
    </row>
    <row r="8188" ht="25.5" customHeight="1">
      <c r="A8188" t="inlineStr">
        <is>
          <t>drag racing</t>
        </is>
      </c>
      <c r="B8188" t="inlineStr">
        <is>
          <t>Tips and tricks for winning in drag racing</t>
        </is>
      </c>
      <c r="C8188"/>
      <c r="D8188"/>
      <c r="E8188" t="inlineStr">
        <is>
          <t>https://www.youtube.com/results?search_query=Tips+and+tricks+for+winning+in+drag+racing&amp;sp=EgQgAXAB</t>
        </is>
      </c>
    </row>
    <row r="8189" ht="25.5" customHeight="1">
      <c r="A8189" t="inlineStr">
        <is>
          <t>drag racing</t>
        </is>
      </c>
      <c r="B8189" t="inlineStr">
        <is>
          <t>Understanding the rules of drag racing</t>
        </is>
      </c>
      <c r="C8189"/>
      <c r="D8189"/>
      <c r="E8189" t="inlineStr">
        <is>
          <t>https://www.youtube.com/results?search_query=Understanding+the+rules+of+drag+racing&amp;sp=EgQgAXAB</t>
        </is>
      </c>
    </row>
    <row r="8190" ht="25.5" customHeight="1">
      <c r="A8190" t="inlineStr">
        <is>
          <t>drag racing</t>
        </is>
      </c>
      <c r="B8190" t="inlineStr">
        <is>
          <t>Day in the life of a drag racing team</t>
        </is>
      </c>
      <c r="C8190"/>
      <c r="D8190"/>
      <c r="E8190" t="inlineStr">
        <is>
          <t>https://www.youtube.com/results?search_query=Day+in+the+life+of+a+drag+racing+team&amp;sp=EgQgAXAB</t>
        </is>
      </c>
    </row>
    <row r="8191" ht="25.5" customHeight="1">
      <c r="A8191" t="inlineStr">
        <is>
          <t>drag racing</t>
        </is>
      </c>
      <c r="B8191" t="inlineStr">
        <is>
          <t>How to prepare your car for drag racing</t>
        </is>
      </c>
      <c r="C8191"/>
      <c r="D8191"/>
      <c r="E8191" t="inlineStr">
        <is>
          <t>https://www.youtube.com/results?search_query=How+to+prepare+your+car+for+drag+racing&amp;sp=EgQgAXAB</t>
        </is>
      </c>
    </row>
    <row r="8192" ht="25.5" customHeight="1">
      <c r="A8192" t="inlineStr">
        <is>
          <t>drag racing</t>
        </is>
      </c>
      <c r="B8192" t="inlineStr">
        <is>
          <t>Behind the scenes of a drag race</t>
        </is>
      </c>
      <c r="C8192"/>
      <c r="D8192"/>
      <c r="E8192" t="inlineStr">
        <is>
          <t>https://www.youtube.com/results?search_query=Behind+the+scenes+of+a+drag+race&amp;sp=EgQgAXAB</t>
        </is>
      </c>
    </row>
    <row r="8193" ht="25.5" customHeight="1">
      <c r="A8193" t="inlineStr">
        <is>
          <t>drag racing</t>
        </is>
      </c>
      <c r="B8193" t="inlineStr">
        <is>
          <t>Extreme drag racing: top performances.</t>
        </is>
      </c>
      <c r="C8193"/>
      <c r="D8193"/>
      <c r="E8193" t="inlineStr">
        <is>
          <t>https://www.youtube.com/results?search_query=Extreme+drag+racing:+top+performances.&amp;sp=EgQgAXAB</t>
        </is>
      </c>
    </row>
    <row r="8194" ht="25.5" customHeight="1">
      <c r="A8194" t="inlineStr">
        <is>
          <t>drifting (motorsport)</t>
        </is>
      </c>
      <c r="B8194" t="inlineStr">
        <is>
          <t>How to start drifting for beginners</t>
        </is>
      </c>
      <c r="C8194"/>
      <c r="D8194"/>
      <c r="E8194" t="inlineStr">
        <is>
          <t>https://www.youtube.com/results?search_query=How+to+start+drifting+for+beginners&amp;sp=EgQgAXAB</t>
        </is>
      </c>
    </row>
    <row r="8195" ht="25.5" customHeight="1">
      <c r="A8195" t="inlineStr">
        <is>
          <t>drifting (motorsport)</t>
        </is>
      </c>
      <c r="B8195" t="inlineStr">
        <is>
          <t>Top drifting techniques in motorsport</t>
        </is>
      </c>
      <c r="C8195"/>
      <c r="D8195"/>
      <c r="E8195" t="inlineStr">
        <is>
          <t>https://www.youtube.com/results?search_query=Top+drifting+techniques+in+motorsport&amp;sp=EgQgAXAB</t>
        </is>
      </c>
    </row>
    <row r="8196" ht="25.5" customHeight="1">
      <c r="A8196" t="inlineStr">
        <is>
          <t>drifting (motorsport)</t>
        </is>
      </c>
      <c r="B8196" t="inlineStr">
        <is>
          <t>Professional drifting competitions</t>
        </is>
      </c>
      <c r="C8196"/>
      <c r="D8196"/>
      <c r="E8196" t="inlineStr">
        <is>
          <t>https://www.youtube.com/results?search_query=Professional+drifting+competitions&amp;sp=EgQgAXAB</t>
        </is>
      </c>
    </row>
    <row r="8197" ht="25.5" customHeight="1">
      <c r="A8197" t="inlineStr">
        <is>
          <t>drifting (motorsport)</t>
        </is>
      </c>
      <c r="B8197" t="inlineStr">
        <is>
          <t>Day in the life of a professional drifter</t>
        </is>
      </c>
      <c r="C8197"/>
      <c r="D8197"/>
      <c r="E8197" t="inlineStr">
        <is>
          <t>https://www.youtube.com/results?search_query=Day+in+the+life+of+a+professional+drifter&amp;sp=EgQgAXAB</t>
        </is>
      </c>
    </row>
    <row r="8198" ht="25.5" customHeight="1">
      <c r="A8198" t="inlineStr">
        <is>
          <t>drifting (motorsport)</t>
        </is>
      </c>
      <c r="B8198" t="inlineStr">
        <is>
          <t>DIY motorsport drifting training</t>
        </is>
      </c>
      <c r="C8198"/>
      <c r="D8198"/>
      <c r="E8198" t="inlineStr">
        <is>
          <t>https://www.youtube.com/results?search_query=DIY+motorsport+drifting+training&amp;sp=EgQgAXAB</t>
        </is>
      </c>
    </row>
    <row r="8199" ht="25.5" customHeight="1">
      <c r="A8199" t="inlineStr">
        <is>
          <t>drifting (motorsport)</t>
        </is>
      </c>
      <c r="B8199" t="inlineStr">
        <is>
          <t>Highspeed drifting in motorsport</t>
        </is>
      </c>
      <c r="C8199"/>
      <c r="D8199"/>
      <c r="E8199" t="inlineStr">
        <is>
          <t>https://www.youtube.com/results?search_query=Highspeed+drifting+in+motorsport&amp;sp=EgQgAXAB</t>
        </is>
      </c>
    </row>
    <row r="8200" ht="25.5" customHeight="1">
      <c r="A8200" t="inlineStr">
        <is>
          <t>drifting (motorsport)</t>
        </is>
      </c>
      <c r="B8200" t="inlineStr">
        <is>
          <t>Mastering the art of drifting in motorsports</t>
        </is>
      </c>
      <c r="C8200"/>
      <c r="D8200"/>
      <c r="E8200" t="inlineStr">
        <is>
          <t>https://www.youtube.com/results?search_query=Mastering+the+art+of+drifting+in+motorsports&amp;sp=EgQgAXAB</t>
        </is>
      </c>
    </row>
    <row r="8201" ht="25.5" customHeight="1">
      <c r="A8201" t="inlineStr">
        <is>
          <t>drifting (motorsport)</t>
        </is>
      </c>
      <c r="B8201" t="inlineStr">
        <is>
          <t>Best cars for drifting</t>
        </is>
      </c>
      <c r="C8201"/>
      <c r="D8201"/>
      <c r="E8201" t="inlineStr">
        <is>
          <t>https://www.youtube.com/results?search_query=Best+cars+for+drifting&amp;sp=EgQgAXAB</t>
        </is>
      </c>
    </row>
    <row r="8202" ht="25.5" customHeight="1">
      <c r="A8202" t="inlineStr">
        <is>
          <t>drifting (motorsport)</t>
        </is>
      </c>
      <c r="B8202" t="inlineStr">
        <is>
          <t>How to drift in a car, step by step guide</t>
        </is>
      </c>
      <c r="C8202"/>
      <c r="D8202"/>
      <c r="E8202" t="inlineStr">
        <is>
          <t>https://www.youtube.com/results?search_query=How+to+drift+in+a+car, +step+by+step+guide&amp;sp=EgQgAXAB</t>
        </is>
      </c>
    </row>
    <row r="8203" ht="25.5" customHeight="1">
      <c r="A8203" t="inlineStr">
        <is>
          <t>drifting (motorsport)</t>
        </is>
      </c>
      <c r="B8203" t="inlineStr">
        <is>
          <t>Motorsport thrilling drifting moments compilation</t>
        </is>
      </c>
      <c r="C8203"/>
      <c r="D8203"/>
      <c r="E8203" t="inlineStr">
        <is>
          <t>https://www.youtube.com/results?search_query=Motorsport+thrilling+drifting+moments+compilation&amp;sp=EgQgAXAB</t>
        </is>
      </c>
    </row>
    <row r="8204" ht="25.5" customHeight="1">
      <c r="A8204" t="inlineStr">
        <is>
          <t>folkrace</t>
        </is>
      </c>
      <c r="B8204" t="inlineStr">
        <is>
          <t>How to get started with Folkrace</t>
        </is>
      </c>
      <c r="C8204"/>
      <c r="D8204"/>
      <c r="E8204" t="inlineStr">
        <is>
          <t>https://www.youtube.com/results?search_query=How+to+get+started+with+Folkrace&amp;sp=EgQgAXAB</t>
        </is>
      </c>
    </row>
    <row r="8205" ht="25.5" customHeight="1">
      <c r="A8205" t="inlineStr">
        <is>
          <t>folkrace</t>
        </is>
      </c>
      <c r="B8205" t="inlineStr">
        <is>
          <t>Complete guide to Folkrace racing</t>
        </is>
      </c>
      <c r="C8205"/>
      <c r="D8205"/>
      <c r="E8205" t="inlineStr">
        <is>
          <t>https://www.youtube.com/results?search_query=Complete+guide+to+Folkrace+racing&amp;sp=EgQgAXAB</t>
        </is>
      </c>
    </row>
    <row r="8206" ht="25.5" customHeight="1">
      <c r="A8206" t="inlineStr">
        <is>
          <t>folkrace</t>
        </is>
      </c>
      <c r="B8206" t="inlineStr">
        <is>
          <t>Day in the life of a Folkrace driver</t>
        </is>
      </c>
      <c r="C8206"/>
      <c r="D8206"/>
      <c r="E8206" t="inlineStr">
        <is>
          <t>https://www.youtube.com/results?search_query=Day+in+the+life+of+a+Folkrace+driver&amp;sp=EgQgAXAB</t>
        </is>
      </c>
    </row>
    <row r="8207" ht="25.5" customHeight="1">
      <c r="A8207" t="inlineStr">
        <is>
          <t>folkrace</t>
        </is>
      </c>
      <c r="B8207" t="inlineStr">
        <is>
          <t>Folkrace racing techniques and strategies</t>
        </is>
      </c>
      <c r="C8207"/>
      <c r="D8207"/>
      <c r="E8207" t="inlineStr">
        <is>
          <t>https://www.youtube.com/results?search_query=Folkrace+racing+techniques+and+strategies&amp;sp=EgQgAXAB</t>
        </is>
      </c>
    </row>
    <row r="8208" ht="25.5" customHeight="1">
      <c r="A8208" t="inlineStr">
        <is>
          <t>folkrace</t>
        </is>
      </c>
      <c r="B8208" t="inlineStr">
        <is>
          <t>Top Folkrace races to watch</t>
        </is>
      </c>
      <c r="C8208"/>
      <c r="D8208"/>
      <c r="E8208" t="inlineStr">
        <is>
          <t>https://www.youtube.com/results?search_query=Top+Folkrace+races+to+watch&amp;sp=EgQgAXAB</t>
        </is>
      </c>
    </row>
    <row r="8209" ht="25.5" customHeight="1">
      <c r="A8209" t="inlineStr">
        <is>
          <t>folkrace</t>
        </is>
      </c>
      <c r="B8209" t="inlineStr">
        <is>
          <t>Best cars for Folkrace racing</t>
        </is>
      </c>
      <c r="C8209"/>
      <c r="D8209"/>
      <c r="E8209" t="inlineStr">
        <is>
          <t>https://www.youtube.com/results?search_query=Best+cars+for+Folkrace+racing&amp;sp=EgQgAXAB</t>
        </is>
      </c>
    </row>
    <row r="8210" ht="25.5" customHeight="1">
      <c r="A8210" t="inlineStr">
        <is>
          <t>folkrace</t>
        </is>
      </c>
      <c r="B8210" t="inlineStr">
        <is>
          <t>Tips and tricks for winning in Folkrace</t>
        </is>
      </c>
      <c r="C8210"/>
      <c r="D8210"/>
      <c r="E8210" t="inlineStr">
        <is>
          <t>https://www.youtube.com/results?search_query=Tips+and+tricks+for+winning+in+Folkrace&amp;sp=EgQgAXAB</t>
        </is>
      </c>
    </row>
    <row r="8211" ht="25.5" customHeight="1">
      <c r="A8211" t="inlineStr">
        <is>
          <t>folkrace</t>
        </is>
      </c>
      <c r="B8211" t="inlineStr">
        <is>
          <t>Inside look at a Folkrace competition</t>
        </is>
      </c>
      <c r="C8211"/>
      <c r="D8211"/>
      <c r="E8211" t="inlineStr">
        <is>
          <t>https://www.youtube.com/results?search_query=Inside+look+at+a+Folkrace+competition&amp;sp=EgQgAXAB</t>
        </is>
      </c>
    </row>
    <row r="8212" ht="25.5" customHeight="1">
      <c r="A8212" t="inlineStr">
        <is>
          <t>folkrace</t>
        </is>
      </c>
      <c r="B8212" t="inlineStr">
        <is>
          <t>Understanding the rules of Folkrace</t>
        </is>
      </c>
      <c r="C8212"/>
      <c r="D8212"/>
      <c r="E8212" t="inlineStr">
        <is>
          <t>https://www.youtube.com/results?search_query=Understanding+the+rules+of+Folkrace&amp;sp=EgQgAXAB</t>
        </is>
      </c>
    </row>
    <row r="8213" ht="25.5" customHeight="1">
      <c r="A8213" t="inlineStr">
        <is>
          <t>folkrace</t>
        </is>
      </c>
      <c r="B8213" t="inlineStr">
        <is>
          <t>How to prepare your car for a Folkrace</t>
        </is>
      </c>
      <c r="C8213"/>
      <c r="D8213"/>
      <c r="E8213" t="inlineStr">
        <is>
          <t>https://www.youtube.com/results?search_query=How+to+prepare+your+car+for+a+Folkrace&amp;sp=EgQgAXAB</t>
        </is>
      </c>
    </row>
    <row r="8214" ht="25.5" customHeight="1">
      <c r="A8214" t="inlineStr">
        <is>
          <t>formula racing</t>
        </is>
      </c>
      <c r="B8214" t="inlineStr">
        <is>
          <t>How to get started in Formula racing</t>
        </is>
      </c>
      <c r="C8214"/>
      <c r="D8214"/>
      <c r="E8214" t="inlineStr">
        <is>
          <t>https://www.youtube.com/results?search_query=How+to+get+started+in+Formula+racing&amp;sp=EgQgAXAB</t>
        </is>
      </c>
    </row>
    <row r="8215" ht="25.5" customHeight="1">
      <c r="A8215" t="inlineStr">
        <is>
          <t>formula racing</t>
        </is>
      </c>
      <c r="B8215" t="inlineStr">
        <is>
          <t>Day in the life of a Formula racing driver</t>
        </is>
      </c>
      <c r="C8215"/>
      <c r="D8215"/>
      <c r="E8215" t="inlineStr">
        <is>
          <t>https://www.youtube.com/results?search_query=Day+in+the+life+of+a+Formula+racing+driver&amp;sp=EgQgAXAB</t>
        </is>
      </c>
    </row>
    <row r="8216" ht="25.5" customHeight="1">
      <c r="A8216" t="inlineStr">
        <is>
          <t>formula racing</t>
        </is>
      </c>
      <c r="B8216" t="inlineStr">
        <is>
          <t>Introductory guide to Formula racing</t>
        </is>
      </c>
      <c r="C8216"/>
      <c r="D8216"/>
      <c r="E8216" t="inlineStr">
        <is>
          <t>https://www.youtube.com/results?search_query=Introductory+guide+to+Formula+racing&amp;sp=EgQgAXAB</t>
        </is>
      </c>
    </row>
    <row r="8217" ht="25.5" customHeight="1">
      <c r="A8217" t="inlineStr">
        <is>
          <t>formula racing</t>
        </is>
      </c>
      <c r="B8217" t="inlineStr">
        <is>
          <t>Behind the scenes of a Formula racing event</t>
        </is>
      </c>
      <c r="C8217"/>
      <c r="D8217"/>
      <c r="E8217" t="inlineStr">
        <is>
          <t>https://www.youtube.com/results?search_query=Behind+the+scenes+of+a+Formula+racing+event&amp;sp=EgQgAXAB</t>
        </is>
      </c>
    </row>
    <row r="8218" ht="25.5" customHeight="1">
      <c r="A8218" t="inlineStr">
        <is>
          <t>formula racing</t>
        </is>
      </c>
      <c r="B8218" t="inlineStr">
        <is>
          <t>Understanding the rules of Formula racing</t>
        </is>
      </c>
      <c r="C8218"/>
      <c r="D8218"/>
      <c r="E8218" t="inlineStr">
        <is>
          <t>https://www.youtube.com/results?search_query=Understanding+the+rules+of+Formula+racing&amp;sp=EgQgAXAB</t>
        </is>
      </c>
    </row>
    <row r="8219" ht="25.5" customHeight="1">
      <c r="A8219" t="inlineStr">
        <is>
          <t>formula racing</t>
        </is>
      </c>
      <c r="B8219" t="inlineStr">
        <is>
          <t>How to train for Formula racing</t>
        </is>
      </c>
      <c r="C8219"/>
      <c r="D8219"/>
      <c r="E8219" t="inlineStr">
        <is>
          <t>https://www.youtube.com/results?search_query=How+to+train+for+Formula+racing&amp;sp=EgQgAXAB</t>
        </is>
      </c>
    </row>
    <row r="8220" ht="25.5" customHeight="1">
      <c r="A8220" t="inlineStr">
        <is>
          <t>formula racing</t>
        </is>
      </c>
      <c r="B8220" t="inlineStr">
        <is>
          <t>How a Formula racing car works</t>
        </is>
      </c>
      <c r="C8220"/>
      <c r="D8220"/>
      <c r="E8220" t="inlineStr">
        <is>
          <t>https://www.youtube.com/results?search_query=How+a+Formula+racing+car+works&amp;sp=EgQgAXAB</t>
        </is>
      </c>
    </row>
    <row r="8221" ht="25.5" customHeight="1">
      <c r="A8221" t="inlineStr">
        <is>
          <t>formula racing</t>
        </is>
      </c>
      <c r="B8221" t="inlineStr">
        <is>
          <t>Typical day of Formula racing team</t>
        </is>
      </c>
      <c r="C8221"/>
      <c r="D8221"/>
      <c r="E8221" t="inlineStr">
        <is>
          <t>https://www.youtube.com/results?search_query=Typical+day+of+Formula+racing+team&amp;sp=EgQgAXAB</t>
        </is>
      </c>
    </row>
    <row r="8222" ht="25.5" customHeight="1">
      <c r="A8222" t="inlineStr">
        <is>
          <t>formula racing</t>
        </is>
      </c>
      <c r="B8222" t="inlineStr">
        <is>
          <t>How a Formula racing car is made</t>
        </is>
      </c>
      <c r="C8222"/>
      <c r="D8222"/>
      <c r="E8222" t="inlineStr">
        <is>
          <t>https://www.youtube.com/results?search_query=How+a+Formula+racing+car+is+made&amp;sp=EgQgAXAB</t>
        </is>
      </c>
    </row>
    <row r="8223" ht="25.5" customHeight="1">
      <c r="A8223" t="inlineStr">
        <is>
          <t>formula racing</t>
        </is>
      </c>
      <c r="B8223" t="inlineStr">
        <is>
          <t>Techniques of professional Formula racing drivers</t>
        </is>
      </c>
      <c r="C8223"/>
      <c r="D8223"/>
      <c r="E8223" t="inlineStr">
        <is>
          <t>https://www.youtube.com/results?search_query=Techniques+of+professional+Formula+racing+drivers&amp;sp=EgQgAXAB</t>
        </is>
      </c>
    </row>
    <row r="8224" ht="25.5" customHeight="1">
      <c r="A8224" t="inlineStr">
        <is>
          <t>kart racing</t>
        </is>
      </c>
      <c r="B8224" t="inlineStr">
        <is>
          <t>Kart racing beginners guide'</t>
        </is>
      </c>
      <c r="C8224"/>
      <c r="D8224"/>
      <c r="E8224" t="inlineStr">
        <is>
          <t>https://www.youtube.com/results?search_query=Kart+racing+beginners+guide'&amp;sp=EgQgAXAB</t>
        </is>
      </c>
    </row>
    <row r="8225" ht="25.5" customHeight="1">
      <c r="A8225" t="inlineStr">
        <is>
          <t>kart racing</t>
        </is>
      </c>
      <c r="B8225" t="inlineStr">
        <is>
          <t>How to get started with kart racing'</t>
        </is>
      </c>
      <c r="C8225"/>
      <c r="D8225"/>
      <c r="E8225" t="inlineStr">
        <is>
          <t>https://www.youtube.com/results?search_query=How+to+get+started+with+kart+racing'&amp;sp=EgQgAXAB</t>
        </is>
      </c>
    </row>
    <row r="8226" ht="25.5" customHeight="1">
      <c r="A8226" t="inlineStr">
        <is>
          <t>kart racing</t>
        </is>
      </c>
      <c r="B8226" t="inlineStr">
        <is>
          <t>Day in the life of a kart racing professional'</t>
        </is>
      </c>
      <c r="C8226"/>
      <c r="D8226"/>
      <c r="E8226" t="inlineStr">
        <is>
          <t>https://www.youtube.com/results?search_query=Day+in+the+life+of+a+kart+racing+professional'&amp;sp=EgQgAXAB</t>
        </is>
      </c>
    </row>
    <row r="8227" ht="25.5" customHeight="1">
      <c r="A8227" t="inlineStr">
        <is>
          <t>kart racing</t>
        </is>
      </c>
      <c r="B8227" t="inlineStr">
        <is>
          <t>Best kart racing techniques'</t>
        </is>
      </c>
      <c r="C8227"/>
      <c r="D8227"/>
      <c r="E8227" t="inlineStr">
        <is>
          <t>https://www.youtube.com/results?search_query=Best+kart+racing+techniques'&amp;sp=EgQgAXAB</t>
        </is>
      </c>
    </row>
    <row r="8228" ht="25.5" customHeight="1">
      <c r="A8228" t="inlineStr">
        <is>
          <t>kart racing</t>
        </is>
      </c>
      <c r="B8228" t="inlineStr">
        <is>
          <t>Kart racing safety tips'</t>
        </is>
      </c>
      <c r="C8228"/>
      <c r="D8228"/>
      <c r="E8228" t="inlineStr">
        <is>
          <t>https://www.youtube.com/results?search_query=Kart+racing+safety+tips'&amp;sp=EgQgAXAB</t>
        </is>
      </c>
    </row>
    <row r="8229" ht="25.5" customHeight="1">
      <c r="A8229" t="inlineStr">
        <is>
          <t>kart racing</t>
        </is>
      </c>
      <c r="B8229" t="inlineStr">
        <is>
          <t>Most exciting kart racing competitions'</t>
        </is>
      </c>
      <c r="C8229"/>
      <c r="D8229"/>
      <c r="E8229" t="inlineStr">
        <is>
          <t>https://www.youtube.com/results?search_query=Most+exciting+kart+racing+competitions'&amp;sp=EgQgAXAB</t>
        </is>
      </c>
    </row>
    <row r="8230" ht="25.5" customHeight="1">
      <c r="A8230" t="inlineStr">
        <is>
          <t>kart racing</t>
        </is>
      </c>
      <c r="B8230" t="inlineStr">
        <is>
          <t>DIY kart racing track setup'</t>
        </is>
      </c>
      <c r="C8230"/>
      <c r="D8230"/>
      <c r="E8230" t="inlineStr">
        <is>
          <t>https://www.youtube.com/results?search_query=DIY+kart+racing+track+setup'&amp;sp=EgQgAXAB</t>
        </is>
      </c>
    </row>
    <row r="8231" ht="25.5" customHeight="1">
      <c r="A8231" t="inlineStr">
        <is>
          <t>kart racing</t>
        </is>
      </c>
      <c r="B8231" t="inlineStr">
        <is>
          <t>Understanding kart racing rules'</t>
        </is>
      </c>
      <c r="C8231"/>
      <c r="D8231"/>
      <c r="E8231" t="inlineStr">
        <is>
          <t>https://www.youtube.com/results?search_query=Understanding+kart+racing+rules'&amp;sp=EgQgAXAB</t>
        </is>
      </c>
    </row>
    <row r="8232" ht="25.5" customHeight="1">
      <c r="A8232" t="inlineStr">
        <is>
          <t>kart racing</t>
        </is>
      </c>
      <c r="B8232" t="inlineStr">
        <is>
          <t>Advanced strategies in kart racing'</t>
        </is>
      </c>
      <c r="C8232"/>
      <c r="D8232"/>
      <c r="E8232" t="inlineStr">
        <is>
          <t>https://www.youtube.com/results?search_query=Advanced+strategies+in+kart+racing'&amp;sp=EgQgAXAB</t>
        </is>
      </c>
    </row>
    <row r="8233" ht="25.5" customHeight="1">
      <c r="A8233" t="inlineStr">
        <is>
          <t>kart racing</t>
        </is>
      </c>
      <c r="B8233" t="inlineStr">
        <is>
          <t>Kart racing training routines'</t>
        </is>
      </c>
      <c r="C8233"/>
      <c r="D8233"/>
      <c r="E8233" t="inlineStr">
        <is>
          <t>https://www.youtube.com/results?search_query=Kart+racing+training+routines'&amp;sp=EgQgAXAB</t>
        </is>
      </c>
    </row>
    <row r="8234" ht="25.5" customHeight="1">
      <c r="A8234" t="inlineStr">
        <is>
          <t>monster truck</t>
        </is>
      </c>
      <c r="B8234" t="inlineStr">
        <is>
          <t>How to operate a monster truck</t>
        </is>
      </c>
      <c r="C8234"/>
      <c r="D8234"/>
      <c r="E8234" t="inlineStr">
        <is>
          <t>https://www.youtube.com/results?search_query=How+to+operate+a+monster+truck&amp;sp=EgQgAXAB</t>
        </is>
      </c>
    </row>
    <row r="8235" ht="25.5" customHeight="1">
      <c r="A8235" t="inlineStr">
        <is>
          <t>monster truck</t>
        </is>
      </c>
      <c r="B8235" t="inlineStr">
        <is>
          <t>Monster truck rallies best moments</t>
        </is>
      </c>
      <c r="C8235"/>
      <c r="D8235"/>
      <c r="E8235" t="inlineStr">
        <is>
          <t>https://www.youtube.com/results?search_query=Monster+truck+rallies+best+moments&amp;sp=EgQgAXAB</t>
        </is>
      </c>
    </row>
    <row r="8236" ht="25.5" customHeight="1">
      <c r="A8236" t="inlineStr">
        <is>
          <t>monster truck</t>
        </is>
      </c>
      <c r="B8236" t="inlineStr">
        <is>
          <t>Day in the life of a monster truck driver</t>
        </is>
      </c>
      <c r="C8236"/>
      <c r="D8236"/>
      <c r="E8236" t="inlineStr">
        <is>
          <t>https://www.youtube.com/results?search_query=Day+in+the+life+of+a+monster+truck+driver&amp;sp=EgQgAXAB</t>
        </is>
      </c>
    </row>
    <row r="8237" ht="25.5" customHeight="1">
      <c r="A8237" t="inlineStr">
        <is>
          <t>monster truck</t>
        </is>
      </c>
      <c r="B8237" t="inlineStr">
        <is>
          <t>How monster trucks are made</t>
        </is>
      </c>
      <c r="C8237"/>
      <c r="D8237"/>
      <c r="E8237" t="inlineStr">
        <is>
          <t>https://www.youtube.com/results?search_query=How+monster+trucks+are+made&amp;sp=EgQgAXAB</t>
        </is>
      </c>
    </row>
    <row r="8238" ht="25.5" customHeight="1">
      <c r="A8238" t="inlineStr">
        <is>
          <t>monster truck</t>
        </is>
      </c>
      <c r="B8238" t="inlineStr">
        <is>
          <t>Best Monster truck stunts compilation</t>
        </is>
      </c>
      <c r="C8238"/>
      <c r="D8238"/>
      <c r="E8238" t="inlineStr">
        <is>
          <t>https://www.youtube.com/results?search_query=Best+Monster+truck+stunts+compilation&amp;sp=EgQgAXAB</t>
        </is>
      </c>
    </row>
    <row r="8239" ht="25.5" customHeight="1">
      <c r="A8239" t="inlineStr">
        <is>
          <t>monster truck</t>
        </is>
      </c>
      <c r="B8239" t="inlineStr">
        <is>
          <t>Beginner's guide to monster truck racing</t>
        </is>
      </c>
      <c r="C8239"/>
      <c r="D8239"/>
      <c r="E8239" t="inlineStr">
        <is>
          <t>https://www.youtube.com/results?search_query=Beginner's+guide+to+monster+truck+racing&amp;sp=EgQgAXAB</t>
        </is>
      </c>
    </row>
    <row r="8240" ht="25.5" customHeight="1">
      <c r="A8240" t="inlineStr">
        <is>
          <t>monster truck</t>
        </is>
      </c>
      <c r="B8240" t="inlineStr">
        <is>
          <t>Behind the scenes of a monster truck show</t>
        </is>
      </c>
      <c r="C8240"/>
      <c r="D8240"/>
      <c r="E8240" t="inlineStr">
        <is>
          <t>https://www.youtube.com/results?search_query=Behind+the+scenes+of+a+monster+truck+show&amp;sp=EgQgAXAB</t>
        </is>
      </c>
    </row>
    <row r="8241" ht="25.5" customHeight="1">
      <c r="A8241" t="inlineStr">
        <is>
          <t>monster truck</t>
        </is>
      </c>
      <c r="B8241" t="inlineStr">
        <is>
          <t>Monster truck safety measures</t>
        </is>
      </c>
      <c r="C8241"/>
      <c r="D8241"/>
      <c r="E8241" t="inlineStr">
        <is>
          <t>https://www.youtube.com/results?search_query=Monster+truck+safety+measures&amp;sp=EgQgAXAB</t>
        </is>
      </c>
    </row>
    <row r="8242" ht="25.5" customHeight="1">
      <c r="A8242" t="inlineStr">
        <is>
          <t>monster truck</t>
        </is>
      </c>
      <c r="B8242" t="inlineStr">
        <is>
          <t>How to maintain a monster truck</t>
        </is>
      </c>
      <c r="C8242"/>
      <c r="D8242"/>
      <c r="E8242" t="inlineStr">
        <is>
          <t>https://www.youtube.com/results?search_query=How+to+maintain+a+monster+truck&amp;sp=EgQgAXAB</t>
        </is>
      </c>
    </row>
    <row r="8243" ht="25.5" customHeight="1">
      <c r="A8243" t="inlineStr">
        <is>
          <t>monster truck</t>
        </is>
      </c>
      <c r="B8243" t="inlineStr">
        <is>
          <t>Interviews with professional monster truck drivers</t>
        </is>
      </c>
      <c r="C8243"/>
      <c r="D8243"/>
      <c r="E8243" t="inlineStr">
        <is>
          <t>https://www.youtube.com/results?search_query=Interviews+with+professional+monster+truck+drivers&amp;sp=EgQgAXAB</t>
        </is>
      </c>
    </row>
    <row r="8244" ht="25.5" customHeight="1">
      <c r="A8244" t="inlineStr">
        <is>
          <t>mud bogging</t>
        </is>
      </c>
      <c r="B8244" t="inlineStr">
        <is>
          <t>How to start mud bogging</t>
        </is>
      </c>
      <c r="C8244"/>
      <c r="D8244"/>
      <c r="E8244" t="inlineStr">
        <is>
          <t>https://www.youtube.com/results?search_query=How+to+start+mud+bogging&amp;sp=EgQgAXAB</t>
        </is>
      </c>
    </row>
    <row r="8245" ht="25.5" customHeight="1">
      <c r="A8245" t="inlineStr">
        <is>
          <t>mud bogging</t>
        </is>
      </c>
      <c r="B8245" t="inlineStr">
        <is>
          <t>Basic mud bogging tips and tricks</t>
        </is>
      </c>
      <c r="C8245"/>
      <c r="D8245"/>
      <c r="E8245" t="inlineStr">
        <is>
          <t>https://www.youtube.com/results?search_query=Basic+mud+bogging+tips+and+tricks&amp;sp=EgQgAXAB</t>
        </is>
      </c>
    </row>
    <row r="8246" ht="25.5" customHeight="1">
      <c r="A8246" t="inlineStr">
        <is>
          <t>mud bogging</t>
        </is>
      </c>
      <c r="B8246" t="inlineStr">
        <is>
          <t>Mud bogging competitions highlights</t>
        </is>
      </c>
      <c r="C8246"/>
      <c r="D8246"/>
      <c r="E8246" t="inlineStr">
        <is>
          <t>https://www.youtube.com/results?search_query=Mud+bogging+competitions+highlights&amp;sp=EgQgAXAB</t>
        </is>
      </c>
    </row>
    <row r="8247" ht="25.5" customHeight="1">
      <c r="A8247" t="inlineStr">
        <is>
          <t>mud bogging</t>
        </is>
      </c>
      <c r="B8247" t="inlineStr">
        <is>
          <t>Day in the life of a professional mud bogger</t>
        </is>
      </c>
      <c r="C8247"/>
      <c r="D8247"/>
      <c r="E8247" t="inlineStr">
        <is>
          <t>https://www.youtube.com/results?search_query=Day+in+the+life+of+a+professional+mud+bogger&amp;sp=EgQgAXAB</t>
        </is>
      </c>
    </row>
    <row r="8248" ht="25.5" customHeight="1">
      <c r="A8248" t="inlineStr">
        <is>
          <t>mud bogging</t>
        </is>
      </c>
      <c r="B8248" t="inlineStr">
        <is>
          <t>Complete guide to mud bogging</t>
        </is>
      </c>
      <c r="C8248"/>
      <c r="D8248"/>
      <c r="E8248" t="inlineStr">
        <is>
          <t>https://www.youtube.com/results?search_query=Complete+guide+to+mud+bogging&amp;sp=EgQgAXAB</t>
        </is>
      </c>
    </row>
    <row r="8249" ht="25.5" customHeight="1">
      <c r="A8249" t="inlineStr">
        <is>
          <t>mud bogging</t>
        </is>
      </c>
      <c r="B8249" t="inlineStr">
        <is>
          <t>Best techniques for mud bogging</t>
        </is>
      </c>
      <c r="C8249"/>
      <c r="D8249"/>
      <c r="E8249" t="inlineStr">
        <is>
          <t>https://www.youtube.com/results?search_query=Best+techniques+for+mud+bogging&amp;sp=EgQgAXAB</t>
        </is>
      </c>
    </row>
    <row r="8250" ht="25.5" customHeight="1">
      <c r="A8250" t="inlineStr">
        <is>
          <t>mud bogging</t>
        </is>
      </c>
      <c r="B8250" t="inlineStr">
        <is>
          <t>Safety precautions for mud bogging</t>
        </is>
      </c>
      <c r="C8250"/>
      <c r="D8250"/>
      <c r="E8250" t="inlineStr">
        <is>
          <t>https://www.youtube.com/results?search_query=Safety+precautions+for+mud+bogging&amp;sp=EgQgAXAB</t>
        </is>
      </c>
    </row>
    <row r="8251" ht="25.5" customHeight="1">
      <c r="A8251" t="inlineStr">
        <is>
          <t>mud bogging</t>
        </is>
      </c>
      <c r="B8251" t="inlineStr">
        <is>
          <t>Building a mud bogging vehicle tutorial</t>
        </is>
      </c>
      <c r="C8251"/>
      <c r="D8251"/>
      <c r="E8251" t="inlineStr">
        <is>
          <t>https://www.youtube.com/results?search_query=Building+a+mud+bogging+vehicle+tutorial&amp;sp=EgQgAXAB</t>
        </is>
      </c>
    </row>
    <row r="8252" ht="25.5" customHeight="1">
      <c r="A8252" t="inlineStr">
        <is>
          <t>mud bogging</t>
        </is>
      </c>
      <c r="B8252" t="inlineStr">
        <is>
          <t>Mud bogging vehicle setup walkthrough</t>
        </is>
      </c>
      <c r="C8252"/>
      <c r="D8252"/>
      <c r="E8252" t="inlineStr">
        <is>
          <t>https://www.youtube.com/results?search_query=Mud+bogging+vehicle+setup+walkthrough&amp;sp=EgQgAXAB</t>
        </is>
      </c>
    </row>
    <row r="8253" ht="25.5" customHeight="1">
      <c r="A8253" t="inlineStr">
        <is>
          <t>mud bogging</t>
        </is>
      </c>
      <c r="B8253" t="inlineStr">
        <is>
          <t>Mud bogging championship full coverage</t>
        </is>
      </c>
      <c r="C8253"/>
      <c r="D8253"/>
      <c r="E8253" t="inlineStr">
        <is>
          <t>https://www.youtube.com/results?search_query=Mud+bogging+championship+full+coverage&amp;sp=EgQgAXAB</t>
        </is>
      </c>
    </row>
    <row r="8254" ht="25.5" customHeight="1">
      <c r="A8254" t="inlineStr">
        <is>
          <t>off-road racing</t>
        </is>
      </c>
      <c r="B8254" t="inlineStr">
        <is>
          <t>How to start with offroad racing</t>
        </is>
      </c>
      <c r="C8254"/>
      <c r="D8254"/>
      <c r="E8254" t="inlineStr">
        <is>
          <t>https://www.youtube.com/results?search_query=How+to+start+with+offroad+racing&amp;sp=EgQgAXAB</t>
        </is>
      </c>
    </row>
    <row r="8255" ht="25.5" customHeight="1">
      <c r="A8255" t="inlineStr">
        <is>
          <t>off-road racing</t>
        </is>
      </c>
      <c r="B8255" t="inlineStr">
        <is>
          <t>Offroad racing beginner's guide</t>
        </is>
      </c>
      <c r="C8255"/>
      <c r="D8255"/>
      <c r="E8255" t="inlineStr">
        <is>
          <t>https://www.youtube.com/results?search_query=Offroad+racing+beginner's+guide&amp;sp=EgQgAXAB</t>
        </is>
      </c>
    </row>
    <row r="8256" ht="25.5" customHeight="1">
      <c r="A8256" t="inlineStr">
        <is>
          <t>off-road racing</t>
        </is>
      </c>
      <c r="B8256" t="inlineStr">
        <is>
          <t>Best offroad racing techniques</t>
        </is>
      </c>
      <c r="C8256"/>
      <c r="D8256"/>
      <c r="E8256" t="inlineStr">
        <is>
          <t>https://www.youtube.com/results?search_query=Best+offroad+racing+techniques&amp;sp=EgQgAXAB</t>
        </is>
      </c>
    </row>
    <row r="8257" ht="25.5" customHeight="1">
      <c r="A8257" t="inlineStr">
        <is>
          <t>off-road racing</t>
        </is>
      </c>
      <c r="B8257" t="inlineStr">
        <is>
          <t>Day in the life of an offroad racer</t>
        </is>
      </c>
      <c r="C8257"/>
      <c r="D8257"/>
      <c r="E8257" t="inlineStr">
        <is>
          <t>https://www.youtube.com/results?search_query=Day+in+the+life+of+an+offroad+racer&amp;sp=EgQgAXAB</t>
        </is>
      </c>
    </row>
    <row r="8258" ht="25.5" customHeight="1">
      <c r="A8258" t="inlineStr">
        <is>
          <t>off-road racing</t>
        </is>
      </c>
      <c r="B8258" t="inlineStr">
        <is>
          <t>Most challenging offroad races</t>
        </is>
      </c>
      <c r="C8258"/>
      <c r="D8258"/>
      <c r="E8258" t="inlineStr">
        <is>
          <t>https://www.youtube.com/results?search_query=Most+challenging+offroad+races&amp;sp=EgQgAXAB</t>
        </is>
      </c>
    </row>
    <row r="8259" ht="25.5" customHeight="1">
      <c r="A8259" t="inlineStr">
        <is>
          <t>off-road racing</t>
        </is>
      </c>
      <c r="B8259" t="inlineStr">
        <is>
          <t>Offroad racing vehicle preparation tips</t>
        </is>
      </c>
      <c r="C8259"/>
      <c r="D8259"/>
      <c r="E8259" t="inlineStr">
        <is>
          <t>https://www.youtube.com/results?search_query=Offroad+racing+vehicle+preparation+tips&amp;sp=EgQgAXAB</t>
        </is>
      </c>
    </row>
    <row r="8260" ht="25.5" customHeight="1">
      <c r="A8260" t="inlineStr">
        <is>
          <t>off-road racing</t>
        </is>
      </c>
      <c r="B8260" t="inlineStr">
        <is>
          <t>Professional offroad racing training</t>
        </is>
      </c>
      <c r="C8260"/>
      <c r="D8260"/>
      <c r="E8260" t="inlineStr">
        <is>
          <t>https://www.youtube.com/results?search_query=Professional+offroad+racing+training&amp;sp=EgQgAXAB</t>
        </is>
      </c>
    </row>
    <row r="8261" ht="25.5" customHeight="1">
      <c r="A8261" t="inlineStr">
        <is>
          <t>off-road racing</t>
        </is>
      </c>
      <c r="B8261" t="inlineStr">
        <is>
          <t>Highlights of offroad racing championships</t>
        </is>
      </c>
      <c r="C8261"/>
      <c r="D8261"/>
      <c r="E8261" t="inlineStr">
        <is>
          <t>https://www.youtube.com/results?search_query=Highlights+of+offroad+racing+championships&amp;sp=EgQgAXAB</t>
        </is>
      </c>
    </row>
    <row r="8262" ht="25.5" customHeight="1">
      <c r="A8262" t="inlineStr">
        <is>
          <t>off-road racing</t>
        </is>
      </c>
      <c r="B8262" t="inlineStr">
        <is>
          <t>Tips for offroad racing safety</t>
        </is>
      </c>
      <c r="C8262"/>
      <c r="D8262"/>
      <c r="E8262" t="inlineStr">
        <is>
          <t>https://www.youtube.com/results?search_query=Tips+for+offroad+racing+safety&amp;sp=EgQgAXAB</t>
        </is>
      </c>
    </row>
    <row r="8263" ht="25.5" customHeight="1">
      <c r="A8263" t="inlineStr">
        <is>
          <t>off-road racing</t>
        </is>
      </c>
      <c r="B8263" t="inlineStr">
        <is>
          <t>Offroad racing strategies from experts.</t>
        </is>
      </c>
      <c r="C8263"/>
      <c r="D8263"/>
      <c r="E8263" t="inlineStr">
        <is>
          <t>https://www.youtube.com/results?search_query=Offroad+racing+strategies+from+experts.&amp;sp=EgQgAXAB</t>
        </is>
      </c>
    </row>
    <row r="8264" ht="25.5" customHeight="1">
      <c r="A8264" t="inlineStr">
        <is>
          <t>race of champions</t>
        </is>
      </c>
      <c r="B8264" t="inlineStr">
        <is>
          <t>Race of Champions highlights</t>
        </is>
      </c>
      <c r="C8264"/>
      <c r="D8264"/>
      <c r="E8264" t="inlineStr">
        <is>
          <t>https://www.youtube.com/results?search_query=Race+of+Champions+highlights&amp;sp=EgQgAXAB</t>
        </is>
      </c>
    </row>
    <row r="8265" ht="25.5" customHeight="1">
      <c r="A8265" t="inlineStr">
        <is>
          <t>race of champions</t>
        </is>
      </c>
      <c r="B8265" t="inlineStr">
        <is>
          <t>Top moments in Race of Champions history</t>
        </is>
      </c>
      <c r="C8265"/>
      <c r="D8265"/>
      <c r="E8265" t="inlineStr">
        <is>
          <t>https://www.youtube.com/results?search_query=Top+moments+in+Race+of+Champions+history&amp;sp=EgQgAXAB</t>
        </is>
      </c>
    </row>
    <row r="8266" ht="25.5" customHeight="1">
      <c r="A8266" t="inlineStr">
        <is>
          <t>race of champions</t>
        </is>
      </c>
      <c r="B8266" t="inlineStr">
        <is>
          <t>How to qualify for Race of Champions</t>
        </is>
      </c>
      <c r="C8266"/>
      <c r="D8266"/>
      <c r="E8266" t="inlineStr">
        <is>
          <t>https://www.youtube.com/results?search_query=How+to+qualify+for+Race+of+Champions&amp;sp=EgQgAXAB</t>
        </is>
      </c>
    </row>
    <row r="8267" ht="25.5" customHeight="1">
      <c r="A8267" t="inlineStr">
        <is>
          <t>race of champions</t>
        </is>
      </c>
      <c r="B8267" t="inlineStr">
        <is>
          <t>Day in the life of a Race of Champions driver</t>
        </is>
      </c>
      <c r="C8267"/>
      <c r="D8267"/>
      <c r="E8267" t="inlineStr">
        <is>
          <t>https://www.youtube.com/results?search_query=Day+in+the+life+of+a+Race+of+Champions+driver&amp;sp=EgQgAXAB</t>
        </is>
      </c>
    </row>
    <row r="8268" ht="25.5" customHeight="1">
      <c r="A8268" t="inlineStr">
        <is>
          <t>race of champions</t>
        </is>
      </c>
      <c r="B8268" t="inlineStr">
        <is>
          <t>Race of Champions behind the scenes</t>
        </is>
      </c>
      <c r="C8268"/>
      <c r="D8268"/>
      <c r="E8268" t="inlineStr">
        <is>
          <t>https://www.youtube.com/results?search_query=Race+of+Champions+behind+the+scenes&amp;sp=EgQgAXAB</t>
        </is>
      </c>
    </row>
    <row r="8269" ht="25.5" customHeight="1">
      <c r="A8269" t="inlineStr">
        <is>
          <t>race of champions</t>
        </is>
      </c>
      <c r="B8269" t="inlineStr">
        <is>
          <t>Race of Champions: driver interviews</t>
        </is>
      </c>
      <c r="C8269"/>
      <c r="D8269"/>
      <c r="E8269" t="inlineStr">
        <is>
          <t>https://www.youtube.com/results?search_query=Race+of+Champions:+driver+interviews&amp;sp=EgQgAXAB</t>
        </is>
      </c>
    </row>
    <row r="8270" ht="25.5" customHeight="1">
      <c r="A8270" t="inlineStr">
        <is>
          <t>race of champions</t>
        </is>
      </c>
      <c r="B8270" t="inlineStr">
        <is>
          <t>Race of Champions: training routines</t>
        </is>
      </c>
      <c r="C8270"/>
      <c r="D8270"/>
      <c r="E8270" t="inlineStr">
        <is>
          <t>https://www.youtube.com/results?search_query=Race+of+Champions:+training+routines&amp;sp=EgQgAXAB</t>
        </is>
      </c>
    </row>
    <row r="8271" ht="25.5" customHeight="1">
      <c r="A8271" t="inlineStr">
        <is>
          <t>race of champions</t>
        </is>
      </c>
      <c r="B8271" t="inlineStr">
        <is>
          <t>Best Race of Champions races</t>
        </is>
      </c>
      <c r="C8271"/>
      <c r="D8271"/>
      <c r="E8271" t="inlineStr">
        <is>
          <t>https://www.youtube.com/results?search_query=Best+Race+of+Champions+races&amp;sp=EgQgAXAB</t>
        </is>
      </c>
    </row>
    <row r="8272" ht="25.5" customHeight="1">
      <c r="A8272" t="inlineStr">
        <is>
          <t>race of champions</t>
        </is>
      </c>
      <c r="B8272" t="inlineStr">
        <is>
          <t>How to watch Race of Champions live</t>
        </is>
      </c>
      <c r="C8272"/>
      <c r="D8272"/>
      <c r="E8272" t="inlineStr">
        <is>
          <t>https://www.youtube.com/results?search_query=How+to+watch+Race+of+Champions+live&amp;sp=EgQgAXAB</t>
        </is>
      </c>
    </row>
    <row r="8273" ht="25.5" customHeight="1">
      <c r="A8273" t="inlineStr">
        <is>
          <t>race of champions</t>
        </is>
      </c>
      <c r="B8273" t="inlineStr">
        <is>
          <t>Racing techniques used in Race of Champions</t>
        </is>
      </c>
      <c r="C8273"/>
      <c r="D8273"/>
      <c r="E8273" t="inlineStr">
        <is>
          <t>https://www.youtube.com/results?search_query=Racing+techniques+used+in+Race+of+Champions&amp;sp=EgQgAXAB</t>
        </is>
      </c>
    </row>
    <row r="8274" ht="25.5" customHeight="1">
      <c r="A8274" t="inlineStr">
        <is>
          <t>rallycross</t>
        </is>
      </c>
      <c r="B8274" t="inlineStr">
        <is>
          <t>How to get started in Rallycross</t>
        </is>
      </c>
      <c r="C8274"/>
      <c r="D8274"/>
      <c r="E8274" t="inlineStr">
        <is>
          <t>https://www.youtube.com/results?search_query=How+to+get+started+in+Rallycross&amp;sp=EgQgAXAB</t>
        </is>
      </c>
    </row>
    <row r="8275" ht="25.5" customHeight="1">
      <c r="A8275" t="inlineStr">
        <is>
          <t>rallycross</t>
        </is>
      </c>
      <c r="B8275" t="inlineStr">
        <is>
          <t>Rules of Rallycross racing explained</t>
        </is>
      </c>
      <c r="C8275"/>
      <c r="D8275"/>
      <c r="E8275" t="inlineStr">
        <is>
          <t>https://www.youtube.com/results?search_query=Rules+of+Rallycross+racing+explained&amp;sp=EgQgAXAB</t>
        </is>
      </c>
    </row>
    <row r="8276" ht="25.5" customHeight="1">
      <c r="A8276" t="inlineStr">
        <is>
          <t>rallycross</t>
        </is>
      </c>
      <c r="B8276" t="inlineStr">
        <is>
          <t>Day in the life of a Rallycross driver</t>
        </is>
      </c>
      <c r="C8276"/>
      <c r="D8276"/>
      <c r="E8276" t="inlineStr">
        <is>
          <t>https://www.youtube.com/results?search_query=Day+in+the+life+of+a+Rallycross+driver&amp;sp=EgQgAXAB</t>
        </is>
      </c>
    </row>
    <row r="8277" ht="25.5" customHeight="1">
      <c r="A8277" t="inlineStr">
        <is>
          <t>rallycross</t>
        </is>
      </c>
      <c r="B8277" t="inlineStr">
        <is>
          <t>Best Rallycross races of all time</t>
        </is>
      </c>
      <c r="C8277"/>
      <c r="D8277"/>
      <c r="E8277" t="inlineStr">
        <is>
          <t>https://www.youtube.com/results?search_query=Best+Rallycross+races+of+all+time&amp;sp=EgQgAXAB</t>
        </is>
      </c>
    </row>
    <row r="8278" ht="25.5" customHeight="1">
      <c r="A8278" t="inlineStr">
        <is>
          <t>rallycross</t>
        </is>
      </c>
      <c r="B8278" t="inlineStr">
        <is>
          <t>Rallycross car build tutorial</t>
        </is>
      </c>
      <c r="C8278"/>
      <c r="D8278"/>
      <c r="E8278" t="inlineStr">
        <is>
          <t>https://www.youtube.com/results?search_query=Rallycross+car+build+tutorial&amp;sp=EgQgAXAB</t>
        </is>
      </c>
    </row>
    <row r="8279" ht="25.5" customHeight="1">
      <c r="A8279" t="inlineStr">
        <is>
          <t>rallycross</t>
        </is>
      </c>
      <c r="B8279" t="inlineStr">
        <is>
          <t>Guide to Rallycross techniques and strategies</t>
        </is>
      </c>
      <c r="C8279"/>
      <c r="D8279"/>
      <c r="E8279" t="inlineStr">
        <is>
          <t>https://www.youtube.com/results?search_query=Guide+to+Rallycross+techniques+and+strategies&amp;sp=EgQgAXAB</t>
        </is>
      </c>
    </row>
    <row r="8280" ht="25.5" customHeight="1">
      <c r="A8280" t="inlineStr">
        <is>
          <t>rallycross</t>
        </is>
      </c>
      <c r="B8280" t="inlineStr">
        <is>
          <t>Rallycross car setup guide</t>
        </is>
      </c>
      <c r="C8280"/>
      <c r="D8280"/>
      <c r="E8280" t="inlineStr">
        <is>
          <t>https://www.youtube.com/results?search_query=Rallycross+car+setup+guide&amp;sp=EgQgAXAB</t>
        </is>
      </c>
    </row>
    <row r="8281" ht="25.5" customHeight="1">
      <c r="A8281" t="inlineStr">
        <is>
          <t>rallycross</t>
        </is>
      </c>
      <c r="B8281" t="inlineStr">
        <is>
          <t>Documentary on the history of Rallycross</t>
        </is>
      </c>
      <c r="C8281"/>
      <c r="D8281"/>
      <c r="E8281" t="inlineStr">
        <is>
          <t>https://www.youtube.com/results?search_query=Documentary+on+the+history+of+Rallycross&amp;sp=EgQgAXAB</t>
        </is>
      </c>
    </row>
    <row r="8282" ht="25.5" customHeight="1">
      <c r="A8282" t="inlineStr">
        <is>
          <t>rallycross</t>
        </is>
      </c>
      <c r="B8282" t="inlineStr">
        <is>
          <t>Training routine for Rallycross drivers</t>
        </is>
      </c>
      <c r="C8282"/>
      <c r="D8282"/>
      <c r="E8282" t="inlineStr">
        <is>
          <t>https://www.youtube.com/results?search_query=Training+routine+for+Rallycross+drivers&amp;sp=EgQgAXAB</t>
        </is>
      </c>
    </row>
    <row r="8283" ht="25.5" customHeight="1">
      <c r="A8283" t="inlineStr">
        <is>
          <t>rallycross</t>
        </is>
      </c>
      <c r="B8283" t="inlineStr">
        <is>
          <t>Behind the scenes of a Rallycross event</t>
        </is>
      </c>
      <c r="C8283"/>
      <c r="D8283"/>
      <c r="E8283" t="inlineStr">
        <is>
          <t>https://www.youtube.com/results?search_query=Behind+the+scenes+of+a+Rallycross+event&amp;sp=EgQgAXAB</t>
        </is>
      </c>
    </row>
    <row r="8284" ht="25.5" customHeight="1">
      <c r="A8284" t="inlineStr">
        <is>
          <t>rallying</t>
        </is>
      </c>
      <c r="B8284" t="inlineStr">
        <is>
          <t>How to drive a rally car</t>
        </is>
      </c>
      <c r="C8284"/>
      <c r="D8284"/>
      <c r="E8284" t="inlineStr">
        <is>
          <t>https://www.youtube.com/results?search_query=How+to+drive+a+rally+car&amp;sp=EgQgAXAB</t>
        </is>
      </c>
    </row>
    <row r="8285" ht="25.5" customHeight="1">
      <c r="A8285" t="inlineStr">
        <is>
          <t>rallying</t>
        </is>
      </c>
      <c r="B8285" t="inlineStr">
        <is>
          <t>Becoming a rally driver: day in the life</t>
        </is>
      </c>
      <c r="C8285"/>
      <c r="D8285"/>
      <c r="E8285" t="inlineStr">
        <is>
          <t>https://www.youtube.com/results?search_query=Becoming+a+rally+driver:+day+in+the+life&amp;sp=EgQgAXAB</t>
        </is>
      </c>
    </row>
    <row r="8286" ht="25.5" customHeight="1">
      <c r="A8286" t="inlineStr">
        <is>
          <t>rallying</t>
        </is>
      </c>
      <c r="B8286" t="inlineStr">
        <is>
          <t>Tips for rallying beginners</t>
        </is>
      </c>
      <c r="C8286"/>
      <c r="D8286"/>
      <c r="E8286" t="inlineStr">
        <is>
          <t>https://www.youtube.com/results?search_query=Tips+for+rallying+beginners&amp;sp=EgQgAXAB</t>
        </is>
      </c>
    </row>
    <row r="8287" ht="25.5" customHeight="1">
      <c r="A8287" t="inlineStr">
        <is>
          <t>rallying</t>
        </is>
      </c>
      <c r="B8287" t="inlineStr">
        <is>
          <t>How to prepare for your first rally race</t>
        </is>
      </c>
      <c r="C8287"/>
      <c r="D8287"/>
      <c r="E8287" t="inlineStr">
        <is>
          <t>https://www.youtube.com/results?search_query=How+to+prepare+for+your+first+rally+race&amp;sp=EgQgAXAB</t>
        </is>
      </c>
    </row>
    <row r="8288" ht="25.5" customHeight="1">
      <c r="A8288" t="inlineStr">
        <is>
          <t>rallying</t>
        </is>
      </c>
      <c r="B8288" t="inlineStr">
        <is>
          <t>Best rally cars and how to choose one</t>
        </is>
      </c>
      <c r="C8288"/>
      <c r="D8288"/>
      <c r="E8288" t="inlineStr">
        <is>
          <t>https://www.youtube.com/results?search_query=Best+rally+cars+and+how+to+choose+one&amp;sp=EgQgAXAB</t>
        </is>
      </c>
    </row>
    <row r="8289" ht="25.5" customHeight="1">
      <c r="A8289" t="inlineStr">
        <is>
          <t>rallying</t>
        </is>
      </c>
      <c r="B8289" t="inlineStr">
        <is>
          <t>The history of rallying</t>
        </is>
      </c>
      <c r="C8289"/>
      <c r="D8289"/>
      <c r="E8289" t="inlineStr">
        <is>
          <t>https://www.youtube.com/results?search_query=The+history+of+rallying&amp;sp=EgQgAXAB</t>
        </is>
      </c>
    </row>
    <row r="8290" ht="25.5" customHeight="1">
      <c r="A8290" t="inlineStr">
        <is>
          <t>rallying</t>
        </is>
      </c>
      <c r="B8290" t="inlineStr">
        <is>
          <t>Documentary on World Rally Championship</t>
        </is>
      </c>
      <c r="C8290"/>
      <c r="D8290"/>
      <c r="E8290" t="inlineStr">
        <is>
          <t>https://www.youtube.com/results?search_query=Documentary+on+World+Rally+Championship&amp;sp=EgQgAXAB</t>
        </is>
      </c>
    </row>
    <row r="8291" ht="25.5" customHeight="1">
      <c r="A8291" t="inlineStr">
        <is>
          <t>rallying</t>
        </is>
      </c>
      <c r="B8291" t="inlineStr">
        <is>
          <t>Introduction to rally car mechanics</t>
        </is>
      </c>
      <c r="C8291"/>
      <c r="D8291"/>
      <c r="E8291" t="inlineStr">
        <is>
          <t>https://www.youtube.com/results?search_query=Introduction+to+rally+car+mechanics&amp;sp=EgQgAXAB</t>
        </is>
      </c>
    </row>
    <row r="8292" ht="25.5" customHeight="1">
      <c r="A8292" t="inlineStr">
        <is>
          <t>rallying</t>
        </is>
      </c>
      <c r="B8292" t="inlineStr">
        <is>
          <t>Training exercises for rally drivers</t>
        </is>
      </c>
      <c r="C8292"/>
      <c r="D8292"/>
      <c r="E8292" t="inlineStr">
        <is>
          <t>https://www.youtube.com/results?search_query=Training+exercises+for+rally+drivers&amp;sp=EgQgAXAB</t>
        </is>
      </c>
    </row>
    <row r="8293" ht="25.5" customHeight="1">
      <c r="A8293" t="inlineStr">
        <is>
          <t>rallying</t>
        </is>
      </c>
      <c r="B8293" t="inlineStr">
        <is>
          <t>How to navigate in rallying: tips and techniques</t>
        </is>
      </c>
      <c r="C8293"/>
      <c r="D8293"/>
      <c r="E8293" t="inlineStr">
        <is>
          <t>https://www.youtube.com/results?search_query=How+to+navigate+in+rallying:+tips+and+techniques&amp;sp=EgQgAXAB</t>
        </is>
      </c>
    </row>
    <row r="8294" ht="25.5" customHeight="1">
      <c r="A8294" t="inlineStr">
        <is>
          <t>short track motor racing</t>
        </is>
      </c>
      <c r="B8294" t="inlineStr">
        <is>
          <t>How to start short track motor racing</t>
        </is>
      </c>
      <c r="C8294"/>
      <c r="D8294"/>
      <c r="E8294" t="inlineStr">
        <is>
          <t>https://www.youtube.com/results?search_query=How+to+start+short+track+motor+racing&amp;sp=EgQgAXAB</t>
        </is>
      </c>
    </row>
    <row r="8295" ht="25.5" customHeight="1">
      <c r="A8295" t="inlineStr">
        <is>
          <t>short track motor racing</t>
        </is>
      </c>
      <c r="B8295" t="inlineStr">
        <is>
          <t>Basics of short track motor racing</t>
        </is>
      </c>
      <c r="C8295"/>
      <c r="D8295"/>
      <c r="E8295" t="inlineStr">
        <is>
          <t>https://www.youtube.com/results?search_query=Basics+of+short+track+motor+racing&amp;sp=EgQgAXAB</t>
        </is>
      </c>
    </row>
    <row r="8296" ht="25.5" customHeight="1">
      <c r="A8296" t="inlineStr">
        <is>
          <t>short track motor racing</t>
        </is>
      </c>
      <c r="B8296" t="inlineStr">
        <is>
          <t>Grand championships short track motor racing</t>
        </is>
      </c>
      <c r="C8296"/>
      <c r="D8296"/>
      <c r="E8296" t="inlineStr">
        <is>
          <t>https://www.youtube.com/results?search_query=Grand+championships+short+track+motor+racing&amp;sp=EgQgAXAB</t>
        </is>
      </c>
    </row>
    <row r="8297" ht="25.5" customHeight="1">
      <c r="A8297" t="inlineStr">
        <is>
          <t>short track motor racing</t>
        </is>
      </c>
      <c r="B8297" t="inlineStr">
        <is>
          <t>Day in the life of a short track motor racer</t>
        </is>
      </c>
      <c r="C8297"/>
      <c r="D8297"/>
      <c r="E8297" t="inlineStr">
        <is>
          <t>https://www.youtube.com/results?search_query=Day+in+the+life+of+a+short+track+motor+racer&amp;sp=EgQgAXAB</t>
        </is>
      </c>
    </row>
    <row r="8298" ht="25.5" customHeight="1">
      <c r="A8298" t="inlineStr">
        <is>
          <t>short track motor racing</t>
        </is>
      </c>
      <c r="B8298" t="inlineStr">
        <is>
          <t>Techniques in short track motor racing</t>
        </is>
      </c>
      <c r="C8298"/>
      <c r="D8298"/>
      <c r="E8298" t="inlineStr">
        <is>
          <t>https://www.youtube.com/results?search_query=Techniques+in+short+track+motor+racing&amp;sp=EgQgAXAB</t>
        </is>
      </c>
    </row>
    <row r="8299" ht="25.5" customHeight="1">
      <c r="A8299" t="inlineStr">
        <is>
          <t>short track motor racing</t>
        </is>
      </c>
      <c r="B8299" t="inlineStr">
        <is>
          <t>Short track motor racing for beginners</t>
        </is>
      </c>
      <c r="C8299"/>
      <c r="D8299"/>
      <c r="E8299" t="inlineStr">
        <is>
          <t>https://www.youtube.com/results?search_query=Short+track+motor+racing+for+beginners&amp;sp=EgQgAXAB</t>
        </is>
      </c>
    </row>
    <row r="8300" ht="25.5" customHeight="1">
      <c r="A8300" t="inlineStr">
        <is>
          <t>short track motor racing</t>
        </is>
      </c>
      <c r="B8300" t="inlineStr">
        <is>
          <t>Short track motor racing training routines</t>
        </is>
      </c>
      <c r="C8300"/>
      <c r="D8300"/>
      <c r="E8300" t="inlineStr">
        <is>
          <t>https://www.youtube.com/results?search_query=Short+track+motor+racing+training+routines&amp;sp=EgQgAXAB</t>
        </is>
      </c>
    </row>
    <row r="8301" ht="25.5" customHeight="1">
      <c r="A8301" t="inlineStr">
        <is>
          <t>short track motor racing</t>
        </is>
      </c>
      <c r="B8301" t="inlineStr">
        <is>
          <t>Most amazing short track motor races</t>
        </is>
      </c>
      <c r="C8301"/>
      <c r="D8301"/>
      <c r="E8301" t="inlineStr">
        <is>
          <t>https://www.youtube.com/results?search_query=Most+amazing+short+track+motor+races&amp;sp=EgQgAXAB</t>
        </is>
      </c>
    </row>
    <row r="8302" ht="25.5" customHeight="1">
      <c r="A8302" t="inlineStr">
        <is>
          <t>short track motor racing</t>
        </is>
      </c>
      <c r="B8302" t="inlineStr">
        <is>
          <t>Best short track motor racing practices</t>
        </is>
      </c>
      <c r="C8302"/>
      <c r="D8302"/>
      <c r="E8302" t="inlineStr">
        <is>
          <t>https://www.youtube.com/results?search_query=Best+short+track+motor+racing+practices&amp;sp=EgQgAXAB</t>
        </is>
      </c>
    </row>
    <row r="8303" ht="25.5" customHeight="1">
      <c r="A8303" t="inlineStr">
        <is>
          <t>short track motor racing</t>
        </is>
      </c>
      <c r="B8303" t="inlineStr">
        <is>
          <t>Short track motor racing: top drivers and their strategies</t>
        </is>
      </c>
      <c r="C8303"/>
      <c r="D8303"/>
      <c r="E8303" t="inlineStr">
        <is>
          <t>https://www.youtube.com/results?search_query=Short+track+motor+racing:+top+drivers+and+their+strategies&amp;sp=EgQgAXAB</t>
        </is>
      </c>
    </row>
    <row r="8304" ht="25.5" customHeight="1">
      <c r="A8304" t="inlineStr">
        <is>
          <t>sports car racing</t>
        </is>
      </c>
      <c r="B8304" t="inlineStr">
        <is>
          <t>How to start sports car racing</t>
        </is>
      </c>
      <c r="C8304"/>
      <c r="D8304"/>
      <c r="E8304" t="inlineStr">
        <is>
          <t>https://www.youtube.com/results?search_query=How+to+start+sports+car+racing&amp;sp=EgQgAXAB</t>
        </is>
      </c>
    </row>
    <row r="8305" ht="25.5" customHeight="1">
      <c r="A8305" t="inlineStr">
        <is>
          <t>sports car racing</t>
        </is>
      </c>
      <c r="B8305" t="inlineStr">
        <is>
          <t>Beginner's guide to sports car racing</t>
        </is>
      </c>
      <c r="C8305"/>
      <c r="D8305"/>
      <c r="E8305" t="inlineStr">
        <is>
          <t>https://www.youtube.com/results?search_query=Beginner's+guide+to+sports+car+racing&amp;sp=EgQgAXAB</t>
        </is>
      </c>
    </row>
    <row r="8306" ht="25.5" customHeight="1">
      <c r="A8306" t="inlineStr">
        <is>
          <t>sports car racing</t>
        </is>
      </c>
      <c r="B8306" t="inlineStr">
        <is>
          <t>Sports car racing techniques</t>
        </is>
      </c>
      <c r="C8306"/>
      <c r="D8306"/>
      <c r="E8306" t="inlineStr">
        <is>
          <t>https://www.youtube.com/results?search_query=Sports+car+racing+techniques&amp;sp=EgQgAXAB</t>
        </is>
      </c>
    </row>
    <row r="8307" ht="25.5" customHeight="1">
      <c r="A8307" t="inlineStr">
        <is>
          <t>sports car racing</t>
        </is>
      </c>
      <c r="B8307" t="inlineStr">
        <is>
          <t>Day in the life of a sports car racer</t>
        </is>
      </c>
      <c r="C8307"/>
      <c r="D8307"/>
      <c r="E8307" t="inlineStr">
        <is>
          <t>https://www.youtube.com/results?search_query=Day+in+the+life+of+a+sports+car+racer&amp;sp=EgQgAXAB</t>
        </is>
      </c>
    </row>
    <row r="8308" ht="25.5" customHeight="1">
      <c r="A8308" t="inlineStr">
        <is>
          <t>sports car racing</t>
        </is>
      </c>
      <c r="B8308" t="inlineStr">
        <is>
          <t>History of sports car racing</t>
        </is>
      </c>
      <c r="C8308"/>
      <c r="D8308"/>
      <c r="E8308" t="inlineStr">
        <is>
          <t>https://www.youtube.com/results?search_query=History+of+sports+car+racing&amp;sp=EgQgAXAB</t>
        </is>
      </c>
    </row>
    <row r="8309" ht="25.5" customHeight="1">
      <c r="A8309" t="inlineStr">
        <is>
          <t>sports car racing</t>
        </is>
      </c>
      <c r="B8309" t="inlineStr">
        <is>
          <t>Sports car racing: rules and regulations</t>
        </is>
      </c>
      <c r="C8309"/>
      <c r="D8309"/>
      <c r="E8309" t="inlineStr">
        <is>
          <t>https://www.youtube.com/results?search_query=Sports+car+racing:+rules+and+regulations&amp;sp=EgQgAXAB</t>
        </is>
      </c>
    </row>
    <row r="8310" ht="25.5" customHeight="1">
      <c r="A8310" t="inlineStr">
        <is>
          <t>sports car racing</t>
        </is>
      </c>
      <c r="B8310" t="inlineStr">
        <is>
          <t>Sports car racing championships highlights</t>
        </is>
      </c>
      <c r="C8310"/>
      <c r="D8310"/>
      <c r="E8310" t="inlineStr">
        <is>
          <t>https://www.youtube.com/results?search_query=Sports+car+racing+championships+highlights&amp;sp=EgQgAXAB</t>
        </is>
      </c>
    </row>
    <row r="8311" ht="25.5" customHeight="1">
      <c r="A8311" t="inlineStr">
        <is>
          <t>sports car racing</t>
        </is>
      </c>
      <c r="B8311" t="inlineStr">
        <is>
          <t>Greatest moments in sports car racing</t>
        </is>
      </c>
      <c r="C8311"/>
      <c r="D8311"/>
      <c r="E8311" t="inlineStr">
        <is>
          <t>https://www.youtube.com/results?search_query=Greatest+moments+in+sports+car+racing&amp;sp=EgQgAXAB</t>
        </is>
      </c>
    </row>
    <row r="8312" ht="25.5" customHeight="1">
      <c r="A8312" t="inlineStr">
        <is>
          <t>sports car racing</t>
        </is>
      </c>
      <c r="B8312" t="inlineStr">
        <is>
          <t>Documentary on professional sports car racing</t>
        </is>
      </c>
      <c r="C8312"/>
      <c r="D8312"/>
      <c r="E8312" t="inlineStr">
        <is>
          <t>https://www.youtube.com/results?search_query=Documentary+on+professional+sports+car+racing&amp;sp=EgQgAXAB</t>
        </is>
      </c>
    </row>
    <row r="8313" ht="25.5" customHeight="1">
      <c r="A8313" t="inlineStr">
        <is>
          <t>sports car racing</t>
        </is>
      </c>
      <c r="B8313" t="inlineStr">
        <is>
          <t>Differences between sports car racing and formula racing</t>
        </is>
      </c>
      <c r="C8313"/>
      <c r="D8313"/>
      <c r="E8313" t="inlineStr">
        <is>
          <t>https://www.youtube.com/results?search_query=Differences+between+sports+car+racing+and+formula+racing&amp;sp=EgQgAXAB</t>
        </is>
      </c>
    </row>
    <row r="8314" ht="25.5" customHeight="1">
      <c r="A8314" t="inlineStr">
        <is>
          <t>sprint car racing</t>
        </is>
      </c>
      <c r="B8314" t="inlineStr">
        <is>
          <t>How to start sprint car racing</t>
        </is>
      </c>
      <c r="C8314"/>
      <c r="D8314"/>
      <c r="E8314" t="inlineStr">
        <is>
          <t>https://www.youtube.com/results?search_query=How+to+start+sprint+car+racing&amp;sp=EgQgAXAB</t>
        </is>
      </c>
    </row>
    <row r="8315" ht="25.5" customHeight="1">
      <c r="A8315" t="inlineStr">
        <is>
          <t>sprint car racing</t>
        </is>
      </c>
      <c r="B8315" t="inlineStr">
        <is>
          <t>Sprint car racing ultimate guide</t>
        </is>
      </c>
      <c r="C8315"/>
      <c r="D8315"/>
      <c r="E8315" t="inlineStr">
        <is>
          <t>https://www.youtube.com/results?search_query=Sprint+car+racing+ultimate+guide&amp;sp=EgQgAXAB</t>
        </is>
      </c>
    </row>
    <row r="8316" ht="25.5" customHeight="1">
      <c r="A8316" t="inlineStr">
        <is>
          <t>sprint car racing</t>
        </is>
      </c>
      <c r="B8316" t="inlineStr">
        <is>
          <t>Day in the life of a sprint car racer</t>
        </is>
      </c>
      <c r="C8316"/>
      <c r="D8316"/>
      <c r="E8316" t="inlineStr">
        <is>
          <t>https://www.youtube.com/results?search_query=Day+in+the+life+of+a+sprint+car+racer&amp;sp=EgQgAXAB</t>
        </is>
      </c>
    </row>
    <row r="8317" ht="25.5" customHeight="1">
      <c r="A8317" t="inlineStr">
        <is>
          <t>sprint car racing</t>
        </is>
      </c>
      <c r="B8317" t="inlineStr">
        <is>
          <t>Sprint car racing technique tutorials</t>
        </is>
      </c>
      <c r="C8317"/>
      <c r="D8317"/>
      <c r="E8317" t="inlineStr">
        <is>
          <t>https://www.youtube.com/results?search_query=Sprint+car+racing+technique+tutorials&amp;sp=EgQgAXAB</t>
        </is>
      </c>
    </row>
    <row r="8318" ht="25.5" customHeight="1">
      <c r="A8318" t="inlineStr">
        <is>
          <t>sprint car racing</t>
        </is>
      </c>
      <c r="B8318" t="inlineStr">
        <is>
          <t>Tips for sprint car racing</t>
        </is>
      </c>
      <c r="C8318"/>
      <c r="D8318"/>
      <c r="E8318" t="inlineStr">
        <is>
          <t>https://www.youtube.com/results?search_query=Tips+for+sprint+car+racing&amp;sp=EgQgAXAB</t>
        </is>
      </c>
    </row>
    <row r="8319" ht="25.5" customHeight="1">
      <c r="A8319" t="inlineStr">
        <is>
          <t>sprint car racing</t>
        </is>
      </c>
      <c r="B8319" t="inlineStr">
        <is>
          <t>Inside look at sprint car racing</t>
        </is>
      </c>
      <c r="C8319"/>
      <c r="D8319"/>
      <c r="E8319" t="inlineStr">
        <is>
          <t>https://www.youtube.com/results?search_query=Inside+look+at+sprint+car+racing&amp;sp=EgQgAXAB</t>
        </is>
      </c>
    </row>
    <row r="8320" ht="25.5" customHeight="1">
      <c r="A8320" t="inlineStr">
        <is>
          <t>sprint car racing</t>
        </is>
      </c>
      <c r="B8320" t="inlineStr">
        <is>
          <t>Sprint car racing, all you need to know</t>
        </is>
      </c>
      <c r="C8320"/>
      <c r="D8320"/>
      <c r="E8320" t="inlineStr">
        <is>
          <t>https://www.youtube.com/results?search_query=Sprint+car+racing, +all+you+need+to+know&amp;sp=EgQgAXAB</t>
        </is>
      </c>
    </row>
    <row r="8321" ht="25.5" customHeight="1">
      <c r="A8321" t="inlineStr">
        <is>
          <t>sprint car racing</t>
        </is>
      </c>
      <c r="B8321" t="inlineStr">
        <is>
          <t>How to improve your sprint car racing skills</t>
        </is>
      </c>
      <c r="C8321"/>
      <c r="D8321"/>
      <c r="E8321" t="inlineStr">
        <is>
          <t>https://www.youtube.com/results?search_query=How+to+improve+your+sprint+car+racing+skills&amp;sp=EgQgAXAB</t>
        </is>
      </c>
    </row>
    <row r="8322" ht="25.5" customHeight="1">
      <c r="A8322" t="inlineStr">
        <is>
          <t>sprint car racing</t>
        </is>
      </c>
      <c r="B8322" t="inlineStr">
        <is>
          <t>The science behind sprint car racing</t>
        </is>
      </c>
      <c r="C8322"/>
      <c r="D8322"/>
      <c r="E8322" t="inlineStr">
        <is>
          <t>https://www.youtube.com/results?search_query=The+science+behind+sprint+car+racing&amp;sp=EgQgAXAB</t>
        </is>
      </c>
    </row>
    <row r="8323" ht="25.5" customHeight="1">
      <c r="A8323" t="inlineStr">
        <is>
          <t>sprint car racing</t>
        </is>
      </c>
      <c r="B8323" t="inlineStr">
        <is>
          <t>Best strategies for sprint car racing</t>
        </is>
      </c>
      <c r="C8323"/>
      <c r="D8323"/>
      <c r="E8323" t="inlineStr">
        <is>
          <t>https://www.youtube.com/results?search_query=Best+strategies+for+sprint+car+racing&amp;sp=EgQgAXAB</t>
        </is>
      </c>
    </row>
    <row r="8324" ht="25.5" customHeight="1">
      <c r="A8324" t="inlineStr">
        <is>
          <t>street racing</t>
        </is>
      </c>
      <c r="B8324" t="inlineStr">
        <is>
          <t>How to get started with street racing safely</t>
        </is>
      </c>
      <c r="C8324"/>
      <c r="D8324"/>
      <c r="E8324" t="inlineStr">
        <is>
          <t>https://www.youtube.com/results?search_query=How+to+get+started+with+street+racing+safely&amp;sp=EgQgAXAB</t>
        </is>
      </c>
    </row>
    <row r="8325" ht="25.5" customHeight="1">
      <c r="A8325" t="inlineStr">
        <is>
          <t>street racing</t>
        </is>
      </c>
      <c r="B8325" t="inlineStr">
        <is>
          <t>Street racing in the city: A full experience</t>
        </is>
      </c>
      <c r="C8325"/>
      <c r="D8325"/>
      <c r="E8325" t="inlineStr">
        <is>
          <t>https://www.youtube.com/results?search_query=Street+racing+in+the+city:+A+full+experience&amp;sp=EgQgAXAB</t>
        </is>
      </c>
    </row>
    <row r="8326" ht="25.5" customHeight="1">
      <c r="A8326" t="inlineStr">
        <is>
          <t>street racing</t>
        </is>
      </c>
      <c r="B8326" t="inlineStr">
        <is>
          <t>Steering techniques for street racing</t>
        </is>
      </c>
      <c r="C8326"/>
      <c r="D8326"/>
      <c r="E8326" t="inlineStr">
        <is>
          <t>https://www.youtube.com/results?search_query=Steering+techniques+for+street+racing&amp;sp=EgQgAXAB</t>
        </is>
      </c>
    </row>
    <row r="8327" ht="25.5" customHeight="1">
      <c r="A8327" t="inlineStr">
        <is>
          <t>street racing</t>
        </is>
      </c>
      <c r="B8327" t="inlineStr">
        <is>
          <t>Reacting to some of the wildest street races</t>
        </is>
      </c>
      <c r="C8327"/>
      <c r="D8327"/>
      <c r="E8327" t="inlineStr">
        <is>
          <t>https://www.youtube.com/results?search_query=Reacting+to+some+of+the+wildest+street+races&amp;sp=EgQgAXAB</t>
        </is>
      </c>
    </row>
    <row r="8328" ht="25.5" customHeight="1">
      <c r="A8328" t="inlineStr">
        <is>
          <t>street racing</t>
        </is>
      </c>
      <c r="B8328" t="inlineStr">
        <is>
          <t>Day in the life of a professional street racer</t>
        </is>
      </c>
      <c r="C8328"/>
      <c r="D8328"/>
      <c r="E8328" t="inlineStr">
        <is>
          <t>https://www.youtube.com/results?search_query=Day+in+the+life+of+a+professional+street+racer&amp;sp=EgQgAXAB</t>
        </is>
      </c>
    </row>
    <row r="8329" ht="25.5" customHeight="1">
      <c r="A8329" t="inlineStr">
        <is>
          <t>street racing</t>
        </is>
      </c>
      <c r="B8329" t="inlineStr">
        <is>
          <t>Balancing safety and thrill in street racing</t>
        </is>
      </c>
      <c r="C8329"/>
      <c r="D8329"/>
      <c r="E8329" t="inlineStr">
        <is>
          <t>https://www.youtube.com/results?search_query=Balancing+safety+and+thrill+in+street+racing&amp;sp=EgQgAXAB</t>
        </is>
      </c>
    </row>
    <row r="8330" ht="25.5" customHeight="1">
      <c r="A8330" t="inlineStr">
        <is>
          <t>street racing</t>
        </is>
      </c>
      <c r="B8330" t="inlineStr">
        <is>
          <t>Street races: A car guy's perspective</t>
        </is>
      </c>
      <c r="C8330"/>
      <c r="D8330"/>
      <c r="E8330" t="inlineStr">
        <is>
          <t>https://www.youtube.com/results?search_query=Street+races:+A+car+guy's+perspective&amp;sp=EgQgAXAB</t>
        </is>
      </c>
    </row>
    <row r="8331" ht="25.5" customHeight="1">
      <c r="A8331" t="inlineStr">
        <is>
          <t>street racing</t>
        </is>
      </c>
      <c r="B8331" t="inlineStr">
        <is>
          <t>Understanding street racing: A beginner's guide</t>
        </is>
      </c>
      <c r="C8331"/>
      <c r="D8331"/>
      <c r="E8331" t="inlineStr">
        <is>
          <t>https://www.youtube.com/results?search_query=Understanding+street+racing:+A+beginner's+guide&amp;sp=EgQgAXAB</t>
        </is>
      </c>
    </row>
    <row r="8332" ht="25.5" customHeight="1">
      <c r="A8332" t="inlineStr">
        <is>
          <t>street racing</t>
        </is>
      </c>
      <c r="B8332" t="inlineStr">
        <is>
          <t>Top 10 most memorable moments in street racing</t>
        </is>
      </c>
      <c r="C8332"/>
      <c r="D8332"/>
      <c r="E8332" t="inlineStr">
        <is>
          <t>https://www.youtube.com/results?search_query=Top+10+most+memorable+moments+in+street+racing&amp;sp=EgQgAXAB</t>
        </is>
      </c>
    </row>
    <row r="8333" ht="25.5" customHeight="1">
      <c r="A8333" t="inlineStr">
        <is>
          <t>street racing</t>
        </is>
      </c>
      <c r="B8333" t="inlineStr">
        <is>
          <t>Street racing dos and don'ts: Tips from professionals</t>
        </is>
      </c>
      <c r="C8333"/>
      <c r="D8333"/>
      <c r="E8333" t="inlineStr">
        <is>
          <t>https://www.youtube.com/results?search_query=Street+racing+dos+and+don'ts:+Tips+from+professionals&amp;sp=EgQgAXAB</t>
        </is>
      </c>
    </row>
    <row r="8334" ht="25.5" customHeight="1">
      <c r="A8334" t="inlineStr">
        <is>
          <t>stock car racing</t>
        </is>
      </c>
      <c r="B8334" t="inlineStr">
        <is>
          <t>How to get started in stock car racing</t>
        </is>
      </c>
      <c r="C8334"/>
      <c r="D8334"/>
      <c r="E8334" t="inlineStr">
        <is>
          <t>https://www.youtube.com/results?search_query=How+to+get+started+in+stock+car+racing&amp;sp=EgQgAXAB</t>
        </is>
      </c>
    </row>
    <row r="8335" ht="25.5" customHeight="1">
      <c r="A8335" t="inlineStr">
        <is>
          <t>stock car racing</t>
        </is>
      </c>
      <c r="B8335" t="inlineStr">
        <is>
          <t>Stock car racing technique tutorials</t>
        </is>
      </c>
      <c r="C8335"/>
      <c r="D8335"/>
      <c r="E8335" t="inlineStr">
        <is>
          <t>https://www.youtube.com/results?search_query=Stock+car+racing+technique+tutorials&amp;sp=EgQgAXAB</t>
        </is>
      </c>
    </row>
    <row r="8336" ht="25.5" customHeight="1">
      <c r="A8336" t="inlineStr">
        <is>
          <t>stock car racing</t>
        </is>
      </c>
      <c r="B8336" t="inlineStr">
        <is>
          <t>Professional stock car racing highlights</t>
        </is>
      </c>
      <c r="C8336"/>
      <c r="D8336"/>
      <c r="E8336" t="inlineStr">
        <is>
          <t>https://www.youtube.com/results?search_query=Professional+stock+car+racing+highlights&amp;sp=EgQgAXAB</t>
        </is>
      </c>
    </row>
    <row r="8337" ht="25.5" customHeight="1">
      <c r="A8337" t="inlineStr">
        <is>
          <t>stock car racing</t>
        </is>
      </c>
      <c r="B8337" t="inlineStr">
        <is>
          <t>Day in the life of a stock car racer</t>
        </is>
      </c>
      <c r="C8337"/>
      <c r="D8337"/>
      <c r="E8337" t="inlineStr">
        <is>
          <t>https://www.youtube.com/results?search_query=Day+in+the+life+of+a+stock+car+racer&amp;sp=EgQgAXAB</t>
        </is>
      </c>
    </row>
    <row r="8338" ht="25.5" customHeight="1">
      <c r="A8338" t="inlineStr">
        <is>
          <t>stock car racing</t>
        </is>
      </c>
      <c r="B8338" t="inlineStr">
        <is>
          <t>Stock car racing trainings for beginners</t>
        </is>
      </c>
      <c r="C8338"/>
      <c r="D8338"/>
      <c r="E8338" t="inlineStr">
        <is>
          <t>https://www.youtube.com/results?search_query=Stock+car+racing+trainings+for+beginners&amp;sp=EgQgAXAB</t>
        </is>
      </c>
    </row>
    <row r="8339" ht="25.5" customHeight="1">
      <c r="A8339" t="inlineStr">
        <is>
          <t>stock car racing</t>
        </is>
      </c>
      <c r="B8339" t="inlineStr">
        <is>
          <t>Safety precautions in stock car racing</t>
        </is>
      </c>
      <c r="C8339"/>
      <c r="D8339"/>
      <c r="E8339" t="inlineStr">
        <is>
          <t>https://www.youtube.com/results?search_query=Safety+precautions+in+stock+car+racing&amp;sp=EgQgAXAB</t>
        </is>
      </c>
    </row>
    <row r="8340" ht="25.5" customHeight="1">
      <c r="A8340" t="inlineStr">
        <is>
          <t>stock car racing</t>
        </is>
      </c>
      <c r="B8340" t="inlineStr">
        <is>
          <t>Top stock car racing events worldwide</t>
        </is>
      </c>
      <c r="C8340"/>
      <c r="D8340"/>
      <c r="E8340" t="inlineStr">
        <is>
          <t>https://www.youtube.com/results?search_query=Top+stock+car+racing+events+worldwide&amp;sp=EgQgAXAB</t>
        </is>
      </c>
    </row>
    <row r="8341" ht="25.5" customHeight="1">
      <c r="A8341" t="inlineStr">
        <is>
          <t>stock car racing</t>
        </is>
      </c>
      <c r="B8341" t="inlineStr">
        <is>
          <t>Indepth look at a stock car race</t>
        </is>
      </c>
      <c r="C8341"/>
      <c r="D8341"/>
      <c r="E8341" t="inlineStr">
        <is>
          <t>https://www.youtube.com/results?search_query=Indepth+look+at+a+stock+car+race&amp;sp=EgQgAXAB</t>
        </is>
      </c>
    </row>
    <row r="8342" ht="25.5" customHeight="1">
      <c r="A8342" t="inlineStr">
        <is>
          <t>stock car racing</t>
        </is>
      </c>
      <c r="B8342" t="inlineStr">
        <is>
          <t>Stock car racer interviews</t>
        </is>
      </c>
      <c r="C8342"/>
      <c r="D8342"/>
      <c r="E8342" t="inlineStr">
        <is>
          <t>https://www.youtube.com/results?search_query=Stock+car+racer+interviews&amp;sp=EgQgAXAB</t>
        </is>
      </c>
    </row>
    <row r="8343" ht="25.5" customHeight="1">
      <c r="A8343" t="inlineStr">
        <is>
          <t>stock car racing</t>
        </is>
      </c>
      <c r="B8343" t="inlineStr">
        <is>
          <t>History and evolution of stock car racing.</t>
        </is>
      </c>
      <c r="C8343"/>
      <c r="D8343"/>
      <c r="E8343" t="inlineStr">
        <is>
          <t>https://www.youtube.com/results?search_query=History+and+evolution+of+stock+car+racing.&amp;sp=EgQgAXAB</t>
        </is>
      </c>
    </row>
    <row r="8344" ht="25.5" customHeight="1">
      <c r="A8344" t="inlineStr">
        <is>
          <t>time attack</t>
        </is>
      </c>
      <c r="B8344" t="inlineStr">
        <is>
          <t>How to train for a time attack race</t>
        </is>
      </c>
      <c r="C8344"/>
      <c r="D8344"/>
      <c r="E8344" t="inlineStr">
        <is>
          <t>https://www.youtube.com/results?search_query=How+to+train+for+a+time+attack+race&amp;sp=EgQgAXAB</t>
        </is>
      </c>
    </row>
    <row r="8345" ht="25.5" customHeight="1">
      <c r="A8345" t="inlineStr">
        <is>
          <t>time attack</t>
        </is>
      </c>
      <c r="B8345" t="inlineStr">
        <is>
          <t>Time attack race highlights</t>
        </is>
      </c>
      <c r="C8345"/>
      <c r="D8345"/>
      <c r="E8345" t="inlineStr">
        <is>
          <t>https://www.youtube.com/results?search_query=Time+attack+race+highlights&amp;sp=EgQgAXAB</t>
        </is>
      </c>
    </row>
    <row r="8346" ht="25.5" customHeight="1">
      <c r="A8346" t="inlineStr">
        <is>
          <t>time attack</t>
        </is>
      </c>
      <c r="B8346" t="inlineStr">
        <is>
          <t>Pro tips for winning a time attack race</t>
        </is>
      </c>
      <c r="C8346"/>
      <c r="D8346"/>
      <c r="E8346" t="inlineStr">
        <is>
          <t>https://www.youtube.com/results?search_query=Pro+tips+for+winning+a+time+attack+race&amp;sp=EgQgAXAB</t>
        </is>
      </c>
    </row>
    <row r="8347" ht="25.5" customHeight="1">
      <c r="A8347" t="inlineStr">
        <is>
          <t>time attack</t>
        </is>
      </c>
      <c r="B8347" t="inlineStr">
        <is>
          <t>Best time attack races of all time</t>
        </is>
      </c>
      <c r="C8347"/>
      <c r="D8347"/>
      <c r="E8347" t="inlineStr">
        <is>
          <t>https://www.youtube.com/results?search_query=Best+time+attack+races+of+all+time&amp;sp=EgQgAXAB</t>
        </is>
      </c>
    </row>
    <row r="8348" ht="25.5" customHeight="1">
      <c r="A8348" t="inlineStr">
        <is>
          <t>time attack</t>
        </is>
      </c>
      <c r="B8348" t="inlineStr">
        <is>
          <t>Understanding the rules of time attack racing</t>
        </is>
      </c>
      <c r="C8348"/>
      <c r="D8348"/>
      <c r="E8348" t="inlineStr">
        <is>
          <t>https://www.youtube.com/results?search_query=Understanding+the+rules+of+time+attack+racing&amp;sp=EgQgAXAB</t>
        </is>
      </c>
    </row>
    <row r="8349" ht="25.5" customHeight="1">
      <c r="A8349" t="inlineStr">
        <is>
          <t>time attack</t>
        </is>
      </c>
      <c r="B8349" t="inlineStr">
        <is>
          <t>Overview of time attack track setup</t>
        </is>
      </c>
      <c r="C8349"/>
      <c r="D8349"/>
      <c r="E8349" t="inlineStr">
        <is>
          <t>https://www.youtube.com/results?search_query=Overview+of+time+attack+track+setup&amp;sp=EgQgAXAB</t>
        </is>
      </c>
    </row>
    <row r="8350" ht="25.5" customHeight="1">
      <c r="A8350" t="inlineStr">
        <is>
          <t>time attack</t>
        </is>
      </c>
      <c r="B8350" t="inlineStr">
        <is>
          <t>Training regimen for time attack drivers</t>
        </is>
      </c>
      <c r="C8350"/>
      <c r="D8350"/>
      <c r="E8350" t="inlineStr">
        <is>
          <t>https://www.youtube.com/results?search_query=Training+regimen+for+time+attack+drivers&amp;sp=EgQgAXAB</t>
        </is>
      </c>
    </row>
    <row r="8351" ht="25.5" customHeight="1">
      <c r="A8351" t="inlineStr">
        <is>
          <t>time attack</t>
        </is>
      </c>
      <c r="B8351" t="inlineStr">
        <is>
          <t>Day in the life of a time attack driver</t>
        </is>
      </c>
      <c r="C8351"/>
      <c r="D8351"/>
      <c r="E8351" t="inlineStr">
        <is>
          <t>https://www.youtube.com/results?search_query=Day+in+the+life+of+a+time+attack+driver&amp;sp=EgQgAXAB</t>
        </is>
      </c>
    </row>
    <row r="8352" ht="25.5" customHeight="1">
      <c r="A8352" t="inlineStr">
        <is>
          <t>time attack</t>
        </is>
      </c>
      <c r="B8352" t="inlineStr">
        <is>
          <t>Time attack car modifications</t>
        </is>
      </c>
      <c r="C8352"/>
      <c r="D8352"/>
      <c r="E8352" t="inlineStr">
        <is>
          <t>https://www.youtube.com/results?search_query=Time+attack+car+modifications&amp;sp=EgQgAXAB</t>
        </is>
      </c>
    </row>
    <row r="8353" ht="25.5" customHeight="1">
      <c r="A8353" t="inlineStr">
        <is>
          <t>time attack</t>
        </is>
      </c>
      <c r="B8353" t="inlineStr">
        <is>
          <t>Analyzing a time attack race strategy</t>
        </is>
      </c>
      <c r="C8353"/>
      <c r="D8353"/>
      <c r="E8353" t="inlineStr">
        <is>
          <t>https://www.youtube.com/results?search_query=Analyzing+a+time+attack+race+strategy&amp;sp=EgQgAXAB</t>
        </is>
      </c>
    </row>
    <row r="8354" ht="25.5" customHeight="1">
      <c r="A8354" t="inlineStr">
        <is>
          <t>tractor pulling</t>
        </is>
      </c>
      <c r="B8354" t="inlineStr">
        <is>
          <t>How to participate in tractor pulling competitions</t>
        </is>
      </c>
      <c r="C8354"/>
      <c r="D8354"/>
      <c r="E8354" t="inlineStr">
        <is>
          <t>https://www.youtube.com/results?search_query=How+to+participate+in+tractor+pulling+competitions&amp;sp=EgQgAXAB</t>
        </is>
      </c>
    </row>
    <row r="8355" ht="25.5" customHeight="1">
      <c r="A8355" t="inlineStr">
        <is>
          <t>tractor pulling</t>
        </is>
      </c>
      <c r="B8355" t="inlineStr">
        <is>
          <t>Tractor pulling championship highlights</t>
        </is>
      </c>
      <c r="C8355"/>
      <c r="D8355"/>
      <c r="E8355" t="inlineStr">
        <is>
          <t>https://www.youtube.com/results?search_query=Tractor+pulling+championship+highlights&amp;sp=EgQgAXAB</t>
        </is>
      </c>
    </row>
    <row r="8356" ht="25.5" customHeight="1">
      <c r="A8356" t="inlineStr">
        <is>
          <t>tractor pulling</t>
        </is>
      </c>
      <c r="B8356" t="inlineStr">
        <is>
          <t>Day in the life of a tractor pulling champion</t>
        </is>
      </c>
      <c r="C8356"/>
      <c r="D8356"/>
      <c r="E8356" t="inlineStr">
        <is>
          <t>https://www.youtube.com/results?search_query=Day+in+the+life+of+a+tractor+pulling+champion&amp;sp=EgQgAXAB</t>
        </is>
      </c>
    </row>
    <row r="8357" ht="25.5" customHeight="1">
      <c r="A8357" t="inlineStr">
        <is>
          <t>tractor pulling</t>
        </is>
      </c>
      <c r="B8357" t="inlineStr">
        <is>
          <t>What is tractor pulling: Explained</t>
        </is>
      </c>
      <c r="C8357"/>
      <c r="D8357"/>
      <c r="E8357" t="inlineStr">
        <is>
          <t>https://www.youtube.com/results?search_query=What+is+tractor+pulling:+Explained&amp;sp=EgQgAXAB</t>
        </is>
      </c>
    </row>
    <row r="8358" ht="25.5" customHeight="1">
      <c r="A8358" t="inlineStr">
        <is>
          <t>tractor pulling</t>
        </is>
      </c>
      <c r="B8358" t="inlineStr">
        <is>
          <t>How to maintain a tractor for tractor pulling</t>
        </is>
      </c>
      <c r="C8358"/>
      <c r="D8358"/>
      <c r="E8358" t="inlineStr">
        <is>
          <t>https://www.youtube.com/results?search_query=How+to+maintain+a+tractor+for+tractor+pulling&amp;sp=EgQgAXAB</t>
        </is>
      </c>
    </row>
    <row r="8359" ht="25.5" customHeight="1">
      <c r="A8359" t="inlineStr">
        <is>
          <t>tractor pulling</t>
        </is>
      </c>
      <c r="B8359" t="inlineStr">
        <is>
          <t>Best tractor models for tractor pulling</t>
        </is>
      </c>
      <c r="C8359"/>
      <c r="D8359"/>
      <c r="E8359" t="inlineStr">
        <is>
          <t>https://www.youtube.com/results?search_query=Best+tractor+models+for+tractor+pulling&amp;sp=EgQgAXAB</t>
        </is>
      </c>
    </row>
    <row r="8360" ht="25.5" customHeight="1">
      <c r="A8360" t="inlineStr">
        <is>
          <t>tractor pulling</t>
        </is>
      </c>
      <c r="B8360" t="inlineStr">
        <is>
          <t>Indepth analysis of tractor pulling rules</t>
        </is>
      </c>
      <c r="C8360"/>
      <c r="D8360"/>
      <c r="E8360" t="inlineStr">
        <is>
          <t>https://www.youtube.com/results?search_query=Indepth+analysis+of+tractor+pulling+rules&amp;sp=EgQgAXAB</t>
        </is>
      </c>
    </row>
    <row r="8361" ht="25.5" customHeight="1">
      <c r="A8361" t="inlineStr">
        <is>
          <t>tractor pulling</t>
        </is>
      </c>
      <c r="B8361" t="inlineStr">
        <is>
          <t>Preparing for a tractor pulling event: Tips and Tricks</t>
        </is>
      </c>
      <c r="C8361"/>
      <c r="D8361"/>
      <c r="E8361" t="inlineStr">
        <is>
          <t>https://www.youtube.com/results?search_query=Preparing+for+a+tractor+pulling+event:+Tips+and+Tricks&amp;sp=EgQgAXAB</t>
        </is>
      </c>
    </row>
    <row r="8362" ht="25.5" customHeight="1">
      <c r="A8362" t="inlineStr">
        <is>
          <t>tractor pulling</t>
        </is>
      </c>
      <c r="B8362" t="inlineStr">
        <is>
          <t>Tractor pulling techniques for beginners</t>
        </is>
      </c>
      <c r="C8362"/>
      <c r="D8362"/>
      <c r="E8362" t="inlineStr">
        <is>
          <t>https://www.youtube.com/results?search_query=Tractor+pulling+techniques+for+beginners&amp;sp=EgQgAXAB</t>
        </is>
      </c>
    </row>
    <row r="8363" ht="25.5" customHeight="1">
      <c r="A8363" t="inlineStr">
        <is>
          <t>tractor pulling</t>
        </is>
      </c>
      <c r="B8363" t="inlineStr">
        <is>
          <t>Documentaries on history of tractor pulling</t>
        </is>
      </c>
      <c r="C8363"/>
      <c r="D8363"/>
      <c r="E8363" t="inlineStr">
        <is>
          <t>https://www.youtube.com/results?search_query=Documentaries+on+history+of+tractor+pulling&amp;sp=EgQgAXAB</t>
        </is>
      </c>
    </row>
    <row r="8364" ht="25.5" customHeight="1">
      <c r="A8364" t="inlineStr">
        <is>
          <t>touring car racing</t>
        </is>
      </c>
      <c r="B8364" t="inlineStr">
        <is>
          <t>How to get started with touring car racing</t>
        </is>
      </c>
      <c r="C8364"/>
      <c r="D8364"/>
      <c r="E8364" t="inlineStr">
        <is>
          <t>https://www.youtube.com/results?search_query=How+to+get+started+with+touring+car+racing&amp;sp=EgQgAXAB</t>
        </is>
      </c>
    </row>
    <row r="8365" ht="25.5" customHeight="1">
      <c r="A8365" t="inlineStr">
        <is>
          <t>touring car racing</t>
        </is>
      </c>
      <c r="B8365" t="inlineStr">
        <is>
          <t>Touring car racing championships highlights</t>
        </is>
      </c>
      <c r="C8365"/>
      <c r="D8365"/>
      <c r="E8365" t="inlineStr">
        <is>
          <t>https://www.youtube.com/results?search_query=Touring+car+racing+championships+highlights&amp;sp=EgQgAXAB</t>
        </is>
      </c>
    </row>
    <row r="8366" ht="25.5" customHeight="1">
      <c r="A8366" t="inlineStr">
        <is>
          <t>touring car racing</t>
        </is>
      </c>
      <c r="B8366" t="inlineStr">
        <is>
          <t>Best touring car races in history</t>
        </is>
      </c>
      <c r="C8366"/>
      <c r="D8366"/>
      <c r="E8366" t="inlineStr">
        <is>
          <t>https://www.youtube.com/results?search_query=Best+touring+car+races+in+history&amp;sp=EgQgAXAB</t>
        </is>
      </c>
    </row>
    <row r="8367" ht="25.5" customHeight="1">
      <c r="A8367" t="inlineStr">
        <is>
          <t>touring car racing</t>
        </is>
      </c>
      <c r="B8367" t="inlineStr">
        <is>
          <t>Day in the life of a touring car racer</t>
        </is>
      </c>
      <c r="C8367"/>
      <c r="D8367"/>
      <c r="E8367" t="inlineStr">
        <is>
          <t>https://www.youtube.com/results?search_query=Day+in+the+life+of+a+touring+car+racer&amp;sp=EgQgAXAB</t>
        </is>
      </c>
    </row>
    <row r="8368" ht="25.5" customHeight="1">
      <c r="A8368" t="inlineStr">
        <is>
          <t>touring car racing</t>
        </is>
      </c>
      <c r="B8368" t="inlineStr">
        <is>
          <t>Inside the cockpit during a touring car race</t>
        </is>
      </c>
      <c r="C8368"/>
      <c r="D8368"/>
      <c r="E8368" t="inlineStr">
        <is>
          <t>https://www.youtube.com/results?search_query=Inside+the+cockpit+during+a+touring+car+race&amp;sp=EgQgAXAB</t>
        </is>
      </c>
    </row>
    <row r="8369" ht="25.5" customHeight="1">
      <c r="A8369" t="inlineStr">
        <is>
          <t>touring car racing</t>
        </is>
      </c>
      <c r="B8369" t="inlineStr">
        <is>
          <t>Techniques for winning at touring car racing</t>
        </is>
      </c>
      <c r="C8369"/>
      <c r="D8369"/>
      <c r="E8369" t="inlineStr">
        <is>
          <t>https://www.youtube.com/results?search_query=Techniques+for+winning+at+touring+car+racing&amp;sp=EgQgAXAB</t>
        </is>
      </c>
    </row>
    <row r="8370" ht="25.5" customHeight="1">
      <c r="A8370" t="inlineStr">
        <is>
          <t>touring car racing</t>
        </is>
      </c>
      <c r="B8370" t="inlineStr">
        <is>
          <t>Start to finish touring car racing guide</t>
        </is>
      </c>
      <c r="C8370"/>
      <c r="D8370"/>
      <c r="E8370" t="inlineStr">
        <is>
          <t>https://www.youtube.com/results?search_query=Start+to+finish+touring+car+racing+guide&amp;sp=EgQgAXAB</t>
        </is>
      </c>
    </row>
    <row r="8371" ht="25.5" customHeight="1">
      <c r="A8371" t="inlineStr">
        <is>
          <t>touring car racing</t>
        </is>
      </c>
      <c r="B8371" t="inlineStr">
        <is>
          <t>Touring car racing preparation and maintenance</t>
        </is>
      </c>
      <c r="C8371"/>
      <c r="D8371"/>
      <c r="E8371" t="inlineStr">
        <is>
          <t>https://www.youtube.com/results?search_query=Touring+car+racing+preparation+and+maintenance&amp;sp=EgQgAXAB</t>
        </is>
      </c>
    </row>
    <row r="8372" ht="25.5" customHeight="1">
      <c r="A8372" t="inlineStr">
        <is>
          <t>touring car racing</t>
        </is>
      </c>
      <c r="B8372" t="inlineStr">
        <is>
          <t>Famous touring car racers interviews</t>
        </is>
      </c>
      <c r="C8372"/>
      <c r="D8372"/>
      <c r="E8372" t="inlineStr">
        <is>
          <t>https://www.youtube.com/results?search_query=Famous+touring+car+racers+interviews&amp;sp=EgQgAXAB</t>
        </is>
      </c>
    </row>
    <row r="8373" ht="25.5" customHeight="1">
      <c r="A8373" t="inlineStr">
        <is>
          <t>touring car racing</t>
        </is>
      </c>
      <c r="B8373" t="inlineStr">
        <is>
          <t>Understanding the rules of touring car racing</t>
        </is>
      </c>
      <c r="C8373"/>
      <c r="D8373"/>
      <c r="E8373" t="inlineStr">
        <is>
          <t>https://www.youtube.com/results?search_query=Understanding+the+rules+of+touring+car+racing&amp;sp=EgQgAXAB</t>
        </is>
      </c>
    </row>
    <row r="8374" ht="25.5" customHeight="1">
      <c r="A8374" t="inlineStr">
        <is>
          <t>truck racing</t>
        </is>
      </c>
      <c r="B8374" t="inlineStr">
        <is>
          <t>Truck racing highlights</t>
        </is>
      </c>
      <c r="C8374"/>
      <c r="D8374"/>
      <c r="E8374" t="inlineStr">
        <is>
          <t>https://www.youtube.com/results?search_query=Truck+racing+highlights&amp;sp=EgQgAXAB</t>
        </is>
      </c>
    </row>
    <row r="8375" ht="25.5" customHeight="1">
      <c r="A8375" t="inlineStr">
        <is>
          <t>truck racing</t>
        </is>
      </c>
      <c r="B8375" t="inlineStr">
        <is>
          <t>How to start with truck racing</t>
        </is>
      </c>
      <c r="C8375"/>
      <c r="D8375"/>
      <c r="E8375" t="inlineStr">
        <is>
          <t>https://www.youtube.com/results?search_query=How+to+start+with+truck+racing&amp;sp=EgQgAXAB</t>
        </is>
      </c>
    </row>
    <row r="8376" ht="25.5" customHeight="1">
      <c r="A8376" t="inlineStr">
        <is>
          <t>truck racing</t>
        </is>
      </c>
      <c r="B8376" t="inlineStr">
        <is>
          <t>Truck racing championship full races</t>
        </is>
      </c>
      <c r="C8376"/>
      <c r="D8376"/>
      <c r="E8376" t="inlineStr">
        <is>
          <t>https://www.youtube.com/results?search_query=Truck+racing+championship+full+races&amp;sp=EgQgAXAB</t>
        </is>
      </c>
    </row>
    <row r="8377" ht="25.5" customHeight="1">
      <c r="A8377" t="inlineStr">
        <is>
          <t>truck racing</t>
        </is>
      </c>
      <c r="B8377" t="inlineStr">
        <is>
          <t>Day in the life of a truck racer</t>
        </is>
      </c>
      <c r="C8377"/>
      <c r="D8377"/>
      <c r="E8377" t="inlineStr">
        <is>
          <t>https://www.youtube.com/results?search_query=Day+in+the+life+of+a+truck+racer&amp;sp=EgQgAXAB</t>
        </is>
      </c>
    </row>
    <row r="8378" ht="25.5" customHeight="1">
      <c r="A8378" t="inlineStr">
        <is>
          <t>truck racing</t>
        </is>
      </c>
      <c r="B8378" t="inlineStr">
        <is>
          <t>World Truck Racing gameplay</t>
        </is>
      </c>
      <c r="C8378"/>
      <c r="D8378"/>
      <c r="E8378" t="inlineStr">
        <is>
          <t>https://www.youtube.com/results?search_query=World+Truck+Racing+gameplay&amp;sp=EgQgAXAB</t>
        </is>
      </c>
    </row>
    <row r="8379" ht="25.5" customHeight="1">
      <c r="A8379" t="inlineStr">
        <is>
          <t>truck racing</t>
        </is>
      </c>
      <c r="B8379" t="inlineStr">
        <is>
          <t>Extreme truck racing stunts</t>
        </is>
      </c>
      <c r="C8379"/>
      <c r="D8379"/>
      <c r="E8379" t="inlineStr">
        <is>
          <t>https://www.youtube.com/results?search_query=Extreme+truck+racing+stunts&amp;sp=EgQgAXAB</t>
        </is>
      </c>
    </row>
    <row r="8380" ht="25.5" customHeight="1">
      <c r="A8380" t="inlineStr">
        <is>
          <t>truck racing</t>
        </is>
      </c>
      <c r="B8380" t="inlineStr">
        <is>
          <t>Pro truck racing techniques</t>
        </is>
      </c>
      <c r="C8380"/>
      <c r="D8380"/>
      <c r="E8380" t="inlineStr">
        <is>
          <t>https://www.youtube.com/results?search_query=Pro+truck+racing+techniques&amp;sp=EgQgAXAB</t>
        </is>
      </c>
    </row>
    <row r="8381" ht="25.5" customHeight="1">
      <c r="A8381" t="inlineStr">
        <is>
          <t>truck racing</t>
        </is>
      </c>
      <c r="B8381" t="inlineStr">
        <is>
          <t>History of truck racing</t>
        </is>
      </c>
      <c r="C8381"/>
      <c r="D8381"/>
      <c r="E8381" t="inlineStr">
        <is>
          <t>https://www.youtube.com/results?search_query=History+of+truck+racing&amp;sp=EgQgAXAB</t>
        </is>
      </c>
    </row>
    <row r="8382" ht="25.5" customHeight="1">
      <c r="A8382" t="inlineStr">
        <is>
          <t>truck racing</t>
        </is>
      </c>
      <c r="B8382" t="inlineStr">
        <is>
          <t>Truck racing vs car racing</t>
        </is>
      </c>
      <c r="C8382"/>
      <c r="D8382"/>
      <c r="E8382" t="inlineStr">
        <is>
          <t>https://www.youtube.com/results?search_query=Truck+racing+vs+car+racing&amp;sp=EgQgAXAB</t>
        </is>
      </c>
    </row>
    <row r="8383" ht="25.5" customHeight="1">
      <c r="A8383" t="inlineStr">
        <is>
          <t>truck racing</t>
        </is>
      </c>
      <c r="B8383" t="inlineStr">
        <is>
          <t>Inside a truck racing team</t>
        </is>
      </c>
      <c r="C8383"/>
      <c r="D8383"/>
      <c r="E8383" t="inlineStr">
        <is>
          <t>https://www.youtube.com/results?search_query=Inside+a+truck+racing+team&amp;sp=EgQgAXAB</t>
        </is>
      </c>
    </row>
    <row r="8384" ht="25.5" customHeight="1">
      <c r="A8384" t="inlineStr">
        <is>
          <t>motorboat racing</t>
        </is>
      </c>
      <c r="B8384" t="inlineStr">
        <is>
          <t>How to start with motorboat racing</t>
        </is>
      </c>
      <c r="C8384"/>
      <c r="D8384"/>
      <c r="E8384" t="inlineStr">
        <is>
          <t>https://www.youtube.com/results?search_query=How+to+start+with+motorboat+racing&amp;sp=EgQgAXAB</t>
        </is>
      </c>
    </row>
    <row r="8385" ht="25.5" customHeight="1">
      <c r="A8385" t="inlineStr">
        <is>
          <t>motorboat racing</t>
        </is>
      </c>
      <c r="B8385" t="inlineStr">
        <is>
          <t>Essential skills for motorboat racing</t>
        </is>
      </c>
      <c r="C8385"/>
      <c r="D8385"/>
      <c r="E8385" t="inlineStr">
        <is>
          <t>https://www.youtube.com/results?search_query=Essential+skills+for+motorboat+racing&amp;sp=EgQgAXAB</t>
        </is>
      </c>
    </row>
    <row r="8386" ht="25.5" customHeight="1">
      <c r="A8386" t="inlineStr">
        <is>
          <t>motorboat racing</t>
        </is>
      </c>
      <c r="B8386" t="inlineStr">
        <is>
          <t>Day in the life of a motorboat racer</t>
        </is>
      </c>
      <c r="C8386"/>
      <c r="D8386"/>
      <c r="E8386" t="inlineStr">
        <is>
          <t>https://www.youtube.com/results?search_query=Day+in+the+life+of+a+motorboat+racer&amp;sp=EgQgAXAB</t>
        </is>
      </c>
    </row>
    <row r="8387" ht="25.5" customHeight="1">
      <c r="A8387" t="inlineStr">
        <is>
          <t>motorboat racing</t>
        </is>
      </c>
      <c r="B8387" t="inlineStr">
        <is>
          <t>Best motorboat races of all time</t>
        </is>
      </c>
      <c r="C8387"/>
      <c r="D8387"/>
      <c r="E8387" t="inlineStr">
        <is>
          <t>https://www.youtube.com/results?search_query=Best+motorboat+races+of+all+time&amp;sp=EgQgAXAB</t>
        </is>
      </c>
    </row>
    <row r="8388" ht="25.5" customHeight="1">
      <c r="A8388" t="inlineStr">
        <is>
          <t>motorboat racing</t>
        </is>
      </c>
      <c r="B8388" t="inlineStr">
        <is>
          <t>Inside look at professional motorboat racing</t>
        </is>
      </c>
      <c r="C8388"/>
      <c r="D8388"/>
      <c r="E8388" t="inlineStr">
        <is>
          <t>https://www.youtube.com/results?search_query=Inside+look+at+professional+motorboat+racing&amp;sp=EgQgAXAB</t>
        </is>
      </c>
    </row>
    <row r="8389" ht="25.5" customHeight="1">
      <c r="A8389" t="inlineStr">
        <is>
          <t>motorboat racing</t>
        </is>
      </c>
      <c r="B8389" t="inlineStr">
        <is>
          <t>Basic motorboat racing techniques</t>
        </is>
      </c>
      <c r="C8389"/>
      <c r="D8389"/>
      <c r="E8389" t="inlineStr">
        <is>
          <t>https://www.youtube.com/results?search_query=Basic+motorboat+racing+techniques&amp;sp=EgQgAXAB</t>
        </is>
      </c>
    </row>
    <row r="8390" ht="25.5" customHeight="1">
      <c r="A8390" t="inlineStr">
        <is>
          <t>motorboat racing</t>
        </is>
      </c>
      <c r="B8390" t="inlineStr">
        <is>
          <t>Understanding motorboat racing rules</t>
        </is>
      </c>
      <c r="C8390"/>
      <c r="D8390"/>
      <c r="E8390" t="inlineStr">
        <is>
          <t>https://www.youtube.com/results?search_query=Understanding+motorboat+racing+rules&amp;sp=EgQgAXAB</t>
        </is>
      </c>
    </row>
    <row r="8391" ht="25.5" customHeight="1">
      <c r="A8391" t="inlineStr">
        <is>
          <t>motorboat racing</t>
        </is>
      </c>
      <c r="B8391" t="inlineStr">
        <is>
          <t>Motorboat racing championship highlights</t>
        </is>
      </c>
      <c r="C8391"/>
      <c r="D8391"/>
      <c r="E8391" t="inlineStr">
        <is>
          <t>https://www.youtube.com/results?search_query=Motorboat+racing+championship+highlights&amp;sp=EgQgAXAB</t>
        </is>
      </c>
    </row>
    <row r="8392" ht="25.5" customHeight="1">
      <c r="A8392" t="inlineStr">
        <is>
          <t>motorboat racing</t>
        </is>
      </c>
      <c r="B8392" t="inlineStr">
        <is>
          <t>Motorboat racing equipment guide</t>
        </is>
      </c>
      <c r="C8392"/>
      <c r="D8392"/>
      <c r="E8392" t="inlineStr">
        <is>
          <t>https://www.youtube.com/results?search_query=Motorboat+racing+equipment+guide&amp;sp=EgQgAXAB</t>
        </is>
      </c>
    </row>
    <row r="8393" ht="25.5" customHeight="1">
      <c r="A8393" t="inlineStr">
        <is>
          <t>motorboat racing</t>
        </is>
      </c>
      <c r="B8393" t="inlineStr">
        <is>
          <t>Indepth analysis of motorboat racing strategies</t>
        </is>
      </c>
      <c r="C8393"/>
      <c r="D8393"/>
      <c r="E8393" t="inlineStr">
        <is>
          <t>https://www.youtube.com/results?search_query=Indepth+analysis+of+motorboat+racing+strategies&amp;sp=EgQgAXAB</t>
        </is>
      </c>
    </row>
    <row r="8394" ht="25.5" customHeight="1">
      <c r="A8394" t="inlineStr">
        <is>
          <t>f1 powerboat racing</t>
        </is>
      </c>
      <c r="B8394" t="inlineStr">
        <is>
          <t>F1 Powerboat Racing Highlights</t>
        </is>
      </c>
      <c r="C8394"/>
      <c r="D8394"/>
      <c r="E8394" t="inlineStr">
        <is>
          <t>https://www.youtube.com/results?search_query=F1+Powerboat+Racing+Highlights&amp;sp=EgQgAXAB</t>
        </is>
      </c>
    </row>
    <row r="8395" ht="25.5" customHeight="1">
      <c r="A8395" t="inlineStr">
        <is>
          <t>f1 powerboat racing</t>
        </is>
      </c>
      <c r="B8395" t="inlineStr">
        <is>
          <t>How to Start F1 Powerboat Racing</t>
        </is>
      </c>
      <c r="C8395"/>
      <c r="D8395"/>
      <c r="E8395" t="inlineStr">
        <is>
          <t>https://www.youtube.com/results?search_query=How+to+Start+F1+Powerboat+Racing&amp;sp=EgQgAXAB</t>
        </is>
      </c>
    </row>
    <row r="8396" ht="25.5" customHeight="1">
      <c r="A8396" t="inlineStr">
        <is>
          <t>f1 powerboat racing</t>
        </is>
      </c>
      <c r="B8396" t="inlineStr">
        <is>
          <t>F1 Powerboat Racing Championship Races</t>
        </is>
      </c>
      <c r="C8396"/>
      <c r="D8396"/>
      <c r="E8396" t="inlineStr">
        <is>
          <t>https://www.youtube.com/results?search_query=F1+Powerboat+Racing+Championship+Races&amp;sp=EgQgAXAB</t>
        </is>
      </c>
    </row>
    <row r="8397" ht="25.5" customHeight="1">
      <c r="A8397" t="inlineStr">
        <is>
          <t>f1 powerboat racing</t>
        </is>
      </c>
      <c r="B8397" t="inlineStr">
        <is>
          <t>Professional F1 Powerboat Racer: A Day in the Life</t>
        </is>
      </c>
      <c r="C8397"/>
      <c r="D8397"/>
      <c r="E8397" t="inlineStr">
        <is>
          <t>https://www.youtube.com/results?search_query=Professional+F1+Powerboat+Racer:+A+Day+in+the+Life&amp;sp=EgQgAXAB</t>
        </is>
      </c>
    </row>
    <row r="8398" ht="25.5" customHeight="1">
      <c r="A8398" t="inlineStr">
        <is>
          <t>f1 powerboat racing</t>
        </is>
      </c>
      <c r="B8398" t="inlineStr">
        <is>
          <t>Preparation for F1 Powerboat Racing: Behind the Scenes</t>
        </is>
      </c>
      <c r="C8398"/>
      <c r="D8398"/>
      <c r="E8398" t="inlineStr">
        <is>
          <t>https://www.youtube.com/results?search_query=Preparation+for+F1+Powerboat+Racing:+Behind+the+Scenes&amp;sp=EgQgAXAB</t>
        </is>
      </c>
    </row>
    <row r="8399" ht="25.5" customHeight="1">
      <c r="A8399" t="inlineStr">
        <is>
          <t>f1 powerboat racing</t>
        </is>
      </c>
      <c r="B8399" t="inlineStr">
        <is>
          <t>Safety Measures in F1 Powerboat Racing</t>
        </is>
      </c>
      <c r="C8399"/>
      <c r="D8399"/>
      <c r="E8399" t="inlineStr">
        <is>
          <t>https://www.youtube.com/results?search_query=Safety+Measures+in+F1+Powerboat+Racing&amp;sp=EgQgAXAB</t>
        </is>
      </c>
    </row>
    <row r="8400" ht="25.5" customHeight="1">
      <c r="A8400" t="inlineStr">
        <is>
          <t>f1 powerboat racing</t>
        </is>
      </c>
      <c r="B8400" t="inlineStr">
        <is>
          <t>Best Moments in F1 Powerboat Racing History</t>
        </is>
      </c>
      <c r="C8400"/>
      <c r="D8400"/>
      <c r="E8400" t="inlineStr">
        <is>
          <t>https://www.youtube.com/results?search_query=Best+Moments+in+F1+Powerboat+Racing+History&amp;sp=EgQgAXAB</t>
        </is>
      </c>
    </row>
    <row r="8401" ht="25.5" customHeight="1">
      <c r="A8401" t="inlineStr">
        <is>
          <t>f1 powerboat racing</t>
        </is>
      </c>
      <c r="B8401" t="inlineStr">
        <is>
          <t>The Basics of F1 Powerboat Racing</t>
        </is>
      </c>
      <c r="C8401"/>
      <c r="D8401"/>
      <c r="E8401" t="inlineStr">
        <is>
          <t>https://www.youtube.com/results?search_query=The+Basics+of+F1+Powerboat+Racing&amp;sp=EgQgAXAB</t>
        </is>
      </c>
    </row>
    <row r="8402" ht="25.5" customHeight="1">
      <c r="A8402" t="inlineStr">
        <is>
          <t>f1 powerboat racing</t>
        </is>
      </c>
      <c r="B8402" t="inlineStr">
        <is>
          <t>Interviews with F1 Powerboat Racing Champions</t>
        </is>
      </c>
      <c r="C8402"/>
      <c r="D8402"/>
      <c r="E8402" t="inlineStr">
        <is>
          <t>https://www.youtube.com/results?search_query=Interviews+with+F1+Powerboat+Racing+Champions&amp;sp=EgQgAXAB</t>
        </is>
      </c>
    </row>
    <row r="8403" ht="25.5" customHeight="1">
      <c r="A8403" t="inlineStr">
        <is>
          <t>f1 powerboat racing</t>
        </is>
      </c>
      <c r="B8403" t="inlineStr">
        <is>
          <t>F1 Powerboat Racing: Rules and Regulations Explained</t>
        </is>
      </c>
      <c r="C8403"/>
      <c r="D8403"/>
      <c r="E8403" t="inlineStr">
        <is>
          <t>https://www.youtube.com/results?search_query=F1+Powerboat+Racing:+Rules+and+Regulations+Explained&amp;sp=EgQgAXAB</t>
        </is>
      </c>
    </row>
    <row r="8404" ht="25.5" customHeight="1">
      <c r="A8404" t="inlineStr">
        <is>
          <t>hydroplane racing</t>
        </is>
      </c>
      <c r="B8404" t="inlineStr">
        <is>
          <t>How to get started with Hydroplane racing</t>
        </is>
      </c>
      <c r="C8404"/>
      <c r="D8404"/>
      <c r="E8404" t="inlineStr">
        <is>
          <t>https://www.youtube.com/results?search_query=How+to+get+started+with+Hydroplane+racing&amp;sp=EgQgAXAB</t>
        </is>
      </c>
    </row>
    <row r="8405" ht="25.5" customHeight="1">
      <c r="A8405" t="inlineStr">
        <is>
          <t>hydroplane racing</t>
        </is>
      </c>
      <c r="B8405" t="inlineStr">
        <is>
          <t>Hydroplane racing championships</t>
        </is>
      </c>
      <c r="C8405"/>
      <c r="D8405"/>
      <c r="E8405" t="inlineStr">
        <is>
          <t>https://www.youtube.com/results?search_query=Hydroplane+racing+championships&amp;sp=EgQgAXAB</t>
        </is>
      </c>
    </row>
    <row r="8406" ht="25.5" customHeight="1">
      <c r="A8406" t="inlineStr">
        <is>
          <t>hydroplane racing</t>
        </is>
      </c>
      <c r="B8406" t="inlineStr">
        <is>
          <t>Extreme Hydroplane racing videos</t>
        </is>
      </c>
      <c r="C8406"/>
      <c r="D8406"/>
      <c r="E8406" t="inlineStr">
        <is>
          <t>https://www.youtube.com/results?search_query=Extreme+Hydroplane+racing+videos&amp;sp=EgQgAXAB</t>
        </is>
      </c>
    </row>
    <row r="8407" ht="25.5" customHeight="1">
      <c r="A8407" t="inlineStr">
        <is>
          <t>hydroplane racing</t>
        </is>
      </c>
      <c r="B8407" t="inlineStr">
        <is>
          <t>Day in the life of a Hydroplane racing pilot</t>
        </is>
      </c>
      <c r="C8407"/>
      <c r="D8407"/>
      <c r="E8407" t="inlineStr">
        <is>
          <t>https://www.youtube.com/results?search_query=Day+in+the+life+of+a+Hydroplane+racing+pilot&amp;sp=EgQgAXAB</t>
        </is>
      </c>
    </row>
    <row r="8408" ht="25.5" customHeight="1">
      <c r="A8408" t="inlineStr">
        <is>
          <t>hydroplane racing</t>
        </is>
      </c>
      <c r="B8408" t="inlineStr">
        <is>
          <t>Hydroplane racing rules and safety measures</t>
        </is>
      </c>
      <c r="C8408"/>
      <c r="D8408"/>
      <c r="E8408" t="inlineStr">
        <is>
          <t>https://www.youtube.com/results?search_query=Hydroplane+racing+rules+and+safety+measures&amp;sp=EgQgAXAB</t>
        </is>
      </c>
    </row>
    <row r="8409" ht="25.5" customHeight="1">
      <c r="A8409" t="inlineStr">
        <is>
          <t>hydroplane racing</t>
        </is>
      </c>
      <c r="B8409" t="inlineStr">
        <is>
          <t>Top Hydroplane racing teams</t>
        </is>
      </c>
      <c r="C8409"/>
      <c r="D8409"/>
      <c r="E8409" t="inlineStr">
        <is>
          <t>https://www.youtube.com/results?search_query=Top+Hydroplane+racing+teams&amp;sp=EgQgAXAB</t>
        </is>
      </c>
    </row>
    <row r="8410" ht="25.5" customHeight="1">
      <c r="A8410" t="inlineStr">
        <is>
          <t>hydroplane racing</t>
        </is>
      </c>
      <c r="B8410" t="inlineStr">
        <is>
          <t>Tips and tricks for Hydroplane racing</t>
        </is>
      </c>
      <c r="C8410"/>
      <c r="D8410"/>
      <c r="E8410" t="inlineStr">
        <is>
          <t>https://www.youtube.com/results?search_query=Tips+and+tricks+for+Hydroplane+racing&amp;sp=EgQgAXAB</t>
        </is>
      </c>
    </row>
    <row r="8411" ht="25.5" customHeight="1">
      <c r="A8411" t="inlineStr">
        <is>
          <t>hydroplane racing</t>
        </is>
      </c>
      <c r="B8411" t="inlineStr">
        <is>
          <t>Hydroplane racing: comprehensive beginner's guide</t>
        </is>
      </c>
      <c r="C8411"/>
      <c r="D8411"/>
      <c r="E8411" t="inlineStr">
        <is>
          <t>https://www.youtube.com/results?search_query=Hydroplane+racing:+comprehensive+beginner's+guide&amp;sp=EgQgAXAB</t>
        </is>
      </c>
    </row>
    <row r="8412" ht="25.5" customHeight="1">
      <c r="A8412" t="inlineStr">
        <is>
          <t>hydroplane racing</t>
        </is>
      </c>
      <c r="B8412" t="inlineStr">
        <is>
          <t>Behind the scenes of a Hydroplane race</t>
        </is>
      </c>
      <c r="C8412"/>
      <c r="D8412"/>
      <c r="E8412" t="inlineStr">
        <is>
          <t>https://www.youtube.com/results?search_query=Behind+the+scenes+of+a+Hydroplane+race&amp;sp=EgQgAXAB</t>
        </is>
      </c>
    </row>
    <row r="8413" ht="25.5" customHeight="1">
      <c r="A8413" t="inlineStr">
        <is>
          <t>hydroplane racing</t>
        </is>
      </c>
      <c r="B8413" t="inlineStr">
        <is>
          <t>Built process of a Hydroplane racing boat</t>
        </is>
      </c>
      <c r="C8413"/>
      <c r="D8413"/>
      <c r="E8413" t="inlineStr">
        <is>
          <t>https://www.youtube.com/results?search_query=Built+process+of+a+Hydroplane+racing+boat&amp;sp=EgQgAXAB</t>
        </is>
      </c>
    </row>
    <row r="8414" ht="25.5" customHeight="1">
      <c r="A8414" t="inlineStr">
        <is>
          <t>jetsprint</t>
        </is>
      </c>
      <c r="B8414" t="inlineStr">
        <is>
          <t>Jetsprint racing highlights</t>
        </is>
      </c>
      <c r="C8414"/>
      <c r="D8414"/>
      <c r="E8414" t="inlineStr">
        <is>
          <t>https://www.youtube.com/results?search_query=Jetsprint+racing+highlights&amp;sp=EgQgAXAB</t>
        </is>
      </c>
    </row>
    <row r="8415" ht="25.5" customHeight="1">
      <c r="A8415" t="inlineStr">
        <is>
          <t>jetsprint</t>
        </is>
      </c>
      <c r="B8415" t="inlineStr">
        <is>
          <t>How to become a jetsprint racer</t>
        </is>
      </c>
      <c r="C8415"/>
      <c r="D8415"/>
      <c r="E8415" t="inlineStr">
        <is>
          <t>https://www.youtube.com/results?search_query=How+to+become+a+jetsprint+racer&amp;sp=EgQgAXAB</t>
        </is>
      </c>
    </row>
    <row r="8416" ht="25.5" customHeight="1">
      <c r="A8416" t="inlineStr">
        <is>
          <t>jetsprint</t>
        </is>
      </c>
      <c r="B8416" t="inlineStr">
        <is>
          <t>Build your own jetsprint boat</t>
        </is>
      </c>
      <c r="C8416"/>
      <c r="D8416"/>
      <c r="E8416" t="inlineStr">
        <is>
          <t>https://www.youtube.com/results?search_query=Build+your+own+jetsprint+boat&amp;sp=EgQgAXAB</t>
        </is>
      </c>
    </row>
    <row r="8417" ht="25.5" customHeight="1">
      <c r="A8417" t="inlineStr">
        <is>
          <t>jetsprint</t>
        </is>
      </c>
      <c r="B8417" t="inlineStr">
        <is>
          <t>Training for jetsprint racing</t>
        </is>
      </c>
      <c r="C8417"/>
      <c r="D8417"/>
      <c r="E8417" t="inlineStr">
        <is>
          <t>https://www.youtube.com/results?search_query=Training+for+jetsprint+racing&amp;sp=EgQgAXAB</t>
        </is>
      </c>
    </row>
    <row r="8418" ht="25.5" customHeight="1">
      <c r="A8418" t="inlineStr">
        <is>
          <t>jetsprint</t>
        </is>
      </c>
      <c r="B8418" t="inlineStr">
        <is>
          <t>Day in the life of a jetsprint racer</t>
        </is>
      </c>
      <c r="C8418"/>
      <c r="D8418"/>
      <c r="E8418" t="inlineStr">
        <is>
          <t>https://www.youtube.com/results?search_query=Day+in+the+life+of+a+jetsprint+racer&amp;sp=EgQgAXAB</t>
        </is>
      </c>
    </row>
    <row r="8419" ht="25.5" customHeight="1">
      <c r="A8419" t="inlineStr">
        <is>
          <t>jetsprint</t>
        </is>
      </c>
      <c r="B8419" t="inlineStr">
        <is>
          <t>Jetsprint boat racing championships</t>
        </is>
      </c>
      <c r="C8419"/>
      <c r="D8419"/>
      <c r="E8419" t="inlineStr">
        <is>
          <t>https://www.youtube.com/results?search_query=Jetsprint+boat+racing+championships&amp;sp=EgQgAXAB</t>
        </is>
      </c>
    </row>
    <row r="8420" ht="25.5" customHeight="1">
      <c r="A8420" t="inlineStr">
        <is>
          <t>jetsprint</t>
        </is>
      </c>
      <c r="B8420" t="inlineStr">
        <is>
          <t>Techniques for jetsprint boat racing</t>
        </is>
      </c>
      <c r="C8420"/>
      <c r="D8420"/>
      <c r="E8420" t="inlineStr">
        <is>
          <t>https://www.youtube.com/results?search_query=Techniques+for+jetsprint+boat+racing&amp;sp=EgQgAXAB</t>
        </is>
      </c>
    </row>
    <row r="8421" ht="25.5" customHeight="1">
      <c r="A8421" t="inlineStr">
        <is>
          <t>jetsprint</t>
        </is>
      </c>
      <c r="B8421" t="inlineStr">
        <is>
          <t>Jetsprint boat racing rules explained</t>
        </is>
      </c>
      <c r="C8421"/>
      <c r="D8421"/>
      <c r="E8421" t="inlineStr">
        <is>
          <t>https://www.youtube.com/results?search_query=Jetsprint+boat+racing+rules+explained&amp;sp=EgQgAXAB</t>
        </is>
      </c>
    </row>
    <row r="8422" ht="25.5" customHeight="1">
      <c r="A8422" t="inlineStr">
        <is>
          <t>jetsprint</t>
        </is>
      </c>
      <c r="B8422" t="inlineStr">
        <is>
          <t>World's fastest jetsprint boat race</t>
        </is>
      </c>
      <c r="C8422"/>
      <c r="D8422"/>
      <c r="E8422" t="inlineStr">
        <is>
          <t>https://www.youtube.com/results?search_query=World's+fastest+jetsprint+boat+race&amp;sp=EgQgAXAB</t>
        </is>
      </c>
    </row>
    <row r="8423" ht="25.5" customHeight="1">
      <c r="A8423" t="inlineStr">
        <is>
          <t>jetsprint</t>
        </is>
      </c>
      <c r="B8423" t="inlineStr">
        <is>
          <t>Intense jetsprint boat racing moments</t>
        </is>
      </c>
      <c r="C8423"/>
      <c r="D8423"/>
      <c r="E8423" t="inlineStr">
        <is>
          <t>https://www.youtube.com/results?search_query=Intense+jetsprint+boat+racing+moments&amp;sp=EgQgAXAB</t>
        </is>
      </c>
    </row>
    <row r="8424" ht="25.5" customHeight="1">
      <c r="A8424" t="inlineStr">
        <is>
          <t>personal water craft</t>
        </is>
      </c>
      <c r="B8424" t="inlineStr">
        <is>
          <t>How to operate a personal water craft</t>
        </is>
      </c>
      <c r="C8424"/>
      <c r="D8424"/>
      <c r="E8424" t="inlineStr">
        <is>
          <t>https://www.youtube.com/results?search_query=How+to+operate+a+personal+water+craft&amp;sp=EgQgAXAB</t>
        </is>
      </c>
    </row>
    <row r="8425" ht="25.5" customHeight="1">
      <c r="A8425" t="inlineStr">
        <is>
          <t>personal water craft</t>
        </is>
      </c>
      <c r="B8425" t="inlineStr">
        <is>
          <t>Personal water craft in action</t>
        </is>
      </c>
      <c r="C8425"/>
      <c r="D8425"/>
      <c r="E8425" t="inlineStr">
        <is>
          <t>https://www.youtube.com/results?search_query=Personal+water+craft+in+action&amp;sp=EgQgAXAB</t>
        </is>
      </c>
    </row>
    <row r="8426" ht="25.5" customHeight="1">
      <c r="A8426" t="inlineStr">
        <is>
          <t>personal water craft</t>
        </is>
      </c>
      <c r="B8426" t="inlineStr">
        <is>
          <t>Basic maintenance for personal water craft</t>
        </is>
      </c>
      <c r="C8426"/>
      <c r="D8426"/>
      <c r="E8426" t="inlineStr">
        <is>
          <t>https://www.youtube.com/results?search_query=Basic+maintenance+for+personal+water+craft&amp;sp=EgQgAXAB</t>
        </is>
      </c>
    </row>
    <row r="8427" ht="25.5" customHeight="1">
      <c r="A8427" t="inlineStr">
        <is>
          <t>personal water craft</t>
        </is>
      </c>
      <c r="B8427" t="inlineStr">
        <is>
          <t>Toprated personal water crafts 2021</t>
        </is>
      </c>
      <c r="C8427"/>
      <c r="D8427"/>
      <c r="E8427" t="inlineStr">
        <is>
          <t>https://www.youtube.com/results?search_query=Toprated+personal+water+crafts+2021&amp;sp=EgQgAXAB</t>
        </is>
      </c>
    </row>
    <row r="8428" ht="25.5" customHeight="1">
      <c r="A8428" t="inlineStr">
        <is>
          <t>personal water craft</t>
        </is>
      </c>
      <c r="B8428" t="inlineStr">
        <is>
          <t>Day in the life of a personal water craft owner</t>
        </is>
      </c>
      <c r="C8428"/>
      <c r="D8428"/>
      <c r="E8428" t="inlineStr">
        <is>
          <t>https://www.youtube.com/results?search_query=Day+in+the+life+of+a+personal+water+craft+owner&amp;sp=EgQgAXAB</t>
        </is>
      </c>
    </row>
    <row r="8429" ht="25.5" customHeight="1">
      <c r="A8429" t="inlineStr">
        <is>
          <t>personal water craft</t>
        </is>
      </c>
      <c r="B8429" t="inlineStr">
        <is>
          <t>Water safety tips for personal water craft operators</t>
        </is>
      </c>
      <c r="C8429"/>
      <c r="D8429"/>
      <c r="E8429" t="inlineStr">
        <is>
          <t>https://www.youtube.com/results?search_query=Water+safety+tips+for+personal+water+craft+operators&amp;sp=EgQgAXAB</t>
        </is>
      </c>
    </row>
    <row r="8430" ht="25.5" customHeight="1">
      <c r="A8430" t="inlineStr">
        <is>
          <t>personal water craft</t>
        </is>
      </c>
      <c r="B8430" t="inlineStr">
        <is>
          <t>DIY personal water craft repair</t>
        </is>
      </c>
      <c r="C8430"/>
      <c r="D8430"/>
      <c r="E8430" t="inlineStr">
        <is>
          <t>https://www.youtube.com/results?search_query=DIY+personal+water+craft+repair&amp;sp=EgQgAXAB</t>
        </is>
      </c>
    </row>
    <row r="8431" ht="25.5" customHeight="1">
      <c r="A8431" t="inlineStr">
        <is>
          <t>personal water craft</t>
        </is>
      </c>
      <c r="B8431" t="inlineStr">
        <is>
          <t>Choosing the right personal water craft for you</t>
        </is>
      </c>
      <c r="C8431"/>
      <c r="D8431"/>
      <c r="E8431" t="inlineStr">
        <is>
          <t>https://www.youtube.com/results?search_query=Choosing+the+right+personal+water+craft+for+you&amp;sp=EgQgAXAB</t>
        </is>
      </c>
    </row>
    <row r="8432" ht="25.5" customHeight="1">
      <c r="A8432" t="inlineStr">
        <is>
          <t>personal water craft</t>
        </is>
      </c>
      <c r="B8432" t="inlineStr">
        <is>
          <t>Personal water crafts in competitive races</t>
        </is>
      </c>
      <c r="C8432"/>
      <c r="D8432"/>
      <c r="E8432" t="inlineStr">
        <is>
          <t>https://www.youtube.com/results?search_query=Personal+water+crafts+in+competitive+races&amp;sp=EgQgAXAB</t>
        </is>
      </c>
    </row>
    <row r="8433" ht="25.5" customHeight="1">
      <c r="A8433" t="inlineStr">
        <is>
          <t>personal water craft</t>
        </is>
      </c>
      <c r="B8433" t="inlineStr">
        <is>
          <t>Pros and cons of owning a personal water craft</t>
        </is>
      </c>
      <c r="C8433"/>
      <c r="D8433"/>
      <c r="E8433" t="inlineStr">
        <is>
          <t>https://www.youtube.com/results?search_query=Pros+and+cons+of+owning+a+personal+water+craft&amp;sp=EgQgAXAB</t>
        </is>
      </c>
    </row>
    <row r="8434" ht="25.5" customHeight="1">
      <c r="A8434" t="inlineStr">
        <is>
          <t>drag boat racing</t>
        </is>
      </c>
      <c r="B8434" t="inlineStr">
        <is>
          <t>Drag boat racing tutorial</t>
        </is>
      </c>
      <c r="C8434"/>
      <c r="D8434"/>
      <c r="E8434" t="inlineStr">
        <is>
          <t>https://www.youtube.com/results?search_query=Drag+boat+racing+tutorial&amp;sp=EgQgAXAB</t>
        </is>
      </c>
    </row>
    <row r="8435" ht="25.5" customHeight="1">
      <c r="A8435" t="inlineStr">
        <is>
          <t>drag boat racing</t>
        </is>
      </c>
      <c r="B8435" t="inlineStr">
        <is>
          <t>How to start drag boat racing</t>
        </is>
      </c>
      <c r="C8435"/>
      <c r="D8435"/>
      <c r="E8435" t="inlineStr">
        <is>
          <t>https://www.youtube.com/results?search_query=How+to+start+drag+boat+racing&amp;sp=EgQgAXAB</t>
        </is>
      </c>
    </row>
    <row r="8436" ht="25.5" customHeight="1">
      <c r="A8436" t="inlineStr">
        <is>
          <t>drag boat racing</t>
        </is>
      </c>
      <c r="B8436" t="inlineStr">
        <is>
          <t>Day in the life of a drag boat racer</t>
        </is>
      </c>
      <c r="C8436"/>
      <c r="D8436"/>
      <c r="E8436" t="inlineStr">
        <is>
          <t>https://www.youtube.com/results?search_query=Day+in+the+life+of+a+drag+boat+racer&amp;sp=EgQgAXAB</t>
        </is>
      </c>
    </row>
    <row r="8437" ht="25.5" customHeight="1">
      <c r="A8437" t="inlineStr">
        <is>
          <t>drag boat racing</t>
        </is>
      </c>
      <c r="B8437" t="inlineStr">
        <is>
          <t>Drag boat race day vlog</t>
        </is>
      </c>
      <c r="C8437"/>
      <c r="D8437"/>
      <c r="E8437" t="inlineStr">
        <is>
          <t>https://www.youtube.com/results?search_query=Drag+boat+race+day+vlog&amp;sp=EgQgAXAB</t>
        </is>
      </c>
    </row>
    <row r="8438" ht="25.5" customHeight="1">
      <c r="A8438" t="inlineStr">
        <is>
          <t>drag boat racing</t>
        </is>
      </c>
      <c r="B8438" t="inlineStr">
        <is>
          <t>High speed drag boat racing</t>
        </is>
      </c>
      <c r="C8438"/>
      <c r="D8438"/>
      <c r="E8438" t="inlineStr">
        <is>
          <t>https://www.youtube.com/results?search_query=High+speed+drag+boat+racing&amp;sp=EgQgAXAB</t>
        </is>
      </c>
    </row>
    <row r="8439" ht="25.5" customHeight="1">
      <c r="A8439" t="inlineStr">
        <is>
          <t>drag boat racing</t>
        </is>
      </c>
      <c r="B8439" t="inlineStr">
        <is>
          <t>Professional drag boat racing</t>
        </is>
      </c>
      <c r="C8439"/>
      <c r="D8439"/>
      <c r="E8439" t="inlineStr">
        <is>
          <t>https://www.youtube.com/results?search_query=Professional+drag+boat+racing&amp;sp=EgQgAXAB</t>
        </is>
      </c>
    </row>
    <row r="8440" ht="25.5" customHeight="1">
      <c r="A8440" t="inlineStr">
        <is>
          <t>drag boat racing</t>
        </is>
      </c>
      <c r="B8440" t="inlineStr">
        <is>
          <t>Basics of drag boat racing</t>
        </is>
      </c>
      <c r="C8440"/>
      <c r="D8440"/>
      <c r="E8440" t="inlineStr">
        <is>
          <t>https://www.youtube.com/results?search_query=Basics+of+drag+boat+racing&amp;sp=EgQgAXAB</t>
        </is>
      </c>
    </row>
    <row r="8441" ht="25.5" customHeight="1">
      <c r="A8441" t="inlineStr">
        <is>
          <t>drag boat racing</t>
        </is>
      </c>
      <c r="B8441" t="inlineStr">
        <is>
          <t>Drag boat racing equipment setup</t>
        </is>
      </c>
      <c r="C8441"/>
      <c r="D8441"/>
      <c r="E8441" t="inlineStr">
        <is>
          <t>https://www.youtube.com/results?search_query=Drag+boat+racing+equipment+setup&amp;sp=EgQgAXAB</t>
        </is>
      </c>
    </row>
    <row r="8442" ht="25.5" customHeight="1">
      <c r="A8442" t="inlineStr">
        <is>
          <t>drag boat racing</t>
        </is>
      </c>
      <c r="B8442" t="inlineStr">
        <is>
          <t>First time drag boat racing experience</t>
        </is>
      </c>
      <c r="C8442"/>
      <c r="D8442"/>
      <c r="E8442" t="inlineStr">
        <is>
          <t>https://www.youtube.com/results?search_query=First+time+drag+boat+racing+experience&amp;sp=EgQgAXAB</t>
        </is>
      </c>
    </row>
    <row r="8443" ht="25.5" customHeight="1">
      <c r="A8443" t="inlineStr">
        <is>
          <t>drag boat racing</t>
        </is>
      </c>
      <c r="B8443" t="inlineStr">
        <is>
          <t>Tips and tricks for drag boat racing</t>
        </is>
      </c>
      <c r="C8443"/>
      <c r="D8443"/>
      <c r="E8443" t="inlineStr">
        <is>
          <t>https://www.youtube.com/results?search_query=Tips+and+tricks+for+drag+boat+racing&amp;sp=EgQgAXAB</t>
        </is>
      </c>
    </row>
    <row r="8444" ht="25.5" customHeight="1">
      <c r="A8444" t="inlineStr">
        <is>
          <t>badminton</t>
        </is>
      </c>
      <c r="B8444" t="inlineStr">
        <is>
          <t>How to play badminton for beginners</t>
        </is>
      </c>
      <c r="C8444"/>
      <c r="D8444"/>
      <c r="E8444" t="inlineStr">
        <is>
          <t>https://www.youtube.com/results?search_query=How+to+play+badminton+for+beginners&amp;sp=EgQgAXAB</t>
        </is>
      </c>
    </row>
    <row r="8445" ht="25.5" customHeight="1">
      <c r="A8445" t="inlineStr">
        <is>
          <t>badminton</t>
        </is>
      </c>
      <c r="B8445" t="inlineStr">
        <is>
          <t>Essential badminton techniques explained</t>
        </is>
      </c>
      <c r="C8445"/>
      <c r="D8445"/>
      <c r="E8445" t="inlineStr">
        <is>
          <t>https://www.youtube.com/results?search_query=Essential+badminton+techniques+explained&amp;sp=EgQgAXAB</t>
        </is>
      </c>
    </row>
    <row r="8446" ht="25.5" customHeight="1">
      <c r="A8446" t="inlineStr">
        <is>
          <t>badminton</t>
        </is>
      </c>
      <c r="B8446" t="inlineStr">
        <is>
          <t>Day in the life of a professional badminton player</t>
        </is>
      </c>
      <c r="C8446"/>
      <c r="D8446"/>
      <c r="E8446" t="inlineStr">
        <is>
          <t>https://www.youtube.com/results?search_query=Day+in+the+life+of+a+professional+badminton+player&amp;sp=EgQgAXAB</t>
        </is>
      </c>
    </row>
    <row r="8447" ht="25.5" customHeight="1">
      <c r="A8447" t="inlineStr">
        <is>
          <t>badminton</t>
        </is>
      </c>
      <c r="B8447" t="inlineStr">
        <is>
          <t>Practicing badminton skills: tutorial</t>
        </is>
      </c>
      <c r="C8447"/>
      <c r="D8447"/>
      <c r="E8447" t="inlineStr">
        <is>
          <t>https://www.youtube.com/results?search_query=Practicing+badminton+skills:+tutorial&amp;sp=EgQgAXAB</t>
        </is>
      </c>
    </row>
    <row r="8448" ht="25.5" customHeight="1">
      <c r="A8448" t="inlineStr">
        <is>
          <t>badminton</t>
        </is>
      </c>
      <c r="B8448" t="inlineStr">
        <is>
          <t>Advanced badminton strategies for winning</t>
        </is>
      </c>
      <c r="C8448"/>
      <c r="D8448"/>
      <c r="E8448" t="inlineStr">
        <is>
          <t>https://www.youtube.com/results?search_query=Advanced+badminton+strategies+for+winning&amp;sp=EgQgAXAB</t>
        </is>
      </c>
    </row>
    <row r="8449" ht="25.5" customHeight="1">
      <c r="A8449" t="inlineStr">
        <is>
          <t>badminton</t>
        </is>
      </c>
      <c r="B8449" t="inlineStr">
        <is>
          <t>Tips on how to improve at badminton</t>
        </is>
      </c>
      <c r="C8449"/>
      <c r="D8449"/>
      <c r="E8449" t="inlineStr">
        <is>
          <t>https://www.youtube.com/results?search_query=Tips+on+how+to+improve+at+badminton&amp;sp=EgQgAXAB</t>
        </is>
      </c>
    </row>
    <row r="8450" ht="25.5" customHeight="1">
      <c r="A8450" t="inlineStr">
        <is>
          <t>badminton</t>
        </is>
      </c>
      <c r="B8450" t="inlineStr">
        <is>
          <t>Indepth guide: how to serve in badminton</t>
        </is>
      </c>
      <c r="C8450"/>
      <c r="D8450"/>
      <c r="E8450" t="inlineStr">
        <is>
          <t>https://www.youtube.com/results?search_query=Indepth+guide:+how+to+serve+in+badminton&amp;sp=EgQgAXAB</t>
        </is>
      </c>
    </row>
    <row r="8451" ht="25.5" customHeight="1">
      <c r="A8451" t="inlineStr">
        <is>
          <t>badminton</t>
        </is>
      </c>
      <c r="B8451" t="inlineStr">
        <is>
          <t>Training routine for badminton players</t>
        </is>
      </c>
      <c r="C8451"/>
      <c r="D8451"/>
      <c r="E8451" t="inlineStr">
        <is>
          <t>https://www.youtube.com/results?search_query=Training+routine+for+badminton+players&amp;sp=EgQgAXAB</t>
        </is>
      </c>
    </row>
    <row r="8452" ht="25.5" customHeight="1">
      <c r="A8452" t="inlineStr">
        <is>
          <t>badminton</t>
        </is>
      </c>
      <c r="B8452" t="inlineStr">
        <is>
          <t>Equipment essentials for playing badminton</t>
        </is>
      </c>
      <c r="C8452"/>
      <c r="D8452"/>
      <c r="E8452" t="inlineStr">
        <is>
          <t>https://www.youtube.com/results?search_query=Equipment+essentials+for+playing+badminton&amp;sp=EgQgAXAB</t>
        </is>
      </c>
    </row>
    <row r="8453" ht="25.5" customHeight="1">
      <c r="A8453" t="inlineStr">
        <is>
          <t>badminton</t>
        </is>
      </c>
      <c r="B8453" t="inlineStr">
        <is>
          <t>Popular badminton tournaments highlights</t>
        </is>
      </c>
      <c r="C8453"/>
      <c r="D8453"/>
      <c r="E8453" t="inlineStr">
        <is>
          <t>https://www.youtube.com/results?search_query=Popular+badminton+tournaments+highlights&amp;sp=EgQgAXAB</t>
        </is>
      </c>
    </row>
    <row r="8454" ht="25.5" customHeight="1">
      <c r="A8454" t="inlineStr">
        <is>
          <t>basque pelota</t>
        </is>
      </c>
      <c r="B8454" t="inlineStr">
        <is>
          <t>Basque pelota how to play</t>
        </is>
      </c>
      <c r="C8454"/>
      <c r="D8454"/>
      <c r="E8454" t="inlineStr">
        <is>
          <t>https://www.youtube.com/results?search_query=Basque+pelota+how+to+play&amp;sp=EgQgAXAB</t>
        </is>
      </c>
    </row>
    <row r="8455" ht="25.5" customHeight="1">
      <c r="A8455" t="inlineStr">
        <is>
          <t>basque pelota</t>
        </is>
      </c>
      <c r="B8455" t="inlineStr">
        <is>
          <t>Rules of Basque pelota explained</t>
        </is>
      </c>
      <c r="C8455"/>
      <c r="D8455"/>
      <c r="E8455" t="inlineStr">
        <is>
          <t>https://www.youtube.com/results?search_query=Rules+of+Basque+pelota+explained&amp;sp=EgQgAXAB</t>
        </is>
      </c>
    </row>
    <row r="8456" ht="25.5" customHeight="1">
      <c r="A8456" t="inlineStr">
        <is>
          <t>basque pelota</t>
        </is>
      </c>
      <c r="B8456" t="inlineStr">
        <is>
          <t>Best Basque pelota matches</t>
        </is>
      </c>
      <c r="C8456"/>
      <c r="D8456"/>
      <c r="E8456" t="inlineStr">
        <is>
          <t>https://www.youtube.com/results?search_query=Best+Basque+pelota+matches&amp;sp=EgQgAXAB</t>
        </is>
      </c>
    </row>
    <row r="8457" ht="25.5" customHeight="1">
      <c r="A8457" t="inlineStr">
        <is>
          <t>basque pelota</t>
        </is>
      </c>
      <c r="B8457" t="inlineStr">
        <is>
          <t>Day in the life of a Basque pelota player</t>
        </is>
      </c>
      <c r="C8457"/>
      <c r="D8457"/>
      <c r="E8457" t="inlineStr">
        <is>
          <t>https://www.youtube.com/results?search_query=Day+in+the+life+of+a+Basque+pelota+player&amp;sp=EgQgAXAB</t>
        </is>
      </c>
    </row>
    <row r="8458" ht="25.5" customHeight="1">
      <c r="A8458" t="inlineStr">
        <is>
          <t>basque pelota</t>
        </is>
      </c>
      <c r="B8458" t="inlineStr">
        <is>
          <t>“Basque pelota technique training</t>
        </is>
      </c>
      <c r="C8458"/>
      <c r="D8458"/>
      <c r="E8458" t="inlineStr">
        <is>
          <t>https://www.youtube.com/results?search_query=“Basque+pelota+technique+training&amp;sp=EgQgAXAB</t>
        </is>
      </c>
    </row>
    <row r="8459" ht="25.5" customHeight="1">
      <c r="A8459" t="inlineStr">
        <is>
          <t>basque pelota</t>
        </is>
      </c>
      <c r="B8459" t="inlineStr">
        <is>
          <t>History of Basque pelota</t>
        </is>
      </c>
      <c r="C8459"/>
      <c r="D8459"/>
      <c r="E8459" t="inlineStr">
        <is>
          <t>https://www.youtube.com/results?search_query=History+of+Basque+pelota&amp;sp=EgQgAXAB</t>
        </is>
      </c>
    </row>
    <row r="8460" ht="25.5" customHeight="1">
      <c r="A8460" t="inlineStr">
        <is>
          <t>basque pelota</t>
        </is>
      </c>
      <c r="B8460" t="inlineStr">
        <is>
          <t>Professional Basque pelota tournaments</t>
        </is>
      </c>
      <c r="C8460"/>
      <c r="D8460"/>
      <c r="E8460" t="inlineStr">
        <is>
          <t>https://www.youtube.com/results?search_query=Professional+Basque+pelota+tournaments&amp;sp=EgQgAXAB</t>
        </is>
      </c>
    </row>
    <row r="8461" ht="25.5" customHeight="1">
      <c r="A8461" t="inlineStr">
        <is>
          <t>basque pelota</t>
        </is>
      </c>
      <c r="B8461" t="inlineStr">
        <is>
          <t>Beginners guide to Basque pelota</t>
        </is>
      </c>
      <c r="C8461"/>
      <c r="D8461"/>
      <c r="E8461" t="inlineStr">
        <is>
          <t>https://www.youtube.com/results?search_query=Beginners+guide+to+Basque+pelota&amp;sp=EgQgAXAB</t>
        </is>
      </c>
    </row>
    <row r="8462" ht="25.5" customHeight="1">
      <c r="A8462" t="inlineStr">
        <is>
          <t>basque pelota</t>
        </is>
      </c>
      <c r="B8462" t="inlineStr">
        <is>
          <t>How to train for Basque pelota</t>
        </is>
      </c>
      <c r="C8462"/>
      <c r="D8462"/>
      <c r="E8462" t="inlineStr">
        <is>
          <t>https://www.youtube.com/results?search_query=How+to+train+for+Basque+pelota&amp;sp=EgQgAXAB</t>
        </is>
      </c>
    </row>
    <row r="8463" ht="25.5" customHeight="1">
      <c r="A8463" t="inlineStr">
        <is>
          <t>basque pelota</t>
        </is>
      </c>
      <c r="B8463" t="inlineStr">
        <is>
          <t>World Championship Basque pelota highlights</t>
        </is>
      </c>
      <c r="C8463"/>
      <c r="D8463"/>
      <c r="E8463" t="inlineStr">
        <is>
          <t>https://www.youtube.com/results?search_query=World+Championship+Basque+pelota+highlights&amp;sp=EgQgAXAB</t>
        </is>
      </c>
    </row>
    <row r="8464" ht="25.5" customHeight="1">
      <c r="A8464" t="inlineStr">
        <is>
          <t>frontenis</t>
        </is>
      </c>
      <c r="B8464" t="inlineStr">
        <is>
          <t>How to play Frontenis for beginners</t>
        </is>
      </c>
      <c r="C8464"/>
      <c r="D8464"/>
      <c r="E8464" t="inlineStr">
        <is>
          <t>https://www.youtube.com/results?search_query=How+to+play+Frontenis+for+beginners&amp;sp=EgQgAXAB</t>
        </is>
      </c>
    </row>
    <row r="8465" ht="25.5" customHeight="1">
      <c r="A8465" t="inlineStr">
        <is>
          <t>frontenis</t>
        </is>
      </c>
      <c r="B8465" t="inlineStr">
        <is>
          <t>Frontenis match highlights</t>
        </is>
      </c>
      <c r="C8465"/>
      <c r="D8465"/>
      <c r="E8465" t="inlineStr">
        <is>
          <t>https://www.youtube.com/results?search_query=Frontenis+match+highlights&amp;sp=EgQgAXAB</t>
        </is>
      </c>
    </row>
    <row r="8466" ht="25.5" customHeight="1">
      <c r="A8466" t="inlineStr">
        <is>
          <t>frontenis</t>
        </is>
      </c>
      <c r="B8466" t="inlineStr">
        <is>
          <t>Professional Frontenis techniques</t>
        </is>
      </c>
      <c r="C8466"/>
      <c r="D8466"/>
      <c r="E8466" t="inlineStr">
        <is>
          <t>https://www.youtube.com/results?search_query=Professional+Frontenis+techniques&amp;sp=EgQgAXAB</t>
        </is>
      </c>
    </row>
    <row r="8467" ht="25.5" customHeight="1">
      <c r="A8467" t="inlineStr">
        <is>
          <t>frontenis</t>
        </is>
      </c>
      <c r="B8467" t="inlineStr">
        <is>
          <t>Day in the life of a Frontenis player</t>
        </is>
      </c>
      <c r="C8467"/>
      <c r="D8467"/>
      <c r="E8467" t="inlineStr">
        <is>
          <t>https://www.youtube.com/results?search_query=Day+in+the+life+of+a+Frontenis+player&amp;sp=EgQgAXAB</t>
        </is>
      </c>
    </row>
    <row r="8468" ht="25.5" customHeight="1">
      <c r="A8468" t="inlineStr">
        <is>
          <t>frontenis</t>
        </is>
      </c>
      <c r="B8468" t="inlineStr">
        <is>
          <t>Frontenis training routine</t>
        </is>
      </c>
      <c r="C8468"/>
      <c r="D8468"/>
      <c r="E8468" t="inlineStr">
        <is>
          <t>https://www.youtube.com/results?search_query=Frontenis+training+routine&amp;sp=EgQgAXAB</t>
        </is>
      </c>
    </row>
    <row r="8469" ht="25.5" customHeight="1">
      <c r="A8469" t="inlineStr">
        <is>
          <t>frontenis</t>
        </is>
      </c>
      <c r="B8469" t="inlineStr">
        <is>
          <t>Frontenis tournament gameplay</t>
        </is>
      </c>
      <c r="C8469"/>
      <c r="D8469"/>
      <c r="E8469" t="inlineStr">
        <is>
          <t>https://www.youtube.com/results?search_query=Frontenis+tournament+gameplay&amp;sp=EgQgAXAB</t>
        </is>
      </c>
    </row>
    <row r="8470" ht="25.5" customHeight="1">
      <c r="A8470" t="inlineStr">
        <is>
          <t>frontenis</t>
        </is>
      </c>
      <c r="B8470" t="inlineStr">
        <is>
          <t>Explained: Rules of Frontenis</t>
        </is>
      </c>
      <c r="C8470"/>
      <c r="D8470"/>
      <c r="E8470" t="inlineStr">
        <is>
          <t>https://www.youtube.com/results?search_query=Explained:+Rules+of+Frontenis&amp;sp=EgQgAXAB</t>
        </is>
      </c>
    </row>
    <row r="8471" ht="25.5" customHeight="1">
      <c r="A8471" t="inlineStr">
        <is>
          <t>frontenis</t>
        </is>
      </c>
      <c r="B8471" t="inlineStr">
        <is>
          <t>Mastering Frontenis scoring system</t>
        </is>
      </c>
      <c r="C8471"/>
      <c r="D8471"/>
      <c r="E8471" t="inlineStr">
        <is>
          <t>https://www.youtube.com/results?search_query=Mastering+Frontenis+scoring+system&amp;sp=EgQgAXAB</t>
        </is>
      </c>
    </row>
    <row r="8472" ht="25.5" customHeight="1">
      <c r="A8472" t="inlineStr">
        <is>
          <t>frontenis</t>
        </is>
      </c>
      <c r="B8472" t="inlineStr">
        <is>
          <t>Frontenis best shots compilation</t>
        </is>
      </c>
      <c r="C8472"/>
      <c r="D8472"/>
      <c r="E8472" t="inlineStr">
        <is>
          <t>https://www.youtube.com/results?search_query=Frontenis+best+shots+compilation&amp;sp=EgQgAXAB</t>
        </is>
      </c>
    </row>
    <row r="8473" ht="25.5" customHeight="1">
      <c r="A8473" t="inlineStr">
        <is>
          <t>frontenis</t>
        </is>
      </c>
      <c r="B8473" t="inlineStr">
        <is>
          <t>World champion Frontenis match</t>
        </is>
      </c>
      <c r="C8473"/>
      <c r="D8473"/>
      <c r="E8473" t="inlineStr">
        <is>
          <t>https://www.youtube.com/results?search_query=World+champion+Frontenis+match&amp;sp=EgQgAXAB</t>
        </is>
      </c>
    </row>
    <row r="8474" ht="25.5" customHeight="1">
      <c r="A8474" t="inlineStr">
        <is>
          <t>jai alai</t>
        </is>
      </c>
      <c r="B8474" t="inlineStr">
        <is>
          <t>How to play Jai Alai</t>
        </is>
      </c>
      <c r="C8474"/>
      <c r="D8474"/>
      <c r="E8474" t="inlineStr">
        <is>
          <t>https://www.youtube.com/results?search_query=How+to+play+Jai+Alai&amp;sp=EgQgAXAB</t>
        </is>
      </c>
    </row>
    <row r="8475" ht="25.5" customHeight="1">
      <c r="A8475" t="inlineStr">
        <is>
          <t>jai alai</t>
        </is>
      </c>
      <c r="B8475" t="inlineStr">
        <is>
          <t>Rules and regulations of Jai Alai</t>
        </is>
      </c>
      <c r="C8475"/>
      <c r="D8475"/>
      <c r="E8475" t="inlineStr">
        <is>
          <t>https://www.youtube.com/results?search_query=Rules+and+regulations+of+Jai+Alai&amp;sp=EgQgAXAB</t>
        </is>
      </c>
    </row>
    <row r="8476" ht="25.5" customHeight="1">
      <c r="A8476" t="inlineStr">
        <is>
          <t>jai alai</t>
        </is>
      </c>
      <c r="B8476" t="inlineStr">
        <is>
          <t>Historical overview of Jai Alai</t>
        </is>
      </c>
      <c r="C8476"/>
      <c r="D8476"/>
      <c r="E8476" t="inlineStr">
        <is>
          <t>https://www.youtube.com/results?search_query=Historical+overview+of+Jai+Alai&amp;sp=EgQgAXAB</t>
        </is>
      </c>
    </row>
    <row r="8477" ht="25.5" customHeight="1">
      <c r="A8477" t="inlineStr">
        <is>
          <t>jai alai</t>
        </is>
      </c>
      <c r="B8477" t="inlineStr">
        <is>
          <t>Day in the life of a Jai Alai player</t>
        </is>
      </c>
      <c r="C8477"/>
      <c r="D8477"/>
      <c r="E8477" t="inlineStr">
        <is>
          <t>https://www.youtube.com/results?search_query=Day+in+the+life+of+a+Jai+Alai+player&amp;sp=EgQgAXAB</t>
        </is>
      </c>
    </row>
    <row r="8478" ht="25.5" customHeight="1">
      <c r="A8478" t="inlineStr">
        <is>
          <t>jai alai</t>
        </is>
      </c>
      <c r="B8478" t="inlineStr">
        <is>
          <t>Top Jai Alai matches of all time</t>
        </is>
      </c>
      <c r="C8478"/>
      <c r="D8478"/>
      <c r="E8478" t="inlineStr">
        <is>
          <t>https://www.youtube.com/results?search_query=Top+Jai+Alai+matches+of+all+time&amp;sp=EgQgAXAB</t>
        </is>
      </c>
    </row>
    <row r="8479" ht="25.5" customHeight="1">
      <c r="A8479" t="inlineStr">
        <is>
          <t>jai alai</t>
        </is>
      </c>
      <c r="B8479" t="inlineStr">
        <is>
          <t>Jai Alai training and camproutines</t>
        </is>
      </c>
      <c r="C8479"/>
      <c r="D8479"/>
      <c r="E8479" t="inlineStr">
        <is>
          <t>https://www.youtube.com/results?search_query=Jai+Alai+training+and+camproutines&amp;sp=EgQgAXAB</t>
        </is>
      </c>
    </row>
    <row r="8480" ht="25.5" customHeight="1">
      <c r="A8480" t="inlineStr">
        <is>
          <t>jai alai</t>
        </is>
      </c>
      <c r="B8480" t="inlineStr">
        <is>
          <t>Best Jai Alai plays compilation</t>
        </is>
      </c>
      <c r="C8480"/>
      <c r="D8480"/>
      <c r="E8480" t="inlineStr">
        <is>
          <t>https://www.youtube.com/results?search_query=Best+Jai+Alai+plays+compilation&amp;sp=EgQgAXAB</t>
        </is>
      </c>
    </row>
    <row r="8481" ht="25.5" customHeight="1">
      <c r="A8481" t="inlineStr">
        <is>
          <t>jai alai</t>
        </is>
      </c>
      <c r="B8481" t="inlineStr">
        <is>
          <t>Famous Jai Alai players and their strategies</t>
        </is>
      </c>
      <c r="C8481"/>
      <c r="D8481"/>
      <c r="E8481" t="inlineStr">
        <is>
          <t>https://www.youtube.com/results?search_query=Famous+Jai+Alai+players+and+their+strategies&amp;sp=EgQgAXAB</t>
        </is>
      </c>
    </row>
    <row r="8482" ht="25.5" customHeight="1">
      <c r="A8482" t="inlineStr">
        <is>
          <t>jai alai</t>
        </is>
      </c>
      <c r="B8482" t="inlineStr">
        <is>
          <t>Guide to scoring in Jai Alai</t>
        </is>
      </c>
      <c r="C8482"/>
      <c r="D8482"/>
      <c r="E8482" t="inlineStr">
        <is>
          <t>https://www.youtube.com/results?search_query=Guide+to+scoring+in+Jai+Alai&amp;sp=EgQgAXAB</t>
        </is>
      </c>
    </row>
    <row r="8483" ht="25.5" customHeight="1">
      <c r="A8483" t="inlineStr">
        <is>
          <t>jai alai</t>
        </is>
      </c>
      <c r="B8483" t="inlineStr">
        <is>
          <t>Extensive review of Jai Alai equipment</t>
        </is>
      </c>
      <c r="C8483"/>
      <c r="D8483"/>
      <c r="E8483" t="inlineStr">
        <is>
          <t>https://www.youtube.com/results?search_query=Extensive+review+of+Jai+Alai+equipment&amp;sp=EgQgAXAB</t>
        </is>
      </c>
    </row>
    <row r="8484" ht="25.5" customHeight="1">
      <c r="A8484" t="inlineStr">
        <is>
          <t>beach tennis</t>
        </is>
      </c>
      <c r="B8484" t="inlineStr">
        <is>
          <t>How to play beach tennis tutorials</t>
        </is>
      </c>
      <c r="C8484"/>
      <c r="D8484"/>
      <c r="E8484" t="inlineStr">
        <is>
          <t>https://www.youtube.com/results?search_query=How+to+play+beach+tennis+tutorials&amp;sp=EgQgAXAB</t>
        </is>
      </c>
    </row>
    <row r="8485" ht="25.5" customHeight="1">
      <c r="A8485" t="inlineStr">
        <is>
          <t>beach tennis</t>
        </is>
      </c>
      <c r="B8485" t="inlineStr">
        <is>
          <t>Day in the life of a beach tennis player</t>
        </is>
      </c>
      <c r="C8485"/>
      <c r="D8485"/>
      <c r="E8485" t="inlineStr">
        <is>
          <t>https://www.youtube.com/results?search_query=Day+in+the+life+of+a+beach+tennis+player&amp;sp=EgQgAXAB</t>
        </is>
      </c>
    </row>
    <row r="8486" ht="25.5" customHeight="1">
      <c r="A8486" t="inlineStr">
        <is>
          <t>beach tennis</t>
        </is>
      </c>
      <c r="B8486" t="inlineStr">
        <is>
          <t>Beach tennis match highlights</t>
        </is>
      </c>
      <c r="C8486"/>
      <c r="D8486"/>
      <c r="E8486" t="inlineStr">
        <is>
          <t>https://www.youtube.com/results?search_query=Beach+tennis+match+highlights&amp;sp=EgQgAXAB</t>
        </is>
      </c>
    </row>
    <row r="8487" ht="25.5" customHeight="1">
      <c r="A8487" t="inlineStr">
        <is>
          <t>beach tennis</t>
        </is>
      </c>
      <c r="B8487" t="inlineStr">
        <is>
          <t>Expert tips for beach tennis</t>
        </is>
      </c>
      <c r="C8487"/>
      <c r="D8487"/>
      <c r="E8487" t="inlineStr">
        <is>
          <t>https://www.youtube.com/results?search_query=Expert+tips+for+beach+tennis&amp;sp=EgQgAXAB</t>
        </is>
      </c>
    </row>
    <row r="8488" ht="25.5" customHeight="1">
      <c r="A8488" t="inlineStr">
        <is>
          <t>beach tennis</t>
        </is>
      </c>
      <c r="B8488" t="inlineStr">
        <is>
          <t>Professional beach tennis training sessions</t>
        </is>
      </c>
      <c r="C8488"/>
      <c r="D8488"/>
      <c r="E8488" t="inlineStr">
        <is>
          <t>https://www.youtube.com/results?search_query=Professional+beach+tennis+training+sessions&amp;sp=EgQgAXAB</t>
        </is>
      </c>
    </row>
    <row r="8489" ht="25.5" customHeight="1">
      <c r="A8489" t="inlineStr">
        <is>
          <t>beach tennis</t>
        </is>
      </c>
      <c r="B8489" t="inlineStr">
        <is>
          <t>Best equipment for beach tennis</t>
        </is>
      </c>
      <c r="C8489"/>
      <c r="D8489"/>
      <c r="E8489" t="inlineStr">
        <is>
          <t>https://www.youtube.com/results?search_query=Best+equipment+for+beach+tennis&amp;sp=EgQgAXAB</t>
        </is>
      </c>
    </row>
    <row r="8490" ht="25.5" customHeight="1">
      <c r="A8490" t="inlineStr">
        <is>
          <t>beach tennis</t>
        </is>
      </c>
      <c r="B8490" t="inlineStr">
        <is>
          <t>Rules of beach tennis explained</t>
        </is>
      </c>
      <c r="C8490"/>
      <c r="D8490"/>
      <c r="E8490" t="inlineStr">
        <is>
          <t>https://www.youtube.com/results?search_query=Rules+of+beach+tennis+explained&amp;sp=EgQgAXAB</t>
        </is>
      </c>
    </row>
    <row r="8491" ht="25.5" customHeight="1">
      <c r="A8491" t="inlineStr">
        <is>
          <t>beach tennis</t>
        </is>
      </c>
      <c r="B8491" t="inlineStr">
        <is>
          <t>Beach tennis competitive games</t>
        </is>
      </c>
      <c r="C8491"/>
      <c r="D8491"/>
      <c r="E8491" t="inlineStr">
        <is>
          <t>https://www.youtube.com/results?search_query=Beach+tennis+competitive+games&amp;sp=EgQgAXAB</t>
        </is>
      </c>
    </row>
    <row r="8492" ht="25.5" customHeight="1">
      <c r="A8492" t="inlineStr">
        <is>
          <t>beach tennis</t>
        </is>
      </c>
      <c r="B8492" t="inlineStr">
        <is>
          <t>How to improve beach tennis skills</t>
        </is>
      </c>
      <c r="C8492"/>
      <c r="D8492"/>
      <c r="E8492" t="inlineStr">
        <is>
          <t>https://www.youtube.com/results?search_query=How+to+improve+beach+tennis+skills&amp;sp=EgQgAXAB</t>
        </is>
      </c>
    </row>
    <row r="8493" ht="25.5" customHeight="1">
      <c r="A8493" t="inlineStr">
        <is>
          <t>beach tennis</t>
        </is>
      </c>
      <c r="B8493" t="inlineStr">
        <is>
          <t>Beginner's guide to beach tennis</t>
        </is>
      </c>
      <c r="C8493"/>
      <c r="D8493"/>
      <c r="E8493" t="inlineStr">
        <is>
          <t>https://www.youtube.com/results?search_query=Beginner's+guide+to+beach+tennis&amp;sp=EgQgAXAB</t>
        </is>
      </c>
    </row>
    <row r="8494" ht="25.5" customHeight="1">
      <c r="A8494" t="inlineStr">
        <is>
          <t>lacrosse</t>
        </is>
      </c>
      <c r="B8494" t="inlineStr">
        <is>
          <t>How to play Lacrosse for beginners</t>
        </is>
      </c>
      <c r="C8494"/>
      <c r="D8494"/>
      <c r="E8494" t="inlineStr">
        <is>
          <t>https://www.youtube.com/results?search_query=How+to+play+Lacrosse+for+beginners&amp;sp=EgQgAXAB</t>
        </is>
      </c>
    </row>
    <row r="8495" ht="25.5" customHeight="1">
      <c r="A8495" t="inlineStr">
        <is>
          <t>lacrosse</t>
        </is>
      </c>
      <c r="B8495" t="inlineStr">
        <is>
          <t>Day in the life of a professional Lacrosse player</t>
        </is>
      </c>
      <c r="C8495"/>
      <c r="D8495"/>
      <c r="E8495" t="inlineStr">
        <is>
          <t>https://www.youtube.com/results?search_query=Day+in+the+life+of+a+professional+Lacrosse+player&amp;sp=EgQgAXAB</t>
        </is>
      </c>
    </row>
    <row r="8496" ht="25.5" customHeight="1">
      <c r="A8496" t="inlineStr">
        <is>
          <t>lacrosse</t>
        </is>
      </c>
      <c r="B8496" t="inlineStr">
        <is>
          <t>Best Lacrosse plays of all time</t>
        </is>
      </c>
      <c r="C8496"/>
      <c r="D8496"/>
      <c r="E8496" t="inlineStr">
        <is>
          <t>https://www.youtube.com/results?search_query=Best+Lacrosse+plays+of+all+time&amp;sp=EgQgAXAB</t>
        </is>
      </c>
    </row>
    <row r="8497" ht="25.5" customHeight="1">
      <c r="A8497" t="inlineStr">
        <is>
          <t>lacrosse</t>
        </is>
      </c>
      <c r="B8497" t="inlineStr">
        <is>
          <t>Detailed Lacrosse training exercises</t>
        </is>
      </c>
      <c r="C8497"/>
      <c r="D8497"/>
      <c r="E8497" t="inlineStr">
        <is>
          <t>https://www.youtube.com/results?search_query=Detailed+Lacrosse+training+exercises&amp;sp=EgQgAXAB</t>
        </is>
      </c>
    </row>
    <row r="8498" ht="25.5" customHeight="1">
      <c r="A8498" t="inlineStr">
        <is>
          <t>lacrosse</t>
        </is>
      </c>
      <c r="B8498" t="inlineStr">
        <is>
          <t>Top skills needed for Lacrosse</t>
        </is>
      </c>
      <c r="C8498"/>
      <c r="D8498"/>
      <c r="E8498" t="inlineStr">
        <is>
          <t>https://www.youtube.com/results?search_query=Top+skills+needed+for+Lacrosse&amp;sp=EgQgAXAB</t>
        </is>
      </c>
    </row>
    <row r="8499" ht="25.5" customHeight="1">
      <c r="A8499" t="inlineStr">
        <is>
          <t>lacrosse</t>
        </is>
      </c>
      <c r="B8499" t="inlineStr">
        <is>
          <t>History of Lacrosse documentary</t>
        </is>
      </c>
      <c r="C8499"/>
      <c r="D8499"/>
      <c r="E8499" t="inlineStr">
        <is>
          <t>https://www.youtube.com/results?search_query=History+of+Lacrosse+documentary&amp;sp=EgQgAXAB</t>
        </is>
      </c>
    </row>
    <row r="8500" ht="25.5" customHeight="1">
      <c r="A8500" t="inlineStr">
        <is>
          <t>lacrosse</t>
        </is>
      </c>
      <c r="B8500" t="inlineStr">
        <is>
          <t>How to improve your Lacrosse technique</t>
        </is>
      </c>
      <c r="C8500"/>
      <c r="D8500"/>
      <c r="E8500" t="inlineStr">
        <is>
          <t>https://www.youtube.com/results?search_query=How+to+improve+your+Lacrosse+technique&amp;sp=EgQgAXAB</t>
        </is>
      </c>
    </row>
    <row r="8501" ht="25.5" customHeight="1">
      <c r="A8501" t="inlineStr">
        <is>
          <t>lacrosse</t>
        </is>
      </c>
      <c r="B8501" t="inlineStr">
        <is>
          <t>Lacrosse matches highlights</t>
        </is>
      </c>
      <c r="C8501"/>
      <c r="D8501"/>
      <c r="E8501" t="inlineStr">
        <is>
          <t>https://www.youtube.com/results?search_query=Lacrosse+matches+highlights&amp;sp=EgQgAXAB</t>
        </is>
      </c>
    </row>
    <row r="8502" ht="25.5" customHeight="1">
      <c r="A8502" t="inlineStr">
        <is>
          <t>lacrosse</t>
        </is>
      </c>
      <c r="B8502" t="inlineStr">
        <is>
          <t>Indepth Lacrosse rules and strategies</t>
        </is>
      </c>
      <c r="C8502"/>
      <c r="D8502"/>
      <c r="E8502" t="inlineStr">
        <is>
          <t>https://www.youtube.com/results?search_query=Indepth+Lacrosse+rules+and+strategies&amp;sp=EgQgAXAB</t>
        </is>
      </c>
    </row>
    <row r="8503" ht="25.5" customHeight="1">
      <c r="A8503" t="inlineStr">
        <is>
          <t>lacrosse</t>
        </is>
      </c>
      <c r="B8503" t="inlineStr">
        <is>
          <t>How to choose the right Lacrosse equipment</t>
        </is>
      </c>
      <c r="C8503"/>
      <c r="D8503"/>
      <c r="E8503" t="inlineStr">
        <is>
          <t>https://www.youtube.com/results?search_query=How+to+choose+the+right+Lacrosse+equipment&amp;sp=EgQgAXAB</t>
        </is>
      </c>
    </row>
    <row r="8504" ht="25.5" customHeight="1">
      <c r="A8504" t="inlineStr">
        <is>
          <t>women's lacrosse</t>
        </is>
      </c>
      <c r="B8504" t="inlineStr">
        <is>
          <t>How to play women's lacrosse for beginners</t>
        </is>
      </c>
      <c r="C8504"/>
      <c r="D8504"/>
      <c r="E8504" t="inlineStr">
        <is>
          <t>https://www.youtube.com/results?search_query=How+to+play+women's+lacrosse+for+beginners&amp;sp=EgQgAXAB</t>
        </is>
      </c>
    </row>
    <row r="8505" ht="25.5" customHeight="1">
      <c r="A8505" t="inlineStr">
        <is>
          <t>women's lacrosse</t>
        </is>
      </c>
      <c r="B8505" t="inlineStr">
        <is>
          <t>Women's lacrosse techniques and strategies</t>
        </is>
      </c>
      <c r="C8505"/>
      <c r="D8505"/>
      <c r="E8505" t="inlineStr">
        <is>
          <t>https://www.youtube.com/results?search_query=Women's+lacrosse+techniques+and+strategies&amp;sp=EgQgAXAB</t>
        </is>
      </c>
    </row>
    <row r="8506" ht="25.5" customHeight="1">
      <c r="A8506" t="inlineStr">
        <is>
          <t>women's lacrosse</t>
        </is>
      </c>
      <c r="B8506" t="inlineStr">
        <is>
          <t>Day in the life of a professional women's lacrosse player</t>
        </is>
      </c>
      <c r="C8506"/>
      <c r="D8506"/>
      <c r="E8506" t="inlineStr">
        <is>
          <t>https://www.youtube.com/results?search_query=Day+in+the+life+of+a+professional+women's+lacrosse+player&amp;sp=EgQgAXAB</t>
        </is>
      </c>
    </row>
    <row r="8507" ht="25.5" customHeight="1">
      <c r="A8507" t="inlineStr">
        <is>
          <t>women's lacrosse</t>
        </is>
      </c>
      <c r="B8507" t="inlineStr">
        <is>
          <t>Top women's lacrosse matches compilation</t>
        </is>
      </c>
      <c r="C8507"/>
      <c r="D8507"/>
      <c r="E8507" t="inlineStr">
        <is>
          <t>https://www.youtube.com/results?search_query=Top+women's+lacrosse+matches+compilation&amp;sp=EgQgAXAB</t>
        </is>
      </c>
    </row>
    <row r="8508" ht="25.5" customHeight="1">
      <c r="A8508" t="inlineStr">
        <is>
          <t>women's lacrosse</t>
        </is>
      </c>
      <c r="B8508" t="inlineStr">
        <is>
          <t>How to improve your women's lacrosse skills</t>
        </is>
      </c>
      <c r="C8508"/>
      <c r="D8508"/>
      <c r="E8508" t="inlineStr">
        <is>
          <t>https://www.youtube.com/results?search_query=How+to+improve+your+women's+lacrosse+skills&amp;sp=EgQgAXAB</t>
        </is>
      </c>
    </row>
    <row r="8509" ht="25.5" customHeight="1">
      <c r="A8509" t="inlineStr">
        <is>
          <t>women's lacrosse</t>
        </is>
      </c>
      <c r="B8509" t="inlineStr">
        <is>
          <t>Training routines for women's lacrosse players</t>
        </is>
      </c>
      <c r="C8509"/>
      <c r="D8509"/>
      <c r="E8509" t="inlineStr">
        <is>
          <t>https://www.youtube.com/results?search_query=Training+routines+for+women's+lacrosse+players&amp;sp=EgQgAXAB</t>
        </is>
      </c>
    </row>
    <row r="8510" ht="25.5" customHeight="1">
      <c r="A8510" t="inlineStr">
        <is>
          <t>women's lacrosse</t>
        </is>
      </c>
      <c r="B8510" t="inlineStr">
        <is>
          <t>Women's lacrosse rules explained</t>
        </is>
      </c>
      <c r="C8510"/>
      <c r="D8510"/>
      <c r="E8510" t="inlineStr">
        <is>
          <t>https://www.youtube.com/results?search_query=Women's+lacrosse+rules+explained&amp;sp=EgQgAXAB</t>
        </is>
      </c>
    </row>
    <row r="8511" ht="25.5" customHeight="1">
      <c r="A8511" t="inlineStr">
        <is>
          <t>women's lacrosse</t>
        </is>
      </c>
      <c r="B8511" t="inlineStr">
        <is>
          <t>Best offensive moves in women's lacrosse</t>
        </is>
      </c>
      <c r="C8511"/>
      <c r="D8511"/>
      <c r="E8511" t="inlineStr">
        <is>
          <t>https://www.youtube.com/results?search_query=Best+offensive+moves+in+women's+lacrosse&amp;sp=EgQgAXAB</t>
        </is>
      </c>
    </row>
    <row r="8512" ht="25.5" customHeight="1">
      <c r="A8512" t="inlineStr">
        <is>
          <t>women's lacrosse</t>
        </is>
      </c>
      <c r="B8512" t="inlineStr">
        <is>
          <t>Defensive strategies in women's lacrosse</t>
        </is>
      </c>
      <c r="C8512"/>
      <c r="D8512"/>
      <c r="E8512" t="inlineStr">
        <is>
          <t>https://www.youtube.com/results?search_query=Defensive+strategies+in+women's+lacrosse&amp;sp=EgQgAXAB</t>
        </is>
      </c>
    </row>
    <row r="8513" ht="25.5" customHeight="1">
      <c r="A8513" t="inlineStr">
        <is>
          <t>women's lacrosse</t>
        </is>
      </c>
      <c r="B8513" t="inlineStr">
        <is>
          <t>Women's lacrosse equipment guide</t>
        </is>
      </c>
      <c r="C8513"/>
      <c r="D8513"/>
      <c r="E8513" t="inlineStr">
        <is>
          <t>https://www.youtube.com/results?search_query=Women's+lacrosse+equipment+guide&amp;sp=EgQgAXAB</t>
        </is>
      </c>
    </row>
    <row r="8514" ht="25.5" customHeight="1">
      <c r="A8514" t="inlineStr">
        <is>
          <t>padel tennis</t>
        </is>
      </c>
      <c r="B8514" t="inlineStr">
        <is>
          <t>How to play padel tennis for beginners</t>
        </is>
      </c>
      <c r="C8514"/>
      <c r="D8514"/>
      <c r="E8514" t="inlineStr">
        <is>
          <t>https://www.youtube.com/results?search_query=How+to+play+padel+tennis+for+beginners&amp;sp=EgQgAXAB</t>
        </is>
      </c>
    </row>
    <row r="8515" ht="25.5" customHeight="1">
      <c r="A8515" t="inlineStr">
        <is>
          <t>padel tennis</t>
        </is>
      </c>
      <c r="B8515" t="inlineStr">
        <is>
          <t>Advanced techniques in padel tennis</t>
        </is>
      </c>
      <c r="C8515"/>
      <c r="D8515"/>
      <c r="E8515" t="inlineStr">
        <is>
          <t>https://www.youtube.com/results?search_query=Advanced+techniques+in+padel+tennis&amp;sp=EgQgAXAB</t>
        </is>
      </c>
    </row>
    <row r="8516" ht="25.5" customHeight="1">
      <c r="A8516" t="inlineStr">
        <is>
          <t>padel tennis</t>
        </is>
      </c>
      <c r="B8516" t="inlineStr">
        <is>
          <t>Day in the life of a professional padel tennis player</t>
        </is>
      </c>
      <c r="C8516"/>
      <c r="D8516"/>
      <c r="E8516" t="inlineStr">
        <is>
          <t>https://www.youtube.com/results?search_query=Day+in+the+life+of+a+professional+padel+tennis+player&amp;sp=EgQgAXAB</t>
        </is>
      </c>
    </row>
    <row r="8517" ht="25.5" customHeight="1">
      <c r="A8517" t="inlineStr">
        <is>
          <t>padel tennis</t>
        </is>
      </c>
      <c r="B8517" t="inlineStr">
        <is>
          <t>Padel Tennis: Rules and Scoring explained</t>
        </is>
      </c>
      <c r="C8517"/>
      <c r="D8517"/>
      <c r="E8517" t="inlineStr">
        <is>
          <t>https://www.youtube.com/results?search_query=Padel+Tennis:+Rules+and+Scoring+explained&amp;sp=EgQgAXAB</t>
        </is>
      </c>
    </row>
    <row r="8518" ht="25.5" customHeight="1">
      <c r="A8518" t="inlineStr">
        <is>
          <t>padel tennis</t>
        </is>
      </c>
      <c r="B8518" t="inlineStr">
        <is>
          <t>Highlights from Padel Tennis World Championships</t>
        </is>
      </c>
      <c r="C8518"/>
      <c r="D8518"/>
      <c r="E8518" t="inlineStr">
        <is>
          <t>https://www.youtube.com/results?search_query=Highlights+from+Padel+Tennis+World+Championships&amp;sp=EgQgAXAB</t>
        </is>
      </c>
    </row>
    <row r="8519" ht="25.5" customHeight="1">
      <c r="A8519" t="inlineStr">
        <is>
          <t>padel tennis</t>
        </is>
      </c>
      <c r="B8519" t="inlineStr">
        <is>
          <t>Best strategies for winning padel tennis matches</t>
        </is>
      </c>
      <c r="C8519"/>
      <c r="D8519"/>
      <c r="E8519" t="inlineStr">
        <is>
          <t>https://www.youtube.com/results?search_query=Best+strategies+for+winning+padel+tennis+matches&amp;sp=EgQgAXAB</t>
        </is>
      </c>
    </row>
    <row r="8520" ht="25.5" customHeight="1">
      <c r="A8520" t="inlineStr">
        <is>
          <t>padel tennis</t>
        </is>
      </c>
      <c r="B8520" t="inlineStr">
        <is>
          <t>Understanding padel tennis equipment: A comprehensive guide</t>
        </is>
      </c>
      <c r="C8520"/>
      <c r="D8520"/>
      <c r="E8520" t="inlineStr">
        <is>
          <t>https://www.youtube.com/results?search_query=Understanding+padel+tennis+equipment:+A+comprehensive+guide&amp;sp=EgQgAXAB</t>
        </is>
      </c>
    </row>
    <row r="8521" ht="25.5" customHeight="1">
      <c r="A8521" t="inlineStr">
        <is>
          <t>padel tennis</t>
        </is>
      </c>
      <c r="B8521" t="inlineStr">
        <is>
          <t>Improving padel tennis serve: Pro tips and techniques</t>
        </is>
      </c>
      <c r="C8521"/>
      <c r="D8521"/>
      <c r="E8521" t="inlineStr">
        <is>
          <t>https://www.youtube.com/results?search_query=Improving+padel+tennis+serve:+Pro+tips+and+techniques&amp;sp=EgQgAXAB</t>
        </is>
      </c>
    </row>
    <row r="8522" ht="25.5" customHeight="1">
      <c r="A8522" t="inlineStr">
        <is>
          <t>padel tennis</t>
        </is>
      </c>
      <c r="B8522" t="inlineStr">
        <is>
          <t>Padel tennis training routines for improving performance</t>
        </is>
      </c>
      <c r="C8522"/>
      <c r="D8522"/>
      <c r="E8522" t="inlineStr">
        <is>
          <t>https://www.youtube.com/results?search_query=Padel+tennis+training+routines+for+improving+performance&amp;sp=EgQgAXAB</t>
        </is>
      </c>
    </row>
    <row r="8523" ht="25.5" customHeight="1">
      <c r="A8523" t="inlineStr">
        <is>
          <t>padel tennis</t>
        </is>
      </c>
      <c r="B8523" t="inlineStr">
        <is>
          <t>Expert analysis of top padel tennis matches</t>
        </is>
      </c>
      <c r="C8523"/>
      <c r="D8523"/>
      <c r="E8523" t="inlineStr">
        <is>
          <t>https://www.youtube.com/results?search_query=Expert+analysis+of+top+padel+tennis+matches&amp;sp=EgQgAXAB</t>
        </is>
      </c>
    </row>
    <row r="8524" ht="25.5" customHeight="1">
      <c r="A8524" t="inlineStr">
        <is>
          <t>pickleball</t>
        </is>
      </c>
      <c r="B8524" t="inlineStr">
        <is>
          <t>Beginners guide to pickleball'</t>
        </is>
      </c>
      <c r="C8524"/>
      <c r="D8524"/>
      <c r="E8524" t="inlineStr">
        <is>
          <t>https://www.youtube.com/results?search_query=Beginners+guide+to+pickleball'&amp;sp=EgQgAXAB</t>
        </is>
      </c>
    </row>
    <row r="8525" ht="25.5" customHeight="1">
      <c r="A8525" t="inlineStr">
        <is>
          <t>pickleball</t>
        </is>
      </c>
      <c r="B8525" t="inlineStr">
        <is>
          <t>How to play pickleball for beginners'</t>
        </is>
      </c>
      <c r="C8525"/>
      <c r="D8525"/>
      <c r="E8525" t="inlineStr">
        <is>
          <t>https://www.youtube.com/results?search_query=How+to+play+pickleball+for+beginners'&amp;sp=EgQgAXAB</t>
        </is>
      </c>
    </row>
    <row r="8526" ht="25.5" customHeight="1">
      <c r="A8526" t="inlineStr">
        <is>
          <t>pickleball</t>
        </is>
      </c>
      <c r="B8526" t="inlineStr">
        <is>
          <t>Pickleball tournaments highlights'</t>
        </is>
      </c>
      <c r="C8526"/>
      <c r="D8526"/>
      <c r="E8526" t="inlineStr">
        <is>
          <t>https://www.youtube.com/results?search_query=Pickleball+tournaments+highlights'&amp;sp=EgQgAXAB</t>
        </is>
      </c>
    </row>
    <row r="8527" ht="25.5" customHeight="1">
      <c r="A8527" t="inlineStr">
        <is>
          <t>pickleball</t>
        </is>
      </c>
      <c r="B8527" t="inlineStr">
        <is>
          <t>Tricks and techniques of pickleball'</t>
        </is>
      </c>
      <c r="C8527"/>
      <c r="D8527"/>
      <c r="E8527" t="inlineStr">
        <is>
          <t>https://www.youtube.com/results?search_query=Tricks+and+techniques+of+pickleball'&amp;sp=EgQgAXAB</t>
        </is>
      </c>
    </row>
    <row r="8528" ht="25.5" customHeight="1">
      <c r="A8528" t="inlineStr">
        <is>
          <t>pickleball</t>
        </is>
      </c>
      <c r="B8528" t="inlineStr">
        <is>
          <t>Day in the life of a professional pickleball player'</t>
        </is>
      </c>
      <c r="C8528"/>
      <c r="D8528"/>
      <c r="E8528" t="inlineStr">
        <is>
          <t>https://www.youtube.com/results?search_query=Day+in+the+life+of+a+professional+pickleball+player'&amp;sp=EgQgAXAB</t>
        </is>
      </c>
    </row>
    <row r="8529" ht="25.5" customHeight="1">
      <c r="A8529" t="inlineStr">
        <is>
          <t>pickleball</t>
        </is>
      </c>
      <c r="B8529" t="inlineStr">
        <is>
          <t>Pickleball serving strategies'</t>
        </is>
      </c>
      <c r="C8529"/>
      <c r="D8529"/>
      <c r="E8529" t="inlineStr">
        <is>
          <t>https://www.youtube.com/results?search_query=Pickleball+serving+strategies'&amp;sp=EgQgAXAB</t>
        </is>
      </c>
    </row>
    <row r="8530" ht="25.5" customHeight="1">
      <c r="A8530" t="inlineStr">
        <is>
          <t>pickleball</t>
        </is>
      </c>
      <c r="B8530" t="inlineStr">
        <is>
          <t>Advanced pickleball strategies'</t>
        </is>
      </c>
      <c r="C8530"/>
      <c r="D8530"/>
      <c r="E8530" t="inlineStr">
        <is>
          <t>https://www.youtube.com/results?search_query=Advanced+pickleball+strategies'&amp;sp=EgQgAXAB</t>
        </is>
      </c>
    </row>
    <row r="8531" ht="25.5" customHeight="1">
      <c r="A8531" t="inlineStr">
        <is>
          <t>pickleball</t>
        </is>
      </c>
      <c r="B8531" t="inlineStr">
        <is>
          <t>Pickleball equipment review and guide'</t>
        </is>
      </c>
      <c r="C8531"/>
      <c r="D8531"/>
      <c r="E8531" t="inlineStr">
        <is>
          <t>https://www.youtube.com/results?search_query=Pickleball+equipment+review+and+guide'&amp;sp=EgQgAXAB</t>
        </is>
      </c>
    </row>
    <row r="8532" ht="25.5" customHeight="1">
      <c r="A8532" t="inlineStr">
        <is>
          <t>pickleball</t>
        </is>
      </c>
      <c r="B8532" t="inlineStr">
        <is>
          <t>How to improve pickleball serve'</t>
        </is>
      </c>
      <c r="C8532"/>
      <c r="D8532"/>
      <c r="E8532" t="inlineStr">
        <is>
          <t>https://www.youtube.com/results?search_query=How+to+improve+pickleball+serve'&amp;sp=EgQgAXAB</t>
        </is>
      </c>
    </row>
    <row r="8533" ht="25.5" customHeight="1">
      <c r="A8533" t="inlineStr">
        <is>
          <t>pickleball</t>
        </is>
      </c>
      <c r="B8533" t="inlineStr">
        <is>
          <t>Rules of Pickleball explained'</t>
        </is>
      </c>
      <c r="C8533"/>
      <c r="D8533"/>
      <c r="E8533" t="inlineStr">
        <is>
          <t>https://www.youtube.com/results?search_query=Rules+of+Pickleball+explained'&amp;sp=EgQgAXAB</t>
        </is>
      </c>
    </row>
    <row r="8534" ht="25.5" customHeight="1">
      <c r="A8534" t="inlineStr">
        <is>
          <t>racquetball</t>
        </is>
      </c>
      <c r="B8534" t="inlineStr">
        <is>
          <t>How to play racquetball for beginners</t>
        </is>
      </c>
      <c r="C8534"/>
      <c r="D8534"/>
      <c r="E8534" t="inlineStr">
        <is>
          <t>https://www.youtube.com/results?search_query=How+to+play+racquetball+for+beginners&amp;sp=EgQgAXAB</t>
        </is>
      </c>
    </row>
    <row r="8535" ht="25.5" customHeight="1">
      <c r="A8535" t="inlineStr">
        <is>
          <t>racquetball</t>
        </is>
      </c>
      <c r="B8535" t="inlineStr">
        <is>
          <t>Basic racquetball rules</t>
        </is>
      </c>
      <c r="C8535"/>
      <c r="D8535"/>
      <c r="E8535" t="inlineStr">
        <is>
          <t>https://www.youtube.com/results?search_query=Basic+racquetball+rules&amp;sp=EgQgAXAB</t>
        </is>
      </c>
    </row>
    <row r="8536" ht="25.5" customHeight="1">
      <c r="A8536" t="inlineStr">
        <is>
          <t>racquetball</t>
        </is>
      </c>
      <c r="B8536" t="inlineStr">
        <is>
          <t>Day in the life of a professional racquetball player</t>
        </is>
      </c>
      <c r="C8536"/>
      <c r="D8536"/>
      <c r="E8536" t="inlineStr">
        <is>
          <t>https://www.youtube.com/results?search_query=Day+in+the+life+of+a+professional+racquetball+player&amp;sp=EgQgAXAB</t>
        </is>
      </c>
    </row>
    <row r="8537" ht="25.5" customHeight="1">
      <c r="A8537" t="inlineStr">
        <is>
          <t>racquetball</t>
        </is>
      </c>
      <c r="B8537" t="inlineStr">
        <is>
          <t>Best racquetball matches of all time</t>
        </is>
      </c>
      <c r="C8537"/>
      <c r="D8537"/>
      <c r="E8537" t="inlineStr">
        <is>
          <t>https://www.youtube.com/results?search_query=Best+racquetball+matches+of+all+time&amp;sp=EgQgAXAB</t>
        </is>
      </c>
    </row>
    <row r="8538" ht="25.5" customHeight="1">
      <c r="A8538" t="inlineStr">
        <is>
          <t>racquetball</t>
        </is>
      </c>
      <c r="B8538" t="inlineStr">
        <is>
          <t>How to improve racquetball technique</t>
        </is>
      </c>
      <c r="C8538"/>
      <c r="D8538"/>
      <c r="E8538" t="inlineStr">
        <is>
          <t>https://www.youtube.com/results?search_query=How+to+improve+racquetball+technique&amp;sp=EgQgAXAB</t>
        </is>
      </c>
    </row>
    <row r="8539" ht="25.5" customHeight="1">
      <c r="A8539" t="inlineStr">
        <is>
          <t>racquetball</t>
        </is>
      </c>
      <c r="B8539" t="inlineStr">
        <is>
          <t>Racquetball training exercises</t>
        </is>
      </c>
      <c r="C8539"/>
      <c r="D8539"/>
      <c r="E8539" t="inlineStr">
        <is>
          <t>https://www.youtube.com/results?search_query=Racquetball+training+exercises&amp;sp=EgQgAXAB</t>
        </is>
      </c>
    </row>
    <row r="8540" ht="25.5" customHeight="1">
      <c r="A8540" t="inlineStr">
        <is>
          <t>racquetball</t>
        </is>
      </c>
      <c r="B8540" t="inlineStr">
        <is>
          <t>Key strategies for winning at racquetball</t>
        </is>
      </c>
      <c r="C8540"/>
      <c r="D8540"/>
      <c r="E8540" t="inlineStr">
        <is>
          <t>https://www.youtube.com/results?search_query=Key+strategies+for+winning+at+racquetball&amp;sp=EgQgAXAB</t>
        </is>
      </c>
    </row>
    <row r="8541" ht="25.5" customHeight="1">
      <c r="A8541" t="inlineStr">
        <is>
          <t>racquetball</t>
        </is>
      </c>
      <c r="B8541" t="inlineStr">
        <is>
          <t>Racquetball equipment guide: How to choose the right gear</t>
        </is>
      </c>
      <c r="C8541"/>
      <c r="D8541"/>
      <c r="E8541" t="inlineStr">
        <is>
          <t>https://www.youtube.com/results?search_query=Racquetball+equipment+guide:+How+to+choose+the+right+gear&amp;sp=EgQgAXAB</t>
        </is>
      </c>
    </row>
    <row r="8542" ht="25.5" customHeight="1">
      <c r="A8542" t="inlineStr">
        <is>
          <t>racquetball</t>
        </is>
      </c>
      <c r="B8542" t="inlineStr">
        <is>
          <t>Advanced racquetball tips and tricks</t>
        </is>
      </c>
      <c r="C8542"/>
      <c r="D8542"/>
      <c r="E8542" t="inlineStr">
        <is>
          <t>https://www.youtube.com/results?search_query=Advanced+racquetball+tips+and+tricks&amp;sp=EgQgAXAB</t>
        </is>
      </c>
    </row>
    <row r="8543" ht="25.5" customHeight="1">
      <c r="A8543" t="inlineStr">
        <is>
          <t>racquetball</t>
        </is>
      </c>
      <c r="B8543" t="inlineStr">
        <is>
          <t>Fitness routines for racquetball players</t>
        </is>
      </c>
      <c r="C8543"/>
      <c r="D8543"/>
      <c r="E8543" t="inlineStr">
        <is>
          <t>https://www.youtube.com/results?search_query=Fitness+routines+for+racquetball+players&amp;sp=EgQgAXAB</t>
        </is>
      </c>
    </row>
    <row r="8544" ht="25.5" customHeight="1">
      <c r="A8544" t="inlineStr">
        <is>
          <t>soft tennis</t>
        </is>
      </c>
      <c r="B8544" t="inlineStr">
        <is>
          <t>How to play soft tennis for beginners</t>
        </is>
      </c>
      <c r="C8544"/>
      <c r="D8544"/>
      <c r="E8544" t="inlineStr">
        <is>
          <t>https://www.youtube.com/results?search_query=How+to+play+soft+tennis+for+beginners&amp;sp=EgQgAXAB</t>
        </is>
      </c>
    </row>
    <row r="8545" ht="25.5" customHeight="1">
      <c r="A8545" t="inlineStr">
        <is>
          <t>soft tennis</t>
        </is>
      </c>
      <c r="B8545" t="inlineStr">
        <is>
          <t>Mastering soft tennis techniques</t>
        </is>
      </c>
      <c r="C8545"/>
      <c r="D8545"/>
      <c r="E8545" t="inlineStr">
        <is>
          <t>https://www.youtube.com/results?search_query=Mastering+soft+tennis+techniques&amp;sp=EgQgAXAB</t>
        </is>
      </c>
    </row>
    <row r="8546" ht="25.5" customHeight="1">
      <c r="A8546" t="inlineStr">
        <is>
          <t>soft tennis</t>
        </is>
      </c>
      <c r="B8546" t="inlineStr">
        <is>
          <t>Soft tennis vs regular tennis differences</t>
        </is>
      </c>
      <c r="C8546"/>
      <c r="D8546"/>
      <c r="E8546" t="inlineStr">
        <is>
          <t>https://www.youtube.com/results?search_query=Soft+tennis+vs+regular+tennis+differences&amp;sp=EgQgAXAB</t>
        </is>
      </c>
    </row>
    <row r="8547" ht="25.5" customHeight="1">
      <c r="A8547" t="inlineStr">
        <is>
          <t>soft tennis</t>
        </is>
      </c>
      <c r="B8547" t="inlineStr">
        <is>
          <t>Day in the life of a professional soft tennis player</t>
        </is>
      </c>
      <c r="C8547"/>
      <c r="D8547"/>
      <c r="E8547" t="inlineStr">
        <is>
          <t>https://www.youtube.com/results?search_query=Day+in+the+life+of+a+professional+soft+tennis+player&amp;sp=EgQgAXAB</t>
        </is>
      </c>
    </row>
    <row r="8548" ht="25.5" customHeight="1">
      <c r="A8548" t="inlineStr">
        <is>
          <t>soft tennis</t>
        </is>
      </c>
      <c r="B8548" t="inlineStr">
        <is>
          <t>Essential soft tennis equipment and gear</t>
        </is>
      </c>
      <c r="C8548"/>
      <c r="D8548"/>
      <c r="E8548" t="inlineStr">
        <is>
          <t>https://www.youtube.com/results?search_query=Essential+soft+tennis+equipment+and+gear&amp;sp=EgQgAXAB</t>
        </is>
      </c>
    </row>
    <row r="8549" ht="25.5" customHeight="1">
      <c r="A8549" t="inlineStr">
        <is>
          <t>soft tennis</t>
        </is>
      </c>
      <c r="B8549" t="inlineStr">
        <is>
          <t>Soft tennis training drills</t>
        </is>
      </c>
      <c r="C8549"/>
      <c r="D8549"/>
      <c r="E8549" t="inlineStr">
        <is>
          <t>https://www.youtube.com/results?search_query=Soft+tennis+training+drills&amp;sp=EgQgAXAB</t>
        </is>
      </c>
    </row>
    <row r="8550" ht="25.5" customHeight="1">
      <c r="A8550" t="inlineStr">
        <is>
          <t>soft tennis</t>
        </is>
      </c>
      <c r="B8550" t="inlineStr">
        <is>
          <t>Understanding soft tennis rules and regulations</t>
        </is>
      </c>
      <c r="C8550"/>
      <c r="D8550"/>
      <c r="E8550" t="inlineStr">
        <is>
          <t>https://www.youtube.com/results?search_query=Understanding+soft+tennis+rules+and+regulations&amp;sp=EgQgAXAB</t>
        </is>
      </c>
    </row>
    <row r="8551" ht="25.5" customHeight="1">
      <c r="A8551" t="inlineStr">
        <is>
          <t>soft tennis</t>
        </is>
      </c>
      <c r="B8551" t="inlineStr">
        <is>
          <t>Soft tennis championship highlights</t>
        </is>
      </c>
      <c r="C8551"/>
      <c r="D8551"/>
      <c r="E8551" t="inlineStr">
        <is>
          <t>https://www.youtube.com/results?search_query=Soft+tennis+championship+highlights&amp;sp=EgQgAXAB</t>
        </is>
      </c>
    </row>
    <row r="8552" ht="25.5" customHeight="1">
      <c r="A8552" t="inlineStr">
        <is>
          <t>soft tennis</t>
        </is>
      </c>
      <c r="B8552" t="inlineStr">
        <is>
          <t>Tips to improve soft tennis serve</t>
        </is>
      </c>
      <c r="C8552"/>
      <c r="D8552"/>
      <c r="E8552" t="inlineStr">
        <is>
          <t>https://www.youtube.com/results?search_query=Tips+to+improve+soft+tennis+serve&amp;sp=EgQgAXAB</t>
        </is>
      </c>
    </row>
    <row r="8553" ht="25.5" customHeight="1">
      <c r="A8553" t="inlineStr">
        <is>
          <t>soft tennis</t>
        </is>
      </c>
      <c r="B8553" t="inlineStr">
        <is>
          <t>Famous soft tennis players and their strategies</t>
        </is>
      </c>
      <c r="C8553"/>
      <c r="D8553"/>
      <c r="E8553" t="inlineStr">
        <is>
          <t>https://www.youtube.com/results?search_query=Famous+soft+tennis+players+and+their+strategies&amp;sp=EgQgAXAB</t>
        </is>
      </c>
    </row>
    <row r="8554" ht="25.5" customHeight="1">
      <c r="A8554" t="inlineStr">
        <is>
          <t>team handball</t>
        </is>
      </c>
      <c r="B8554" t="inlineStr">
        <is>
          <t>How to play team handball for beginners</t>
        </is>
      </c>
      <c r="C8554"/>
      <c r="D8554"/>
      <c r="E8554" t="inlineStr">
        <is>
          <t>https://www.youtube.com/results?search_query=How+to+play+team+handball+for+beginners&amp;sp=EgQgAXAB</t>
        </is>
      </c>
    </row>
    <row r="8555" ht="25.5" customHeight="1">
      <c r="A8555" t="inlineStr">
        <is>
          <t>team handball</t>
        </is>
      </c>
      <c r="B8555" t="inlineStr">
        <is>
          <t>Essential team handball skills and drills</t>
        </is>
      </c>
      <c r="C8555"/>
      <c r="D8555"/>
      <c r="E8555" t="inlineStr">
        <is>
          <t>https://www.youtube.com/results?search_query=Essential+team+handball+skills+and+drills&amp;sp=EgQgAXAB</t>
        </is>
      </c>
    </row>
    <row r="8556" ht="25.5" customHeight="1">
      <c r="A8556" t="inlineStr">
        <is>
          <t>team handball</t>
        </is>
      </c>
      <c r="B8556" t="inlineStr">
        <is>
          <t>Understanding the rules of team handball</t>
        </is>
      </c>
      <c r="C8556"/>
      <c r="D8556"/>
      <c r="E8556" t="inlineStr">
        <is>
          <t>https://www.youtube.com/results?search_query=Understanding+the+rules+of+team+handball&amp;sp=EgQgAXAB</t>
        </is>
      </c>
    </row>
    <row r="8557" ht="25.5" customHeight="1">
      <c r="A8557" t="inlineStr">
        <is>
          <t>team handball</t>
        </is>
      </c>
      <c r="B8557" t="inlineStr">
        <is>
          <t>Top professional team handball matches</t>
        </is>
      </c>
      <c r="C8557"/>
      <c r="D8557"/>
      <c r="E8557" t="inlineStr">
        <is>
          <t>https://www.youtube.com/results?search_query=Top+professional+team+handball+matches&amp;sp=EgQgAXAB</t>
        </is>
      </c>
    </row>
    <row r="8558" ht="25.5" customHeight="1">
      <c r="A8558" t="inlineStr">
        <is>
          <t>team handball</t>
        </is>
      </c>
      <c r="B8558" t="inlineStr">
        <is>
          <t>Day in the life of a professional team handball player</t>
        </is>
      </c>
      <c r="C8558"/>
      <c r="D8558"/>
      <c r="E8558" t="inlineStr">
        <is>
          <t>https://www.youtube.com/results?search_query=Day+in+the+life+of+a+professional+team+handball+player&amp;sp=EgQgAXAB</t>
        </is>
      </c>
    </row>
    <row r="8559" ht="25.5" customHeight="1">
      <c r="A8559" t="inlineStr">
        <is>
          <t>team handball</t>
        </is>
      </c>
      <c r="B8559" t="inlineStr">
        <is>
          <t>Strategies and tactics in team handball game</t>
        </is>
      </c>
      <c r="C8559"/>
      <c r="D8559"/>
      <c r="E8559" t="inlineStr">
        <is>
          <t>https://www.youtube.com/results?search_query=Strategies+and+tactics+in+team+handball+game&amp;sp=EgQgAXAB</t>
        </is>
      </c>
    </row>
    <row r="8560" ht="25.5" customHeight="1">
      <c r="A8560" t="inlineStr">
        <is>
          <t>team handball</t>
        </is>
      </c>
      <c r="B8560" t="inlineStr">
        <is>
          <t>Team handball training and fitness routines</t>
        </is>
      </c>
      <c r="C8560"/>
      <c r="D8560"/>
      <c r="E8560" t="inlineStr">
        <is>
          <t>https://www.youtube.com/results?search_query=Team+handball+training+and+fitness+routines&amp;sp=EgQgAXAB</t>
        </is>
      </c>
    </row>
    <row r="8561" ht="25.5" customHeight="1">
      <c r="A8561" t="inlineStr">
        <is>
          <t>team handball</t>
        </is>
      </c>
      <c r="B8561" t="inlineStr">
        <is>
          <t>World Championships in team handball highlights</t>
        </is>
      </c>
      <c r="C8561"/>
      <c r="D8561"/>
      <c r="E8561" t="inlineStr">
        <is>
          <t>https://www.youtube.com/results?search_query=World+Championships+in+team+handball+highlights&amp;sp=EgQgAXAB</t>
        </is>
      </c>
    </row>
    <row r="8562" ht="25.5" customHeight="1">
      <c r="A8562" t="inlineStr">
        <is>
          <t>team handball</t>
        </is>
      </c>
      <c r="B8562" t="inlineStr">
        <is>
          <t>Team handball goalkeeping techniques and tips</t>
        </is>
      </c>
      <c r="C8562"/>
      <c r="D8562"/>
      <c r="E8562" t="inlineStr">
        <is>
          <t>https://www.youtube.com/results?search_query=Team+handball+goalkeeping+techniques+and+tips&amp;sp=EgQgAXAB</t>
        </is>
      </c>
    </row>
    <row r="8563" ht="25.5" customHeight="1">
      <c r="A8563" t="inlineStr">
        <is>
          <t>team handball</t>
        </is>
      </c>
      <c r="B8563" t="inlineStr">
        <is>
          <t>History and evolution of team handball sport</t>
        </is>
      </c>
      <c r="C8563"/>
      <c r="D8563"/>
      <c r="E8563" t="inlineStr">
        <is>
          <t>https://www.youtube.com/results?search_query=History+and+evolution+of+team+handball+sport&amp;sp=EgQgAXAB</t>
        </is>
      </c>
    </row>
    <row r="8564" ht="25.5" customHeight="1">
      <c r="A8564" t="inlineStr">
        <is>
          <t>goalball</t>
        </is>
      </c>
      <c r="B8564" t="inlineStr">
        <is>
          <t>How to play Goalball for beginners</t>
        </is>
      </c>
      <c r="C8564"/>
      <c r="D8564"/>
      <c r="E8564" t="inlineStr">
        <is>
          <t>https://www.youtube.com/results?search_query=How+to+play+Goalball+for+beginners&amp;sp=EgQgAXAB</t>
        </is>
      </c>
    </row>
    <row r="8565" ht="25.5" customHeight="1">
      <c r="A8565" t="inlineStr">
        <is>
          <t>goalball</t>
        </is>
      </c>
      <c r="B8565" t="inlineStr">
        <is>
          <t>Goalball rules and techniques explained</t>
        </is>
      </c>
      <c r="C8565"/>
      <c r="D8565"/>
      <c r="E8565" t="inlineStr">
        <is>
          <t>https://www.youtube.com/results?search_query=Goalball+rules+and+techniques+explained&amp;sp=EgQgAXAB</t>
        </is>
      </c>
    </row>
    <row r="8566" ht="25.5" customHeight="1">
      <c r="A8566" t="inlineStr">
        <is>
          <t>goalball</t>
        </is>
      </c>
      <c r="B8566" t="inlineStr">
        <is>
          <t>Day in the life of a Goalball player</t>
        </is>
      </c>
      <c r="C8566"/>
      <c r="D8566"/>
      <c r="E8566" t="inlineStr">
        <is>
          <t>https://www.youtube.com/results?search_query=Day+in+the+life+of+a+Goalball+player&amp;sp=EgQgAXAB</t>
        </is>
      </c>
    </row>
    <row r="8567" ht="25.5" customHeight="1">
      <c r="A8567" t="inlineStr">
        <is>
          <t>goalball</t>
        </is>
      </c>
      <c r="B8567" t="inlineStr">
        <is>
          <t>Goalball training exercises and drills</t>
        </is>
      </c>
      <c r="C8567"/>
      <c r="D8567"/>
      <c r="E8567" t="inlineStr">
        <is>
          <t>https://www.youtube.com/results?search_query=Goalball+training+exercises+and+drills&amp;sp=EgQgAXAB</t>
        </is>
      </c>
    </row>
    <row r="8568" ht="25.5" customHeight="1">
      <c r="A8568" t="inlineStr">
        <is>
          <t>goalball</t>
        </is>
      </c>
      <c r="B8568" t="inlineStr">
        <is>
          <t>Goalball Paralympic games highlights</t>
        </is>
      </c>
      <c r="C8568"/>
      <c r="D8568"/>
      <c r="E8568" t="inlineStr">
        <is>
          <t>https://www.youtube.com/results?search_query=Goalball+Paralympic+games+highlights&amp;sp=EgQgAXAB</t>
        </is>
      </c>
    </row>
    <row r="8569" ht="25.5" customHeight="1">
      <c r="A8569" t="inlineStr">
        <is>
          <t>goalball</t>
        </is>
      </c>
      <c r="B8569" t="inlineStr">
        <is>
          <t>Top Goalball players in the world</t>
        </is>
      </c>
      <c r="C8569"/>
      <c r="D8569"/>
      <c r="E8569" t="inlineStr">
        <is>
          <t>https://www.youtube.com/results?search_query=Top+Goalball+players+in+the+world&amp;sp=EgQgAXAB</t>
        </is>
      </c>
    </row>
    <row r="8570" ht="25.5" customHeight="1">
      <c r="A8570" t="inlineStr">
        <is>
          <t>goalball</t>
        </is>
      </c>
      <c r="B8570" t="inlineStr">
        <is>
          <t>How to improve your Goalball skills</t>
        </is>
      </c>
      <c r="C8570"/>
      <c r="D8570"/>
      <c r="E8570" t="inlineStr">
        <is>
          <t>https://www.youtube.com/results?search_query=How+to+improve+your+Goalball+skills&amp;sp=EgQgAXAB</t>
        </is>
      </c>
    </row>
    <row r="8571" ht="25.5" customHeight="1">
      <c r="A8571" t="inlineStr">
        <is>
          <t>goalball</t>
        </is>
      </c>
      <c r="B8571" t="inlineStr">
        <is>
          <t>Goalball defensive strategies and how to master them</t>
        </is>
      </c>
      <c r="C8571"/>
      <c r="D8571"/>
      <c r="E8571" t="inlineStr">
        <is>
          <t>https://www.youtube.com/results?search_query=Goalball+defensive+strategies+and+how+to+master+them&amp;sp=EgQgAXAB</t>
        </is>
      </c>
    </row>
    <row r="8572" ht="25.5" customHeight="1">
      <c r="A8572" t="inlineStr">
        <is>
          <t>goalball</t>
        </is>
      </c>
      <c r="B8572" t="inlineStr">
        <is>
          <t>Interviews with professional Goalball athletes</t>
        </is>
      </c>
      <c r="C8572"/>
      <c r="D8572"/>
      <c r="E8572" t="inlineStr">
        <is>
          <t>https://www.youtube.com/results?search_query=Interviews+with+professional+Goalball+athletes&amp;sp=EgQgAXAB</t>
        </is>
      </c>
    </row>
    <row r="8573" ht="25.5" customHeight="1">
      <c r="A8573" t="inlineStr">
        <is>
          <t>goalball</t>
        </is>
      </c>
      <c r="B8573" t="inlineStr">
        <is>
          <t>The history of Goalball and its impact on Paralympic sports</t>
        </is>
      </c>
      <c r="C8573"/>
      <c r="D8573"/>
      <c r="E8573" t="inlineStr">
        <is>
          <t>https://www.youtube.com/results?search_query=The+history+of+Goalball+and+its+impact+on+Paralympic+sports&amp;sp=EgQgAXAB</t>
        </is>
      </c>
    </row>
    <row r="8574" ht="25.5" customHeight="1">
      <c r="A8574" t="inlineStr">
        <is>
          <t>tchoukball</t>
        </is>
      </c>
      <c r="B8574" t="inlineStr">
        <is>
          <t>How to play Tchoukball for beginners</t>
        </is>
      </c>
      <c r="C8574"/>
      <c r="D8574"/>
      <c r="E8574" t="inlineStr">
        <is>
          <t>https://www.youtube.com/results?search_query=How+to+play+Tchoukball+for+beginners&amp;sp=EgQgAXAB</t>
        </is>
      </c>
    </row>
    <row r="8575" ht="25.5" customHeight="1">
      <c r="A8575" t="inlineStr">
        <is>
          <t>tchoukball</t>
        </is>
      </c>
      <c r="B8575" t="inlineStr">
        <is>
          <t>Basics of Tchoukball rules and gameplay</t>
        </is>
      </c>
      <c r="C8575"/>
      <c r="D8575"/>
      <c r="E8575" t="inlineStr">
        <is>
          <t>https://www.youtube.com/results?search_query=Basics+of+Tchoukball+rules+and+gameplay&amp;sp=EgQgAXAB</t>
        </is>
      </c>
    </row>
    <row r="8576" ht="25.5" customHeight="1">
      <c r="A8576" t="inlineStr">
        <is>
          <t>tchoukball</t>
        </is>
      </c>
      <c r="B8576" t="inlineStr">
        <is>
          <t>Tchoukball skills and strategies</t>
        </is>
      </c>
      <c r="C8576"/>
      <c r="D8576"/>
      <c r="E8576" t="inlineStr">
        <is>
          <t>https://www.youtube.com/results?search_query=Tchoukball+skills+and+strategies&amp;sp=EgQgAXAB</t>
        </is>
      </c>
    </row>
    <row r="8577" ht="25.5" customHeight="1">
      <c r="A8577" t="inlineStr">
        <is>
          <t>tchoukball</t>
        </is>
      </c>
      <c r="B8577" t="inlineStr">
        <is>
          <t>Day in the life of professional Tchoukball player</t>
        </is>
      </c>
      <c r="C8577"/>
      <c r="D8577"/>
      <c r="E8577" t="inlineStr">
        <is>
          <t>https://www.youtube.com/results?search_query=Day+in+the+life+of+professional+Tchoukball+player&amp;sp=EgQgAXAB</t>
        </is>
      </c>
    </row>
    <row r="8578" ht="25.5" customHeight="1">
      <c r="A8578" t="inlineStr">
        <is>
          <t>tchoukball</t>
        </is>
      </c>
      <c r="B8578" t="inlineStr">
        <is>
          <t>Best Tchoukball matches of all time</t>
        </is>
      </c>
      <c r="C8578"/>
      <c r="D8578"/>
      <c r="E8578" t="inlineStr">
        <is>
          <t>https://www.youtube.com/results?search_query=Best+Tchoukball+matches+of+all+time&amp;sp=EgQgAXAB</t>
        </is>
      </c>
    </row>
    <row r="8579" ht="25.5" customHeight="1">
      <c r="A8579" t="inlineStr">
        <is>
          <t>tchoukball</t>
        </is>
      </c>
      <c r="B8579" t="inlineStr">
        <is>
          <t>Tchoukball training exercises</t>
        </is>
      </c>
      <c r="C8579"/>
      <c r="D8579"/>
      <c r="E8579" t="inlineStr">
        <is>
          <t>https://www.youtube.com/results?search_query=Tchoukball+training+exercises&amp;sp=EgQgAXAB</t>
        </is>
      </c>
    </row>
    <row r="8580" ht="25.5" customHeight="1">
      <c r="A8580" t="inlineStr">
        <is>
          <t>tchoukball</t>
        </is>
      </c>
      <c r="B8580" t="inlineStr">
        <is>
          <t>Understanding Tchoukball positioning</t>
        </is>
      </c>
      <c r="C8580"/>
      <c r="D8580"/>
      <c r="E8580" t="inlineStr">
        <is>
          <t>https://www.youtube.com/results?search_query=Understanding+Tchoukball+positioning&amp;sp=EgQgAXAB</t>
        </is>
      </c>
    </row>
    <row r="8581" ht="25.5" customHeight="1">
      <c r="A8581" t="inlineStr">
        <is>
          <t>tchoukball</t>
        </is>
      </c>
      <c r="B8581" t="inlineStr">
        <is>
          <t>Techniques for scoring in Tchoukball</t>
        </is>
      </c>
      <c r="C8581"/>
      <c r="D8581"/>
      <c r="E8581" t="inlineStr">
        <is>
          <t>https://www.youtube.com/results?search_query=Techniques+for+scoring+in+Tchoukball&amp;sp=EgQgAXAB</t>
        </is>
      </c>
    </row>
    <row r="8582" ht="25.5" customHeight="1">
      <c r="A8582" t="inlineStr">
        <is>
          <t>tchoukball</t>
        </is>
      </c>
      <c r="B8582" t="inlineStr">
        <is>
          <t>In depth Tchoukball player positions</t>
        </is>
      </c>
      <c r="C8582"/>
      <c r="D8582"/>
      <c r="E8582" t="inlineStr">
        <is>
          <t>https://www.youtube.com/results?search_query=In+depth+Tchoukball+player+positions&amp;sp=EgQgAXAB</t>
        </is>
      </c>
    </row>
    <row r="8583" ht="25.5" customHeight="1">
      <c r="A8583" t="inlineStr">
        <is>
          <t>tchoukball</t>
        </is>
      </c>
      <c r="B8583" t="inlineStr">
        <is>
          <t>World Tchoukball Championships highlights</t>
        </is>
      </c>
      <c r="C8583"/>
      <c r="D8583"/>
      <c r="E8583" t="inlineStr">
        <is>
          <t>https://www.youtube.com/results?search_query=World+Tchoukball+Championships+highlights&amp;sp=EgQgAXAB</t>
        </is>
      </c>
    </row>
    <row r="8584" ht="25.5" customHeight="1">
      <c r="A8584" t="inlineStr">
        <is>
          <t>beach handball</t>
        </is>
      </c>
      <c r="B8584" t="inlineStr">
        <is>
          <t>How to play beach handball</t>
        </is>
      </c>
      <c r="C8584"/>
      <c r="D8584"/>
      <c r="E8584" t="inlineStr">
        <is>
          <t>https://www.youtube.com/results?search_query=How+to+play+beach+handball&amp;sp=EgQgAXAB</t>
        </is>
      </c>
    </row>
    <row r="8585" ht="25.5" customHeight="1">
      <c r="A8585" t="inlineStr">
        <is>
          <t>beach handball</t>
        </is>
      </c>
      <c r="B8585" t="inlineStr">
        <is>
          <t>Basic rules of beach handball</t>
        </is>
      </c>
      <c r="C8585"/>
      <c r="D8585"/>
      <c r="E8585" t="inlineStr">
        <is>
          <t>https://www.youtube.com/results?search_query=Basic+rules+of+beach+handball&amp;sp=EgQgAXAB</t>
        </is>
      </c>
    </row>
    <row r="8586" ht="25.5" customHeight="1">
      <c r="A8586" t="inlineStr">
        <is>
          <t>beach handball</t>
        </is>
      </c>
      <c r="B8586" t="inlineStr">
        <is>
          <t>Beach handball training exercises</t>
        </is>
      </c>
      <c r="C8586"/>
      <c r="D8586"/>
      <c r="E8586" t="inlineStr">
        <is>
          <t>https://www.youtube.com/results?search_query=Beach+handball+training+exercises&amp;sp=EgQgAXAB</t>
        </is>
      </c>
    </row>
    <row r="8587" ht="25.5" customHeight="1">
      <c r="A8587" t="inlineStr">
        <is>
          <t>beach handball</t>
        </is>
      </c>
      <c r="B8587" t="inlineStr">
        <is>
          <t>Top 10 beach handball matches</t>
        </is>
      </c>
      <c r="C8587"/>
      <c r="D8587"/>
      <c r="E8587" t="inlineStr">
        <is>
          <t>https://www.youtube.com/results?search_query=Top+10+beach+handball+matches&amp;sp=EgQgAXAB</t>
        </is>
      </c>
    </row>
    <row r="8588" ht="25.5" customHeight="1">
      <c r="A8588" t="inlineStr">
        <is>
          <t>beach handball</t>
        </is>
      </c>
      <c r="B8588" t="inlineStr">
        <is>
          <t>Best beach handball strategies</t>
        </is>
      </c>
      <c r="C8588"/>
      <c r="D8588"/>
      <c r="E8588" t="inlineStr">
        <is>
          <t>https://www.youtube.com/results?search_query=Best+beach+handball+strategies&amp;sp=EgQgAXAB</t>
        </is>
      </c>
    </row>
    <row r="8589" ht="25.5" customHeight="1">
      <c r="A8589" t="inlineStr">
        <is>
          <t>beach handball</t>
        </is>
      </c>
      <c r="B8589" t="inlineStr">
        <is>
          <t>Day in the life of professional beach handball player</t>
        </is>
      </c>
      <c r="C8589"/>
      <c r="D8589"/>
      <c r="E8589" t="inlineStr">
        <is>
          <t>https://www.youtube.com/results?search_query=Day+in+the+life+of+professional+beach+handball+player&amp;sp=EgQgAXAB</t>
        </is>
      </c>
    </row>
    <row r="8590" ht="25.5" customHeight="1">
      <c r="A8590" t="inlineStr">
        <is>
          <t>beach handball</t>
        </is>
      </c>
      <c r="B8590" t="inlineStr">
        <is>
          <t>Intense beach handball tournaments highlights</t>
        </is>
      </c>
      <c r="C8590"/>
      <c r="D8590"/>
      <c r="E8590" t="inlineStr">
        <is>
          <t>https://www.youtube.com/results?search_query=Intense+beach+handball+tournaments+highlights&amp;sp=EgQgAXAB</t>
        </is>
      </c>
    </row>
    <row r="8591" ht="25.5" customHeight="1">
      <c r="A8591" t="inlineStr">
        <is>
          <t>beach handball</t>
        </is>
      </c>
      <c r="B8591" t="inlineStr">
        <is>
          <t>How to improve your beach handball skills</t>
        </is>
      </c>
      <c r="C8591"/>
      <c r="D8591"/>
      <c r="E8591" t="inlineStr">
        <is>
          <t>https://www.youtube.com/results?search_query=How+to+improve+your+beach+handball+skills&amp;sp=EgQgAXAB</t>
        </is>
      </c>
    </row>
    <row r="8592" ht="25.5" customHeight="1">
      <c r="A8592" t="inlineStr">
        <is>
          <t>beach handball</t>
        </is>
      </c>
      <c r="B8592" t="inlineStr">
        <is>
          <t>Beach handball player interviews</t>
        </is>
      </c>
      <c r="C8592"/>
      <c r="D8592"/>
      <c r="E8592" t="inlineStr">
        <is>
          <t>https://www.youtube.com/results?search_query=Beach+handball+player+interviews&amp;sp=EgQgAXAB</t>
        </is>
      </c>
    </row>
    <row r="8593" ht="25.5" customHeight="1">
      <c r="A8593" t="inlineStr">
        <is>
          <t>beach handball</t>
        </is>
      </c>
      <c r="B8593" t="inlineStr">
        <is>
          <t>DIY beach handball practice drills at home</t>
        </is>
      </c>
      <c r="C8593"/>
      <c r="D8593"/>
      <c r="E8593" t="inlineStr">
        <is>
          <t>https://www.youtube.com/results?search_query=DIY+beach+handball+practice+drills+at+home&amp;sp=EgQgAXAB</t>
        </is>
      </c>
    </row>
    <row r="8594" ht="25.5" customHeight="1">
      <c r="A8594" t="inlineStr">
        <is>
          <t>hockey</t>
        </is>
      </c>
      <c r="B8594" t="inlineStr">
        <is>
          <t>How to play hockey for beginners</t>
        </is>
      </c>
      <c r="C8594"/>
      <c r="D8594"/>
      <c r="E8594" t="inlineStr">
        <is>
          <t>https://www.youtube.com/results?search_query=How+to+play+hockey+for+beginners&amp;sp=EgQgAXAB</t>
        </is>
      </c>
    </row>
    <row r="8595" ht="25.5" customHeight="1">
      <c r="A8595" t="inlineStr">
        <is>
          <t>hockey</t>
        </is>
      </c>
      <c r="B8595" t="inlineStr">
        <is>
          <t>Best hockey plays of all time</t>
        </is>
      </c>
      <c r="C8595"/>
      <c r="D8595"/>
      <c r="E8595" t="inlineStr">
        <is>
          <t>https://www.youtube.com/results?search_query=Best+hockey+plays+of+all+time&amp;sp=EgQgAXAB</t>
        </is>
      </c>
    </row>
    <row r="8596" ht="25.5" customHeight="1">
      <c r="A8596" t="inlineStr">
        <is>
          <t>hockey</t>
        </is>
      </c>
      <c r="B8596" t="inlineStr">
        <is>
          <t>Day in the life of a professional hockey player</t>
        </is>
      </c>
      <c r="C8596"/>
      <c r="D8596"/>
      <c r="E8596" t="inlineStr">
        <is>
          <t>https://www.youtube.com/results?search_query=Day+in+the+life+of+a+professional+hockey+player&amp;sp=EgQgAXAB</t>
        </is>
      </c>
    </row>
    <row r="8597" ht="25.5" customHeight="1">
      <c r="A8597" t="inlineStr">
        <is>
          <t>hockey</t>
        </is>
      </c>
      <c r="B8597" t="inlineStr">
        <is>
          <t>Hockey training exercises to improve skills</t>
        </is>
      </c>
      <c r="C8597"/>
      <c r="D8597"/>
      <c r="E8597" t="inlineStr">
        <is>
          <t>https://www.youtube.com/results?search_query=Hockey+training+exercises+to+improve+skills&amp;sp=EgQgAXAB</t>
        </is>
      </c>
    </row>
    <row r="8598" ht="25.5" customHeight="1">
      <c r="A8598" t="inlineStr">
        <is>
          <t>hockey</t>
        </is>
      </c>
      <c r="B8598" t="inlineStr">
        <is>
          <t>Understanding the rules of hockey</t>
        </is>
      </c>
      <c r="C8598"/>
      <c r="D8598"/>
      <c r="E8598" t="inlineStr">
        <is>
          <t>https://www.youtube.com/results?search_query=Understanding+the+rules+of+hockey&amp;sp=EgQgAXAB</t>
        </is>
      </c>
    </row>
    <row r="8599" ht="25.5" customHeight="1">
      <c r="A8599" t="inlineStr">
        <is>
          <t>hockey</t>
        </is>
      </c>
      <c r="B8599" t="inlineStr">
        <is>
          <t>Hockey game highlights from recent seasons</t>
        </is>
      </c>
      <c r="C8599"/>
      <c r="D8599"/>
      <c r="E8599" t="inlineStr">
        <is>
          <t>https://www.youtube.com/results?search_query=Hockey+game+highlights+from+recent+seasons&amp;sp=EgQgAXAB</t>
        </is>
      </c>
    </row>
    <row r="8600" ht="25.5" customHeight="1">
      <c r="A8600" t="inlineStr">
        <is>
          <t>hockey</t>
        </is>
      </c>
      <c r="B8600" t="inlineStr">
        <is>
          <t>History and evolution of hockey</t>
        </is>
      </c>
      <c r="C8600"/>
      <c r="D8600"/>
      <c r="E8600" t="inlineStr">
        <is>
          <t>https://www.youtube.com/results?search_query=History+and+evolution+of+hockey&amp;sp=EgQgAXAB</t>
        </is>
      </c>
    </row>
    <row r="8601" ht="25.5" customHeight="1">
      <c r="A8601" t="inlineStr">
        <is>
          <t>hockey</t>
        </is>
      </c>
      <c r="B8601" t="inlineStr">
        <is>
          <t>Tips and tricks to enhance hockey performance</t>
        </is>
      </c>
      <c r="C8601"/>
      <c r="D8601"/>
      <c r="E8601" t="inlineStr">
        <is>
          <t>https://www.youtube.com/results?search_query=Tips+and+tricks+to+enhance+hockey+performance&amp;sp=EgQgAXAB</t>
        </is>
      </c>
    </row>
    <row r="8602" ht="25.5" customHeight="1">
      <c r="A8602" t="inlineStr">
        <is>
          <t>hockey</t>
        </is>
      </c>
      <c r="B8602" t="inlineStr">
        <is>
          <t>Guide to hockey equipment and how to use them</t>
        </is>
      </c>
      <c r="C8602"/>
      <c r="D8602"/>
      <c r="E8602" t="inlineStr">
        <is>
          <t>https://www.youtube.com/results?search_query=Guide+to+hockey+equipment+and+how+to+use+them&amp;sp=EgQgAXAB</t>
        </is>
      </c>
    </row>
    <row r="8603" ht="25.5" customHeight="1">
      <c r="A8603" t="inlineStr">
        <is>
          <t>hockey</t>
        </is>
      </c>
      <c r="B8603" t="inlineStr">
        <is>
          <t>Famous hockey players and their gameplay analysis</t>
        </is>
      </c>
      <c r="C8603"/>
      <c r="D8603"/>
      <c r="E8603" t="inlineStr">
        <is>
          <t>https://www.youtube.com/results?search_query=Famous+hockey+players+and+their+gameplay+analysis&amp;sp=EgQgAXAB</t>
        </is>
      </c>
    </row>
    <row r="8604" ht="25.5" customHeight="1">
      <c r="A8604" t="inlineStr">
        <is>
          <t>underwater hockey</t>
        </is>
      </c>
      <c r="B8604" t="inlineStr">
        <is>
          <t>How to play underwater hockey for beginners</t>
        </is>
      </c>
      <c r="C8604"/>
      <c r="D8604"/>
      <c r="E8604" t="inlineStr">
        <is>
          <t>https://www.youtube.com/results?search_query=How+to+play+underwater+hockey+for+beginners&amp;sp=EgQgAXAB</t>
        </is>
      </c>
    </row>
    <row r="8605" ht="25.5" customHeight="1">
      <c r="A8605" t="inlineStr">
        <is>
          <t>underwater hockey</t>
        </is>
      </c>
      <c r="B8605" t="inlineStr">
        <is>
          <t>Underwater hockey match highlights</t>
        </is>
      </c>
      <c r="C8605"/>
      <c r="D8605"/>
      <c r="E8605" t="inlineStr">
        <is>
          <t>https://www.youtube.com/results?search_query=Underwater+hockey+match+highlights&amp;sp=EgQgAXAB</t>
        </is>
      </c>
    </row>
    <row r="8606" ht="25.5" customHeight="1">
      <c r="A8606" t="inlineStr">
        <is>
          <t>underwater hockey</t>
        </is>
      </c>
      <c r="B8606" t="inlineStr">
        <is>
          <t>Day in the life of an underwater hockey player</t>
        </is>
      </c>
      <c r="C8606"/>
      <c r="D8606"/>
      <c r="E8606" t="inlineStr">
        <is>
          <t>https://www.youtube.com/results?search_query=Day+in+the+life+of+an+underwater+hockey+player&amp;sp=EgQgAXAB</t>
        </is>
      </c>
    </row>
    <row r="8607" ht="25.5" customHeight="1">
      <c r="A8607" t="inlineStr">
        <is>
          <t>underwater hockey</t>
        </is>
      </c>
      <c r="B8607" t="inlineStr">
        <is>
          <t>Underwater hockey training drills</t>
        </is>
      </c>
      <c r="C8607"/>
      <c r="D8607"/>
      <c r="E8607" t="inlineStr">
        <is>
          <t>https://www.youtube.com/results?search_query=Underwater+hockey+training+drills&amp;sp=EgQgAXAB</t>
        </is>
      </c>
    </row>
    <row r="8608" ht="25.5" customHeight="1">
      <c r="A8608" t="inlineStr">
        <is>
          <t>underwater hockey</t>
        </is>
      </c>
      <c r="B8608" t="inlineStr">
        <is>
          <t>Underwater hockey strategy explained</t>
        </is>
      </c>
      <c r="C8608"/>
      <c r="D8608"/>
      <c r="E8608" t="inlineStr">
        <is>
          <t>https://www.youtube.com/results?search_query=Underwater+hockey+strategy+explained&amp;sp=EgQgAXAB</t>
        </is>
      </c>
    </row>
    <row r="8609" ht="25.5" customHeight="1">
      <c r="A8609" t="inlineStr">
        <is>
          <t>underwater hockey</t>
        </is>
      </c>
      <c r="B8609" t="inlineStr">
        <is>
          <t>Top underwater hockey goals</t>
        </is>
      </c>
      <c r="C8609"/>
      <c r="D8609"/>
      <c r="E8609" t="inlineStr">
        <is>
          <t>https://www.youtube.com/results?search_query=Top+underwater+hockey+goals&amp;sp=EgQgAXAB</t>
        </is>
      </c>
    </row>
    <row r="8610" ht="25.5" customHeight="1">
      <c r="A8610" t="inlineStr">
        <is>
          <t>underwater hockey</t>
        </is>
      </c>
      <c r="B8610" t="inlineStr">
        <is>
          <t>Training for underwater hockey</t>
        </is>
      </c>
      <c r="C8610"/>
      <c r="D8610"/>
      <c r="E8610" t="inlineStr">
        <is>
          <t>https://www.youtube.com/results?search_query=Training+for+underwater+hockey&amp;sp=EgQgAXAB</t>
        </is>
      </c>
    </row>
    <row r="8611" ht="25.5" customHeight="1">
      <c r="A8611" t="inlineStr">
        <is>
          <t>underwater hockey</t>
        </is>
      </c>
      <c r="B8611" t="inlineStr">
        <is>
          <t>World underwater hockey championships</t>
        </is>
      </c>
      <c r="C8611"/>
      <c r="D8611"/>
      <c r="E8611" t="inlineStr">
        <is>
          <t>https://www.youtube.com/results?search_query=World+underwater+hockey+championships&amp;sp=EgQgAXAB</t>
        </is>
      </c>
    </row>
    <row r="8612" ht="25.5" customHeight="1">
      <c r="A8612" t="inlineStr">
        <is>
          <t>underwater hockey</t>
        </is>
      </c>
      <c r="B8612" t="inlineStr">
        <is>
          <t>Best gear for underwater hockey</t>
        </is>
      </c>
      <c r="C8612"/>
      <c r="D8612"/>
      <c r="E8612" t="inlineStr">
        <is>
          <t>https://www.youtube.com/results?search_query=Best+gear+for+underwater+hockey&amp;sp=EgQgAXAB</t>
        </is>
      </c>
    </row>
    <row r="8613" ht="25.5" customHeight="1">
      <c r="A8613" t="inlineStr">
        <is>
          <t>underwater hockey</t>
        </is>
      </c>
      <c r="B8613" t="inlineStr">
        <is>
          <t>Underwater hockey player's fitness routine</t>
        </is>
      </c>
      <c r="C8613"/>
      <c r="D8613"/>
      <c r="E8613" t="inlineStr">
        <is>
          <t>https://www.youtube.com/results?search_query=Underwater+hockey+player's+fitness+routine&amp;sp=EgQgAXAB</t>
        </is>
      </c>
    </row>
    <row r="8614" ht="25.5" customHeight="1">
      <c r="A8614" t="inlineStr">
        <is>
          <t>ball hockey</t>
        </is>
      </c>
      <c r="B8614" t="inlineStr">
        <is>
          <t>How to Play Ball Hockey for Beginners</t>
        </is>
      </c>
      <c r="C8614"/>
      <c r="D8614"/>
      <c r="E8614" t="inlineStr">
        <is>
          <t>https://www.youtube.com/results?search_query=How+to+Play+Ball+Hockey+for+Beginners&amp;sp=EgQgAXAB</t>
        </is>
      </c>
    </row>
    <row r="8615" ht="25.5" customHeight="1">
      <c r="A8615" t="inlineStr">
        <is>
          <t>ball hockey</t>
        </is>
      </c>
      <c r="B8615" t="inlineStr">
        <is>
          <t>Best Ball Hockey Techniques and Strategies</t>
        </is>
      </c>
      <c r="C8615"/>
      <c r="D8615"/>
      <c r="E8615" t="inlineStr">
        <is>
          <t>https://www.youtube.com/results?search_query=Best+Ball+Hockey+Techniques+and+Strategies&amp;sp=EgQgAXAB</t>
        </is>
      </c>
    </row>
    <row r="8616" ht="25.5" customHeight="1">
      <c r="A8616" t="inlineStr">
        <is>
          <t>ball hockey</t>
        </is>
      </c>
      <c r="B8616" t="inlineStr">
        <is>
          <t>A Day in the Life of a Professional Ball Hockey Player</t>
        </is>
      </c>
      <c r="C8616"/>
      <c r="D8616"/>
      <c r="E8616" t="inlineStr">
        <is>
          <t>https://www.youtube.com/results?search_query=A+Day+in+the+Life+of+a+Professional+Ball+Hockey+Player&amp;sp=EgQgAXAB</t>
        </is>
      </c>
    </row>
    <row r="8617" ht="25.5" customHeight="1">
      <c r="A8617" t="inlineStr">
        <is>
          <t>ball hockey</t>
        </is>
      </c>
      <c r="B8617" t="inlineStr">
        <is>
          <t>Advanced Ball Hockey Drills to Improve Skills</t>
        </is>
      </c>
      <c r="C8617"/>
      <c r="D8617"/>
      <c r="E8617" t="inlineStr">
        <is>
          <t>https://www.youtube.com/results?search_query=Advanced+Ball+Hockey+Drills+to+Improve+Skills&amp;sp=EgQgAXAB</t>
        </is>
      </c>
    </row>
    <row r="8618" ht="25.5" customHeight="1">
      <c r="A8618" t="inlineStr">
        <is>
          <t>ball hockey</t>
        </is>
      </c>
      <c r="B8618" t="inlineStr">
        <is>
          <t>Ball Hockey Goalie Tips and Tricks</t>
        </is>
      </c>
      <c r="C8618"/>
      <c r="D8618"/>
      <c r="E8618" t="inlineStr">
        <is>
          <t>https://www.youtube.com/results?search_query=Ball+Hockey+Goalie+Tips+and+Tricks&amp;sp=EgQgAXAB</t>
        </is>
      </c>
    </row>
    <row r="8619" ht="25.5" customHeight="1">
      <c r="A8619" t="inlineStr">
        <is>
          <t>ball hockey</t>
        </is>
      </c>
      <c r="B8619" t="inlineStr">
        <is>
          <t>Understanding Ball Hockey Rules and Regulations</t>
        </is>
      </c>
      <c r="C8619"/>
      <c r="D8619"/>
      <c r="E8619" t="inlineStr">
        <is>
          <t>https://www.youtube.com/results?search_query=Understanding+Ball+Hockey+Rules+and+Regulations&amp;sp=EgQgAXAB</t>
        </is>
      </c>
    </row>
    <row r="8620" ht="25.5" customHeight="1">
      <c r="A8620" t="inlineStr">
        <is>
          <t>ball hockey</t>
        </is>
      </c>
      <c r="B8620" t="inlineStr">
        <is>
          <t>How to Improve Ball Hockey Shooting and Scoring</t>
        </is>
      </c>
      <c r="C8620"/>
      <c r="D8620"/>
      <c r="E8620" t="inlineStr">
        <is>
          <t>https://www.youtube.com/results?search_query=How+to+Improve+Ball+Hockey+Shooting+and+Scoring&amp;sp=EgQgAXAB</t>
        </is>
      </c>
    </row>
    <row r="8621" ht="25.5" customHeight="1">
      <c r="A8621" t="inlineStr">
        <is>
          <t>ball hockey</t>
        </is>
      </c>
      <c r="B8621" t="inlineStr">
        <is>
          <t>HighIntensity Ball Hockey Training Workouts</t>
        </is>
      </c>
      <c r="C8621"/>
      <c r="D8621"/>
      <c r="E8621" t="inlineStr">
        <is>
          <t>https://www.youtube.com/results?search_query=HighIntensity+Ball+Hockey+Training+Workouts&amp;sp=EgQgAXAB</t>
        </is>
      </c>
    </row>
    <row r="8622" ht="25.5" customHeight="1">
      <c r="A8622" t="inlineStr">
        <is>
          <t>ball hockey</t>
        </is>
      </c>
      <c r="B8622" t="inlineStr">
        <is>
          <t>Street vs Ball Hockey  Differences and Similarities</t>
        </is>
      </c>
      <c r="C8622"/>
      <c r="D8622"/>
      <c r="E8622" t="inlineStr">
        <is>
          <t>https://www.youtube.com/results?search_query=Street+vs+Ball+Hockey++Differences+and+Similarities&amp;sp=EgQgAXAB</t>
        </is>
      </c>
    </row>
    <row r="8623" ht="25.5" customHeight="1">
      <c r="A8623" t="inlineStr">
        <is>
          <t>ball hockey</t>
        </is>
      </c>
      <c r="B8623" t="inlineStr">
        <is>
          <t>Epic Ball Hockey Matches Highlights</t>
        </is>
      </c>
      <c r="C8623"/>
      <c r="D8623"/>
      <c r="E8623" t="inlineStr">
        <is>
          <t>https://www.youtube.com/results?search_query=Epic+Ball+Hockey+Matches+Highlights&amp;sp=EgQgAXAB</t>
        </is>
      </c>
    </row>
    <row r="8624" ht="25.5" customHeight="1">
      <c r="A8624" t="inlineStr">
        <is>
          <t>bandy</t>
        </is>
      </c>
      <c r="B8624" t="inlineStr">
        <is>
          <t>How to play bandy for beginners</t>
        </is>
      </c>
      <c r="C8624"/>
      <c r="D8624"/>
      <c r="E8624" t="inlineStr">
        <is>
          <t>https://www.youtube.com/results?search_query=How+to+play+bandy+for+beginners&amp;sp=EgQgAXAB</t>
        </is>
      </c>
    </row>
    <row r="8625" ht="25.5" customHeight="1">
      <c r="A8625" t="inlineStr">
        <is>
          <t>bandy</t>
        </is>
      </c>
      <c r="B8625" t="inlineStr">
        <is>
          <t>Bandy rules and gameplay explained</t>
        </is>
      </c>
      <c r="C8625"/>
      <c r="D8625"/>
      <c r="E8625" t="inlineStr">
        <is>
          <t>https://www.youtube.com/results?search_query=Bandy+rules+and+gameplay+explained&amp;sp=EgQgAXAB</t>
        </is>
      </c>
    </row>
    <row r="8626" ht="25.5" customHeight="1">
      <c r="A8626" t="inlineStr">
        <is>
          <t>bandy</t>
        </is>
      </c>
      <c r="B8626" t="inlineStr">
        <is>
          <t>World championship bandy highlights</t>
        </is>
      </c>
      <c r="C8626"/>
      <c r="D8626"/>
      <c r="E8626" t="inlineStr">
        <is>
          <t>https://www.youtube.com/results?search_query=World+championship+bandy+highlights&amp;sp=EgQgAXAB</t>
        </is>
      </c>
    </row>
    <row r="8627" ht="25.5" customHeight="1">
      <c r="A8627" t="inlineStr">
        <is>
          <t>bandy</t>
        </is>
      </c>
      <c r="B8627" t="inlineStr">
        <is>
          <t>Day in the life of a professional bandy player</t>
        </is>
      </c>
      <c r="C8627"/>
      <c r="D8627"/>
      <c r="E8627" t="inlineStr">
        <is>
          <t>https://www.youtube.com/results?search_query=Day+in+the+life+of+a+professional+bandy+player&amp;sp=EgQgAXAB</t>
        </is>
      </c>
    </row>
    <row r="8628" ht="25.5" customHeight="1">
      <c r="A8628" t="inlineStr">
        <is>
          <t>bandy</t>
        </is>
      </c>
      <c r="B8628" t="inlineStr">
        <is>
          <t>Bandy exercises for improving skills</t>
        </is>
      </c>
      <c r="C8628"/>
      <c r="D8628"/>
      <c r="E8628" t="inlineStr">
        <is>
          <t>https://www.youtube.com/results?search_query=Bandy+exercises+for+improving+skills&amp;sp=EgQgAXAB</t>
        </is>
      </c>
    </row>
    <row r="8629" ht="25.5" customHeight="1">
      <c r="A8629" t="inlineStr">
        <is>
          <t>bandy</t>
        </is>
      </c>
      <c r="B8629" t="inlineStr">
        <is>
          <t>History and evolution of bandy</t>
        </is>
      </c>
      <c r="C8629"/>
      <c r="D8629"/>
      <c r="E8629" t="inlineStr">
        <is>
          <t>https://www.youtube.com/results?search_query=History+and+evolution+of+bandy&amp;sp=EgQgAXAB</t>
        </is>
      </c>
    </row>
    <row r="8630" ht="25.5" customHeight="1">
      <c r="A8630" t="inlineStr">
        <is>
          <t>bandy</t>
        </is>
      </c>
      <c r="B8630" t="inlineStr">
        <is>
          <t>Best bandy trick shots compilation</t>
        </is>
      </c>
      <c r="C8630"/>
      <c r="D8630"/>
      <c r="E8630" t="inlineStr">
        <is>
          <t>https://www.youtube.com/results?search_query=Best+bandy+trick+shots+compilation&amp;sp=EgQgAXAB</t>
        </is>
      </c>
    </row>
    <row r="8631" ht="25.5" customHeight="1">
      <c r="A8631" t="inlineStr">
        <is>
          <t>bandy</t>
        </is>
      </c>
      <c r="B8631" t="inlineStr">
        <is>
          <t>Equipment essentials for bandy players</t>
        </is>
      </c>
      <c r="C8631"/>
      <c r="D8631"/>
      <c r="E8631" t="inlineStr">
        <is>
          <t>https://www.youtube.com/results?search_query=Equipment+essentials+for+bandy+players&amp;sp=EgQgAXAB</t>
        </is>
      </c>
    </row>
    <row r="8632" ht="25.5" customHeight="1">
      <c r="A8632" t="inlineStr">
        <is>
          <t>bandy</t>
        </is>
      </c>
      <c r="B8632" t="inlineStr">
        <is>
          <t>Physical preparation and fitness for bandy</t>
        </is>
      </c>
      <c r="C8632"/>
      <c r="D8632"/>
      <c r="E8632" t="inlineStr">
        <is>
          <t>https://www.youtube.com/results?search_query=Physical+preparation+and+fitness+for+bandy&amp;sp=EgQgAXAB</t>
        </is>
      </c>
    </row>
    <row r="8633" ht="25.5" customHeight="1">
      <c r="A8633" t="inlineStr">
        <is>
          <t>bandy</t>
        </is>
      </c>
      <c r="B8633" t="inlineStr">
        <is>
          <t>Top contemporary bandy players who inspire.</t>
        </is>
      </c>
      <c r="C8633"/>
      <c r="D8633"/>
      <c r="E8633" t="inlineStr">
        <is>
          <t>https://www.youtube.com/results?search_query=Top+contemporary+bandy+players+who+inspire.&amp;sp=EgQgAXAB</t>
        </is>
      </c>
    </row>
    <row r="8634" ht="25.5" customHeight="1">
      <c r="A8634" t="inlineStr">
        <is>
          <t>broomball</t>
        </is>
      </c>
      <c r="B8634" t="inlineStr">
        <is>
          <t>How to play Broomball for beginners</t>
        </is>
      </c>
      <c r="C8634"/>
      <c r="D8634"/>
      <c r="E8634" t="inlineStr">
        <is>
          <t>https://www.youtube.com/results?search_query=How+to+play+Broomball+for+beginners&amp;sp=EgQgAXAB</t>
        </is>
      </c>
    </row>
    <row r="8635" ht="25.5" customHeight="1">
      <c r="A8635" t="inlineStr">
        <is>
          <t>broomball</t>
        </is>
      </c>
      <c r="B8635" t="inlineStr">
        <is>
          <t>Broomball techniques and strategies</t>
        </is>
      </c>
      <c r="C8635"/>
      <c r="D8635"/>
      <c r="E8635" t="inlineStr">
        <is>
          <t>https://www.youtube.com/results?search_query=Broomball+techniques+and+strategies&amp;sp=EgQgAXAB</t>
        </is>
      </c>
    </row>
    <row r="8636" ht="25.5" customHeight="1">
      <c r="A8636" t="inlineStr">
        <is>
          <t>broomball</t>
        </is>
      </c>
      <c r="B8636" t="inlineStr">
        <is>
          <t>Official Broomball matches</t>
        </is>
      </c>
      <c r="C8636"/>
      <c r="D8636"/>
      <c r="E8636" t="inlineStr">
        <is>
          <t>https://www.youtube.com/results?search_query=Official+Broomball+matches&amp;sp=EgQgAXAB</t>
        </is>
      </c>
    </row>
    <row r="8637" ht="25.5" customHeight="1">
      <c r="A8637" t="inlineStr">
        <is>
          <t>broomball</t>
        </is>
      </c>
      <c r="B8637" t="inlineStr">
        <is>
          <t>Highlights from the Broomball World Championships</t>
        </is>
      </c>
      <c r="C8637"/>
      <c r="D8637"/>
      <c r="E8637" t="inlineStr">
        <is>
          <t>https://www.youtube.com/results?search_query=Highlights+from+the+Broomball+World+Championships&amp;sp=EgQgAXAB</t>
        </is>
      </c>
    </row>
    <row r="8638" ht="25.5" customHeight="1">
      <c r="A8638" t="inlineStr">
        <is>
          <t>broomball</t>
        </is>
      </c>
      <c r="B8638" t="inlineStr">
        <is>
          <t>Day in the life of a professional Broomball player</t>
        </is>
      </c>
      <c r="C8638"/>
      <c r="D8638"/>
      <c r="E8638" t="inlineStr">
        <is>
          <t>https://www.youtube.com/results?search_query=Day+in+the+life+of+a+professional+Broomball+player&amp;sp=EgQgAXAB</t>
        </is>
      </c>
    </row>
    <row r="8639" ht="25.5" customHeight="1">
      <c r="A8639" t="inlineStr">
        <is>
          <t>broomball</t>
        </is>
      </c>
      <c r="B8639" t="inlineStr">
        <is>
          <t>Broomball equipment reviews and recommendations</t>
        </is>
      </c>
      <c r="C8639"/>
      <c r="D8639"/>
      <c r="E8639" t="inlineStr">
        <is>
          <t>https://www.youtube.com/results?search_query=Broomball+equipment+reviews+and+recommendations&amp;sp=EgQgAXAB</t>
        </is>
      </c>
    </row>
    <row r="8640" ht="25.5" customHeight="1">
      <c r="A8640" t="inlineStr">
        <is>
          <t>broomball</t>
        </is>
      </c>
      <c r="B8640" t="inlineStr">
        <is>
          <t>How to improve your Broomball skills</t>
        </is>
      </c>
      <c r="C8640"/>
      <c r="D8640"/>
      <c r="E8640" t="inlineStr">
        <is>
          <t>https://www.youtube.com/results?search_query=How+to+improve+your+Broomball+skills&amp;sp=EgQgAXAB</t>
        </is>
      </c>
    </row>
    <row r="8641" ht="25.5" customHeight="1">
      <c r="A8641" t="inlineStr">
        <is>
          <t>broomball</t>
        </is>
      </c>
      <c r="B8641" t="inlineStr">
        <is>
          <t>Training routines for Broomball players</t>
        </is>
      </c>
      <c r="C8641"/>
      <c r="D8641"/>
      <c r="E8641" t="inlineStr">
        <is>
          <t>https://www.youtube.com/results?search_query=Training+routines+for+Broomball+players&amp;sp=EgQgAXAB</t>
        </is>
      </c>
    </row>
    <row r="8642" ht="25.5" customHeight="1">
      <c r="A8642" t="inlineStr">
        <is>
          <t>broomball</t>
        </is>
      </c>
      <c r="B8642" t="inlineStr">
        <is>
          <t>Beginner's guide to understanding Broomball rules</t>
        </is>
      </c>
      <c r="C8642"/>
      <c r="D8642"/>
      <c r="E8642" t="inlineStr">
        <is>
          <t>https://www.youtube.com/results?search_query=Beginner's+guide+to+understanding+Broomball+rules&amp;sp=EgQgAXAB</t>
        </is>
      </c>
    </row>
    <row r="8643" ht="25.5" customHeight="1">
      <c r="A8643" t="inlineStr">
        <is>
          <t>broomball</t>
        </is>
      </c>
      <c r="B8643" t="inlineStr">
        <is>
          <t>Broomball gameplay and commentary</t>
        </is>
      </c>
      <c r="C8643"/>
      <c r="D8643"/>
      <c r="E8643" t="inlineStr">
        <is>
          <t>https://www.youtube.com/results?search_query=Broomball+gameplay+and+commentary&amp;sp=EgQgAXAB</t>
        </is>
      </c>
    </row>
    <row r="8644" ht="25.5" customHeight="1">
      <c r="A8644" t="inlineStr">
        <is>
          <t>field hockey</t>
        </is>
      </c>
      <c r="B8644" t="inlineStr">
        <is>
          <t>How to play field hockey for beginners</t>
        </is>
      </c>
      <c r="C8644"/>
      <c r="D8644"/>
      <c r="E8644" t="inlineStr">
        <is>
          <t>https://www.youtube.com/results?search_query=How+to+play+field+hockey+for+beginners&amp;sp=EgQgAXAB</t>
        </is>
      </c>
    </row>
    <row r="8645" ht="25.5" customHeight="1">
      <c r="A8645" t="inlineStr">
        <is>
          <t>field hockey</t>
        </is>
      </c>
      <c r="B8645" t="inlineStr">
        <is>
          <t>Essential field hockey skills and drills</t>
        </is>
      </c>
      <c r="C8645"/>
      <c r="D8645"/>
      <c r="E8645" t="inlineStr">
        <is>
          <t>https://www.youtube.com/results?search_query=Essential+field+hockey+skills+and+drills&amp;sp=EgQgAXAB</t>
        </is>
      </c>
    </row>
    <row r="8646" ht="25.5" customHeight="1">
      <c r="A8646" t="inlineStr">
        <is>
          <t>field hockey</t>
        </is>
      </c>
      <c r="B8646" t="inlineStr">
        <is>
          <t>Field hockey game strategies and techniques</t>
        </is>
      </c>
      <c r="C8646"/>
      <c r="D8646"/>
      <c r="E8646" t="inlineStr">
        <is>
          <t>https://www.youtube.com/results?search_query=Field+hockey+game+strategies+and+techniques&amp;sp=EgQgAXAB</t>
        </is>
      </c>
    </row>
    <row r="8647" ht="25.5" customHeight="1">
      <c r="A8647" t="inlineStr">
        <is>
          <t>field hockey</t>
        </is>
      </c>
      <c r="B8647" t="inlineStr">
        <is>
          <t>Day in the life of a professional field hockey player</t>
        </is>
      </c>
      <c r="C8647"/>
      <c r="D8647"/>
      <c r="E8647" t="inlineStr">
        <is>
          <t>https://www.youtube.com/results?search_query=Day+in+the+life+of+a+professional+field+hockey+player&amp;sp=EgQgAXAB</t>
        </is>
      </c>
    </row>
    <row r="8648" ht="25.5" customHeight="1">
      <c r="A8648" t="inlineStr">
        <is>
          <t>field hockey</t>
        </is>
      </c>
      <c r="B8648" t="inlineStr">
        <is>
          <t>Field hockey history and rules</t>
        </is>
      </c>
      <c r="C8648"/>
      <c r="D8648"/>
      <c r="E8648" t="inlineStr">
        <is>
          <t>https://www.youtube.com/results?search_query=Field+hockey+history+and+rules&amp;sp=EgQgAXAB</t>
        </is>
      </c>
    </row>
    <row r="8649" ht="25.5" customHeight="1">
      <c r="A8649" t="inlineStr">
        <is>
          <t>field hockey</t>
        </is>
      </c>
      <c r="B8649" t="inlineStr">
        <is>
          <t>Top Field Hockey matches of all time</t>
        </is>
      </c>
      <c r="C8649"/>
      <c r="D8649"/>
      <c r="E8649" t="inlineStr">
        <is>
          <t>https://www.youtube.com/results?search_query=Top+Field+Hockey+matches+of+all+time&amp;sp=EgQgAXAB</t>
        </is>
      </c>
    </row>
    <row r="8650" ht="25.5" customHeight="1">
      <c r="A8650" t="inlineStr">
        <is>
          <t>field hockey</t>
        </is>
      </c>
      <c r="B8650" t="inlineStr">
        <is>
          <t>How to choose the right field hockey gear</t>
        </is>
      </c>
      <c r="C8650"/>
      <c r="D8650"/>
      <c r="E8650" t="inlineStr">
        <is>
          <t>https://www.youtube.com/results?search_query=How+to+choose+the+right+field+hockey+gear&amp;sp=EgQgAXAB</t>
        </is>
      </c>
    </row>
    <row r="8651" ht="25.5" customHeight="1">
      <c r="A8651" t="inlineStr">
        <is>
          <t>field hockey</t>
        </is>
      </c>
      <c r="B8651" t="inlineStr">
        <is>
          <t>Field hockey training routine for beginners</t>
        </is>
      </c>
      <c r="C8651"/>
      <c r="D8651"/>
      <c r="E8651" t="inlineStr">
        <is>
          <t>https://www.youtube.com/results?search_query=Field+hockey+training+routine+for+beginners&amp;sp=EgQgAXAB</t>
        </is>
      </c>
    </row>
    <row r="8652" ht="25.5" customHeight="1">
      <c r="A8652" t="inlineStr">
        <is>
          <t>field hockey</t>
        </is>
      </c>
      <c r="B8652" t="inlineStr">
        <is>
          <t>Key tactics to understand in field hockey</t>
        </is>
      </c>
      <c r="C8652"/>
      <c r="D8652"/>
      <c r="E8652" t="inlineStr">
        <is>
          <t>https://www.youtube.com/results?search_query=Key+tactics+to+understand+in+field+hockey&amp;sp=EgQgAXAB</t>
        </is>
      </c>
    </row>
    <row r="8653" ht="25.5" customHeight="1">
      <c r="A8653" t="inlineStr">
        <is>
          <t>field hockey</t>
        </is>
      </c>
      <c r="B8653" t="inlineStr">
        <is>
          <t>Field hockey: best moments in international matches</t>
        </is>
      </c>
      <c r="C8653"/>
      <c r="D8653"/>
      <c r="E8653" t="inlineStr">
        <is>
          <t>https://www.youtube.com/results?search_query=Field+hockey:+best+moments+in+international+matches&amp;sp=EgQgAXAB</t>
        </is>
      </c>
    </row>
    <row r="8654" ht="25.5" customHeight="1">
      <c r="A8654" t="inlineStr">
        <is>
          <t>indoor field hockey</t>
        </is>
      </c>
      <c r="B8654" t="inlineStr">
        <is>
          <t>How to play indoor field hockey for beginners</t>
        </is>
      </c>
      <c r="C8654"/>
      <c r="D8654"/>
      <c r="E8654" t="inlineStr">
        <is>
          <t>https://www.youtube.com/results?search_query=How+to+play+indoor+field+hockey+for+beginners&amp;sp=EgQgAXAB</t>
        </is>
      </c>
    </row>
    <row r="8655" ht="25.5" customHeight="1">
      <c r="A8655" t="inlineStr">
        <is>
          <t>indoor field hockey</t>
        </is>
      </c>
      <c r="B8655" t="inlineStr">
        <is>
          <t>Indoor field hockey drills and skills</t>
        </is>
      </c>
      <c r="C8655"/>
      <c r="D8655"/>
      <c r="E8655" t="inlineStr">
        <is>
          <t>https://www.youtube.com/results?search_query=Indoor+field+hockey+drills+and+skills&amp;sp=EgQgAXAB</t>
        </is>
      </c>
    </row>
    <row r="8656" ht="25.5" customHeight="1">
      <c r="A8656" t="inlineStr">
        <is>
          <t>indoor field hockey</t>
        </is>
      </c>
      <c r="B8656" t="inlineStr">
        <is>
          <t>Day in the life of an indoor field hockey player</t>
        </is>
      </c>
      <c r="C8656"/>
      <c r="D8656"/>
      <c r="E8656" t="inlineStr">
        <is>
          <t>https://www.youtube.com/results?search_query=Day+in+the+life+of+an+indoor+field+hockey+player&amp;sp=EgQgAXAB</t>
        </is>
      </c>
    </row>
    <row r="8657" ht="25.5" customHeight="1">
      <c r="A8657" t="inlineStr">
        <is>
          <t>indoor field hockey</t>
        </is>
      </c>
      <c r="B8657" t="inlineStr">
        <is>
          <t>Differences between indoor and outdoor field hockey</t>
        </is>
      </c>
      <c r="C8657"/>
      <c r="D8657"/>
      <c r="E8657" t="inlineStr">
        <is>
          <t>https://www.youtube.com/results?search_query=Differences+between+indoor+and+outdoor+field+hockey&amp;sp=EgQgAXAB</t>
        </is>
      </c>
    </row>
    <row r="8658" ht="25.5" customHeight="1">
      <c r="A8658" t="inlineStr">
        <is>
          <t>indoor field hockey</t>
        </is>
      </c>
      <c r="B8658" t="inlineStr">
        <is>
          <t>Indoor field hockey equipment essentials</t>
        </is>
      </c>
      <c r="C8658"/>
      <c r="D8658"/>
      <c r="E8658" t="inlineStr">
        <is>
          <t>https://www.youtube.com/results?search_query=Indoor+field+hockey+equipment+essentials&amp;sp=EgQgAXAB</t>
        </is>
      </c>
    </row>
    <row r="8659" ht="25.5" customHeight="1">
      <c r="A8659" t="inlineStr">
        <is>
          <t>indoor field hockey</t>
        </is>
      </c>
      <c r="B8659" t="inlineStr">
        <is>
          <t>Indoor field hockey tips and techniques</t>
        </is>
      </c>
      <c r="C8659"/>
      <c r="D8659"/>
      <c r="E8659" t="inlineStr">
        <is>
          <t>https://www.youtube.com/results?search_query=Indoor+field+hockey+tips+and+techniques&amp;sp=EgQgAXAB</t>
        </is>
      </c>
    </row>
    <row r="8660" ht="25.5" customHeight="1">
      <c r="A8660" t="inlineStr">
        <is>
          <t>indoor field hockey</t>
        </is>
      </c>
      <c r="B8660" t="inlineStr">
        <is>
          <t>How to improve your indoor field hockey game</t>
        </is>
      </c>
      <c r="C8660"/>
      <c r="D8660"/>
      <c r="E8660" t="inlineStr">
        <is>
          <t>https://www.youtube.com/results?search_query=How+to+improve+your+indoor+field+hockey+game&amp;sp=EgQgAXAB</t>
        </is>
      </c>
    </row>
    <row r="8661" ht="25.5" customHeight="1">
      <c r="A8661" t="inlineStr">
        <is>
          <t>indoor field hockey</t>
        </is>
      </c>
      <c r="B8661" t="inlineStr">
        <is>
          <t>Indoor field hockey team strategies</t>
        </is>
      </c>
      <c r="C8661"/>
      <c r="D8661"/>
      <c r="E8661" t="inlineStr">
        <is>
          <t>https://www.youtube.com/results?search_query=Indoor+field+hockey+team+strategies&amp;sp=EgQgAXAB</t>
        </is>
      </c>
    </row>
    <row r="8662" ht="25.5" customHeight="1">
      <c r="A8662" t="inlineStr">
        <is>
          <t>indoor field hockey</t>
        </is>
      </c>
      <c r="B8662" t="inlineStr">
        <is>
          <t>Indoor field hockey training exercises</t>
        </is>
      </c>
      <c r="C8662"/>
      <c r="D8662"/>
      <c r="E8662" t="inlineStr">
        <is>
          <t>https://www.youtube.com/results?search_query=Indoor+field+hockey+training+exercises&amp;sp=EgQgAXAB</t>
        </is>
      </c>
    </row>
    <row r="8663" ht="25.5" customHeight="1">
      <c r="A8663" t="inlineStr">
        <is>
          <t>indoor field hockey</t>
        </is>
      </c>
      <c r="B8663" t="inlineStr">
        <is>
          <t>Professional indoor field hockey match highlights</t>
        </is>
      </c>
      <c r="C8663"/>
      <c r="D8663"/>
      <c r="E8663" t="inlineStr">
        <is>
          <t>https://www.youtube.com/results?search_query=Professional+indoor+field+hockey+match+highlights&amp;sp=EgQgAXAB</t>
        </is>
      </c>
    </row>
    <row r="8664" ht="25.5" customHeight="1">
      <c r="A8664" t="inlineStr">
        <is>
          <t>floorball</t>
        </is>
      </c>
      <c r="B8664" t="inlineStr">
        <is>
          <t>How to play floorball for beginners</t>
        </is>
      </c>
      <c r="C8664"/>
      <c r="D8664"/>
      <c r="E8664" t="inlineStr">
        <is>
          <t>https://www.youtube.com/results?search_query=How+to+play+floorball+for+beginners&amp;sp=EgQgAXAB</t>
        </is>
      </c>
    </row>
    <row r="8665" ht="25.5" customHeight="1">
      <c r="A8665" t="inlineStr">
        <is>
          <t>floorball</t>
        </is>
      </c>
      <c r="B8665" t="inlineStr">
        <is>
          <t>Floorball match highlights</t>
        </is>
      </c>
      <c r="C8665"/>
      <c r="D8665"/>
      <c r="E8665" t="inlineStr">
        <is>
          <t>https://www.youtube.com/results?search_query=Floorball+match+highlights&amp;sp=EgQgAXAB</t>
        </is>
      </c>
    </row>
    <row r="8666" ht="25.5" customHeight="1">
      <c r="A8666" t="inlineStr">
        <is>
          <t>floorball</t>
        </is>
      </c>
      <c r="B8666" t="inlineStr">
        <is>
          <t>Floorball training drills and techniques</t>
        </is>
      </c>
      <c r="C8666"/>
      <c r="D8666"/>
      <c r="E8666" t="inlineStr">
        <is>
          <t>https://www.youtube.com/results?search_query=Floorball+training+drills+and+techniques&amp;sp=EgQgAXAB</t>
        </is>
      </c>
    </row>
    <row r="8667" ht="25.5" customHeight="1">
      <c r="A8667" t="inlineStr">
        <is>
          <t>floorball</t>
        </is>
      </c>
      <c r="B8667" t="inlineStr">
        <is>
          <t>Day in the life of a professional floorball player</t>
        </is>
      </c>
      <c r="C8667"/>
      <c r="D8667"/>
      <c r="E8667" t="inlineStr">
        <is>
          <t>https://www.youtube.com/results?search_query=Day+in+the+life+of+a+professional+floorball+player&amp;sp=EgQgAXAB</t>
        </is>
      </c>
    </row>
    <row r="8668" ht="25.5" customHeight="1">
      <c r="A8668" t="inlineStr">
        <is>
          <t>floorball</t>
        </is>
      </c>
      <c r="B8668" t="inlineStr">
        <is>
          <t>Floorball rules and regulations explained</t>
        </is>
      </c>
      <c r="C8668"/>
      <c r="D8668"/>
      <c r="E8668" t="inlineStr">
        <is>
          <t>https://www.youtube.com/results?search_query=Floorball+rules+and+regulations+explained&amp;sp=EgQgAXAB</t>
        </is>
      </c>
    </row>
    <row r="8669" ht="25.5" customHeight="1">
      <c r="A8669" t="inlineStr">
        <is>
          <t>floorball</t>
        </is>
      </c>
      <c r="B8669" t="inlineStr">
        <is>
          <t>Best floorball goals compilation</t>
        </is>
      </c>
      <c r="C8669"/>
      <c r="D8669"/>
      <c r="E8669" t="inlineStr">
        <is>
          <t>https://www.youtube.com/results?search_query=Best+floorball+goals+compilation&amp;sp=EgQgAXAB</t>
        </is>
      </c>
    </row>
    <row r="8670" ht="25.5" customHeight="1">
      <c r="A8670" t="inlineStr">
        <is>
          <t>floorball</t>
        </is>
      </c>
      <c r="B8670" t="inlineStr">
        <is>
          <t>Floorball equipment and gear review</t>
        </is>
      </c>
      <c r="C8670"/>
      <c r="D8670"/>
      <c r="E8670" t="inlineStr">
        <is>
          <t>https://www.youtube.com/results?search_query=Floorball+equipment+and+gear+review&amp;sp=EgQgAXAB</t>
        </is>
      </c>
    </row>
    <row r="8671" ht="25.5" customHeight="1">
      <c r="A8671" t="inlineStr">
        <is>
          <t>floorball</t>
        </is>
      </c>
      <c r="B8671" t="inlineStr">
        <is>
          <t>Top floorball leagues in the world</t>
        </is>
      </c>
      <c r="C8671"/>
      <c r="D8671"/>
      <c r="E8671" t="inlineStr">
        <is>
          <t>https://www.youtube.com/results?search_query=Top+floorball+leagues+in+the+world&amp;sp=EgQgAXAB</t>
        </is>
      </c>
    </row>
    <row r="8672" ht="25.5" customHeight="1">
      <c r="A8672" t="inlineStr">
        <is>
          <t>floorball</t>
        </is>
      </c>
      <c r="B8672" t="inlineStr">
        <is>
          <t>Mastering floorball skills and tricks</t>
        </is>
      </c>
      <c r="C8672"/>
      <c r="D8672"/>
      <c r="E8672" t="inlineStr">
        <is>
          <t>https://www.youtube.com/results?search_query=Mastering+floorball+skills+and+tricks&amp;sp=EgQgAXAB</t>
        </is>
      </c>
    </row>
    <row r="8673" ht="25.5" customHeight="1">
      <c r="A8673" t="inlineStr">
        <is>
          <t>floorball</t>
        </is>
      </c>
      <c r="B8673" t="inlineStr">
        <is>
          <t>History of floorball documentary</t>
        </is>
      </c>
      <c r="C8673"/>
      <c r="D8673"/>
      <c r="E8673" t="inlineStr">
        <is>
          <t>https://www.youtube.com/results?search_query=History+of+floorball+documentary&amp;sp=EgQgAXAB</t>
        </is>
      </c>
    </row>
    <row r="8674" ht="25.5" customHeight="1">
      <c r="A8674" t="inlineStr">
        <is>
          <t>ice hockey</t>
        </is>
      </c>
      <c r="B8674" t="inlineStr">
        <is>
          <t>How to start playing ice hockey for beginners</t>
        </is>
      </c>
      <c r="C8674"/>
      <c r="D8674"/>
      <c r="E8674" t="inlineStr">
        <is>
          <t>https://www.youtube.com/results?search_query=How+to+start+playing+ice+hockey+for+beginners&amp;sp=EgQgAXAB</t>
        </is>
      </c>
    </row>
    <row r="8675" ht="25.5" customHeight="1">
      <c r="A8675" t="inlineStr">
        <is>
          <t>ice hockey</t>
        </is>
      </c>
      <c r="B8675" t="inlineStr">
        <is>
          <t>Ice hockey game highlights</t>
        </is>
      </c>
      <c r="C8675"/>
      <c r="D8675"/>
      <c r="E8675" t="inlineStr">
        <is>
          <t>https://www.youtube.com/results?search_query=Ice+hockey+game+highlights&amp;sp=EgQgAXAB</t>
        </is>
      </c>
    </row>
    <row r="8676" ht="25.5" customHeight="1">
      <c r="A8676" t="inlineStr">
        <is>
          <t>ice hockey</t>
        </is>
      </c>
      <c r="B8676" t="inlineStr">
        <is>
          <t>Top ice hockey matches of all time</t>
        </is>
      </c>
      <c r="C8676"/>
      <c r="D8676"/>
      <c r="E8676" t="inlineStr">
        <is>
          <t>https://www.youtube.com/results?search_query=Top+ice+hockey+matches+of+all+time&amp;sp=EgQgAXAB</t>
        </is>
      </c>
    </row>
    <row r="8677" ht="25.5" customHeight="1">
      <c r="A8677" t="inlineStr">
        <is>
          <t>ice hockey</t>
        </is>
      </c>
      <c r="B8677" t="inlineStr">
        <is>
          <t>Training drills for ice hockey</t>
        </is>
      </c>
      <c r="C8677"/>
      <c r="D8677"/>
      <c r="E8677" t="inlineStr">
        <is>
          <t>https://www.youtube.com/results?search_query=Training+drills+for+ice+hockey&amp;sp=EgQgAXAB</t>
        </is>
      </c>
    </row>
    <row r="8678" ht="25.5" customHeight="1">
      <c r="A8678" t="inlineStr">
        <is>
          <t>ice hockey</t>
        </is>
      </c>
      <c r="B8678" t="inlineStr">
        <is>
          <t>Day in the life of an ice hockey player</t>
        </is>
      </c>
      <c r="C8678"/>
      <c r="D8678"/>
      <c r="E8678" t="inlineStr">
        <is>
          <t>https://www.youtube.com/results?search_query=Day+in+the+life+of+an+ice+hockey+player&amp;sp=EgQgAXAB</t>
        </is>
      </c>
    </row>
    <row r="8679" ht="25.5" customHeight="1">
      <c r="A8679" t="inlineStr">
        <is>
          <t>ice hockey</t>
        </is>
      </c>
      <c r="B8679" t="inlineStr">
        <is>
          <t>Advanced techniques in ice hockey</t>
        </is>
      </c>
      <c r="C8679"/>
      <c r="D8679"/>
      <c r="E8679" t="inlineStr">
        <is>
          <t>https://www.youtube.com/results?search_query=Advanced+techniques+in+ice+hockey&amp;sp=EgQgAXAB</t>
        </is>
      </c>
    </row>
    <row r="8680" ht="25.5" customHeight="1">
      <c r="A8680" t="inlineStr">
        <is>
          <t>ice hockey</t>
        </is>
      </c>
      <c r="B8680" t="inlineStr">
        <is>
          <t>How to improve ice hockey skills at home</t>
        </is>
      </c>
      <c r="C8680"/>
      <c r="D8680"/>
      <c r="E8680" t="inlineStr">
        <is>
          <t>https://www.youtube.com/results?search_query=How+to+improve+ice+hockey+skills+at+home&amp;sp=EgQgAXAB</t>
        </is>
      </c>
    </row>
    <row r="8681" ht="25.5" customHeight="1">
      <c r="A8681" t="inlineStr">
        <is>
          <t>ice hockey</t>
        </is>
      </c>
      <c r="B8681" t="inlineStr">
        <is>
          <t>Inside the NHL: Ice hockey strategies explained</t>
        </is>
      </c>
      <c r="C8681"/>
      <c r="D8681"/>
      <c r="E8681" t="inlineStr">
        <is>
          <t>https://www.youtube.com/results?search_query=Inside+the+NHL:+Ice+hockey+strategies+explained&amp;sp=EgQgAXAB</t>
        </is>
      </c>
    </row>
    <row r="8682" ht="25.5" customHeight="1">
      <c r="A8682" t="inlineStr">
        <is>
          <t>ice hockey</t>
        </is>
      </c>
      <c r="B8682" t="inlineStr">
        <is>
          <t>Tutorial on ice hockey shots and passes</t>
        </is>
      </c>
      <c r="C8682"/>
      <c r="D8682"/>
      <c r="E8682" t="inlineStr">
        <is>
          <t>https://www.youtube.com/results?search_query=Tutorial+on+ice+hockey+shots+and+passes&amp;sp=EgQgAXAB</t>
        </is>
      </c>
    </row>
    <row r="8683" ht="25.5" customHeight="1">
      <c r="A8683" t="inlineStr">
        <is>
          <t>ice hockey</t>
        </is>
      </c>
      <c r="B8683" t="inlineStr">
        <is>
          <t>Ice hockey player workout routines</t>
        </is>
      </c>
      <c r="C8683"/>
      <c r="D8683"/>
      <c r="E8683" t="inlineStr">
        <is>
          <t>https://www.youtube.com/results?search_query=Ice+hockey+player+workout+routines&amp;sp=EgQgAXAB</t>
        </is>
      </c>
    </row>
    <row r="8684" ht="25.5" customHeight="1">
      <c r="A8684" t="inlineStr">
        <is>
          <t>ringette</t>
        </is>
      </c>
      <c r="B8684" t="inlineStr">
        <is>
          <t>How to play Ringette for beginners</t>
        </is>
      </c>
      <c r="C8684"/>
      <c r="D8684"/>
      <c r="E8684" t="inlineStr">
        <is>
          <t>https://www.youtube.com/results?search_query=How+to+play+Ringette+for+beginners&amp;sp=EgQgAXAB</t>
        </is>
      </c>
    </row>
    <row r="8685" ht="25.5" customHeight="1">
      <c r="A8685" t="inlineStr">
        <is>
          <t>ringette</t>
        </is>
      </c>
      <c r="B8685" t="inlineStr">
        <is>
          <t>Official Ringette gameplay</t>
        </is>
      </c>
      <c r="C8685"/>
      <c r="D8685"/>
      <c r="E8685" t="inlineStr">
        <is>
          <t>https://www.youtube.com/results?search_query=Official+Ringette+gameplay&amp;sp=EgQgAXAB</t>
        </is>
      </c>
    </row>
    <row r="8686" ht="25.5" customHeight="1">
      <c r="A8686" t="inlineStr">
        <is>
          <t>ringette</t>
        </is>
      </c>
      <c r="B8686" t="inlineStr">
        <is>
          <t>Professional Ringette matches</t>
        </is>
      </c>
      <c r="C8686"/>
      <c r="D8686"/>
      <c r="E8686" t="inlineStr">
        <is>
          <t>https://www.youtube.com/results?search_query=Professional+Ringette+matches&amp;sp=EgQgAXAB</t>
        </is>
      </c>
    </row>
    <row r="8687" ht="25.5" customHeight="1">
      <c r="A8687" t="inlineStr">
        <is>
          <t>ringette</t>
        </is>
      </c>
      <c r="B8687" t="inlineStr">
        <is>
          <t>Ringette training exercises and drills</t>
        </is>
      </c>
      <c r="C8687"/>
      <c r="D8687"/>
      <c r="E8687" t="inlineStr">
        <is>
          <t>https://www.youtube.com/results?search_query=Ringette+training+exercises+and+drills&amp;sp=EgQgAXAB</t>
        </is>
      </c>
    </row>
    <row r="8688" ht="25.5" customHeight="1">
      <c r="A8688" t="inlineStr">
        <is>
          <t>ringette</t>
        </is>
      </c>
      <c r="B8688" t="inlineStr">
        <is>
          <t>Day in the life of a Ringette player</t>
        </is>
      </c>
      <c r="C8688"/>
      <c r="D8688"/>
      <c r="E8688" t="inlineStr">
        <is>
          <t>https://www.youtube.com/results?search_query=Day+in+the+life+of+a+Ringette+player&amp;sp=EgQgAXAB</t>
        </is>
      </c>
    </row>
    <row r="8689" ht="25.5" customHeight="1">
      <c r="A8689" t="inlineStr">
        <is>
          <t>ringette</t>
        </is>
      </c>
      <c r="B8689" t="inlineStr">
        <is>
          <t>Ringette strategy and tactics overview</t>
        </is>
      </c>
      <c r="C8689"/>
      <c r="D8689"/>
      <c r="E8689" t="inlineStr">
        <is>
          <t>https://www.youtube.com/results?search_query=Ringette+strategy+and+tactics+overview&amp;sp=EgQgAXAB</t>
        </is>
      </c>
    </row>
    <row r="8690" ht="25.5" customHeight="1">
      <c r="A8690" t="inlineStr">
        <is>
          <t>ringette</t>
        </is>
      </c>
      <c r="B8690" t="inlineStr">
        <is>
          <t>Indepth look into Ringette equipment</t>
        </is>
      </c>
      <c r="C8690"/>
      <c r="D8690"/>
      <c r="E8690" t="inlineStr">
        <is>
          <t>https://www.youtube.com/results?search_query=Indepth+look+into+Ringette+equipment&amp;sp=EgQgAXAB</t>
        </is>
      </c>
    </row>
    <row r="8691" ht="25.5" customHeight="1">
      <c r="A8691" t="inlineStr">
        <is>
          <t>ringette</t>
        </is>
      </c>
      <c r="B8691" t="inlineStr">
        <is>
          <t>Difference between Ringette and Ice Hockey</t>
        </is>
      </c>
      <c r="C8691"/>
      <c r="D8691"/>
      <c r="E8691" t="inlineStr">
        <is>
          <t>https://www.youtube.com/results?search_query=Difference+between+Ringette+and+Ice+Hockey&amp;sp=EgQgAXAB</t>
        </is>
      </c>
    </row>
    <row r="8692" ht="25.5" customHeight="1">
      <c r="A8692" t="inlineStr">
        <is>
          <t>ringette</t>
        </is>
      </c>
      <c r="B8692" t="inlineStr">
        <is>
          <t>Ringette game rules explained</t>
        </is>
      </c>
      <c r="C8692"/>
      <c r="D8692"/>
      <c r="E8692" t="inlineStr">
        <is>
          <t>https://www.youtube.com/results?search_query=Ringette+game+rules+explained&amp;sp=EgQgAXAB</t>
        </is>
      </c>
    </row>
    <row r="8693" ht="25.5" customHeight="1">
      <c r="A8693" t="inlineStr">
        <is>
          <t>ringette</t>
        </is>
      </c>
      <c r="B8693" t="inlineStr">
        <is>
          <t>Best Ringette plays and highlights</t>
        </is>
      </c>
      <c r="C8693"/>
      <c r="D8693"/>
      <c r="E8693" t="inlineStr">
        <is>
          <t>https://www.youtube.com/results?search_query=Best+Ringette+plays+and+highlights&amp;sp=EgQgAXAB</t>
        </is>
      </c>
    </row>
    <row r="8694" ht="25.5" customHeight="1">
      <c r="A8694" t="inlineStr">
        <is>
          <t>pond hockey</t>
        </is>
      </c>
      <c r="B8694" t="inlineStr">
        <is>
          <t>How to play pond hockey</t>
        </is>
      </c>
      <c r="C8694"/>
      <c r="D8694"/>
      <c r="E8694" t="inlineStr">
        <is>
          <t>https://www.youtube.com/results?search_query=How+to+play+pond+hockey&amp;sp=EgQgAXAB</t>
        </is>
      </c>
    </row>
    <row r="8695" ht="25.5" customHeight="1">
      <c r="A8695" t="inlineStr">
        <is>
          <t>pond hockey</t>
        </is>
      </c>
      <c r="B8695" t="inlineStr">
        <is>
          <t>Best pond hockey techniques</t>
        </is>
      </c>
      <c r="C8695"/>
      <c r="D8695"/>
      <c r="E8695" t="inlineStr">
        <is>
          <t>https://www.youtube.com/results?search_query=Best+pond+hockey+techniques&amp;sp=EgQgAXAB</t>
        </is>
      </c>
    </row>
    <row r="8696" ht="25.5" customHeight="1">
      <c r="A8696" t="inlineStr">
        <is>
          <t>pond hockey</t>
        </is>
      </c>
      <c r="B8696" t="inlineStr">
        <is>
          <t>Pond hockey training guide</t>
        </is>
      </c>
      <c r="C8696"/>
      <c r="D8696"/>
      <c r="E8696" t="inlineStr">
        <is>
          <t>https://www.youtube.com/results?search_query=Pond+hockey+training+guide&amp;sp=EgQgAXAB</t>
        </is>
      </c>
    </row>
    <row r="8697" ht="25.5" customHeight="1">
      <c r="A8697" t="inlineStr">
        <is>
          <t>pond hockey</t>
        </is>
      </c>
      <c r="B8697" t="inlineStr">
        <is>
          <t>Day in the life of a pond hockey player</t>
        </is>
      </c>
      <c r="C8697"/>
      <c r="D8697"/>
      <c r="E8697" t="inlineStr">
        <is>
          <t>https://www.youtube.com/results?search_query=Day+in+the+life+of+a+pond+hockey+player&amp;sp=EgQgAXAB</t>
        </is>
      </c>
    </row>
    <row r="8698" ht="25.5" customHeight="1">
      <c r="A8698" t="inlineStr">
        <is>
          <t>pond hockey</t>
        </is>
      </c>
      <c r="B8698" t="inlineStr">
        <is>
          <t>Guide to organizing a pond hockey tournament</t>
        </is>
      </c>
      <c r="C8698"/>
      <c r="D8698"/>
      <c r="E8698" t="inlineStr">
        <is>
          <t>https://www.youtube.com/results?search_query=Guide+to+organizing+a+pond+hockey+tournament&amp;sp=EgQgAXAB</t>
        </is>
      </c>
    </row>
    <row r="8699" ht="25.5" customHeight="1">
      <c r="A8699" t="inlineStr">
        <is>
          <t>pond hockey</t>
        </is>
      </c>
      <c r="B8699" t="inlineStr">
        <is>
          <t>How to maintain ice for pond hockey</t>
        </is>
      </c>
      <c r="C8699"/>
      <c r="D8699"/>
      <c r="E8699" t="inlineStr">
        <is>
          <t>https://www.youtube.com/results?search_query=How+to+maintain+ice+for+pond+hockey&amp;sp=EgQgAXAB</t>
        </is>
      </c>
    </row>
    <row r="8700" ht="25.5" customHeight="1">
      <c r="A8700" t="inlineStr">
        <is>
          <t>pond hockey</t>
        </is>
      </c>
      <c r="B8700" t="inlineStr">
        <is>
          <t>Professional pond hockey matches</t>
        </is>
      </c>
      <c r="C8700"/>
      <c r="D8700"/>
      <c r="E8700" t="inlineStr">
        <is>
          <t>https://www.youtube.com/results?search_query=Professional+pond+hockey+matches&amp;sp=EgQgAXAB</t>
        </is>
      </c>
    </row>
    <row r="8701" ht="25.5" customHeight="1">
      <c r="A8701" t="inlineStr">
        <is>
          <t>pond hockey</t>
        </is>
      </c>
      <c r="B8701" t="inlineStr">
        <is>
          <t>Pond hockey drills for beginners</t>
        </is>
      </c>
      <c r="C8701"/>
      <c r="D8701"/>
      <c r="E8701" t="inlineStr">
        <is>
          <t>https://www.youtube.com/results?search_query=Pond+hockey+drills+for+beginners&amp;sp=EgQgAXAB</t>
        </is>
      </c>
    </row>
    <row r="8702" ht="25.5" customHeight="1">
      <c r="A8702" t="inlineStr">
        <is>
          <t>pond hockey</t>
        </is>
      </c>
      <c r="B8702" t="inlineStr">
        <is>
          <t>Winter pond hockey championship</t>
        </is>
      </c>
      <c r="C8702"/>
      <c r="D8702"/>
      <c r="E8702" t="inlineStr">
        <is>
          <t>https://www.youtube.com/results?search_query=Winter+pond+hockey+championship&amp;sp=EgQgAXAB</t>
        </is>
      </c>
    </row>
    <row r="8703" ht="25.5" customHeight="1">
      <c r="A8703" t="inlineStr">
        <is>
          <t>pond hockey</t>
        </is>
      </c>
      <c r="B8703" t="inlineStr">
        <is>
          <t>Top pond hockey goals compilation</t>
        </is>
      </c>
      <c r="C8703"/>
      <c r="D8703"/>
      <c r="E8703" t="inlineStr">
        <is>
          <t>https://www.youtube.com/results?search_query=Top+pond+hockey+goals+compilation&amp;sp=EgQgAXAB</t>
        </is>
      </c>
    </row>
    <row r="8704" ht="25.5" customHeight="1">
      <c r="A8704" t="inlineStr">
        <is>
          <t>roller hockey</t>
        </is>
      </c>
      <c r="B8704" t="inlineStr">
        <is>
          <t>How to play roller hockey for beginners</t>
        </is>
      </c>
      <c r="C8704"/>
      <c r="D8704"/>
      <c r="E8704" t="inlineStr">
        <is>
          <t>https://www.youtube.com/results?search_query=How+to+play+roller+hockey+for+beginners&amp;sp=EgQgAXAB</t>
        </is>
      </c>
    </row>
    <row r="8705" ht="25.5" customHeight="1">
      <c r="A8705" t="inlineStr">
        <is>
          <t>roller hockey</t>
        </is>
      </c>
      <c r="B8705" t="inlineStr">
        <is>
          <t>Roller hockey training tips</t>
        </is>
      </c>
      <c r="C8705"/>
      <c r="D8705"/>
      <c r="E8705" t="inlineStr">
        <is>
          <t>https://www.youtube.com/results?search_query=Roller+hockey+training+tips&amp;sp=EgQgAXAB</t>
        </is>
      </c>
    </row>
    <row r="8706" ht="25.5" customHeight="1">
      <c r="A8706" t="inlineStr">
        <is>
          <t>roller hockey</t>
        </is>
      </c>
      <c r="B8706" t="inlineStr">
        <is>
          <t>Mastering the skills of roller hockey</t>
        </is>
      </c>
      <c r="C8706"/>
      <c r="D8706"/>
      <c r="E8706" t="inlineStr">
        <is>
          <t>https://www.youtube.com/results?search_query=Mastering+the+skills+of+roller+hockey&amp;sp=EgQgAXAB</t>
        </is>
      </c>
    </row>
    <row r="8707" ht="25.5" customHeight="1">
      <c r="A8707" t="inlineStr">
        <is>
          <t>roller hockey</t>
        </is>
      </c>
      <c r="B8707" t="inlineStr">
        <is>
          <t>Insights into professional roller hockey gameplay</t>
        </is>
      </c>
      <c r="C8707"/>
      <c r="D8707"/>
      <c r="E8707" t="inlineStr">
        <is>
          <t>https://www.youtube.com/results?search_query=Insights+into+professional+roller+hockey+gameplay&amp;sp=EgQgAXAB</t>
        </is>
      </c>
    </row>
    <row r="8708" ht="25.5" customHeight="1">
      <c r="A8708" t="inlineStr">
        <is>
          <t>roller hockey</t>
        </is>
      </c>
      <c r="B8708" t="inlineStr">
        <is>
          <t>Day in the life of a professional roller hockey player</t>
        </is>
      </c>
      <c r="C8708"/>
      <c r="D8708"/>
      <c r="E8708" t="inlineStr">
        <is>
          <t>https://www.youtube.com/results?search_query=Day+in+the+life+of+a+professional+roller+hockey+player&amp;sp=EgQgAXAB</t>
        </is>
      </c>
    </row>
    <row r="8709" ht="25.5" customHeight="1">
      <c r="A8709" t="inlineStr">
        <is>
          <t>roller hockey</t>
        </is>
      </c>
      <c r="B8709" t="inlineStr">
        <is>
          <t>Top roller hockey matches to watch</t>
        </is>
      </c>
      <c r="C8709"/>
      <c r="D8709"/>
      <c r="E8709" t="inlineStr">
        <is>
          <t>https://www.youtube.com/results?search_query=Top+roller+hockey+matches+to+watch&amp;sp=EgQgAXAB</t>
        </is>
      </c>
    </row>
    <row r="8710" ht="25.5" customHeight="1">
      <c r="A8710" t="inlineStr">
        <is>
          <t>roller hockey</t>
        </is>
      </c>
      <c r="B8710" t="inlineStr">
        <is>
          <t>How to improve your roller hockey strategies</t>
        </is>
      </c>
      <c r="C8710"/>
      <c r="D8710"/>
      <c r="E8710" t="inlineStr">
        <is>
          <t>https://www.youtube.com/results?search_query=How+to+improve+your+roller+hockey+strategies&amp;sp=EgQgAXAB</t>
        </is>
      </c>
    </row>
    <row r="8711" ht="25.5" customHeight="1">
      <c r="A8711" t="inlineStr">
        <is>
          <t>roller hockey</t>
        </is>
      </c>
      <c r="B8711" t="inlineStr">
        <is>
          <t>Building endurance for roller hockey</t>
        </is>
      </c>
      <c r="C8711"/>
      <c r="D8711"/>
      <c r="E8711" t="inlineStr">
        <is>
          <t>https://www.youtube.com/results?search_query=Building+endurance+for+roller+hockey&amp;sp=EgQgAXAB</t>
        </is>
      </c>
    </row>
    <row r="8712" ht="25.5" customHeight="1">
      <c r="A8712" t="inlineStr">
        <is>
          <t>roller hockey</t>
        </is>
      </c>
      <c r="B8712" t="inlineStr">
        <is>
          <t>Understanding the rules of roller hockey</t>
        </is>
      </c>
      <c r="C8712"/>
      <c r="D8712"/>
      <c r="E8712" t="inlineStr">
        <is>
          <t>https://www.youtube.com/results?search_query=Understanding+the+rules+of+roller+hockey&amp;sp=EgQgAXAB</t>
        </is>
      </c>
    </row>
    <row r="8713" ht="25.5" customHeight="1">
      <c r="A8713" t="inlineStr">
        <is>
          <t>roller hockey</t>
        </is>
      </c>
      <c r="B8713" t="inlineStr">
        <is>
          <t>Choosing the best roller hockey equipment</t>
        </is>
      </c>
      <c r="C8713"/>
      <c r="D8713"/>
      <c r="E8713" t="inlineStr">
        <is>
          <t>https://www.youtube.com/results?search_query=Choosing+the+best+roller+hockey+equipment&amp;sp=EgQgAXAB</t>
        </is>
      </c>
    </row>
    <row r="8714" ht="25.5" customHeight="1">
      <c r="A8714" t="inlineStr">
        <is>
          <t>inline hockey</t>
        </is>
      </c>
      <c r="B8714" t="inlineStr">
        <is>
          <t>How to play inline hockey</t>
        </is>
      </c>
      <c r="C8714"/>
      <c r="D8714"/>
      <c r="E8714" t="inlineStr">
        <is>
          <t>https://www.youtube.com/results?search_query=How+to+play+inline+hockey&amp;sp=EgQgAXAB</t>
        </is>
      </c>
    </row>
    <row r="8715" ht="25.5" customHeight="1">
      <c r="A8715" t="inlineStr">
        <is>
          <t>inline hockey</t>
        </is>
      </c>
      <c r="B8715" t="inlineStr">
        <is>
          <t>Inline hockey match highlights</t>
        </is>
      </c>
      <c r="C8715"/>
      <c r="D8715"/>
      <c r="E8715" t="inlineStr">
        <is>
          <t>https://www.youtube.com/results?search_query=Inline+hockey+match+highlights&amp;sp=EgQgAXAB</t>
        </is>
      </c>
    </row>
    <row r="8716" ht="25.5" customHeight="1">
      <c r="A8716" t="inlineStr">
        <is>
          <t>inline hockey</t>
        </is>
      </c>
      <c r="B8716" t="inlineStr">
        <is>
          <t>Inline hockey training drills</t>
        </is>
      </c>
      <c r="C8716"/>
      <c r="D8716"/>
      <c r="E8716" t="inlineStr">
        <is>
          <t>https://www.youtube.com/results?search_query=Inline+hockey+training+drills&amp;sp=EgQgAXAB</t>
        </is>
      </c>
    </row>
    <row r="8717" ht="25.5" customHeight="1">
      <c r="A8717" t="inlineStr">
        <is>
          <t>inline hockey</t>
        </is>
      </c>
      <c r="B8717" t="inlineStr">
        <is>
          <t>Day in the life of a professional inline hockey player</t>
        </is>
      </c>
      <c r="C8717"/>
      <c r="D8717"/>
      <c r="E8717" t="inlineStr">
        <is>
          <t>https://www.youtube.com/results?search_query=Day+in+the+life+of+a+professional+inline+hockey+player&amp;sp=EgQgAXAB</t>
        </is>
      </c>
    </row>
    <row r="8718" ht="25.5" customHeight="1">
      <c r="A8718" t="inlineStr">
        <is>
          <t>inline hockey</t>
        </is>
      </c>
      <c r="B8718" t="inlineStr">
        <is>
          <t>Inline hockey skills and techniques</t>
        </is>
      </c>
      <c r="C8718"/>
      <c r="D8718"/>
      <c r="E8718" t="inlineStr">
        <is>
          <t>https://www.youtube.com/results?search_query=Inline+hockey+skills+and+techniques&amp;sp=EgQgAXAB</t>
        </is>
      </c>
    </row>
    <row r="8719" ht="25.5" customHeight="1">
      <c r="A8719" t="inlineStr">
        <is>
          <t>inline hockey</t>
        </is>
      </c>
      <c r="B8719" t="inlineStr">
        <is>
          <t>World inline hockey champions</t>
        </is>
      </c>
      <c r="C8719"/>
      <c r="D8719"/>
      <c r="E8719" t="inlineStr">
        <is>
          <t>https://www.youtube.com/results?search_query=World+inline+hockey+champions&amp;sp=EgQgAXAB</t>
        </is>
      </c>
    </row>
    <row r="8720" ht="25.5" customHeight="1">
      <c r="A8720" t="inlineStr">
        <is>
          <t>inline hockey</t>
        </is>
      </c>
      <c r="B8720" t="inlineStr">
        <is>
          <t>Best inline hockey tricks</t>
        </is>
      </c>
      <c r="C8720"/>
      <c r="D8720"/>
      <c r="E8720" t="inlineStr">
        <is>
          <t>https://www.youtube.com/results?search_query=Best+inline+hockey+tricks&amp;sp=EgQgAXAB</t>
        </is>
      </c>
    </row>
    <row r="8721" ht="25.5" customHeight="1">
      <c r="A8721" t="inlineStr">
        <is>
          <t>inline hockey</t>
        </is>
      </c>
      <c r="B8721" t="inlineStr">
        <is>
          <t>Inline hockey vs ice hockey differences</t>
        </is>
      </c>
      <c r="C8721"/>
      <c r="D8721"/>
      <c r="E8721" t="inlineStr">
        <is>
          <t>https://www.youtube.com/results?search_query=Inline+hockey+vs+ice+hockey+differences&amp;sp=EgQgAXAB</t>
        </is>
      </c>
    </row>
    <row r="8722" ht="25.5" customHeight="1">
      <c r="A8722" t="inlineStr">
        <is>
          <t>inline hockey</t>
        </is>
      </c>
      <c r="B8722" t="inlineStr">
        <is>
          <t>Inline hockey equipment guide</t>
        </is>
      </c>
      <c r="C8722"/>
      <c r="D8722"/>
      <c r="E8722" t="inlineStr">
        <is>
          <t>https://www.youtube.com/results?search_query=Inline+hockey+equipment+guide&amp;sp=EgQgAXAB</t>
        </is>
      </c>
    </row>
    <row r="8723" ht="25.5" customHeight="1">
      <c r="A8723" t="inlineStr">
        <is>
          <t>inline hockey</t>
        </is>
      </c>
      <c r="B8723" t="inlineStr">
        <is>
          <t>Safety tips for playing inline hockey</t>
        </is>
      </c>
      <c r="C8723"/>
      <c r="D8723"/>
      <c r="E8723" t="inlineStr">
        <is>
          <t>https://www.youtube.com/results?search_query=Safety+tips+for+playing+inline+hockey&amp;sp=EgQgAXAB</t>
        </is>
      </c>
    </row>
    <row r="8724" ht="25.5" customHeight="1">
      <c r="A8724" t="inlineStr">
        <is>
          <t>roller hockey (quad)</t>
        </is>
      </c>
      <c r="B8724" t="inlineStr">
        <is>
          <t>How to play roller hockey (quad)</t>
        </is>
      </c>
      <c r="C8724"/>
      <c r="D8724"/>
      <c r="E8724" t="inlineStr">
        <is>
          <t>https://www.youtube.com/results?search_query=How+to+play+roller+hockey+(quad)&amp;sp=EgQgAXAB</t>
        </is>
      </c>
    </row>
    <row r="8725" ht="25.5" customHeight="1">
      <c r="A8725" t="inlineStr">
        <is>
          <t>roller hockey (quad)</t>
        </is>
      </c>
      <c r="B8725" t="inlineStr">
        <is>
          <t>Beginner's guide to roller hockey (quad)</t>
        </is>
      </c>
      <c r="C8725"/>
      <c r="D8725"/>
      <c r="E8725" t="inlineStr">
        <is>
          <t>https://www.youtube.com/results?search_query=Beginner's+guide+to+roller+hockey+(quad)&amp;sp=EgQgAXAB</t>
        </is>
      </c>
    </row>
    <row r="8726" ht="25.5" customHeight="1">
      <c r="A8726" t="inlineStr">
        <is>
          <t>roller hockey (quad)</t>
        </is>
      </c>
      <c r="B8726" t="inlineStr">
        <is>
          <t>Day in the life of a professional roller hockey (quad) player</t>
        </is>
      </c>
      <c r="C8726"/>
      <c r="D8726"/>
      <c r="E8726" t="inlineStr">
        <is>
          <t>https://www.youtube.com/results?search_query=Day+in+the+life+of+a+professional+roller+hockey+(quad)+player&amp;sp=EgQgAXAB</t>
        </is>
      </c>
    </row>
    <row r="8727" ht="25.5" customHeight="1">
      <c r="A8727" t="inlineStr">
        <is>
          <t>roller hockey (quad)</t>
        </is>
      </c>
      <c r="B8727" t="inlineStr">
        <is>
          <t>Best roller hockey (quad) training exercises</t>
        </is>
      </c>
      <c r="C8727"/>
      <c r="D8727"/>
      <c r="E8727" t="inlineStr">
        <is>
          <t>https://www.youtube.com/results?search_query=Best+roller+hockey+(quad)+training+exercises&amp;sp=EgQgAXAB</t>
        </is>
      </c>
    </row>
    <row r="8728" ht="25.5" customHeight="1">
      <c r="A8728" t="inlineStr">
        <is>
          <t>roller hockey (quad)</t>
        </is>
      </c>
      <c r="B8728" t="inlineStr">
        <is>
          <t>Roller hockey (quad) game tactics and strategies</t>
        </is>
      </c>
      <c r="C8728"/>
      <c r="D8728"/>
      <c r="E8728" t="inlineStr">
        <is>
          <t>https://www.youtube.com/results?search_query=Roller+hockey+(quad)+game+tactics+and+strategies&amp;sp=EgQgAXAB</t>
        </is>
      </c>
    </row>
    <row r="8729" ht="25.5" customHeight="1">
      <c r="A8729" t="inlineStr">
        <is>
          <t>roller hockey (quad)</t>
        </is>
      </c>
      <c r="B8729" t="inlineStr">
        <is>
          <t>How to improve your roller hockey (quad) skills</t>
        </is>
      </c>
      <c r="C8729"/>
      <c r="D8729"/>
      <c r="E8729" t="inlineStr">
        <is>
          <t>https://www.youtube.com/results?search_query=How+to+improve+your+roller+hockey+(quad)+skills&amp;sp=EgQgAXAB</t>
        </is>
      </c>
    </row>
    <row r="8730" ht="25.5" customHeight="1">
      <c r="A8730" t="inlineStr">
        <is>
          <t>roller hockey (quad)</t>
        </is>
      </c>
      <c r="B8730" t="inlineStr">
        <is>
          <t>Demonstration of quad roller hockey moves</t>
        </is>
      </c>
      <c r="C8730"/>
      <c r="D8730"/>
      <c r="E8730" t="inlineStr">
        <is>
          <t>https://www.youtube.com/results?search_query=Demonstration+of+quad+roller+hockey+moves&amp;sp=EgQgAXAB</t>
        </is>
      </c>
    </row>
    <row r="8731" ht="25.5" customHeight="1">
      <c r="A8731" t="inlineStr">
        <is>
          <t>roller hockey (quad)</t>
        </is>
      </c>
      <c r="B8731" t="inlineStr">
        <is>
          <t>Roller hockey (quad) championship games</t>
        </is>
      </c>
      <c r="C8731"/>
      <c r="D8731"/>
      <c r="E8731" t="inlineStr">
        <is>
          <t>https://www.youtube.com/results?search_query=Roller+hockey+(quad)+championship+games&amp;sp=EgQgAXAB</t>
        </is>
      </c>
    </row>
    <row r="8732" ht="25.5" customHeight="1">
      <c r="A8732" t="inlineStr">
        <is>
          <t>roller hockey (quad)</t>
        </is>
      </c>
      <c r="B8732" t="inlineStr">
        <is>
          <t>How to choose the best quad roller hockey equipment</t>
        </is>
      </c>
      <c r="C8732"/>
      <c r="D8732"/>
      <c r="E8732" t="inlineStr">
        <is>
          <t>https://www.youtube.com/results?search_query=How+to+choose+the+best+quad+roller+hockey+equipment&amp;sp=EgQgAXAB</t>
        </is>
      </c>
    </row>
    <row r="8733" ht="25.5" customHeight="1">
      <c r="A8733" t="inlineStr">
        <is>
          <t>roller hockey (quad)</t>
        </is>
      </c>
      <c r="B8733" t="inlineStr">
        <is>
          <t>Roller hockey (quad) drills to practice at home</t>
        </is>
      </c>
      <c r="C8733"/>
      <c r="D8733"/>
      <c r="E8733" t="inlineStr">
        <is>
          <t>https://www.youtube.com/results?search_query=Roller+hockey+(quad)+drills+to+practice+at+home&amp;sp=EgQgAXAB</t>
        </is>
      </c>
    </row>
    <row r="8734" ht="25.5" customHeight="1">
      <c r="A8734" t="inlineStr">
        <is>
          <t>sledge hockey</t>
        </is>
      </c>
      <c r="B8734" t="inlineStr">
        <is>
          <t>How to play sledge hockey for beginners</t>
        </is>
      </c>
      <c r="C8734"/>
      <c r="D8734"/>
      <c r="E8734" t="inlineStr">
        <is>
          <t>https://www.youtube.com/results?search_query=How+to+play+sledge+hockey+for+beginners&amp;sp=EgQgAXAB</t>
        </is>
      </c>
    </row>
    <row r="8735" ht="25.5" customHeight="1">
      <c r="A8735" t="inlineStr">
        <is>
          <t>sledge hockey</t>
        </is>
      </c>
      <c r="B8735" t="inlineStr">
        <is>
          <t>Sledge hockey tutorial for advanced players</t>
        </is>
      </c>
      <c r="C8735"/>
      <c r="D8735"/>
      <c r="E8735" t="inlineStr">
        <is>
          <t>https://www.youtube.com/results?search_query=Sledge+hockey+tutorial+for+advanced+players&amp;sp=EgQgAXAB</t>
        </is>
      </c>
    </row>
    <row r="8736" ht="25.5" customHeight="1">
      <c r="A8736" t="inlineStr">
        <is>
          <t>sledge hockey</t>
        </is>
      </c>
      <c r="B8736" t="inlineStr">
        <is>
          <t>Day in the life of a sledge hockey player</t>
        </is>
      </c>
      <c r="C8736"/>
      <c r="D8736"/>
      <c r="E8736" t="inlineStr">
        <is>
          <t>https://www.youtube.com/results?search_query=Day+in+the+life+of+a+sledge+hockey+player&amp;sp=EgQgAXAB</t>
        </is>
      </c>
    </row>
    <row r="8737" ht="25.5" customHeight="1">
      <c r="A8737" t="inlineStr">
        <is>
          <t>sledge hockey</t>
        </is>
      </c>
      <c r="B8737" t="inlineStr">
        <is>
          <t>Sledge hockey strategies and gameplay</t>
        </is>
      </c>
      <c r="C8737"/>
      <c r="D8737"/>
      <c r="E8737" t="inlineStr">
        <is>
          <t>https://www.youtube.com/results?search_query=Sledge+hockey+strategies+and+gameplay&amp;sp=EgQgAXAB</t>
        </is>
      </c>
    </row>
    <row r="8738" ht="25.5" customHeight="1">
      <c r="A8738" t="inlineStr">
        <is>
          <t>sledge hockey</t>
        </is>
      </c>
      <c r="B8738" t="inlineStr">
        <is>
          <t>Professional sledge hockey match highlights</t>
        </is>
      </c>
      <c r="C8738"/>
      <c r="D8738"/>
      <c r="E8738" t="inlineStr">
        <is>
          <t>https://www.youtube.com/results?search_query=Professional+sledge+hockey+match+highlights&amp;sp=EgQgAXAB</t>
        </is>
      </c>
    </row>
    <row r="8739" ht="25.5" customHeight="1">
      <c r="A8739" t="inlineStr">
        <is>
          <t>sledge hockey</t>
        </is>
      </c>
      <c r="B8739" t="inlineStr">
        <is>
          <t>Sledge hockey equipment setup and review</t>
        </is>
      </c>
      <c r="C8739"/>
      <c r="D8739"/>
      <c r="E8739" t="inlineStr">
        <is>
          <t>https://www.youtube.com/results?search_query=Sledge+hockey+equipment+setup+and+review&amp;sp=EgQgAXAB</t>
        </is>
      </c>
    </row>
    <row r="8740" ht="25.5" customHeight="1">
      <c r="A8740" t="inlineStr">
        <is>
          <t>sledge hockey</t>
        </is>
      </c>
      <c r="B8740" t="inlineStr">
        <is>
          <t>Indepth analysis of sledge hockey game rules</t>
        </is>
      </c>
      <c r="C8740"/>
      <c r="D8740"/>
      <c r="E8740" t="inlineStr">
        <is>
          <t>https://www.youtube.com/results?search_query=Indepth+analysis+of+sledge+hockey+game+rules&amp;sp=EgQgAXAB</t>
        </is>
      </c>
    </row>
    <row r="8741" ht="25.5" customHeight="1">
      <c r="A8741" t="inlineStr">
        <is>
          <t>sledge hockey</t>
        </is>
      </c>
      <c r="B8741" t="inlineStr">
        <is>
          <t>Training techniques for sledge hockey players</t>
        </is>
      </c>
      <c r="C8741"/>
      <c r="D8741"/>
      <c r="E8741" t="inlineStr">
        <is>
          <t>https://www.youtube.com/results?search_query=Training+techniques+for+sledge+hockey+players&amp;sp=EgQgAXAB</t>
        </is>
      </c>
    </row>
    <row r="8742" ht="25.5" customHeight="1">
      <c r="A8742" t="inlineStr">
        <is>
          <t>sledge hockey</t>
        </is>
      </c>
      <c r="B8742" t="inlineStr">
        <is>
          <t>Top sledge hockey teams and tournaments</t>
        </is>
      </c>
      <c r="C8742"/>
      <c r="D8742"/>
      <c r="E8742" t="inlineStr">
        <is>
          <t>https://www.youtube.com/results?search_query=Top+sledge+hockey+teams+and+tournaments&amp;sp=EgQgAXAB</t>
        </is>
      </c>
    </row>
    <row r="8743" ht="25.5" customHeight="1">
      <c r="A8743" t="inlineStr">
        <is>
          <t>sledge hockey</t>
        </is>
      </c>
      <c r="B8743" t="inlineStr">
        <is>
          <t>Inspirational sledge hockey player stories and interviews</t>
        </is>
      </c>
      <c r="C8743"/>
      <c r="D8743"/>
      <c r="E8743" t="inlineStr">
        <is>
          <t>https://www.youtube.com/results?search_query=Inspirational+sledge+hockey+player+stories+and+interviews&amp;sp=EgQgAXAB</t>
        </is>
      </c>
    </row>
    <row r="8744" ht="25.5" customHeight="1">
      <c r="A8744" t="inlineStr">
        <is>
          <t>street hockey</t>
        </is>
      </c>
      <c r="B8744" t="inlineStr">
        <is>
          <t>How to play street hockey for beginners</t>
        </is>
      </c>
      <c r="C8744"/>
      <c r="D8744"/>
      <c r="E8744" t="inlineStr">
        <is>
          <t>https://www.youtube.com/results?search_query=How+to+play+street+hockey+for+beginners&amp;sp=EgQgAXAB</t>
        </is>
      </c>
    </row>
    <row r="8745" ht="25.5" customHeight="1">
      <c r="A8745" t="inlineStr">
        <is>
          <t>street hockey</t>
        </is>
      </c>
      <c r="B8745" t="inlineStr">
        <is>
          <t>Basic rules of street hockey</t>
        </is>
      </c>
      <c r="C8745"/>
      <c r="D8745"/>
      <c r="E8745" t="inlineStr">
        <is>
          <t>https://www.youtube.com/results?search_query=Basic+rules+of+street+hockey&amp;sp=EgQgAXAB</t>
        </is>
      </c>
    </row>
    <row r="8746" ht="25.5" customHeight="1">
      <c r="A8746" t="inlineStr">
        <is>
          <t>street hockey</t>
        </is>
      </c>
      <c r="B8746" t="inlineStr">
        <is>
          <t>Street hockey game highlights</t>
        </is>
      </c>
      <c r="C8746"/>
      <c r="D8746"/>
      <c r="E8746" t="inlineStr">
        <is>
          <t>https://www.youtube.com/results?search_query=Street+hockey+game+highlights&amp;sp=EgQgAXAB</t>
        </is>
      </c>
    </row>
    <row r="8747" ht="25.5" customHeight="1">
      <c r="A8747" t="inlineStr">
        <is>
          <t>street hockey</t>
        </is>
      </c>
      <c r="B8747" t="inlineStr">
        <is>
          <t>Street hockey training drills and exercises</t>
        </is>
      </c>
      <c r="C8747"/>
      <c r="D8747"/>
      <c r="E8747" t="inlineStr">
        <is>
          <t>https://www.youtube.com/results?search_query=Street+hockey+training+drills+and+exercises&amp;sp=EgQgAXAB</t>
        </is>
      </c>
    </row>
    <row r="8748" ht="25.5" customHeight="1">
      <c r="A8748" t="inlineStr">
        <is>
          <t>street hockey</t>
        </is>
      </c>
      <c r="B8748" t="inlineStr">
        <is>
          <t>Street hockey gear guide: what you need</t>
        </is>
      </c>
      <c r="C8748"/>
      <c r="D8748"/>
      <c r="E8748" t="inlineStr">
        <is>
          <t>https://www.youtube.com/results?search_query=Street+hockey+gear+guide:+what+you+need&amp;sp=EgQgAXAB</t>
        </is>
      </c>
    </row>
    <row r="8749" ht="25.5" customHeight="1">
      <c r="A8749" t="inlineStr">
        <is>
          <t>street hockey</t>
        </is>
      </c>
      <c r="B8749" t="inlineStr">
        <is>
          <t>Best street hockey tricks and skills</t>
        </is>
      </c>
      <c r="C8749"/>
      <c r="D8749"/>
      <c r="E8749" t="inlineStr">
        <is>
          <t>https://www.youtube.com/results?search_query=Best+street+hockey+tricks+and+skills&amp;sp=EgQgAXAB</t>
        </is>
      </c>
    </row>
    <row r="8750" ht="25.5" customHeight="1">
      <c r="A8750" t="inlineStr">
        <is>
          <t>street hockey</t>
        </is>
      </c>
      <c r="B8750" t="inlineStr">
        <is>
          <t>Day in the life of a street hockey player</t>
        </is>
      </c>
      <c r="C8750"/>
      <c r="D8750"/>
      <c r="E8750" t="inlineStr">
        <is>
          <t>https://www.youtube.com/results?search_query=Day+in+the+life+of+a+street+hockey+player&amp;sp=EgQgAXAB</t>
        </is>
      </c>
    </row>
    <row r="8751" ht="25.5" customHeight="1">
      <c r="A8751" t="inlineStr">
        <is>
          <t>street hockey</t>
        </is>
      </c>
      <c r="B8751" t="inlineStr">
        <is>
          <t>Professional street hockey match commentary</t>
        </is>
      </c>
      <c r="C8751"/>
      <c r="D8751"/>
      <c r="E8751" t="inlineStr">
        <is>
          <t>https://www.youtube.com/results?search_query=Professional+street+hockey+match+commentary&amp;sp=EgQgAXAB</t>
        </is>
      </c>
    </row>
    <row r="8752" ht="25.5" customHeight="1">
      <c r="A8752" t="inlineStr">
        <is>
          <t>street hockey</t>
        </is>
      </c>
      <c r="B8752" t="inlineStr">
        <is>
          <t>Street hockey strategies and plays explained</t>
        </is>
      </c>
      <c r="C8752"/>
      <c r="D8752"/>
      <c r="E8752" t="inlineStr">
        <is>
          <t>https://www.youtube.com/results?search_query=Street+hockey+strategies+and+plays+explained&amp;sp=EgQgAXAB</t>
        </is>
      </c>
    </row>
    <row r="8753" ht="25.5" customHeight="1">
      <c r="A8753" t="inlineStr">
        <is>
          <t>street hockey</t>
        </is>
      </c>
      <c r="B8753" t="inlineStr">
        <is>
          <t>DIY street hockey equipment setup at home</t>
        </is>
      </c>
      <c r="C8753"/>
      <c r="D8753"/>
      <c r="E8753" t="inlineStr">
        <is>
          <t>https://www.youtube.com/results?search_query=DIY+street+hockey+equipment+setup+at+home&amp;sp=EgQgAXAB</t>
        </is>
      </c>
    </row>
    <row r="8754" ht="25.5" customHeight="1">
      <c r="A8754" t="inlineStr">
        <is>
          <t>polo</t>
        </is>
      </c>
      <c r="B8754" t="inlineStr">
        <is>
          <t>How to play Polo</t>
        </is>
      </c>
      <c r="C8754"/>
      <c r="D8754"/>
      <c r="E8754" t="inlineStr">
        <is>
          <t>https://www.youtube.com/results?search_query=How+to+play+Polo&amp;sp=EgQgAXAB</t>
        </is>
      </c>
    </row>
    <row r="8755" ht="25.5" customHeight="1">
      <c r="A8755" t="inlineStr">
        <is>
          <t>polo</t>
        </is>
      </c>
      <c r="B8755" t="inlineStr">
        <is>
          <t>Basic rules of Polo for beginners</t>
        </is>
      </c>
      <c r="C8755"/>
      <c r="D8755"/>
      <c r="E8755" t="inlineStr">
        <is>
          <t>https://www.youtube.com/results?search_query=Basic+rules+of+Polo+for+beginners&amp;sp=EgQgAXAB</t>
        </is>
      </c>
    </row>
    <row r="8756" ht="25.5" customHeight="1">
      <c r="A8756" t="inlineStr">
        <is>
          <t>polo</t>
        </is>
      </c>
      <c r="B8756" t="inlineStr">
        <is>
          <t>Day in the life of a Polo player</t>
        </is>
      </c>
      <c r="C8756"/>
      <c r="D8756"/>
      <c r="E8756" t="inlineStr">
        <is>
          <t>https://www.youtube.com/results?search_query=Day+in+the+life+of+a+Polo+player&amp;sp=EgQgAXAB</t>
        </is>
      </c>
    </row>
    <row r="8757" ht="25.5" customHeight="1">
      <c r="A8757" t="inlineStr">
        <is>
          <t>polo</t>
        </is>
      </c>
      <c r="B8757" t="inlineStr">
        <is>
          <t>Polo match highlights</t>
        </is>
      </c>
      <c r="C8757"/>
      <c r="D8757"/>
      <c r="E8757" t="inlineStr">
        <is>
          <t>https://www.youtube.com/results?search_query=Polo+match+highlights&amp;sp=EgQgAXAB</t>
        </is>
      </c>
    </row>
    <row r="8758" ht="25.5" customHeight="1">
      <c r="A8758" t="inlineStr">
        <is>
          <t>polo</t>
        </is>
      </c>
      <c r="B8758" t="inlineStr">
        <is>
          <t>Professional Polo training sessions</t>
        </is>
      </c>
      <c r="C8758"/>
      <c r="D8758"/>
      <c r="E8758" t="inlineStr">
        <is>
          <t>https://www.youtube.com/results?search_query=Professional+Polo+training+sessions&amp;sp=EgQgAXAB</t>
        </is>
      </c>
    </row>
    <row r="8759" ht="25.5" customHeight="1">
      <c r="A8759" t="inlineStr">
        <is>
          <t>polo</t>
        </is>
      </c>
      <c r="B8759" t="inlineStr">
        <is>
          <t>Best Polo plays of all time</t>
        </is>
      </c>
      <c r="C8759"/>
      <c r="D8759"/>
      <c r="E8759" t="inlineStr">
        <is>
          <t>https://www.youtube.com/results?search_query=Best+Polo+plays+of+all+time&amp;sp=EgQgAXAB</t>
        </is>
      </c>
    </row>
    <row r="8760" ht="25.5" customHeight="1">
      <c r="A8760" t="inlineStr">
        <is>
          <t>polo</t>
        </is>
      </c>
      <c r="B8760" t="inlineStr">
        <is>
          <t>Expert tips for improving Polo skills</t>
        </is>
      </c>
      <c r="C8760"/>
      <c r="D8760"/>
      <c r="E8760" t="inlineStr">
        <is>
          <t>https://www.youtube.com/results?search_query=Expert+tips+for+improving+Polo+skills&amp;sp=EgQgAXAB</t>
        </is>
      </c>
    </row>
    <row r="8761" ht="25.5" customHeight="1">
      <c r="A8761" t="inlineStr">
        <is>
          <t>polo</t>
        </is>
      </c>
      <c r="B8761" t="inlineStr">
        <is>
          <t>History of Polo sport</t>
        </is>
      </c>
      <c r="C8761"/>
      <c r="D8761"/>
      <c r="E8761" t="inlineStr">
        <is>
          <t>https://www.youtube.com/results?search_query=History+of+Polo+sport&amp;sp=EgQgAXAB</t>
        </is>
      </c>
    </row>
    <row r="8762" ht="25.5" customHeight="1">
      <c r="A8762" t="inlineStr">
        <is>
          <t>polo</t>
        </is>
      </c>
      <c r="B8762" t="inlineStr">
        <is>
          <t>Polo sport equipment and usage tutorial</t>
        </is>
      </c>
      <c r="C8762"/>
      <c r="D8762"/>
      <c r="E8762" t="inlineStr">
        <is>
          <t>https://www.youtube.com/results?search_query=Polo+sport+equipment+and+usage+tutorial&amp;sp=EgQgAXAB</t>
        </is>
      </c>
    </row>
    <row r="8763" ht="25.5" customHeight="1">
      <c r="A8763" t="inlineStr">
        <is>
          <t>polo</t>
        </is>
      </c>
      <c r="B8763" t="inlineStr">
        <is>
          <t>Famous Polo players and their careers.</t>
        </is>
      </c>
      <c r="C8763"/>
      <c r="D8763"/>
      <c r="E8763" t="inlineStr">
        <is>
          <t>https://www.youtube.com/results?search_query=Famous+Polo+players+and+their+careers.&amp;sp=EgQgAXAB</t>
        </is>
      </c>
    </row>
    <row r="8764" ht="25.5" customHeight="1">
      <c r="A8764" t="inlineStr">
        <is>
          <t>canoe polo</t>
        </is>
      </c>
      <c r="B8764" t="inlineStr">
        <is>
          <t>How to play Canoe Polo: basic rules and gameplay</t>
        </is>
      </c>
      <c r="C8764"/>
      <c r="D8764"/>
      <c r="E8764" t="inlineStr">
        <is>
          <t>https://www.youtube.com/results?search_query=How+to+play+Canoe+Polo:+basic+rules+and+gameplay&amp;sp=EgQgAXAB</t>
        </is>
      </c>
    </row>
    <row r="8765" ht="25.5" customHeight="1">
      <c r="A8765" t="inlineStr">
        <is>
          <t>canoe polo</t>
        </is>
      </c>
      <c r="B8765" t="inlineStr">
        <is>
          <t>Canoe Polo World Championships highlights</t>
        </is>
      </c>
      <c r="C8765"/>
      <c r="D8765"/>
      <c r="E8765" t="inlineStr">
        <is>
          <t>https://www.youtube.com/results?search_query=Canoe+Polo+World+Championships+highlights&amp;sp=EgQgAXAB</t>
        </is>
      </c>
    </row>
    <row r="8766" ht="25.5" customHeight="1">
      <c r="A8766" t="inlineStr">
        <is>
          <t>canoe polo</t>
        </is>
      </c>
      <c r="B8766" t="inlineStr">
        <is>
          <t>Day in the life of a professional Canoe Polo athlete</t>
        </is>
      </c>
      <c r="C8766"/>
      <c r="D8766"/>
      <c r="E8766" t="inlineStr">
        <is>
          <t>https://www.youtube.com/results?search_query=Day+in+the+life+of+a+professional+Canoe+Polo+athlete&amp;sp=EgQgAXAB</t>
        </is>
      </c>
    </row>
    <row r="8767" ht="25.5" customHeight="1">
      <c r="A8767" t="inlineStr">
        <is>
          <t>canoe polo</t>
        </is>
      </c>
      <c r="B8767" t="inlineStr">
        <is>
          <t>Canoe Polo training routines and sessions</t>
        </is>
      </c>
      <c r="C8767"/>
      <c r="D8767"/>
      <c r="E8767" t="inlineStr">
        <is>
          <t>https://www.youtube.com/results?search_query=Canoe+Polo+training+routines+and+sessions&amp;sp=EgQgAXAB</t>
        </is>
      </c>
    </row>
    <row r="8768" ht="25.5" customHeight="1">
      <c r="A8768" t="inlineStr">
        <is>
          <t>canoe polo</t>
        </is>
      </c>
      <c r="B8768" t="inlineStr">
        <is>
          <t>Best Canoe Polo equipment and gear guide</t>
        </is>
      </c>
      <c r="C8768"/>
      <c r="D8768"/>
      <c r="E8768" t="inlineStr">
        <is>
          <t>https://www.youtube.com/results?search_query=Best+Canoe+Polo+equipment+and+gear+guide&amp;sp=EgQgAXAB</t>
        </is>
      </c>
    </row>
    <row r="8769" ht="25.5" customHeight="1">
      <c r="A8769" t="inlineStr">
        <is>
          <t>canoe polo</t>
        </is>
      </c>
      <c r="B8769" t="inlineStr">
        <is>
          <t>Important skills for Canoe Polo: instructional video</t>
        </is>
      </c>
      <c r="C8769"/>
      <c r="D8769"/>
      <c r="E8769" t="inlineStr">
        <is>
          <t>https://www.youtube.com/results?search_query=Important+skills+for+Canoe+Polo:+instructional+video&amp;sp=EgQgAXAB</t>
        </is>
      </c>
    </row>
    <row r="8770" ht="25.5" customHeight="1">
      <c r="A8770" t="inlineStr">
        <is>
          <t>canoe polo</t>
        </is>
      </c>
      <c r="B8770" t="inlineStr">
        <is>
          <t>Canoe Polo tournament professional game play</t>
        </is>
      </c>
      <c r="C8770"/>
      <c r="D8770"/>
      <c r="E8770" t="inlineStr">
        <is>
          <t>https://www.youtube.com/results?search_query=Canoe+Polo+tournament+professional+game+play&amp;sp=EgQgAXAB</t>
        </is>
      </c>
    </row>
    <row r="8771" ht="25.5" customHeight="1">
      <c r="A8771" t="inlineStr">
        <is>
          <t>canoe polo</t>
        </is>
      </c>
      <c r="B8771" t="inlineStr">
        <is>
          <t>Top Canoe Polo shots and techniques tutorial</t>
        </is>
      </c>
      <c r="C8771"/>
      <c r="D8771"/>
      <c r="E8771" t="inlineStr">
        <is>
          <t>https://www.youtube.com/results?search_query=Top+Canoe+Polo+shots+and+techniques+tutorial&amp;sp=EgQgAXAB</t>
        </is>
      </c>
    </row>
    <row r="8772" ht="25.5" customHeight="1">
      <c r="A8772" t="inlineStr">
        <is>
          <t>canoe polo</t>
        </is>
      </c>
      <c r="B8772" t="inlineStr">
        <is>
          <t>Fundamental Canoe Polo strategies and tactics</t>
        </is>
      </c>
      <c r="C8772"/>
      <c r="D8772"/>
      <c r="E8772" t="inlineStr">
        <is>
          <t>https://www.youtube.com/results?search_query=Fundamental+Canoe+Polo+strategies+and+tactics&amp;sp=EgQgAXAB</t>
        </is>
      </c>
    </row>
    <row r="8773" ht="25.5" customHeight="1">
      <c r="A8773" t="inlineStr">
        <is>
          <t>canoe polo</t>
        </is>
      </c>
      <c r="B8773" t="inlineStr">
        <is>
          <t>Canoe Polo: team coordination and communication tips</t>
        </is>
      </c>
      <c r="C8773"/>
      <c r="D8773"/>
      <c r="E8773" t="inlineStr">
        <is>
          <t>https://www.youtube.com/results?search_query=Canoe+Polo:+team+coordination+and+communication+tips&amp;sp=EgQgAXAB</t>
        </is>
      </c>
    </row>
    <row r="8774" ht="25.5" customHeight="1">
      <c r="A8774" t="inlineStr">
        <is>
          <t>sepak takraw</t>
        </is>
      </c>
      <c r="B8774" t="inlineStr">
        <is>
          <t>How to play Sepak Takraw for beginners</t>
        </is>
      </c>
      <c r="C8774"/>
      <c r="D8774"/>
      <c r="E8774" t="inlineStr">
        <is>
          <t>https://www.youtube.com/results?search_query=How+to+play+Sepak+Takraw+for+beginners&amp;sp=EgQgAXAB</t>
        </is>
      </c>
    </row>
    <row r="8775" ht="25.5" customHeight="1">
      <c r="A8775" t="inlineStr">
        <is>
          <t>sepak takraw</t>
        </is>
      </c>
      <c r="B8775" t="inlineStr">
        <is>
          <t>Sepak Takraw basic rules and regulations</t>
        </is>
      </c>
      <c r="C8775"/>
      <c r="D8775"/>
      <c r="E8775" t="inlineStr">
        <is>
          <t>https://www.youtube.com/results?search_query=Sepak+Takraw+basic+rules+and+regulations&amp;sp=EgQgAXAB</t>
        </is>
      </c>
    </row>
    <row r="8776" ht="25.5" customHeight="1">
      <c r="A8776" t="inlineStr">
        <is>
          <t>sepak takraw</t>
        </is>
      </c>
      <c r="B8776" t="inlineStr">
        <is>
          <t>Day in the life of a professional Sepak Takraw player</t>
        </is>
      </c>
      <c r="C8776"/>
      <c r="D8776"/>
      <c r="E8776" t="inlineStr">
        <is>
          <t>https://www.youtube.com/results?search_query=Day+in+the+life+of+a+professional+Sepak+Takraw+player&amp;sp=EgQgAXAB</t>
        </is>
      </c>
    </row>
    <row r="8777" ht="25.5" customHeight="1">
      <c r="A8777" t="inlineStr">
        <is>
          <t>sepak takraw</t>
        </is>
      </c>
      <c r="B8777" t="inlineStr">
        <is>
          <t>Advanced Sepak Takraw techniques and strategies</t>
        </is>
      </c>
      <c r="C8777"/>
      <c r="D8777"/>
      <c r="E8777" t="inlineStr">
        <is>
          <t>https://www.youtube.com/results?search_query=Advanced+Sepak+Takraw+techniques+and+strategies&amp;sp=EgQgAXAB</t>
        </is>
      </c>
    </row>
    <row r="8778" ht="25.5" customHeight="1">
      <c r="A8778" t="inlineStr">
        <is>
          <t>sepak takraw</t>
        </is>
      </c>
      <c r="B8778" t="inlineStr">
        <is>
          <t>Sepak Takraw highlights and best moments</t>
        </is>
      </c>
      <c r="C8778"/>
      <c r="D8778"/>
      <c r="E8778" t="inlineStr">
        <is>
          <t>https://www.youtube.com/results?search_query=Sepak+Takraw+highlights+and+best+moments&amp;sp=EgQgAXAB</t>
        </is>
      </c>
    </row>
    <row r="8779" ht="25.5" customHeight="1">
      <c r="A8779" t="inlineStr">
        <is>
          <t>sepak takraw</t>
        </is>
      </c>
      <c r="B8779" t="inlineStr">
        <is>
          <t>World Championships of Sepak Takraw</t>
        </is>
      </c>
      <c r="C8779"/>
      <c r="D8779"/>
      <c r="E8779" t="inlineStr">
        <is>
          <t>https://www.youtube.com/results?search_query=World+Championships+of+Sepak+Takraw&amp;sp=EgQgAXAB</t>
        </is>
      </c>
    </row>
    <row r="8780" ht="25.5" customHeight="1">
      <c r="A8780" t="inlineStr">
        <is>
          <t>sepak takraw</t>
        </is>
      </c>
      <c r="B8780" t="inlineStr">
        <is>
          <t>Training routine for Sepak Takraw players</t>
        </is>
      </c>
      <c r="C8780"/>
      <c r="D8780"/>
      <c r="E8780" t="inlineStr">
        <is>
          <t>https://www.youtube.com/results?search_query=Training+routine+for+Sepak+Takraw+players&amp;sp=EgQgAXAB</t>
        </is>
      </c>
    </row>
    <row r="8781" ht="25.5" customHeight="1">
      <c r="A8781" t="inlineStr">
        <is>
          <t>sepak takraw</t>
        </is>
      </c>
      <c r="B8781" t="inlineStr">
        <is>
          <t>History of Sepak Takraw</t>
        </is>
      </c>
      <c r="C8781"/>
      <c r="D8781"/>
      <c r="E8781" t="inlineStr">
        <is>
          <t>https://www.youtube.com/results?search_query=History+of+Sepak+Takraw&amp;sp=EgQgAXAB</t>
        </is>
      </c>
    </row>
    <row r="8782" ht="25.5" customHeight="1">
      <c r="A8782" t="inlineStr">
        <is>
          <t>sepak takraw</t>
        </is>
      </c>
      <c r="B8782" t="inlineStr">
        <is>
          <t>Most successful teams in Sepak Takraw</t>
        </is>
      </c>
      <c r="C8782"/>
      <c r="D8782"/>
      <c r="E8782" t="inlineStr">
        <is>
          <t>https://www.youtube.com/results?search_query=Most+successful+teams+in+Sepak+Takraw&amp;sp=EgQgAXAB</t>
        </is>
      </c>
    </row>
    <row r="8783" ht="25.5" customHeight="1">
      <c r="A8783" t="inlineStr">
        <is>
          <t>sepak takraw</t>
        </is>
      </c>
      <c r="B8783" t="inlineStr">
        <is>
          <t>Indepth Sepak Takraw tutorial</t>
        </is>
      </c>
      <c r="C8783"/>
      <c r="D8783"/>
      <c r="E8783" t="inlineStr">
        <is>
          <t>https://www.youtube.com/results?search_query=Indepth+Sepak+Takraw+tutorial&amp;sp=EgQgAXAB</t>
        </is>
      </c>
    </row>
    <row r="8784" ht="25.5" customHeight="1">
      <c r="A8784" t="inlineStr">
        <is>
          <t>association football</t>
        </is>
      </c>
      <c r="B8784" t="inlineStr">
        <is>
          <t>How to play Association Football for beginners</t>
        </is>
      </c>
      <c r="C8784"/>
      <c r="D8784"/>
      <c r="E8784" t="inlineStr">
        <is>
          <t>https://www.youtube.com/results?search_query=How+to+play+Association+Football+for+beginners&amp;sp=EgQgAXAB</t>
        </is>
      </c>
    </row>
    <row r="8785" ht="25.5" customHeight="1">
      <c r="A8785" t="inlineStr">
        <is>
          <t>association football</t>
        </is>
      </c>
      <c r="B8785" t="inlineStr">
        <is>
          <t>Rules of Association Football explained</t>
        </is>
      </c>
      <c r="C8785"/>
      <c r="D8785"/>
      <c r="E8785" t="inlineStr">
        <is>
          <t>https://www.youtube.com/results?search_query=Rules+of+Association+Football+explained&amp;sp=EgQgAXAB</t>
        </is>
      </c>
    </row>
    <row r="8786" ht="25.5" customHeight="1">
      <c r="A8786" t="inlineStr">
        <is>
          <t>association football</t>
        </is>
      </c>
      <c r="B8786" t="inlineStr">
        <is>
          <t>Day in the life of an Association Football player</t>
        </is>
      </c>
      <c r="C8786"/>
      <c r="D8786"/>
      <c r="E8786" t="inlineStr">
        <is>
          <t>https://www.youtube.com/results?search_query=Day+in+the+life+of+an+Association+Football+player&amp;sp=EgQgAXAB</t>
        </is>
      </c>
    </row>
    <row r="8787" ht="25.5" customHeight="1">
      <c r="A8787" t="inlineStr">
        <is>
          <t>association football</t>
        </is>
      </c>
      <c r="B8787" t="inlineStr">
        <is>
          <t>Top Association Football matches of all time</t>
        </is>
      </c>
      <c r="C8787"/>
      <c r="D8787"/>
      <c r="E8787" t="inlineStr">
        <is>
          <t>https://www.youtube.com/results?search_query=Top+Association+Football+matches+of+all+time&amp;sp=EgQgAXAB</t>
        </is>
      </c>
    </row>
    <row r="8788" ht="25.5" customHeight="1">
      <c r="A8788" t="inlineStr">
        <is>
          <t>association football</t>
        </is>
      </c>
      <c r="B8788" t="inlineStr">
        <is>
          <t>Association Football tactics and strategies</t>
        </is>
      </c>
      <c r="C8788"/>
      <c r="D8788"/>
      <c r="E8788" t="inlineStr">
        <is>
          <t>https://www.youtube.com/results?search_query=Association+Football+tactics+and+strategies&amp;sp=EgQgAXAB</t>
        </is>
      </c>
    </row>
    <row r="8789" ht="25.5" customHeight="1">
      <c r="A8789" t="inlineStr">
        <is>
          <t>association football</t>
        </is>
      </c>
      <c r="B8789" t="inlineStr">
        <is>
          <t>How to improve your Association Football skills</t>
        </is>
      </c>
      <c r="C8789"/>
      <c r="D8789"/>
      <c r="E8789" t="inlineStr">
        <is>
          <t>https://www.youtube.com/results?search_query=How+to+improve+your+Association+Football+skills&amp;sp=EgQgAXAB</t>
        </is>
      </c>
    </row>
    <row r="8790" ht="25.5" customHeight="1">
      <c r="A8790" t="inlineStr">
        <is>
          <t>association football</t>
        </is>
      </c>
      <c r="B8790" t="inlineStr">
        <is>
          <t>Famous Association Football players and their careers</t>
        </is>
      </c>
      <c r="C8790"/>
      <c r="D8790"/>
      <c r="E8790" t="inlineStr">
        <is>
          <t>https://www.youtube.com/results?search_query=Famous+Association+Football+players+and+their+careers&amp;sp=EgQgAXAB</t>
        </is>
      </c>
    </row>
    <row r="8791" ht="25.5" customHeight="1">
      <c r="A8791" t="inlineStr">
        <is>
          <t>association football</t>
        </is>
      </c>
      <c r="B8791" t="inlineStr">
        <is>
          <t>Highlights from Association Football World Cup</t>
        </is>
      </c>
      <c r="C8791"/>
      <c r="D8791"/>
      <c r="E8791" t="inlineStr">
        <is>
          <t>https://www.youtube.com/results?search_query=Highlights+from+Association+Football+World+Cup&amp;sp=EgQgAXAB</t>
        </is>
      </c>
    </row>
    <row r="8792" ht="25.5" customHeight="1">
      <c r="A8792" t="inlineStr">
        <is>
          <t>association football</t>
        </is>
      </c>
      <c r="B8792" t="inlineStr">
        <is>
          <t>Training tips for Association Football players</t>
        </is>
      </c>
      <c r="C8792"/>
      <c r="D8792"/>
      <c r="E8792" t="inlineStr">
        <is>
          <t>https://www.youtube.com/results?search_query=Training+tips+for+Association+Football+players&amp;sp=EgQgAXAB</t>
        </is>
      </c>
    </row>
    <row r="8793" ht="25.5" customHeight="1">
      <c r="A8793" t="inlineStr">
        <is>
          <t>association football</t>
        </is>
      </c>
      <c r="B8793" t="inlineStr">
        <is>
          <t>Association Football vs American Football differences</t>
        </is>
      </c>
      <c r="C8793"/>
      <c r="D8793"/>
      <c r="E8793" t="inlineStr">
        <is>
          <t>https://www.youtube.com/results?search_query=Association+Football+vs+American+Football+differences&amp;sp=EgQgAXAB</t>
        </is>
      </c>
    </row>
    <row r="8794" ht="25.5" customHeight="1">
      <c r="A8794" t="inlineStr">
        <is>
          <t>ulama</t>
        </is>
      </c>
      <c r="B8794" t="inlineStr">
        <is>
          <t>How to play Ulama game</t>
        </is>
      </c>
      <c r="C8794"/>
      <c r="D8794"/>
      <c r="E8794" t="inlineStr">
        <is>
          <t>https://www.youtube.com/results?search_query=How+to+play+Ulama+game&amp;sp=EgQgAXAB</t>
        </is>
      </c>
    </row>
    <row r="8795" ht="25.5" customHeight="1">
      <c r="A8795" t="inlineStr">
        <is>
          <t>ulama</t>
        </is>
      </c>
      <c r="B8795" t="inlineStr">
        <is>
          <t>Ulama game explained</t>
        </is>
      </c>
      <c r="C8795"/>
      <c r="D8795"/>
      <c r="E8795" t="inlineStr">
        <is>
          <t>https://www.youtube.com/results?search_query=Ulama+game+explained&amp;sp=EgQgAXAB</t>
        </is>
      </c>
    </row>
    <row r="8796" ht="25.5" customHeight="1">
      <c r="A8796" t="inlineStr">
        <is>
          <t>ulama</t>
        </is>
      </c>
      <c r="B8796" t="inlineStr">
        <is>
          <t>History of Ulama game</t>
        </is>
      </c>
      <c r="C8796"/>
      <c r="D8796"/>
      <c r="E8796" t="inlineStr">
        <is>
          <t>https://www.youtube.com/results?search_query=History+of+Ulama+game&amp;sp=EgQgAXAB</t>
        </is>
      </c>
    </row>
    <row r="8797" ht="25.5" customHeight="1">
      <c r="A8797" t="inlineStr">
        <is>
          <t>ulama</t>
        </is>
      </c>
      <c r="B8797" t="inlineStr">
        <is>
          <t>Day in the life of an Ulama player</t>
        </is>
      </c>
      <c r="C8797"/>
      <c r="D8797"/>
      <c r="E8797" t="inlineStr">
        <is>
          <t>https://www.youtube.com/results?search_query=Day+in+the+life+of+an+Ulama+player&amp;sp=EgQgAXAB</t>
        </is>
      </c>
    </row>
    <row r="8798" ht="25.5" customHeight="1">
      <c r="A8798" t="inlineStr">
        <is>
          <t>ulama</t>
        </is>
      </c>
      <c r="B8798" t="inlineStr">
        <is>
          <t>Rules of Ulama game</t>
        </is>
      </c>
      <c r="C8798"/>
      <c r="D8798"/>
      <c r="E8798" t="inlineStr">
        <is>
          <t>https://www.youtube.com/results?search_query=Rules+of+Ulama+game&amp;sp=EgQgAXAB</t>
        </is>
      </c>
    </row>
    <row r="8799" ht="25.5" customHeight="1">
      <c r="A8799" t="inlineStr">
        <is>
          <t>ulama</t>
        </is>
      </c>
      <c r="B8799" t="inlineStr">
        <is>
          <t>The cultural significance of Ulama game</t>
        </is>
      </c>
      <c r="C8799"/>
      <c r="D8799"/>
      <c r="E8799" t="inlineStr">
        <is>
          <t>https://www.youtube.com/results?search_query=The+cultural+significance+of+Ulama+game&amp;sp=EgQgAXAB</t>
        </is>
      </c>
    </row>
    <row r="8800" ht="25.5" customHeight="1">
      <c r="A8800" t="inlineStr">
        <is>
          <t>ulama</t>
        </is>
      </c>
      <c r="B8800" t="inlineStr">
        <is>
          <t>Professional Ulama games in Mexico</t>
        </is>
      </c>
      <c r="C8800"/>
      <c r="D8800"/>
      <c r="E8800" t="inlineStr">
        <is>
          <t>https://www.youtube.com/results?search_query=Professional+Ulama+games+in+Mexico&amp;sp=EgQgAXAB</t>
        </is>
      </c>
    </row>
    <row r="8801" ht="25.5" customHeight="1">
      <c r="A8801" t="inlineStr">
        <is>
          <t>ulama</t>
        </is>
      </c>
      <c r="B8801" t="inlineStr">
        <is>
          <t>Learning Ulama game techniques</t>
        </is>
      </c>
      <c r="C8801"/>
      <c r="D8801"/>
      <c r="E8801" t="inlineStr">
        <is>
          <t>https://www.youtube.com/results?search_query=Learning+Ulama+game+techniques&amp;sp=EgQgAXAB</t>
        </is>
      </c>
    </row>
    <row r="8802" ht="25.5" customHeight="1">
      <c r="A8802" t="inlineStr">
        <is>
          <t>ulama</t>
        </is>
      </c>
      <c r="B8802" t="inlineStr">
        <is>
          <t>Documentary of Ulama, traditional sport in Mexico</t>
        </is>
      </c>
      <c r="C8802"/>
      <c r="D8802"/>
      <c r="E8802" t="inlineStr">
        <is>
          <t>https://www.youtube.com/results?search_query=Documentary+of+Ulama, +traditional+sport+in+Mexico&amp;sp=EgQgAXAB</t>
        </is>
      </c>
    </row>
    <row r="8803" ht="25.5" customHeight="1">
      <c r="A8803" t="inlineStr">
        <is>
          <t>ulama</t>
        </is>
      </c>
      <c r="B8803" t="inlineStr">
        <is>
          <t>Ulama game training routines.</t>
        </is>
      </c>
      <c r="C8803"/>
      <c r="D8803"/>
      <c r="E8803" t="inlineStr">
        <is>
          <t>https://www.youtube.com/results?search_query=Ulama+game+training+routines.&amp;sp=EgQgAXAB</t>
        </is>
      </c>
    </row>
    <row r="8804" ht="25.5" customHeight="1">
      <c r="A8804" t="inlineStr">
        <is>
          <t>paintball</t>
        </is>
      </c>
      <c r="B8804" t="inlineStr">
        <is>
          <t>How to play paintball for beginners</t>
        </is>
      </c>
      <c r="C8804"/>
      <c r="D8804"/>
      <c r="E8804" t="inlineStr">
        <is>
          <t>https://www.youtube.com/results?search_query=How+to+play+paintball+for+beginners&amp;sp=EgQgAXAB</t>
        </is>
      </c>
    </row>
    <row r="8805" ht="25.5" customHeight="1">
      <c r="A8805" t="inlineStr">
        <is>
          <t>paintball</t>
        </is>
      </c>
      <c r="B8805" t="inlineStr">
        <is>
          <t>Best paintball strategies and tactics</t>
        </is>
      </c>
      <c r="C8805"/>
      <c r="D8805"/>
      <c r="E8805" t="inlineStr">
        <is>
          <t>https://www.youtube.com/results?search_query=Best+paintball+strategies+and+tactics&amp;sp=EgQgAXAB</t>
        </is>
      </c>
    </row>
    <row r="8806" ht="25.5" customHeight="1">
      <c r="A8806" t="inlineStr">
        <is>
          <t>paintball</t>
        </is>
      </c>
      <c r="B8806" t="inlineStr">
        <is>
          <t>Professional paintball tournament highlights</t>
        </is>
      </c>
      <c r="C8806"/>
      <c r="D8806"/>
      <c r="E8806" t="inlineStr">
        <is>
          <t>https://www.youtube.com/results?search_query=Professional+paintball+tournament+highlights&amp;sp=EgQgAXAB</t>
        </is>
      </c>
    </row>
    <row r="8807" ht="25.5" customHeight="1">
      <c r="A8807" t="inlineStr">
        <is>
          <t>paintball</t>
        </is>
      </c>
      <c r="B8807" t="inlineStr">
        <is>
          <t>Top 10 paintball gear essentials</t>
        </is>
      </c>
      <c r="C8807"/>
      <c r="D8807"/>
      <c r="E8807" t="inlineStr">
        <is>
          <t>https://www.youtube.com/results?search_query=Top+10+paintball+gear+essentials&amp;sp=EgQgAXAB</t>
        </is>
      </c>
    </row>
    <row r="8808" ht="25.5" customHeight="1">
      <c r="A8808" t="inlineStr">
        <is>
          <t>paintball</t>
        </is>
      </c>
      <c r="B8808" t="inlineStr">
        <is>
          <t>Expert tips on how to clean paintball gear</t>
        </is>
      </c>
      <c r="C8808"/>
      <c r="D8808"/>
      <c r="E8808" t="inlineStr">
        <is>
          <t>https://www.youtube.com/results?search_query=Expert+tips+on+how+to+clean+paintball+gear&amp;sp=EgQgAXAB</t>
        </is>
      </c>
    </row>
    <row r="8809" ht="25.5" customHeight="1">
      <c r="A8809" t="inlineStr">
        <is>
          <t>paintball</t>
        </is>
      </c>
      <c r="B8809" t="inlineStr">
        <is>
          <t>Day in the life of a professional paintball player</t>
        </is>
      </c>
      <c r="C8809"/>
      <c r="D8809"/>
      <c r="E8809" t="inlineStr">
        <is>
          <t>https://www.youtube.com/results?search_query=Day+in+the+life+of+a+professional+paintball+player&amp;sp=EgQgAXAB</t>
        </is>
      </c>
    </row>
    <row r="8810" ht="25.5" customHeight="1">
      <c r="A8810" t="inlineStr">
        <is>
          <t>paintball</t>
        </is>
      </c>
      <c r="B8810" t="inlineStr">
        <is>
          <t>Paintball safety measures and precautions</t>
        </is>
      </c>
      <c r="C8810"/>
      <c r="D8810"/>
      <c r="E8810" t="inlineStr">
        <is>
          <t>https://www.youtube.com/results?search_query=Paintball+safety+measures+and+precautions&amp;sp=EgQgAXAB</t>
        </is>
      </c>
    </row>
    <row r="8811" ht="25.5" customHeight="1">
      <c r="A8811" t="inlineStr">
        <is>
          <t>paintball</t>
        </is>
      </c>
      <c r="B8811" t="inlineStr">
        <is>
          <t>How to improve your paintball skills</t>
        </is>
      </c>
      <c r="C8811"/>
      <c r="D8811"/>
      <c r="E8811" t="inlineStr">
        <is>
          <t>https://www.youtube.com/results?search_query=How+to+improve+your+paintball+skills&amp;sp=EgQgAXAB</t>
        </is>
      </c>
    </row>
    <row r="8812" ht="25.5" customHeight="1">
      <c r="A8812" t="inlineStr">
        <is>
          <t>paintball</t>
        </is>
      </c>
      <c r="B8812" t="inlineStr">
        <is>
          <t>Tour of world's best paintball arenas</t>
        </is>
      </c>
      <c r="C8812"/>
      <c r="D8812"/>
      <c r="E8812" t="inlineStr">
        <is>
          <t>https://www.youtube.com/results?search_query=Tour+of+world's+best+paintball+arenas&amp;sp=EgQgAXAB</t>
        </is>
      </c>
    </row>
    <row r="8813" ht="25.5" customHeight="1">
      <c r="A8813" t="inlineStr">
        <is>
          <t>paintball</t>
        </is>
      </c>
      <c r="B8813" t="inlineStr">
        <is>
          <t>Paintball gameplay walkthrough for beginners.</t>
        </is>
      </c>
      <c r="C8813"/>
      <c r="D8813"/>
      <c r="E8813" t="inlineStr">
        <is>
          <t>https://www.youtube.com/results?search_query=Paintball+gameplay+walkthrough+for+beginners.&amp;sp=EgQgAXAB</t>
        </is>
      </c>
    </row>
    <row r="8814" ht="25.5" customHeight="1">
      <c r="A8814" t="inlineStr">
        <is>
          <t>color guard (flag spinning)</t>
        </is>
      </c>
      <c r="B8814" t="inlineStr">
        <is>
          <t>Color guard flag spinning tutorial for beginners</t>
        </is>
      </c>
      <c r="C8814"/>
      <c r="D8814"/>
      <c r="E8814" t="inlineStr">
        <is>
          <t>https://www.youtube.com/results?search_query=Color+guard+flag+spinning+tutorial+for+beginners&amp;sp=EgQgAXAB</t>
        </is>
      </c>
    </row>
    <row r="8815" ht="25.5" customHeight="1">
      <c r="A8815" t="inlineStr">
        <is>
          <t>color guard (flag spinning)</t>
        </is>
      </c>
      <c r="B8815" t="inlineStr">
        <is>
          <t>How to spin a flag for color guard</t>
        </is>
      </c>
      <c r="C8815"/>
      <c r="D8815"/>
      <c r="E8815" t="inlineStr">
        <is>
          <t>https://www.youtube.com/results?search_query=How+to+spin+a+flag+for+color+guard&amp;sp=EgQgAXAB</t>
        </is>
      </c>
    </row>
    <row r="8816" ht="25.5" customHeight="1">
      <c r="A8816" t="inlineStr">
        <is>
          <t>color guard (flag spinning)</t>
        </is>
      </c>
      <c r="B8816" t="inlineStr">
        <is>
          <t>Expert techniques for color guard flag spinning</t>
        </is>
      </c>
      <c r="C8816"/>
      <c r="D8816"/>
      <c r="E8816" t="inlineStr">
        <is>
          <t>https://www.youtube.com/results?search_query=Expert+techniques+for+color+guard+flag+spinning&amp;sp=EgQgAXAB</t>
        </is>
      </c>
    </row>
    <row r="8817" ht="25.5" customHeight="1">
      <c r="A8817" t="inlineStr">
        <is>
          <t>color guard (flag spinning)</t>
        </is>
      </c>
      <c r="B8817" t="inlineStr">
        <is>
          <t>Day in the life of a color guard member</t>
        </is>
      </c>
      <c r="C8817"/>
      <c r="D8817"/>
      <c r="E8817" t="inlineStr">
        <is>
          <t>https://www.youtube.com/results?search_query=Day+in+the+life+of+a+color+guard+member&amp;sp=EgQgAXAB</t>
        </is>
      </c>
    </row>
    <row r="8818" ht="25.5" customHeight="1">
      <c r="A8818" t="inlineStr">
        <is>
          <t>color guard (flag spinning)</t>
        </is>
      </c>
      <c r="B8818" t="inlineStr">
        <is>
          <t>Color guard flag spinning routines</t>
        </is>
      </c>
      <c r="C8818"/>
      <c r="D8818"/>
      <c r="E8818" t="inlineStr">
        <is>
          <t>https://www.youtube.com/results?search_query=Color+guard+flag+spinning+routines&amp;sp=EgQgAXAB</t>
        </is>
      </c>
    </row>
    <row r="8819" ht="25.5" customHeight="1">
      <c r="A8819" t="inlineStr">
        <is>
          <t>color guard (flag spinning)</t>
        </is>
      </c>
      <c r="B8819" t="inlineStr">
        <is>
          <t>Best color guard performances</t>
        </is>
      </c>
      <c r="C8819"/>
      <c r="D8819"/>
      <c r="E8819" t="inlineStr">
        <is>
          <t>https://www.youtube.com/results?search_query=Best+color+guard+performances&amp;sp=EgQgAXAB</t>
        </is>
      </c>
    </row>
    <row r="8820" ht="25.5" customHeight="1">
      <c r="A8820" t="inlineStr">
        <is>
          <t>color guard (flag spinning)</t>
        </is>
      </c>
      <c r="B8820" t="inlineStr">
        <is>
          <t>Tips and tricks for color guard flag spinning</t>
        </is>
      </c>
      <c r="C8820"/>
      <c r="D8820"/>
      <c r="E8820" t="inlineStr">
        <is>
          <t>https://www.youtube.com/results?search_query=Tips+and+tricks+for+color+guard+flag+spinning&amp;sp=EgQgAXAB</t>
        </is>
      </c>
    </row>
    <row r="8821" ht="25.5" customHeight="1">
      <c r="A8821" t="inlineStr">
        <is>
          <t>color guard (flag spinning)</t>
        </is>
      </c>
      <c r="B8821" t="inlineStr">
        <is>
          <t>Practicing color guard flag spins</t>
        </is>
      </c>
      <c r="C8821"/>
      <c r="D8821"/>
      <c r="E8821" t="inlineStr">
        <is>
          <t>https://www.youtube.com/results?search_query=Practicing+color+guard+flag+spins&amp;sp=EgQgAXAB</t>
        </is>
      </c>
    </row>
    <row r="8822" ht="25.5" customHeight="1">
      <c r="A8822" t="inlineStr">
        <is>
          <t>color guard (flag spinning)</t>
        </is>
      </c>
      <c r="B8822" t="inlineStr">
        <is>
          <t>Advanced color guard flag spinning techniques</t>
        </is>
      </c>
      <c r="C8822"/>
      <c r="D8822"/>
      <c r="E8822" t="inlineStr">
        <is>
          <t>https://www.youtube.com/results?search_query=Advanced+color+guard+flag+spinning+techniques&amp;sp=EgQgAXAB</t>
        </is>
      </c>
    </row>
    <row r="8823" ht="25.5" customHeight="1">
      <c r="A8823" t="inlineStr">
        <is>
          <t>color guard (flag spinning)</t>
        </is>
      </c>
      <c r="B8823" t="inlineStr">
        <is>
          <t>How to improve your color guard flag spins</t>
        </is>
      </c>
      <c r="C8823"/>
      <c r="D8823"/>
      <c r="E8823" t="inlineStr">
        <is>
          <t>https://www.youtube.com/results?search_query=How+to+improve+your+color+guard+flag+spins&amp;sp=EgQgAXAB</t>
        </is>
      </c>
    </row>
    <row r="8824" ht="25.5" customHeight="1">
      <c r="A8824" t="inlineStr">
        <is>
          <t>capture the flag</t>
        </is>
      </c>
      <c r="B8824" t="inlineStr">
        <is>
          <t>How to play Capture the Flag</t>
        </is>
      </c>
      <c r="C8824"/>
      <c r="D8824"/>
      <c r="E8824" t="inlineStr">
        <is>
          <t>https://www.youtube.com/results?search_query=How+to+play+Capture+the+Flag&amp;sp=EgQgAXAB</t>
        </is>
      </c>
    </row>
    <row r="8825" ht="25.5" customHeight="1">
      <c r="A8825" t="inlineStr">
        <is>
          <t>capture the flag</t>
        </is>
      </c>
      <c r="B8825" t="inlineStr">
        <is>
          <t>Capture the Flag strategy guide</t>
        </is>
      </c>
      <c r="C8825"/>
      <c r="D8825"/>
      <c r="E8825" t="inlineStr">
        <is>
          <t>https://www.youtube.com/results?search_query=Capture+the+Flag+strategy+guide&amp;sp=EgQgAXAB</t>
        </is>
      </c>
    </row>
    <row r="8826" ht="25.5" customHeight="1">
      <c r="A8826" t="inlineStr">
        <is>
          <t>capture the flag</t>
        </is>
      </c>
      <c r="B8826" t="inlineStr">
        <is>
          <t>Day in the life of a Capture the Flag player</t>
        </is>
      </c>
      <c r="C8826"/>
      <c r="D8826"/>
      <c r="E8826" t="inlineStr">
        <is>
          <t>https://www.youtube.com/results?search_query=Day+in+the+life+of+a+Capture+the+Flag+player&amp;sp=EgQgAXAB</t>
        </is>
      </c>
    </row>
    <row r="8827" ht="25.5" customHeight="1">
      <c r="A8827" t="inlineStr">
        <is>
          <t>capture the flag</t>
        </is>
      </c>
      <c r="B8827" t="inlineStr">
        <is>
          <t>Pro tips for Capture the Flag</t>
        </is>
      </c>
      <c r="C8827"/>
      <c r="D8827"/>
      <c r="E8827" t="inlineStr">
        <is>
          <t>https://www.youtube.com/results?search_query=Pro+tips+for+Capture+the+Flag&amp;sp=EgQgAXAB</t>
        </is>
      </c>
    </row>
    <row r="8828" ht="25.5" customHeight="1">
      <c r="A8828" t="inlineStr">
        <is>
          <t>capture the flag</t>
        </is>
      </c>
      <c r="B8828" t="inlineStr">
        <is>
          <t>Top 10 Capture the Flag Games</t>
        </is>
      </c>
      <c r="C8828"/>
      <c r="D8828"/>
      <c r="E8828" t="inlineStr">
        <is>
          <t>https://www.youtube.com/results?search_query=Top+10+Capture+the+Flag+Games&amp;sp=EgQgAXAB</t>
        </is>
      </c>
    </row>
    <row r="8829" ht="25.5" customHeight="1">
      <c r="A8829" t="inlineStr">
        <is>
          <t>capture the flag</t>
        </is>
      </c>
      <c r="B8829" t="inlineStr">
        <is>
          <t>Capture the Flag game rules explained</t>
        </is>
      </c>
      <c r="C8829"/>
      <c r="D8829"/>
      <c r="E8829" t="inlineStr">
        <is>
          <t>https://www.youtube.com/results?search_query=Capture+the+Flag+game+rules+explained&amp;sp=EgQgAXAB</t>
        </is>
      </c>
    </row>
    <row r="8830" ht="25.5" customHeight="1">
      <c r="A8830" t="inlineStr">
        <is>
          <t>capture the flag</t>
        </is>
      </c>
      <c r="B8830" t="inlineStr">
        <is>
          <t>Learning how to strategize in Capture the Flag</t>
        </is>
      </c>
      <c r="C8830"/>
      <c r="D8830"/>
      <c r="E8830" t="inlineStr">
        <is>
          <t>https://www.youtube.com/results?search_query=Learning+how+to+strategize+in+Capture+the+Flag&amp;sp=EgQgAXAB</t>
        </is>
      </c>
    </row>
    <row r="8831" ht="25.5" customHeight="1">
      <c r="A8831" t="inlineStr">
        <is>
          <t>capture the flag</t>
        </is>
      </c>
      <c r="B8831" t="inlineStr">
        <is>
          <t>Professional Capture the Flag tournament</t>
        </is>
      </c>
      <c r="C8831"/>
      <c r="D8831"/>
      <c r="E8831" t="inlineStr">
        <is>
          <t>https://www.youtube.com/results?search_query=Professional+Capture+the+Flag+tournament&amp;sp=EgQgAXAB</t>
        </is>
      </c>
    </row>
    <row r="8832" ht="25.5" customHeight="1">
      <c r="A8832" t="inlineStr">
        <is>
          <t>capture the flag</t>
        </is>
      </c>
      <c r="B8832" t="inlineStr">
        <is>
          <t>Ultimate guide to Capture the Flag</t>
        </is>
      </c>
      <c r="C8832"/>
      <c r="D8832"/>
      <c r="E8832" t="inlineStr">
        <is>
          <t>https://www.youtube.com/results?search_query=Ultimate+guide+to+Capture+the+Flag&amp;sp=EgQgAXAB</t>
        </is>
      </c>
    </row>
    <row r="8833" ht="25.5" customHeight="1">
      <c r="A8833" t="inlineStr">
        <is>
          <t>capture the flag</t>
        </is>
      </c>
      <c r="B8833" t="inlineStr">
        <is>
          <t>Highlights of Capture the Flag matches</t>
        </is>
      </c>
      <c r="C8833"/>
      <c r="D8833"/>
      <c r="E8833" t="inlineStr">
        <is>
          <t>https://www.youtube.com/results?search_query=Highlights+of+Capture+the+Flag+matches&amp;sp=EgQgAXAB</t>
        </is>
      </c>
    </row>
    <row r="8834" ht="25.5" customHeight="1">
      <c r="A8834" t="inlineStr">
        <is>
          <t>hide-and-seek</t>
        </is>
      </c>
      <c r="B8834" t="inlineStr">
        <is>
          <t>How to play HideandSeek</t>
        </is>
      </c>
      <c r="C8834"/>
      <c r="D8834"/>
      <c r="E8834" t="inlineStr">
        <is>
          <t>https://www.youtube.com/results?search_query=How+to+play+HideandSeek&amp;sp=EgQgAXAB</t>
        </is>
      </c>
    </row>
    <row r="8835" ht="25.5" customHeight="1">
      <c r="A8835" t="inlineStr">
        <is>
          <t>hide-and-seek</t>
        </is>
      </c>
      <c r="B8835" t="inlineStr">
        <is>
          <t>HideandSeek strategies for beginners</t>
        </is>
      </c>
      <c r="C8835"/>
      <c r="D8835"/>
      <c r="E8835" t="inlineStr">
        <is>
          <t>https://www.youtube.com/results?search_query=HideandSeek+strategies+for+beginners&amp;sp=EgQgAXAB</t>
        </is>
      </c>
    </row>
    <row r="8836" ht="25.5" customHeight="1">
      <c r="A8836" t="inlineStr">
        <is>
          <t>hide-and-seek</t>
        </is>
      </c>
      <c r="B8836" t="inlineStr">
        <is>
          <t>Top 10 best hiding spots for HideandSeek</t>
        </is>
      </c>
      <c r="C8836"/>
      <c r="D8836"/>
      <c r="E8836" t="inlineStr">
        <is>
          <t>https://www.youtube.com/results?search_query=Top+10+best+hiding+spots+for+HideandSeek&amp;sp=EgQgAXAB</t>
        </is>
      </c>
    </row>
    <row r="8837" ht="25.5" customHeight="1">
      <c r="A8837" t="inlineStr">
        <is>
          <t>hide-and-seek</t>
        </is>
      </c>
      <c r="B8837" t="inlineStr">
        <is>
          <t>Day in the life of a HideandSeek champion</t>
        </is>
      </c>
      <c r="C8837"/>
      <c r="D8837"/>
      <c r="E8837" t="inlineStr">
        <is>
          <t>https://www.youtube.com/results?search_query=Day+in+the+life+of+a+HideandSeek+champion&amp;sp=EgQgAXAB</t>
        </is>
      </c>
    </row>
    <row r="8838" ht="25.5" customHeight="1">
      <c r="A8838" t="inlineStr">
        <is>
          <t>hide-and-seek</t>
        </is>
      </c>
      <c r="B8838" t="inlineStr">
        <is>
          <t>HideandSeek game rules explained</t>
        </is>
      </c>
      <c r="C8838"/>
      <c r="D8838"/>
      <c r="E8838" t="inlineStr">
        <is>
          <t>https://www.youtube.com/results?search_query=HideandSeek+game+rules+explained&amp;sp=EgQgAXAB</t>
        </is>
      </c>
    </row>
    <row r="8839" ht="25.5" customHeight="1">
      <c r="A8839" t="inlineStr">
        <is>
          <t>hide-and-seek</t>
        </is>
      </c>
      <c r="B8839" t="inlineStr">
        <is>
          <t>Professional HideandSeek games and tournaments</t>
        </is>
      </c>
      <c r="C8839"/>
      <c r="D8839"/>
      <c r="E8839" t="inlineStr">
        <is>
          <t>https://www.youtube.com/results?search_query=Professional+HideandSeek+games+and+tournaments&amp;sp=EgQgAXAB</t>
        </is>
      </c>
    </row>
    <row r="8840" ht="25.5" customHeight="1">
      <c r="A8840" t="inlineStr">
        <is>
          <t>hide-and-seek</t>
        </is>
      </c>
      <c r="B8840" t="inlineStr">
        <is>
          <t>Advanced techniques for winning at HideandSeek</t>
        </is>
      </c>
      <c r="C8840"/>
      <c r="D8840"/>
      <c r="E8840" t="inlineStr">
        <is>
          <t>https://www.youtube.com/results?search_query=Advanced+techniques+for+winning+at+HideandSeek&amp;sp=EgQgAXAB</t>
        </is>
      </c>
    </row>
    <row r="8841" ht="25.5" customHeight="1">
      <c r="A8841" t="inlineStr">
        <is>
          <t>hide-and-seek</t>
        </is>
      </c>
      <c r="B8841" t="inlineStr">
        <is>
          <t>Outdoor vs Indoor HideandSeek: pros and cons</t>
        </is>
      </c>
      <c r="C8841"/>
      <c r="D8841"/>
      <c r="E8841" t="inlineStr">
        <is>
          <t>https://www.youtube.com/results?search_query=Outdoor+vs+Indoor+HideandSeek:+pros+and+cons&amp;sp=EgQgAXAB</t>
        </is>
      </c>
    </row>
    <row r="8842" ht="25.5" customHeight="1">
      <c r="A8842" t="inlineStr">
        <is>
          <t>hide-and-seek</t>
        </is>
      </c>
      <c r="B8842" t="inlineStr">
        <is>
          <t>How to organize a HideandSeek event</t>
        </is>
      </c>
      <c r="C8842"/>
      <c r="D8842"/>
      <c r="E8842" t="inlineStr">
        <is>
          <t>https://www.youtube.com/results?search_query=How+to+organize+a+HideandSeek+event&amp;sp=EgQgAXAB</t>
        </is>
      </c>
    </row>
    <row r="8843" ht="25.5" customHeight="1">
      <c r="A8843" t="inlineStr">
        <is>
          <t>hide-and-seek</t>
        </is>
      </c>
      <c r="B8843" t="inlineStr">
        <is>
          <t>HideandSeek game variations and how to play them</t>
        </is>
      </c>
      <c r="C8843"/>
      <c r="D8843"/>
      <c r="E8843" t="inlineStr">
        <is>
          <t>https://www.youtube.com/results?search_query=HideandSeek+game+variations+and+how+to+play+them&amp;sp=EgQgAXAB</t>
        </is>
      </c>
    </row>
    <row r="8844" ht="25.5" customHeight="1">
      <c r="A8844" t="inlineStr">
        <is>
          <t>kabaddi</t>
        </is>
      </c>
      <c r="B8844" t="inlineStr">
        <is>
          <t>How to play Kabaddi for beginners</t>
        </is>
      </c>
      <c r="C8844"/>
      <c r="D8844"/>
      <c r="E8844" t="inlineStr">
        <is>
          <t>https://www.youtube.com/results?search_query=How+to+play+Kabaddi+for+beginners&amp;sp=EgQgAXAB</t>
        </is>
      </c>
    </row>
    <row r="8845" ht="25.5" customHeight="1">
      <c r="A8845" t="inlineStr">
        <is>
          <t>kabaddi</t>
        </is>
      </c>
      <c r="B8845" t="inlineStr">
        <is>
          <t>Key rules of Kabaddi</t>
        </is>
      </c>
      <c r="C8845"/>
      <c r="D8845"/>
      <c r="E8845" t="inlineStr">
        <is>
          <t>https://www.youtube.com/results?search_query=Key+rules+of+Kabaddi&amp;sp=EgQgAXAB</t>
        </is>
      </c>
    </row>
    <row r="8846" ht="25.5" customHeight="1">
      <c r="A8846" t="inlineStr">
        <is>
          <t>kabaddi</t>
        </is>
      </c>
      <c r="B8846" t="inlineStr">
        <is>
          <t>Day in the life of a professional Kabaddi player</t>
        </is>
      </c>
      <c r="C8846"/>
      <c r="D8846"/>
      <c r="E8846" t="inlineStr">
        <is>
          <t>https://www.youtube.com/results?search_query=Day+in+the+life+of+a+professional+Kabaddi+player&amp;sp=EgQgAXAB</t>
        </is>
      </c>
    </row>
    <row r="8847" ht="25.5" customHeight="1">
      <c r="A8847" t="inlineStr">
        <is>
          <t>kabaddi</t>
        </is>
      </c>
      <c r="B8847" t="inlineStr">
        <is>
          <t>Top Kabaddi matches of all time</t>
        </is>
      </c>
      <c r="C8847"/>
      <c r="D8847"/>
      <c r="E8847" t="inlineStr">
        <is>
          <t>https://www.youtube.com/results?search_query=Top+Kabaddi+matches+of+all+time&amp;sp=EgQgAXAB</t>
        </is>
      </c>
    </row>
    <row r="8848" ht="25.5" customHeight="1">
      <c r="A8848" t="inlineStr">
        <is>
          <t>kabaddi</t>
        </is>
      </c>
      <c r="B8848" t="inlineStr">
        <is>
          <t>Best strategies in Kabaddi</t>
        </is>
      </c>
      <c r="C8848"/>
      <c r="D8848"/>
      <c r="E8848" t="inlineStr">
        <is>
          <t>https://www.youtube.com/results?search_query=Best+strategies+in+Kabaddi&amp;sp=EgQgAXAB</t>
        </is>
      </c>
    </row>
    <row r="8849" ht="25.5" customHeight="1">
      <c r="A8849" t="inlineStr">
        <is>
          <t>kabaddi</t>
        </is>
      </c>
      <c r="B8849" t="inlineStr">
        <is>
          <t>Pro Kabaddi league highlights</t>
        </is>
      </c>
      <c r="C8849"/>
      <c r="D8849"/>
      <c r="E8849" t="inlineStr">
        <is>
          <t>https://www.youtube.com/results?search_query=Pro+Kabaddi+league+highlights&amp;sp=EgQgAXAB</t>
        </is>
      </c>
    </row>
    <row r="8850" ht="25.5" customHeight="1">
      <c r="A8850" t="inlineStr">
        <is>
          <t>kabaddi</t>
        </is>
      </c>
      <c r="B8850" t="inlineStr">
        <is>
          <t>Training routine for Kabaddi players</t>
        </is>
      </c>
      <c r="C8850"/>
      <c r="D8850"/>
      <c r="E8850" t="inlineStr">
        <is>
          <t>https://www.youtube.com/results?search_query=Training+routine+for+Kabaddi+players&amp;sp=EgQgAXAB</t>
        </is>
      </c>
    </row>
    <row r="8851" ht="25.5" customHeight="1">
      <c r="A8851" t="inlineStr">
        <is>
          <t>kabaddi</t>
        </is>
      </c>
      <c r="B8851" t="inlineStr">
        <is>
          <t>Kabaddi techniques and strategies explained</t>
        </is>
      </c>
      <c r="C8851"/>
      <c r="D8851"/>
      <c r="E8851" t="inlineStr">
        <is>
          <t>https://www.youtube.com/results?search_query=Kabaddi+techniques+and+strategies+explained&amp;sp=EgQgAXAB</t>
        </is>
      </c>
    </row>
    <row r="8852" ht="25.5" customHeight="1">
      <c r="A8852" t="inlineStr">
        <is>
          <t>kabaddi</t>
        </is>
      </c>
      <c r="B8852" t="inlineStr">
        <is>
          <t>Kabaddi tournaments and championships</t>
        </is>
      </c>
      <c r="C8852"/>
      <c r="D8852"/>
      <c r="E8852" t="inlineStr">
        <is>
          <t>https://www.youtube.com/results?search_query=Kabaddi+tournaments+and+championships&amp;sp=EgQgAXAB</t>
        </is>
      </c>
    </row>
    <row r="8853" ht="25.5" customHeight="1">
      <c r="A8853" t="inlineStr">
        <is>
          <t>kabaddi</t>
        </is>
      </c>
      <c r="B8853" t="inlineStr">
        <is>
          <t>Interviews with professional Kabaddi players</t>
        </is>
      </c>
      <c r="C8853"/>
      <c r="D8853"/>
      <c r="E8853" t="inlineStr">
        <is>
          <t>https://www.youtube.com/results?search_query=Interviews+with+professional+Kabaddi+players&amp;sp=EgQgAXAB</t>
        </is>
      </c>
    </row>
    <row r="8854" ht="25.5" customHeight="1">
      <c r="A8854" t="inlineStr">
        <is>
          <t>ultimate (sport)</t>
        </is>
      </c>
      <c r="B8854" t="inlineStr">
        <is>
          <t>Ultimate Frisbee how to play basics</t>
        </is>
      </c>
      <c r="C8854"/>
      <c r="D8854"/>
      <c r="E8854" t="inlineStr">
        <is>
          <t>https://www.youtube.com/results?search_query=Ultimate+Frisbee+how+to+play+basics&amp;sp=EgQgAXAB</t>
        </is>
      </c>
    </row>
    <row r="8855" ht="25.5" customHeight="1">
      <c r="A8855" t="inlineStr">
        <is>
          <t>ultimate (sport)</t>
        </is>
      </c>
      <c r="B8855" t="inlineStr">
        <is>
          <t>Best ultimate Frisbee techniques for beginners</t>
        </is>
      </c>
      <c r="C8855"/>
      <c r="D8855"/>
      <c r="E8855" t="inlineStr">
        <is>
          <t>https://www.youtube.com/results?search_query=Best+ultimate+Frisbee+techniques+for+beginners&amp;sp=EgQgAXAB</t>
        </is>
      </c>
    </row>
    <row r="8856" ht="25.5" customHeight="1">
      <c r="A8856" t="inlineStr">
        <is>
          <t>ultimate (sport)</t>
        </is>
      </c>
      <c r="B8856" t="inlineStr">
        <is>
          <t>Learn the rules of Ultimate Frisbee</t>
        </is>
      </c>
      <c r="C8856"/>
      <c r="D8856"/>
      <c r="E8856" t="inlineStr">
        <is>
          <t>https://www.youtube.com/results?search_query=Learn+the+rules+of+Ultimate+Frisbee&amp;sp=EgQgAXAB</t>
        </is>
      </c>
    </row>
    <row r="8857" ht="25.5" customHeight="1">
      <c r="A8857" t="inlineStr">
        <is>
          <t>ultimate (sport)</t>
        </is>
      </c>
      <c r="B8857" t="inlineStr">
        <is>
          <t>How to practice Ultimate Sports games</t>
        </is>
      </c>
      <c r="C8857"/>
      <c r="D8857"/>
      <c r="E8857" t="inlineStr">
        <is>
          <t>https://www.youtube.com/results?search_query=How+to+practice+Ultimate+Sports+games&amp;sp=EgQgAXAB</t>
        </is>
      </c>
    </row>
    <row r="8858" ht="25.5" customHeight="1">
      <c r="A8858" t="inlineStr">
        <is>
          <t>ultimate (sport)</t>
        </is>
      </c>
      <c r="B8858" t="inlineStr">
        <is>
          <t>Mastering strategies in Ultimate (Sport)</t>
        </is>
      </c>
      <c r="C8858"/>
      <c r="D8858"/>
      <c r="E8858" t="inlineStr">
        <is>
          <t>https://www.youtube.com/results?search_query=Mastering+strategies+in+Ultimate+(Sport)&amp;sp=EgQgAXAB</t>
        </is>
      </c>
    </row>
    <row r="8859" ht="25.5" customHeight="1">
      <c r="A8859" t="inlineStr">
        <is>
          <t>ultimate (sport)</t>
        </is>
      </c>
      <c r="B8859" t="inlineStr">
        <is>
          <t>Day in the life of an Ultimate Frisbee player</t>
        </is>
      </c>
      <c r="C8859"/>
      <c r="D8859"/>
      <c r="E8859" t="inlineStr">
        <is>
          <t>https://www.youtube.com/results?search_query=Day+in+the+life+of+an+Ultimate+Frisbee+player&amp;sp=EgQgAXAB</t>
        </is>
      </c>
    </row>
    <row r="8860" ht="25.5" customHeight="1">
      <c r="A8860" t="inlineStr">
        <is>
          <t>ultimate (sport)</t>
        </is>
      </c>
      <c r="B8860" t="inlineStr">
        <is>
          <t>Ultimate Frisbee professional championship highlights</t>
        </is>
      </c>
      <c r="C8860"/>
      <c r="D8860"/>
      <c r="E8860" t="inlineStr">
        <is>
          <t>https://www.youtube.com/results?search_query=Ultimate+Frisbee+professional+championship+highlights&amp;sp=EgQgAXAB</t>
        </is>
      </c>
    </row>
    <row r="8861" ht="25.5" customHeight="1">
      <c r="A8861" t="inlineStr">
        <is>
          <t>ultimate (sport)</t>
        </is>
      </c>
      <c r="B8861" t="inlineStr">
        <is>
          <t>Training routines for Ultimate Frisbee</t>
        </is>
      </c>
      <c r="C8861"/>
      <c r="D8861"/>
      <c r="E8861" t="inlineStr">
        <is>
          <t>https://www.youtube.com/results?search_query=Training+routines+for+Ultimate+Frisbee&amp;sp=EgQgAXAB</t>
        </is>
      </c>
    </row>
    <row r="8862" ht="25.5" customHeight="1">
      <c r="A8862" t="inlineStr">
        <is>
          <t>ultimate (sport)</t>
        </is>
      </c>
      <c r="B8862" t="inlineStr">
        <is>
          <t>Ultimate (sport) tips and tricks for gameplay</t>
        </is>
      </c>
      <c r="C8862"/>
      <c r="D8862"/>
      <c r="E8862" t="inlineStr">
        <is>
          <t>https://www.youtube.com/results?search_query=Ultimate+(sport)+tips+and+tricks+for+gameplay&amp;sp=EgQgAXAB</t>
        </is>
      </c>
    </row>
    <row r="8863" ht="25.5" customHeight="1">
      <c r="A8863" t="inlineStr">
        <is>
          <t>ultimate (sport)</t>
        </is>
      </c>
      <c r="B8863" t="inlineStr">
        <is>
          <t>Advanced moves in Ultimate Frisbee</t>
        </is>
      </c>
      <c r="C8863"/>
      <c r="D8863"/>
      <c r="E8863" t="inlineStr">
        <is>
          <t>https://www.youtube.com/results?search_query=Advanced+moves+in+Ultimate+Frisbee&amp;sp=EgQgAXAB</t>
        </is>
      </c>
    </row>
    <row r="8864" ht="25.5" customHeight="1">
      <c r="A8864" t="inlineStr">
        <is>
          <t>hurling</t>
        </is>
      </c>
      <c r="B8864" t="inlineStr">
        <is>
          <t>Introduction to hurling sport</t>
        </is>
      </c>
      <c r="C8864"/>
      <c r="D8864"/>
      <c r="E8864" t="inlineStr">
        <is>
          <t>https://www.youtube.com/results?search_query=Introduction+to+hurling+sport&amp;sp=EgQgAXAB</t>
        </is>
      </c>
    </row>
    <row r="8865" ht="25.5" customHeight="1">
      <c r="A8865" t="inlineStr">
        <is>
          <t>hurling</t>
        </is>
      </c>
      <c r="B8865" t="inlineStr">
        <is>
          <t>How to play hurling for beginners</t>
        </is>
      </c>
      <c r="C8865"/>
      <c r="D8865"/>
      <c r="E8865" t="inlineStr">
        <is>
          <t>https://www.youtube.com/results?search_query=How+to+play+hurling+for+beginners&amp;sp=EgQgAXAB</t>
        </is>
      </c>
    </row>
    <row r="8866" ht="25.5" customHeight="1">
      <c r="A8866" t="inlineStr">
        <is>
          <t>hurling</t>
        </is>
      </c>
      <c r="B8866" t="inlineStr">
        <is>
          <t>History of hurling</t>
        </is>
      </c>
      <c r="C8866"/>
      <c r="D8866"/>
      <c r="E8866" t="inlineStr">
        <is>
          <t>https://www.youtube.com/results?search_query=History+of+hurling&amp;sp=EgQgAXAB</t>
        </is>
      </c>
    </row>
    <row r="8867" ht="25.5" customHeight="1">
      <c r="A8867" t="inlineStr">
        <is>
          <t>hurling</t>
        </is>
      </c>
      <c r="B8867" t="inlineStr">
        <is>
          <t>Best hurling matches</t>
        </is>
      </c>
      <c r="C8867"/>
      <c r="D8867"/>
      <c r="E8867" t="inlineStr">
        <is>
          <t>https://www.youtube.com/results?search_query=Best+hurling+matches&amp;sp=EgQgAXAB</t>
        </is>
      </c>
    </row>
    <row r="8868" ht="25.5" customHeight="1">
      <c r="A8868" t="inlineStr">
        <is>
          <t>hurling</t>
        </is>
      </c>
      <c r="B8868" t="inlineStr">
        <is>
          <t>Rules of hurling explained</t>
        </is>
      </c>
      <c r="C8868"/>
      <c r="D8868"/>
      <c r="E8868" t="inlineStr">
        <is>
          <t>https://www.youtube.com/results?search_query=Rules+of+hurling+explained&amp;sp=EgQgAXAB</t>
        </is>
      </c>
    </row>
    <row r="8869" ht="25.5" customHeight="1">
      <c r="A8869" t="inlineStr">
        <is>
          <t>hurling</t>
        </is>
      </c>
      <c r="B8869" t="inlineStr">
        <is>
          <t>Day in the life of a professional hurling player</t>
        </is>
      </c>
      <c r="C8869"/>
      <c r="D8869"/>
      <c r="E8869" t="inlineStr">
        <is>
          <t>https://www.youtube.com/results?search_query=Day+in+the+life+of+a+professional+hurling+player&amp;sp=EgQgAXAB</t>
        </is>
      </c>
    </row>
    <row r="8870" ht="25.5" customHeight="1">
      <c r="A8870" t="inlineStr">
        <is>
          <t>hurling</t>
        </is>
      </c>
      <c r="B8870" t="inlineStr">
        <is>
          <t>Hurling training exercises and drills</t>
        </is>
      </c>
      <c r="C8870"/>
      <c r="D8870"/>
      <c r="E8870" t="inlineStr">
        <is>
          <t>https://www.youtube.com/results?search_query=Hurling+training+exercises+and+drills&amp;sp=EgQgAXAB</t>
        </is>
      </c>
    </row>
    <row r="8871" ht="25.5" customHeight="1">
      <c r="A8871" t="inlineStr">
        <is>
          <t>hurling</t>
        </is>
      </c>
      <c r="B8871" t="inlineStr">
        <is>
          <t>Hurling equipment and gear guide</t>
        </is>
      </c>
      <c r="C8871"/>
      <c r="D8871"/>
      <c r="E8871" t="inlineStr">
        <is>
          <t>https://www.youtube.com/results?search_query=Hurling+equipment+and+gear+guide&amp;sp=EgQgAXAB</t>
        </is>
      </c>
    </row>
    <row r="8872" ht="25.5" customHeight="1">
      <c r="A8872" t="inlineStr">
        <is>
          <t>hurling</t>
        </is>
      </c>
      <c r="B8872" t="inlineStr">
        <is>
          <t>Famous hurling players and their techniques</t>
        </is>
      </c>
      <c r="C8872"/>
      <c r="D8872"/>
      <c r="E8872" t="inlineStr">
        <is>
          <t>https://www.youtube.com/results?search_query=Famous+hurling+players+and+their+techniques&amp;sp=EgQgAXAB</t>
        </is>
      </c>
    </row>
    <row r="8873" ht="25.5" customHeight="1">
      <c r="A8873" t="inlineStr">
        <is>
          <t>hurling</t>
        </is>
      </c>
      <c r="B8873" t="inlineStr">
        <is>
          <t>How to improve your hurling skills</t>
        </is>
      </c>
      <c r="C8873"/>
      <c r="D8873"/>
      <c r="E8873" t="inlineStr">
        <is>
          <t>https://www.youtube.com/results?search_query=How+to+improve+your+hurling+skills&amp;sp=EgQgAXAB</t>
        </is>
      </c>
    </row>
    <row r="8874" ht="25.5" customHeight="1">
      <c r="A8874" t="inlineStr">
        <is>
          <t>netball</t>
        </is>
      </c>
      <c r="B8874" t="inlineStr">
        <is>
          <t>How to play netball for beginners</t>
        </is>
      </c>
      <c r="C8874"/>
      <c r="D8874"/>
      <c r="E8874" t="inlineStr">
        <is>
          <t>https://www.youtube.com/results?search_query=How+to+play+netball+for+beginners&amp;sp=EgQgAXAB</t>
        </is>
      </c>
    </row>
    <row r="8875" ht="25.5" customHeight="1">
      <c r="A8875" t="inlineStr">
        <is>
          <t>netball</t>
        </is>
      </c>
      <c r="B8875" t="inlineStr">
        <is>
          <t>Advanced netball techniques professional players use</t>
        </is>
      </c>
      <c r="C8875"/>
      <c r="D8875"/>
      <c r="E8875" t="inlineStr">
        <is>
          <t>https://www.youtube.com/results?search_query=Advanced+netball+techniques+professional+players+use&amp;sp=EgQgAXAB</t>
        </is>
      </c>
    </row>
    <row r="8876" ht="25.5" customHeight="1">
      <c r="A8876" t="inlineStr">
        <is>
          <t>netball</t>
        </is>
      </c>
      <c r="B8876" t="inlineStr">
        <is>
          <t>Day in the life of professional netball player</t>
        </is>
      </c>
      <c r="C8876"/>
      <c r="D8876"/>
      <c r="E8876" t="inlineStr">
        <is>
          <t>https://www.youtube.com/results?search_query=Day+in+the+life+of+professional+netball+player&amp;sp=EgQgAXAB</t>
        </is>
      </c>
    </row>
    <row r="8877" ht="25.5" customHeight="1">
      <c r="A8877" t="inlineStr">
        <is>
          <t>netball</t>
        </is>
      </c>
      <c r="B8877" t="inlineStr">
        <is>
          <t>Mastering netball shooting techniques</t>
        </is>
      </c>
      <c r="C8877"/>
      <c r="D8877"/>
      <c r="E8877" t="inlineStr">
        <is>
          <t>https://www.youtube.com/results?search_query=Mastering+netball+shooting+techniques&amp;sp=EgQgAXAB</t>
        </is>
      </c>
    </row>
    <row r="8878" ht="25.5" customHeight="1">
      <c r="A8878" t="inlineStr">
        <is>
          <t>netball</t>
        </is>
      </c>
      <c r="B8878" t="inlineStr">
        <is>
          <t>Step by step guide to netball defending strategies</t>
        </is>
      </c>
      <c r="C8878"/>
      <c r="D8878"/>
      <c r="E8878" t="inlineStr">
        <is>
          <t>https://www.youtube.com/results?search_query=Step+by+step+guide+to+netball+defending+strategies&amp;sp=EgQgAXAB</t>
        </is>
      </c>
    </row>
    <row r="8879" ht="25.5" customHeight="1">
      <c r="A8879" t="inlineStr">
        <is>
          <t>netball</t>
        </is>
      </c>
      <c r="B8879" t="inlineStr">
        <is>
          <t>Intense netball training exercises</t>
        </is>
      </c>
      <c r="C8879"/>
      <c r="D8879"/>
      <c r="E8879" t="inlineStr">
        <is>
          <t>https://www.youtube.com/results?search_query=Intense+netball+training+exercises&amp;sp=EgQgAXAB</t>
        </is>
      </c>
    </row>
    <row r="8880" ht="25.5" customHeight="1">
      <c r="A8880" t="inlineStr">
        <is>
          <t>netball</t>
        </is>
      </c>
      <c r="B8880" t="inlineStr">
        <is>
          <t>Historical moments in netball</t>
        </is>
      </c>
      <c r="C8880"/>
      <c r="D8880"/>
      <c r="E8880" t="inlineStr">
        <is>
          <t>https://www.youtube.com/results?search_query=Historical+moments+in+netball&amp;sp=EgQgAXAB</t>
        </is>
      </c>
    </row>
    <row r="8881" ht="25.5" customHeight="1">
      <c r="A8881" t="inlineStr">
        <is>
          <t>netball</t>
        </is>
      </c>
      <c r="B8881" t="inlineStr">
        <is>
          <t>Understanding the rules of netball</t>
        </is>
      </c>
      <c r="C8881"/>
      <c r="D8881"/>
      <c r="E8881" t="inlineStr">
        <is>
          <t>https://www.youtube.com/results?search_query=Understanding+the+rules+of+netball&amp;sp=EgQgAXAB</t>
        </is>
      </c>
    </row>
    <row r="8882" ht="25.5" customHeight="1">
      <c r="A8882" t="inlineStr">
        <is>
          <t>netball</t>
        </is>
      </c>
      <c r="B8882" t="inlineStr">
        <is>
          <t>Secrets of successful netball teamwork</t>
        </is>
      </c>
      <c r="C8882"/>
      <c r="D8882"/>
      <c r="E8882" t="inlineStr">
        <is>
          <t>https://www.youtube.com/results?search_query=Secrets+of+successful+netball+teamwork&amp;sp=EgQgAXAB</t>
        </is>
      </c>
    </row>
    <row r="8883" ht="25.5" customHeight="1">
      <c r="A8883" t="inlineStr">
        <is>
          <t>netball</t>
        </is>
      </c>
      <c r="B8883" t="inlineStr">
        <is>
          <t>Netball game highlevel competition full match</t>
        </is>
      </c>
      <c r="C8883"/>
      <c r="D8883"/>
      <c r="E8883" t="inlineStr">
        <is>
          <t>https://www.youtube.com/results?search_query=Netball+game+highlevel+competition+full+match&amp;sp=EgQgAXAB</t>
        </is>
      </c>
    </row>
    <row r="8884" ht="25.5" customHeight="1">
      <c r="A8884" t="inlineStr">
        <is>
          <t>3x3 (basketball)</t>
        </is>
      </c>
      <c r="B8884" t="inlineStr">
        <is>
          <t>How to play 3x3 basketball basics</t>
        </is>
      </c>
      <c r="C8884"/>
      <c r="D8884"/>
      <c r="E8884" t="inlineStr">
        <is>
          <t>https://www.youtube.com/results?search_query=How+to+play+3x3+basketball+basics&amp;sp=EgQgAXAB</t>
        </is>
      </c>
    </row>
    <row r="8885" ht="25.5" customHeight="1">
      <c r="A8885" t="inlineStr">
        <is>
          <t>3x3 (basketball)</t>
        </is>
      </c>
      <c r="B8885" t="inlineStr">
        <is>
          <t>3x3 basketball training routine</t>
        </is>
      </c>
      <c r="C8885"/>
      <c r="D8885"/>
      <c r="E8885" t="inlineStr">
        <is>
          <t>https://www.youtube.com/results?search_query=3x3+basketball+training+routine&amp;sp=EgQgAXAB</t>
        </is>
      </c>
    </row>
    <row r="8886" ht="25.5" customHeight="1">
      <c r="A8886" t="inlineStr">
        <is>
          <t>3x3 (basketball)</t>
        </is>
      </c>
      <c r="B8886" t="inlineStr">
        <is>
          <t>Best strategies for 3x3 basketball</t>
        </is>
      </c>
      <c r="C8886"/>
      <c r="D8886"/>
      <c r="E8886" t="inlineStr">
        <is>
          <t>https://www.youtube.com/results?search_query=Best+strategies+for+3x3+basketball&amp;sp=EgQgAXAB</t>
        </is>
      </c>
    </row>
    <row r="8887" ht="25.5" customHeight="1">
      <c r="A8887" t="inlineStr">
        <is>
          <t>3x3 (basketball)</t>
        </is>
      </c>
      <c r="B8887" t="inlineStr">
        <is>
          <t>Day in the life of a 3x3 basketball player</t>
        </is>
      </c>
      <c r="C8887"/>
      <c r="D8887"/>
      <c r="E8887" t="inlineStr">
        <is>
          <t>https://www.youtube.com/results?search_query=Day+in+the+life+of+a+3x3+basketball+player&amp;sp=EgQgAXAB</t>
        </is>
      </c>
    </row>
    <row r="8888" ht="25.5" customHeight="1">
      <c r="A8888" t="inlineStr">
        <is>
          <t>3x3 (basketball)</t>
        </is>
      </c>
      <c r="B8888" t="inlineStr">
        <is>
          <t>3x3 basketball game highlights</t>
        </is>
      </c>
      <c r="C8888"/>
      <c r="D8888"/>
      <c r="E8888" t="inlineStr">
        <is>
          <t>https://www.youtube.com/results?search_query=3x3+basketball+game+highlights&amp;sp=EgQgAXAB</t>
        </is>
      </c>
    </row>
    <row r="8889" ht="25.5" customHeight="1">
      <c r="A8889" t="inlineStr">
        <is>
          <t>3x3 (basketball)</t>
        </is>
      </c>
      <c r="B8889" t="inlineStr">
        <is>
          <t>3x3 basketball tournament full matches</t>
        </is>
      </c>
      <c r="C8889"/>
      <c r="D8889"/>
      <c r="E8889" t="inlineStr">
        <is>
          <t>https://www.youtube.com/results?search_query=3x3+basketball+tournament+full+matches&amp;sp=EgQgAXAB</t>
        </is>
      </c>
    </row>
    <row r="8890" ht="25.5" customHeight="1">
      <c r="A8890" t="inlineStr">
        <is>
          <t>3x3 (basketball)</t>
        </is>
      </c>
      <c r="B8890" t="inlineStr">
        <is>
          <t>Expert tips for 3x3 basketball</t>
        </is>
      </c>
      <c r="C8890"/>
      <c r="D8890"/>
      <c r="E8890" t="inlineStr">
        <is>
          <t>https://www.youtube.com/results?search_query=Expert+tips+for+3x3+basketball&amp;sp=EgQgAXAB</t>
        </is>
      </c>
    </row>
    <row r="8891" ht="25.5" customHeight="1">
      <c r="A8891" t="inlineStr">
        <is>
          <t>3x3 (basketball)</t>
        </is>
      </c>
      <c r="B8891" t="inlineStr">
        <is>
          <t>3x3 basketball rules and scoring tutorial</t>
        </is>
      </c>
      <c r="C8891"/>
      <c r="D8891"/>
      <c r="E8891" t="inlineStr">
        <is>
          <t>https://www.youtube.com/results?search_query=3x3+basketball+rules+and+scoring+tutorial&amp;sp=EgQgAXAB</t>
        </is>
      </c>
    </row>
    <row r="8892" ht="25.5" customHeight="1">
      <c r="A8892" t="inlineStr">
        <is>
          <t>3x3 (basketball)</t>
        </is>
      </c>
      <c r="B8892" t="inlineStr">
        <is>
          <t>Coaching session for 3x3 basketball</t>
        </is>
      </c>
      <c r="C8892"/>
      <c r="D8892"/>
      <c r="E8892" t="inlineStr">
        <is>
          <t>https://www.youtube.com/results?search_query=Coaching+session+for+3x3+basketball&amp;sp=EgQgAXAB</t>
        </is>
      </c>
    </row>
    <row r="8893" ht="25.5" customHeight="1">
      <c r="A8893" t="inlineStr">
        <is>
          <t>3x3 (basketball)</t>
        </is>
      </c>
      <c r="B8893" t="inlineStr">
        <is>
          <t>How to prepare for a 3x3 basketball tournament</t>
        </is>
      </c>
      <c r="C8893"/>
      <c r="D8893"/>
      <c r="E8893" t="inlineStr">
        <is>
          <t>https://www.youtube.com/results?search_query=How+to+prepare+for+a+3x3+basketball+tournament&amp;sp=EgQgAXAB</t>
        </is>
      </c>
    </row>
    <row r="8894" ht="25.5" customHeight="1">
      <c r="A8894" t="inlineStr">
        <is>
          <t>streetball</t>
        </is>
      </c>
      <c r="B8894" t="inlineStr">
        <is>
          <t>Best streetball highlights</t>
        </is>
      </c>
      <c r="C8894"/>
      <c r="D8894"/>
      <c r="E8894" t="inlineStr">
        <is>
          <t>https://www.youtube.com/results?search_query=Best+streetball+highlights&amp;sp=EgQgAXAB</t>
        </is>
      </c>
    </row>
    <row r="8895" ht="25.5" customHeight="1">
      <c r="A8895" t="inlineStr">
        <is>
          <t>streetball</t>
        </is>
      </c>
      <c r="B8895" t="inlineStr">
        <is>
          <t>How to play streetball like a pro</t>
        </is>
      </c>
      <c r="C8895"/>
      <c r="D8895"/>
      <c r="E8895" t="inlineStr">
        <is>
          <t>https://www.youtube.com/results?search_query=How+to+play+streetball+like+a+pro&amp;sp=EgQgAXAB</t>
        </is>
      </c>
    </row>
    <row r="8896" ht="25.5" customHeight="1">
      <c r="A8896" t="inlineStr">
        <is>
          <t>streetball</t>
        </is>
      </c>
      <c r="B8896" t="inlineStr">
        <is>
          <t>Streetball skills tutorials</t>
        </is>
      </c>
      <c r="C8896"/>
      <c r="D8896"/>
      <c r="E8896" t="inlineStr">
        <is>
          <t>https://www.youtube.com/results?search_query=Streetball+skills+tutorials&amp;sp=EgQgAXAB</t>
        </is>
      </c>
    </row>
    <row r="8897" ht="25.5" customHeight="1">
      <c r="A8897" t="inlineStr">
        <is>
          <t>streetball</t>
        </is>
      </c>
      <c r="B8897" t="inlineStr">
        <is>
          <t>Day in the life of a streetball player</t>
        </is>
      </c>
      <c r="C8897"/>
      <c r="D8897"/>
      <c r="E8897" t="inlineStr">
        <is>
          <t>https://www.youtube.com/results?search_query=Day+in+the+life+of+a+streetball+player&amp;sp=EgQgAXAB</t>
        </is>
      </c>
    </row>
    <row r="8898" ht="25.5" customHeight="1">
      <c r="A8898" t="inlineStr">
        <is>
          <t>streetball</t>
        </is>
      </c>
      <c r="B8898" t="inlineStr">
        <is>
          <t>Top streetball moves to learn</t>
        </is>
      </c>
      <c r="C8898"/>
      <c r="D8898"/>
      <c r="E8898" t="inlineStr">
        <is>
          <t>https://www.youtube.com/results?search_query=Top+streetball+moves+to+learn&amp;sp=EgQgAXAB</t>
        </is>
      </c>
    </row>
    <row r="8899" ht="25.5" customHeight="1">
      <c r="A8899" t="inlineStr">
        <is>
          <t>streetball</t>
        </is>
      </c>
      <c r="B8899" t="inlineStr">
        <is>
          <t>Incredible streetball tricks and how to learn them</t>
        </is>
      </c>
      <c r="C8899"/>
      <c r="D8899"/>
      <c r="E8899" t="inlineStr">
        <is>
          <t>https://www.youtube.com/results?search_query=Incredible+streetball+tricks+and+how+to+learn+them&amp;sp=EgQgAXAB</t>
        </is>
      </c>
    </row>
    <row r="8900" ht="25.5" customHeight="1">
      <c r="A8900" t="inlineStr">
        <is>
          <t>streetball</t>
        </is>
      </c>
      <c r="B8900" t="inlineStr">
        <is>
          <t>Guide to streetball rules and gameplay</t>
        </is>
      </c>
      <c r="C8900"/>
      <c r="D8900"/>
      <c r="E8900" t="inlineStr">
        <is>
          <t>https://www.youtube.com/results?search_query=Guide+to+streetball+rules+and+gameplay&amp;sp=EgQgAXAB</t>
        </is>
      </c>
    </row>
    <row r="8901" ht="25.5" customHeight="1">
      <c r="A8901" t="inlineStr">
        <is>
          <t>streetball</t>
        </is>
      </c>
      <c r="B8901" t="inlineStr">
        <is>
          <t>Famous streetball players and their highlights</t>
        </is>
      </c>
      <c r="C8901"/>
      <c r="D8901"/>
      <c r="E8901" t="inlineStr">
        <is>
          <t>https://www.youtube.com/results?search_query=Famous+streetball+players+and+their+highlights&amp;sp=EgQgAXAB</t>
        </is>
      </c>
    </row>
    <row r="8902" ht="25.5" customHeight="1">
      <c r="A8902" t="inlineStr">
        <is>
          <t>streetball</t>
        </is>
      </c>
      <c r="B8902" t="inlineStr">
        <is>
          <t>Essential tips for streetball beginners</t>
        </is>
      </c>
      <c r="C8902"/>
      <c r="D8902"/>
      <c r="E8902" t="inlineStr">
        <is>
          <t>https://www.youtube.com/results?search_query=Essential+tips+for+streetball+beginners&amp;sp=EgQgAXAB</t>
        </is>
      </c>
    </row>
    <row r="8903" ht="25.5" customHeight="1">
      <c r="A8903" t="inlineStr">
        <is>
          <t>streetball</t>
        </is>
      </c>
      <c r="B8903" t="inlineStr">
        <is>
          <t>How to improve your streetball game</t>
        </is>
      </c>
      <c r="C8903"/>
      <c r="D8903"/>
      <c r="E8903" t="inlineStr">
        <is>
          <t>https://www.youtube.com/results?search_query=How+to+improve+your+streetball+game&amp;sp=EgQgAXAB</t>
        </is>
      </c>
    </row>
    <row r="8904" ht="25.5" customHeight="1">
      <c r="A8904" t="inlineStr">
        <is>
          <t>wheelchair basketball</t>
        </is>
      </c>
      <c r="B8904" t="inlineStr">
        <is>
          <t>How to play wheelchair basketball for beginners</t>
        </is>
      </c>
      <c r="C8904"/>
      <c r="D8904"/>
      <c r="E8904" t="inlineStr">
        <is>
          <t>https://www.youtube.com/results?search_query=How+to+play+wheelchair+basketball+for+beginners&amp;sp=EgQgAXAB</t>
        </is>
      </c>
    </row>
    <row r="8905" ht="25.5" customHeight="1">
      <c r="A8905" t="inlineStr">
        <is>
          <t>wheelchair basketball</t>
        </is>
      </c>
      <c r="B8905" t="inlineStr">
        <is>
          <t>Best techniques in wheelchair basketball</t>
        </is>
      </c>
      <c r="C8905"/>
      <c r="D8905"/>
      <c r="E8905" t="inlineStr">
        <is>
          <t>https://www.youtube.com/results?search_query=Best+techniques+in+wheelchair+basketball&amp;sp=EgQgAXAB</t>
        </is>
      </c>
    </row>
    <row r="8906" ht="25.5" customHeight="1">
      <c r="A8906" t="inlineStr">
        <is>
          <t>wheelchair basketball</t>
        </is>
      </c>
      <c r="B8906" t="inlineStr">
        <is>
          <t>Day in the life of a wheelchair basketball player</t>
        </is>
      </c>
      <c r="C8906"/>
      <c r="D8906"/>
      <c r="E8906" t="inlineStr">
        <is>
          <t>https://www.youtube.com/results?search_query=Day+in+the+life+of+a+wheelchair+basketball+player&amp;sp=EgQgAXAB</t>
        </is>
      </c>
    </row>
    <row r="8907" ht="25.5" customHeight="1">
      <c r="A8907" t="inlineStr">
        <is>
          <t>wheelchair basketball</t>
        </is>
      </c>
      <c r="B8907" t="inlineStr">
        <is>
          <t>Wheelchair basketball training drills</t>
        </is>
      </c>
      <c r="C8907"/>
      <c r="D8907"/>
      <c r="E8907" t="inlineStr">
        <is>
          <t>https://www.youtube.com/results?search_query=Wheelchair+basketball+training+drills&amp;sp=EgQgAXAB</t>
        </is>
      </c>
    </row>
    <row r="8908" ht="25.5" customHeight="1">
      <c r="A8908" t="inlineStr">
        <is>
          <t>wheelchair basketball</t>
        </is>
      </c>
      <c r="B8908" t="inlineStr">
        <is>
          <t>Championship wheelchair basketball matches</t>
        </is>
      </c>
      <c r="C8908"/>
      <c r="D8908"/>
      <c r="E8908" t="inlineStr">
        <is>
          <t>https://www.youtube.com/results?search_query=Championship+wheelchair+basketball+matches&amp;sp=EgQgAXAB</t>
        </is>
      </c>
    </row>
    <row r="8909" ht="25.5" customHeight="1">
      <c r="A8909" t="inlineStr">
        <is>
          <t>wheelchair basketball</t>
        </is>
      </c>
      <c r="B8909" t="inlineStr">
        <is>
          <t>Introduction to wheelchair basketball rules</t>
        </is>
      </c>
      <c r="C8909"/>
      <c r="D8909"/>
      <c r="E8909" t="inlineStr">
        <is>
          <t>https://www.youtube.com/results?search_query=Introduction+to+wheelchair+basketball+rules&amp;sp=EgQgAXAB</t>
        </is>
      </c>
    </row>
    <row r="8910" ht="25.5" customHeight="1">
      <c r="A8910" t="inlineStr">
        <is>
          <t>wheelchair basketball</t>
        </is>
      </c>
      <c r="B8910" t="inlineStr">
        <is>
          <t>Professional wheelchair basketball player interview</t>
        </is>
      </c>
      <c r="C8910"/>
      <c r="D8910"/>
      <c r="E8910" t="inlineStr">
        <is>
          <t>https://www.youtube.com/results?search_query=Professional+wheelchair+basketball+player+interview&amp;sp=EgQgAXAB</t>
        </is>
      </c>
    </row>
    <row r="8911" ht="25.5" customHeight="1">
      <c r="A8911" t="inlineStr">
        <is>
          <t>wheelchair basketball</t>
        </is>
      </c>
      <c r="B8911" t="inlineStr">
        <is>
          <t>Wheelchair basketball team practice session</t>
        </is>
      </c>
      <c r="C8911"/>
      <c r="D8911"/>
      <c r="E8911" t="inlineStr">
        <is>
          <t>https://www.youtube.com/results?search_query=Wheelchair+basketball+team+practice+session&amp;sp=EgQgAXAB</t>
        </is>
      </c>
    </row>
    <row r="8912" ht="25.5" customHeight="1">
      <c r="A8912" t="inlineStr">
        <is>
          <t>wheelchair basketball</t>
        </is>
      </c>
      <c r="B8912" t="inlineStr">
        <is>
          <t>Improving speed and agility in wheelchair basketball</t>
        </is>
      </c>
      <c r="C8912"/>
      <c r="D8912"/>
      <c r="E8912" t="inlineStr">
        <is>
          <t>https://www.youtube.com/results?search_query=Improving+speed+and+agility+in+wheelchair+basketball&amp;sp=EgQgAXAB</t>
        </is>
      </c>
    </row>
    <row r="8913" ht="25.5" customHeight="1">
      <c r="A8913" t="inlineStr">
        <is>
          <t>wheelchair basketball</t>
        </is>
      </c>
      <c r="B8913" t="inlineStr">
        <is>
          <t>Inspirational stories from wheelchair basketball athletes</t>
        </is>
      </c>
      <c r="C8913"/>
      <c r="D8913"/>
      <c r="E8913" t="inlineStr">
        <is>
          <t>https://www.youtube.com/results?search_query=Inspirational+stories+from+wheelchair+basketball+athletes&amp;sp=EgQgAXAB</t>
        </is>
      </c>
    </row>
    <row r="8914" ht="25.5" customHeight="1">
      <c r="A8914" t="inlineStr">
        <is>
          <t>korfball</t>
        </is>
      </c>
      <c r="B8914" t="inlineStr">
        <is>
          <t>How to play korfball for beginners</t>
        </is>
      </c>
      <c r="C8914"/>
      <c r="D8914"/>
      <c r="E8914" t="inlineStr">
        <is>
          <t>https://www.youtube.com/results?search_query=How+to+play+korfball+for+beginners&amp;sp=EgQgAXAB</t>
        </is>
      </c>
    </row>
    <row r="8915" ht="25.5" customHeight="1">
      <c r="A8915" t="inlineStr">
        <is>
          <t>korfball</t>
        </is>
      </c>
      <c r="B8915" t="inlineStr">
        <is>
          <t>Korfball championship highlights</t>
        </is>
      </c>
      <c r="C8915"/>
      <c r="D8915"/>
      <c r="E8915" t="inlineStr">
        <is>
          <t>https://www.youtube.com/results?search_query=Korfball+championship+highlights&amp;sp=EgQgAXAB</t>
        </is>
      </c>
    </row>
    <row r="8916" ht="25.5" customHeight="1">
      <c r="A8916" t="inlineStr">
        <is>
          <t>korfball</t>
        </is>
      </c>
      <c r="B8916" t="inlineStr">
        <is>
          <t>Best korfball strategies</t>
        </is>
      </c>
      <c r="C8916"/>
      <c r="D8916"/>
      <c r="E8916" t="inlineStr">
        <is>
          <t>https://www.youtube.com/results?search_query=Best+korfball+strategies&amp;sp=EgQgAXAB</t>
        </is>
      </c>
    </row>
    <row r="8917" ht="25.5" customHeight="1">
      <c r="A8917" t="inlineStr">
        <is>
          <t>korfball</t>
        </is>
      </c>
      <c r="B8917" t="inlineStr">
        <is>
          <t>A day in the life of a professional korfball player</t>
        </is>
      </c>
      <c r="C8917"/>
      <c r="D8917"/>
      <c r="E8917" t="inlineStr">
        <is>
          <t>https://www.youtube.com/results?search_query=A+day+in+the+life+of+a+professional+korfball+player&amp;sp=EgQgAXAB</t>
        </is>
      </c>
    </row>
    <row r="8918" ht="25.5" customHeight="1">
      <c r="A8918" t="inlineStr">
        <is>
          <t>korfball</t>
        </is>
      </c>
      <c r="B8918" t="inlineStr">
        <is>
          <t>Korfball training exercises</t>
        </is>
      </c>
      <c r="C8918"/>
      <c r="D8918"/>
      <c r="E8918" t="inlineStr">
        <is>
          <t>https://www.youtube.com/results?search_query=Korfball+training+exercises&amp;sp=EgQgAXAB</t>
        </is>
      </c>
    </row>
    <row r="8919" ht="25.5" customHeight="1">
      <c r="A8919" t="inlineStr">
        <is>
          <t>korfball</t>
        </is>
      </c>
      <c r="B8919" t="inlineStr">
        <is>
          <t>Top 10 korfball plays of all time</t>
        </is>
      </c>
      <c r="C8919"/>
      <c r="D8919"/>
      <c r="E8919" t="inlineStr">
        <is>
          <t>https://www.youtube.com/results?search_query=Top+10+korfball+plays+of+all+time&amp;sp=EgQgAXAB</t>
        </is>
      </c>
    </row>
    <row r="8920" ht="25.5" customHeight="1">
      <c r="A8920" t="inlineStr">
        <is>
          <t>korfball</t>
        </is>
      </c>
      <c r="B8920" t="inlineStr">
        <is>
          <t>Analysis of korfball gameplay</t>
        </is>
      </c>
      <c r="C8920"/>
      <c r="D8920"/>
      <c r="E8920" t="inlineStr">
        <is>
          <t>https://www.youtube.com/results?search_query=Analysis+of+korfball+gameplay&amp;sp=EgQgAXAB</t>
        </is>
      </c>
    </row>
    <row r="8921" ht="25.5" customHeight="1">
      <c r="A8921" t="inlineStr">
        <is>
          <t>korfball</t>
        </is>
      </c>
      <c r="B8921" t="inlineStr">
        <is>
          <t>How to improve your korfball shooting skills</t>
        </is>
      </c>
      <c r="C8921"/>
      <c r="D8921"/>
      <c r="E8921" t="inlineStr">
        <is>
          <t>https://www.youtube.com/results?search_query=How+to+improve+your+korfball+shooting+skills&amp;sp=EgQgAXAB</t>
        </is>
      </c>
    </row>
    <row r="8922" ht="25.5" customHeight="1">
      <c r="A8922" t="inlineStr">
        <is>
          <t>korfball</t>
        </is>
      </c>
      <c r="B8922" t="inlineStr">
        <is>
          <t>Understanding the rules of korfball</t>
        </is>
      </c>
      <c r="C8922"/>
      <c r="D8922"/>
      <c r="E8922" t="inlineStr">
        <is>
          <t>https://www.youtube.com/results?search_query=Understanding+the+rules+of+korfball&amp;sp=EgQgAXAB</t>
        </is>
      </c>
    </row>
    <row r="8923" ht="25.5" customHeight="1">
      <c r="A8923" t="inlineStr">
        <is>
          <t>korfball</t>
        </is>
      </c>
      <c r="B8923" t="inlineStr">
        <is>
          <t>Indepth korfball game breakdown</t>
        </is>
      </c>
      <c r="C8923"/>
      <c r="D8923"/>
      <c r="E8923" t="inlineStr">
        <is>
          <t>https://www.youtube.com/results?search_query=Indepth+korfball+game+breakdown&amp;sp=EgQgAXAB</t>
        </is>
      </c>
    </row>
    <row r="8924" ht="25.5" customHeight="1">
      <c r="A8924" t="inlineStr">
        <is>
          <t>slamball</t>
        </is>
      </c>
      <c r="B8924" t="inlineStr">
        <is>
          <t>Slamball highlights and best moments</t>
        </is>
      </c>
      <c r="C8924"/>
      <c r="D8924"/>
      <c r="E8924" t="inlineStr">
        <is>
          <t>https://www.youtube.com/results?search_query=Slamball+highlights+and+best+moments&amp;sp=EgQgAXAB</t>
        </is>
      </c>
    </row>
    <row r="8925" ht="25.5" customHeight="1">
      <c r="A8925" t="inlineStr">
        <is>
          <t>slamball</t>
        </is>
      </c>
      <c r="B8925" t="inlineStr">
        <is>
          <t>Beginners guide on how to play Slamball</t>
        </is>
      </c>
      <c r="C8925"/>
      <c r="D8925"/>
      <c r="E8925" t="inlineStr">
        <is>
          <t>https://www.youtube.com/results?search_query=Beginners+guide+on+how+to+play+Slamball&amp;sp=EgQgAXAB</t>
        </is>
      </c>
    </row>
    <row r="8926" ht="25.5" customHeight="1">
      <c r="A8926" t="inlineStr">
        <is>
          <t>slamball</t>
        </is>
      </c>
      <c r="B8926" t="inlineStr">
        <is>
          <t>Pro players demonstrating Slamball tricks</t>
        </is>
      </c>
      <c r="C8926"/>
      <c r="D8926"/>
      <c r="E8926" t="inlineStr">
        <is>
          <t>https://www.youtube.com/results?search_query=Pro+players+demonstrating+Slamball+tricks&amp;sp=EgQgAXAB</t>
        </is>
      </c>
    </row>
    <row r="8927" ht="25.5" customHeight="1">
      <c r="A8927" t="inlineStr">
        <is>
          <t>slamball</t>
        </is>
      </c>
      <c r="B8927" t="inlineStr">
        <is>
          <t>Day in the life of a Slamball player</t>
        </is>
      </c>
      <c r="C8927"/>
      <c r="D8927"/>
      <c r="E8927" t="inlineStr">
        <is>
          <t>https://www.youtube.com/results?search_query=Day+in+the+life+of+a+Slamball+player&amp;sp=EgQgAXAB</t>
        </is>
      </c>
    </row>
    <row r="8928" ht="25.5" customHeight="1">
      <c r="A8928" t="inlineStr">
        <is>
          <t>slamball</t>
        </is>
      </c>
      <c r="B8928" t="inlineStr">
        <is>
          <t>Slamball games full matches</t>
        </is>
      </c>
      <c r="C8928"/>
      <c r="D8928"/>
      <c r="E8928" t="inlineStr">
        <is>
          <t>https://www.youtube.com/results?search_query=Slamball+games+full+matches&amp;sp=EgQgAXAB</t>
        </is>
      </c>
    </row>
    <row r="8929" ht="25.5" customHeight="1">
      <c r="A8929" t="inlineStr">
        <is>
          <t>slamball</t>
        </is>
      </c>
      <c r="B8929" t="inlineStr">
        <is>
          <t>Indepth tutorial on Slamball rules</t>
        </is>
      </c>
      <c r="C8929"/>
      <c r="D8929"/>
      <c r="E8929" t="inlineStr">
        <is>
          <t>https://www.youtube.com/results?search_query=Indepth+tutorial+on+Slamball+rules&amp;sp=EgQgAXAB</t>
        </is>
      </c>
    </row>
    <row r="8930" ht="25.5" customHeight="1">
      <c r="A8930" t="inlineStr">
        <is>
          <t>slamball</t>
        </is>
      </c>
      <c r="B8930" t="inlineStr">
        <is>
          <t>How to train for Slamball at home</t>
        </is>
      </c>
      <c r="C8930"/>
      <c r="D8930"/>
      <c r="E8930" t="inlineStr">
        <is>
          <t>https://www.youtube.com/results?search_query=How+to+train+for+Slamball+at+home&amp;sp=EgQgAXAB</t>
        </is>
      </c>
    </row>
    <row r="8931" ht="25.5" customHeight="1">
      <c r="A8931" t="inlineStr">
        <is>
          <t>slamball</t>
        </is>
      </c>
      <c r="B8931" t="inlineStr">
        <is>
          <t>Professional Slamball championships</t>
        </is>
      </c>
      <c r="C8931"/>
      <c r="D8931"/>
      <c r="E8931" t="inlineStr">
        <is>
          <t>https://www.youtube.com/results?search_query=Professional+Slamball+championships&amp;sp=EgQgAXAB</t>
        </is>
      </c>
    </row>
    <row r="8932" ht="25.5" customHeight="1">
      <c r="A8932" t="inlineStr">
        <is>
          <t>slamball</t>
        </is>
      </c>
      <c r="B8932" t="inlineStr">
        <is>
          <t>Advanced techniques in playing Slamball</t>
        </is>
      </c>
      <c r="C8932"/>
      <c r="D8932"/>
      <c r="E8932" t="inlineStr">
        <is>
          <t>https://www.youtube.com/results?search_query=Advanced+techniques+in+playing+Slamball&amp;sp=EgQgAXAB</t>
        </is>
      </c>
    </row>
    <row r="8933" ht="25.5" customHeight="1">
      <c r="A8933" t="inlineStr">
        <is>
          <t>slamball</t>
        </is>
      </c>
      <c r="B8933" t="inlineStr">
        <is>
          <t>Slamball teams and player profiles</t>
        </is>
      </c>
      <c r="C8933"/>
      <c r="D8933"/>
      <c r="E8933" t="inlineStr">
        <is>
          <t>https://www.youtube.com/results?search_query=Slamball+teams+and+player+profiles&amp;sp=EgQgAXAB</t>
        </is>
      </c>
    </row>
    <row r="8934" ht="25.5" customHeight="1">
      <c r="A8934" t="inlineStr">
        <is>
          <t>kickball</t>
        </is>
      </c>
      <c r="B8934" t="inlineStr">
        <is>
          <t>How to play kickball for beginners'</t>
        </is>
      </c>
      <c r="C8934"/>
      <c r="D8934"/>
      <c r="E8934" t="inlineStr">
        <is>
          <t>https://www.youtube.com/results?search_query=How+to+play+kickball+for+beginners'&amp;sp=EgQgAXAB</t>
        </is>
      </c>
    </row>
    <row r="8935" ht="25.5" customHeight="1">
      <c r="A8935" t="inlineStr">
        <is>
          <t>kickball</t>
        </is>
      </c>
      <c r="B8935" t="inlineStr">
        <is>
          <t>Kickball tournament highlights'</t>
        </is>
      </c>
      <c r="C8935"/>
      <c r="D8935"/>
      <c r="E8935" t="inlineStr">
        <is>
          <t>https://www.youtube.com/results?search_query=Kickball+tournament+highlights'&amp;sp=EgQgAXAB</t>
        </is>
      </c>
    </row>
    <row r="8936" ht="25.5" customHeight="1">
      <c r="A8936" t="inlineStr">
        <is>
          <t>kickball</t>
        </is>
      </c>
      <c r="B8936" t="inlineStr">
        <is>
          <t>Kickball rules and strategies for winning'</t>
        </is>
      </c>
      <c r="C8936"/>
      <c r="D8936"/>
      <c r="E8936" t="inlineStr">
        <is>
          <t>https://www.youtube.com/results?search_query=Kickball+rules+and+strategies+for+winning'&amp;sp=EgQgAXAB</t>
        </is>
      </c>
    </row>
    <row r="8937" ht="25.5" customHeight="1">
      <c r="A8937" t="inlineStr">
        <is>
          <t>kickball</t>
        </is>
      </c>
      <c r="B8937" t="inlineStr">
        <is>
          <t>Day in the life of professional kickball player'</t>
        </is>
      </c>
      <c r="C8937"/>
      <c r="D8937"/>
      <c r="E8937" t="inlineStr">
        <is>
          <t>https://www.youtube.com/results?search_query=Day+in+the+life+of+professional+kickball+player'&amp;sp=EgQgAXAB</t>
        </is>
      </c>
    </row>
    <row r="8938" ht="25.5" customHeight="1">
      <c r="A8938" t="inlineStr">
        <is>
          <t>kickball</t>
        </is>
      </c>
      <c r="B8938" t="inlineStr">
        <is>
          <t>Workout routine for kickball players'</t>
        </is>
      </c>
      <c r="C8938"/>
      <c r="D8938"/>
      <c r="E8938" t="inlineStr">
        <is>
          <t>https://www.youtube.com/results?search_query=Workout+routine+for+kickball+players'&amp;sp=EgQgAXAB</t>
        </is>
      </c>
    </row>
    <row r="8939" ht="25.5" customHeight="1">
      <c r="A8939" t="inlineStr">
        <is>
          <t>kickball</t>
        </is>
      </c>
      <c r="B8939" t="inlineStr">
        <is>
          <t>Proper technique for a kickball kick'</t>
        </is>
      </c>
      <c r="C8939"/>
      <c r="D8939"/>
      <c r="E8939" t="inlineStr">
        <is>
          <t>https://www.youtube.com/results?search_query=Proper+technique+for+a+kickball+kick'&amp;sp=EgQgAXAB</t>
        </is>
      </c>
    </row>
    <row r="8940" ht="25.5" customHeight="1">
      <c r="A8940" t="inlineStr">
        <is>
          <t>kickball</t>
        </is>
      </c>
      <c r="B8940" t="inlineStr">
        <is>
          <t>How to organize a kickball league'</t>
        </is>
      </c>
      <c r="C8940"/>
      <c r="D8940"/>
      <c r="E8940" t="inlineStr">
        <is>
          <t>https://www.youtube.com/results?search_query=How+to+organize+a+kickball+league'&amp;sp=EgQgAXAB</t>
        </is>
      </c>
    </row>
    <row r="8941" ht="25.5" customHeight="1">
      <c r="A8941" t="inlineStr">
        <is>
          <t>kickball</t>
        </is>
      </c>
      <c r="B8941" t="inlineStr">
        <is>
          <t>Kickball game full match'</t>
        </is>
      </c>
      <c r="C8941"/>
      <c r="D8941"/>
      <c r="E8941" t="inlineStr">
        <is>
          <t>https://www.youtube.com/results?search_query=Kickball+game+full+match'&amp;sp=EgQgAXAB</t>
        </is>
      </c>
    </row>
    <row r="8942" ht="25.5" customHeight="1">
      <c r="A8942" t="inlineStr">
        <is>
          <t>kickball</t>
        </is>
      </c>
      <c r="B8942" t="inlineStr">
        <is>
          <t>Youth kickball drill and practices'</t>
        </is>
      </c>
      <c r="C8942"/>
      <c r="D8942"/>
      <c r="E8942" t="inlineStr">
        <is>
          <t>https://www.youtube.com/results?search_query=Youth+kickball+drill+and+practices'&amp;sp=EgQgAXAB</t>
        </is>
      </c>
    </row>
    <row r="8943" ht="25.5" customHeight="1">
      <c r="A8943" t="inlineStr">
        <is>
          <t>kickball</t>
        </is>
      </c>
      <c r="B8943" t="inlineStr">
        <is>
          <t>Recreation vs Competitive Kickball: What's the difference?'</t>
        </is>
      </c>
      <c r="C8943"/>
      <c r="D8943"/>
      <c r="E8943" t="inlineStr">
        <is>
          <t>https://www.youtube.com/results?search_query=Recreation+vs+Competitive+Kickball:+What's+the+difference?'&amp;sp=EgQgAXAB</t>
        </is>
      </c>
    </row>
    <row r="8944" ht="25.5" customHeight="1">
      <c r="A8944" t="inlineStr">
        <is>
          <t>baseball</t>
        </is>
      </c>
      <c r="B8944" t="inlineStr">
        <is>
          <t>How to play baseball for beginners</t>
        </is>
      </c>
      <c r="C8944"/>
      <c r="D8944"/>
      <c r="E8944" t="inlineStr">
        <is>
          <t>https://www.youtube.com/results?search_query=How+to+play+baseball+for+beginners&amp;sp=EgQgAXAB</t>
        </is>
      </c>
    </row>
    <row r="8945" ht="25.5" customHeight="1">
      <c r="A8945" t="inlineStr">
        <is>
          <t>baseball</t>
        </is>
      </c>
      <c r="B8945" t="inlineStr">
        <is>
          <t>Baseball training drills for kids</t>
        </is>
      </c>
      <c r="C8945"/>
      <c r="D8945"/>
      <c r="E8945" t="inlineStr">
        <is>
          <t>https://www.youtube.com/results?search_query=Baseball+training+drills+for+kids&amp;sp=EgQgAXAB</t>
        </is>
      </c>
    </row>
    <row r="8946" ht="25.5" customHeight="1">
      <c r="A8946" t="inlineStr">
        <is>
          <t>baseball</t>
        </is>
      </c>
      <c r="B8946" t="inlineStr">
        <is>
          <t>Complete guide to baseball rules</t>
        </is>
      </c>
      <c r="C8946"/>
      <c r="D8946"/>
      <c r="E8946" t="inlineStr">
        <is>
          <t>https://www.youtube.com/results?search_query=Complete+guide+to+baseball+rules&amp;sp=EgQgAXAB</t>
        </is>
      </c>
    </row>
    <row r="8947" ht="25.5" customHeight="1">
      <c r="A8947" t="inlineStr">
        <is>
          <t>baseball</t>
        </is>
      </c>
      <c r="B8947" t="inlineStr">
        <is>
          <t>Day in the life of a professional baseball player</t>
        </is>
      </c>
      <c r="C8947"/>
      <c r="D8947"/>
      <c r="E8947" t="inlineStr">
        <is>
          <t>https://www.youtube.com/results?search_query=Day+in+the+life+of+a+professional+baseball+player&amp;sp=EgQgAXAB</t>
        </is>
      </c>
    </row>
    <row r="8948" ht="25.5" customHeight="1">
      <c r="A8948" t="inlineStr">
        <is>
          <t>baseball</t>
        </is>
      </c>
      <c r="B8948" t="inlineStr">
        <is>
          <t>Essential baseball equipment and how to use it</t>
        </is>
      </c>
      <c r="C8948"/>
      <c r="D8948"/>
      <c r="E8948" t="inlineStr">
        <is>
          <t>https://www.youtube.com/results?search_query=Essential+baseball+equipment+and+how+to+use+it&amp;sp=EgQgAXAB</t>
        </is>
      </c>
    </row>
    <row r="8949" ht="25.5" customHeight="1">
      <c r="A8949" t="inlineStr">
        <is>
          <t>baseball</t>
        </is>
      </c>
      <c r="B8949" t="inlineStr">
        <is>
          <t>Best baseball games in history</t>
        </is>
      </c>
      <c r="C8949"/>
      <c r="D8949"/>
      <c r="E8949" t="inlineStr">
        <is>
          <t>https://www.youtube.com/results?search_query=Best+baseball+games+in+history&amp;sp=EgQgAXAB</t>
        </is>
      </c>
    </row>
    <row r="8950" ht="25.5" customHeight="1">
      <c r="A8950" t="inlineStr">
        <is>
          <t>baseball</t>
        </is>
      </c>
      <c r="B8950" t="inlineStr">
        <is>
          <t>Improving baseball throwing technique</t>
        </is>
      </c>
      <c r="C8950"/>
      <c r="D8950"/>
      <c r="E8950" t="inlineStr">
        <is>
          <t>https://www.youtube.com/results?search_query=Improving+baseball+throwing+technique&amp;sp=EgQgAXAB</t>
        </is>
      </c>
    </row>
    <row r="8951" ht="25.5" customHeight="1">
      <c r="A8951" t="inlineStr">
        <is>
          <t>baseball</t>
        </is>
      </c>
      <c r="B8951" t="inlineStr">
        <is>
          <t>Mastering baseball batting: Tips and tricks</t>
        </is>
      </c>
      <c r="C8951"/>
      <c r="D8951"/>
      <c r="E8951" t="inlineStr">
        <is>
          <t>https://www.youtube.com/results?search_query=Mastering+baseball+batting:+Tips+and+tricks&amp;sp=EgQgAXAB</t>
        </is>
      </c>
    </row>
    <row r="8952" ht="25.5" customHeight="1">
      <c r="A8952" t="inlineStr">
        <is>
          <t>baseball</t>
        </is>
      </c>
      <c r="B8952" t="inlineStr">
        <is>
          <t>Baseball strategies and game tactics</t>
        </is>
      </c>
      <c r="C8952"/>
      <c r="D8952"/>
      <c r="E8952" t="inlineStr">
        <is>
          <t>https://www.youtube.com/results?search_query=Baseball+strategies+and+game+tactics&amp;sp=EgQgAXAB</t>
        </is>
      </c>
    </row>
    <row r="8953" ht="25.5" customHeight="1">
      <c r="A8953" t="inlineStr">
        <is>
          <t>baseball</t>
        </is>
      </c>
      <c r="B8953" t="inlineStr">
        <is>
          <t>How to understand baseball scores and statistics</t>
        </is>
      </c>
      <c r="C8953"/>
      <c r="D8953"/>
      <c r="E8953" t="inlineStr">
        <is>
          <t>https://www.youtube.com/results?search_query=How+to+understand+baseball+scores+and+statistics&amp;sp=EgQgAXAB</t>
        </is>
      </c>
    </row>
    <row r="8954" ht="25.5" customHeight="1">
      <c r="A8954" t="inlineStr">
        <is>
          <t>cricket</t>
        </is>
      </c>
      <c r="B8954" t="inlineStr">
        <is>
          <t>How to play cricket for beginners</t>
        </is>
      </c>
      <c r="C8954"/>
      <c r="D8954"/>
      <c r="E8954" t="inlineStr">
        <is>
          <t>https://www.youtube.com/results?search_query=How+to+play+cricket+for+beginners&amp;sp=EgQgAXAB</t>
        </is>
      </c>
    </row>
    <row r="8955" ht="25.5" customHeight="1">
      <c r="A8955" t="inlineStr">
        <is>
          <t>cricket</t>
        </is>
      </c>
      <c r="B8955" t="inlineStr">
        <is>
          <t>Cricket match highlights</t>
        </is>
      </c>
      <c r="C8955"/>
      <c r="D8955"/>
      <c r="E8955" t="inlineStr">
        <is>
          <t>https://www.youtube.com/results?search_query=Cricket+match+highlights&amp;sp=EgQgAXAB</t>
        </is>
      </c>
    </row>
    <row r="8956" ht="25.5" customHeight="1">
      <c r="A8956" t="inlineStr">
        <is>
          <t>cricket</t>
        </is>
      </c>
      <c r="B8956" t="inlineStr">
        <is>
          <t>Day in the life of a professional cricket player</t>
        </is>
      </c>
      <c r="C8956"/>
      <c r="D8956"/>
      <c r="E8956" t="inlineStr">
        <is>
          <t>https://www.youtube.com/results?search_query=Day+in+the+life+of+a+professional+cricket+player&amp;sp=EgQgAXAB</t>
        </is>
      </c>
    </row>
    <row r="8957" ht="25.5" customHeight="1">
      <c r="A8957" t="inlineStr">
        <is>
          <t>cricket</t>
        </is>
      </c>
      <c r="B8957" t="inlineStr">
        <is>
          <t>Cricket training exercises</t>
        </is>
      </c>
      <c r="C8957"/>
      <c r="D8957"/>
      <c r="E8957" t="inlineStr">
        <is>
          <t>https://www.youtube.com/results?search_query=Cricket+training+exercises&amp;sp=EgQgAXAB</t>
        </is>
      </c>
    </row>
    <row r="8958" ht="25.5" customHeight="1">
      <c r="A8958" t="inlineStr">
        <is>
          <t>cricket</t>
        </is>
      </c>
      <c r="B8958" t="inlineStr">
        <is>
          <t>Cricket batting techniques tips</t>
        </is>
      </c>
      <c r="C8958"/>
      <c r="D8958"/>
      <c r="E8958" t="inlineStr">
        <is>
          <t>https://www.youtube.com/results?search_query=Cricket+batting+techniques+tips&amp;sp=EgQgAXAB</t>
        </is>
      </c>
    </row>
    <row r="8959" ht="25.5" customHeight="1">
      <c r="A8959" t="inlineStr">
        <is>
          <t>cricket</t>
        </is>
      </c>
      <c r="B8959" t="inlineStr">
        <is>
          <t>Best moments in cricket history</t>
        </is>
      </c>
      <c r="C8959"/>
      <c r="D8959"/>
      <c r="E8959" t="inlineStr">
        <is>
          <t>https://www.youtube.com/results?search_query=Best+moments+in+cricket+history&amp;sp=EgQgAXAB</t>
        </is>
      </c>
    </row>
    <row r="8960" ht="25.5" customHeight="1">
      <c r="A8960" t="inlineStr">
        <is>
          <t>cricket</t>
        </is>
      </c>
      <c r="B8960" t="inlineStr">
        <is>
          <t>How to understand cricket rules</t>
        </is>
      </c>
      <c r="C8960"/>
      <c r="D8960"/>
      <c r="E8960" t="inlineStr">
        <is>
          <t>https://www.youtube.com/results?search_query=How+to+understand+cricket+rules&amp;sp=EgQgAXAB</t>
        </is>
      </c>
    </row>
    <row r="8961" ht="25.5" customHeight="1">
      <c r="A8961" t="inlineStr">
        <is>
          <t>cricket</t>
        </is>
      </c>
      <c r="B8961" t="inlineStr">
        <is>
          <t>Essential cricket equipment guide</t>
        </is>
      </c>
      <c r="C8961"/>
      <c r="D8961"/>
      <c r="E8961" t="inlineStr">
        <is>
          <t>https://www.youtube.com/results?search_query=Essential+cricket+equipment+guide&amp;sp=EgQgAXAB</t>
        </is>
      </c>
    </row>
    <row r="8962" ht="25.5" customHeight="1">
      <c r="A8962" t="inlineStr">
        <is>
          <t>cricket</t>
        </is>
      </c>
      <c r="B8962" t="inlineStr">
        <is>
          <t>Famous cricket players interviews</t>
        </is>
      </c>
      <c r="C8962"/>
      <c r="D8962"/>
      <c r="E8962" t="inlineStr">
        <is>
          <t>https://www.youtube.com/results?search_query=Famous+cricket+players+interviews&amp;sp=EgQgAXAB</t>
        </is>
      </c>
    </row>
    <row r="8963" ht="25.5" customHeight="1">
      <c r="A8963" t="inlineStr">
        <is>
          <t>cricket</t>
        </is>
      </c>
      <c r="B8963" t="inlineStr">
        <is>
          <t>How to bowl in cricket stepbystep</t>
        </is>
      </c>
      <c r="C8963"/>
      <c r="D8963"/>
      <c r="E8963" t="inlineStr">
        <is>
          <t>https://www.youtube.com/results?search_query=How+to+bowl+in+cricket+stepbystep&amp;sp=EgQgAXAB</t>
        </is>
      </c>
    </row>
    <row r="8964" ht="25.5" customHeight="1">
      <c r="A8964" t="inlineStr">
        <is>
          <t>limited overs cricket</t>
        </is>
      </c>
      <c r="B8964" t="inlineStr">
        <is>
          <t>How to understand limited overs cricket rules</t>
        </is>
      </c>
      <c r="C8964"/>
      <c r="D8964"/>
      <c r="E8964" t="inlineStr">
        <is>
          <t>https://www.youtube.com/results?search_query=How+to+understand+limited+overs+cricket+rules&amp;sp=EgQgAXAB</t>
        </is>
      </c>
    </row>
    <row r="8965" ht="25.5" customHeight="1">
      <c r="A8965" t="inlineStr">
        <is>
          <t>limited overs cricket</t>
        </is>
      </c>
      <c r="B8965" t="inlineStr">
        <is>
          <t>Limited overs cricket tutorial for beginners</t>
        </is>
      </c>
      <c r="C8965"/>
      <c r="D8965"/>
      <c r="E8965" t="inlineStr">
        <is>
          <t>https://www.youtube.com/results?search_query=Limited+overs+cricket+tutorial+for+beginners&amp;sp=EgQgAXAB</t>
        </is>
      </c>
    </row>
    <row r="8966" ht="25.5" customHeight="1">
      <c r="A8966" t="inlineStr">
        <is>
          <t>limited overs cricket</t>
        </is>
      </c>
      <c r="B8966" t="inlineStr">
        <is>
          <t>Most exciting limited overs cricket matches</t>
        </is>
      </c>
      <c r="C8966"/>
      <c r="D8966"/>
      <c r="E8966" t="inlineStr">
        <is>
          <t>https://www.youtube.com/results?search_query=Most+exciting+limited+overs+cricket+matches&amp;sp=EgQgAXAB</t>
        </is>
      </c>
    </row>
    <row r="8967" ht="25.5" customHeight="1">
      <c r="A8967" t="inlineStr">
        <is>
          <t>limited overs cricket</t>
        </is>
      </c>
      <c r="B8967" t="inlineStr">
        <is>
          <t>Highlights of best limited overs cricket games</t>
        </is>
      </c>
      <c r="C8967"/>
      <c r="D8967"/>
      <c r="E8967" t="inlineStr">
        <is>
          <t>https://www.youtube.com/results?search_query=Highlights+of+best+limited+overs+cricket+games&amp;sp=EgQgAXAB</t>
        </is>
      </c>
    </row>
    <row r="8968" ht="25.5" customHeight="1">
      <c r="A8968" t="inlineStr">
        <is>
          <t>limited overs cricket</t>
        </is>
      </c>
      <c r="B8968" t="inlineStr">
        <is>
          <t>Day in the life of a limited overs cricket player</t>
        </is>
      </c>
      <c r="C8968"/>
      <c r="D8968"/>
      <c r="E8968" t="inlineStr">
        <is>
          <t>https://www.youtube.com/results?search_query=Day+in+the+life+of+a+limited+overs+cricket+player&amp;sp=EgQgAXAB</t>
        </is>
      </c>
    </row>
    <row r="8969" ht="25.5" customHeight="1">
      <c r="A8969" t="inlineStr">
        <is>
          <t>limited overs cricket</t>
        </is>
      </c>
      <c r="B8969" t="inlineStr">
        <is>
          <t>Techniques for winning limited overs cricket</t>
        </is>
      </c>
      <c r="C8969"/>
      <c r="D8969"/>
      <c r="E8969" t="inlineStr">
        <is>
          <t>https://www.youtube.com/results?search_query=Techniques+for+winning+limited+overs+cricket&amp;sp=EgQgAXAB</t>
        </is>
      </c>
    </row>
    <row r="8970" ht="25.5" customHeight="1">
      <c r="A8970" t="inlineStr">
        <is>
          <t>limited overs cricket</t>
        </is>
      </c>
      <c r="B8970" t="inlineStr">
        <is>
          <t>Documentary on history of limited overs cricket</t>
        </is>
      </c>
      <c r="C8970"/>
      <c r="D8970"/>
      <c r="E8970" t="inlineStr">
        <is>
          <t>https://www.youtube.com/results?search_query=Documentary+on+history+of+limited+overs+cricket&amp;sp=EgQgAXAB</t>
        </is>
      </c>
    </row>
    <row r="8971" ht="25.5" customHeight="1">
      <c r="A8971" t="inlineStr">
        <is>
          <t>limited overs cricket</t>
        </is>
      </c>
      <c r="B8971" t="inlineStr">
        <is>
          <t>How to become a professional limited overs cricket player</t>
        </is>
      </c>
      <c r="C8971"/>
      <c r="D8971"/>
      <c r="E8971" t="inlineStr">
        <is>
          <t>https://www.youtube.com/results?search_query=How+to+become+a+professional+limited+overs+cricket+player&amp;sp=EgQgAXAB</t>
        </is>
      </c>
    </row>
    <row r="8972" ht="25.5" customHeight="1">
      <c r="A8972" t="inlineStr">
        <is>
          <t>limited overs cricket</t>
        </is>
      </c>
      <c r="B8972" t="inlineStr">
        <is>
          <t>Cricket coaching tips for limited overs matches</t>
        </is>
      </c>
      <c r="C8972"/>
      <c r="D8972"/>
      <c r="E8972" t="inlineStr">
        <is>
          <t>https://www.youtube.com/results?search_query=Cricket+coaching+tips+for+limited+overs+matches&amp;sp=EgQgAXAB</t>
        </is>
      </c>
    </row>
    <row r="8973" ht="25.5" customHeight="1">
      <c r="A8973" t="inlineStr">
        <is>
          <t>limited overs cricket</t>
        </is>
      </c>
      <c r="B8973" t="inlineStr">
        <is>
          <t>Strategy in limited overs cricket explained</t>
        </is>
      </c>
      <c r="C8973"/>
      <c r="D8973"/>
      <c r="E8973" t="inlineStr">
        <is>
          <t>https://www.youtube.com/results?search_query=Strategy+in+limited+overs+cricket+explained&amp;sp=EgQgAXAB</t>
        </is>
      </c>
    </row>
    <row r="8974" ht="25.5" customHeight="1">
      <c r="A8974" t="inlineStr">
        <is>
          <t>one day international</t>
        </is>
      </c>
      <c r="B8974" t="inlineStr">
        <is>
          <t>Top 10 moments in One Day International cricket history</t>
        </is>
      </c>
      <c r="C8974"/>
      <c r="D8974"/>
      <c r="E8974" t="inlineStr">
        <is>
          <t>https://www.youtube.com/results?search_query=Top+10+moments+in+One+Day+International+cricket+history&amp;sp=EgQgAXAB</t>
        </is>
      </c>
    </row>
    <row r="8975" ht="25.5" customHeight="1">
      <c r="A8975" t="inlineStr">
        <is>
          <t>one day international</t>
        </is>
      </c>
      <c r="B8975" t="inlineStr">
        <is>
          <t>How to watch One Day International cricket online</t>
        </is>
      </c>
      <c r="C8975"/>
      <c r="D8975"/>
      <c r="E8975" t="inlineStr">
        <is>
          <t>https://www.youtube.com/results?search_query=How+to+watch+One+Day+International+cricket+online&amp;sp=EgQgAXAB</t>
        </is>
      </c>
    </row>
    <row r="8976" ht="25.5" customHeight="1">
      <c r="A8976" t="inlineStr">
        <is>
          <t>one day international</t>
        </is>
      </c>
      <c r="B8976" t="inlineStr">
        <is>
          <t>Day in the life of a One Day International cricket player</t>
        </is>
      </c>
      <c r="C8976"/>
      <c r="D8976"/>
      <c r="E8976" t="inlineStr">
        <is>
          <t>https://www.youtube.com/results?search_query=Day+in+the+life+of+a+One+Day+International+cricket+player&amp;sp=EgQgAXAB</t>
        </is>
      </c>
    </row>
    <row r="8977" ht="25.5" customHeight="1">
      <c r="A8977" t="inlineStr">
        <is>
          <t>one day international</t>
        </is>
      </c>
      <c r="B8977" t="inlineStr">
        <is>
          <t>One Day International cricket: Rules and Strategies explained</t>
        </is>
      </c>
      <c r="C8977"/>
      <c r="D8977"/>
      <c r="E8977" t="inlineStr">
        <is>
          <t>https://www.youtube.com/results?search_query=One+Day+International+cricket:+Rules+and+Strategies+explained&amp;sp=EgQgAXAB</t>
        </is>
      </c>
    </row>
    <row r="8978" ht="25.5" customHeight="1">
      <c r="A8978" t="inlineStr">
        <is>
          <t>one day international</t>
        </is>
      </c>
      <c r="B8978" t="inlineStr">
        <is>
          <t>One Day International cricket teams ranking breakdown</t>
        </is>
      </c>
      <c r="C8978"/>
      <c r="D8978"/>
      <c r="E8978" t="inlineStr">
        <is>
          <t>https://www.youtube.com/results?search_query=One+Day+International+cricket+teams+ranking+breakdown&amp;sp=EgQgAXAB</t>
        </is>
      </c>
    </row>
    <row r="8979" ht="25.5" customHeight="1">
      <c r="A8979" t="inlineStr">
        <is>
          <t>one day international</t>
        </is>
      </c>
      <c r="B8979" t="inlineStr">
        <is>
          <t>Understanding scores in One Day International cricket</t>
        </is>
      </c>
      <c r="C8979"/>
      <c r="D8979"/>
      <c r="E8979" t="inlineStr">
        <is>
          <t>https://www.youtube.com/results?search_query=Understanding+scores+in+One+Day+International+cricket&amp;sp=EgQgAXAB</t>
        </is>
      </c>
    </row>
    <row r="8980" ht="25.5" customHeight="1">
      <c r="A8980" t="inlineStr">
        <is>
          <t>one day international</t>
        </is>
      </c>
      <c r="B8980" t="inlineStr">
        <is>
          <t>One Day International cricket highlights and replays</t>
        </is>
      </c>
      <c r="C8980"/>
      <c r="D8980"/>
      <c r="E8980" t="inlineStr">
        <is>
          <t>https://www.youtube.com/results?search_query=One+Day+International+cricket+highlights+and+replays&amp;sp=EgQgAXAB</t>
        </is>
      </c>
    </row>
    <row r="8981" ht="25.5" customHeight="1">
      <c r="A8981" t="inlineStr">
        <is>
          <t>one day international</t>
        </is>
      </c>
      <c r="B8981" t="inlineStr">
        <is>
          <t>Best One Day International cricket matches of all times</t>
        </is>
      </c>
      <c r="C8981"/>
      <c r="D8981"/>
      <c r="E8981" t="inlineStr">
        <is>
          <t>https://www.youtube.com/results?search_query=Best+One+Day+International+cricket+matches+of+all+times&amp;sp=EgQgAXAB</t>
        </is>
      </c>
    </row>
    <row r="8982" ht="25.5" customHeight="1">
      <c r="A8982" t="inlineStr">
        <is>
          <t>one day international</t>
        </is>
      </c>
      <c r="B8982" t="inlineStr">
        <is>
          <t>How to play One Day International cricket format</t>
        </is>
      </c>
      <c r="C8982"/>
      <c r="D8982"/>
      <c r="E8982" t="inlineStr">
        <is>
          <t>https://www.youtube.com/results?search_query=How+to+play+One+Day+International+cricket+format&amp;sp=EgQgAXAB</t>
        </is>
      </c>
    </row>
    <row r="8983" ht="25.5" customHeight="1">
      <c r="A8983" t="inlineStr">
        <is>
          <t>one day international</t>
        </is>
      </c>
      <c r="B8983" t="inlineStr">
        <is>
          <t>Live stream of One Day International Cricket match.</t>
        </is>
      </c>
      <c r="C8983"/>
      <c r="D8983"/>
      <c r="E8983" t="inlineStr">
        <is>
          <t>https://www.youtube.com/results?search_query=Live+stream+of+One+Day+International+Cricket+match.&amp;sp=EgQgAXAB</t>
        </is>
      </c>
    </row>
    <row r="8984" ht="25.5" customHeight="1">
      <c r="A8984" t="inlineStr">
        <is>
          <t>test cricket</t>
        </is>
      </c>
      <c r="B8984" t="inlineStr">
        <is>
          <t>How to understand test cricket rules'</t>
        </is>
      </c>
      <c r="C8984"/>
      <c r="D8984"/>
      <c r="E8984" t="inlineStr">
        <is>
          <t>https://www.youtube.com/results?search_query=How+to+understand+test+cricket+rules'&amp;sp=EgQgAXAB</t>
        </is>
      </c>
    </row>
    <row r="8985" ht="25.5" customHeight="1">
      <c r="A8985" t="inlineStr">
        <is>
          <t>test cricket</t>
        </is>
      </c>
      <c r="B8985" t="inlineStr">
        <is>
          <t>Detailed analysis of test cricket matches'</t>
        </is>
      </c>
      <c r="C8985"/>
      <c r="D8985"/>
      <c r="E8985" t="inlineStr">
        <is>
          <t>https://www.youtube.com/results?search_query=Detailed+analysis+of+test+cricket+matches'&amp;sp=EgQgAXAB</t>
        </is>
      </c>
    </row>
    <row r="8986" ht="25.5" customHeight="1">
      <c r="A8986" t="inlineStr">
        <is>
          <t>test cricket</t>
        </is>
      </c>
      <c r="B8986" t="inlineStr">
        <is>
          <t>Day in the life of a test cricket player'</t>
        </is>
      </c>
      <c r="C8986"/>
      <c r="D8986"/>
      <c r="E8986" t="inlineStr">
        <is>
          <t>https://www.youtube.com/results?search_query=Day+in+the+life+of+a+test+cricket+player'&amp;sp=EgQgAXAB</t>
        </is>
      </c>
    </row>
    <row r="8987" ht="25.5" customHeight="1">
      <c r="A8987" t="inlineStr">
        <is>
          <t>test cricket</t>
        </is>
      </c>
      <c r="B8987" t="inlineStr">
        <is>
          <t>Understanding Test cricket scoring and strategies'</t>
        </is>
      </c>
      <c r="C8987"/>
      <c r="D8987"/>
      <c r="E8987" t="inlineStr">
        <is>
          <t>https://www.youtube.com/results?search_query=Understanding+Test+cricket+scoring+and+strategies'&amp;sp=EgQgAXAB</t>
        </is>
      </c>
    </row>
    <row r="8988" ht="25.5" customHeight="1">
      <c r="A8988" t="inlineStr">
        <is>
          <t>test cricket</t>
        </is>
      </c>
      <c r="B8988" t="inlineStr">
        <is>
          <t>Subtle skills for success in test cricket'</t>
        </is>
      </c>
      <c r="C8988"/>
      <c r="D8988"/>
      <c r="E8988" t="inlineStr">
        <is>
          <t>https://www.youtube.com/results?search_query=Subtle+skills+for+success+in+test+cricket'&amp;sp=EgQgAXAB</t>
        </is>
      </c>
    </row>
    <row r="8989" ht="25.5" customHeight="1">
      <c r="A8989" t="inlineStr">
        <is>
          <t>test cricket</t>
        </is>
      </c>
      <c r="B8989" t="inlineStr">
        <is>
          <t>Best moments in test cricket history'</t>
        </is>
      </c>
      <c r="C8989"/>
      <c r="D8989"/>
      <c r="E8989" t="inlineStr">
        <is>
          <t>https://www.youtube.com/results?search_query=Best+moments+in+test+cricket+history'&amp;sp=EgQgAXAB</t>
        </is>
      </c>
    </row>
    <row r="8990" ht="25.5" customHeight="1">
      <c r="A8990" t="inlineStr">
        <is>
          <t>test cricket</t>
        </is>
      </c>
      <c r="B8990" t="inlineStr">
        <is>
          <t>Top Test Cricket Teams'</t>
        </is>
      </c>
      <c r="C8990"/>
      <c r="D8990"/>
      <c r="E8990" t="inlineStr">
        <is>
          <t>https://www.youtube.com/results?search_query=Top+Test+Cricket+Teams'&amp;sp=EgQgAXAB</t>
        </is>
      </c>
    </row>
    <row r="8991" ht="25.5" customHeight="1">
      <c r="A8991" t="inlineStr">
        <is>
          <t>test cricket</t>
        </is>
      </c>
      <c r="B8991" t="inlineStr">
        <is>
          <t>Test cricket vs other forms of cricket'</t>
        </is>
      </c>
      <c r="C8991"/>
      <c r="D8991"/>
      <c r="E8991" t="inlineStr">
        <is>
          <t>https://www.youtube.com/results?search_query=Test+cricket+vs+other+forms+of+cricket'&amp;sp=EgQgAXAB</t>
        </is>
      </c>
    </row>
    <row r="8992" ht="25.5" customHeight="1">
      <c r="A8992" t="inlineStr">
        <is>
          <t>test cricket</t>
        </is>
      </c>
      <c r="B8992" t="inlineStr">
        <is>
          <t>Greatest players in test cricket'</t>
        </is>
      </c>
      <c r="C8992"/>
      <c r="D8992"/>
      <c r="E8992" t="inlineStr">
        <is>
          <t>https://www.youtube.com/results?search_query=Greatest+players+in+test+cricket'&amp;sp=EgQgAXAB</t>
        </is>
      </c>
    </row>
    <row r="8993" ht="25.5" customHeight="1">
      <c r="A8993" t="inlineStr">
        <is>
          <t>test cricket</t>
        </is>
      </c>
      <c r="B8993" t="inlineStr">
        <is>
          <t>How to bowl in test cricket'.</t>
        </is>
      </c>
      <c r="C8993"/>
      <c r="D8993"/>
      <c r="E8993" t="inlineStr">
        <is>
          <t>https://www.youtube.com/results?search_query=How+to+bowl+in+test+cricket'.&amp;sp=EgQgAXAB</t>
        </is>
      </c>
    </row>
    <row r="8994" ht="25.5" customHeight="1">
      <c r="A8994" t="inlineStr">
        <is>
          <t>twenty20</t>
        </is>
      </c>
      <c r="B8994" t="inlineStr">
        <is>
          <t>How to play Twenty20 cricket</t>
        </is>
      </c>
      <c r="C8994"/>
      <c r="D8994"/>
      <c r="E8994" t="inlineStr">
        <is>
          <t>https://www.youtube.com/results?search_query=How+to+play+Twenty20+cricket&amp;sp=EgQgAXAB</t>
        </is>
      </c>
    </row>
    <row r="8995" ht="25.5" customHeight="1">
      <c r="A8995" t="inlineStr">
        <is>
          <t>twenty20</t>
        </is>
      </c>
      <c r="B8995" t="inlineStr">
        <is>
          <t>Top 10 Twenty20 matches highlights</t>
        </is>
      </c>
      <c r="C8995"/>
      <c r="D8995"/>
      <c r="E8995" t="inlineStr">
        <is>
          <t>https://www.youtube.com/results?search_query=Top+10+Twenty20+matches+highlights&amp;sp=EgQgAXAB</t>
        </is>
      </c>
    </row>
    <row r="8996" ht="25.5" customHeight="1">
      <c r="A8996" t="inlineStr">
        <is>
          <t>twenty20</t>
        </is>
      </c>
      <c r="B8996" t="inlineStr">
        <is>
          <t>Day in the life of a Twenty20 cricketer</t>
        </is>
      </c>
      <c r="C8996"/>
      <c r="D8996"/>
      <c r="E8996" t="inlineStr">
        <is>
          <t>https://www.youtube.com/results?search_query=Day+in+the+life+of+a+Twenty20+cricketer&amp;sp=EgQgAXAB</t>
        </is>
      </c>
    </row>
    <row r="8997" ht="25.5" customHeight="1">
      <c r="A8997" t="inlineStr">
        <is>
          <t>twenty20</t>
        </is>
      </c>
      <c r="B8997" t="inlineStr">
        <is>
          <t>Techniques used in Twenty20 cricket</t>
        </is>
      </c>
      <c r="C8997"/>
      <c r="D8997"/>
      <c r="E8997" t="inlineStr">
        <is>
          <t>https://www.youtube.com/results?search_query=Techniques+used+in+Twenty20+cricket&amp;sp=EgQgAXAB</t>
        </is>
      </c>
    </row>
    <row r="8998" ht="25.5" customHeight="1">
      <c r="A8998" t="inlineStr">
        <is>
          <t>twenty20</t>
        </is>
      </c>
      <c r="B8998" t="inlineStr">
        <is>
          <t>Explanation of Twenty20 cricket rules</t>
        </is>
      </c>
      <c r="C8998"/>
      <c r="D8998"/>
      <c r="E8998" t="inlineStr">
        <is>
          <t>https://www.youtube.com/results?search_query=Explanation+of+Twenty20+cricket+rules&amp;sp=EgQgAXAB</t>
        </is>
      </c>
    </row>
    <row r="8999" ht="25.5" customHeight="1">
      <c r="A8999" t="inlineStr">
        <is>
          <t>twenty20</t>
        </is>
      </c>
      <c r="B8999" t="inlineStr">
        <is>
          <t>Most memorable moments in Twenty20 cricket</t>
        </is>
      </c>
      <c r="C8999"/>
      <c r="D8999"/>
      <c r="E8999" t="inlineStr">
        <is>
          <t>https://www.youtube.com/results?search_query=Most+memorable+moments+in+Twenty20+cricket&amp;sp=EgQgAXAB</t>
        </is>
      </c>
    </row>
    <row r="9000" ht="25.5" customHeight="1">
      <c r="A9000" t="inlineStr">
        <is>
          <t>twenty20</t>
        </is>
      </c>
      <c r="B9000" t="inlineStr">
        <is>
          <t>How to train for Twenty20 cricket</t>
        </is>
      </c>
      <c r="C9000"/>
      <c r="D9000"/>
      <c r="E9000" t="inlineStr">
        <is>
          <t>https://www.youtube.com/results?search_query=How+to+train+for+Twenty20+cricket&amp;sp=EgQgAXAB</t>
        </is>
      </c>
    </row>
    <row r="9001" ht="25.5" customHeight="1">
      <c r="A9001" t="inlineStr">
        <is>
          <t>twenty20</t>
        </is>
      </c>
      <c r="B9001" t="inlineStr">
        <is>
          <t>Masterclass on batting in Twenty20 cricket</t>
        </is>
      </c>
      <c r="C9001"/>
      <c r="D9001"/>
      <c r="E9001" t="inlineStr">
        <is>
          <t>https://www.youtube.com/results?search_query=Masterclass+on+batting+in+Twenty20+cricket&amp;sp=EgQgAXAB</t>
        </is>
      </c>
    </row>
    <row r="9002" ht="25.5" customHeight="1">
      <c r="A9002" t="inlineStr">
        <is>
          <t>twenty20</t>
        </is>
      </c>
      <c r="B9002" t="inlineStr">
        <is>
          <t>Comparing Test cricket and Twenty20</t>
        </is>
      </c>
      <c r="C9002"/>
      <c r="D9002"/>
      <c r="E9002" t="inlineStr">
        <is>
          <t>https://www.youtube.com/results?search_query=Comparing+Test+cricket+and+Twenty20&amp;sp=EgQgAXAB</t>
        </is>
      </c>
    </row>
    <row r="9003" ht="25.5" customHeight="1">
      <c r="A9003" t="inlineStr">
        <is>
          <t>twenty20</t>
        </is>
      </c>
      <c r="B9003" t="inlineStr">
        <is>
          <t>Epic comebacks in Twenty20 cricket history</t>
        </is>
      </c>
      <c r="C9003"/>
      <c r="D9003"/>
      <c r="E9003" t="inlineStr">
        <is>
          <t>https://www.youtube.com/results?search_query=Epic+comebacks+in+Twenty20+cricket+history&amp;sp=EgQgAXAB</t>
        </is>
      </c>
    </row>
    <row r="9004" ht="25.5" customHeight="1">
      <c r="A9004" t="inlineStr">
        <is>
          <t>rounders</t>
        </is>
      </c>
      <c r="B9004" t="inlineStr">
        <is>
          <t>How to play Rounders tutorial</t>
        </is>
      </c>
      <c r="C9004"/>
      <c r="D9004"/>
      <c r="E9004" t="inlineStr">
        <is>
          <t>https://www.youtube.com/results?search_query=How+to+play+Rounders+tutorial&amp;sp=EgQgAXAB</t>
        </is>
      </c>
    </row>
    <row r="9005" ht="25.5" customHeight="1">
      <c r="A9005" t="inlineStr">
        <is>
          <t>rounders</t>
        </is>
      </c>
      <c r="B9005" t="inlineStr">
        <is>
          <t>Basic Rounders rules and gameplay</t>
        </is>
      </c>
      <c r="C9005"/>
      <c r="D9005"/>
      <c r="E9005" t="inlineStr">
        <is>
          <t>https://www.youtube.com/results?search_query=Basic+Rounders+rules+and+gameplay&amp;sp=EgQgAXAB</t>
        </is>
      </c>
    </row>
    <row r="9006" ht="25.5" customHeight="1">
      <c r="A9006" t="inlineStr">
        <is>
          <t>rounders</t>
        </is>
      </c>
      <c r="B9006" t="inlineStr">
        <is>
          <t>Best strategies for winning Rounders</t>
        </is>
      </c>
      <c r="C9006"/>
      <c r="D9006"/>
      <c r="E9006" t="inlineStr">
        <is>
          <t>https://www.youtube.com/results?search_query=Best+strategies+for+winning+Rounders&amp;sp=EgQgAXAB</t>
        </is>
      </c>
    </row>
    <row r="9007" ht="25.5" customHeight="1">
      <c r="A9007" t="inlineStr">
        <is>
          <t>rounders</t>
        </is>
      </c>
      <c r="B9007" t="inlineStr">
        <is>
          <t>Day in the life of a professional Rounders player</t>
        </is>
      </c>
      <c r="C9007"/>
      <c r="D9007"/>
      <c r="E9007" t="inlineStr">
        <is>
          <t>https://www.youtube.com/results?search_query=Day+in+the+life+of+a+professional+Rounders+player&amp;sp=EgQgAXAB</t>
        </is>
      </c>
    </row>
    <row r="9008" ht="25.5" customHeight="1">
      <c r="A9008" t="inlineStr">
        <is>
          <t>rounders</t>
        </is>
      </c>
      <c r="B9008" t="inlineStr">
        <is>
          <t>Training exercises for Rounders players</t>
        </is>
      </c>
      <c r="C9008"/>
      <c r="D9008"/>
      <c r="E9008" t="inlineStr">
        <is>
          <t>https://www.youtube.com/results?search_query=Training+exercises+for+Rounders+players&amp;sp=EgQgAXAB</t>
        </is>
      </c>
    </row>
    <row r="9009" ht="25.5" customHeight="1">
      <c r="A9009" t="inlineStr">
        <is>
          <t>rounders</t>
        </is>
      </c>
      <c r="B9009" t="inlineStr">
        <is>
          <t>Beginner's guide to understanding Rounders</t>
        </is>
      </c>
      <c r="C9009"/>
      <c r="D9009"/>
      <c r="E9009" t="inlineStr">
        <is>
          <t>https://www.youtube.com/results?search_query=Beginner's+guide+to+understanding+Rounders&amp;sp=EgQgAXAB</t>
        </is>
      </c>
    </row>
    <row r="9010" ht="25.5" customHeight="1">
      <c r="A9010" t="inlineStr">
        <is>
          <t>rounders</t>
        </is>
      </c>
      <c r="B9010" t="inlineStr">
        <is>
          <t>History and background of the sport Rounders</t>
        </is>
      </c>
      <c r="C9010"/>
      <c r="D9010"/>
      <c r="E9010" t="inlineStr">
        <is>
          <t>https://www.youtube.com/results?search_query=History+and+background+of+the+sport+Rounders&amp;sp=EgQgAXAB</t>
        </is>
      </c>
    </row>
    <row r="9011" ht="25.5" customHeight="1">
      <c r="A9011" t="inlineStr">
        <is>
          <t>rounders</t>
        </is>
      </c>
      <c r="B9011" t="inlineStr">
        <is>
          <t>Rounders match highlights</t>
        </is>
      </c>
      <c r="C9011"/>
      <c r="D9011"/>
      <c r="E9011" t="inlineStr">
        <is>
          <t>https://www.youtube.com/results?search_query=Rounders+match+highlights&amp;sp=EgQgAXAB</t>
        </is>
      </c>
    </row>
    <row r="9012" ht="25.5" customHeight="1">
      <c r="A9012" t="inlineStr">
        <is>
          <t>rounders</t>
        </is>
      </c>
      <c r="B9012" t="inlineStr">
        <is>
          <t>Comparison between Rounders and other bat and ball sports</t>
        </is>
      </c>
      <c r="C9012"/>
      <c r="D9012"/>
      <c r="E9012" t="inlineStr">
        <is>
          <t>https://www.youtube.com/results?search_query=Comparison+between+Rounders+and+other+bat+and+ball+sports&amp;sp=EgQgAXAB</t>
        </is>
      </c>
    </row>
    <row r="9013" ht="25.5" customHeight="1">
      <c r="A9013" t="inlineStr">
        <is>
          <t>rounders</t>
        </is>
      </c>
      <c r="B9013" t="inlineStr">
        <is>
          <t>Indepth analysis of Rounders game techniques</t>
        </is>
      </c>
      <c r="C9013"/>
      <c r="D9013"/>
      <c r="E9013" t="inlineStr">
        <is>
          <t>https://www.youtube.com/results?search_query=Indepth+analysis+of+Rounders+game+techniques&amp;sp=EgQgAXAB</t>
        </is>
      </c>
    </row>
    <row r="9014" ht="25.5" customHeight="1">
      <c r="A9014" t="inlineStr">
        <is>
          <t>softball</t>
        </is>
      </c>
      <c r="B9014" t="inlineStr">
        <is>
          <t>How to play softball for beginners</t>
        </is>
      </c>
      <c r="C9014"/>
      <c r="D9014"/>
      <c r="E9014" t="inlineStr">
        <is>
          <t>https://www.youtube.com/results?search_query=How+to+play+softball+for+beginners&amp;sp=EgQgAXAB</t>
        </is>
      </c>
    </row>
    <row r="9015" ht="25.5" customHeight="1">
      <c r="A9015" t="inlineStr">
        <is>
          <t>softball</t>
        </is>
      </c>
      <c r="B9015" t="inlineStr">
        <is>
          <t>Best softball training exercises</t>
        </is>
      </c>
      <c r="C9015"/>
      <c r="D9015"/>
      <c r="E9015" t="inlineStr">
        <is>
          <t>https://www.youtube.com/results?search_query=Best+softball+training+exercises&amp;sp=EgQgAXAB</t>
        </is>
      </c>
    </row>
    <row r="9016" ht="25.5" customHeight="1">
      <c r="A9016" t="inlineStr">
        <is>
          <t>softball</t>
        </is>
      </c>
      <c r="B9016" t="inlineStr">
        <is>
          <t>Day in the life of a professional softball player</t>
        </is>
      </c>
      <c r="C9016"/>
      <c r="D9016"/>
      <c r="E9016" t="inlineStr">
        <is>
          <t>https://www.youtube.com/results?search_query=Day+in+the+life+of+a+professional+softball+player&amp;sp=EgQgAXAB</t>
        </is>
      </c>
    </row>
    <row r="9017" ht="25.5" customHeight="1">
      <c r="A9017" t="inlineStr">
        <is>
          <t>softball</t>
        </is>
      </c>
      <c r="B9017" t="inlineStr">
        <is>
          <t>Softball batting techniques and tips</t>
        </is>
      </c>
      <c r="C9017"/>
      <c r="D9017"/>
      <c r="E9017" t="inlineStr">
        <is>
          <t>https://www.youtube.com/results?search_query=Softball+batting+techniques+and+tips&amp;sp=EgQgAXAB</t>
        </is>
      </c>
    </row>
    <row r="9018" ht="25.5" customHeight="1">
      <c r="A9018" t="inlineStr">
        <is>
          <t>softball</t>
        </is>
      </c>
      <c r="B9018" t="inlineStr">
        <is>
          <t>How to pitch a softball effectively</t>
        </is>
      </c>
      <c r="C9018"/>
      <c r="D9018"/>
      <c r="E9018" t="inlineStr">
        <is>
          <t>https://www.youtube.com/results?search_query=How+to+pitch+a+softball+effectively&amp;sp=EgQgAXAB</t>
        </is>
      </c>
    </row>
    <row r="9019" ht="25.5" customHeight="1">
      <c r="A9019" t="inlineStr">
        <is>
          <t>softball</t>
        </is>
      </c>
      <c r="B9019" t="inlineStr">
        <is>
          <t>How to improve your softball skills</t>
        </is>
      </c>
      <c r="C9019"/>
      <c r="D9019"/>
      <c r="E9019" t="inlineStr">
        <is>
          <t>https://www.youtube.com/results?search_query=How+to+improve+your+softball+skills&amp;sp=EgQgAXAB</t>
        </is>
      </c>
    </row>
    <row r="9020" ht="25.5" customHeight="1">
      <c r="A9020" t="inlineStr">
        <is>
          <t>softball</t>
        </is>
      </c>
      <c r="B9020" t="inlineStr">
        <is>
          <t>Mastering different throws in softball</t>
        </is>
      </c>
      <c r="C9020"/>
      <c r="D9020"/>
      <c r="E9020" t="inlineStr">
        <is>
          <t>https://www.youtube.com/results?search_query=Mastering+different+throws+in+softball&amp;sp=EgQgAXAB</t>
        </is>
      </c>
    </row>
    <row r="9021" ht="25.5" customHeight="1">
      <c r="A9021" t="inlineStr">
        <is>
          <t>softball</t>
        </is>
      </c>
      <c r="B9021" t="inlineStr">
        <is>
          <t>Indepth softball game rules and regulations</t>
        </is>
      </c>
      <c r="C9021"/>
      <c r="D9021"/>
      <c r="E9021" t="inlineStr">
        <is>
          <t>https://www.youtube.com/results?search_query=Indepth+softball+game+rules+and+regulations&amp;sp=EgQgAXAB</t>
        </is>
      </c>
    </row>
    <row r="9022" ht="25.5" customHeight="1">
      <c r="A9022" t="inlineStr">
        <is>
          <t>softball</t>
        </is>
      </c>
      <c r="B9022" t="inlineStr">
        <is>
          <t>Softball tournaments: highlights and recap</t>
        </is>
      </c>
      <c r="C9022"/>
      <c r="D9022"/>
      <c r="E9022" t="inlineStr">
        <is>
          <t>https://www.youtube.com/results?search_query=Softball+tournaments:+highlights+and+recap&amp;sp=EgQgAXAB</t>
        </is>
      </c>
    </row>
    <row r="9023" ht="25.5" customHeight="1">
      <c r="A9023" t="inlineStr">
        <is>
          <t>softball</t>
        </is>
      </c>
      <c r="B9023" t="inlineStr">
        <is>
          <t>How to choose the right softball equipment</t>
        </is>
      </c>
      <c r="C9023"/>
      <c r="D9023"/>
      <c r="E9023" t="inlineStr">
        <is>
          <t>https://www.youtube.com/results?search_query=How+to+choose+the+right+softball+equipment&amp;sp=EgQgAXAB</t>
        </is>
      </c>
    </row>
    <row r="9024" ht="25.5" customHeight="1">
      <c r="A9024" t="inlineStr">
        <is>
          <t>tee ball</t>
        </is>
      </c>
      <c r="B9024" t="inlineStr">
        <is>
          <t>How to teach tee ball techniques to beginners</t>
        </is>
      </c>
      <c r="C9024"/>
      <c r="D9024"/>
      <c r="E9024" t="inlineStr">
        <is>
          <t>https://www.youtube.com/results?search_query=How+to+teach+tee+ball+techniques+to+beginners&amp;sp=EgQgAXAB</t>
        </is>
      </c>
    </row>
    <row r="9025" ht="25.5" customHeight="1">
      <c r="A9025" t="inlineStr">
        <is>
          <t>tee ball</t>
        </is>
      </c>
      <c r="B9025" t="inlineStr">
        <is>
          <t>Tee ball game highlights</t>
        </is>
      </c>
      <c r="C9025"/>
      <c r="D9025"/>
      <c r="E9025" t="inlineStr">
        <is>
          <t>https://www.youtube.com/results?search_query=Tee+ball+game+highlights&amp;sp=EgQgAXAB</t>
        </is>
      </c>
    </row>
    <row r="9026" ht="25.5" customHeight="1">
      <c r="A9026" t="inlineStr">
        <is>
          <t>tee ball</t>
        </is>
      </c>
      <c r="B9026" t="inlineStr">
        <is>
          <t>Day in the life of a tee ball coach</t>
        </is>
      </c>
      <c r="C9026"/>
      <c r="D9026"/>
      <c r="E9026" t="inlineStr">
        <is>
          <t>https://www.youtube.com/results?search_query=Day+in+the+life+of+a+tee+ball+coach&amp;sp=EgQgAXAB</t>
        </is>
      </c>
    </row>
    <row r="9027" ht="25.5" customHeight="1">
      <c r="A9027" t="inlineStr">
        <is>
          <t>tee ball</t>
        </is>
      </c>
      <c r="B9027" t="inlineStr">
        <is>
          <t>Top tee ball drills for kids</t>
        </is>
      </c>
      <c r="C9027"/>
      <c r="D9027"/>
      <c r="E9027" t="inlineStr">
        <is>
          <t>https://www.youtube.com/results?search_query=Top+tee+ball+drills+for+kids&amp;sp=EgQgAXAB</t>
        </is>
      </c>
    </row>
    <row r="9028" ht="25.5" customHeight="1">
      <c r="A9028" t="inlineStr">
        <is>
          <t>tee ball</t>
        </is>
      </c>
      <c r="B9028" t="inlineStr">
        <is>
          <t>Effective tee ball hitting strategies</t>
        </is>
      </c>
      <c r="C9028"/>
      <c r="D9028"/>
      <c r="E9028" t="inlineStr">
        <is>
          <t>https://www.youtube.com/results?search_query=Effective+tee+ball+hitting+strategies&amp;sp=EgQgAXAB</t>
        </is>
      </c>
    </row>
    <row r="9029" ht="25.5" customHeight="1">
      <c r="A9029" t="inlineStr">
        <is>
          <t>tee ball</t>
        </is>
      </c>
      <c r="B9029" t="inlineStr">
        <is>
          <t>How to improve tee ball pitching skills</t>
        </is>
      </c>
      <c r="C9029"/>
      <c r="D9029"/>
      <c r="E9029" t="inlineStr">
        <is>
          <t>https://www.youtube.com/results?search_query=How+to+improve+tee+ball+pitching+skills&amp;sp=EgQgAXAB</t>
        </is>
      </c>
    </row>
    <row r="9030" ht="25.5" customHeight="1">
      <c r="A9030" t="inlineStr">
        <is>
          <t>tee ball</t>
        </is>
      </c>
      <c r="B9030" t="inlineStr">
        <is>
          <t>Tee ball training sessions for beginners</t>
        </is>
      </c>
      <c r="C9030"/>
      <c r="D9030"/>
      <c r="E9030" t="inlineStr">
        <is>
          <t>https://www.youtube.com/results?search_query=Tee+ball+training+sessions+for+beginners&amp;sp=EgQgAXAB</t>
        </is>
      </c>
    </row>
    <row r="9031" ht="25.5" customHeight="1">
      <c r="A9031" t="inlineStr">
        <is>
          <t>tee ball</t>
        </is>
      </c>
      <c r="B9031" t="inlineStr">
        <is>
          <t>How to choose the right tee ball equipment</t>
        </is>
      </c>
      <c r="C9031"/>
      <c r="D9031"/>
      <c r="E9031" t="inlineStr">
        <is>
          <t>https://www.youtube.com/results?search_query=How+to+choose+the+right+tee+ball+equipment&amp;sp=EgQgAXAB</t>
        </is>
      </c>
    </row>
    <row r="9032" ht="25.5" customHeight="1">
      <c r="A9032" t="inlineStr">
        <is>
          <t>tee ball</t>
        </is>
      </c>
      <c r="B9032" t="inlineStr">
        <is>
          <t>Professional tee ball players advice for young athletes</t>
        </is>
      </c>
      <c r="C9032"/>
      <c r="D9032"/>
      <c r="E9032" t="inlineStr">
        <is>
          <t>https://www.youtube.com/results?search_query=Professional+tee+ball+players+advice+for+young+athletes&amp;sp=EgQgAXAB</t>
        </is>
      </c>
    </row>
    <row r="9033" ht="25.5" customHeight="1">
      <c r="A9033" t="inlineStr">
        <is>
          <t>tee ball</t>
        </is>
      </c>
      <c r="B9033" t="inlineStr">
        <is>
          <t>How to organize a tee ball team practice</t>
        </is>
      </c>
      <c r="C9033"/>
      <c r="D9033"/>
      <c r="E9033" t="inlineStr">
        <is>
          <t>https://www.youtube.com/results?search_query=How+to+organize+a+tee+ball+team+practice&amp;sp=EgQgAXAB</t>
        </is>
      </c>
    </row>
    <row r="9034" ht="25.5" customHeight="1">
      <c r="A9034" t="inlineStr">
        <is>
          <t>wiffle ball</t>
        </is>
      </c>
      <c r="B9034" t="inlineStr">
        <is>
          <t>How to play wiffle ball for beginners</t>
        </is>
      </c>
      <c r="C9034"/>
      <c r="D9034"/>
      <c r="E9034" t="inlineStr">
        <is>
          <t>https://www.youtube.com/results?search_query=How+to+play+wiffle+ball+for+beginners&amp;sp=EgQgAXAB</t>
        </is>
      </c>
    </row>
    <row r="9035" ht="25.5" customHeight="1">
      <c r="A9035" t="inlineStr">
        <is>
          <t>wiffle ball</t>
        </is>
      </c>
      <c r="B9035" t="inlineStr">
        <is>
          <t>Advanced wiffle ball techniques and strategies</t>
        </is>
      </c>
      <c r="C9035"/>
      <c r="D9035"/>
      <c r="E9035" t="inlineStr">
        <is>
          <t>https://www.youtube.com/results?search_query=Advanced+wiffle+ball+techniques+and+strategies&amp;sp=EgQgAXAB</t>
        </is>
      </c>
    </row>
    <row r="9036" ht="25.5" customHeight="1">
      <c r="A9036" t="inlineStr">
        <is>
          <t>wiffle ball</t>
        </is>
      </c>
      <c r="B9036" t="inlineStr">
        <is>
          <t>Wiffle ball tournament highlight videos</t>
        </is>
      </c>
      <c r="C9036"/>
      <c r="D9036"/>
      <c r="E9036" t="inlineStr">
        <is>
          <t>https://www.youtube.com/results?search_query=Wiffle+ball+tournament+highlight+videos&amp;sp=EgQgAXAB</t>
        </is>
      </c>
    </row>
    <row r="9037" ht="25.5" customHeight="1">
      <c r="A9037" t="inlineStr">
        <is>
          <t>wiffle ball</t>
        </is>
      </c>
      <c r="B9037" t="inlineStr">
        <is>
          <t>Day in the life of a wiffle ball player</t>
        </is>
      </c>
      <c r="C9037"/>
      <c r="D9037"/>
      <c r="E9037" t="inlineStr">
        <is>
          <t>https://www.youtube.com/results?search_query=Day+in+the+life+of+a+wiffle+ball+player&amp;sp=EgQgAXAB</t>
        </is>
      </c>
    </row>
    <row r="9038" ht="25.5" customHeight="1">
      <c r="A9038" t="inlineStr">
        <is>
          <t>wiffle ball</t>
        </is>
      </c>
      <c r="B9038" t="inlineStr">
        <is>
          <t>DIY Wiffle ball field setup</t>
        </is>
      </c>
      <c r="C9038"/>
      <c r="D9038"/>
      <c r="E9038" t="inlineStr">
        <is>
          <t>https://www.youtube.com/results?search_query=DIY+Wiffle+ball+field+setup&amp;sp=EgQgAXAB</t>
        </is>
      </c>
    </row>
    <row r="9039" ht="25.5" customHeight="1">
      <c r="A9039" t="inlineStr">
        <is>
          <t>wiffle ball</t>
        </is>
      </c>
      <c r="B9039" t="inlineStr">
        <is>
          <t>Wiffle ball pitch types and how to throw them</t>
        </is>
      </c>
      <c r="C9039"/>
      <c r="D9039"/>
      <c r="E9039" t="inlineStr">
        <is>
          <t>https://www.youtube.com/results?search_query=Wiffle+ball+pitch+types+and+how+to+throw+them&amp;sp=EgQgAXAB</t>
        </is>
      </c>
    </row>
    <row r="9040" ht="25.5" customHeight="1">
      <c r="A9040" t="inlineStr">
        <is>
          <t>wiffle ball</t>
        </is>
      </c>
      <c r="B9040" t="inlineStr">
        <is>
          <t>How to improve your wiffle ball swing</t>
        </is>
      </c>
      <c r="C9040"/>
      <c r="D9040"/>
      <c r="E9040" t="inlineStr">
        <is>
          <t>https://www.youtube.com/results?search_query=How+to+improve+your+wiffle+ball+swing&amp;sp=EgQgAXAB</t>
        </is>
      </c>
    </row>
    <row r="9041" ht="25.5" customHeight="1">
      <c r="A9041" t="inlineStr">
        <is>
          <t>wiffle ball</t>
        </is>
      </c>
      <c r="B9041" t="inlineStr">
        <is>
          <t>Best wiffle ball plays of all time</t>
        </is>
      </c>
      <c r="C9041"/>
      <c r="D9041"/>
      <c r="E9041" t="inlineStr">
        <is>
          <t>https://www.youtube.com/results?search_query=Best+wiffle+ball+plays+of+all+time&amp;sp=EgQgAXAB</t>
        </is>
      </c>
    </row>
    <row r="9042" ht="25.5" customHeight="1">
      <c r="A9042" t="inlineStr">
        <is>
          <t>wiffle ball</t>
        </is>
      </c>
      <c r="B9042" t="inlineStr">
        <is>
          <t>Training exercises for wiffle ball players</t>
        </is>
      </c>
      <c r="C9042"/>
      <c r="D9042"/>
      <c r="E9042" t="inlineStr">
        <is>
          <t>https://www.youtube.com/results?search_query=Training+exercises+for+wiffle+ball+players&amp;sp=EgQgAXAB</t>
        </is>
      </c>
    </row>
    <row r="9043" ht="25.5" customHeight="1">
      <c r="A9043" t="inlineStr">
        <is>
          <t>wiffle ball</t>
        </is>
      </c>
      <c r="B9043" t="inlineStr">
        <is>
          <t>Rules of wiffle ball explained with video examples</t>
        </is>
      </c>
      <c r="C9043"/>
      <c r="D9043"/>
      <c r="E9043" t="inlineStr">
        <is>
          <t>https://www.youtube.com/results?search_query=Rules+of+wiffle+ball+explained+with+video+examples&amp;sp=EgQgAXAB</t>
        </is>
      </c>
    </row>
    <row r="9044" ht="25.5" customHeight="1">
      <c r="A9044" t="inlineStr">
        <is>
          <t>beach soccer</t>
        </is>
      </c>
      <c r="B9044" t="inlineStr">
        <is>
          <t>How to play beach soccer rules and techniques'</t>
        </is>
      </c>
      <c r="C9044"/>
      <c r="D9044"/>
      <c r="E9044" t="inlineStr">
        <is>
          <t>https://www.youtube.com/results?search_query=How+to+play+beach+soccer+rules+and+techniques'&amp;sp=EgQgAXAB</t>
        </is>
      </c>
    </row>
    <row r="9045" ht="25.5" customHeight="1">
      <c r="A9045" t="inlineStr">
        <is>
          <t>beach soccer</t>
        </is>
      </c>
      <c r="B9045" t="inlineStr">
        <is>
          <t>Top beach soccer matches highlights'</t>
        </is>
      </c>
      <c r="C9045"/>
      <c r="D9045"/>
      <c r="E9045" t="inlineStr">
        <is>
          <t>https://www.youtube.com/results?search_query=Top+beach+soccer+matches+highlights'&amp;sp=EgQgAXAB</t>
        </is>
      </c>
    </row>
    <row r="9046" ht="25.5" customHeight="1">
      <c r="A9046" t="inlineStr">
        <is>
          <t>beach soccer</t>
        </is>
      </c>
      <c r="B9046" t="inlineStr">
        <is>
          <t>Basic beach soccer drills for beginners'</t>
        </is>
      </c>
      <c r="C9046"/>
      <c r="D9046"/>
      <c r="E9046" t="inlineStr">
        <is>
          <t>https://www.youtube.com/results?search_query=Basic+beach+soccer+drills+for+beginners'&amp;sp=EgQgAXAB</t>
        </is>
      </c>
    </row>
    <row r="9047" ht="25.5" customHeight="1">
      <c r="A9047" t="inlineStr">
        <is>
          <t>beach soccer</t>
        </is>
      </c>
      <c r="B9047" t="inlineStr">
        <is>
          <t>Professional beach soccer training sessions'</t>
        </is>
      </c>
      <c r="C9047"/>
      <c r="D9047"/>
      <c r="E9047" t="inlineStr">
        <is>
          <t>https://www.youtube.com/results?search_query=Professional+beach+soccer+training+sessions'&amp;sp=EgQgAXAB</t>
        </is>
      </c>
    </row>
    <row r="9048" ht="25.5" customHeight="1">
      <c r="A9048" t="inlineStr">
        <is>
          <t>beach soccer</t>
        </is>
      </c>
      <c r="B9048" t="inlineStr">
        <is>
          <t>Day in the life of a professional beach soccer player'</t>
        </is>
      </c>
      <c r="C9048"/>
      <c r="D9048"/>
      <c r="E9048" t="inlineStr">
        <is>
          <t>https://www.youtube.com/results?search_query=Day+in+the+life+of+a+professional+beach+soccer+player'&amp;sp=EgQgAXAB</t>
        </is>
      </c>
    </row>
    <row r="9049" ht="25.5" customHeight="1">
      <c r="A9049" t="inlineStr">
        <is>
          <t>beach soccer</t>
        </is>
      </c>
      <c r="B9049" t="inlineStr">
        <is>
          <t>Beach soccer goalkeeping tips and tricks'</t>
        </is>
      </c>
      <c r="C9049"/>
      <c r="D9049"/>
      <c r="E9049" t="inlineStr">
        <is>
          <t>https://www.youtube.com/results?search_query=Beach+soccer+goalkeeping+tips+and+tricks'&amp;sp=EgQgAXAB</t>
        </is>
      </c>
    </row>
    <row r="9050" ht="25.5" customHeight="1">
      <c r="A9050" t="inlineStr">
        <is>
          <t>beach soccer</t>
        </is>
      </c>
      <c r="B9050" t="inlineStr">
        <is>
          <t>Understanding tactics in beach soccer'</t>
        </is>
      </c>
      <c r="C9050"/>
      <c r="D9050"/>
      <c r="E9050" t="inlineStr">
        <is>
          <t>https://www.youtube.com/results?search_query=Understanding+tactics+in+beach+soccer'&amp;sp=EgQgAXAB</t>
        </is>
      </c>
    </row>
    <row r="9051" ht="25.5" customHeight="1">
      <c r="A9051" t="inlineStr">
        <is>
          <t>beach soccer</t>
        </is>
      </c>
      <c r="B9051" t="inlineStr">
        <is>
          <t>Famous beach soccer tournaments around the world'</t>
        </is>
      </c>
      <c r="C9051"/>
      <c r="D9051"/>
      <c r="E9051" t="inlineStr">
        <is>
          <t>https://www.youtube.com/results?search_query=Famous+beach+soccer+tournaments+around+the+world'&amp;sp=EgQgAXAB</t>
        </is>
      </c>
    </row>
    <row r="9052" ht="25.5" customHeight="1">
      <c r="A9052" t="inlineStr">
        <is>
          <t>beach soccer</t>
        </is>
      </c>
      <c r="B9052" t="inlineStr">
        <is>
          <t>Exercises to improve beach soccer skills'</t>
        </is>
      </c>
      <c r="C9052"/>
      <c r="D9052"/>
      <c r="E9052" t="inlineStr">
        <is>
          <t>https://www.youtube.com/results?search_query=Exercises+to+improve+beach+soccer+skills'&amp;sp=EgQgAXAB</t>
        </is>
      </c>
    </row>
    <row r="9053" ht="25.5" customHeight="1">
      <c r="A9053" t="inlineStr">
        <is>
          <t>beach soccer</t>
        </is>
      </c>
      <c r="B9053" t="inlineStr">
        <is>
          <t>Difference between beach soccer and regular soccer'</t>
        </is>
      </c>
      <c r="C9053"/>
      <c r="D9053"/>
      <c r="E9053" t="inlineStr">
        <is>
          <t>https://www.youtube.com/results?search_query=Difference+between+beach+soccer+and+regular+soccer'&amp;sp=EgQgAXAB</t>
        </is>
      </c>
    </row>
    <row r="9054" ht="25.5" customHeight="1">
      <c r="A9054" t="inlineStr">
        <is>
          <t>futsal</t>
        </is>
      </c>
      <c r="B9054" t="inlineStr">
        <is>
          <t>How to play futsal for beginners</t>
        </is>
      </c>
      <c r="C9054"/>
      <c r="D9054"/>
      <c r="E9054" t="inlineStr">
        <is>
          <t>https://www.youtube.com/results?search_query=How+to+play+futsal+for+beginners&amp;sp=EgQgAXAB</t>
        </is>
      </c>
    </row>
    <row r="9055" ht="25.5" customHeight="1">
      <c r="A9055" t="inlineStr">
        <is>
          <t>futsal</t>
        </is>
      </c>
      <c r="B9055" t="inlineStr">
        <is>
          <t>Best futsal skills and tricks</t>
        </is>
      </c>
      <c r="C9055"/>
      <c r="D9055"/>
      <c r="E9055" t="inlineStr">
        <is>
          <t>https://www.youtube.com/results?search_query=Best+futsal+skills+and+tricks&amp;sp=EgQgAXAB</t>
        </is>
      </c>
    </row>
    <row r="9056" ht="25.5" customHeight="1">
      <c r="A9056" t="inlineStr">
        <is>
          <t>futsal</t>
        </is>
      </c>
      <c r="B9056" t="inlineStr">
        <is>
          <t>Day in the life of a professional futsal player</t>
        </is>
      </c>
      <c r="C9056"/>
      <c r="D9056"/>
      <c r="E9056" t="inlineStr">
        <is>
          <t>https://www.youtube.com/results?search_query=Day+in+the+life+of+a+professional+futsal+player&amp;sp=EgQgAXAB</t>
        </is>
      </c>
    </row>
    <row r="9057" ht="25.5" customHeight="1">
      <c r="A9057" t="inlineStr">
        <is>
          <t>futsal</t>
        </is>
      </c>
      <c r="B9057" t="inlineStr">
        <is>
          <t>Futsal training routine at home</t>
        </is>
      </c>
      <c r="C9057"/>
      <c r="D9057"/>
      <c r="E9057" t="inlineStr">
        <is>
          <t>https://www.youtube.com/results?search_query=Futsal+training+routine+at+home&amp;sp=EgQgAXAB</t>
        </is>
      </c>
    </row>
    <row r="9058" ht="25.5" customHeight="1">
      <c r="A9058" t="inlineStr">
        <is>
          <t>futsal</t>
        </is>
      </c>
      <c r="B9058" t="inlineStr">
        <is>
          <t>Top 10 futsal matches of all time</t>
        </is>
      </c>
      <c r="C9058"/>
      <c r="D9058"/>
      <c r="E9058" t="inlineStr">
        <is>
          <t>https://www.youtube.com/results?search_query=Top+10+futsal+matches+of+all+time&amp;sp=EgQgAXAB</t>
        </is>
      </c>
    </row>
    <row r="9059" ht="25.5" customHeight="1">
      <c r="A9059" t="inlineStr">
        <is>
          <t>futsal</t>
        </is>
      </c>
      <c r="B9059" t="inlineStr">
        <is>
          <t>Futsal vs football: understanding the differences</t>
        </is>
      </c>
      <c r="C9059"/>
      <c r="D9059"/>
      <c r="E9059" t="inlineStr">
        <is>
          <t>https://www.youtube.com/results?search_query=Futsal+vs+football:+understanding+the+differences&amp;sp=EgQgAXAB</t>
        </is>
      </c>
    </row>
    <row r="9060" ht="25.5" customHeight="1">
      <c r="A9060" t="inlineStr">
        <is>
          <t>futsal</t>
        </is>
      </c>
      <c r="B9060" t="inlineStr">
        <is>
          <t>Futsal tactics and strategies explained</t>
        </is>
      </c>
      <c r="C9060"/>
      <c r="D9060"/>
      <c r="E9060" t="inlineStr">
        <is>
          <t>https://www.youtube.com/results?search_query=Futsal+tactics+and+strategies+explained&amp;sp=EgQgAXAB</t>
        </is>
      </c>
    </row>
    <row r="9061" ht="25.5" customHeight="1">
      <c r="A9061" t="inlineStr">
        <is>
          <t>futsal</t>
        </is>
      </c>
      <c r="B9061" t="inlineStr">
        <is>
          <t>Highlights from the Futsal World Cup</t>
        </is>
      </c>
      <c r="C9061"/>
      <c r="D9061"/>
      <c r="E9061" t="inlineStr">
        <is>
          <t>https://www.youtube.com/results?search_query=Highlights+from+the+Futsal+World+Cup&amp;sp=EgQgAXAB</t>
        </is>
      </c>
    </row>
    <row r="9062" ht="25.5" customHeight="1">
      <c r="A9062" t="inlineStr">
        <is>
          <t>futsal</t>
        </is>
      </c>
      <c r="B9062" t="inlineStr">
        <is>
          <t>How to improve your futsal skills</t>
        </is>
      </c>
      <c r="C9062"/>
      <c r="D9062"/>
      <c r="E9062" t="inlineStr">
        <is>
          <t>https://www.youtube.com/results?search_query=How+to+improve+your+futsal+skills&amp;sp=EgQgAXAB</t>
        </is>
      </c>
    </row>
    <row r="9063" ht="25.5" customHeight="1">
      <c r="A9063" t="inlineStr">
        <is>
          <t>futsal</t>
        </is>
      </c>
      <c r="B9063" t="inlineStr">
        <is>
          <t>Indepth futsal player position guide</t>
        </is>
      </c>
      <c r="C9063"/>
      <c r="D9063"/>
      <c r="E9063" t="inlineStr">
        <is>
          <t>https://www.youtube.com/results?search_query=Indepth+futsal+player+position+guide&amp;sp=EgQgAXAB</t>
        </is>
      </c>
    </row>
    <row r="9064" ht="25.5" customHeight="1">
      <c r="A9064" t="inlineStr">
        <is>
          <t>indoor soccer</t>
        </is>
      </c>
      <c r="B9064" t="inlineStr">
        <is>
          <t>How to play indoor soccer for beginners'</t>
        </is>
      </c>
      <c r="C9064"/>
      <c r="D9064"/>
      <c r="E9064" t="inlineStr">
        <is>
          <t>https://www.youtube.com/results?search_query=How+to+play+indoor+soccer+for+beginners'&amp;sp=EgQgAXAB</t>
        </is>
      </c>
    </row>
    <row r="9065" ht="25.5" customHeight="1">
      <c r="A9065" t="inlineStr">
        <is>
          <t>indoor soccer</t>
        </is>
      </c>
      <c r="B9065" t="inlineStr">
        <is>
          <t>Basics of indoor soccer'</t>
        </is>
      </c>
      <c r="C9065"/>
      <c r="D9065"/>
      <c r="E9065" t="inlineStr">
        <is>
          <t>https://www.youtube.com/results?search_query=Basics+of+indoor+soccer'&amp;sp=EgQgAXAB</t>
        </is>
      </c>
    </row>
    <row r="9066" ht="25.5" customHeight="1">
      <c r="A9066" t="inlineStr">
        <is>
          <t>indoor soccer</t>
        </is>
      </c>
      <c r="B9066" t="inlineStr">
        <is>
          <t>Top indoor soccer matches'</t>
        </is>
      </c>
      <c r="C9066"/>
      <c r="D9066"/>
      <c r="E9066" t="inlineStr">
        <is>
          <t>https://www.youtube.com/results?search_query=Top+indoor+soccer+matches'&amp;sp=EgQgAXAB</t>
        </is>
      </c>
    </row>
    <row r="9067" ht="25.5" customHeight="1">
      <c r="A9067" t="inlineStr">
        <is>
          <t>indoor soccer</t>
        </is>
      </c>
      <c r="B9067" t="inlineStr">
        <is>
          <t>Day in the life of an indoor soccer player'</t>
        </is>
      </c>
      <c r="C9067"/>
      <c r="D9067"/>
      <c r="E9067" t="inlineStr">
        <is>
          <t>https://www.youtube.com/results?search_query=Day+in+the+life+of+an+indoor+soccer+player'&amp;sp=EgQgAXAB</t>
        </is>
      </c>
    </row>
    <row r="9068" ht="25.5" customHeight="1">
      <c r="A9068" t="inlineStr">
        <is>
          <t>indoor soccer</t>
        </is>
      </c>
      <c r="B9068" t="inlineStr">
        <is>
          <t>Indoor soccer training drills'</t>
        </is>
      </c>
      <c r="C9068"/>
      <c r="D9068"/>
      <c r="E9068" t="inlineStr">
        <is>
          <t>https://www.youtube.com/results?search_query=Indoor+soccer+training+drills'&amp;sp=EgQgAXAB</t>
        </is>
      </c>
    </row>
    <row r="9069" ht="25.5" customHeight="1">
      <c r="A9069" t="inlineStr">
        <is>
          <t>indoor soccer</t>
        </is>
      </c>
      <c r="B9069" t="inlineStr">
        <is>
          <t>Best indoor soccer skills and tricks'</t>
        </is>
      </c>
      <c r="C9069"/>
      <c r="D9069"/>
      <c r="E9069" t="inlineStr">
        <is>
          <t>https://www.youtube.com/results?search_query=Best+indoor+soccer+skills+and+tricks'&amp;sp=EgQgAXAB</t>
        </is>
      </c>
    </row>
    <row r="9070" ht="25.5" customHeight="1">
      <c r="A9070" t="inlineStr">
        <is>
          <t>indoor soccer</t>
        </is>
      </c>
      <c r="B9070" t="inlineStr">
        <is>
          <t>Differences between indoor soccer and outdoor soccer'</t>
        </is>
      </c>
      <c r="C9070"/>
      <c r="D9070"/>
      <c r="E9070" t="inlineStr">
        <is>
          <t>https://www.youtube.com/results?search_query=Differences+between+indoor+soccer+and+outdoor+soccer'&amp;sp=EgQgAXAB</t>
        </is>
      </c>
    </row>
    <row r="9071" ht="25.5" customHeight="1">
      <c r="A9071" t="inlineStr">
        <is>
          <t>indoor soccer</t>
        </is>
      </c>
      <c r="B9071" t="inlineStr">
        <is>
          <t>Guide to first indoor soccer game'</t>
        </is>
      </c>
      <c r="C9071"/>
      <c r="D9071"/>
      <c r="E9071" t="inlineStr">
        <is>
          <t>https://www.youtube.com/results?search_query=Guide+to+first+indoor+soccer+game'&amp;sp=EgQgAXAB</t>
        </is>
      </c>
    </row>
    <row r="9072" ht="25.5" customHeight="1">
      <c r="A9072" t="inlineStr">
        <is>
          <t>indoor soccer</t>
        </is>
      </c>
      <c r="B9072" t="inlineStr">
        <is>
          <t>Indoor soccer tactics and strategies'</t>
        </is>
      </c>
      <c r="C9072"/>
      <c r="D9072"/>
      <c r="E9072" t="inlineStr">
        <is>
          <t>https://www.youtube.com/results?search_query=Indoor+soccer+tactics+and+strategies'&amp;sp=EgQgAXAB</t>
        </is>
      </c>
    </row>
    <row r="9073" ht="25.5" customHeight="1">
      <c r="A9073" t="inlineStr">
        <is>
          <t>indoor soccer</t>
        </is>
      </c>
      <c r="B9073" t="inlineStr">
        <is>
          <t>Improving your indoor soccer gameplay'</t>
        </is>
      </c>
      <c r="C9073"/>
      <c r="D9073"/>
      <c r="E9073" t="inlineStr">
        <is>
          <t>https://www.youtube.com/results?search_query=Improving+your+indoor+soccer+gameplay'&amp;sp=EgQgAXAB</t>
        </is>
      </c>
    </row>
    <row r="9074" ht="25.5" customHeight="1">
      <c r="A9074" t="inlineStr">
        <is>
          <t>street football</t>
        </is>
      </c>
      <c r="B9074" t="inlineStr">
        <is>
          <t>How to play street football</t>
        </is>
      </c>
      <c r="C9074"/>
      <c r="D9074"/>
      <c r="E9074" t="inlineStr">
        <is>
          <t>https://www.youtube.com/results?search_query=How+to+play+street+football&amp;sp=EgQgAXAB</t>
        </is>
      </c>
    </row>
    <row r="9075" ht="25.5" customHeight="1">
      <c r="A9075" t="inlineStr">
        <is>
          <t>street football</t>
        </is>
      </c>
      <c r="B9075" t="inlineStr">
        <is>
          <t>Street football tricks and skills tutorial</t>
        </is>
      </c>
      <c r="C9075"/>
      <c r="D9075"/>
      <c r="E9075" t="inlineStr">
        <is>
          <t>https://www.youtube.com/results?search_query=Street+football+tricks+and+skills+tutorial&amp;sp=EgQgAXAB</t>
        </is>
      </c>
    </row>
    <row r="9076" ht="25.5" customHeight="1">
      <c r="A9076" t="inlineStr">
        <is>
          <t>street football</t>
        </is>
      </c>
      <c r="B9076" t="inlineStr">
        <is>
          <t>Best street football matches</t>
        </is>
      </c>
      <c r="C9076"/>
      <c r="D9076"/>
      <c r="E9076" t="inlineStr">
        <is>
          <t>https://www.youtube.com/results?search_query=Best+street+football+matches&amp;sp=EgQgAXAB</t>
        </is>
      </c>
    </row>
    <row r="9077" ht="25.5" customHeight="1">
      <c r="A9077" t="inlineStr">
        <is>
          <t>street football</t>
        </is>
      </c>
      <c r="B9077" t="inlineStr">
        <is>
          <t>Day in the life of a professional street football player</t>
        </is>
      </c>
      <c r="C9077"/>
      <c r="D9077"/>
      <c r="E9077" t="inlineStr">
        <is>
          <t>https://www.youtube.com/results?search_query=Day+in+the+life+of+a+professional+street+football+player&amp;sp=EgQgAXAB</t>
        </is>
      </c>
    </row>
    <row r="9078" ht="25.5" customHeight="1">
      <c r="A9078" t="inlineStr">
        <is>
          <t>street football</t>
        </is>
      </c>
      <c r="B9078" t="inlineStr">
        <is>
          <t>Street football dribbling techniques</t>
        </is>
      </c>
      <c r="C9078"/>
      <c r="D9078"/>
      <c r="E9078" t="inlineStr">
        <is>
          <t>https://www.youtube.com/results?search_query=Street+football+dribbling+techniques&amp;sp=EgQgAXAB</t>
        </is>
      </c>
    </row>
    <row r="9079" ht="25.5" customHeight="1">
      <c r="A9079" t="inlineStr">
        <is>
          <t>street football</t>
        </is>
      </c>
      <c r="B9079" t="inlineStr">
        <is>
          <t>Beginner's guide to street football</t>
        </is>
      </c>
      <c r="C9079"/>
      <c r="D9079"/>
      <c r="E9079" t="inlineStr">
        <is>
          <t>https://www.youtube.com/results?search_query=Beginner's+guide+to+street+football&amp;sp=EgQgAXAB</t>
        </is>
      </c>
    </row>
    <row r="9080" ht="25.5" customHeight="1">
      <c r="A9080" t="inlineStr">
        <is>
          <t>street football</t>
        </is>
      </c>
      <c r="B9080" t="inlineStr">
        <is>
          <t>World's best street football players</t>
        </is>
      </c>
      <c r="C9080"/>
      <c r="D9080"/>
      <c r="E9080" t="inlineStr">
        <is>
          <t>https://www.youtube.com/results?search_query=World's+best+street+football+players&amp;sp=EgQgAXAB</t>
        </is>
      </c>
    </row>
    <row r="9081" ht="25.5" customHeight="1">
      <c r="A9081" t="inlineStr">
        <is>
          <t>street football</t>
        </is>
      </c>
      <c r="B9081" t="inlineStr">
        <is>
          <t>Street football vs traditional football comparison</t>
        </is>
      </c>
      <c r="C9081"/>
      <c r="D9081"/>
      <c r="E9081" t="inlineStr">
        <is>
          <t>https://www.youtube.com/results?search_query=Street+football+vs+traditional+football+comparison&amp;sp=EgQgAXAB</t>
        </is>
      </c>
    </row>
    <row r="9082" ht="25.5" customHeight="1">
      <c r="A9082" t="inlineStr">
        <is>
          <t>street football</t>
        </is>
      </c>
      <c r="B9082" t="inlineStr">
        <is>
          <t>Documentary on the history of street football</t>
        </is>
      </c>
      <c r="C9082"/>
      <c r="D9082"/>
      <c r="E9082" t="inlineStr">
        <is>
          <t>https://www.youtube.com/results?search_query=Documentary+on+the+history+of+street+football&amp;sp=EgQgAXAB</t>
        </is>
      </c>
    </row>
    <row r="9083" ht="25.5" customHeight="1">
      <c r="A9083" t="inlineStr">
        <is>
          <t>street football</t>
        </is>
      </c>
      <c r="B9083" t="inlineStr">
        <is>
          <t>Street football tournaments highlights</t>
        </is>
      </c>
      <c r="C9083"/>
      <c r="D9083"/>
      <c r="E9083" t="inlineStr">
        <is>
          <t>https://www.youtube.com/results?search_query=Street+football+tournaments+highlights&amp;sp=EgQgAXAB</t>
        </is>
      </c>
    </row>
    <row r="9084" ht="25.5" customHeight="1">
      <c r="A9084" t="inlineStr">
        <is>
          <t>australian rules football</t>
        </is>
      </c>
      <c r="B9084" t="inlineStr">
        <is>
          <t>How to play Australian Rules Football</t>
        </is>
      </c>
      <c r="C9084"/>
      <c r="D9084"/>
      <c r="E9084" t="inlineStr">
        <is>
          <t>https://www.youtube.com/results?search_query=How+to+play+Australian+Rules+Football&amp;sp=EgQgAXAB</t>
        </is>
      </c>
    </row>
    <row r="9085" ht="25.5" customHeight="1">
      <c r="A9085" t="inlineStr">
        <is>
          <t>australian rules football</t>
        </is>
      </c>
      <c r="B9085" t="inlineStr">
        <is>
          <t>Rules for Beginners in Australian Football</t>
        </is>
      </c>
      <c r="C9085"/>
      <c r="D9085"/>
      <c r="E9085" t="inlineStr">
        <is>
          <t>https://www.youtube.com/results?search_query=Rules+for+Beginners+in+Australian+Football&amp;sp=EgQgAXAB</t>
        </is>
      </c>
    </row>
    <row r="9086" ht="25.5" customHeight="1">
      <c r="A9086" t="inlineStr">
        <is>
          <t>australian rules football</t>
        </is>
      </c>
      <c r="B9086" t="inlineStr">
        <is>
          <t>Highlights of Australian Rules Football</t>
        </is>
      </c>
      <c r="C9086"/>
      <c r="D9086"/>
      <c r="E9086" t="inlineStr">
        <is>
          <t>https://www.youtube.com/results?search_query=Highlights+of+Australian+Rules+Football&amp;sp=EgQgAXAB</t>
        </is>
      </c>
    </row>
    <row r="9087" ht="25.5" customHeight="1">
      <c r="A9087" t="inlineStr">
        <is>
          <t>australian rules football</t>
        </is>
      </c>
      <c r="B9087" t="inlineStr">
        <is>
          <t>Top plays in Australian Rules Football</t>
        </is>
      </c>
      <c r="C9087"/>
      <c r="D9087"/>
      <c r="E9087" t="inlineStr">
        <is>
          <t>https://www.youtube.com/results?search_query=Top+plays+in+Australian+Rules+Football&amp;sp=EgQgAXAB</t>
        </is>
      </c>
    </row>
    <row r="9088" ht="25.5" customHeight="1">
      <c r="A9088" t="inlineStr">
        <is>
          <t>australian rules football</t>
        </is>
      </c>
      <c r="B9088" t="inlineStr">
        <is>
          <t>Day in the life of an Australian Rules Football player</t>
        </is>
      </c>
      <c r="C9088"/>
      <c r="D9088"/>
      <c r="E9088" t="inlineStr">
        <is>
          <t>https://www.youtube.com/results?search_query=Day+in+the+life+of+an+Australian+Rules+Football+player&amp;sp=EgQgAXAB</t>
        </is>
      </c>
    </row>
    <row r="9089" ht="25.5" customHeight="1">
      <c r="A9089" t="inlineStr">
        <is>
          <t>australian rules football</t>
        </is>
      </c>
      <c r="B9089" t="inlineStr">
        <is>
          <t>How to train for Australian Rules Football</t>
        </is>
      </c>
      <c r="C9089"/>
      <c r="D9089"/>
      <c r="E9089" t="inlineStr">
        <is>
          <t>https://www.youtube.com/results?search_query=How+to+train+for+Australian+Rules+Football&amp;sp=EgQgAXAB</t>
        </is>
      </c>
    </row>
    <row r="9090" ht="25.5" customHeight="1">
      <c r="A9090" t="inlineStr">
        <is>
          <t>australian rules football</t>
        </is>
      </c>
      <c r="B9090" t="inlineStr">
        <is>
          <t>Skills needed for Australian Rules Football</t>
        </is>
      </c>
      <c r="C9090"/>
      <c r="D9090"/>
      <c r="E9090" t="inlineStr">
        <is>
          <t>https://www.youtube.com/results?search_query=Skills+needed+for+Australian+Rules+Football&amp;sp=EgQgAXAB</t>
        </is>
      </c>
    </row>
    <row r="9091" ht="25.5" customHeight="1">
      <c r="A9091" t="inlineStr">
        <is>
          <t>australian rules football</t>
        </is>
      </c>
      <c r="B9091" t="inlineStr">
        <is>
          <t>History of Australian Rules Football</t>
        </is>
      </c>
      <c r="C9091"/>
      <c r="D9091"/>
      <c r="E9091" t="inlineStr">
        <is>
          <t>https://www.youtube.com/results?search_query=History+of+Australian+Rules+Football&amp;sp=EgQgAXAB</t>
        </is>
      </c>
    </row>
    <row r="9092" ht="25.5" customHeight="1">
      <c r="A9092" t="inlineStr">
        <is>
          <t>australian rules football</t>
        </is>
      </c>
      <c r="B9092" t="inlineStr">
        <is>
          <t>Famous Australian Rules Football matches</t>
        </is>
      </c>
      <c r="C9092"/>
      <c r="D9092"/>
      <c r="E9092" t="inlineStr">
        <is>
          <t>https://www.youtube.com/results?search_query=Famous+Australian+Rules+Football+matches&amp;sp=EgQgAXAB</t>
        </is>
      </c>
    </row>
    <row r="9093" ht="25.5" customHeight="1">
      <c r="A9093" t="inlineStr">
        <is>
          <t>australian rules football</t>
        </is>
      </c>
      <c r="B9093" t="inlineStr">
        <is>
          <t>Interview with Australian Rules Football players.</t>
        </is>
      </c>
      <c r="C9093"/>
      <c r="D9093"/>
      <c r="E9093" t="inlineStr">
        <is>
          <t>https://www.youtube.com/results?search_query=Interview+with+Australian+Rules+Football+players.&amp;sp=EgQgAXAB</t>
        </is>
      </c>
    </row>
    <row r="9094" ht="25.5" customHeight="1">
      <c r="A9094" t="inlineStr">
        <is>
          <t>gaelic football</t>
        </is>
      </c>
      <c r="B9094" t="inlineStr">
        <is>
          <t>How to play Gaelic football for beginners</t>
        </is>
      </c>
      <c r="C9094"/>
      <c r="D9094"/>
      <c r="E9094" t="inlineStr">
        <is>
          <t>https://www.youtube.com/results?search_query=How+to+play+Gaelic+football+for+beginners&amp;sp=EgQgAXAB</t>
        </is>
      </c>
    </row>
    <row r="9095" ht="25.5" customHeight="1">
      <c r="A9095" t="inlineStr">
        <is>
          <t>gaelic football</t>
        </is>
      </c>
      <c r="B9095" t="inlineStr">
        <is>
          <t>Gaelic football training exercises</t>
        </is>
      </c>
      <c r="C9095"/>
      <c r="D9095"/>
      <c r="E9095" t="inlineStr">
        <is>
          <t>https://www.youtube.com/results?search_query=Gaelic+football+training+exercises&amp;sp=EgQgAXAB</t>
        </is>
      </c>
    </row>
    <row r="9096" ht="25.5" customHeight="1">
      <c r="A9096" t="inlineStr">
        <is>
          <t>gaelic football</t>
        </is>
      </c>
      <c r="B9096" t="inlineStr">
        <is>
          <t>Day in the life of a Gaelic football player</t>
        </is>
      </c>
      <c r="C9096"/>
      <c r="D9096"/>
      <c r="E9096" t="inlineStr">
        <is>
          <t>https://www.youtube.com/results?search_query=Day+in+the+life+of+a+Gaelic+football+player&amp;sp=EgQgAXAB</t>
        </is>
      </c>
    </row>
    <row r="9097" ht="25.5" customHeight="1">
      <c r="A9097" t="inlineStr">
        <is>
          <t>gaelic football</t>
        </is>
      </c>
      <c r="B9097" t="inlineStr">
        <is>
          <t>Gaelic football match highlights</t>
        </is>
      </c>
      <c r="C9097"/>
      <c r="D9097"/>
      <c r="E9097" t="inlineStr">
        <is>
          <t>https://www.youtube.com/results?search_query=Gaelic+football+match+highlights&amp;sp=EgQgAXAB</t>
        </is>
      </c>
    </row>
    <row r="9098" ht="25.5" customHeight="1">
      <c r="A9098" t="inlineStr">
        <is>
          <t>gaelic football</t>
        </is>
      </c>
      <c r="B9098" t="inlineStr">
        <is>
          <t>Rules of Gaelic football explained</t>
        </is>
      </c>
      <c r="C9098"/>
      <c r="D9098"/>
      <c r="E9098" t="inlineStr">
        <is>
          <t>https://www.youtube.com/results?search_query=Rules+of+Gaelic+football+explained&amp;sp=EgQgAXAB</t>
        </is>
      </c>
    </row>
    <row r="9099" ht="25.5" customHeight="1">
      <c r="A9099" t="inlineStr">
        <is>
          <t>gaelic football</t>
        </is>
      </c>
      <c r="B9099" t="inlineStr">
        <is>
          <t>Gaelic football drills and skills</t>
        </is>
      </c>
      <c r="C9099"/>
      <c r="D9099"/>
      <c r="E9099" t="inlineStr">
        <is>
          <t>https://www.youtube.com/results?search_query=Gaelic+football+drills+and+skills&amp;sp=EgQgAXAB</t>
        </is>
      </c>
    </row>
    <row r="9100" ht="25.5" customHeight="1">
      <c r="A9100" t="inlineStr">
        <is>
          <t>gaelic football</t>
        </is>
      </c>
      <c r="B9100" t="inlineStr">
        <is>
          <t>Introduction to Gaelic football for kids</t>
        </is>
      </c>
      <c r="C9100"/>
      <c r="D9100"/>
      <c r="E9100" t="inlineStr">
        <is>
          <t>https://www.youtube.com/results?search_query=Introduction+to+Gaelic+football+for+kids&amp;sp=EgQgAXAB</t>
        </is>
      </c>
    </row>
    <row r="9101" ht="25.5" customHeight="1">
      <c r="A9101" t="inlineStr">
        <is>
          <t>gaelic football</t>
        </is>
      </c>
      <c r="B9101" t="inlineStr">
        <is>
          <t>Best Gaelic football goals and points</t>
        </is>
      </c>
      <c r="C9101"/>
      <c r="D9101"/>
      <c r="E9101" t="inlineStr">
        <is>
          <t>https://www.youtube.com/results?search_query=Best+Gaelic+football+goals+and+points&amp;sp=EgQgAXAB</t>
        </is>
      </c>
    </row>
    <row r="9102" ht="25.5" customHeight="1">
      <c r="A9102" t="inlineStr">
        <is>
          <t>gaelic football</t>
        </is>
      </c>
      <c r="B9102" t="inlineStr">
        <is>
          <t>Tips to improve Gaelic football game</t>
        </is>
      </c>
      <c r="C9102"/>
      <c r="D9102"/>
      <c r="E9102" t="inlineStr">
        <is>
          <t>https://www.youtube.com/results?search_query=Tips+to+improve+Gaelic+football+game&amp;sp=EgQgAXAB</t>
        </is>
      </c>
    </row>
    <row r="9103" ht="25.5" customHeight="1">
      <c r="A9103" t="inlineStr">
        <is>
          <t>gaelic football</t>
        </is>
      </c>
      <c r="B9103" t="inlineStr">
        <is>
          <t>History of Gaelic football documentary</t>
        </is>
      </c>
      <c r="C9103"/>
      <c r="D9103"/>
      <c r="E9103" t="inlineStr">
        <is>
          <t>https://www.youtube.com/results?search_query=History+of+Gaelic+football+documentary&amp;sp=EgQgAXAB</t>
        </is>
      </c>
    </row>
    <row r="9104" ht="25.5" customHeight="1">
      <c r="A9104" t="inlineStr">
        <is>
          <t>gridiron football</t>
        </is>
      </c>
      <c r="B9104" t="inlineStr">
        <is>
          <t>How to play Gridiron Football for beginners</t>
        </is>
      </c>
      <c r="C9104"/>
      <c r="D9104"/>
      <c r="E9104" t="inlineStr">
        <is>
          <t>https://www.youtube.com/results?search_query=How+to+play+Gridiron+Football+for+beginners&amp;sp=EgQgAXAB</t>
        </is>
      </c>
    </row>
    <row r="9105" ht="25.5" customHeight="1">
      <c r="A9105" t="inlineStr">
        <is>
          <t>gridiron football</t>
        </is>
      </c>
      <c r="B9105" t="inlineStr">
        <is>
          <t>Gridiron Football: Top plays of all time</t>
        </is>
      </c>
      <c r="C9105"/>
      <c r="D9105"/>
      <c r="E9105" t="inlineStr">
        <is>
          <t>https://www.youtube.com/results?search_query=Gridiron+Football:+Top+plays+of+all+time&amp;sp=EgQgAXAB</t>
        </is>
      </c>
    </row>
    <row r="9106" ht="25.5" customHeight="1">
      <c r="A9106" t="inlineStr">
        <is>
          <t>gridiron football</t>
        </is>
      </c>
      <c r="B9106" t="inlineStr">
        <is>
          <t>Day in the life of a Gridiron Football player</t>
        </is>
      </c>
      <c r="C9106"/>
      <c r="D9106"/>
      <c r="E9106" t="inlineStr">
        <is>
          <t>https://www.youtube.com/results?search_query=Day+in+the+life+of+a+Gridiron+Football+player&amp;sp=EgQgAXAB</t>
        </is>
      </c>
    </row>
    <row r="9107" ht="25.5" customHeight="1">
      <c r="A9107" t="inlineStr">
        <is>
          <t>gridiron football</t>
        </is>
      </c>
      <c r="B9107" t="inlineStr">
        <is>
          <t>Highlights from Gridiron Football games</t>
        </is>
      </c>
      <c r="C9107"/>
      <c r="D9107"/>
      <c r="E9107" t="inlineStr">
        <is>
          <t>https://www.youtube.com/results?search_query=Highlights+from+Gridiron+Football+games&amp;sp=EgQgAXAB</t>
        </is>
      </c>
    </row>
    <row r="9108" ht="25.5" customHeight="1">
      <c r="A9108" t="inlineStr">
        <is>
          <t>gridiron football</t>
        </is>
      </c>
      <c r="B9108" t="inlineStr">
        <is>
          <t>Best strategy in Gridiron Football explained</t>
        </is>
      </c>
      <c r="C9108"/>
      <c r="D9108"/>
      <c r="E9108" t="inlineStr">
        <is>
          <t>https://www.youtube.com/results?search_query=Best+strategy+in+Gridiron+Football+explained&amp;sp=EgQgAXAB</t>
        </is>
      </c>
    </row>
    <row r="9109" ht="25.5" customHeight="1">
      <c r="A9109" t="inlineStr">
        <is>
          <t>gridiron football</t>
        </is>
      </c>
      <c r="B9109" t="inlineStr">
        <is>
          <t>How to master Gridiron Football tackling technique</t>
        </is>
      </c>
      <c r="C9109"/>
      <c r="D9109"/>
      <c r="E9109" t="inlineStr">
        <is>
          <t>https://www.youtube.com/results?search_query=How+to+master+Gridiron+Football+tackling+technique&amp;sp=EgQgAXAB</t>
        </is>
      </c>
    </row>
    <row r="9110" ht="25.5" customHeight="1">
      <c r="A9110" t="inlineStr">
        <is>
          <t>gridiron football</t>
        </is>
      </c>
      <c r="B9110" t="inlineStr">
        <is>
          <t>Understanding Gridiron Football: Position by position breakdown</t>
        </is>
      </c>
      <c r="C9110"/>
      <c r="D9110"/>
      <c r="E9110" t="inlineStr">
        <is>
          <t>https://www.youtube.com/results?search_query=Understanding+Gridiron+Football:+Position+by+position+breakdown&amp;sp=EgQgAXAB</t>
        </is>
      </c>
    </row>
    <row r="9111" ht="25.5" customHeight="1">
      <c r="A9111" t="inlineStr">
        <is>
          <t>gridiron football</t>
        </is>
      </c>
      <c r="B9111" t="inlineStr">
        <is>
          <t>Detailed guide to Gridiron Football rules and regulations</t>
        </is>
      </c>
      <c r="C9111"/>
      <c r="D9111"/>
      <c r="E9111" t="inlineStr">
        <is>
          <t>https://www.youtube.com/results?search_query=Detailed+guide+to+Gridiron+Football+rules+and+regulations&amp;sp=EgQgAXAB</t>
        </is>
      </c>
    </row>
    <row r="9112" ht="25.5" customHeight="1">
      <c r="A9112" t="inlineStr">
        <is>
          <t>gridiron football</t>
        </is>
      </c>
      <c r="B9112" t="inlineStr">
        <is>
          <t>Key moments in Gridiron Football history</t>
        </is>
      </c>
      <c r="C9112"/>
      <c r="D9112"/>
      <c r="E9112" t="inlineStr">
        <is>
          <t>https://www.youtube.com/results?search_query=Key+moments+in+Gridiron+Football+history&amp;sp=EgQgAXAB</t>
        </is>
      </c>
    </row>
    <row r="9113" ht="25.5" customHeight="1">
      <c r="A9113" t="inlineStr">
        <is>
          <t>gridiron football</t>
        </is>
      </c>
      <c r="B9113" t="inlineStr">
        <is>
          <t>Training routines and exercises for Gridiron Football players</t>
        </is>
      </c>
      <c r="C9113"/>
      <c r="D9113"/>
      <c r="E9113" t="inlineStr">
        <is>
          <t>https://www.youtube.com/results?search_query=Training+routines+and+exercises+for+Gridiron+Football+players&amp;sp=EgQgAXAB</t>
        </is>
      </c>
    </row>
    <row r="9114" ht="25.5" customHeight="1">
      <c r="A9114" t="inlineStr">
        <is>
          <t>american football</t>
        </is>
      </c>
      <c r="B9114" t="inlineStr">
        <is>
          <t>How to play American Football for beginners</t>
        </is>
      </c>
      <c r="C9114"/>
      <c r="D9114"/>
      <c r="E9114" t="inlineStr">
        <is>
          <t>https://www.youtube.com/results?search_query=How+to+play+American+Football+for+beginners&amp;sp=EgQgAXAB</t>
        </is>
      </c>
    </row>
    <row r="9115" ht="25.5" customHeight="1">
      <c r="A9115" t="inlineStr">
        <is>
          <t>american football</t>
        </is>
      </c>
      <c r="B9115" t="inlineStr">
        <is>
          <t>American Football training routines</t>
        </is>
      </c>
      <c r="C9115"/>
      <c r="D9115"/>
      <c r="E9115" t="inlineStr">
        <is>
          <t>https://www.youtube.com/results?search_query=American+Football+training+routines&amp;sp=EgQgAXAB</t>
        </is>
      </c>
    </row>
    <row r="9116" ht="25.5" customHeight="1">
      <c r="A9116" t="inlineStr">
        <is>
          <t>american football</t>
        </is>
      </c>
      <c r="B9116" t="inlineStr">
        <is>
          <t>American Football match highlights</t>
        </is>
      </c>
      <c r="C9116"/>
      <c r="D9116"/>
      <c r="E9116" t="inlineStr">
        <is>
          <t>https://www.youtube.com/results?search_query=American+Football+match+highlights&amp;sp=EgQgAXAB</t>
        </is>
      </c>
    </row>
    <row r="9117" ht="25.5" customHeight="1">
      <c r="A9117" t="inlineStr">
        <is>
          <t>american football</t>
        </is>
      </c>
      <c r="B9117" t="inlineStr">
        <is>
          <t>History of American Football</t>
        </is>
      </c>
      <c r="C9117"/>
      <c r="D9117"/>
      <c r="E9117" t="inlineStr">
        <is>
          <t>https://www.youtube.com/results?search_query=History+of+American+Football&amp;sp=EgQgAXAB</t>
        </is>
      </c>
    </row>
    <row r="9118" ht="25.5" customHeight="1">
      <c r="A9118" t="inlineStr">
        <is>
          <t>american football</t>
        </is>
      </c>
      <c r="B9118" t="inlineStr">
        <is>
          <t>Best American Football plays ever</t>
        </is>
      </c>
      <c r="C9118"/>
      <c r="D9118"/>
      <c r="E9118" t="inlineStr">
        <is>
          <t>https://www.youtube.com/results?search_query=Best+American+Football+plays+ever&amp;sp=EgQgAXAB</t>
        </is>
      </c>
    </row>
    <row r="9119" ht="25.5" customHeight="1">
      <c r="A9119" t="inlineStr">
        <is>
          <t>american football</t>
        </is>
      </c>
      <c r="B9119" t="inlineStr">
        <is>
          <t>How to understand American Football rules</t>
        </is>
      </c>
      <c r="C9119"/>
      <c r="D9119"/>
      <c r="E9119" t="inlineStr">
        <is>
          <t>https://www.youtube.com/results?search_query=How+to+understand+American+Football+rules&amp;sp=EgQgAXAB</t>
        </is>
      </c>
    </row>
    <row r="9120" ht="25.5" customHeight="1">
      <c r="A9120" t="inlineStr">
        <is>
          <t>american football</t>
        </is>
      </c>
      <c r="B9120" t="inlineStr">
        <is>
          <t>Day in the life of an American Football player</t>
        </is>
      </c>
      <c r="C9120"/>
      <c r="D9120"/>
      <c r="E9120" t="inlineStr">
        <is>
          <t>https://www.youtube.com/results?search_query=Day+in+the+life+of+an+American+Football+player&amp;sp=EgQgAXAB</t>
        </is>
      </c>
    </row>
    <row r="9121" ht="25.5" customHeight="1">
      <c r="A9121" t="inlineStr">
        <is>
          <t>american football</t>
        </is>
      </c>
      <c r="B9121" t="inlineStr">
        <is>
          <t>Guide to American Football positions and roles</t>
        </is>
      </c>
      <c r="C9121"/>
      <c r="D9121"/>
      <c r="E9121" t="inlineStr">
        <is>
          <t>https://www.youtube.com/results?search_query=Guide+to+American+Football+positions+and+roles&amp;sp=EgQgAXAB</t>
        </is>
      </c>
    </row>
    <row r="9122" ht="25.5" customHeight="1">
      <c r="A9122" t="inlineStr">
        <is>
          <t>american football</t>
        </is>
      </c>
      <c r="B9122" t="inlineStr">
        <is>
          <t>Improving skills for American Football</t>
        </is>
      </c>
      <c r="C9122"/>
      <c r="D9122"/>
      <c r="E9122" t="inlineStr">
        <is>
          <t>https://www.youtube.com/results?search_query=Improving+skills+for+American+Football&amp;sp=EgQgAXAB</t>
        </is>
      </c>
    </row>
    <row r="9123" ht="25.5" customHeight="1">
      <c r="A9123" t="inlineStr">
        <is>
          <t>american football</t>
        </is>
      </c>
      <c r="B9123" t="inlineStr">
        <is>
          <t>American Football coaching techniques and strategies</t>
        </is>
      </c>
      <c r="C9123"/>
      <c r="D9123"/>
      <c r="E9123" t="inlineStr">
        <is>
          <t>https://www.youtube.com/results?search_query=American+Football+coaching+techniques+and+strategies&amp;sp=EgQgAXAB</t>
        </is>
      </c>
    </row>
    <row r="9124" ht="25.5" customHeight="1">
      <c r="A9124" t="inlineStr">
        <is>
          <t>flag football</t>
        </is>
      </c>
      <c r="B9124" t="inlineStr">
        <is>
          <t>How to play flag football for beginners</t>
        </is>
      </c>
      <c r="C9124"/>
      <c r="D9124"/>
      <c r="E9124" t="inlineStr">
        <is>
          <t>https://www.youtube.com/results?search_query=How+to+play+flag+football+for+beginners&amp;sp=EgQgAXAB</t>
        </is>
      </c>
    </row>
    <row r="9125" ht="25.5" customHeight="1">
      <c r="A9125" t="inlineStr">
        <is>
          <t>flag football</t>
        </is>
      </c>
      <c r="B9125" t="inlineStr">
        <is>
          <t>Best flag football tactics and strategies</t>
        </is>
      </c>
      <c r="C9125"/>
      <c r="D9125"/>
      <c r="E9125" t="inlineStr">
        <is>
          <t>https://www.youtube.com/results?search_query=Best+flag+football+tactics+and+strategies&amp;sp=EgQgAXAB</t>
        </is>
      </c>
    </row>
    <row r="9126" ht="25.5" customHeight="1">
      <c r="A9126" t="inlineStr">
        <is>
          <t>flag football</t>
        </is>
      </c>
      <c r="B9126" t="inlineStr">
        <is>
          <t>Day in the life of a flag football player</t>
        </is>
      </c>
      <c r="C9126"/>
      <c r="D9126"/>
      <c r="E9126" t="inlineStr">
        <is>
          <t>https://www.youtube.com/results?search_query=Day+in+the+life+of+a+flag+football+player&amp;sp=EgQgAXAB</t>
        </is>
      </c>
    </row>
    <row r="9127" ht="25.5" customHeight="1">
      <c r="A9127" t="inlineStr">
        <is>
          <t>flag football</t>
        </is>
      </c>
      <c r="B9127" t="inlineStr">
        <is>
          <t>How to develop your flag football skills</t>
        </is>
      </c>
      <c r="C9127"/>
      <c r="D9127"/>
      <c r="E9127" t="inlineStr">
        <is>
          <t>https://www.youtube.com/results?search_query=How+to+develop+your+flag+football+skills&amp;sp=EgQgAXAB</t>
        </is>
      </c>
    </row>
    <row r="9128" ht="25.5" customHeight="1">
      <c r="A9128" t="inlineStr">
        <is>
          <t>flag football</t>
        </is>
      </c>
      <c r="B9128" t="inlineStr">
        <is>
          <t>Top flag football matches to watch</t>
        </is>
      </c>
      <c r="C9128"/>
      <c r="D9128"/>
      <c r="E9128" t="inlineStr">
        <is>
          <t>https://www.youtube.com/results?search_query=Top+flag+football+matches+to+watch&amp;sp=EgQgAXAB</t>
        </is>
      </c>
    </row>
    <row r="9129" ht="25.5" customHeight="1">
      <c r="A9129" t="inlineStr">
        <is>
          <t>flag football</t>
        </is>
      </c>
      <c r="B9129" t="inlineStr">
        <is>
          <t>How to understand flag football rules</t>
        </is>
      </c>
      <c r="C9129"/>
      <c r="D9129"/>
      <c r="E9129" t="inlineStr">
        <is>
          <t>https://www.youtube.com/results?search_query=How+to+understand+flag+football+rules&amp;sp=EgQgAXAB</t>
        </is>
      </c>
    </row>
    <row r="9130" ht="25.5" customHeight="1">
      <c r="A9130" t="inlineStr">
        <is>
          <t>flag football</t>
        </is>
      </c>
      <c r="B9130" t="inlineStr">
        <is>
          <t>How to be a better flag football player</t>
        </is>
      </c>
      <c r="C9130"/>
      <c r="D9130"/>
      <c r="E9130" t="inlineStr">
        <is>
          <t>https://www.youtube.com/results?search_query=How+to+be+a+better+flag+football+player&amp;sp=EgQgAXAB</t>
        </is>
      </c>
    </row>
    <row r="9131" ht="25.5" customHeight="1">
      <c r="A9131" t="inlineStr">
        <is>
          <t>flag football</t>
        </is>
      </c>
      <c r="B9131" t="inlineStr">
        <is>
          <t>Highintensity flag football training drills</t>
        </is>
      </c>
      <c r="C9131"/>
      <c r="D9131"/>
      <c r="E9131" t="inlineStr">
        <is>
          <t>https://www.youtube.com/results?search_query=Highintensity+flag+football+training+drills&amp;sp=EgQgAXAB</t>
        </is>
      </c>
    </row>
    <row r="9132" ht="25.5" customHeight="1">
      <c r="A9132" t="inlineStr">
        <is>
          <t>flag football</t>
        </is>
      </c>
      <c r="B9132" t="inlineStr">
        <is>
          <t>2019 Flag Football World Championships highlight</t>
        </is>
      </c>
      <c r="C9132"/>
      <c r="D9132"/>
      <c r="E9132" t="inlineStr">
        <is>
          <t>https://www.youtube.com/results?search_query=2019+Flag+Football+World+Championships+highlight&amp;sp=EgQgAXAB</t>
        </is>
      </c>
    </row>
    <row r="9133" ht="25.5" customHeight="1">
      <c r="A9133" t="inlineStr">
        <is>
          <t>flag football</t>
        </is>
      </c>
      <c r="B9133" t="inlineStr">
        <is>
          <t>Winning strategies in flag football game</t>
        </is>
      </c>
      <c r="C9133"/>
      <c r="D9133"/>
      <c r="E9133" t="inlineStr">
        <is>
          <t>https://www.youtube.com/results?search_query=Winning+strategies+in+flag+football+game&amp;sp=EgQgAXAB</t>
        </is>
      </c>
    </row>
    <row r="9134" ht="25.5" customHeight="1">
      <c r="A9134" t="inlineStr">
        <is>
          <t>indoor american football</t>
        </is>
      </c>
      <c r="B9134" t="inlineStr">
        <is>
          <t>How to play indoor American football</t>
        </is>
      </c>
      <c r="C9134"/>
      <c r="D9134"/>
      <c r="E9134" t="inlineStr">
        <is>
          <t>https://www.youtube.com/results?search_query=How+to+play+indoor+American+football&amp;sp=EgQgAXAB</t>
        </is>
      </c>
    </row>
    <row r="9135" ht="25.5" customHeight="1">
      <c r="A9135" t="inlineStr">
        <is>
          <t>indoor american football</t>
        </is>
      </c>
      <c r="B9135" t="inlineStr">
        <is>
          <t>Rules of indoor American football</t>
        </is>
      </c>
      <c r="C9135"/>
      <c r="D9135"/>
      <c r="E9135" t="inlineStr">
        <is>
          <t>https://www.youtube.com/results?search_query=Rules+of+indoor+American+football&amp;sp=EgQgAXAB</t>
        </is>
      </c>
    </row>
    <row r="9136" ht="25.5" customHeight="1">
      <c r="A9136" t="inlineStr">
        <is>
          <t>indoor american football</t>
        </is>
      </c>
      <c r="B9136" t="inlineStr">
        <is>
          <t>Basics of indoor American football</t>
        </is>
      </c>
      <c r="C9136"/>
      <c r="D9136"/>
      <c r="E9136" t="inlineStr">
        <is>
          <t>https://www.youtube.com/results?search_query=Basics+of+indoor+American+football&amp;sp=EgQgAXAB</t>
        </is>
      </c>
    </row>
    <row r="9137" ht="25.5" customHeight="1">
      <c r="A9137" t="inlineStr">
        <is>
          <t>indoor american football</t>
        </is>
      </c>
      <c r="B9137" t="inlineStr">
        <is>
          <t>Day in the life of an indoor American football player</t>
        </is>
      </c>
      <c r="C9137"/>
      <c r="D9137"/>
      <c r="E9137" t="inlineStr">
        <is>
          <t>https://www.youtube.com/results?search_query=Day+in+the+life+of+an+indoor+American+football+player&amp;sp=EgQgAXAB</t>
        </is>
      </c>
    </row>
    <row r="9138" ht="25.5" customHeight="1">
      <c r="A9138" t="inlineStr">
        <is>
          <t>indoor american football</t>
        </is>
      </c>
      <c r="B9138" t="inlineStr">
        <is>
          <t>Differences between indoor and outdoor American football</t>
        </is>
      </c>
      <c r="C9138"/>
      <c r="D9138"/>
      <c r="E9138" t="inlineStr">
        <is>
          <t>https://www.youtube.com/results?search_query=Differences+between+indoor+and+outdoor+American+football&amp;sp=EgQgAXAB</t>
        </is>
      </c>
    </row>
    <row r="9139" ht="25.5" customHeight="1">
      <c r="A9139" t="inlineStr">
        <is>
          <t>indoor american football</t>
        </is>
      </c>
      <c r="B9139" t="inlineStr">
        <is>
          <t>Indoor American football game highlights</t>
        </is>
      </c>
      <c r="C9139"/>
      <c r="D9139"/>
      <c r="E9139" t="inlineStr">
        <is>
          <t>https://www.youtube.com/results?search_query=Indoor+American+football+game+highlights&amp;sp=EgQgAXAB</t>
        </is>
      </c>
    </row>
    <row r="9140" ht="25.5" customHeight="1">
      <c r="A9140" t="inlineStr">
        <is>
          <t>indoor american football</t>
        </is>
      </c>
      <c r="B9140" t="inlineStr">
        <is>
          <t>Training for indoor American football</t>
        </is>
      </c>
      <c r="C9140"/>
      <c r="D9140"/>
      <c r="E9140" t="inlineStr">
        <is>
          <t>https://www.youtube.com/results?search_query=Training+for+indoor+American+football&amp;sp=EgQgAXAB</t>
        </is>
      </c>
    </row>
    <row r="9141" ht="25.5" customHeight="1">
      <c r="A9141" t="inlineStr">
        <is>
          <t>indoor american football</t>
        </is>
      </c>
      <c r="B9141" t="inlineStr">
        <is>
          <t>Best indoor American football plays</t>
        </is>
      </c>
      <c r="C9141"/>
      <c r="D9141"/>
      <c r="E9141" t="inlineStr">
        <is>
          <t>https://www.youtube.com/results?search_query=Best+indoor+American+football+plays&amp;sp=EgQgAXAB</t>
        </is>
      </c>
    </row>
    <row r="9142" ht="25.5" customHeight="1">
      <c r="A9142" t="inlineStr">
        <is>
          <t>indoor american football</t>
        </is>
      </c>
      <c r="B9142" t="inlineStr">
        <is>
          <t>Techniques for winning in indoor American football</t>
        </is>
      </c>
      <c r="C9142"/>
      <c r="D9142"/>
      <c r="E9142" t="inlineStr">
        <is>
          <t>https://www.youtube.com/results?search_query=Techniques+for+winning+in+indoor+American+football&amp;sp=EgQgAXAB</t>
        </is>
      </c>
    </row>
    <row r="9143" ht="25.5" customHeight="1">
      <c r="A9143" t="inlineStr">
        <is>
          <t>indoor american football</t>
        </is>
      </c>
      <c r="B9143" t="inlineStr">
        <is>
          <t>Strategy in indoor American football</t>
        </is>
      </c>
      <c r="C9143"/>
      <c r="D9143"/>
      <c r="E9143" t="inlineStr">
        <is>
          <t>https://www.youtube.com/results?search_query=Strategy+in+indoor+American+football&amp;sp=EgQgAXAB</t>
        </is>
      </c>
    </row>
    <row r="9144" ht="25.5" customHeight="1">
      <c r="A9144" t="inlineStr">
        <is>
          <t>canadian football</t>
        </is>
      </c>
      <c r="B9144" t="inlineStr">
        <is>
          <t>Rules of Canadian Football explained</t>
        </is>
      </c>
      <c r="C9144"/>
      <c r="D9144"/>
      <c r="E9144" t="inlineStr">
        <is>
          <t>https://www.youtube.com/results?search_query=Rules+of+Canadian+Football+explained&amp;sp=EgQgAXAB</t>
        </is>
      </c>
    </row>
    <row r="9145" ht="25.5" customHeight="1">
      <c r="A9145" t="inlineStr">
        <is>
          <t>canadian football</t>
        </is>
      </c>
      <c r="B9145" t="inlineStr">
        <is>
          <t>How to play Canadian Football for beginners</t>
        </is>
      </c>
      <c r="C9145"/>
      <c r="D9145"/>
      <c r="E9145" t="inlineStr">
        <is>
          <t>https://www.youtube.com/results?search_query=How+to+play+Canadian+Football+for+beginners&amp;sp=EgQgAXAB</t>
        </is>
      </c>
    </row>
    <row r="9146" ht="25.5" customHeight="1">
      <c r="A9146" t="inlineStr">
        <is>
          <t>canadian football</t>
        </is>
      </c>
      <c r="B9146" t="inlineStr">
        <is>
          <t>Best moments in Canadian Football history</t>
        </is>
      </c>
      <c r="C9146"/>
      <c r="D9146"/>
      <c r="E9146" t="inlineStr">
        <is>
          <t>https://www.youtube.com/results?search_query=Best+moments+in+Canadian+Football+history&amp;sp=EgQgAXAB</t>
        </is>
      </c>
    </row>
    <row r="9147" ht="25.5" customHeight="1">
      <c r="A9147" t="inlineStr">
        <is>
          <t>canadian football</t>
        </is>
      </c>
      <c r="B9147" t="inlineStr">
        <is>
          <t>Day in the life of a Canadian Football player</t>
        </is>
      </c>
      <c r="C9147"/>
      <c r="D9147"/>
      <c r="E9147" t="inlineStr">
        <is>
          <t>https://www.youtube.com/results?search_query=Day+in+the+life+of+a+Canadian+Football+player&amp;sp=EgQgAXAB</t>
        </is>
      </c>
    </row>
    <row r="9148" ht="25.5" customHeight="1">
      <c r="A9148" t="inlineStr">
        <is>
          <t>canadian football</t>
        </is>
      </c>
      <c r="B9148" t="inlineStr">
        <is>
          <t>Canadian Football vs American Football differences</t>
        </is>
      </c>
      <c r="C9148"/>
      <c r="D9148"/>
      <c r="E9148" t="inlineStr">
        <is>
          <t>https://www.youtube.com/results?search_query=Canadian+Football+vs+American+Football+differences&amp;sp=EgQgAXAB</t>
        </is>
      </c>
    </row>
    <row r="9149" ht="25.5" customHeight="1">
      <c r="A9149" t="inlineStr">
        <is>
          <t>canadian football</t>
        </is>
      </c>
      <c r="B9149" t="inlineStr">
        <is>
          <t>Understanding the scoring system in Canadian Football</t>
        </is>
      </c>
      <c r="C9149"/>
      <c r="D9149"/>
      <c r="E9149" t="inlineStr">
        <is>
          <t>https://www.youtube.com/results?search_query=Understanding+the+scoring+system+in+Canadian+Football&amp;sp=EgQgAXAB</t>
        </is>
      </c>
    </row>
    <row r="9150" ht="25.5" customHeight="1">
      <c r="A9150" t="inlineStr">
        <is>
          <t>canadian football</t>
        </is>
      </c>
      <c r="B9150" t="inlineStr">
        <is>
          <t>Canadian Football League highlights</t>
        </is>
      </c>
      <c r="C9150"/>
      <c r="D9150"/>
      <c r="E9150" t="inlineStr">
        <is>
          <t>https://www.youtube.com/results?search_query=Canadian+Football+League+highlights&amp;sp=EgQgAXAB</t>
        </is>
      </c>
    </row>
    <row r="9151" ht="25.5" customHeight="1">
      <c r="A9151" t="inlineStr">
        <is>
          <t>canadian football</t>
        </is>
      </c>
      <c r="B9151" t="inlineStr">
        <is>
          <t>Training routine for Canadian Football players</t>
        </is>
      </c>
      <c r="C9151"/>
      <c r="D9151"/>
      <c r="E9151" t="inlineStr">
        <is>
          <t>https://www.youtube.com/results?search_query=Training+routine+for+Canadian+Football+players&amp;sp=EgQgAXAB</t>
        </is>
      </c>
    </row>
    <row r="9152" ht="25.5" customHeight="1">
      <c r="A9152" t="inlineStr">
        <is>
          <t>canadian football</t>
        </is>
      </c>
      <c r="B9152" t="inlineStr">
        <is>
          <t>Top Canadian Football matches of all time</t>
        </is>
      </c>
      <c r="C9152"/>
      <c r="D9152"/>
      <c r="E9152" t="inlineStr">
        <is>
          <t>https://www.youtube.com/results?search_query=Top+Canadian+Football+matches+of+all+time&amp;sp=EgQgAXAB</t>
        </is>
      </c>
    </row>
    <row r="9153" ht="25.5" customHeight="1">
      <c r="A9153" t="inlineStr">
        <is>
          <t>canadian football</t>
        </is>
      </c>
      <c r="B9153" t="inlineStr">
        <is>
          <t>Most popular Canadian Football teams</t>
        </is>
      </c>
      <c r="C9153"/>
      <c r="D9153"/>
      <c r="E9153" t="inlineStr">
        <is>
          <t>https://www.youtube.com/results?search_query=Most+popular+Canadian+Football+teams&amp;sp=EgQgAXAB</t>
        </is>
      </c>
    </row>
    <row r="9154" ht="25.5" customHeight="1">
      <c r="A9154" t="inlineStr">
        <is>
          <t>arena football</t>
        </is>
      </c>
      <c r="B9154" t="inlineStr">
        <is>
          <t>Arena Football game highlights</t>
        </is>
      </c>
      <c r="C9154"/>
      <c r="D9154"/>
      <c r="E9154" t="inlineStr">
        <is>
          <t>https://www.youtube.com/results?search_query=Arena+Football+game+highlights&amp;sp=EgQgAXAB</t>
        </is>
      </c>
    </row>
    <row r="9155" ht="25.5" customHeight="1">
      <c r="A9155" t="inlineStr">
        <is>
          <t>arena football</t>
        </is>
      </c>
      <c r="B9155" t="inlineStr">
        <is>
          <t>How to play Arena Football</t>
        </is>
      </c>
      <c r="C9155"/>
      <c r="D9155"/>
      <c r="E9155" t="inlineStr">
        <is>
          <t>https://www.youtube.com/results?search_query=How+to+play+Arena+Football&amp;sp=EgQgAXAB</t>
        </is>
      </c>
    </row>
    <row r="9156" ht="25.5" customHeight="1">
      <c r="A9156" t="inlineStr">
        <is>
          <t>arena football</t>
        </is>
      </c>
      <c r="B9156" t="inlineStr">
        <is>
          <t>Arena Football training drills</t>
        </is>
      </c>
      <c r="C9156"/>
      <c r="D9156"/>
      <c r="E9156" t="inlineStr">
        <is>
          <t>https://www.youtube.com/results?search_query=Arena+Football+training+drills&amp;sp=EgQgAXAB</t>
        </is>
      </c>
    </row>
    <row r="9157" ht="25.5" customHeight="1">
      <c r="A9157" t="inlineStr">
        <is>
          <t>arena football</t>
        </is>
      </c>
      <c r="B9157" t="inlineStr">
        <is>
          <t>Day in the life of an Arena Football player</t>
        </is>
      </c>
      <c r="C9157"/>
      <c r="D9157"/>
      <c r="E9157" t="inlineStr">
        <is>
          <t>https://www.youtube.com/results?search_query=Day+in+the+life+of+an+Arena+Football+player&amp;sp=EgQgAXAB</t>
        </is>
      </c>
    </row>
    <row r="9158" ht="25.5" customHeight="1">
      <c r="A9158" t="inlineStr">
        <is>
          <t>arena football</t>
        </is>
      </c>
      <c r="B9158" t="inlineStr">
        <is>
          <t>Best Arena Football plays of all time</t>
        </is>
      </c>
      <c r="C9158"/>
      <c r="D9158"/>
      <c r="E9158" t="inlineStr">
        <is>
          <t>https://www.youtube.com/results?search_query=Best+Arena+Football+plays+of+all+time&amp;sp=EgQgAXAB</t>
        </is>
      </c>
    </row>
    <row r="9159" ht="25.5" customHeight="1">
      <c r="A9159" t="inlineStr">
        <is>
          <t>arena football</t>
        </is>
      </c>
      <c r="B9159" t="inlineStr">
        <is>
          <t>Arena Football tactics and strategies</t>
        </is>
      </c>
      <c r="C9159"/>
      <c r="D9159"/>
      <c r="E9159" t="inlineStr">
        <is>
          <t>https://www.youtube.com/results?search_query=Arena+Football+tactics+and+strategies&amp;sp=EgQgAXAB</t>
        </is>
      </c>
    </row>
    <row r="9160" ht="25.5" customHeight="1">
      <c r="A9160" t="inlineStr">
        <is>
          <t>arena football</t>
        </is>
      </c>
      <c r="B9160" t="inlineStr">
        <is>
          <t>Arena Football rules explained</t>
        </is>
      </c>
      <c r="C9160"/>
      <c r="D9160"/>
      <c r="E9160" t="inlineStr">
        <is>
          <t>https://www.youtube.com/results?search_query=Arena+Football+rules+explained&amp;sp=EgQgAXAB</t>
        </is>
      </c>
    </row>
    <row r="9161" ht="25.5" customHeight="1">
      <c r="A9161" t="inlineStr">
        <is>
          <t>arena football</t>
        </is>
      </c>
      <c r="B9161" t="inlineStr">
        <is>
          <t>Arena Football player workout and fitness routine</t>
        </is>
      </c>
      <c r="C9161"/>
      <c r="D9161"/>
      <c r="E9161" t="inlineStr">
        <is>
          <t>https://www.youtube.com/results?search_query=Arena+Football+player+workout+and+fitness+routine&amp;sp=EgQgAXAB</t>
        </is>
      </c>
    </row>
    <row r="9162" ht="25.5" customHeight="1">
      <c r="A9162" t="inlineStr">
        <is>
          <t>arena football</t>
        </is>
      </c>
      <c r="B9162" t="inlineStr">
        <is>
          <t>Most memorable Arena Football moments</t>
        </is>
      </c>
      <c r="C9162"/>
      <c r="D9162"/>
      <c r="E9162" t="inlineStr">
        <is>
          <t>https://www.youtube.com/results?search_query=Most+memorable+Arena+Football+moments&amp;sp=EgQgAXAB</t>
        </is>
      </c>
    </row>
    <row r="9163" ht="25.5" customHeight="1">
      <c r="A9163" t="inlineStr">
        <is>
          <t>arena football</t>
        </is>
      </c>
      <c r="B9163" t="inlineStr">
        <is>
          <t>Arena Football Vs. Rugby: What's the difference?</t>
        </is>
      </c>
      <c r="C9163"/>
      <c r="D9163"/>
      <c r="E9163" t="inlineStr">
        <is>
          <t>https://www.youtube.com/results?search_query=Arena+Football+Vs.+Rugby:+What's+the+difference?&amp;sp=EgQgAXAB</t>
        </is>
      </c>
    </row>
    <row r="9164" ht="25.5" customHeight="1">
      <c r="A9164" t="inlineStr">
        <is>
          <t>rugby sevens</t>
        </is>
      </c>
      <c r="B9164" t="inlineStr">
        <is>
          <t>How to play Rugby Sevens</t>
        </is>
      </c>
      <c r="C9164"/>
      <c r="D9164"/>
      <c r="E9164" t="inlineStr">
        <is>
          <t>https://www.youtube.com/results?search_query=How+to+play+Rugby+Sevens&amp;sp=EgQgAXAB</t>
        </is>
      </c>
    </row>
    <row r="9165" ht="25.5" customHeight="1">
      <c r="A9165" t="inlineStr">
        <is>
          <t>rugby sevens</t>
        </is>
      </c>
      <c r="B9165" t="inlineStr">
        <is>
          <t>Rugby Sevens training drills for beginners</t>
        </is>
      </c>
      <c r="C9165"/>
      <c r="D9165"/>
      <c r="E9165" t="inlineStr">
        <is>
          <t>https://www.youtube.com/results?search_query=Rugby+Sevens+training+drills+for+beginners&amp;sp=EgQgAXAB</t>
        </is>
      </c>
    </row>
    <row r="9166" ht="25.5" customHeight="1">
      <c r="A9166" t="inlineStr">
        <is>
          <t>rugby sevens</t>
        </is>
      </c>
      <c r="B9166" t="inlineStr">
        <is>
          <t>Day in the life of a professional Rugby Sevens player</t>
        </is>
      </c>
      <c r="C9166"/>
      <c r="D9166"/>
      <c r="E9166" t="inlineStr">
        <is>
          <t>https://www.youtube.com/results?search_query=Day+in+the+life+of+a+professional+Rugby+Sevens+player&amp;sp=EgQgAXAB</t>
        </is>
      </c>
    </row>
    <row r="9167" ht="25.5" customHeight="1">
      <c r="A9167" t="inlineStr">
        <is>
          <t>rugby sevens</t>
        </is>
      </c>
      <c r="B9167" t="inlineStr">
        <is>
          <t>Rugby Sevens techniques and strategies</t>
        </is>
      </c>
      <c r="C9167"/>
      <c r="D9167"/>
      <c r="E9167" t="inlineStr">
        <is>
          <t>https://www.youtube.com/results?search_query=Rugby+Sevens+techniques+and+strategies&amp;sp=EgQgAXAB</t>
        </is>
      </c>
    </row>
    <row r="9168" ht="25.5" customHeight="1">
      <c r="A9168" t="inlineStr">
        <is>
          <t>rugby sevens</t>
        </is>
      </c>
      <c r="B9168" t="inlineStr">
        <is>
          <t>Understanding the rules of Rugby Sevens</t>
        </is>
      </c>
      <c r="C9168"/>
      <c r="D9168"/>
      <c r="E9168" t="inlineStr">
        <is>
          <t>https://www.youtube.com/results?search_query=Understanding+the+rules+of+Rugby+Sevens&amp;sp=EgQgAXAB</t>
        </is>
      </c>
    </row>
    <row r="9169" ht="25.5" customHeight="1">
      <c r="A9169" t="inlineStr">
        <is>
          <t>rugby sevens</t>
        </is>
      </c>
      <c r="B9169" t="inlineStr">
        <is>
          <t>Best Rugby Sevens matches of all time</t>
        </is>
      </c>
      <c r="C9169"/>
      <c r="D9169"/>
      <c r="E9169" t="inlineStr">
        <is>
          <t>https://www.youtube.com/results?search_query=Best+Rugby+Sevens+matches+of+all+time&amp;sp=EgQgAXAB</t>
        </is>
      </c>
    </row>
    <row r="9170" ht="25.5" customHeight="1">
      <c r="A9170" t="inlineStr">
        <is>
          <t>rugby sevens</t>
        </is>
      </c>
      <c r="B9170" t="inlineStr">
        <is>
          <t>Highlights from Rugby Sevens World Cup</t>
        </is>
      </c>
      <c r="C9170"/>
      <c r="D9170"/>
      <c r="E9170" t="inlineStr">
        <is>
          <t>https://www.youtube.com/results?search_query=Highlights+from+Rugby+Sevens+World+Cup&amp;sp=EgQgAXAB</t>
        </is>
      </c>
    </row>
    <row r="9171" ht="25.5" customHeight="1">
      <c r="A9171" t="inlineStr">
        <is>
          <t>rugby sevens</t>
        </is>
      </c>
      <c r="B9171" t="inlineStr">
        <is>
          <t>How to improve speed and agility for Rugby Sevens</t>
        </is>
      </c>
      <c r="C9171"/>
      <c r="D9171"/>
      <c r="E9171" t="inlineStr">
        <is>
          <t>https://www.youtube.com/results?search_query=How+to+improve+speed+and+agility+for+Rugby+Sevens&amp;sp=EgQgAXAB</t>
        </is>
      </c>
    </row>
    <row r="9172" ht="25.5" customHeight="1">
      <c r="A9172" t="inlineStr">
        <is>
          <t>rugby sevens</t>
        </is>
      </c>
      <c r="B9172" t="inlineStr">
        <is>
          <t>Review of top Rugby Sevens team performances</t>
        </is>
      </c>
      <c r="C9172"/>
      <c r="D9172"/>
      <c r="E9172" t="inlineStr">
        <is>
          <t>https://www.youtube.com/results?search_query=Review+of+top+Rugby+Sevens+team+performances&amp;sp=EgQgAXAB</t>
        </is>
      </c>
    </row>
    <row r="9173" ht="25.5" customHeight="1">
      <c r="A9173" t="inlineStr">
        <is>
          <t>rugby sevens</t>
        </is>
      </c>
      <c r="B9173" t="inlineStr">
        <is>
          <t>Rugby Sevens player workout and nutrition</t>
        </is>
      </c>
      <c r="C9173"/>
      <c r="D9173"/>
      <c r="E9173" t="inlineStr">
        <is>
          <t>https://www.youtube.com/results?search_query=Rugby+Sevens+player+workout+and+nutrition&amp;sp=EgQgAXAB</t>
        </is>
      </c>
    </row>
    <row r="9174" ht="25.5" customHeight="1">
      <c r="A9174" t="inlineStr">
        <is>
          <t>football tennis</t>
        </is>
      </c>
      <c r="B9174" t="inlineStr">
        <is>
          <t>How to play football tennis</t>
        </is>
      </c>
      <c r="C9174"/>
      <c r="D9174"/>
      <c r="E9174" t="inlineStr">
        <is>
          <t>https://www.youtube.com/results?search_query=How+to+play+football+tennis&amp;sp=EgQgAXAB</t>
        </is>
      </c>
    </row>
    <row r="9175" ht="25.5" customHeight="1">
      <c r="A9175" t="inlineStr">
        <is>
          <t>football tennis</t>
        </is>
      </c>
      <c r="B9175" t="inlineStr">
        <is>
          <t>Football tennis game rules</t>
        </is>
      </c>
      <c r="C9175"/>
      <c r="D9175"/>
      <c r="E9175" t="inlineStr">
        <is>
          <t>https://www.youtube.com/results?search_query=Football+tennis+game+rules&amp;sp=EgQgAXAB</t>
        </is>
      </c>
    </row>
    <row r="9176" ht="25.5" customHeight="1">
      <c r="A9176" t="inlineStr">
        <is>
          <t>football tennis</t>
        </is>
      </c>
      <c r="B9176" t="inlineStr">
        <is>
          <t>Top football tennis matches</t>
        </is>
      </c>
      <c r="C9176"/>
      <c r="D9176"/>
      <c r="E9176" t="inlineStr">
        <is>
          <t>https://www.youtube.com/results?search_query=Top+football+tennis+matches&amp;sp=EgQgAXAB</t>
        </is>
      </c>
    </row>
    <row r="9177" ht="25.5" customHeight="1">
      <c r="A9177" t="inlineStr">
        <is>
          <t>football tennis</t>
        </is>
      </c>
      <c r="B9177" t="inlineStr">
        <is>
          <t>Beginner's guide to football tennis</t>
        </is>
      </c>
      <c r="C9177"/>
      <c r="D9177"/>
      <c r="E9177" t="inlineStr">
        <is>
          <t>https://www.youtube.com/results?search_query=Beginner's+guide+to+football+tennis&amp;sp=EgQgAXAB</t>
        </is>
      </c>
    </row>
    <row r="9178" ht="25.5" customHeight="1">
      <c r="A9178" t="inlineStr">
        <is>
          <t>football tennis</t>
        </is>
      </c>
      <c r="B9178" t="inlineStr">
        <is>
          <t>Professional football tennis training</t>
        </is>
      </c>
      <c r="C9178"/>
      <c r="D9178"/>
      <c r="E9178" t="inlineStr">
        <is>
          <t>https://www.youtube.com/results?search_query=Professional+football+tennis+training&amp;sp=EgQgAXAB</t>
        </is>
      </c>
    </row>
    <row r="9179" ht="25.5" customHeight="1">
      <c r="A9179" t="inlineStr">
        <is>
          <t>football tennis</t>
        </is>
      </c>
      <c r="B9179" t="inlineStr">
        <is>
          <t>Day in the life of a football tennis player</t>
        </is>
      </c>
      <c r="C9179"/>
      <c r="D9179"/>
      <c r="E9179" t="inlineStr">
        <is>
          <t>https://www.youtube.com/results?search_query=Day+in+the+life+of+a+football+tennis+player&amp;sp=EgQgAXAB</t>
        </is>
      </c>
    </row>
    <row r="9180" ht="25.5" customHeight="1">
      <c r="A9180" t="inlineStr">
        <is>
          <t>football tennis</t>
        </is>
      </c>
      <c r="B9180" t="inlineStr">
        <is>
          <t>Football tennis techniques and strategies</t>
        </is>
      </c>
      <c r="C9180"/>
      <c r="D9180"/>
      <c r="E9180" t="inlineStr">
        <is>
          <t>https://www.youtube.com/results?search_query=Football+tennis+techniques+and+strategies&amp;sp=EgQgAXAB</t>
        </is>
      </c>
    </row>
    <row r="9181" ht="25.5" customHeight="1">
      <c r="A9181" t="inlineStr">
        <is>
          <t>football tennis</t>
        </is>
      </c>
      <c r="B9181" t="inlineStr">
        <is>
          <t>Football tennis tournament highlights</t>
        </is>
      </c>
      <c r="C9181"/>
      <c r="D9181"/>
      <c r="E9181" t="inlineStr">
        <is>
          <t>https://www.youtube.com/results?search_query=Football+tennis+tournament+highlights&amp;sp=EgQgAXAB</t>
        </is>
      </c>
    </row>
    <row r="9182" ht="25.5" customHeight="1">
      <c r="A9182" t="inlineStr">
        <is>
          <t>football tennis</t>
        </is>
      </c>
      <c r="B9182" t="inlineStr">
        <is>
          <t>Tips to improve in football tennis</t>
        </is>
      </c>
      <c r="C9182"/>
      <c r="D9182"/>
      <c r="E9182" t="inlineStr">
        <is>
          <t>https://www.youtube.com/results?search_query=Tips+to+improve+in+football+tennis&amp;sp=EgQgAXAB</t>
        </is>
      </c>
    </row>
    <row r="9183" ht="25.5" customHeight="1">
      <c r="A9183" t="inlineStr">
        <is>
          <t>football tennis</t>
        </is>
      </c>
      <c r="B9183" t="inlineStr">
        <is>
          <t>Football tennis vs regular tennis differences</t>
        </is>
      </c>
      <c r="C9183"/>
      <c r="D9183"/>
      <c r="E9183" t="inlineStr">
        <is>
          <t>https://www.youtube.com/results?search_query=Football+tennis+vs+regular+tennis+differences&amp;sp=EgQgAXAB</t>
        </is>
      </c>
    </row>
    <row r="9184" ht="25.5" customHeight="1">
      <c r="A9184" t="inlineStr">
        <is>
          <t>footvolley</t>
        </is>
      </c>
      <c r="B9184" t="inlineStr">
        <is>
          <t>How to play footvolley for beginners</t>
        </is>
      </c>
      <c r="C9184"/>
      <c r="D9184"/>
      <c r="E9184" t="inlineStr">
        <is>
          <t>https://www.youtube.com/results?search_query=How+to+play+footvolley+for+beginners&amp;sp=EgQgAXAB</t>
        </is>
      </c>
    </row>
    <row r="9185" ht="25.5" customHeight="1">
      <c r="A9185" t="inlineStr">
        <is>
          <t>footvolley</t>
        </is>
      </c>
      <c r="B9185" t="inlineStr">
        <is>
          <t>Footvolley training exercises</t>
        </is>
      </c>
      <c r="C9185"/>
      <c r="D9185"/>
      <c r="E9185" t="inlineStr">
        <is>
          <t>https://www.youtube.com/results?search_query=Footvolley+training+exercises&amp;sp=EgQgAXAB</t>
        </is>
      </c>
    </row>
    <row r="9186" ht="25.5" customHeight="1">
      <c r="A9186" t="inlineStr">
        <is>
          <t>footvolley</t>
        </is>
      </c>
      <c r="B9186" t="inlineStr">
        <is>
          <t>Pro footvolley player day in the life</t>
        </is>
      </c>
      <c r="C9186"/>
      <c r="D9186"/>
      <c r="E9186" t="inlineStr">
        <is>
          <t>https://www.youtube.com/results?search_query=Pro+footvolley+player+day+in+the+life&amp;sp=EgQgAXAB</t>
        </is>
      </c>
    </row>
    <row r="9187" ht="25.5" customHeight="1">
      <c r="A9187" t="inlineStr">
        <is>
          <t>footvolley</t>
        </is>
      </c>
      <c r="B9187" t="inlineStr">
        <is>
          <t>Advanced footvolley techniques</t>
        </is>
      </c>
      <c r="C9187"/>
      <c r="D9187"/>
      <c r="E9187" t="inlineStr">
        <is>
          <t>https://www.youtube.com/results?search_query=Advanced+footvolley+techniques&amp;sp=EgQgAXAB</t>
        </is>
      </c>
    </row>
    <row r="9188" ht="25.5" customHeight="1">
      <c r="A9188" t="inlineStr">
        <is>
          <t>footvolley</t>
        </is>
      </c>
      <c r="B9188" t="inlineStr">
        <is>
          <t>Footvolley matches highlights</t>
        </is>
      </c>
      <c r="C9188"/>
      <c r="D9188"/>
      <c r="E9188" t="inlineStr">
        <is>
          <t>https://www.youtube.com/results?search_query=Footvolley+matches+highlights&amp;sp=EgQgAXAB</t>
        </is>
      </c>
    </row>
    <row r="9189" ht="25.5" customHeight="1">
      <c r="A9189" t="inlineStr">
        <is>
          <t>footvolley</t>
        </is>
      </c>
      <c r="B9189" t="inlineStr">
        <is>
          <t>Best footvolley plays</t>
        </is>
      </c>
      <c r="C9189"/>
      <c r="D9189"/>
      <c r="E9189" t="inlineStr">
        <is>
          <t>https://www.youtube.com/results?search_query=Best+footvolley+plays&amp;sp=EgQgAXAB</t>
        </is>
      </c>
    </row>
    <row r="9190" ht="25.5" customHeight="1">
      <c r="A9190" t="inlineStr">
        <is>
          <t>footvolley</t>
        </is>
      </c>
      <c r="B9190" t="inlineStr">
        <is>
          <t>History of footvolley</t>
        </is>
      </c>
      <c r="C9190"/>
      <c r="D9190"/>
      <c r="E9190" t="inlineStr">
        <is>
          <t>https://www.youtube.com/results?search_query=History+of+footvolley&amp;sp=EgQgAXAB</t>
        </is>
      </c>
    </row>
    <row r="9191" ht="25.5" customHeight="1">
      <c r="A9191" t="inlineStr">
        <is>
          <t>footvolley</t>
        </is>
      </c>
      <c r="B9191" t="inlineStr">
        <is>
          <t>Footvolley tutorial for intermediate players</t>
        </is>
      </c>
      <c r="C9191"/>
      <c r="D9191"/>
      <c r="E9191" t="inlineStr">
        <is>
          <t>https://www.youtube.com/results?search_query=Footvolley+tutorial+for+intermediate+players&amp;sp=EgQgAXAB</t>
        </is>
      </c>
    </row>
    <row r="9192" ht="25.5" customHeight="1">
      <c r="A9192" t="inlineStr">
        <is>
          <t>footvolley</t>
        </is>
      </c>
      <c r="B9192" t="inlineStr">
        <is>
          <t>Footvolley skills and tricks performance</t>
        </is>
      </c>
      <c r="C9192"/>
      <c r="D9192"/>
      <c r="E9192" t="inlineStr">
        <is>
          <t>https://www.youtube.com/results?search_query=Footvolley+skills+and+tricks+performance&amp;sp=EgQgAXAB</t>
        </is>
      </c>
    </row>
    <row r="9193" ht="25.5" customHeight="1">
      <c r="A9193" t="inlineStr">
        <is>
          <t>footvolley</t>
        </is>
      </c>
      <c r="B9193" t="inlineStr">
        <is>
          <t>Official footvolley tournament coverage</t>
        </is>
      </c>
      <c r="C9193"/>
      <c r="D9193"/>
      <c r="E9193" t="inlineStr">
        <is>
          <t>https://www.youtube.com/results?search_query=Official+footvolley+tournament+coverage&amp;sp=EgQgAXAB</t>
        </is>
      </c>
    </row>
    <row r="9194" ht="25.5" customHeight="1">
      <c r="A9194" t="inlineStr">
        <is>
          <t>ga-ga</t>
        </is>
      </c>
      <c r="B9194" t="inlineStr">
        <is>
          <t>How to play GaGa Ball game</t>
        </is>
      </c>
      <c r="C9194"/>
      <c r="D9194"/>
      <c r="E9194" t="inlineStr">
        <is>
          <t>https://www.youtube.com/results?search_query=How+to+play+GaGa+Ball+game&amp;sp=EgQgAXAB</t>
        </is>
      </c>
    </row>
    <row r="9195" ht="25.5" customHeight="1">
      <c r="A9195" t="inlineStr">
        <is>
          <t>ga-ga</t>
        </is>
      </c>
      <c r="B9195" t="inlineStr">
        <is>
          <t>World Gaga Ball Championship highlights</t>
        </is>
      </c>
      <c r="C9195"/>
      <c r="D9195"/>
      <c r="E9195" t="inlineStr">
        <is>
          <t>https://www.youtube.com/results?search_query=World+Gaga+Ball+Championship+highlights&amp;sp=EgQgAXAB</t>
        </is>
      </c>
    </row>
    <row r="9196" ht="25.5" customHeight="1">
      <c r="A9196" t="inlineStr">
        <is>
          <t>ga-ga</t>
        </is>
      </c>
      <c r="B9196" t="inlineStr">
        <is>
          <t>GaGa Ball rules and strategies</t>
        </is>
      </c>
      <c r="C9196"/>
      <c r="D9196"/>
      <c r="E9196" t="inlineStr">
        <is>
          <t>https://www.youtube.com/results?search_query=GaGa+Ball+rules+and+strategies&amp;sp=EgQgAXAB</t>
        </is>
      </c>
    </row>
    <row r="9197" ht="25.5" customHeight="1">
      <c r="A9197" t="inlineStr">
        <is>
          <t>ga-ga</t>
        </is>
      </c>
      <c r="B9197" t="inlineStr">
        <is>
          <t>Day in the life of a Gaga Ball player</t>
        </is>
      </c>
      <c r="C9197"/>
      <c r="D9197"/>
      <c r="E9197" t="inlineStr">
        <is>
          <t>https://www.youtube.com/results?search_query=Day+in+the+life+of+a+Gaga+Ball+player&amp;sp=EgQgAXAB</t>
        </is>
      </c>
    </row>
    <row r="9198" ht="25.5" customHeight="1">
      <c r="A9198" t="inlineStr">
        <is>
          <t>ga-ga</t>
        </is>
      </c>
      <c r="B9198" t="inlineStr">
        <is>
          <t>Pro tips for playing Gaga Ball</t>
        </is>
      </c>
      <c r="C9198"/>
      <c r="D9198"/>
      <c r="E9198" t="inlineStr">
        <is>
          <t>https://www.youtube.com/results?search_query=Pro+tips+for+playing+Gaga+Ball&amp;sp=EgQgAXAB</t>
        </is>
      </c>
    </row>
    <row r="9199" ht="25.5" customHeight="1">
      <c r="A9199" t="inlineStr">
        <is>
          <t>ga-ga</t>
        </is>
      </c>
      <c r="B9199" t="inlineStr">
        <is>
          <t>GaGa Ball: From beginner to pro</t>
        </is>
      </c>
      <c r="C9199"/>
      <c r="D9199"/>
      <c r="E9199" t="inlineStr">
        <is>
          <t>https://www.youtube.com/results?search_query=GaGa+Ball:+From+beginner+to+pro&amp;sp=EgQgAXAB</t>
        </is>
      </c>
    </row>
    <row r="9200" ht="25.5" customHeight="1">
      <c r="A9200" t="inlineStr">
        <is>
          <t>ga-ga</t>
        </is>
      </c>
      <c r="B9200" t="inlineStr">
        <is>
          <t>DIY how to make a Gaga Ball pit</t>
        </is>
      </c>
      <c r="C9200"/>
      <c r="D9200"/>
      <c r="E9200" t="inlineStr">
        <is>
          <t>https://www.youtube.com/results?search_query=DIY+how+to+make+a+Gaga+Ball+pit&amp;sp=EgQgAXAB</t>
        </is>
      </c>
    </row>
    <row r="9201" ht="25.5" customHeight="1">
      <c r="A9201" t="inlineStr">
        <is>
          <t>ga-ga</t>
        </is>
      </c>
      <c r="B9201" t="inlineStr">
        <is>
          <t>Gaga Ball tournament gameplay</t>
        </is>
      </c>
      <c r="C9201"/>
      <c r="D9201"/>
      <c r="E9201" t="inlineStr">
        <is>
          <t>https://www.youtube.com/results?search_query=Gaga+Ball+tournament+gameplay&amp;sp=EgQgAXAB</t>
        </is>
      </c>
    </row>
    <row r="9202" ht="25.5" customHeight="1">
      <c r="A9202" t="inlineStr">
        <is>
          <t>ga-ga</t>
        </is>
      </c>
      <c r="B9202" t="inlineStr">
        <is>
          <t>Step by step guide to winning GaGa Ball</t>
        </is>
      </c>
      <c r="C9202"/>
      <c r="D9202"/>
      <c r="E9202" t="inlineStr">
        <is>
          <t>https://www.youtube.com/results?search_query=Step+by+step+guide+to+winning+GaGa+Ball&amp;sp=EgQgAXAB</t>
        </is>
      </c>
    </row>
    <row r="9203" ht="25.5" customHeight="1">
      <c r="A9203" t="inlineStr">
        <is>
          <t>ga-ga</t>
        </is>
      </c>
      <c r="B9203" t="inlineStr">
        <is>
          <t>Improving reflexes and strategy in Gaga Ball.</t>
        </is>
      </c>
      <c r="C9203"/>
      <c r="D9203"/>
      <c r="E9203" t="inlineStr">
        <is>
          <t>https://www.youtube.com/results?search_query=Improving+reflexes+and+strategy+in+Gaga+Ball.&amp;sp=EgQgAXAB</t>
        </is>
      </c>
    </row>
    <row r="9204" ht="25.5" customHeight="1">
      <c r="A9204" t="inlineStr">
        <is>
          <t>rundown</t>
        </is>
      </c>
      <c r="B9204" t="inlineStr">
        <is>
          <t>Detailed rundown explanation</t>
        </is>
      </c>
      <c r="C9204"/>
      <c r="D9204"/>
      <c r="E9204" t="inlineStr">
        <is>
          <t>https://www.youtube.com/results?search_query=Detailed+rundown+explanation&amp;sp=EgQgAXAB</t>
        </is>
      </c>
    </row>
    <row r="9205" ht="25.5" customHeight="1">
      <c r="A9205" t="inlineStr">
        <is>
          <t>rundown</t>
        </is>
      </c>
      <c r="B9205" t="inlineStr">
        <is>
          <t>How to understand a rundown</t>
        </is>
      </c>
      <c r="C9205"/>
      <c r="D9205"/>
      <c r="E9205" t="inlineStr">
        <is>
          <t>https://www.youtube.com/results?search_query=How+to+understand+a+rundown&amp;sp=EgQgAXAB</t>
        </is>
      </c>
    </row>
    <row r="9206" ht="25.5" customHeight="1">
      <c r="A9206" t="inlineStr">
        <is>
          <t>rundown</t>
        </is>
      </c>
      <c r="B9206" t="inlineStr">
        <is>
          <t>Day in the life of a rundown producer</t>
        </is>
      </c>
      <c r="C9206"/>
      <c r="D9206"/>
      <c r="E9206" t="inlineStr">
        <is>
          <t>https://www.youtube.com/results?search_query=Day+in+the+life+of+a+rundown+producer&amp;sp=EgQgAXAB</t>
        </is>
      </c>
    </row>
    <row r="9207" ht="25.5" customHeight="1">
      <c r="A9207" t="inlineStr">
        <is>
          <t>rundown</t>
        </is>
      </c>
      <c r="B9207" t="inlineStr">
        <is>
          <t>Stepbystep guide to creating a rundown</t>
        </is>
      </c>
      <c r="C9207"/>
      <c r="D9207"/>
      <c r="E9207" t="inlineStr">
        <is>
          <t>https://www.youtube.com/results?search_query=Stepbystep+guide+to+creating+a+rundown&amp;sp=EgQgAXAB</t>
        </is>
      </c>
    </row>
    <row r="9208" ht="25.5" customHeight="1">
      <c r="A9208" t="inlineStr">
        <is>
          <t>rundown</t>
        </is>
      </c>
      <c r="B9208" t="inlineStr">
        <is>
          <t>Case study on effective rundowns</t>
        </is>
      </c>
      <c r="C9208"/>
      <c r="D9208"/>
      <c r="E9208" t="inlineStr">
        <is>
          <t>https://www.youtube.com/results?search_query=Case+study+on+effective+rundowns&amp;sp=EgQgAXAB</t>
        </is>
      </c>
    </row>
    <row r="9209" ht="25.5" customHeight="1">
      <c r="A9209" t="inlineStr">
        <is>
          <t>rundown</t>
        </is>
      </c>
      <c r="B9209" t="inlineStr">
        <is>
          <t>Professional tutorial for making a rundown</t>
        </is>
      </c>
      <c r="C9209"/>
      <c r="D9209"/>
      <c r="E9209" t="inlineStr">
        <is>
          <t>https://www.youtube.com/results?search_query=Professional+tutorial+for+making+a+rundown&amp;sp=EgQgAXAB</t>
        </is>
      </c>
    </row>
    <row r="9210" ht="25.5" customHeight="1">
      <c r="A9210" t="inlineStr">
        <is>
          <t>rundown</t>
        </is>
      </c>
      <c r="B9210" t="inlineStr">
        <is>
          <t>Behind the scenes in a rundown production</t>
        </is>
      </c>
      <c r="C9210"/>
      <c r="D9210"/>
      <c r="E9210" t="inlineStr">
        <is>
          <t>https://www.youtube.com/results?search_query=Behind+the+scenes+in+a+rundown+production&amp;sp=EgQgAXAB</t>
        </is>
      </c>
    </row>
    <row r="9211" ht="25.5" customHeight="1">
      <c r="A9211" t="inlineStr">
        <is>
          <t>rundown</t>
        </is>
      </c>
      <c r="B9211" t="inlineStr">
        <is>
          <t>Masterclass on rundown production</t>
        </is>
      </c>
      <c r="C9211"/>
      <c r="D9211"/>
      <c r="E9211" t="inlineStr">
        <is>
          <t>https://www.youtube.com/results?search_query=Masterclass+on+rundown+production&amp;sp=EgQgAXAB</t>
        </is>
      </c>
    </row>
    <row r="9212" ht="25.5" customHeight="1">
      <c r="A9212" t="inlineStr">
        <is>
          <t>rundown</t>
        </is>
      </c>
      <c r="B9212" t="inlineStr">
        <is>
          <t>Job of a rundown coordinator</t>
        </is>
      </c>
      <c r="C9212"/>
      <c r="D9212"/>
      <c r="E9212" t="inlineStr">
        <is>
          <t>https://www.youtube.com/results?search_query=Job+of+a+rundown+coordinator&amp;sp=EgQgAXAB</t>
        </is>
      </c>
    </row>
    <row r="9213" ht="25.5" customHeight="1">
      <c r="A9213" t="inlineStr">
        <is>
          <t>rundown</t>
        </is>
      </c>
      <c r="B9213" t="inlineStr">
        <is>
          <t>Skills required for effective rundown management</t>
        </is>
      </c>
      <c r="C9213"/>
      <c r="D9213"/>
      <c r="E9213" t="inlineStr">
        <is>
          <t>https://www.youtube.com/results?search_query=Skills+required+for+effective+rundown+management&amp;sp=EgQgAXAB</t>
        </is>
      </c>
    </row>
    <row r="9214" ht="25.5" customHeight="1">
      <c r="A9214" t="inlineStr">
        <is>
          <t>fistball</t>
        </is>
      </c>
      <c r="B9214" t="inlineStr">
        <is>
          <t>How to play fistball for beginners</t>
        </is>
      </c>
      <c r="C9214"/>
      <c r="D9214"/>
      <c r="E9214" t="inlineStr">
        <is>
          <t>https://www.youtube.com/results?search_query=How+to+play+fistball+for+beginners&amp;sp=EgQgAXAB</t>
        </is>
      </c>
    </row>
    <row r="9215" ht="25.5" customHeight="1">
      <c r="A9215" t="inlineStr">
        <is>
          <t>fistball</t>
        </is>
      </c>
      <c r="B9215" t="inlineStr">
        <is>
          <t>Day in the life of a professional fistball player</t>
        </is>
      </c>
      <c r="C9215"/>
      <c r="D9215"/>
      <c r="E9215" t="inlineStr">
        <is>
          <t>https://www.youtube.com/results?search_query=Day+in+the+life+of+a+professional+fistball+player&amp;sp=EgQgAXAB</t>
        </is>
      </c>
    </row>
    <row r="9216" ht="25.5" customHeight="1">
      <c r="A9216" t="inlineStr">
        <is>
          <t>fistball</t>
        </is>
      </c>
      <c r="B9216" t="inlineStr">
        <is>
          <t>Fistball game rules and strategies</t>
        </is>
      </c>
      <c r="C9216"/>
      <c r="D9216"/>
      <c r="E9216" t="inlineStr">
        <is>
          <t>https://www.youtube.com/results?search_query=Fistball+game+rules+and+strategies&amp;sp=EgQgAXAB</t>
        </is>
      </c>
    </row>
    <row r="9217" ht="25.5" customHeight="1">
      <c r="A9217" t="inlineStr">
        <is>
          <t>fistball</t>
        </is>
      </c>
      <c r="B9217" t="inlineStr">
        <is>
          <t>Fistball training drills and exercises</t>
        </is>
      </c>
      <c r="C9217"/>
      <c r="D9217"/>
      <c r="E9217" t="inlineStr">
        <is>
          <t>https://www.youtube.com/results?search_query=Fistball+training+drills+and+exercises&amp;sp=EgQgAXAB</t>
        </is>
      </c>
    </row>
    <row r="9218" ht="25.5" customHeight="1">
      <c r="A9218" t="inlineStr">
        <is>
          <t>fistball</t>
        </is>
      </c>
      <c r="B9218" t="inlineStr">
        <is>
          <t>Top 10 fistball matches of all time</t>
        </is>
      </c>
      <c r="C9218"/>
      <c r="D9218"/>
      <c r="E9218" t="inlineStr">
        <is>
          <t>https://www.youtube.com/results?search_query=Top+10+fistball+matches+of+all+time&amp;sp=EgQgAXAB</t>
        </is>
      </c>
    </row>
    <row r="9219" ht="25.5" customHeight="1">
      <c r="A9219" t="inlineStr">
        <is>
          <t>fistball</t>
        </is>
      </c>
      <c r="B9219" t="inlineStr">
        <is>
          <t>Understanding the scoring system in fistball</t>
        </is>
      </c>
      <c r="C9219"/>
      <c r="D9219"/>
      <c r="E9219" t="inlineStr">
        <is>
          <t>https://www.youtube.com/results?search_query=Understanding+the+scoring+system+in+fistball&amp;sp=EgQgAXAB</t>
        </is>
      </c>
    </row>
    <row r="9220" ht="25.5" customHeight="1">
      <c r="A9220" t="inlineStr">
        <is>
          <t>fistball</t>
        </is>
      </c>
      <c r="B9220" t="inlineStr">
        <is>
          <t>Fistball versus volleyball: similarities and differences</t>
        </is>
      </c>
      <c r="C9220"/>
      <c r="D9220"/>
      <c r="E9220" t="inlineStr">
        <is>
          <t>https://www.youtube.com/results?search_query=Fistball+versus+volleyball:+similarities+and+differences&amp;sp=EgQgAXAB</t>
        </is>
      </c>
    </row>
    <row r="9221" ht="25.5" customHeight="1">
      <c r="A9221" t="inlineStr">
        <is>
          <t>fistball</t>
        </is>
      </c>
      <c r="B9221" t="inlineStr">
        <is>
          <t>Indoor vs outdoor fistball: A comparative analysis</t>
        </is>
      </c>
      <c r="C9221"/>
      <c r="D9221"/>
      <c r="E9221" t="inlineStr">
        <is>
          <t>https://www.youtube.com/results?search_query=Indoor+vs+outdoor+fistball:+A+comparative+analysis&amp;sp=EgQgAXAB</t>
        </is>
      </c>
    </row>
    <row r="9222" ht="25.5" customHeight="1">
      <c r="A9222" t="inlineStr">
        <is>
          <t>fistball</t>
        </is>
      </c>
      <c r="B9222" t="inlineStr">
        <is>
          <t>Professional fistball player's workout and diet</t>
        </is>
      </c>
      <c r="C9222"/>
      <c r="D9222"/>
      <c r="E9222" t="inlineStr">
        <is>
          <t>https://www.youtube.com/results?search_query=Professional+fistball+player's+workout+and+diet&amp;sp=EgQgAXAB</t>
        </is>
      </c>
    </row>
    <row r="9223" ht="25.5" customHeight="1">
      <c r="A9223" t="inlineStr">
        <is>
          <t>fistball</t>
        </is>
      </c>
      <c r="B9223" t="inlineStr">
        <is>
          <t>Evolution of Fistball: A historical perspective</t>
        </is>
      </c>
      <c r="C9223"/>
      <c r="D9223"/>
      <c r="E9223" t="inlineStr">
        <is>
          <t>https://www.youtube.com/results?search_query=Evolution+of+Fistball:+A+historical+perspective&amp;sp=EgQgAXAB</t>
        </is>
      </c>
    </row>
    <row r="9224" ht="25.5" customHeight="1">
      <c r="A9224" t="inlineStr">
        <is>
          <t>jianzi</t>
        </is>
      </c>
      <c r="B9224" t="inlineStr">
        <is>
          <t>How to play Jianzi step by step tutorial</t>
        </is>
      </c>
      <c r="C9224"/>
      <c r="D9224"/>
      <c r="E9224" t="inlineStr">
        <is>
          <t>https://www.youtube.com/results?search_query=How+to+play+Jianzi+step+by+step+tutorial&amp;sp=EgQgAXAB</t>
        </is>
      </c>
    </row>
    <row r="9225" ht="25.5" customHeight="1">
      <c r="A9225" t="inlineStr">
        <is>
          <t>jianzi</t>
        </is>
      </c>
      <c r="B9225" t="inlineStr">
        <is>
          <t>Jianzi tricks for beginners</t>
        </is>
      </c>
      <c r="C9225"/>
      <c r="D9225"/>
      <c r="E9225" t="inlineStr">
        <is>
          <t>https://www.youtube.com/results?search_query=Jianzi+tricks+for+beginners&amp;sp=EgQgAXAB</t>
        </is>
      </c>
    </row>
    <row r="9226" ht="25.5" customHeight="1">
      <c r="A9226" t="inlineStr">
        <is>
          <t>jianzi</t>
        </is>
      </c>
      <c r="B9226" t="inlineStr">
        <is>
          <t>Jianzi championship tournament matches</t>
        </is>
      </c>
      <c r="C9226"/>
      <c r="D9226"/>
      <c r="E9226" t="inlineStr">
        <is>
          <t>https://www.youtube.com/results?search_query=Jianzi+championship+tournament+matches&amp;sp=EgQgAXAB</t>
        </is>
      </c>
    </row>
    <row r="9227" ht="25.5" customHeight="1">
      <c r="A9227" t="inlineStr">
        <is>
          <t>jianzi</t>
        </is>
      </c>
      <c r="B9227" t="inlineStr">
        <is>
          <t>Day in the life of a professional Jianzi player</t>
        </is>
      </c>
      <c r="C9227"/>
      <c r="D9227"/>
      <c r="E9227" t="inlineStr">
        <is>
          <t>https://www.youtube.com/results?search_query=Day+in+the+life+of+a+professional+Jianzi+player&amp;sp=EgQgAXAB</t>
        </is>
      </c>
    </row>
    <row r="9228" ht="25.5" customHeight="1">
      <c r="A9228" t="inlineStr">
        <is>
          <t>jianzi</t>
        </is>
      </c>
      <c r="B9228" t="inlineStr">
        <is>
          <t>Improving skills in Jianzi</t>
        </is>
      </c>
      <c r="C9228"/>
      <c r="D9228"/>
      <c r="E9228" t="inlineStr">
        <is>
          <t>https://www.youtube.com/results?search_query=Improving+skills+in+Jianzi&amp;sp=EgQgAXAB</t>
        </is>
      </c>
    </row>
    <row r="9229" ht="25.5" customHeight="1">
      <c r="A9229" t="inlineStr">
        <is>
          <t>jianzi</t>
        </is>
      </c>
      <c r="B9229" t="inlineStr">
        <is>
          <t>Art of making Jianzi at home</t>
        </is>
      </c>
      <c r="C9229"/>
      <c r="D9229"/>
      <c r="E9229" t="inlineStr">
        <is>
          <t>https://www.youtube.com/results?search_query=Art+of+making+Jianzi+at+home&amp;sp=EgQgAXAB</t>
        </is>
      </c>
    </row>
    <row r="9230" ht="25.5" customHeight="1">
      <c r="A9230" t="inlineStr">
        <is>
          <t>jianzi</t>
        </is>
      </c>
      <c r="B9230" t="inlineStr">
        <is>
          <t>World records in Jianzi game</t>
        </is>
      </c>
      <c r="C9230"/>
      <c r="D9230"/>
      <c r="E9230" t="inlineStr">
        <is>
          <t>https://www.youtube.com/results?search_query=World+records+in+Jianzi+game&amp;sp=EgQgAXAB</t>
        </is>
      </c>
    </row>
    <row r="9231" ht="25.5" customHeight="1">
      <c r="A9231" t="inlineStr">
        <is>
          <t>jianzi</t>
        </is>
      </c>
      <c r="B9231" t="inlineStr">
        <is>
          <t>Understanding the rules of Jianzi game</t>
        </is>
      </c>
      <c r="C9231"/>
      <c r="D9231"/>
      <c r="E9231" t="inlineStr">
        <is>
          <t>https://www.youtube.com/results?search_query=Understanding+the+rules+of+Jianzi+game&amp;sp=EgQgAXAB</t>
        </is>
      </c>
    </row>
    <row r="9232" ht="25.5" customHeight="1">
      <c r="A9232" t="inlineStr">
        <is>
          <t>jianzi</t>
        </is>
      </c>
      <c r="B9232" t="inlineStr">
        <is>
          <t>Exercise benefits of playing Jianzi</t>
        </is>
      </c>
      <c r="C9232"/>
      <c r="D9232"/>
      <c r="E9232" t="inlineStr">
        <is>
          <t>https://www.youtube.com/results?search_query=Exercise+benefits+of+playing+Jianzi&amp;sp=EgQgAXAB</t>
        </is>
      </c>
    </row>
    <row r="9233" ht="25.5" customHeight="1">
      <c r="A9233" t="inlineStr">
        <is>
          <t>jianzi</t>
        </is>
      </c>
      <c r="B9233" t="inlineStr">
        <is>
          <t>Jianzi: history and cultural significance</t>
        </is>
      </c>
      <c r="C9233"/>
      <c r="D9233"/>
      <c r="E9233" t="inlineStr">
        <is>
          <t>https://www.youtube.com/results?search_query=Jianzi:+history+and+cultural+significance&amp;sp=EgQgAXAB</t>
        </is>
      </c>
    </row>
    <row r="9234" ht="25.5" customHeight="1">
      <c r="A9234" t="inlineStr">
        <is>
          <t>peteca</t>
        </is>
      </c>
      <c r="B9234" t="inlineStr">
        <is>
          <t>How to play Peteca for beginners</t>
        </is>
      </c>
      <c r="C9234"/>
      <c r="D9234"/>
      <c r="E9234" t="inlineStr">
        <is>
          <t>https://www.youtube.com/results?search_query=How+to+play+Peteca+for+beginners&amp;sp=EgQgAXAB</t>
        </is>
      </c>
    </row>
    <row r="9235" ht="25.5" customHeight="1">
      <c r="A9235" t="inlineStr">
        <is>
          <t>peteca</t>
        </is>
      </c>
      <c r="B9235" t="inlineStr">
        <is>
          <t>Peteca techniques and strategies</t>
        </is>
      </c>
      <c r="C9235"/>
      <c r="D9235"/>
      <c r="E9235" t="inlineStr">
        <is>
          <t>https://www.youtube.com/results?search_query=Peteca+techniques+and+strategies&amp;sp=EgQgAXAB</t>
        </is>
      </c>
    </row>
    <row r="9236" ht="25.5" customHeight="1">
      <c r="A9236" t="inlineStr">
        <is>
          <t>peteca</t>
        </is>
      </c>
      <c r="B9236" t="inlineStr">
        <is>
          <t>History and origin of Peteca</t>
        </is>
      </c>
      <c r="C9236"/>
      <c r="D9236"/>
      <c r="E9236" t="inlineStr">
        <is>
          <t>https://www.youtube.com/results?search_query=History+and+origin+of+Peteca&amp;sp=EgQgAXAB</t>
        </is>
      </c>
    </row>
    <row r="9237" ht="25.5" customHeight="1">
      <c r="A9237" t="inlineStr">
        <is>
          <t>peteca</t>
        </is>
      </c>
      <c r="B9237" t="inlineStr">
        <is>
          <t>Peteca World Championships highlights</t>
        </is>
      </c>
      <c r="C9237"/>
      <c r="D9237"/>
      <c r="E9237" t="inlineStr">
        <is>
          <t>https://www.youtube.com/results?search_query=Peteca+World+Championships+highlights&amp;sp=EgQgAXAB</t>
        </is>
      </c>
    </row>
    <row r="9238" ht="25.5" customHeight="1">
      <c r="A9238" t="inlineStr">
        <is>
          <t>peteca</t>
        </is>
      </c>
      <c r="B9238" t="inlineStr">
        <is>
          <t>Tricks and tips for Peteca</t>
        </is>
      </c>
      <c r="C9238"/>
      <c r="D9238"/>
      <c r="E9238" t="inlineStr">
        <is>
          <t>https://www.youtube.com/results?search_query=Tricks+and+tips+for+Peteca&amp;sp=EgQgAXAB</t>
        </is>
      </c>
    </row>
    <row r="9239" ht="25.5" customHeight="1">
      <c r="A9239" t="inlineStr">
        <is>
          <t>peteca</t>
        </is>
      </c>
      <c r="B9239" t="inlineStr">
        <is>
          <t>Best Peteca equipment and where to buy</t>
        </is>
      </c>
      <c r="C9239"/>
      <c r="D9239"/>
      <c r="E9239" t="inlineStr">
        <is>
          <t>https://www.youtube.com/results?search_query=Best+Peteca+equipment+and+where+to+buy&amp;sp=EgQgAXAB</t>
        </is>
      </c>
    </row>
    <row r="9240" ht="25.5" customHeight="1">
      <c r="A9240" t="inlineStr">
        <is>
          <t>peteca</t>
        </is>
      </c>
      <c r="B9240" t="inlineStr">
        <is>
          <t>Day in the life of a professional Peteca player</t>
        </is>
      </c>
      <c r="C9240"/>
      <c r="D9240"/>
      <c r="E9240" t="inlineStr">
        <is>
          <t>https://www.youtube.com/results?search_query=Day+in+the+life+of+a+professional+Peteca+player&amp;sp=EgQgAXAB</t>
        </is>
      </c>
    </row>
    <row r="9241" ht="25.5" customHeight="1">
      <c r="A9241" t="inlineStr">
        <is>
          <t>peteca</t>
        </is>
      </c>
      <c r="B9241" t="inlineStr">
        <is>
          <t>Peteca training routine and exercises</t>
        </is>
      </c>
      <c r="C9241"/>
      <c r="D9241"/>
      <c r="E9241" t="inlineStr">
        <is>
          <t>https://www.youtube.com/results?search_query=Peteca+training+routine+and+exercises&amp;sp=EgQgAXAB</t>
        </is>
      </c>
    </row>
    <row r="9242" ht="25.5" customHeight="1">
      <c r="A9242" t="inlineStr">
        <is>
          <t>peteca</t>
        </is>
      </c>
      <c r="B9242" t="inlineStr">
        <is>
          <t>How to improve at Peteca: Step by step guide</t>
        </is>
      </c>
      <c r="C9242"/>
      <c r="D9242"/>
      <c r="E9242" t="inlineStr">
        <is>
          <t>https://www.youtube.com/results?search_query=How+to+improve+at+Peteca:+Step+by+step+guide&amp;sp=EgQgAXAB</t>
        </is>
      </c>
    </row>
    <row r="9243" ht="25.5" customHeight="1">
      <c r="A9243" t="inlineStr">
        <is>
          <t>peteca</t>
        </is>
      </c>
      <c r="B9243" t="inlineStr">
        <is>
          <t>Rules and scoring in Peteca explained</t>
        </is>
      </c>
      <c r="C9243"/>
      <c r="D9243"/>
      <c r="E9243" t="inlineStr">
        <is>
          <t>https://www.youtube.com/results?search_query=Rules+and+scoring+in+Peteca+explained&amp;sp=EgQgAXAB</t>
        </is>
      </c>
    </row>
    <row r="9244" ht="25.5" customHeight="1">
      <c r="A9244" t="inlineStr">
        <is>
          <t>valencian frontó</t>
        </is>
      </c>
      <c r="B9244" t="inlineStr">
        <is>
          <t>How to play Valencian frontó</t>
        </is>
      </c>
      <c r="C9244"/>
      <c r="D9244"/>
      <c r="E9244" t="inlineStr">
        <is>
          <t>https://www.youtube.com/results?search_query=How+to+play+Valencian+frontó&amp;sp=EgQgAXAB</t>
        </is>
      </c>
    </row>
    <row r="9245" ht="25.5" customHeight="1">
      <c r="A9245" t="inlineStr">
        <is>
          <t>valencian frontó</t>
        </is>
      </c>
      <c r="B9245" t="inlineStr">
        <is>
          <t>Valencian frontó rules</t>
        </is>
      </c>
      <c r="C9245"/>
      <c r="D9245"/>
      <c r="E9245" t="inlineStr">
        <is>
          <t>https://www.youtube.com/results?search_query=Valencian+frontó+rules&amp;sp=EgQgAXAB</t>
        </is>
      </c>
    </row>
    <row r="9246" ht="25.5" customHeight="1">
      <c r="A9246" t="inlineStr">
        <is>
          <t>valencian frontó</t>
        </is>
      </c>
      <c r="B9246" t="inlineStr">
        <is>
          <t>Valencian frontó beginner's guide</t>
        </is>
      </c>
      <c r="C9246"/>
      <c r="D9246"/>
      <c r="E9246" t="inlineStr">
        <is>
          <t>https://www.youtube.com/results?search_query=Valencian+frontó+beginner's+guide&amp;sp=EgQgAXAB</t>
        </is>
      </c>
    </row>
    <row r="9247" ht="25.5" customHeight="1">
      <c r="A9247" t="inlineStr">
        <is>
          <t>valencian frontó</t>
        </is>
      </c>
      <c r="B9247" t="inlineStr">
        <is>
          <t>Day in the life of a Valencian frontó player</t>
        </is>
      </c>
      <c r="C9247"/>
      <c r="D9247"/>
      <c r="E9247" t="inlineStr">
        <is>
          <t>https://www.youtube.com/results?search_query=Day+in+the+life+of+a+Valencian+frontó+player&amp;sp=EgQgAXAB</t>
        </is>
      </c>
    </row>
    <row r="9248" ht="25.5" customHeight="1">
      <c r="A9248" t="inlineStr">
        <is>
          <t>valencian frontó</t>
        </is>
      </c>
      <c r="B9248" t="inlineStr">
        <is>
          <t>Training for Valencian frontó</t>
        </is>
      </c>
      <c r="C9248"/>
      <c r="D9248"/>
      <c r="E9248" t="inlineStr">
        <is>
          <t>https://www.youtube.com/results?search_query=Training+for+Valencian+frontó&amp;sp=EgQgAXAB</t>
        </is>
      </c>
    </row>
    <row r="9249" ht="25.5" customHeight="1">
      <c r="A9249" t="inlineStr">
        <is>
          <t>valencian frontó</t>
        </is>
      </c>
      <c r="B9249" t="inlineStr">
        <is>
          <t>Valencian frontó championship highlights</t>
        </is>
      </c>
      <c r="C9249"/>
      <c r="D9249"/>
      <c r="E9249" t="inlineStr">
        <is>
          <t>https://www.youtube.com/results?search_query=Valencian+frontó+championship+highlights&amp;sp=EgQgAXAB</t>
        </is>
      </c>
    </row>
    <row r="9250" ht="25.5" customHeight="1">
      <c r="A9250" t="inlineStr">
        <is>
          <t>valencian frontó</t>
        </is>
      </c>
      <c r="B9250" t="inlineStr">
        <is>
          <t>Valencian frontó best plays</t>
        </is>
      </c>
      <c r="C9250"/>
      <c r="D9250"/>
      <c r="E9250" t="inlineStr">
        <is>
          <t>https://www.youtube.com/results?search_query=Valencian+frontó+best+plays&amp;sp=EgQgAXAB</t>
        </is>
      </c>
    </row>
    <row r="9251" ht="25.5" customHeight="1">
      <c r="A9251" t="inlineStr">
        <is>
          <t>valencian frontó</t>
        </is>
      </c>
      <c r="B9251" t="inlineStr">
        <is>
          <t>Understanding the game of Valencian frontó</t>
        </is>
      </c>
      <c r="C9251"/>
      <c r="D9251"/>
      <c r="E9251" t="inlineStr">
        <is>
          <t>https://www.youtube.com/results?search_query=Understanding+the+game+of+Valencian+frontó&amp;sp=EgQgAXAB</t>
        </is>
      </c>
    </row>
    <row r="9252" ht="25.5" customHeight="1">
      <c r="A9252" t="inlineStr">
        <is>
          <t>valencian frontó</t>
        </is>
      </c>
      <c r="B9252" t="inlineStr">
        <is>
          <t>Mastering the techniques of Valencian frontó</t>
        </is>
      </c>
      <c r="C9252"/>
      <c r="D9252"/>
      <c r="E9252" t="inlineStr">
        <is>
          <t>https://www.youtube.com/results?search_query=Mastering+the+techniques+of+Valencian+frontó&amp;sp=EgQgAXAB</t>
        </is>
      </c>
    </row>
    <row r="9253" ht="25.5" customHeight="1">
      <c r="A9253" t="inlineStr">
        <is>
          <t>valencian frontó</t>
        </is>
      </c>
      <c r="B9253" t="inlineStr">
        <is>
          <t>Valencian frontó vs. International frontón comparison</t>
        </is>
      </c>
      <c r="C9253"/>
      <c r="D9253"/>
      <c r="E9253" t="inlineStr">
        <is>
          <t>https://www.youtube.com/results?search_query=Valencian+frontó+vs.+International+frontón+comparison&amp;sp=EgQgAXAB</t>
        </is>
      </c>
    </row>
    <row r="9254" ht="25.5" customHeight="1">
      <c r="A9254" t="inlineStr">
        <is>
          <t>fives</t>
        </is>
      </c>
      <c r="B9254" t="inlineStr">
        <is>
          <t>How to do perfect high fives</t>
        </is>
      </c>
      <c r="C9254"/>
      <c r="D9254"/>
      <c r="E9254" t="inlineStr">
        <is>
          <t>https://www.youtube.com/results?search_query=How+to+do+perfect+high+fives&amp;sp=EgQgAXAB</t>
        </is>
      </c>
    </row>
    <row r="9255" ht="25.5" customHeight="1">
      <c r="A9255" t="inlineStr">
        <is>
          <t>fives</t>
        </is>
      </c>
      <c r="B9255" t="inlineStr">
        <is>
          <t>Famous fives in sports history</t>
        </is>
      </c>
      <c r="C9255"/>
      <c r="D9255"/>
      <c r="E9255" t="inlineStr">
        <is>
          <t>https://www.youtube.com/results?search_query=Famous+fives+in+sports+history&amp;sp=EgQgAXAB</t>
        </is>
      </c>
    </row>
    <row r="9256" ht="25.5" customHeight="1">
      <c r="A9256" t="inlineStr">
        <is>
          <t>fives</t>
        </is>
      </c>
      <c r="B9256" t="inlineStr">
        <is>
          <t>Five minute craft ideas</t>
        </is>
      </c>
      <c r="C9256"/>
      <c r="D9256"/>
      <c r="E9256" t="inlineStr">
        <is>
          <t>https://www.youtube.com/results?search_query=Five+minute+craft+ideas&amp;sp=EgQgAXAB</t>
        </is>
      </c>
    </row>
    <row r="9257" ht="25.5" customHeight="1">
      <c r="A9257" t="inlineStr">
        <is>
          <t>fives</t>
        </is>
      </c>
      <c r="B9257" t="inlineStr">
        <is>
          <t>Fives game tutorials for beginners</t>
        </is>
      </c>
      <c r="C9257"/>
      <c r="D9257"/>
      <c r="E9257" t="inlineStr">
        <is>
          <t>https://www.youtube.com/results?search_query=Fives+game+tutorials+for+beginners&amp;sp=EgQgAXAB</t>
        </is>
      </c>
    </row>
    <row r="9258" ht="25.5" customHeight="1">
      <c r="A9258" t="inlineStr">
        <is>
          <t>fives</t>
        </is>
      </c>
      <c r="B9258" t="inlineStr">
        <is>
          <t>Day in the life of a Fives player</t>
        </is>
      </c>
      <c r="C9258"/>
      <c r="D9258"/>
      <c r="E9258" t="inlineStr">
        <is>
          <t>https://www.youtube.com/results?search_query=Day+in+the+life+of+a+Fives+player&amp;sp=EgQgAXAB</t>
        </is>
      </c>
    </row>
    <row r="9259" ht="25.5" customHeight="1">
      <c r="A9259" t="inlineStr">
        <is>
          <t>fives</t>
        </is>
      </c>
      <c r="B9259" t="inlineStr">
        <is>
          <t>Top five exercises for fitness</t>
        </is>
      </c>
      <c r="C9259"/>
      <c r="D9259"/>
      <c r="E9259" t="inlineStr">
        <is>
          <t>https://www.youtube.com/results?search_query=Top+five+exercises+for+fitness&amp;sp=EgQgAXAB</t>
        </is>
      </c>
    </row>
    <row r="9260" ht="25.5" customHeight="1">
      <c r="A9260" t="inlineStr">
        <is>
          <t>fives</t>
        </is>
      </c>
      <c r="B9260" t="inlineStr">
        <is>
          <t>Unique high fives tricks</t>
        </is>
      </c>
      <c r="C9260"/>
      <c r="D9260"/>
      <c r="E9260" t="inlineStr">
        <is>
          <t>https://www.youtube.com/results?search_query=Unique+high+fives+tricks&amp;sp=EgQgAXAB</t>
        </is>
      </c>
    </row>
    <row r="9261" ht="25.5" customHeight="1">
      <c r="A9261" t="inlineStr">
        <is>
          <t>fives</t>
        </is>
      </c>
      <c r="B9261" t="inlineStr">
        <is>
          <t>Mastering the game of fives: Advanced Techniques</t>
        </is>
      </c>
      <c r="C9261"/>
      <c r="D9261"/>
      <c r="E9261" t="inlineStr">
        <is>
          <t>https://www.youtube.com/results?search_query=Mastering+the+game+of+fives:+Advanced+Techniques&amp;sp=EgQgAXAB</t>
        </is>
      </c>
    </row>
    <row r="9262" ht="25.5" customHeight="1">
      <c r="A9262" t="inlineStr">
        <is>
          <t>fives</t>
        </is>
      </c>
      <c r="B9262" t="inlineStr">
        <is>
          <t>Fives: Roles and strategies explained</t>
        </is>
      </c>
      <c r="C9262"/>
      <c r="D9262"/>
      <c r="E9262" t="inlineStr">
        <is>
          <t>https://www.youtube.com/results?search_query=Fives:+Roles+and+strategies+explained&amp;sp=EgQgAXAB</t>
        </is>
      </c>
    </row>
    <row r="9263" ht="25.5" customHeight="1">
      <c r="A9263" t="inlineStr">
        <is>
          <t>fives</t>
        </is>
      </c>
      <c r="B9263" t="inlineStr">
        <is>
          <t>Chess fives, explained and demonstrated</t>
        </is>
      </c>
      <c r="C9263"/>
      <c r="D9263"/>
      <c r="E9263" t="inlineStr">
        <is>
          <t>https://www.youtube.com/results?search_query=Chess+fives, +explained+and+demonstrated&amp;sp=EgQgAXAB</t>
        </is>
      </c>
    </row>
    <row r="9264" ht="25.5" customHeight="1">
      <c r="A9264" t="inlineStr">
        <is>
          <t>valencian pilota</t>
        </is>
      </c>
      <c r="B9264" t="inlineStr">
        <is>
          <t>How to play Valencian Pilota</t>
        </is>
      </c>
      <c r="C9264"/>
      <c r="D9264"/>
      <c r="E9264" t="inlineStr">
        <is>
          <t>https://www.youtube.com/results?search_query=How+to+play+Valencian+Pilota&amp;sp=EgQgAXAB</t>
        </is>
      </c>
    </row>
    <row r="9265" ht="25.5" customHeight="1">
      <c r="A9265" t="inlineStr">
        <is>
          <t>valencian pilota</t>
        </is>
      </c>
      <c r="B9265" t="inlineStr">
        <is>
          <t>Rules of Valencian Pilota explained</t>
        </is>
      </c>
      <c r="C9265"/>
      <c r="D9265"/>
      <c r="E9265" t="inlineStr">
        <is>
          <t>https://www.youtube.com/results?search_query=Rules+of+Valencian+Pilota+explained&amp;sp=EgQgAXAB</t>
        </is>
      </c>
    </row>
    <row r="9266" ht="25.5" customHeight="1">
      <c r="A9266" t="inlineStr">
        <is>
          <t>valencian pilota</t>
        </is>
      </c>
      <c r="B9266" t="inlineStr">
        <is>
          <t>Training techniques for Valencian Pilota</t>
        </is>
      </c>
      <c r="C9266"/>
      <c r="D9266"/>
      <c r="E9266" t="inlineStr">
        <is>
          <t>https://www.youtube.com/results?search_query=Training+techniques+for+Valencian+Pilota&amp;sp=EgQgAXAB</t>
        </is>
      </c>
    </row>
    <row r="9267" ht="25.5" customHeight="1">
      <c r="A9267" t="inlineStr">
        <is>
          <t>valencian pilota</t>
        </is>
      </c>
      <c r="B9267" t="inlineStr">
        <is>
          <t>Day in the life of a Valencian Pilota player</t>
        </is>
      </c>
      <c r="C9267"/>
      <c r="D9267"/>
      <c r="E9267" t="inlineStr">
        <is>
          <t>https://www.youtube.com/results?search_query=Day+in+the+life+of+a+Valencian+Pilota+player&amp;sp=EgQgAXAB</t>
        </is>
      </c>
    </row>
    <row r="9268" ht="25.5" customHeight="1">
      <c r="A9268" t="inlineStr">
        <is>
          <t>valencian pilota</t>
        </is>
      </c>
      <c r="B9268" t="inlineStr">
        <is>
          <t>Mastering the game of Valencian Pilota</t>
        </is>
      </c>
      <c r="C9268"/>
      <c r="D9268"/>
      <c r="E9268" t="inlineStr">
        <is>
          <t>https://www.youtube.com/results?search_query=Mastering+the+game+of+Valencian+Pilota&amp;sp=EgQgAXAB</t>
        </is>
      </c>
    </row>
    <row r="9269" ht="25.5" customHeight="1">
      <c r="A9269" t="inlineStr">
        <is>
          <t>valencian pilota</t>
        </is>
      </c>
      <c r="B9269" t="inlineStr">
        <is>
          <t>Beginner's guide to Valencian Pilota</t>
        </is>
      </c>
      <c r="C9269"/>
      <c r="D9269"/>
      <c r="E9269" t="inlineStr">
        <is>
          <t>https://www.youtube.com/results?search_query=Beginner's+guide+to+Valencian+Pilota&amp;sp=EgQgAXAB</t>
        </is>
      </c>
    </row>
    <row r="9270" ht="25.5" customHeight="1">
      <c r="A9270" t="inlineStr">
        <is>
          <t>valencian pilota</t>
        </is>
      </c>
      <c r="B9270" t="inlineStr">
        <is>
          <t>Championship matches of Valencian Pilota</t>
        </is>
      </c>
      <c r="C9270"/>
      <c r="D9270"/>
      <c r="E9270" t="inlineStr">
        <is>
          <t>https://www.youtube.com/results?search_query=Championship+matches+of+Valencian+Pilota&amp;sp=EgQgAXAB</t>
        </is>
      </c>
    </row>
    <row r="9271" ht="25.5" customHeight="1">
      <c r="A9271" t="inlineStr">
        <is>
          <t>valencian pilota</t>
        </is>
      </c>
      <c r="B9271" t="inlineStr">
        <is>
          <t>Expert tips for playing Valencian Pilota</t>
        </is>
      </c>
      <c r="C9271"/>
      <c r="D9271"/>
      <c r="E9271" t="inlineStr">
        <is>
          <t>https://www.youtube.com/results?search_query=Expert+tips+for+playing+Valencian+Pilota&amp;sp=EgQgAXAB</t>
        </is>
      </c>
    </row>
    <row r="9272" ht="25.5" customHeight="1">
      <c r="A9272" t="inlineStr">
        <is>
          <t>valencian pilota</t>
        </is>
      </c>
      <c r="B9272" t="inlineStr">
        <is>
          <t>History and evolution of Valencian Pilota</t>
        </is>
      </c>
      <c r="C9272"/>
      <c r="D9272"/>
      <c r="E9272" t="inlineStr">
        <is>
          <t>https://www.youtube.com/results?search_query=History+and+evolution+of+Valencian+Pilota&amp;sp=EgQgAXAB</t>
        </is>
      </c>
    </row>
    <row r="9273" ht="25.5" customHeight="1">
      <c r="A9273" t="inlineStr">
        <is>
          <t>valencian pilota</t>
        </is>
      </c>
      <c r="B9273" t="inlineStr">
        <is>
          <t>Best strategies in Valencian pilota gameplay</t>
        </is>
      </c>
      <c r="C9273"/>
      <c r="D9273"/>
      <c r="E9273" t="inlineStr">
        <is>
          <t>https://www.youtube.com/results?search_query=Best+strategies+in+Valencian+pilota+gameplay&amp;sp=EgQgAXAB</t>
        </is>
      </c>
    </row>
    <row r="9274" ht="25.5" customHeight="1">
      <c r="A9274" t="inlineStr">
        <is>
          <t>flying disc freestyle</t>
        </is>
      </c>
      <c r="B9274" t="inlineStr">
        <is>
          <t>How to play flying disc freestyle</t>
        </is>
      </c>
      <c r="C9274"/>
      <c r="D9274"/>
      <c r="E9274" t="inlineStr">
        <is>
          <t>https://www.youtube.com/results?search_query=How+to+play+flying+disc+freestyle&amp;sp=EgQgAXAB</t>
        </is>
      </c>
    </row>
    <row r="9275" ht="25.5" customHeight="1">
      <c r="A9275" t="inlineStr">
        <is>
          <t>flying disc freestyle</t>
        </is>
      </c>
      <c r="B9275" t="inlineStr">
        <is>
          <t>Flying disc freestyle tutorial for beginners</t>
        </is>
      </c>
      <c r="C9275"/>
      <c r="D9275"/>
      <c r="E9275" t="inlineStr">
        <is>
          <t>https://www.youtube.com/results?search_query=Flying+disc+freestyle+tutorial+for+beginners&amp;sp=EgQgAXAB</t>
        </is>
      </c>
    </row>
    <row r="9276" ht="25.5" customHeight="1">
      <c r="A9276" t="inlineStr">
        <is>
          <t>flying disc freestyle</t>
        </is>
      </c>
      <c r="B9276" t="inlineStr">
        <is>
          <t>Advanced techniques for flying disc freestyle</t>
        </is>
      </c>
      <c r="C9276"/>
      <c r="D9276"/>
      <c r="E9276" t="inlineStr">
        <is>
          <t>https://www.youtube.com/results?search_query=Advanced+techniques+for+flying+disc+freestyle&amp;sp=EgQgAXAB</t>
        </is>
      </c>
    </row>
    <row r="9277" ht="25.5" customHeight="1">
      <c r="A9277" t="inlineStr">
        <is>
          <t>flying disc freestyle</t>
        </is>
      </c>
      <c r="B9277" t="inlineStr">
        <is>
          <t>Day in the life of a professional flying disc freestyle player</t>
        </is>
      </c>
      <c r="C9277"/>
      <c r="D9277"/>
      <c r="E9277" t="inlineStr">
        <is>
          <t>https://www.youtube.com/results?search_query=Day+in+the+life+of+a+professional+flying+disc+freestyle+player&amp;sp=EgQgAXAB</t>
        </is>
      </c>
    </row>
    <row r="9278" ht="25.5" customHeight="1">
      <c r="A9278" t="inlineStr">
        <is>
          <t>flying disc freestyle</t>
        </is>
      </c>
      <c r="B9278" t="inlineStr">
        <is>
          <t>Highlights from flying disc freestyle world championships</t>
        </is>
      </c>
      <c r="C9278"/>
      <c r="D9278"/>
      <c r="E9278" t="inlineStr">
        <is>
          <t>https://www.youtube.com/results?search_query=Highlights+from+flying+disc+freestyle+world+championships&amp;sp=EgQgAXAB</t>
        </is>
      </c>
    </row>
    <row r="9279" ht="25.5" customHeight="1">
      <c r="A9279" t="inlineStr">
        <is>
          <t>flying disc freestyle</t>
        </is>
      </c>
      <c r="B9279" t="inlineStr">
        <is>
          <t>Tips for improving your flying disc freestyle game</t>
        </is>
      </c>
      <c r="C9279"/>
      <c r="D9279"/>
      <c r="E9279" t="inlineStr">
        <is>
          <t>https://www.youtube.com/results?search_query=Tips+for+improving+your+flying+disc+freestyle+game&amp;sp=EgQgAXAB</t>
        </is>
      </c>
    </row>
    <row r="9280" ht="25.5" customHeight="1">
      <c r="A9280" t="inlineStr">
        <is>
          <t>flying disc freestyle</t>
        </is>
      </c>
      <c r="B9280" t="inlineStr">
        <is>
          <t>Flying disc freestyle drills to practice at home</t>
        </is>
      </c>
      <c r="C9280"/>
      <c r="D9280"/>
      <c r="E9280" t="inlineStr">
        <is>
          <t>https://www.youtube.com/results?search_query=Flying+disc+freestyle+drills+to+practice+at+home&amp;sp=EgQgAXAB</t>
        </is>
      </c>
    </row>
    <row r="9281" ht="25.5" customHeight="1">
      <c r="A9281" t="inlineStr">
        <is>
          <t>flying disc freestyle</t>
        </is>
      </c>
      <c r="B9281" t="inlineStr">
        <is>
          <t>Interviews with top flying disc freestyle players</t>
        </is>
      </c>
      <c r="C9281"/>
      <c r="D9281"/>
      <c r="E9281" t="inlineStr">
        <is>
          <t>https://www.youtube.com/results?search_query=Interviews+with+top+flying+disc+freestyle+players&amp;sp=EgQgAXAB</t>
        </is>
      </c>
    </row>
    <row r="9282" ht="25.5" customHeight="1">
      <c r="A9282" t="inlineStr">
        <is>
          <t>flying disc freestyle</t>
        </is>
      </c>
      <c r="B9282" t="inlineStr">
        <is>
          <t>Making of a flying disc freestyle champion</t>
        </is>
      </c>
      <c r="C9282"/>
      <c r="D9282"/>
      <c r="E9282" t="inlineStr">
        <is>
          <t>https://www.youtube.com/results?search_query=Making+of+a+flying+disc+freestyle+champion&amp;sp=EgQgAXAB</t>
        </is>
      </c>
    </row>
    <row r="9283" ht="25.5" customHeight="1">
      <c r="A9283" t="inlineStr">
        <is>
          <t>flying disc freestyle</t>
        </is>
      </c>
      <c r="B9283" t="inlineStr">
        <is>
          <t>Tricks and stunts in flying disc freestyle matches</t>
        </is>
      </c>
      <c r="C9283"/>
      <c r="D9283"/>
      <c r="E9283" t="inlineStr">
        <is>
          <t>https://www.youtube.com/results?search_query=Tricks+and+stunts+in+flying+disc+freestyle+matches&amp;sp=EgQgAXAB</t>
        </is>
      </c>
    </row>
    <row r="9284" ht="25.5" customHeight="1">
      <c r="A9284" t="inlineStr">
        <is>
          <t>fujian white crane</t>
        </is>
      </c>
      <c r="B9284" t="inlineStr">
        <is>
          <t>Fujian White Crane Kung Fu tutorials for beginners</t>
        </is>
      </c>
      <c r="C9284"/>
      <c r="D9284"/>
      <c r="E9284" t="inlineStr">
        <is>
          <t>https://www.youtube.com/results?search_query=Fujian+White+Crane+Kung+Fu+tutorials+for+beginners&amp;sp=EgQgAXAB</t>
        </is>
      </c>
    </row>
    <row r="9285" ht="25.5" customHeight="1">
      <c r="A9285" t="inlineStr">
        <is>
          <t>fujian white crane</t>
        </is>
      </c>
      <c r="B9285" t="inlineStr">
        <is>
          <t>Day in the life of a Fujian White Crane master</t>
        </is>
      </c>
      <c r="C9285"/>
      <c r="D9285"/>
      <c r="E9285" t="inlineStr">
        <is>
          <t>https://www.youtube.com/results?search_query=Day+in+the+life+of+a+Fujian+White+Crane+master&amp;sp=EgQgAXAB</t>
        </is>
      </c>
    </row>
    <row r="9286" ht="25.5" customHeight="1">
      <c r="A9286" t="inlineStr">
        <is>
          <t>fujian white crane</t>
        </is>
      </c>
      <c r="B9286" t="inlineStr">
        <is>
          <t>How to practice Fujian White Crane at home</t>
        </is>
      </c>
      <c r="C9286"/>
      <c r="D9286"/>
      <c r="E9286" t="inlineStr">
        <is>
          <t>https://www.youtube.com/results?search_query=How+to+practice+Fujian+White+Crane+at+home&amp;sp=EgQgAXAB</t>
        </is>
      </c>
    </row>
    <row r="9287" ht="25.5" customHeight="1">
      <c r="A9287" t="inlineStr">
        <is>
          <t>fujian white crane</t>
        </is>
      </c>
      <c r="B9287" t="inlineStr">
        <is>
          <t>Fujian White Crane techniques and applications</t>
        </is>
      </c>
      <c r="C9287"/>
      <c r="D9287"/>
      <c r="E9287" t="inlineStr">
        <is>
          <t>https://www.youtube.com/results?search_query=Fujian+White+Crane+techniques+and+applications&amp;sp=EgQgAXAB</t>
        </is>
      </c>
    </row>
    <row r="9288" ht="25.5" customHeight="1">
      <c r="A9288" t="inlineStr">
        <is>
          <t>fujian white crane</t>
        </is>
      </c>
      <c r="B9288" t="inlineStr">
        <is>
          <t>Detailed steps to master Fujian White Crane forms</t>
        </is>
      </c>
      <c r="C9288"/>
      <c r="D9288"/>
      <c r="E9288" t="inlineStr">
        <is>
          <t>https://www.youtube.com/results?search_query=Detailed+steps+to+master+Fujian+White+Crane+forms&amp;sp=EgQgAXAB</t>
        </is>
      </c>
    </row>
    <row r="9289" ht="25.5" customHeight="1">
      <c r="A9289" t="inlineStr">
        <is>
          <t>fujian white crane</t>
        </is>
      </c>
      <c r="B9289" t="inlineStr">
        <is>
          <t>Fujian White Crane martial art history and origins</t>
        </is>
      </c>
      <c r="C9289"/>
      <c r="D9289"/>
      <c r="E9289" t="inlineStr">
        <is>
          <t>https://www.youtube.com/results?search_query=Fujian+White+Crane+martial+art+history+and+origins&amp;sp=EgQgAXAB</t>
        </is>
      </c>
    </row>
    <row r="9290" ht="25.5" customHeight="1">
      <c r="A9290" t="inlineStr">
        <is>
          <t>fujian white crane</t>
        </is>
      </c>
      <c r="B9290" t="inlineStr">
        <is>
          <t>Comparison of Fujian White Crane with other martial arts</t>
        </is>
      </c>
      <c r="C9290"/>
      <c r="D9290"/>
      <c r="E9290" t="inlineStr">
        <is>
          <t>https://www.youtube.com/results?search_query=Comparison+of+Fujian+White+Crane+with+other+martial+arts&amp;sp=EgQgAXAB</t>
        </is>
      </c>
    </row>
    <row r="9291" ht="25.5" customHeight="1">
      <c r="A9291" t="inlineStr">
        <is>
          <t>fujian white crane</t>
        </is>
      </c>
      <c r="B9291" t="inlineStr">
        <is>
          <t>Effectiveness of Fujian White Crane in selfdefense situations</t>
        </is>
      </c>
      <c r="C9291"/>
      <c r="D9291"/>
      <c r="E9291" t="inlineStr">
        <is>
          <t>https://www.youtube.com/results?search_query=Effectiveness+of+Fujian+White+Crane+in+selfdefense+situations&amp;sp=EgQgAXAB</t>
        </is>
      </c>
    </row>
    <row r="9292" ht="25.5" customHeight="1">
      <c r="A9292" t="inlineStr">
        <is>
          <t>fujian white crane</t>
        </is>
      </c>
      <c r="B9292" t="inlineStr">
        <is>
          <t>Training methods in Fujian White Crane Martial Art</t>
        </is>
      </c>
      <c r="C9292"/>
      <c r="D9292"/>
      <c r="E9292" t="inlineStr">
        <is>
          <t>https://www.youtube.com/results?search_query=Training+methods+in+Fujian+White+Crane+Martial+Art&amp;sp=EgQgAXAB</t>
        </is>
      </c>
    </row>
    <row r="9293" ht="25.5" customHeight="1">
      <c r="A9293" t="inlineStr">
        <is>
          <t>fujian white crane</t>
        </is>
      </c>
      <c r="B9293" t="inlineStr">
        <is>
          <t>Legendary Fujian White Crane fights and demonstrations on Youtube</t>
        </is>
      </c>
      <c r="C9293"/>
      <c r="D9293"/>
      <c r="E9293" t="inlineStr">
        <is>
          <t>https://www.youtube.com/results?search_query=Legendary+Fujian+White+Crane+fights+and+demonstrations+on+Youtube&amp;sp=EgQgAXAB</t>
        </is>
      </c>
    </row>
    <row r="9294" ht="25.5" customHeight="1">
      <c r="A9294" t="inlineStr">
        <is>
          <t>karate</t>
        </is>
      </c>
      <c r="B9294" t="inlineStr">
        <is>
          <t>How to do karate for beginners</t>
        </is>
      </c>
      <c r="C9294"/>
      <c r="D9294"/>
      <c r="E9294" t="inlineStr">
        <is>
          <t>https://www.youtube.com/results?search_query=How+to+do+karate+for+beginners&amp;sp=EgQgAXAB</t>
        </is>
      </c>
    </row>
    <row r="9295" ht="25.5" customHeight="1">
      <c r="A9295" t="inlineStr">
        <is>
          <t>karate</t>
        </is>
      </c>
      <c r="B9295" t="inlineStr">
        <is>
          <t>Karate championship matches</t>
        </is>
      </c>
      <c r="C9295"/>
      <c r="D9295"/>
      <c r="E9295" t="inlineStr">
        <is>
          <t>https://www.youtube.com/results?search_query=Karate+championship+matches&amp;sp=EgQgAXAB</t>
        </is>
      </c>
    </row>
    <row r="9296" ht="25.5" customHeight="1">
      <c r="A9296" t="inlineStr">
        <is>
          <t>karate</t>
        </is>
      </c>
      <c r="B9296" t="inlineStr">
        <is>
          <t>Day in the life of a karate instructor</t>
        </is>
      </c>
      <c r="C9296"/>
      <c r="D9296"/>
      <c r="E9296" t="inlineStr">
        <is>
          <t>https://www.youtube.com/results?search_query=Day+in+the+life+of+a+karate+instructor&amp;sp=EgQgAXAB</t>
        </is>
      </c>
    </row>
    <row r="9297" ht="25.5" customHeight="1">
      <c r="A9297" t="inlineStr">
        <is>
          <t>karate</t>
        </is>
      </c>
      <c r="B9297" t="inlineStr">
        <is>
          <t>How to learn karate moves at home</t>
        </is>
      </c>
      <c r="C9297"/>
      <c r="D9297"/>
      <c r="E9297" t="inlineStr">
        <is>
          <t>https://www.youtube.com/results?search_query=How+to+learn+karate+moves+at+home&amp;sp=EgQgAXAB</t>
        </is>
      </c>
    </row>
    <row r="9298" ht="25.5" customHeight="1">
      <c r="A9298" t="inlineStr">
        <is>
          <t>karate</t>
        </is>
      </c>
      <c r="B9298" t="inlineStr">
        <is>
          <t>Karate lessons for kids</t>
        </is>
      </c>
      <c r="C9298"/>
      <c r="D9298"/>
      <c r="E9298" t="inlineStr">
        <is>
          <t>https://www.youtube.com/results?search_query=Karate+lessons+for+kids&amp;sp=EgQgAXAB</t>
        </is>
      </c>
    </row>
    <row r="9299" ht="25.5" customHeight="1">
      <c r="A9299" t="inlineStr">
        <is>
          <t>karate</t>
        </is>
      </c>
      <c r="B9299" t="inlineStr">
        <is>
          <t>Karate techniques and strategies</t>
        </is>
      </c>
      <c r="C9299"/>
      <c r="D9299"/>
      <c r="E9299" t="inlineStr">
        <is>
          <t>https://www.youtube.com/results?search_query=Karate+techniques+and+strategies&amp;sp=EgQgAXAB</t>
        </is>
      </c>
    </row>
    <row r="9300" ht="25.5" customHeight="1">
      <c r="A9300" t="inlineStr">
        <is>
          <t>karate</t>
        </is>
      </c>
      <c r="B9300" t="inlineStr">
        <is>
          <t>How to do a karate kick</t>
        </is>
      </c>
      <c r="C9300"/>
      <c r="D9300"/>
      <c r="E9300" t="inlineStr">
        <is>
          <t>https://www.youtube.com/results?search_query=How+to+do+a+karate+kick&amp;sp=EgQgAXAB</t>
        </is>
      </c>
    </row>
    <row r="9301" ht="25.5" customHeight="1">
      <c r="A9301" t="inlineStr">
        <is>
          <t>karate</t>
        </is>
      </c>
      <c r="B9301" t="inlineStr">
        <is>
          <t>Karate belt progression guide</t>
        </is>
      </c>
      <c r="C9301"/>
      <c r="D9301"/>
      <c r="E9301" t="inlineStr">
        <is>
          <t>https://www.youtube.com/results?search_query=Karate+belt+progression+guide&amp;sp=EgQgAXAB</t>
        </is>
      </c>
    </row>
    <row r="9302" ht="25.5" customHeight="1">
      <c r="A9302" t="inlineStr">
        <is>
          <t>karate</t>
        </is>
      </c>
      <c r="B9302" t="inlineStr">
        <is>
          <t>Karate competitions worldwide</t>
        </is>
      </c>
      <c r="C9302"/>
      <c r="D9302"/>
      <c r="E9302" t="inlineStr">
        <is>
          <t>https://www.youtube.com/results?search_query=Karate+competitions+worldwide&amp;sp=EgQgAXAB</t>
        </is>
      </c>
    </row>
    <row r="9303" ht="25.5" customHeight="1">
      <c r="A9303" t="inlineStr">
        <is>
          <t>karate</t>
        </is>
      </c>
      <c r="B9303" t="inlineStr">
        <is>
          <t>The science behind karate moves</t>
        </is>
      </c>
      <c r="C9303"/>
      <c r="D9303"/>
      <c r="E9303" t="inlineStr">
        <is>
          <t>https://www.youtube.com/results?search_query=The+science+behind+karate+moves&amp;sp=EgQgAXAB</t>
        </is>
      </c>
    </row>
    <row r="9304" ht="25.5" customHeight="1">
      <c r="A9304" t="inlineStr">
        <is>
          <t>kenpō</t>
        </is>
      </c>
      <c r="B9304" t="inlineStr">
        <is>
          <t>Introduction to Kenpō martial arts</t>
        </is>
      </c>
      <c r="C9304"/>
      <c r="D9304"/>
      <c r="E9304" t="inlineStr">
        <is>
          <t>https://www.youtube.com/results?search_query=Introduction+to+Kenpō+martial+arts&amp;sp=EgQgAXAB</t>
        </is>
      </c>
    </row>
    <row r="9305" ht="25.5" customHeight="1">
      <c r="A9305" t="inlineStr">
        <is>
          <t>kenpō</t>
        </is>
      </c>
      <c r="B9305" t="inlineStr">
        <is>
          <t>How to practice basic Kenpō techniques</t>
        </is>
      </c>
      <c r="C9305"/>
      <c r="D9305"/>
      <c r="E9305" t="inlineStr">
        <is>
          <t>https://www.youtube.com/results?search_query=How+to+practice+basic+Kenpō+techniques&amp;sp=EgQgAXAB</t>
        </is>
      </c>
    </row>
    <row r="9306" ht="25.5" customHeight="1">
      <c r="A9306" t="inlineStr">
        <is>
          <t>kenpō</t>
        </is>
      </c>
      <c r="B9306" t="inlineStr">
        <is>
          <t>Kenpō training for beginners</t>
        </is>
      </c>
      <c r="C9306"/>
      <c r="D9306"/>
      <c r="E9306" t="inlineStr">
        <is>
          <t>https://www.youtube.com/results?search_query=Kenpō+training+for+beginners&amp;sp=EgQgAXAB</t>
        </is>
      </c>
    </row>
    <row r="9307" ht="25.5" customHeight="1">
      <c r="A9307" t="inlineStr">
        <is>
          <t>kenpō</t>
        </is>
      </c>
      <c r="B9307" t="inlineStr">
        <is>
          <t>Advanced Kenpō moves and how to execute them</t>
        </is>
      </c>
      <c r="C9307"/>
      <c r="D9307"/>
      <c r="E9307" t="inlineStr">
        <is>
          <t>https://www.youtube.com/results?search_query=Advanced+Kenpō+moves+and+how+to+execute+them&amp;sp=EgQgAXAB</t>
        </is>
      </c>
    </row>
    <row r="9308" ht="25.5" customHeight="1">
      <c r="A9308" t="inlineStr">
        <is>
          <t>kenpō</t>
        </is>
      </c>
      <c r="B9308" t="inlineStr">
        <is>
          <t>Day in the life of a Kenpō master</t>
        </is>
      </c>
      <c r="C9308"/>
      <c r="D9308"/>
      <c r="E9308" t="inlineStr">
        <is>
          <t>https://www.youtube.com/results?search_query=Day+in+the+life+of+a+Kenpō+master&amp;sp=EgQgAXAB</t>
        </is>
      </c>
    </row>
    <row r="9309" ht="25.5" customHeight="1">
      <c r="A9309" t="inlineStr">
        <is>
          <t>kenpō</t>
        </is>
      </c>
      <c r="B9309" t="inlineStr">
        <is>
          <t>History of Kenpō martial arts explained</t>
        </is>
      </c>
      <c r="C9309"/>
      <c r="D9309"/>
      <c r="E9309" t="inlineStr">
        <is>
          <t>https://www.youtube.com/results?search_query=History+of+Kenpō+martial+arts+explained&amp;sp=EgQgAXAB</t>
        </is>
      </c>
    </row>
    <row r="9310" ht="25.5" customHeight="1">
      <c r="A9310" t="inlineStr">
        <is>
          <t>kenpō</t>
        </is>
      </c>
      <c r="B9310" t="inlineStr">
        <is>
          <t>Tips for improving your Kenpō skills</t>
        </is>
      </c>
      <c r="C9310"/>
      <c r="D9310"/>
      <c r="E9310" t="inlineStr">
        <is>
          <t>https://www.youtube.com/results?search_query=Tips+for+improving+your+Kenpō+skills&amp;sp=EgQgAXAB</t>
        </is>
      </c>
    </row>
    <row r="9311" ht="25.5" customHeight="1">
      <c r="A9311" t="inlineStr">
        <is>
          <t>kenpō</t>
        </is>
      </c>
      <c r="B9311" t="inlineStr">
        <is>
          <t>Kenpō sparring techniques and strategies</t>
        </is>
      </c>
      <c r="C9311"/>
      <c r="D9311"/>
      <c r="E9311" t="inlineStr">
        <is>
          <t>https://www.youtube.com/results?search_query=Kenpō+sparring+techniques+and+strategies&amp;sp=EgQgAXAB</t>
        </is>
      </c>
    </row>
    <row r="9312" ht="25.5" customHeight="1">
      <c r="A9312" t="inlineStr">
        <is>
          <t>kenpō</t>
        </is>
      </c>
      <c r="B9312" t="inlineStr">
        <is>
          <t>How Kenpō martial arts evolved over time</t>
        </is>
      </c>
      <c r="C9312"/>
      <c r="D9312"/>
      <c r="E9312" t="inlineStr">
        <is>
          <t>https://www.youtube.com/results?search_query=How+Kenpō+martial+arts+evolved+over+time&amp;sp=EgQgAXAB</t>
        </is>
      </c>
    </row>
    <row r="9313" ht="25.5" customHeight="1">
      <c r="A9313" t="inlineStr">
        <is>
          <t>kenpō</t>
        </is>
      </c>
      <c r="B9313" t="inlineStr">
        <is>
          <t>Meditation and mindfulness in Kenpō practice</t>
        </is>
      </c>
      <c r="C9313"/>
      <c r="D9313"/>
      <c r="E9313" t="inlineStr">
        <is>
          <t>https://www.youtube.com/results?search_query=Meditation+and+mindfulness+in+Kenpō+practice&amp;sp=EgQgAXAB</t>
        </is>
      </c>
    </row>
    <row r="9314" ht="25.5" customHeight="1">
      <c r="A9314" t="inlineStr">
        <is>
          <t>kickboxing</t>
        </is>
      </c>
      <c r="B9314" t="inlineStr">
        <is>
          <t>How to start kickboxing for beginners</t>
        </is>
      </c>
      <c r="C9314"/>
      <c r="D9314"/>
      <c r="E9314" t="inlineStr">
        <is>
          <t>https://www.youtube.com/results?search_query=How+to+start+kickboxing+for+beginners&amp;sp=EgQgAXAB</t>
        </is>
      </c>
    </row>
    <row r="9315" ht="25.5" customHeight="1">
      <c r="A9315" t="inlineStr">
        <is>
          <t>kickboxing</t>
        </is>
      </c>
      <c r="B9315" t="inlineStr">
        <is>
          <t>Kickboxing techniques for self defense</t>
        </is>
      </c>
      <c r="C9315"/>
      <c r="D9315"/>
      <c r="E9315" t="inlineStr">
        <is>
          <t>https://www.youtube.com/results?search_query=Kickboxing+techniques+for+self+defense&amp;sp=EgQgAXAB</t>
        </is>
      </c>
    </row>
    <row r="9316" ht="25.5" customHeight="1">
      <c r="A9316" t="inlineStr">
        <is>
          <t>kickboxing</t>
        </is>
      </c>
      <c r="B9316" t="inlineStr">
        <is>
          <t>Day in the life of a professional kickboxer</t>
        </is>
      </c>
      <c r="C9316"/>
      <c r="D9316"/>
      <c r="E9316" t="inlineStr">
        <is>
          <t>https://www.youtube.com/results?search_query=Day+in+the+life+of+a+professional+kickboxer&amp;sp=EgQgAXAB</t>
        </is>
      </c>
    </row>
    <row r="9317" ht="25.5" customHeight="1">
      <c r="A9317" t="inlineStr">
        <is>
          <t>kickboxing</t>
        </is>
      </c>
      <c r="B9317" t="inlineStr">
        <is>
          <t>Best kickboxing matches of all time</t>
        </is>
      </c>
      <c r="C9317"/>
      <c r="D9317"/>
      <c r="E9317" t="inlineStr">
        <is>
          <t>https://www.youtube.com/results?search_query=Best+kickboxing+matches+of+all+time&amp;sp=EgQgAXAB</t>
        </is>
      </c>
    </row>
    <row r="9318" ht="25.5" customHeight="1">
      <c r="A9318" t="inlineStr">
        <is>
          <t>kickboxing</t>
        </is>
      </c>
      <c r="B9318" t="inlineStr">
        <is>
          <t>Advanced kickboxing training routines</t>
        </is>
      </c>
      <c r="C9318"/>
      <c r="D9318"/>
      <c r="E9318" t="inlineStr">
        <is>
          <t>https://www.youtube.com/results?search_query=Advanced+kickboxing+training+routines&amp;sp=EgQgAXAB</t>
        </is>
      </c>
    </row>
    <row r="9319" ht="25.5" customHeight="1">
      <c r="A9319" t="inlineStr">
        <is>
          <t>kickboxing</t>
        </is>
      </c>
      <c r="B9319" t="inlineStr">
        <is>
          <t>How to improve kickboxing speed and agility</t>
        </is>
      </c>
      <c r="C9319"/>
      <c r="D9319"/>
      <c r="E9319" t="inlineStr">
        <is>
          <t>https://www.youtube.com/results?search_query=How+to+improve+kickboxing+speed+and+agility&amp;sp=EgQgAXAB</t>
        </is>
      </c>
    </row>
    <row r="9320" ht="25.5" customHeight="1">
      <c r="A9320" t="inlineStr">
        <is>
          <t>kickboxing</t>
        </is>
      </c>
      <c r="B9320" t="inlineStr">
        <is>
          <t>Kickboxing vs boxing: differences and advantages</t>
        </is>
      </c>
      <c r="C9320"/>
      <c r="D9320"/>
      <c r="E9320" t="inlineStr">
        <is>
          <t>https://www.youtube.com/results?search_query=Kickboxing+vs+boxing:+differences+and+advantages&amp;sp=EgQgAXAB</t>
        </is>
      </c>
    </row>
    <row r="9321" ht="25.5" customHeight="1">
      <c r="A9321" t="inlineStr">
        <is>
          <t>kickboxing</t>
        </is>
      </c>
      <c r="B9321" t="inlineStr">
        <is>
          <t>Kickboxing workout for weight loss</t>
        </is>
      </c>
      <c r="C9321"/>
      <c r="D9321"/>
      <c r="E9321" t="inlineStr">
        <is>
          <t>https://www.youtube.com/results?search_query=Kickboxing+workout+for+weight+loss&amp;sp=EgQgAXAB</t>
        </is>
      </c>
    </row>
    <row r="9322" ht="25.5" customHeight="1">
      <c r="A9322" t="inlineStr">
        <is>
          <t>kickboxing</t>
        </is>
      </c>
      <c r="B9322" t="inlineStr">
        <is>
          <t>Kickboxing tutorials for mastering high kicks</t>
        </is>
      </c>
      <c r="C9322"/>
      <c r="D9322"/>
      <c r="E9322" t="inlineStr">
        <is>
          <t>https://www.youtube.com/results?search_query=Kickboxing+tutorials+for+mastering+high+kicks&amp;sp=EgQgAXAB</t>
        </is>
      </c>
    </row>
    <row r="9323" ht="25.5" customHeight="1">
      <c r="A9323" t="inlineStr">
        <is>
          <t>kickboxing</t>
        </is>
      </c>
      <c r="B9323" t="inlineStr">
        <is>
          <t>History and origins of kickboxing.</t>
        </is>
      </c>
      <c r="C9323"/>
      <c r="D9323"/>
      <c r="E9323" t="inlineStr">
        <is>
          <t>https://www.youtube.com/results?search_query=History+and+origins+of+kickboxing.&amp;sp=EgQgAXAB</t>
        </is>
      </c>
    </row>
    <row r="9324" ht="25.5" customHeight="1">
      <c r="A9324" t="inlineStr">
        <is>
          <t>muay thai</t>
        </is>
      </c>
      <c r="B9324" t="inlineStr">
        <is>
          <t>How to train for Muay Thai</t>
        </is>
      </c>
      <c r="C9324"/>
      <c r="D9324"/>
      <c r="E9324" t="inlineStr">
        <is>
          <t>https://www.youtube.com/results?search_query=How+to+train+for+Muay+Thai&amp;sp=EgQgAXAB</t>
        </is>
      </c>
    </row>
    <row r="9325" ht="25.5" customHeight="1">
      <c r="A9325" t="inlineStr">
        <is>
          <t>muay thai</t>
        </is>
      </c>
      <c r="B9325" t="inlineStr">
        <is>
          <t>Muay Thai basic techniques for beginners</t>
        </is>
      </c>
      <c r="C9325"/>
      <c r="D9325"/>
      <c r="E9325" t="inlineStr">
        <is>
          <t>https://www.youtube.com/results?search_query=Muay+Thai+basic+techniques+for+beginners&amp;sp=EgQgAXAB</t>
        </is>
      </c>
    </row>
    <row r="9326" ht="25.5" customHeight="1">
      <c r="A9326" t="inlineStr">
        <is>
          <t>muay thai</t>
        </is>
      </c>
      <c r="B9326" t="inlineStr">
        <is>
          <t>Day in the life of a Muay Thai fighter</t>
        </is>
      </c>
      <c r="C9326"/>
      <c r="D9326"/>
      <c r="E9326" t="inlineStr">
        <is>
          <t>https://www.youtube.com/results?search_query=Day+in+the+life+of+a+Muay+Thai+fighter&amp;sp=EgQgAXAB</t>
        </is>
      </c>
    </row>
    <row r="9327" ht="25.5" customHeight="1">
      <c r="A9327" t="inlineStr">
        <is>
          <t>muay thai</t>
        </is>
      </c>
      <c r="B9327" t="inlineStr">
        <is>
          <t>Best Muay Thai fights in history</t>
        </is>
      </c>
      <c r="C9327"/>
      <c r="D9327"/>
      <c r="E9327" t="inlineStr">
        <is>
          <t>https://www.youtube.com/results?search_query=Best+Muay+Thai+fights+in+history&amp;sp=EgQgAXAB</t>
        </is>
      </c>
    </row>
    <row r="9328" ht="25.5" customHeight="1">
      <c r="A9328" t="inlineStr">
        <is>
          <t>muay thai</t>
        </is>
      </c>
      <c r="B9328" t="inlineStr">
        <is>
          <t>Understanding the rules of Muay Thai</t>
        </is>
      </c>
      <c r="C9328"/>
      <c r="D9328"/>
      <c r="E9328" t="inlineStr">
        <is>
          <t>https://www.youtube.com/results?search_query=Understanding+the+rules+of+Muay+Thai&amp;sp=EgQgAXAB</t>
        </is>
      </c>
    </row>
    <row r="9329" ht="25.5" customHeight="1">
      <c r="A9329" t="inlineStr">
        <is>
          <t>muay thai</t>
        </is>
      </c>
      <c r="B9329" t="inlineStr">
        <is>
          <t>Muay Thai training drills to improve speed</t>
        </is>
      </c>
      <c r="C9329"/>
      <c r="D9329"/>
      <c r="E9329" t="inlineStr">
        <is>
          <t>https://www.youtube.com/results?search_query=Muay+Thai+training+drills+to+improve+speed&amp;sp=EgQgAXAB</t>
        </is>
      </c>
    </row>
    <row r="9330" ht="25.5" customHeight="1">
      <c r="A9330" t="inlineStr">
        <is>
          <t>muay thai</t>
        </is>
      </c>
      <c r="B9330" t="inlineStr">
        <is>
          <t>Common mistakes in Muay Thai and how to avoid them</t>
        </is>
      </c>
      <c r="C9330"/>
      <c r="D9330"/>
      <c r="E9330" t="inlineStr">
        <is>
          <t>https://www.youtube.com/results?search_query=Common+mistakes+in+Muay+Thai+and+how+to+avoid+them&amp;sp=EgQgAXAB</t>
        </is>
      </c>
    </row>
    <row r="9331" ht="25.5" customHeight="1">
      <c r="A9331" t="inlineStr">
        <is>
          <t>muay thai</t>
        </is>
      </c>
      <c r="B9331" t="inlineStr">
        <is>
          <t>Untold story of Muay Thai origins</t>
        </is>
      </c>
      <c r="C9331"/>
      <c r="D9331"/>
      <c r="E9331" t="inlineStr">
        <is>
          <t>https://www.youtube.com/results?search_query=Untold+story+of+Muay+Thai+origins&amp;sp=EgQgAXAB</t>
        </is>
      </c>
    </row>
    <row r="9332" ht="25.5" customHeight="1">
      <c r="A9332" t="inlineStr">
        <is>
          <t>muay thai</t>
        </is>
      </c>
      <c r="B9332" t="inlineStr">
        <is>
          <t>Highintensity Muay Thai workout at home</t>
        </is>
      </c>
      <c r="C9332"/>
      <c r="D9332"/>
      <c r="E9332" t="inlineStr">
        <is>
          <t>https://www.youtube.com/results?search_query=Highintensity+Muay+Thai+workout+at+home&amp;sp=EgQgAXAB</t>
        </is>
      </c>
    </row>
    <row r="9333" ht="25.5" customHeight="1">
      <c r="A9333" t="inlineStr">
        <is>
          <t>muay thai</t>
        </is>
      </c>
      <c r="B9333" t="inlineStr">
        <is>
          <t>Muay Thai vs. other martial arts: key differences</t>
        </is>
      </c>
      <c r="C9333"/>
      <c r="D9333"/>
      <c r="E9333" t="inlineStr">
        <is>
          <t>https://www.youtube.com/results?search_query=Muay+Thai+vs.+other+martial+arts:+key+differences&amp;sp=EgQgAXAB</t>
        </is>
      </c>
    </row>
    <row r="9334" ht="25.5" customHeight="1">
      <c r="A9334" t="inlineStr">
        <is>
          <t>pradal serey</t>
        </is>
      </c>
      <c r="B9334" t="inlineStr">
        <is>
          <t>Introduction to Pradal Serey'</t>
        </is>
      </c>
      <c r="C9334"/>
      <c r="D9334"/>
      <c r="E9334" t="inlineStr">
        <is>
          <t>https://www.youtube.com/results?search_query=Introduction+to+Pradal+Serey'&amp;sp=EgQgAXAB</t>
        </is>
      </c>
    </row>
    <row r="9335" ht="25.5" customHeight="1">
      <c r="A9335" t="inlineStr">
        <is>
          <t>pradal serey</t>
        </is>
      </c>
      <c r="B9335" t="inlineStr">
        <is>
          <t>How to start training in Pradal Serey'</t>
        </is>
      </c>
      <c r="C9335"/>
      <c r="D9335"/>
      <c r="E9335" t="inlineStr">
        <is>
          <t>https://www.youtube.com/results?search_query=How+to+start+training+in+Pradal+Serey'&amp;sp=EgQgAXAB</t>
        </is>
      </c>
    </row>
    <row r="9336" ht="25.5" customHeight="1">
      <c r="A9336" t="inlineStr">
        <is>
          <t>pradal serey</t>
        </is>
      </c>
      <c r="B9336" t="inlineStr">
        <is>
          <t>Basic Pradal Serey techniques for beginners'</t>
        </is>
      </c>
      <c r="C9336"/>
      <c r="D9336"/>
      <c r="E9336" t="inlineStr">
        <is>
          <t>https://www.youtube.com/results?search_query=Basic+Pradal+Serey+techniques+for+beginners'&amp;sp=EgQgAXAB</t>
        </is>
      </c>
    </row>
    <row r="9337" ht="25.5" customHeight="1">
      <c r="A9337" t="inlineStr">
        <is>
          <t>pradal serey</t>
        </is>
      </c>
      <c r="B9337" t="inlineStr">
        <is>
          <t>Famous Pradal Serey fighters'</t>
        </is>
      </c>
      <c r="C9337"/>
      <c r="D9337"/>
      <c r="E9337" t="inlineStr">
        <is>
          <t>https://www.youtube.com/results?search_query=Famous+Pradal+Serey+fighters'&amp;sp=EgQgAXAB</t>
        </is>
      </c>
    </row>
    <row r="9338" ht="25.5" customHeight="1">
      <c r="A9338" t="inlineStr">
        <is>
          <t>pradal serey</t>
        </is>
      </c>
      <c r="B9338" t="inlineStr">
        <is>
          <t>History of Pradal Serey'</t>
        </is>
      </c>
      <c r="C9338"/>
      <c r="D9338"/>
      <c r="E9338" t="inlineStr">
        <is>
          <t>https://www.youtube.com/results?search_query=History+of+Pradal+Serey'&amp;sp=EgQgAXAB</t>
        </is>
      </c>
    </row>
    <row r="9339" ht="25.5" customHeight="1">
      <c r="A9339" t="inlineStr">
        <is>
          <t>pradal serey</t>
        </is>
      </c>
      <c r="B9339" t="inlineStr">
        <is>
          <t>Day in the life of a Pradal Serey fighter'</t>
        </is>
      </c>
      <c r="C9339"/>
      <c r="D9339"/>
      <c r="E9339" t="inlineStr">
        <is>
          <t>https://www.youtube.com/results?search_query=Day+in+the+life+of+a+Pradal+Serey+fighter'&amp;sp=EgQgAXAB</t>
        </is>
      </c>
    </row>
    <row r="9340" ht="25.5" customHeight="1">
      <c r="A9340" t="inlineStr">
        <is>
          <t>pradal serey</t>
        </is>
      </c>
      <c r="B9340" t="inlineStr">
        <is>
          <t>Professional Pradal Serey matches'</t>
        </is>
      </c>
      <c r="C9340"/>
      <c r="D9340"/>
      <c r="E9340" t="inlineStr">
        <is>
          <t>https://www.youtube.com/results?search_query=Professional+Pradal+Serey+matches'&amp;sp=EgQgAXAB</t>
        </is>
      </c>
    </row>
    <row r="9341" ht="25.5" customHeight="1">
      <c r="A9341" t="inlineStr">
        <is>
          <t>pradal serey</t>
        </is>
      </c>
      <c r="B9341" t="inlineStr">
        <is>
          <t>Training routines for Pradal Serey'</t>
        </is>
      </c>
      <c r="C9341"/>
      <c r="D9341"/>
      <c r="E9341" t="inlineStr">
        <is>
          <t>https://www.youtube.com/results?search_query=Training+routines+for+Pradal+Serey'&amp;sp=EgQgAXAB</t>
        </is>
      </c>
    </row>
    <row r="9342" ht="25.5" customHeight="1">
      <c r="A9342" t="inlineStr">
        <is>
          <t>pradal serey</t>
        </is>
      </c>
      <c r="B9342" t="inlineStr">
        <is>
          <t>How to improve your Pradal Serey skills'</t>
        </is>
      </c>
      <c r="C9342"/>
      <c r="D9342"/>
      <c r="E9342" t="inlineStr">
        <is>
          <t>https://www.youtube.com/results?search_query=How+to+improve+your+Pradal+Serey+skills'&amp;sp=EgQgAXAB</t>
        </is>
      </c>
    </row>
    <row r="9343" ht="25.5" customHeight="1">
      <c r="A9343" t="inlineStr">
        <is>
          <t>pradal serey</t>
        </is>
      </c>
      <c r="B9343" t="inlineStr">
        <is>
          <t>Impact of Pradal Serey on Cambodian culture'</t>
        </is>
      </c>
      <c r="C9343"/>
      <c r="D9343"/>
      <c r="E9343" t="inlineStr">
        <is>
          <t>https://www.youtube.com/results?search_query=Impact+of+Pradal+Serey+on+Cambodian+culture'&amp;sp=EgQgAXAB</t>
        </is>
      </c>
    </row>
    <row r="9344" ht="25.5" customHeight="1">
      <c r="A9344" t="inlineStr">
        <is>
          <t>savate</t>
        </is>
      </c>
      <c r="B9344" t="inlineStr">
        <is>
          <t>How to practice Savate for beginners</t>
        </is>
      </c>
      <c r="C9344"/>
      <c r="D9344"/>
      <c r="E9344" t="inlineStr">
        <is>
          <t>https://www.youtube.com/results?search_query=How+to+practice+Savate+for+beginners&amp;sp=EgQgAXAB</t>
        </is>
      </c>
    </row>
    <row r="9345" ht="25.5" customHeight="1">
      <c r="A9345" t="inlineStr">
        <is>
          <t>savate</t>
        </is>
      </c>
      <c r="B9345" t="inlineStr">
        <is>
          <t>Introduction to Savate techniques</t>
        </is>
      </c>
      <c r="C9345"/>
      <c r="D9345"/>
      <c r="E9345" t="inlineStr">
        <is>
          <t>https://www.youtube.com/results?search_query=Introduction+to+Savate+techniques&amp;sp=EgQgAXAB</t>
        </is>
      </c>
    </row>
    <row r="9346" ht="25.5" customHeight="1">
      <c r="A9346" t="inlineStr">
        <is>
          <t>savate</t>
        </is>
      </c>
      <c r="B9346" t="inlineStr">
        <is>
          <t>Mastering the art of Savate</t>
        </is>
      </c>
      <c r="C9346"/>
      <c r="D9346"/>
      <c r="E9346" t="inlineStr">
        <is>
          <t>https://www.youtube.com/results?search_query=Mastering+the+art+of+Savate&amp;sp=EgQgAXAB</t>
        </is>
      </c>
    </row>
    <row r="9347" ht="25.5" customHeight="1">
      <c r="A9347" t="inlineStr">
        <is>
          <t>savate</t>
        </is>
      </c>
      <c r="B9347" t="inlineStr">
        <is>
          <t>Day in the life of a Savate fighter</t>
        </is>
      </c>
      <c r="C9347"/>
      <c r="D9347"/>
      <c r="E9347" t="inlineStr">
        <is>
          <t>https://www.youtube.com/results?search_query=Day+in+the+life+of+a+Savate+fighter&amp;sp=EgQgAXAB</t>
        </is>
      </c>
    </row>
    <row r="9348" ht="25.5" customHeight="1">
      <c r="A9348" t="inlineStr">
        <is>
          <t>savate</t>
        </is>
      </c>
      <c r="B9348" t="inlineStr">
        <is>
          <t>Stepbystep Savate kick guide</t>
        </is>
      </c>
      <c r="C9348"/>
      <c r="D9348"/>
      <c r="E9348" t="inlineStr">
        <is>
          <t>https://www.youtube.com/results?search_query=Stepbystep+Savate+kick+guide&amp;sp=EgQgAXAB</t>
        </is>
      </c>
    </row>
    <row r="9349" ht="25.5" customHeight="1">
      <c r="A9349" t="inlineStr">
        <is>
          <t>savate</t>
        </is>
      </c>
      <c r="B9349" t="inlineStr">
        <is>
          <t>Savate training routine for beginners</t>
        </is>
      </c>
      <c r="C9349"/>
      <c r="D9349"/>
      <c r="E9349" t="inlineStr">
        <is>
          <t>https://www.youtube.com/results?search_query=Savate+training+routine+for+beginners&amp;sp=EgQgAXAB</t>
        </is>
      </c>
    </row>
    <row r="9350" ht="25.5" customHeight="1">
      <c r="A9350" t="inlineStr">
        <is>
          <t>savate</t>
        </is>
      </c>
      <c r="B9350" t="inlineStr">
        <is>
          <t>Advanced Savate tactics and strategies</t>
        </is>
      </c>
      <c r="C9350"/>
      <c r="D9350"/>
      <c r="E9350" t="inlineStr">
        <is>
          <t>https://www.youtube.com/results?search_query=Advanced+Savate+tactics+and+strategies&amp;sp=EgQgAXAB</t>
        </is>
      </c>
    </row>
    <row r="9351" ht="25.5" customHeight="1">
      <c r="A9351" t="inlineStr">
        <is>
          <t>savate</t>
        </is>
      </c>
      <c r="B9351" t="inlineStr">
        <is>
          <t>A complete Savate workout routine</t>
        </is>
      </c>
      <c r="C9351"/>
      <c r="D9351"/>
      <c r="E9351" t="inlineStr">
        <is>
          <t>https://www.youtube.com/results?search_query=A+complete+Savate+workout+routine&amp;sp=EgQgAXAB</t>
        </is>
      </c>
    </row>
    <row r="9352" ht="25.5" customHeight="1">
      <c r="A9352" t="inlineStr">
        <is>
          <t>savate</t>
        </is>
      </c>
      <c r="B9352" t="inlineStr">
        <is>
          <t>History and evolution of Savate</t>
        </is>
      </c>
      <c r="C9352"/>
      <c r="D9352"/>
      <c r="E9352" t="inlineStr">
        <is>
          <t>https://www.youtube.com/results?search_query=History+and+evolution+of+Savate&amp;sp=EgQgAXAB</t>
        </is>
      </c>
    </row>
    <row r="9353" ht="25.5" customHeight="1">
      <c r="A9353" t="inlineStr">
        <is>
          <t>savate</t>
        </is>
      </c>
      <c r="B9353" t="inlineStr">
        <is>
          <t>Famous Savate fighters and their techniques</t>
        </is>
      </c>
      <c r="C9353"/>
      <c r="D9353"/>
      <c r="E9353" t="inlineStr">
        <is>
          <t>https://www.youtube.com/results?search_query=Famous+Savate+fighters+and+their+techniques&amp;sp=EgQgAXAB</t>
        </is>
      </c>
    </row>
    <row r="9354" ht="25.5" customHeight="1">
      <c r="A9354" t="inlineStr">
        <is>
          <t>shaolin kung fu</t>
        </is>
      </c>
      <c r="B9354" t="inlineStr">
        <is>
          <t>How to learn Shaolin Kung Fu for beginners</t>
        </is>
      </c>
      <c r="C9354"/>
      <c r="D9354"/>
      <c r="E9354" t="inlineStr">
        <is>
          <t>https://www.youtube.com/results?search_query=How+to+learn+Shaolin+Kung+Fu+for+beginners&amp;sp=EgQgAXAB</t>
        </is>
      </c>
    </row>
    <row r="9355" ht="25.5" customHeight="1">
      <c r="A9355" t="inlineStr">
        <is>
          <t>shaolin kung fu</t>
        </is>
      </c>
      <c r="B9355" t="inlineStr">
        <is>
          <t>Shaolin Kung Fu training exercises</t>
        </is>
      </c>
      <c r="C9355"/>
      <c r="D9355"/>
      <c r="E9355" t="inlineStr">
        <is>
          <t>https://www.youtube.com/results?search_query=Shaolin+Kung+Fu+training+exercises&amp;sp=EgQgAXAB</t>
        </is>
      </c>
    </row>
    <row r="9356" ht="25.5" customHeight="1">
      <c r="A9356" t="inlineStr">
        <is>
          <t>shaolin kung fu</t>
        </is>
      </c>
      <c r="B9356" t="inlineStr">
        <is>
          <t>Day in the life of a Shaolin Kung Fu Monk</t>
        </is>
      </c>
      <c r="C9356"/>
      <c r="D9356"/>
      <c r="E9356" t="inlineStr">
        <is>
          <t>https://www.youtube.com/results?search_query=Day+in+the+life+of+a+Shaolin+Kung+Fu+Monk&amp;sp=EgQgAXAB</t>
        </is>
      </c>
    </row>
    <row r="9357" ht="25.5" customHeight="1">
      <c r="A9357" t="inlineStr">
        <is>
          <t>shaolin kung fu</t>
        </is>
      </c>
      <c r="B9357" t="inlineStr">
        <is>
          <t>Shaolin Kung Fu techniques and movements</t>
        </is>
      </c>
      <c r="C9357"/>
      <c r="D9357"/>
      <c r="E9357" t="inlineStr">
        <is>
          <t>https://www.youtube.com/results?search_query=Shaolin+Kung+Fu+techniques+and+movements&amp;sp=EgQgAXAB</t>
        </is>
      </c>
    </row>
    <row r="9358" ht="25.5" customHeight="1">
      <c r="A9358" t="inlineStr">
        <is>
          <t>shaolin kung fu</t>
        </is>
      </c>
      <c r="B9358" t="inlineStr">
        <is>
          <t>Shaolin Kung Fu fighting skills video</t>
        </is>
      </c>
      <c r="C9358"/>
      <c r="D9358"/>
      <c r="E9358" t="inlineStr">
        <is>
          <t>https://www.youtube.com/results?search_query=Shaolin+Kung+Fu+fighting+skills+video&amp;sp=EgQgAXAB</t>
        </is>
      </c>
    </row>
    <row r="9359" ht="25.5" customHeight="1">
      <c r="A9359" t="inlineStr">
        <is>
          <t>shaolin kung fu</t>
        </is>
      </c>
      <c r="B9359" t="inlineStr">
        <is>
          <t>Shaolin Kung Fu demonstration by experts</t>
        </is>
      </c>
      <c r="C9359"/>
      <c r="D9359"/>
      <c r="E9359" t="inlineStr">
        <is>
          <t>https://www.youtube.com/results?search_query=Shaolin+Kung+Fu+demonstration+by+experts&amp;sp=EgQgAXAB</t>
        </is>
      </c>
    </row>
    <row r="9360" ht="25.5" customHeight="1">
      <c r="A9360" t="inlineStr">
        <is>
          <t>shaolin kung fu</t>
        </is>
      </c>
      <c r="B9360" t="inlineStr">
        <is>
          <t>History of Shaolin Kung Fu documentary</t>
        </is>
      </c>
      <c r="C9360"/>
      <c r="D9360"/>
      <c r="E9360" t="inlineStr">
        <is>
          <t>https://www.youtube.com/results?search_query=History+of+Shaolin+Kung+Fu+documentary&amp;sp=EgQgAXAB</t>
        </is>
      </c>
    </row>
    <row r="9361" ht="25.5" customHeight="1">
      <c r="A9361" t="inlineStr">
        <is>
          <t>shaolin kung fu</t>
        </is>
      </c>
      <c r="B9361" t="inlineStr">
        <is>
          <t>Shaolin Kung Fu vs other martial arts comparison</t>
        </is>
      </c>
      <c r="C9361"/>
      <c r="D9361"/>
      <c r="E9361" t="inlineStr">
        <is>
          <t>https://www.youtube.com/results?search_query=Shaolin+Kung+Fu+vs+other+martial+arts+comparison&amp;sp=EgQgAXAB</t>
        </is>
      </c>
    </row>
    <row r="9362" ht="25.5" customHeight="1">
      <c r="A9362" t="inlineStr">
        <is>
          <t>shaolin kung fu</t>
        </is>
      </c>
      <c r="B9362" t="inlineStr">
        <is>
          <t>Shaolin Kung Fu forms step by step tutorial</t>
        </is>
      </c>
      <c r="C9362"/>
      <c r="D9362"/>
      <c r="E9362" t="inlineStr">
        <is>
          <t>https://www.youtube.com/results?search_query=Shaolin+Kung+Fu+forms+step+by+step+tutorial&amp;sp=EgQgAXAB</t>
        </is>
      </c>
    </row>
    <row r="9363" ht="25.5" customHeight="1">
      <c r="A9363" t="inlineStr">
        <is>
          <t>shaolin kung fu</t>
        </is>
      </c>
      <c r="B9363" t="inlineStr">
        <is>
          <t>Advanced Shaolin Kung Fu training routine</t>
        </is>
      </c>
      <c r="C9363"/>
      <c r="D9363"/>
      <c r="E9363" t="inlineStr">
        <is>
          <t>https://www.youtube.com/results?search_query=Advanced+Shaolin+Kung+Fu+training+routine&amp;sp=EgQgAXAB</t>
        </is>
      </c>
    </row>
    <row r="9364" ht="25.5" customHeight="1">
      <c r="A9364" t="inlineStr">
        <is>
          <t>silat</t>
        </is>
      </c>
      <c r="B9364" t="inlineStr">
        <is>
          <t>Beginner tutorial for Silat martial arts</t>
        </is>
      </c>
      <c r="C9364"/>
      <c r="D9364"/>
      <c r="E9364" t="inlineStr">
        <is>
          <t>https://www.youtube.com/results?search_query=Beginner+tutorial+for+Silat+martial+arts&amp;sp=EgQgAXAB</t>
        </is>
      </c>
    </row>
    <row r="9365" ht="25.5" customHeight="1">
      <c r="A9365" t="inlineStr">
        <is>
          <t>silat</t>
        </is>
      </c>
      <c r="B9365" t="inlineStr">
        <is>
          <t>Day in the life of a Silat practitioner</t>
        </is>
      </c>
      <c r="C9365"/>
      <c r="D9365"/>
      <c r="E9365" t="inlineStr">
        <is>
          <t>https://www.youtube.com/results?search_query=Day+in+the+life+of+a+Silat+practitioner&amp;sp=EgQgAXAB</t>
        </is>
      </c>
    </row>
    <row r="9366" ht="25.5" customHeight="1">
      <c r="A9366" t="inlineStr">
        <is>
          <t>silat</t>
        </is>
      </c>
      <c r="B9366" t="inlineStr">
        <is>
          <t>Silat martial art concept and movements explained</t>
        </is>
      </c>
      <c r="C9366"/>
      <c r="D9366"/>
      <c r="E9366" t="inlineStr">
        <is>
          <t>https://www.youtube.com/results?search_query=Silat+martial+art+concept+and+movements+explained&amp;sp=EgQgAXAB</t>
        </is>
      </c>
    </row>
    <row r="9367" ht="25.5" customHeight="1">
      <c r="A9367" t="inlineStr">
        <is>
          <t>silat</t>
        </is>
      </c>
      <c r="B9367" t="inlineStr">
        <is>
          <t>How to learn Silat at home</t>
        </is>
      </c>
      <c r="C9367"/>
      <c r="D9367"/>
      <c r="E9367" t="inlineStr">
        <is>
          <t>https://www.youtube.com/results?search_query=How+to+learn+Silat+at+home&amp;sp=EgQgAXAB</t>
        </is>
      </c>
    </row>
    <row r="9368" ht="25.5" customHeight="1">
      <c r="A9368" t="inlineStr">
        <is>
          <t>silat</t>
        </is>
      </c>
      <c r="B9368" t="inlineStr">
        <is>
          <t>Advanced techniques in Silat martial arts</t>
        </is>
      </c>
      <c r="C9368"/>
      <c r="D9368"/>
      <c r="E9368" t="inlineStr">
        <is>
          <t>https://www.youtube.com/results?search_query=Advanced+techniques+in+Silat+martial+arts&amp;sp=EgQgAXAB</t>
        </is>
      </c>
    </row>
    <row r="9369" ht="25.5" customHeight="1">
      <c r="A9369" t="inlineStr">
        <is>
          <t>silat</t>
        </is>
      </c>
      <c r="B9369" t="inlineStr">
        <is>
          <t>History and evolution of Silat martial art</t>
        </is>
      </c>
      <c r="C9369"/>
      <c r="D9369"/>
      <c r="E9369" t="inlineStr">
        <is>
          <t>https://www.youtube.com/results?search_query=History+and+evolution+of+Silat+martial+art&amp;sp=EgQgAXAB</t>
        </is>
      </c>
    </row>
    <row r="9370" ht="25.5" customHeight="1">
      <c r="A9370" t="inlineStr">
        <is>
          <t>silat</t>
        </is>
      </c>
      <c r="B9370" t="inlineStr">
        <is>
          <t>Philosophy behind Silat martial arts</t>
        </is>
      </c>
      <c r="C9370"/>
      <c r="D9370"/>
      <c r="E9370" t="inlineStr">
        <is>
          <t>https://www.youtube.com/results?search_query=Philosophy+behind+Silat+martial+arts&amp;sp=EgQgAXAB</t>
        </is>
      </c>
    </row>
    <row r="9371" ht="25.5" customHeight="1">
      <c r="A9371" t="inlineStr">
        <is>
          <t>silat</t>
        </is>
      </c>
      <c r="B9371" t="inlineStr">
        <is>
          <t>How to master Silat for selfdefense</t>
        </is>
      </c>
      <c r="C9371"/>
      <c r="D9371"/>
      <c r="E9371" t="inlineStr">
        <is>
          <t>https://www.youtube.com/results?search_query=How+to+master+Silat+for+selfdefense&amp;sp=EgQgAXAB</t>
        </is>
      </c>
    </row>
    <row r="9372" ht="25.5" customHeight="1">
      <c r="A9372" t="inlineStr">
        <is>
          <t>silat</t>
        </is>
      </c>
      <c r="B9372" t="inlineStr">
        <is>
          <t>Silat champions and their training regime</t>
        </is>
      </c>
      <c r="C9372"/>
      <c r="D9372"/>
      <c r="E9372" t="inlineStr">
        <is>
          <t>https://www.youtube.com/results?search_query=Silat+champions+and+their+training+regime&amp;sp=EgQgAXAB</t>
        </is>
      </c>
    </row>
    <row r="9373" ht="25.5" customHeight="1">
      <c r="A9373" t="inlineStr">
        <is>
          <t>silat</t>
        </is>
      </c>
      <c r="B9373" t="inlineStr">
        <is>
          <t>Comparison between Silat and other martial arts</t>
        </is>
      </c>
      <c r="C9373"/>
      <c r="D9373"/>
      <c r="E9373" t="inlineStr">
        <is>
          <t>https://www.youtube.com/results?search_query=Comparison+between+Silat+and+other+martial+arts&amp;sp=EgQgAXAB</t>
        </is>
      </c>
    </row>
    <row r="9374" ht="25.5" customHeight="1">
      <c r="A9374" t="inlineStr">
        <is>
          <t>taekwondo</t>
        </is>
      </c>
      <c r="B9374" t="inlineStr">
        <is>
          <t>How to start practicing taekwondo for beginners</t>
        </is>
      </c>
      <c r="C9374"/>
      <c r="D9374"/>
      <c r="E9374" t="inlineStr">
        <is>
          <t>https://www.youtube.com/results?search_query=How+to+start+practicing+taekwondo+for+beginners&amp;sp=EgQgAXAB</t>
        </is>
      </c>
    </row>
    <row r="9375" ht="25.5" customHeight="1">
      <c r="A9375" t="inlineStr">
        <is>
          <t>taekwondo</t>
        </is>
      </c>
      <c r="B9375" t="inlineStr">
        <is>
          <t>Basic taekwondo techniques and demonstrations</t>
        </is>
      </c>
      <c r="C9375"/>
      <c r="D9375"/>
      <c r="E9375" t="inlineStr">
        <is>
          <t>https://www.youtube.com/results?search_query=Basic+taekwondo+techniques+and+demonstrations&amp;sp=EgQgAXAB</t>
        </is>
      </c>
    </row>
    <row r="9376" ht="25.5" customHeight="1">
      <c r="A9376" t="inlineStr">
        <is>
          <t>taekwondo</t>
        </is>
      </c>
      <c r="B9376" t="inlineStr">
        <is>
          <t>Day in the life of a professional taekwondo athlete</t>
        </is>
      </c>
      <c r="C9376"/>
      <c r="D9376"/>
      <c r="E9376" t="inlineStr">
        <is>
          <t>https://www.youtube.com/results?search_query=Day+in+the+life+of+a+professional+taekwondo+athlete&amp;sp=EgQgAXAB</t>
        </is>
      </c>
    </row>
    <row r="9377" ht="25.5" customHeight="1">
      <c r="A9377" t="inlineStr">
        <is>
          <t>taekwondo</t>
        </is>
      </c>
      <c r="B9377" t="inlineStr">
        <is>
          <t>Taekwondo training routines for advanced learners</t>
        </is>
      </c>
      <c r="C9377"/>
      <c r="D9377"/>
      <c r="E9377" t="inlineStr">
        <is>
          <t>https://www.youtube.com/results?search_query=Taekwondo+training+routines+for+advanced+learners&amp;sp=EgQgAXAB</t>
        </is>
      </c>
    </row>
    <row r="9378" ht="25.5" customHeight="1">
      <c r="A9378" t="inlineStr">
        <is>
          <t>taekwondo</t>
        </is>
      </c>
      <c r="B9378" t="inlineStr">
        <is>
          <t>Taekwondo sparring techniques and strategies</t>
        </is>
      </c>
      <c r="C9378"/>
      <c r="D9378"/>
      <c r="E9378" t="inlineStr">
        <is>
          <t>https://www.youtube.com/results?search_query=Taekwondo+sparring+techniques+and+strategies&amp;sp=EgQgAXAB</t>
        </is>
      </c>
    </row>
    <row r="9379" ht="25.5" customHeight="1">
      <c r="A9379" t="inlineStr">
        <is>
          <t>taekwondo</t>
        </is>
      </c>
      <c r="B9379" t="inlineStr">
        <is>
          <t>How to improve your taekwondo kicks</t>
        </is>
      </c>
      <c r="C9379"/>
      <c r="D9379"/>
      <c r="E9379" t="inlineStr">
        <is>
          <t>https://www.youtube.com/results?search_query=How+to+improve+your+taekwondo+kicks&amp;sp=EgQgAXAB</t>
        </is>
      </c>
    </row>
    <row r="9380" ht="25.5" customHeight="1">
      <c r="A9380" t="inlineStr">
        <is>
          <t>taekwondo</t>
        </is>
      </c>
      <c r="B9380" t="inlineStr">
        <is>
          <t>Breaking down a taekwondo competition: Rules and scoring</t>
        </is>
      </c>
      <c r="C9380"/>
      <c r="D9380"/>
      <c r="E9380" t="inlineStr">
        <is>
          <t>https://www.youtube.com/results?search_query=Breaking+down+a+taekwondo+competition:+Rules+and+scoring&amp;sp=EgQgAXAB</t>
        </is>
      </c>
    </row>
    <row r="9381" ht="25.5" customHeight="1">
      <c r="A9381" t="inlineStr">
        <is>
          <t>taekwondo</t>
        </is>
      </c>
      <c r="B9381" t="inlineStr">
        <is>
          <t>Detailed tutorial on taekwondo forms and patterns</t>
        </is>
      </c>
      <c r="C9381"/>
      <c r="D9381"/>
      <c r="E9381" t="inlineStr">
        <is>
          <t>https://www.youtube.com/results?search_query=Detailed+tutorial+on+taekwondo+forms+and+patterns&amp;sp=EgQgAXAB</t>
        </is>
      </c>
    </row>
    <row r="9382" ht="25.5" customHeight="1">
      <c r="A9382" t="inlineStr">
        <is>
          <t>taekwondo</t>
        </is>
      </c>
      <c r="B9382" t="inlineStr">
        <is>
          <t>Mastering taekwondo selfdefense techniques</t>
        </is>
      </c>
      <c r="C9382"/>
      <c r="D9382"/>
      <c r="E9382" t="inlineStr">
        <is>
          <t>https://www.youtube.com/results?search_query=Mastering+taekwondo+selfdefense+techniques&amp;sp=EgQgAXAB</t>
        </is>
      </c>
    </row>
    <row r="9383" ht="25.5" customHeight="1">
      <c r="A9383" t="inlineStr">
        <is>
          <t>taekwondo</t>
        </is>
      </c>
      <c r="B9383" t="inlineStr">
        <is>
          <t>Preparation for a taekwondo black belt test: Tips and advices</t>
        </is>
      </c>
      <c r="C9383"/>
      <c r="D9383"/>
      <c r="E9383" t="inlineStr">
        <is>
          <t>https://www.youtube.com/results?search_query=Preparation+for+a+taekwondo+black+belt+test:+Tips+and+advices&amp;sp=EgQgAXAB</t>
        </is>
      </c>
    </row>
    <row r="9384" ht="25.5" customHeight="1">
      <c r="A9384" t="inlineStr">
        <is>
          <t>taido</t>
        </is>
      </c>
      <c r="B9384" t="inlineStr">
        <is>
          <t>Introduction to Taido martial arts</t>
        </is>
      </c>
      <c r="C9384"/>
      <c r="D9384"/>
      <c r="E9384" t="inlineStr">
        <is>
          <t>https://www.youtube.com/results?search_query=Introduction+to+Taido+martial+arts&amp;sp=EgQgAXAB</t>
        </is>
      </c>
    </row>
    <row r="9385" ht="25.5" customHeight="1">
      <c r="A9385" t="inlineStr">
        <is>
          <t>taido</t>
        </is>
      </c>
      <c r="B9385" t="inlineStr">
        <is>
          <t>How to practice Taido techniques at home</t>
        </is>
      </c>
      <c r="C9385"/>
      <c r="D9385"/>
      <c r="E9385" t="inlineStr">
        <is>
          <t>https://www.youtube.com/results?search_query=How+to+practice+Taido+techniques+at+home&amp;sp=EgQgAXAB</t>
        </is>
      </c>
    </row>
    <row r="9386" ht="25.5" customHeight="1">
      <c r="A9386" t="inlineStr">
        <is>
          <t>taido</t>
        </is>
      </c>
      <c r="B9386" t="inlineStr">
        <is>
          <t>Taido competition highlights</t>
        </is>
      </c>
      <c r="C9386"/>
      <c r="D9386"/>
      <c r="E9386" t="inlineStr">
        <is>
          <t>https://www.youtube.com/results?search_query=Taido+competition+highlights&amp;sp=EgQgAXAB</t>
        </is>
      </c>
    </row>
    <row r="9387" ht="25.5" customHeight="1">
      <c r="A9387" t="inlineStr">
        <is>
          <t>taido</t>
        </is>
      </c>
      <c r="B9387" t="inlineStr">
        <is>
          <t>Day in the life of a Taido martial artist</t>
        </is>
      </c>
      <c r="C9387"/>
      <c r="D9387"/>
      <c r="E9387" t="inlineStr">
        <is>
          <t>https://www.youtube.com/results?search_query=Day+in+the+life+of+a+Taido+martial+artist&amp;sp=EgQgAXAB</t>
        </is>
      </c>
    </row>
    <row r="9388" ht="25.5" customHeight="1">
      <c r="A9388" t="inlineStr">
        <is>
          <t>taido</t>
        </is>
      </c>
      <c r="B9388" t="inlineStr">
        <is>
          <t>Taido drills and exercises for beginners</t>
        </is>
      </c>
      <c r="C9388"/>
      <c r="D9388"/>
      <c r="E9388" t="inlineStr">
        <is>
          <t>https://www.youtube.com/results?search_query=Taido+drills+and+exercises+for+beginners&amp;sp=EgQgAXAB</t>
        </is>
      </c>
    </row>
    <row r="9389" ht="25.5" customHeight="1">
      <c r="A9389" t="inlineStr">
        <is>
          <t>taido</t>
        </is>
      </c>
      <c r="B9389" t="inlineStr">
        <is>
          <t>Advanced Taido techniques tutorial</t>
        </is>
      </c>
      <c r="C9389"/>
      <c r="D9389"/>
      <c r="E9389" t="inlineStr">
        <is>
          <t>https://www.youtube.com/results?search_query=Advanced+Taido+techniques+tutorial&amp;sp=EgQgAXAB</t>
        </is>
      </c>
    </row>
    <row r="9390" ht="25.5" customHeight="1">
      <c r="A9390" t="inlineStr">
        <is>
          <t>taido</t>
        </is>
      </c>
      <c r="B9390" t="inlineStr">
        <is>
          <t>History and evolution of Taido martial art</t>
        </is>
      </c>
      <c r="C9390"/>
      <c r="D9390"/>
      <c r="E9390" t="inlineStr">
        <is>
          <t>https://www.youtube.com/results?search_query=History+and+evolution+of+Taido+martial+art&amp;sp=EgQgAXAB</t>
        </is>
      </c>
    </row>
    <row r="9391" ht="25.5" customHeight="1">
      <c r="A9391" t="inlineStr">
        <is>
          <t>taido</t>
        </is>
      </c>
      <c r="B9391" t="inlineStr">
        <is>
          <t>Training for a Taido tournament</t>
        </is>
      </c>
      <c r="C9391"/>
      <c r="D9391"/>
      <c r="E9391" t="inlineStr">
        <is>
          <t>https://www.youtube.com/results?search_query=Training+for+a+Taido+tournament&amp;sp=EgQgAXAB</t>
        </is>
      </c>
    </row>
    <row r="9392" ht="25.5" customHeight="1">
      <c r="A9392" t="inlineStr">
        <is>
          <t>taido</t>
        </is>
      </c>
      <c r="B9392" t="inlineStr">
        <is>
          <t>The science behind Taido moves</t>
        </is>
      </c>
      <c r="C9392"/>
      <c r="D9392"/>
      <c r="E9392" t="inlineStr">
        <is>
          <t>https://www.youtube.com/results?search_query=The+science+behind+Taido+moves&amp;sp=EgQgAXAB</t>
        </is>
      </c>
    </row>
    <row r="9393" ht="25.5" customHeight="1">
      <c r="A9393" t="inlineStr">
        <is>
          <t>taido</t>
        </is>
      </c>
      <c r="B9393" t="inlineStr">
        <is>
          <t>Exploring the philosophy of Taido: A Guide</t>
        </is>
      </c>
      <c r="C9393"/>
      <c r="D9393"/>
      <c r="E9393" t="inlineStr">
        <is>
          <t>https://www.youtube.com/results?search_query=Exploring+the+philosophy+of+Taido:+A+Guide&amp;sp=EgQgAXAB</t>
        </is>
      </c>
    </row>
    <row r="9394" ht="25.5" customHeight="1">
      <c r="A9394" t="inlineStr">
        <is>
          <t>tang soo do</t>
        </is>
      </c>
      <c r="B9394" t="inlineStr">
        <is>
          <t>Tang Soo Do beginner's guide</t>
        </is>
      </c>
      <c r="C9394"/>
      <c r="D9394"/>
      <c r="E9394" t="inlineStr">
        <is>
          <t>https://www.youtube.com/results?search_query=Tang+Soo+Do+beginner's+guide&amp;sp=EgQgAXAB</t>
        </is>
      </c>
    </row>
    <row r="9395" ht="25.5" customHeight="1">
      <c r="A9395" t="inlineStr">
        <is>
          <t>tang soo do</t>
        </is>
      </c>
      <c r="B9395" t="inlineStr">
        <is>
          <t>How to practice Tang Soo Do at home</t>
        </is>
      </c>
      <c r="C9395"/>
      <c r="D9395"/>
      <c r="E9395" t="inlineStr">
        <is>
          <t>https://www.youtube.com/results?search_query=How+to+practice+Tang+Soo+Do+at+home&amp;sp=EgQgAXAB</t>
        </is>
      </c>
    </row>
    <row r="9396" ht="25.5" customHeight="1">
      <c r="A9396" t="inlineStr">
        <is>
          <t>tang soo do</t>
        </is>
      </c>
      <c r="B9396" t="inlineStr">
        <is>
          <t>Basics of Tang Soo Do techniques</t>
        </is>
      </c>
      <c r="C9396"/>
      <c r="D9396"/>
      <c r="E9396" t="inlineStr">
        <is>
          <t>https://www.youtube.com/results?search_query=Basics+of+Tang+Soo+Do+techniques&amp;sp=EgQgAXAB</t>
        </is>
      </c>
    </row>
    <row r="9397" ht="25.5" customHeight="1">
      <c r="A9397" t="inlineStr">
        <is>
          <t>tang soo do</t>
        </is>
      </c>
      <c r="B9397" t="inlineStr">
        <is>
          <t>Day in the life of professional Tang Soo Do practitioner</t>
        </is>
      </c>
      <c r="C9397"/>
      <c r="D9397"/>
      <c r="E9397" t="inlineStr">
        <is>
          <t>https://www.youtube.com/results?search_query=Day+in+the+life+of+professional+Tang+Soo+Do+practitioner&amp;sp=EgQgAXAB</t>
        </is>
      </c>
    </row>
    <row r="9398" ht="25.5" customHeight="1">
      <c r="A9398" t="inlineStr">
        <is>
          <t>tang soo do</t>
        </is>
      </c>
      <c r="B9398" t="inlineStr">
        <is>
          <t>Tang Soo Do vs other martial arts</t>
        </is>
      </c>
      <c r="C9398"/>
      <c r="D9398"/>
      <c r="E9398" t="inlineStr">
        <is>
          <t>https://www.youtube.com/results?search_query=Tang+Soo+Do+vs+other+martial+arts&amp;sp=EgQgAXAB</t>
        </is>
      </c>
    </row>
    <row r="9399" ht="25.5" customHeight="1">
      <c r="A9399" t="inlineStr">
        <is>
          <t>tang soo do</t>
        </is>
      </c>
      <c r="B9399" t="inlineStr">
        <is>
          <t>How to progress in Tang Soo Do ranks</t>
        </is>
      </c>
      <c r="C9399"/>
      <c r="D9399"/>
      <c r="E9399" t="inlineStr">
        <is>
          <t>https://www.youtube.com/results?search_query=How+to+progress+in+Tang+Soo+Do+ranks&amp;sp=EgQgAXAB</t>
        </is>
      </c>
    </row>
    <row r="9400" ht="25.5" customHeight="1">
      <c r="A9400" t="inlineStr">
        <is>
          <t>tang soo do</t>
        </is>
      </c>
      <c r="B9400" t="inlineStr">
        <is>
          <t>Grading procedures in Tang Soo Do</t>
        </is>
      </c>
      <c r="C9400"/>
      <c r="D9400"/>
      <c r="E9400" t="inlineStr">
        <is>
          <t>https://www.youtube.com/results?search_query=Grading+procedures+in+Tang+Soo+Do&amp;sp=EgQgAXAB</t>
        </is>
      </c>
    </row>
    <row r="9401" ht="25.5" customHeight="1">
      <c r="A9401" t="inlineStr">
        <is>
          <t>tang soo do</t>
        </is>
      </c>
      <c r="B9401" t="inlineStr">
        <is>
          <t>Key principles and philosophy of Tang Soo Do</t>
        </is>
      </c>
      <c r="C9401"/>
      <c r="D9401"/>
      <c r="E9401" t="inlineStr">
        <is>
          <t>https://www.youtube.com/results?search_query=Key+principles+and+philosophy+of+Tang+Soo+Do&amp;sp=EgQgAXAB</t>
        </is>
      </c>
    </row>
    <row r="9402" ht="25.5" customHeight="1">
      <c r="A9402" t="inlineStr">
        <is>
          <t>tang soo do</t>
        </is>
      </c>
      <c r="B9402" t="inlineStr">
        <is>
          <t>Detailed tutorial on Tang Soo Do Forms</t>
        </is>
      </c>
      <c r="C9402"/>
      <c r="D9402"/>
      <c r="E9402" t="inlineStr">
        <is>
          <t>https://www.youtube.com/results?search_query=Detailed+tutorial+on+Tang+Soo+Do+Forms&amp;sp=EgQgAXAB</t>
        </is>
      </c>
    </row>
    <row r="9403" ht="25.5" customHeight="1">
      <c r="A9403" t="inlineStr">
        <is>
          <t>tang soo do</t>
        </is>
      </c>
      <c r="B9403" t="inlineStr">
        <is>
          <t>Safety tips for practicing Tang Soo Do</t>
        </is>
      </c>
      <c r="C9403"/>
      <c r="D9403"/>
      <c r="E9403" t="inlineStr">
        <is>
          <t>https://www.youtube.com/results?search_query=Safety+tips+for+practicing+Tang+Soo+Do&amp;sp=EgQgAXAB</t>
        </is>
      </c>
    </row>
    <row r="9404" ht="25.5" customHeight="1">
      <c r="A9404" t="inlineStr">
        <is>
          <t>wing chun</t>
        </is>
      </c>
      <c r="B9404" t="inlineStr">
        <is>
          <t>Basics of Wing Chun for beginners</t>
        </is>
      </c>
      <c r="C9404"/>
      <c r="D9404"/>
      <c r="E9404" t="inlineStr">
        <is>
          <t>https://www.youtube.com/results?search_query=Basics+of+Wing+Chun+for+beginners&amp;sp=EgQgAXAB</t>
        </is>
      </c>
    </row>
    <row r="9405" ht="25.5" customHeight="1">
      <c r="A9405" t="inlineStr">
        <is>
          <t>wing chun</t>
        </is>
      </c>
      <c r="B9405" t="inlineStr">
        <is>
          <t>How to practice Wing Chun at home</t>
        </is>
      </c>
      <c r="C9405"/>
      <c r="D9405"/>
      <c r="E9405" t="inlineStr">
        <is>
          <t>https://www.youtube.com/results?search_query=How+to+practice+Wing+Chun+at+home&amp;sp=EgQgAXAB</t>
        </is>
      </c>
    </row>
    <row r="9406" ht="25.5" customHeight="1">
      <c r="A9406" t="inlineStr">
        <is>
          <t>wing chun</t>
        </is>
      </c>
      <c r="B9406" t="inlineStr">
        <is>
          <t>Wing Chun training exercises</t>
        </is>
      </c>
      <c r="C9406"/>
      <c r="D9406"/>
      <c r="E9406" t="inlineStr">
        <is>
          <t>https://www.youtube.com/results?search_query=Wing+Chun+training+exercises&amp;sp=EgQgAXAB</t>
        </is>
      </c>
    </row>
    <row r="9407" ht="25.5" customHeight="1">
      <c r="A9407" t="inlineStr">
        <is>
          <t>wing chun</t>
        </is>
      </c>
      <c r="B9407" t="inlineStr">
        <is>
          <t>Wing Chun techniques and applications</t>
        </is>
      </c>
      <c r="C9407"/>
      <c r="D9407"/>
      <c r="E9407" t="inlineStr">
        <is>
          <t>https://www.youtube.com/results?search_query=Wing+Chun+techniques+and+applications&amp;sp=EgQgAXAB</t>
        </is>
      </c>
    </row>
    <row r="9408" ht="25.5" customHeight="1">
      <c r="A9408" t="inlineStr">
        <is>
          <t>wing chun</t>
        </is>
      </c>
      <c r="B9408" t="inlineStr">
        <is>
          <t>Day in the life of a Wing Chun practitioner</t>
        </is>
      </c>
      <c r="C9408"/>
      <c r="D9408"/>
      <c r="E9408" t="inlineStr">
        <is>
          <t>https://www.youtube.com/results?search_query=Day+in+the+life+of+a+Wing+Chun+practitioner&amp;sp=EgQgAXAB</t>
        </is>
      </c>
    </row>
    <row r="9409" ht="25.5" customHeight="1">
      <c r="A9409" t="inlineStr">
        <is>
          <t>wing chun</t>
        </is>
      </c>
      <c r="B9409" t="inlineStr">
        <is>
          <t>History of Wing Chun martial arts</t>
        </is>
      </c>
      <c r="C9409"/>
      <c r="D9409"/>
      <c r="E9409" t="inlineStr">
        <is>
          <t>https://www.youtube.com/results?search_query=History+of+Wing+Chun+martial+arts&amp;sp=EgQgAXAB</t>
        </is>
      </c>
    </row>
    <row r="9410" ht="25.5" customHeight="1">
      <c r="A9410" t="inlineStr">
        <is>
          <t>wing chun</t>
        </is>
      </c>
      <c r="B9410" t="inlineStr">
        <is>
          <t>Wing Chun vs other martial arts comparison</t>
        </is>
      </c>
      <c r="C9410"/>
      <c r="D9410"/>
      <c r="E9410" t="inlineStr">
        <is>
          <t>https://www.youtube.com/results?search_query=Wing+Chun+vs+other+martial+arts+comparison&amp;sp=EgQgAXAB</t>
        </is>
      </c>
    </row>
    <row r="9411" ht="25.5" customHeight="1">
      <c r="A9411" t="inlineStr">
        <is>
          <t>wing chun</t>
        </is>
      </c>
      <c r="B9411" t="inlineStr">
        <is>
          <t>Mastering the art of Wing Chun</t>
        </is>
      </c>
      <c r="C9411"/>
      <c r="D9411"/>
      <c r="E9411" t="inlineStr">
        <is>
          <t>https://www.youtube.com/results?search_query=Mastering+the+art+of+Wing+Chun&amp;sp=EgQgAXAB</t>
        </is>
      </c>
    </row>
    <row r="9412" ht="25.5" customHeight="1">
      <c r="A9412" t="inlineStr">
        <is>
          <t>wing chun</t>
        </is>
      </c>
      <c r="B9412" t="inlineStr">
        <is>
          <t>Step by step Wing Chun lessons</t>
        </is>
      </c>
      <c r="C9412"/>
      <c r="D9412"/>
      <c r="E9412" t="inlineStr">
        <is>
          <t>https://www.youtube.com/results?search_query=Step+by+step+Wing+Chun+lessons&amp;sp=EgQgAXAB</t>
        </is>
      </c>
    </row>
    <row r="9413" ht="25.5" customHeight="1">
      <c r="A9413" t="inlineStr">
        <is>
          <t>wing chun</t>
        </is>
      </c>
      <c r="B9413" t="inlineStr">
        <is>
          <t>Advanced strategies in Wing Chun</t>
        </is>
      </c>
      <c r="C9413"/>
      <c r="D9413"/>
      <c r="E9413" t="inlineStr">
        <is>
          <t>https://www.youtube.com/results?search_query=Advanced+strategies+in+Wing+Chun&amp;sp=EgQgAXAB</t>
        </is>
      </c>
    </row>
    <row r="9414" ht="25.5" customHeight="1">
      <c r="A9414" t="inlineStr">
        <is>
          <t>wing tsun</t>
        </is>
      </c>
      <c r="B9414" t="inlineStr">
        <is>
          <t>How to learn Wing Tsun for beginners</t>
        </is>
      </c>
      <c r="C9414"/>
      <c r="D9414"/>
      <c r="E9414" t="inlineStr">
        <is>
          <t>https://www.youtube.com/results?search_query=How+to+learn+Wing+Tsun+for+beginners&amp;sp=EgQgAXAB</t>
        </is>
      </c>
    </row>
    <row r="9415" ht="25.5" customHeight="1">
      <c r="A9415" t="inlineStr">
        <is>
          <t>wing tsun</t>
        </is>
      </c>
      <c r="B9415" t="inlineStr">
        <is>
          <t>Day in the life of a Wing Tsun instructor</t>
        </is>
      </c>
      <c r="C9415"/>
      <c r="D9415"/>
      <c r="E9415" t="inlineStr">
        <is>
          <t>https://www.youtube.com/results?search_query=Day+in+the+life+of+a+Wing+Tsun+instructor&amp;sp=EgQgAXAB</t>
        </is>
      </c>
    </row>
    <row r="9416" ht="25.5" customHeight="1">
      <c r="A9416" t="inlineStr">
        <is>
          <t>wing tsun</t>
        </is>
      </c>
      <c r="B9416" t="inlineStr">
        <is>
          <t>Wing Tsun training drills</t>
        </is>
      </c>
      <c r="C9416"/>
      <c r="D9416"/>
      <c r="E9416" t="inlineStr">
        <is>
          <t>https://www.youtube.com/results?search_query=Wing+Tsun+training+drills&amp;sp=EgQgAXAB</t>
        </is>
      </c>
    </row>
    <row r="9417" ht="25.5" customHeight="1">
      <c r="A9417" t="inlineStr">
        <is>
          <t>wing tsun</t>
        </is>
      </c>
      <c r="B9417" t="inlineStr">
        <is>
          <t>Comparing Wing Tsun with other martial arts</t>
        </is>
      </c>
      <c r="C9417"/>
      <c r="D9417"/>
      <c r="E9417" t="inlineStr">
        <is>
          <t>https://www.youtube.com/results?search_query=Comparing+Wing+Tsun+with+other+martial+arts&amp;sp=EgQgAXAB</t>
        </is>
      </c>
    </row>
    <row r="9418" ht="25.5" customHeight="1">
      <c r="A9418" t="inlineStr">
        <is>
          <t>wing tsun</t>
        </is>
      </c>
      <c r="B9418" t="inlineStr">
        <is>
          <t>Mastering Wing Tsun techniques</t>
        </is>
      </c>
      <c r="C9418"/>
      <c r="D9418"/>
      <c r="E9418" t="inlineStr">
        <is>
          <t>https://www.youtube.com/results?search_query=Mastering+Wing+Tsun+techniques&amp;sp=EgQgAXAB</t>
        </is>
      </c>
    </row>
    <row r="9419" ht="25.5" customHeight="1">
      <c r="A9419" t="inlineStr">
        <is>
          <t>wing tsun</t>
        </is>
      </c>
      <c r="B9419" t="inlineStr">
        <is>
          <t>History of Wing Tsun martial arts</t>
        </is>
      </c>
      <c r="C9419"/>
      <c r="D9419"/>
      <c r="E9419" t="inlineStr">
        <is>
          <t>https://www.youtube.com/results?search_query=History+of+Wing+Tsun+martial+arts&amp;sp=EgQgAXAB</t>
        </is>
      </c>
    </row>
    <row r="9420" ht="25.5" customHeight="1">
      <c r="A9420" t="inlineStr">
        <is>
          <t>wing tsun</t>
        </is>
      </c>
      <c r="B9420" t="inlineStr">
        <is>
          <t>Wing Tsun Championships highlights</t>
        </is>
      </c>
      <c r="C9420"/>
      <c r="D9420"/>
      <c r="E9420" t="inlineStr">
        <is>
          <t>https://www.youtube.com/results?search_query=Wing+Tsun+Championships+highlights&amp;sp=EgQgAXAB</t>
        </is>
      </c>
    </row>
    <row r="9421" ht="25.5" customHeight="1">
      <c r="A9421" t="inlineStr">
        <is>
          <t>wing tsun</t>
        </is>
      </c>
      <c r="B9421" t="inlineStr">
        <is>
          <t>Wing Tsun selfdefense skills</t>
        </is>
      </c>
      <c r="C9421"/>
      <c r="D9421"/>
      <c r="E9421" t="inlineStr">
        <is>
          <t>https://www.youtube.com/results?search_query=Wing+Tsun+selfdefense+skills&amp;sp=EgQgAXAB</t>
        </is>
      </c>
    </row>
    <row r="9422" ht="25.5" customHeight="1">
      <c r="A9422" t="inlineStr">
        <is>
          <t>wing tsun</t>
        </is>
      </c>
      <c r="B9422" t="inlineStr">
        <is>
          <t>Interviews with Wing Tsun experts</t>
        </is>
      </c>
      <c r="C9422"/>
      <c r="D9422"/>
      <c r="E9422" t="inlineStr">
        <is>
          <t>https://www.youtube.com/results?search_query=Interviews+with+Wing+Tsun+experts&amp;sp=EgQgAXAB</t>
        </is>
      </c>
    </row>
    <row r="9423" ht="25.5" customHeight="1">
      <c r="A9423" t="inlineStr">
        <is>
          <t>wing tsun</t>
        </is>
      </c>
      <c r="B9423" t="inlineStr">
        <is>
          <t>Wing Tsun vs Kung Fu showdown</t>
        </is>
      </c>
      <c r="C9423"/>
      <c r="D9423"/>
      <c r="E9423" t="inlineStr">
        <is>
          <t>https://www.youtube.com/results?search_query=Wing+Tsun+vs+Kung+Fu+showdown&amp;sp=EgQgAXAB</t>
        </is>
      </c>
    </row>
    <row r="9424" ht="25.5" customHeight="1">
      <c r="A9424" t="inlineStr">
        <is>
          <t>zui quan</t>
        </is>
      </c>
      <c r="B9424" t="inlineStr">
        <is>
          <t>Zui Quan beginners guide</t>
        </is>
      </c>
      <c r="C9424"/>
      <c r="D9424"/>
      <c r="E9424" t="inlineStr">
        <is>
          <t>https://www.youtube.com/results?search_query=Zui+Quan+beginners+guide&amp;sp=EgQgAXAB</t>
        </is>
      </c>
    </row>
    <row r="9425" ht="25.5" customHeight="1">
      <c r="A9425" t="inlineStr">
        <is>
          <t>zui quan</t>
        </is>
      </c>
      <c r="B9425" t="inlineStr">
        <is>
          <t>How to practice Zui Quan at home</t>
        </is>
      </c>
      <c r="C9425"/>
      <c r="D9425"/>
      <c r="E9425" t="inlineStr">
        <is>
          <t>https://www.youtube.com/results?search_query=How+to+practice+Zui+Quan+at+home&amp;sp=EgQgAXAB</t>
        </is>
      </c>
    </row>
    <row r="9426" ht="25.5" customHeight="1">
      <c r="A9426" t="inlineStr">
        <is>
          <t>zui quan</t>
        </is>
      </c>
      <c r="B9426" t="inlineStr">
        <is>
          <t>Zui Quan moves for beginners</t>
        </is>
      </c>
      <c r="C9426"/>
      <c r="D9426"/>
      <c r="E9426" t="inlineStr">
        <is>
          <t>https://www.youtube.com/results?search_query=Zui+Quan+moves+for+beginners&amp;sp=EgQgAXAB</t>
        </is>
      </c>
    </row>
    <row r="9427" ht="25.5" customHeight="1">
      <c r="A9427" t="inlineStr">
        <is>
          <t>zui quan</t>
        </is>
      </c>
      <c r="B9427" t="inlineStr">
        <is>
          <t>Understanding the art of Zui Quan</t>
        </is>
      </c>
      <c r="C9427"/>
      <c r="D9427"/>
      <c r="E9427" t="inlineStr">
        <is>
          <t>https://www.youtube.com/results?search_query=Understanding+the+art+of+Zui+Quan&amp;sp=EgQgAXAB</t>
        </is>
      </c>
    </row>
    <row r="9428" ht="25.5" customHeight="1">
      <c r="A9428" t="inlineStr">
        <is>
          <t>zui quan</t>
        </is>
      </c>
      <c r="B9428" t="inlineStr">
        <is>
          <t>Day in the life of a Zui Quan Master</t>
        </is>
      </c>
      <c r="C9428"/>
      <c r="D9428"/>
      <c r="E9428" t="inlineStr">
        <is>
          <t>https://www.youtube.com/results?search_query=Day+in+the+life+of+a+Zui+Quan+Master&amp;sp=EgQgAXAB</t>
        </is>
      </c>
    </row>
    <row r="9429" ht="25.5" customHeight="1">
      <c r="A9429" t="inlineStr">
        <is>
          <t>zui quan</t>
        </is>
      </c>
      <c r="B9429" t="inlineStr">
        <is>
          <t>History of Zui Quan martial art</t>
        </is>
      </c>
      <c r="C9429"/>
      <c r="D9429"/>
      <c r="E9429" t="inlineStr">
        <is>
          <t>https://www.youtube.com/results?search_query=History+of+Zui+Quan+martial+art&amp;sp=EgQgAXAB</t>
        </is>
      </c>
    </row>
    <row r="9430" ht="25.5" customHeight="1">
      <c r="A9430" t="inlineStr">
        <is>
          <t>zui quan</t>
        </is>
      </c>
      <c r="B9430" t="inlineStr">
        <is>
          <t>Zui Quan training sessions</t>
        </is>
      </c>
      <c r="C9430"/>
      <c r="D9430"/>
      <c r="E9430" t="inlineStr">
        <is>
          <t>https://www.youtube.com/results?search_query=Zui+Quan+training+sessions&amp;sp=EgQgAXAB</t>
        </is>
      </c>
    </row>
    <row r="9431" ht="25.5" customHeight="1">
      <c r="A9431" t="inlineStr">
        <is>
          <t>zui quan</t>
        </is>
      </c>
      <c r="B9431" t="inlineStr">
        <is>
          <t>Advanced techniques in Zui Quan</t>
        </is>
      </c>
      <c r="C9431"/>
      <c r="D9431"/>
      <c r="E9431" t="inlineStr">
        <is>
          <t>https://www.youtube.com/results?search_query=Advanced+techniques+in+Zui+Quan&amp;sp=EgQgAXAB</t>
        </is>
      </c>
    </row>
    <row r="9432" ht="25.5" customHeight="1">
      <c r="A9432" t="inlineStr">
        <is>
          <t>zui quan</t>
        </is>
      </c>
      <c r="B9432" t="inlineStr">
        <is>
          <t>Professionals demonstrating Zui Quan</t>
        </is>
      </c>
      <c r="C9432"/>
      <c r="D9432"/>
      <c r="E9432" t="inlineStr">
        <is>
          <t>https://www.youtube.com/results?search_query=Professionals+demonstrating+Zui+Quan&amp;sp=EgQgAXAB</t>
        </is>
      </c>
    </row>
    <row r="9433" ht="25.5" customHeight="1">
      <c r="A9433" t="inlineStr">
        <is>
          <t>zui quan</t>
        </is>
      </c>
      <c r="B9433" t="inlineStr">
        <is>
          <t>Zui Quan vs other martial arts</t>
        </is>
      </c>
      <c r="C9433"/>
      <c r="D9433"/>
      <c r="E9433" t="inlineStr">
        <is>
          <t>https://www.youtube.com/results?search_query=Zui+Quan+vs+other+martial+arts&amp;sp=EgQgAXAB</t>
        </is>
      </c>
    </row>
    <row r="9434" ht="25.5" customHeight="1">
      <c r="A9434" t="inlineStr">
        <is>
          <t>airsoft</t>
        </is>
      </c>
      <c r="B9434" t="inlineStr">
        <is>
          <t>How to get started with airsoft</t>
        </is>
      </c>
      <c r="C9434"/>
      <c r="D9434"/>
      <c r="E9434" t="inlineStr">
        <is>
          <t>https://www.youtube.com/results?search_query=How+to+get+started+with+airsoft&amp;sp=EgQgAXAB</t>
        </is>
      </c>
    </row>
    <row r="9435" ht="25.5" customHeight="1">
      <c r="A9435" t="inlineStr">
        <is>
          <t>airsoft</t>
        </is>
      </c>
      <c r="B9435" t="inlineStr">
        <is>
          <t>Essential gear for a beginner airsoft player</t>
        </is>
      </c>
      <c r="C9435"/>
      <c r="D9435"/>
      <c r="E9435" t="inlineStr">
        <is>
          <t>https://www.youtube.com/results?search_query=Essential+gear+for+a+beginner+airsoft+player&amp;sp=EgQgAXAB</t>
        </is>
      </c>
    </row>
    <row r="9436" ht="25.5" customHeight="1">
      <c r="A9436" t="inlineStr">
        <is>
          <t>airsoft</t>
        </is>
      </c>
      <c r="B9436" t="inlineStr">
        <is>
          <t>Day in the life of a professional airsoft player</t>
        </is>
      </c>
      <c r="C9436"/>
      <c r="D9436"/>
      <c r="E9436" t="inlineStr">
        <is>
          <t>https://www.youtube.com/results?search_query=Day+in+the+life+of+a+professional+airsoft+player&amp;sp=EgQgAXAB</t>
        </is>
      </c>
    </row>
    <row r="9437" ht="25.5" customHeight="1">
      <c r="A9437" t="inlineStr">
        <is>
          <t>airsoft</t>
        </is>
      </c>
      <c r="B9437" t="inlineStr">
        <is>
          <t>How to maintain and clean airsoft guns</t>
        </is>
      </c>
      <c r="C9437"/>
      <c r="D9437"/>
      <c r="E9437" t="inlineStr">
        <is>
          <t>https://www.youtube.com/results?search_query=How+to+maintain+and+clean+airsoft+guns&amp;sp=EgQgAXAB</t>
        </is>
      </c>
    </row>
    <row r="9438" ht="25.5" customHeight="1">
      <c r="A9438" t="inlineStr">
        <is>
          <t>airsoft</t>
        </is>
      </c>
      <c r="B9438" t="inlineStr">
        <is>
          <t>Top airsoft strategies and tactics for beginners</t>
        </is>
      </c>
      <c r="C9438"/>
      <c r="D9438"/>
      <c r="E9438" t="inlineStr">
        <is>
          <t>https://www.youtube.com/results?search_query=Top+airsoft+strategies+and+tactics+for+beginners&amp;sp=EgQgAXAB</t>
        </is>
      </c>
    </row>
    <row r="9439" ht="25.5" customHeight="1">
      <c r="A9439" t="inlineStr">
        <is>
          <t>airsoft</t>
        </is>
      </c>
      <c r="B9439" t="inlineStr">
        <is>
          <t>Airsoft game rules and guidelines</t>
        </is>
      </c>
      <c r="C9439"/>
      <c r="D9439"/>
      <c r="E9439" t="inlineStr">
        <is>
          <t>https://www.youtube.com/results?search_query=Airsoft+game+rules+and+guidelines&amp;sp=EgQgAXAB</t>
        </is>
      </c>
    </row>
    <row r="9440" ht="25.5" customHeight="1">
      <c r="A9440" t="inlineStr">
        <is>
          <t>airsoft</t>
        </is>
      </c>
      <c r="B9440" t="inlineStr">
        <is>
          <t>Major airsoft tournaments and championships</t>
        </is>
      </c>
      <c r="C9440"/>
      <c r="D9440"/>
      <c r="E9440" t="inlineStr">
        <is>
          <t>https://www.youtube.com/results?search_query=Major+airsoft+tournaments+and+championships&amp;sp=EgQgAXAB</t>
        </is>
      </c>
    </row>
    <row r="9441" ht="25.5" customHeight="1">
      <c r="A9441" t="inlineStr">
        <is>
          <t>airsoft</t>
        </is>
      </c>
      <c r="B9441" t="inlineStr">
        <is>
          <t>How to improve your airsoft skills</t>
        </is>
      </c>
      <c r="C9441"/>
      <c r="D9441"/>
      <c r="E9441" t="inlineStr">
        <is>
          <t>https://www.youtube.com/results?search_query=How+to+improve+your+airsoft+skills&amp;sp=EgQgAXAB</t>
        </is>
      </c>
    </row>
    <row r="9442" ht="25.5" customHeight="1">
      <c r="A9442" t="inlineStr">
        <is>
          <t>airsoft</t>
        </is>
      </c>
      <c r="B9442" t="inlineStr">
        <is>
          <t>Comparison of different brands of airsoft equipment</t>
        </is>
      </c>
      <c r="C9442"/>
      <c r="D9442"/>
      <c r="E9442" t="inlineStr">
        <is>
          <t>https://www.youtube.com/results?search_query=Comparison+of+different+brands+of+airsoft+equipment&amp;sp=EgQgAXAB</t>
        </is>
      </c>
    </row>
    <row r="9443" ht="25.5" customHeight="1">
      <c r="A9443" t="inlineStr">
        <is>
          <t>airsoft</t>
        </is>
      </c>
      <c r="B9443" t="inlineStr">
        <is>
          <t>Best locations for airsoft games and skirmishes</t>
        </is>
      </c>
      <c r="C9443"/>
      <c r="D9443"/>
      <c r="E9443" t="inlineStr">
        <is>
          <t>https://www.youtube.com/results?search_query=Best+locations+for+airsoft+games+and+skirmishes&amp;sp=EgQgAXAB</t>
        </is>
      </c>
    </row>
    <row r="9444" ht="25.5" customHeight="1">
      <c r="A9444" t="inlineStr">
        <is>
          <t>laser tag</t>
        </is>
      </c>
      <c r="B9444" t="inlineStr">
        <is>
          <t>How to play laser tag for beginners</t>
        </is>
      </c>
      <c r="C9444"/>
      <c r="D9444"/>
      <c r="E9444" t="inlineStr">
        <is>
          <t>https://www.youtube.com/results?search_query=How+to+play+laser+tag+for+beginners&amp;sp=EgQgAXAB</t>
        </is>
      </c>
    </row>
    <row r="9445" ht="25.5" customHeight="1">
      <c r="A9445" t="inlineStr">
        <is>
          <t>laser tag</t>
        </is>
      </c>
      <c r="B9445" t="inlineStr">
        <is>
          <t>Laser tag strategies and tips</t>
        </is>
      </c>
      <c r="C9445"/>
      <c r="D9445"/>
      <c r="E9445" t="inlineStr">
        <is>
          <t>https://www.youtube.com/results?search_query=Laser+tag+strategies+and+tips&amp;sp=EgQgAXAB</t>
        </is>
      </c>
    </row>
    <row r="9446" ht="25.5" customHeight="1">
      <c r="A9446" t="inlineStr">
        <is>
          <t>laser tag</t>
        </is>
      </c>
      <c r="B9446" t="inlineStr">
        <is>
          <t>Professional laser tag tournaments highlights</t>
        </is>
      </c>
      <c r="C9446"/>
      <c r="D9446"/>
      <c r="E9446" t="inlineStr">
        <is>
          <t>https://www.youtube.com/results?search_query=Professional+laser+tag+tournaments+highlights&amp;sp=EgQgAXAB</t>
        </is>
      </c>
    </row>
    <row r="9447" ht="25.5" customHeight="1">
      <c r="A9447" t="inlineStr">
        <is>
          <t>laser tag</t>
        </is>
      </c>
      <c r="B9447" t="inlineStr">
        <is>
          <t>Day in the life of a laser tag instructor</t>
        </is>
      </c>
      <c r="C9447"/>
      <c r="D9447"/>
      <c r="E9447" t="inlineStr">
        <is>
          <t>https://www.youtube.com/results?search_query=Day+in+the+life+of+a+laser+tag+instructor&amp;sp=EgQgAXAB</t>
        </is>
      </c>
    </row>
    <row r="9448" ht="25.5" customHeight="1">
      <c r="A9448" t="inlineStr">
        <is>
          <t>laser tag</t>
        </is>
      </c>
      <c r="B9448" t="inlineStr">
        <is>
          <t>Indepth guide to advanced laser tag techniques</t>
        </is>
      </c>
      <c r="C9448"/>
      <c r="D9448"/>
      <c r="E9448" t="inlineStr">
        <is>
          <t>https://www.youtube.com/results?search_query=Indepth+guide+to+advanced+laser+tag+techniques&amp;sp=EgQgAXAB</t>
        </is>
      </c>
    </row>
    <row r="9449" ht="25.5" customHeight="1">
      <c r="A9449" t="inlineStr">
        <is>
          <t>laser tag</t>
        </is>
      </c>
      <c r="B9449" t="inlineStr">
        <is>
          <t>Top rated laser tag arenas walkthrough</t>
        </is>
      </c>
      <c r="C9449"/>
      <c r="D9449"/>
      <c r="E9449" t="inlineStr">
        <is>
          <t>https://www.youtube.com/results?search_query=Top+rated+laser+tag+arenas+walkthrough&amp;sp=EgQgAXAB</t>
        </is>
      </c>
    </row>
    <row r="9450" ht="25.5" customHeight="1">
      <c r="A9450" t="inlineStr">
        <is>
          <t>laser tag</t>
        </is>
      </c>
      <c r="B9450" t="inlineStr">
        <is>
          <t>Innovations in laser tag equipment</t>
        </is>
      </c>
      <c r="C9450"/>
      <c r="D9450"/>
      <c r="E9450" t="inlineStr">
        <is>
          <t>https://www.youtube.com/results?search_query=Innovations+in+laser+tag+equipment&amp;sp=EgQgAXAB</t>
        </is>
      </c>
    </row>
    <row r="9451" ht="25.5" customHeight="1">
      <c r="A9451" t="inlineStr">
        <is>
          <t>laser tag</t>
        </is>
      </c>
      <c r="B9451" t="inlineStr">
        <is>
          <t>Exploring the science behind laser tag technology</t>
        </is>
      </c>
      <c r="C9451"/>
      <c r="D9451"/>
      <c r="E9451" t="inlineStr">
        <is>
          <t>https://www.youtube.com/results?search_query=Exploring+the+science+behind+laser+tag+technology&amp;sp=EgQgAXAB</t>
        </is>
      </c>
    </row>
    <row r="9452" ht="25.5" customHeight="1">
      <c r="A9452" t="inlineStr">
        <is>
          <t>laser tag</t>
        </is>
      </c>
      <c r="B9452" t="inlineStr">
        <is>
          <t>Laser tag workout routines</t>
        </is>
      </c>
      <c r="C9452"/>
      <c r="D9452"/>
      <c r="E9452" t="inlineStr">
        <is>
          <t>https://www.youtube.com/results?search_query=Laser+tag+workout+routines&amp;sp=EgQgAXAB</t>
        </is>
      </c>
    </row>
    <row r="9453" ht="25.5" customHeight="1">
      <c r="A9453" t="inlineStr">
        <is>
          <t>laser tag</t>
        </is>
      </c>
      <c r="B9453" t="inlineStr">
        <is>
          <t>Safety precautions while playing laser tag</t>
        </is>
      </c>
      <c r="C9453"/>
      <c r="D9453"/>
      <c r="E9453" t="inlineStr">
        <is>
          <t>https://www.youtube.com/results?search_query=Safety+precautions+while+playing+laser+tag&amp;sp=EgQgAXAB</t>
        </is>
      </c>
    </row>
    <row r="9454" ht="25.5" customHeight="1">
      <c r="A9454" t="inlineStr">
        <is>
          <t>grappling</t>
        </is>
      </c>
      <c r="B9454" t="inlineStr">
        <is>
          <t>How to start grappling for beginners</t>
        </is>
      </c>
      <c r="C9454"/>
      <c r="D9454"/>
      <c r="E9454" t="inlineStr">
        <is>
          <t>https://www.youtube.com/results?search_query=How+to+start+grappling+for+beginners&amp;sp=EgQgAXAB</t>
        </is>
      </c>
    </row>
    <row r="9455" ht="25.5" customHeight="1">
      <c r="A9455" t="inlineStr">
        <is>
          <t>grappling</t>
        </is>
      </c>
      <c r="B9455" t="inlineStr">
        <is>
          <t>Grappling training routines</t>
        </is>
      </c>
      <c r="C9455"/>
      <c r="D9455"/>
      <c r="E9455" t="inlineStr">
        <is>
          <t>https://www.youtube.com/results?search_query=Grappling+training+routines&amp;sp=EgQgAXAB</t>
        </is>
      </c>
    </row>
    <row r="9456" ht="25.5" customHeight="1">
      <c r="A9456" t="inlineStr">
        <is>
          <t>grappling</t>
        </is>
      </c>
      <c r="B9456" t="inlineStr">
        <is>
          <t>Day in the life of a professional grappler</t>
        </is>
      </c>
      <c r="C9456"/>
      <c r="D9456"/>
      <c r="E9456" t="inlineStr">
        <is>
          <t>https://www.youtube.com/results?search_query=Day+in+the+life+of+a+professional+grappler&amp;sp=EgQgAXAB</t>
        </is>
      </c>
    </row>
    <row r="9457" ht="25.5" customHeight="1">
      <c r="A9457" t="inlineStr">
        <is>
          <t>grappling</t>
        </is>
      </c>
      <c r="B9457" t="inlineStr">
        <is>
          <t>Best grappling techniques for selfdefense</t>
        </is>
      </c>
      <c r="C9457"/>
      <c r="D9457"/>
      <c r="E9457" t="inlineStr">
        <is>
          <t>https://www.youtube.com/results?search_query=Best+grappling+techniques+for+selfdefense&amp;sp=EgQgAXAB</t>
        </is>
      </c>
    </row>
    <row r="9458" ht="25.5" customHeight="1">
      <c r="A9458" t="inlineStr">
        <is>
          <t>grappling</t>
        </is>
      </c>
      <c r="B9458" t="inlineStr">
        <is>
          <t>Grappling vs. BJJ: A detailed comparison</t>
        </is>
      </c>
      <c r="C9458"/>
      <c r="D9458"/>
      <c r="E9458" t="inlineStr">
        <is>
          <t>https://www.youtube.com/results?search_query=Grappling+vs.+BJJ:+A+detailed+comparison&amp;sp=EgQgAXAB</t>
        </is>
      </c>
    </row>
    <row r="9459" ht="25.5" customHeight="1">
      <c r="A9459" t="inlineStr">
        <is>
          <t>grappling</t>
        </is>
      </c>
      <c r="B9459" t="inlineStr">
        <is>
          <t>How to improve grappling skills at home</t>
        </is>
      </c>
      <c r="C9459"/>
      <c r="D9459"/>
      <c r="E9459" t="inlineStr">
        <is>
          <t>https://www.youtube.com/results?search_query=How+to+improve+grappling+skills+at+home&amp;sp=EgQgAXAB</t>
        </is>
      </c>
    </row>
    <row r="9460" ht="25.5" customHeight="1">
      <c r="A9460" t="inlineStr">
        <is>
          <t>grappling</t>
        </is>
      </c>
      <c r="B9460" t="inlineStr">
        <is>
          <t>Famous grappling matches</t>
        </is>
      </c>
      <c r="C9460"/>
      <c r="D9460"/>
      <c r="E9460" t="inlineStr">
        <is>
          <t>https://www.youtube.com/results?search_query=Famous+grappling+matches&amp;sp=EgQgAXAB</t>
        </is>
      </c>
    </row>
    <row r="9461" ht="25.5" customHeight="1">
      <c r="A9461" t="inlineStr">
        <is>
          <t>grappling</t>
        </is>
      </c>
      <c r="B9461" t="inlineStr">
        <is>
          <t>How to master grappling moves</t>
        </is>
      </c>
      <c r="C9461"/>
      <c r="D9461"/>
      <c r="E9461" t="inlineStr">
        <is>
          <t>https://www.youtube.com/results?search_query=How+to+master+grappling+moves&amp;sp=EgQgAXAB</t>
        </is>
      </c>
    </row>
    <row r="9462" ht="25.5" customHeight="1">
      <c r="A9462" t="inlineStr">
        <is>
          <t>grappling</t>
        </is>
      </c>
      <c r="B9462" t="inlineStr">
        <is>
          <t>Grappling techniques for mixed martial arts</t>
        </is>
      </c>
      <c r="C9462"/>
      <c r="D9462"/>
      <c r="E9462" t="inlineStr">
        <is>
          <t>https://www.youtube.com/results?search_query=Grappling+techniques+for+mixed+martial+arts&amp;sp=EgQgAXAB</t>
        </is>
      </c>
    </row>
    <row r="9463" ht="25.5" customHeight="1">
      <c r="A9463" t="inlineStr">
        <is>
          <t>grappling</t>
        </is>
      </c>
      <c r="B9463" t="inlineStr">
        <is>
          <t>Tips for becoming a better grappler</t>
        </is>
      </c>
      <c r="C9463"/>
      <c r="D9463"/>
      <c r="E9463" t="inlineStr">
        <is>
          <t>https://www.youtube.com/results?search_query=Tips+for+becoming+a+better+grappler&amp;sp=EgQgAXAB</t>
        </is>
      </c>
    </row>
    <row r="9464" ht="25.5" customHeight="1">
      <c r="A9464" t="inlineStr">
        <is>
          <t>jujutsu</t>
        </is>
      </c>
      <c r="B9464" t="inlineStr">
        <is>
          <t>Jujutsu training basics for beginners tutorial'</t>
        </is>
      </c>
      <c r="C9464"/>
      <c r="D9464"/>
      <c r="E9464" t="inlineStr">
        <is>
          <t>https://www.youtube.com/results?search_query=Jujutsu+training+basics+for+beginners+tutorial'&amp;sp=EgQgAXAB</t>
        </is>
      </c>
    </row>
    <row r="9465" ht="25.5" customHeight="1">
      <c r="A9465" t="inlineStr">
        <is>
          <t>jujutsu</t>
        </is>
      </c>
      <c r="B9465" t="inlineStr">
        <is>
          <t>How to start learning Jujutsu'</t>
        </is>
      </c>
      <c r="C9465"/>
      <c r="D9465"/>
      <c r="E9465" t="inlineStr">
        <is>
          <t>https://www.youtube.com/results?search_query=How+to+start+learning+Jujutsu'&amp;sp=EgQgAXAB</t>
        </is>
      </c>
    </row>
    <row r="9466" ht="25.5" customHeight="1">
      <c r="A9466" t="inlineStr">
        <is>
          <t>jujutsu</t>
        </is>
      </c>
      <c r="B9466" t="inlineStr">
        <is>
          <t>Day in the life of a Jujutsu instructor'</t>
        </is>
      </c>
      <c r="C9466"/>
      <c r="D9466"/>
      <c r="E9466" t="inlineStr">
        <is>
          <t>https://www.youtube.com/results?search_query=Day+in+the+life+of+a+Jujutsu+instructor'&amp;sp=EgQgAXAB</t>
        </is>
      </c>
    </row>
    <row r="9467" ht="25.5" customHeight="1">
      <c r="A9467" t="inlineStr">
        <is>
          <t>jujutsu</t>
        </is>
      </c>
      <c r="B9467" t="inlineStr">
        <is>
          <t>Advanced techniques in Jujutsu explained'</t>
        </is>
      </c>
      <c r="C9467"/>
      <c r="D9467"/>
      <c r="E9467" t="inlineStr">
        <is>
          <t>https://www.youtube.com/results?search_query=Advanced+techniques+in+Jujutsu+explained'&amp;sp=EgQgAXAB</t>
        </is>
      </c>
    </row>
    <row r="9468" ht="25.5" customHeight="1">
      <c r="A9468" t="inlineStr">
        <is>
          <t>jujutsu</t>
        </is>
      </c>
      <c r="B9468" t="inlineStr">
        <is>
          <t>Comprehensive guide to Jujutsu moves'</t>
        </is>
      </c>
      <c r="C9468"/>
      <c r="D9468"/>
      <c r="E9468" t="inlineStr">
        <is>
          <t>https://www.youtube.com/results?search_query=Comprehensive+guide+to+Jujutsu+moves'&amp;sp=EgQgAXAB</t>
        </is>
      </c>
    </row>
    <row r="9469" ht="25.5" customHeight="1">
      <c r="A9469" t="inlineStr">
        <is>
          <t>jujutsu</t>
        </is>
      </c>
      <c r="B9469" t="inlineStr">
        <is>
          <t>Jujutsu vs other martial arts'</t>
        </is>
      </c>
      <c r="C9469"/>
      <c r="D9469"/>
      <c r="E9469" t="inlineStr">
        <is>
          <t>https://www.youtube.com/results?search_query=Jujutsu+vs+other+martial+arts'&amp;sp=EgQgAXAB</t>
        </is>
      </c>
    </row>
    <row r="9470" ht="25.5" customHeight="1">
      <c r="A9470" t="inlineStr">
        <is>
          <t>jujutsu</t>
        </is>
      </c>
      <c r="B9470" t="inlineStr">
        <is>
          <t>How to improve your Jujutsu skills'</t>
        </is>
      </c>
      <c r="C9470"/>
      <c r="D9470"/>
      <c r="E9470" t="inlineStr">
        <is>
          <t>https://www.youtube.com/results?search_query=How+to+improve+your+Jujutsu+skills'&amp;sp=EgQgAXAB</t>
        </is>
      </c>
    </row>
    <row r="9471" ht="25.5" customHeight="1">
      <c r="A9471" t="inlineStr">
        <is>
          <t>jujutsu</t>
        </is>
      </c>
      <c r="B9471" t="inlineStr">
        <is>
          <t>Understanding the philosophy behind Jujutsu'</t>
        </is>
      </c>
      <c r="C9471"/>
      <c r="D9471"/>
      <c r="E9471" t="inlineStr">
        <is>
          <t>https://www.youtube.com/results?search_query=Understanding+the+philosophy+behind+Jujutsu'&amp;sp=EgQgAXAB</t>
        </is>
      </c>
    </row>
    <row r="9472" ht="25.5" customHeight="1">
      <c r="A9472" t="inlineStr">
        <is>
          <t>jujutsu</t>
        </is>
      </c>
      <c r="B9472" t="inlineStr">
        <is>
          <t>History and origin of Jujutsu'</t>
        </is>
      </c>
      <c r="C9472"/>
      <c r="D9472"/>
      <c r="E9472" t="inlineStr">
        <is>
          <t>https://www.youtube.com/results?search_query=History+and+origin+of+Jujutsu'&amp;sp=EgQgAXAB</t>
        </is>
      </c>
    </row>
    <row r="9473" ht="25.5" customHeight="1">
      <c r="A9473" t="inlineStr">
        <is>
          <t>jujutsu</t>
        </is>
      </c>
      <c r="B9473" t="inlineStr">
        <is>
          <t>Documentary on the evolution of Jujutsu'</t>
        </is>
      </c>
      <c r="C9473"/>
      <c r="D9473"/>
      <c r="E9473" t="inlineStr">
        <is>
          <t>https://www.youtube.com/results?search_query=Documentary+on+the+evolution+of+Jujutsu'&amp;sp=EgQgAXAB</t>
        </is>
      </c>
    </row>
    <row r="9474" ht="25.5" customHeight="1">
      <c r="A9474" t="inlineStr">
        <is>
          <t>sambo (martial art)</t>
        </is>
      </c>
      <c r="B9474" t="inlineStr">
        <is>
          <t>How to learn Sambo martial art for beginners</t>
        </is>
      </c>
      <c r="C9474"/>
      <c r="D9474"/>
      <c r="E9474" t="inlineStr">
        <is>
          <t>https://www.youtube.com/results?search_query=How+to+learn+Sambo+martial+art+for+beginners&amp;sp=EgQgAXAB</t>
        </is>
      </c>
    </row>
    <row r="9475" ht="25.5" customHeight="1">
      <c r="A9475" t="inlineStr">
        <is>
          <t>sambo (martial art)</t>
        </is>
      </c>
      <c r="B9475" t="inlineStr">
        <is>
          <t>Basic Sambo techniques tutorial</t>
        </is>
      </c>
      <c r="C9475"/>
      <c r="D9475"/>
      <c r="E9475" t="inlineStr">
        <is>
          <t>https://www.youtube.com/results?search_query=Basic+Sambo+techniques+tutorial&amp;sp=EgQgAXAB</t>
        </is>
      </c>
    </row>
    <row r="9476" ht="25.5" customHeight="1">
      <c r="A9476" t="inlineStr">
        <is>
          <t>sambo (martial art)</t>
        </is>
      </c>
      <c r="B9476" t="inlineStr">
        <is>
          <t>Master class in Sambo martial art</t>
        </is>
      </c>
      <c r="C9476"/>
      <c r="D9476"/>
      <c r="E9476" t="inlineStr">
        <is>
          <t>https://www.youtube.com/results?search_query=Master+class+in+Sambo+martial+art&amp;sp=EgQgAXAB</t>
        </is>
      </c>
    </row>
    <row r="9477" ht="25.5" customHeight="1">
      <c r="A9477" t="inlineStr">
        <is>
          <t>sambo (martial art)</t>
        </is>
      </c>
      <c r="B9477" t="inlineStr">
        <is>
          <t>Day in the life of a Sambo martial artist</t>
        </is>
      </c>
      <c r="C9477"/>
      <c r="D9477"/>
      <c r="E9477" t="inlineStr">
        <is>
          <t>https://www.youtube.com/results?search_query=Day+in+the+life+of+a+Sambo+martial+artist&amp;sp=EgQgAXAB</t>
        </is>
      </c>
    </row>
    <row r="9478" ht="25.5" customHeight="1">
      <c r="A9478" t="inlineStr">
        <is>
          <t>sambo (martial art)</t>
        </is>
      </c>
      <c r="B9478" t="inlineStr">
        <is>
          <t>Best Sambo martial art training exercises</t>
        </is>
      </c>
      <c r="C9478"/>
      <c r="D9478"/>
      <c r="E9478" t="inlineStr">
        <is>
          <t>https://www.youtube.com/results?search_query=Best+Sambo+martial+art+training+exercises&amp;sp=EgQgAXAB</t>
        </is>
      </c>
    </row>
    <row r="9479" ht="25.5" customHeight="1">
      <c r="A9479" t="inlineStr">
        <is>
          <t>sambo (martial art)</t>
        </is>
      </c>
      <c r="B9479" t="inlineStr">
        <is>
          <t>History and origin of Sambo martial art</t>
        </is>
      </c>
      <c r="C9479"/>
      <c r="D9479"/>
      <c r="E9479" t="inlineStr">
        <is>
          <t>https://www.youtube.com/results?search_query=History+and+origin+of+Sambo+martial+art&amp;sp=EgQgAXAB</t>
        </is>
      </c>
    </row>
    <row r="9480" ht="25.5" customHeight="1">
      <c r="A9480" t="inlineStr">
        <is>
          <t>sambo (martial art)</t>
        </is>
      </c>
      <c r="B9480" t="inlineStr">
        <is>
          <t>Top ranked Sambo fighters matches</t>
        </is>
      </c>
      <c r="C9480"/>
      <c r="D9480"/>
      <c r="E9480" t="inlineStr">
        <is>
          <t>https://www.youtube.com/results?search_query=Top+ranked+Sambo+fighters+matches&amp;sp=EgQgAXAB</t>
        </is>
      </c>
    </row>
    <row r="9481" ht="25.5" customHeight="1">
      <c r="A9481" t="inlineStr">
        <is>
          <t>sambo (martial art)</t>
        </is>
      </c>
      <c r="B9481" t="inlineStr">
        <is>
          <t>Sambo martial art vs Brazilian Jiu Jitsu comparison</t>
        </is>
      </c>
      <c r="C9481"/>
      <c r="D9481"/>
      <c r="E9481" t="inlineStr">
        <is>
          <t>https://www.youtube.com/results?search_query=Sambo+martial+art+vs+Brazilian+Jiu+Jitsu+comparison&amp;sp=EgQgAXAB</t>
        </is>
      </c>
    </row>
    <row r="9482" ht="25.5" customHeight="1">
      <c r="A9482" t="inlineStr">
        <is>
          <t>sambo (martial art)</t>
        </is>
      </c>
      <c r="B9482" t="inlineStr">
        <is>
          <t>Sambo martial art – Defense and attack strategies</t>
        </is>
      </c>
      <c r="C9482"/>
      <c r="D9482"/>
      <c r="E9482" t="inlineStr">
        <is>
          <t>https://www.youtube.com/results?search_query=Sambo+martial+art+–+Defense+and+attack+strategies&amp;sp=EgQgAXAB</t>
        </is>
      </c>
    </row>
    <row r="9483" ht="25.5" customHeight="1">
      <c r="A9483" t="inlineStr">
        <is>
          <t>sambo (martial art)</t>
        </is>
      </c>
      <c r="B9483" t="inlineStr">
        <is>
          <t>Professional Sambo martial art training sessions</t>
        </is>
      </c>
      <c r="C9483"/>
      <c r="D9483"/>
      <c r="E9483" t="inlineStr">
        <is>
          <t>https://www.youtube.com/results?search_query=Professional+Sambo+martial+art+training+sessions&amp;sp=EgQgAXAB</t>
        </is>
      </c>
    </row>
    <row r="9484" ht="25.5" customHeight="1">
      <c r="A9484" t="inlineStr">
        <is>
          <t>sumo</t>
        </is>
      </c>
      <c r="B9484" t="inlineStr">
        <is>
          <t>How to learn sumo wrestling basics</t>
        </is>
      </c>
      <c r="C9484"/>
      <c r="D9484"/>
      <c r="E9484" t="inlineStr">
        <is>
          <t>https://www.youtube.com/results?search_query=How+to+learn+sumo+wrestling+basics&amp;sp=EgQgAXAB</t>
        </is>
      </c>
    </row>
    <row r="9485" ht="25.5" customHeight="1">
      <c r="A9485" t="inlineStr">
        <is>
          <t>sumo</t>
        </is>
      </c>
      <c r="B9485" t="inlineStr">
        <is>
          <t>Best sumo wrestling matches of all time</t>
        </is>
      </c>
      <c r="C9485"/>
      <c r="D9485"/>
      <c r="E9485" t="inlineStr">
        <is>
          <t>https://www.youtube.com/results?search_query=Best+sumo+wrestling+matches+of+all+time&amp;sp=EgQgAXAB</t>
        </is>
      </c>
    </row>
    <row r="9486" ht="25.5" customHeight="1">
      <c r="A9486" t="inlineStr">
        <is>
          <t>sumo</t>
        </is>
      </c>
      <c r="B9486" t="inlineStr">
        <is>
          <t>Day in the life of a sumo wrestler</t>
        </is>
      </c>
      <c r="C9486"/>
      <c r="D9486"/>
      <c r="E9486" t="inlineStr">
        <is>
          <t>https://www.youtube.com/results?search_query=Day+in+the+life+of+a+sumo+wrestler&amp;sp=EgQgAXAB</t>
        </is>
      </c>
    </row>
    <row r="9487" ht="25.5" customHeight="1">
      <c r="A9487" t="inlineStr">
        <is>
          <t>sumo</t>
        </is>
      </c>
      <c r="B9487" t="inlineStr">
        <is>
          <t>Techniques to master in sumo wrestling</t>
        </is>
      </c>
      <c r="C9487"/>
      <c r="D9487"/>
      <c r="E9487" t="inlineStr">
        <is>
          <t>https://www.youtube.com/results?search_query=Techniques+to+master+in+sumo+wrestling&amp;sp=EgQgAXAB</t>
        </is>
      </c>
    </row>
    <row r="9488" ht="25.5" customHeight="1">
      <c r="A9488" t="inlineStr">
        <is>
          <t>sumo</t>
        </is>
      </c>
      <c r="B9488" t="inlineStr">
        <is>
          <t>Sumo wrestling workout and training routine</t>
        </is>
      </c>
      <c r="C9488"/>
      <c r="D9488"/>
      <c r="E9488" t="inlineStr">
        <is>
          <t>https://www.youtube.com/results?search_query=Sumo+wrestling+workout+and+training+routine&amp;sp=EgQgAXAB</t>
        </is>
      </c>
    </row>
    <row r="9489" ht="25.5" customHeight="1">
      <c r="A9489" t="inlineStr">
        <is>
          <t>sumo</t>
        </is>
      </c>
      <c r="B9489" t="inlineStr">
        <is>
          <t>Professional sumo wrestlers match highlights</t>
        </is>
      </c>
      <c r="C9489"/>
      <c r="D9489"/>
      <c r="E9489" t="inlineStr">
        <is>
          <t>https://www.youtube.com/results?search_query=Professional+sumo+wrestlers+match+highlights&amp;sp=EgQgAXAB</t>
        </is>
      </c>
    </row>
    <row r="9490" ht="25.5" customHeight="1">
      <c r="A9490" t="inlineStr">
        <is>
          <t>sumo</t>
        </is>
      </c>
      <c r="B9490" t="inlineStr">
        <is>
          <t>How to win a sumo wrestling match</t>
        </is>
      </c>
      <c r="C9490"/>
      <c r="D9490"/>
      <c r="E9490" t="inlineStr">
        <is>
          <t>https://www.youtube.com/results?search_query=How+to+win+a+sumo+wrestling+match&amp;sp=EgQgAXAB</t>
        </is>
      </c>
    </row>
    <row r="9491" ht="25.5" customHeight="1">
      <c r="A9491" t="inlineStr">
        <is>
          <t>sumo</t>
        </is>
      </c>
      <c r="B9491" t="inlineStr">
        <is>
          <t>Origin and history of sumo wrestling</t>
        </is>
      </c>
      <c r="C9491"/>
      <c r="D9491"/>
      <c r="E9491" t="inlineStr">
        <is>
          <t>https://www.youtube.com/results?search_query=Origin+and+history+of+sumo+wrestling&amp;sp=EgQgAXAB</t>
        </is>
      </c>
    </row>
    <row r="9492" ht="25.5" customHeight="1">
      <c r="A9492" t="inlineStr">
        <is>
          <t>sumo</t>
        </is>
      </c>
      <c r="B9492" t="inlineStr">
        <is>
          <t>Understanding the rules of sumo wrestling</t>
        </is>
      </c>
      <c r="C9492"/>
      <c r="D9492"/>
      <c r="E9492" t="inlineStr">
        <is>
          <t>https://www.youtube.com/results?search_query=Understanding+the+rules+of+sumo+wrestling&amp;sp=EgQgAXAB</t>
        </is>
      </c>
    </row>
    <row r="9493" ht="25.5" customHeight="1">
      <c r="A9493" t="inlineStr">
        <is>
          <t>sumo</t>
        </is>
      </c>
      <c r="B9493" t="inlineStr">
        <is>
          <t>Sumo wrestling championship tournaments.</t>
        </is>
      </c>
      <c r="C9493"/>
      <c r="D9493"/>
      <c r="E9493" t="inlineStr">
        <is>
          <t>https://www.youtube.com/results?search_query=Sumo+wrestling+championship+tournaments.&amp;sp=EgQgAXAB</t>
        </is>
      </c>
    </row>
    <row r="9494" ht="25.5" customHeight="1">
      <c r="A9494" t="inlineStr">
        <is>
          <t>daitō-ryū aiki-jūjutsu</t>
        </is>
      </c>
      <c r="B9494" t="inlineStr">
        <is>
          <t>How to practice Daitōryū Aikijūjutsu techniques for beginners</t>
        </is>
      </c>
      <c r="C9494"/>
      <c r="D9494"/>
      <c r="E9494" t="inlineStr">
        <is>
          <t>https://www.youtube.com/results?search_query=How+to+practice+Daitōryū+Aikijūjutsu+techniques+for+beginners&amp;sp=EgQgAXAB</t>
        </is>
      </c>
    </row>
    <row r="9495" ht="25.5" customHeight="1">
      <c r="A9495" t="inlineStr">
        <is>
          <t>daitō-ryū aiki-jūjutsu</t>
        </is>
      </c>
      <c r="B9495" t="inlineStr">
        <is>
          <t>Daitōryū Aikijūjutsu demonstrations by experts</t>
        </is>
      </c>
      <c r="C9495"/>
      <c r="D9495"/>
      <c r="E9495" t="inlineStr">
        <is>
          <t>https://www.youtube.com/results?search_query=Daitōryū+Aikijūjutsu+demonstrations+by+experts&amp;sp=EgQgAXAB</t>
        </is>
      </c>
    </row>
    <row r="9496" ht="25.5" customHeight="1">
      <c r="A9496" t="inlineStr">
        <is>
          <t>daitō-ryū aiki-jūjutsu</t>
        </is>
      </c>
      <c r="B9496" t="inlineStr">
        <is>
          <t>Day in the life of a Daitōryū Aikijūjutsu practitioner</t>
        </is>
      </c>
      <c r="C9496"/>
      <c r="D9496"/>
      <c r="E9496" t="inlineStr">
        <is>
          <t>https://www.youtube.com/results?search_query=Day+in+the+life+of+a+Daitōryū+Aikijūjutsu+practitioner&amp;sp=EgQgAXAB</t>
        </is>
      </c>
    </row>
    <row r="9497" ht="25.5" customHeight="1">
      <c r="A9497" t="inlineStr">
        <is>
          <t>daitō-ryū aiki-jūjutsu</t>
        </is>
      </c>
      <c r="B9497" t="inlineStr">
        <is>
          <t>Historical background of Daitōryū Aikijūjutsu</t>
        </is>
      </c>
      <c r="C9497"/>
      <c r="D9497"/>
      <c r="E9497" t="inlineStr">
        <is>
          <t>https://www.youtube.com/results?search_query=Historical+background+of+Daitōryū+Aikijūjutsu&amp;sp=EgQgAXAB</t>
        </is>
      </c>
    </row>
    <row r="9498" ht="25.5" customHeight="1">
      <c r="A9498" t="inlineStr">
        <is>
          <t>daitō-ryū aiki-jūjutsu</t>
        </is>
      </c>
      <c r="B9498" t="inlineStr">
        <is>
          <t>Advanced Daitōryū Aikijūjutsu techniques explained</t>
        </is>
      </c>
      <c r="C9498"/>
      <c r="D9498"/>
      <c r="E9498" t="inlineStr">
        <is>
          <t>https://www.youtube.com/results?search_query=Advanced+Daitōryū+Aikijūjutsu+techniques+explained&amp;sp=EgQgAXAB</t>
        </is>
      </c>
    </row>
    <row r="9499" ht="25.5" customHeight="1">
      <c r="A9499" t="inlineStr">
        <is>
          <t>daitō-ryū aiki-jūjutsu</t>
        </is>
      </c>
      <c r="B9499" t="inlineStr">
        <is>
          <t>Fundamentals of Daitōryū Aikijūjutsu</t>
        </is>
      </c>
      <c r="C9499"/>
      <c r="D9499"/>
      <c r="E9499" t="inlineStr">
        <is>
          <t>https://www.youtube.com/results?search_query=Fundamentals+of+Daitōryū+Aikijūjutsu&amp;sp=EgQgAXAB</t>
        </is>
      </c>
    </row>
    <row r="9500" ht="25.5" customHeight="1">
      <c r="A9500" t="inlineStr">
        <is>
          <t>daitō-ryū aiki-jūjutsu</t>
        </is>
      </c>
      <c r="B9500" t="inlineStr">
        <is>
          <t>Mastering Daitōryū Aikijūjutsu: best practices</t>
        </is>
      </c>
      <c r="C9500"/>
      <c r="D9500"/>
      <c r="E9500" t="inlineStr">
        <is>
          <t>https://www.youtube.com/results?search_query=Mastering+Daitōryū+Aikijūjutsu:+best+practices&amp;sp=EgQgAXAB</t>
        </is>
      </c>
    </row>
    <row r="9501" ht="25.5" customHeight="1">
      <c r="A9501" t="inlineStr">
        <is>
          <t>daitō-ryū aiki-jūjutsu</t>
        </is>
      </c>
      <c r="B9501" t="inlineStr">
        <is>
          <t>Daitōryū Aikijūjutsu teachings from Japan</t>
        </is>
      </c>
      <c r="C9501"/>
      <c r="D9501"/>
      <c r="E9501" t="inlineStr">
        <is>
          <t>https://www.youtube.com/results?search_query=Daitōryū+Aikijūjutsu+teachings+from+Japan&amp;sp=EgQgAXAB</t>
        </is>
      </c>
    </row>
    <row r="9502" ht="25.5" customHeight="1">
      <c r="A9502" t="inlineStr">
        <is>
          <t>daitō-ryū aiki-jūjutsu</t>
        </is>
      </c>
      <c r="B9502" t="inlineStr">
        <is>
          <t>Daitōryū Aikijūjutsu selfdefense techniques</t>
        </is>
      </c>
      <c r="C9502"/>
      <c r="D9502"/>
      <c r="E9502" t="inlineStr">
        <is>
          <t>https://www.youtube.com/results?search_query=Daitōryū+Aikijūjutsu+selfdefense+techniques&amp;sp=EgQgAXAB</t>
        </is>
      </c>
    </row>
    <row r="9503" ht="25.5" customHeight="1">
      <c r="A9503" t="inlineStr">
        <is>
          <t>daitō-ryū aiki-jūjutsu</t>
        </is>
      </c>
      <c r="B9503" t="inlineStr">
        <is>
          <t>Improving your Daitōryū Aikijūjutsu skills: step by step guide</t>
        </is>
      </c>
      <c r="C9503"/>
      <c r="D9503"/>
      <c r="E9503" t="inlineStr">
        <is>
          <t>https://www.youtube.com/results?search_query=Improving+your+Daitōryū+Aikijūjutsu+skills:+step+by+step+guide&amp;sp=EgQgAXAB</t>
        </is>
      </c>
    </row>
    <row r="9504" ht="25.5" customHeight="1">
      <c r="A9504" t="inlineStr">
        <is>
          <t>aikido</t>
        </is>
      </c>
      <c r="B9504" t="inlineStr">
        <is>
          <t>How to practice basic Aikido techniques at home</t>
        </is>
      </c>
      <c r="C9504"/>
      <c r="D9504"/>
      <c r="E9504" t="inlineStr">
        <is>
          <t>https://www.youtube.com/results?search_query=How+to+practice+basic+Aikido+techniques+at+home&amp;sp=EgQgAXAB</t>
        </is>
      </c>
    </row>
    <row r="9505" ht="25.5" customHeight="1">
      <c r="A9505" t="inlineStr">
        <is>
          <t>aikido</t>
        </is>
      </c>
      <c r="B9505" t="inlineStr">
        <is>
          <t>Overview of Aikido martial arts history and origin</t>
        </is>
      </c>
      <c r="C9505"/>
      <c r="D9505"/>
      <c r="E9505" t="inlineStr">
        <is>
          <t>https://www.youtube.com/results?search_query=Overview+of+Aikido+martial+arts+history+and+origin&amp;sp=EgQgAXAB</t>
        </is>
      </c>
    </row>
    <row r="9506" ht="25.5" customHeight="1">
      <c r="A9506" t="inlineStr">
        <is>
          <t>aikido</t>
        </is>
      </c>
      <c r="B9506" t="inlineStr">
        <is>
          <t>Indepth Aikido tutorial for beginners</t>
        </is>
      </c>
      <c r="C9506"/>
      <c r="D9506"/>
      <c r="E9506" t="inlineStr">
        <is>
          <t>https://www.youtube.com/results?search_query=Indepth+Aikido+tutorial+for+beginners&amp;sp=EgQgAXAB</t>
        </is>
      </c>
    </row>
    <row r="9507" ht="25.5" customHeight="1">
      <c r="A9507" t="inlineStr">
        <is>
          <t>aikido</t>
        </is>
      </c>
      <c r="B9507" t="inlineStr">
        <is>
          <t>Day in the life of an Aikido Master</t>
        </is>
      </c>
      <c r="C9507"/>
      <c r="D9507"/>
      <c r="E9507" t="inlineStr">
        <is>
          <t>https://www.youtube.com/results?search_query=Day+in+the+life+of+an+Aikido+Master&amp;sp=EgQgAXAB</t>
        </is>
      </c>
    </row>
    <row r="9508" ht="25.5" customHeight="1">
      <c r="A9508" t="inlineStr">
        <is>
          <t>aikido</t>
        </is>
      </c>
      <c r="B9508" t="inlineStr">
        <is>
          <t>Mastering the art of Aikido: top tips and tricks</t>
        </is>
      </c>
      <c r="C9508"/>
      <c r="D9508"/>
      <c r="E9508" t="inlineStr">
        <is>
          <t>https://www.youtube.com/results?search_query=Mastering+the+art+of+Aikido:+top+tips+and+tricks&amp;sp=EgQgAXAB</t>
        </is>
      </c>
    </row>
    <row r="9509" ht="25.5" customHeight="1">
      <c r="A9509" t="inlineStr">
        <is>
          <t>aikido</t>
        </is>
      </c>
      <c r="B9509" t="inlineStr">
        <is>
          <t>Advanced Aikido training techniques</t>
        </is>
      </c>
      <c r="C9509"/>
      <c r="D9509"/>
      <c r="E9509" t="inlineStr">
        <is>
          <t>https://www.youtube.com/results?search_query=Advanced+Aikido+training+techniques&amp;sp=EgQgAXAB</t>
        </is>
      </c>
    </row>
    <row r="9510" ht="25.5" customHeight="1">
      <c r="A9510" t="inlineStr">
        <is>
          <t>aikido</t>
        </is>
      </c>
      <c r="B9510" t="inlineStr">
        <is>
          <t>Understanding the philosophy of Aikido</t>
        </is>
      </c>
      <c r="C9510"/>
      <c r="D9510"/>
      <c r="E9510" t="inlineStr">
        <is>
          <t>https://www.youtube.com/results?search_query=Understanding+the+philosophy+of+Aikido&amp;sp=EgQgAXAB</t>
        </is>
      </c>
    </row>
    <row r="9511" ht="25.5" customHeight="1">
      <c r="A9511" t="inlineStr">
        <is>
          <t>aikido</t>
        </is>
      </c>
      <c r="B9511" t="inlineStr">
        <is>
          <t>How to improve Aikido skills for selfdefense</t>
        </is>
      </c>
      <c r="C9511"/>
      <c r="D9511"/>
      <c r="E9511" t="inlineStr">
        <is>
          <t>https://www.youtube.com/results?search_query=How+to+improve+Aikido+skills+for+selfdefense&amp;sp=EgQgAXAB</t>
        </is>
      </c>
    </row>
    <row r="9512" ht="25.5" customHeight="1">
      <c r="A9512" t="inlineStr">
        <is>
          <t>aikido</t>
        </is>
      </c>
      <c r="B9512" t="inlineStr">
        <is>
          <t>Stepbystep guide to Aikido moves</t>
        </is>
      </c>
      <c r="C9512"/>
      <c r="D9512"/>
      <c r="E9512" t="inlineStr">
        <is>
          <t>https://www.youtube.com/results?search_query=Stepbystep+guide+to+Aikido+moves&amp;sp=EgQgAXAB</t>
        </is>
      </c>
    </row>
    <row r="9513" ht="25.5" customHeight="1">
      <c r="A9513" t="inlineStr">
        <is>
          <t>aikido</t>
        </is>
      </c>
      <c r="B9513" t="inlineStr">
        <is>
          <t>Learning Aikido: best practices for maintaining balance and posture</t>
        </is>
      </c>
      <c r="C9513"/>
      <c r="D9513"/>
      <c r="E9513" t="inlineStr">
        <is>
          <t>https://www.youtube.com/results?search_query=Learning+Aikido:+best+practices+for+maintaining+balance+and+posture&amp;sp=EgQgAXAB</t>
        </is>
      </c>
    </row>
    <row r="9514" ht="25.5" customHeight="1">
      <c r="A9514" t="inlineStr">
        <is>
          <t>kenjutsu</t>
        </is>
      </c>
      <c r="B9514" t="inlineStr">
        <is>
          <t>Introduction to Kenjutsu for beginners</t>
        </is>
      </c>
      <c r="C9514"/>
      <c r="D9514"/>
      <c r="E9514" t="inlineStr">
        <is>
          <t>https://www.youtube.com/results?search_query=Introduction+to+Kenjutsu+for+beginners&amp;sp=EgQgAXAB</t>
        </is>
      </c>
    </row>
    <row r="9515" ht="25.5" customHeight="1">
      <c r="A9515" t="inlineStr">
        <is>
          <t>kenjutsu</t>
        </is>
      </c>
      <c r="B9515" t="inlineStr">
        <is>
          <t>How to learn basic Kenjutsu techniques</t>
        </is>
      </c>
      <c r="C9515"/>
      <c r="D9515"/>
      <c r="E9515" t="inlineStr">
        <is>
          <t>https://www.youtube.com/results?search_query=How+to+learn+basic+Kenjutsu+techniques&amp;sp=EgQgAXAB</t>
        </is>
      </c>
    </row>
    <row r="9516" ht="25.5" customHeight="1">
      <c r="A9516" t="inlineStr">
        <is>
          <t>kenjutsu</t>
        </is>
      </c>
      <c r="B9516" t="inlineStr">
        <is>
          <t>Significant moves in Kenjutsu</t>
        </is>
      </c>
      <c r="C9516"/>
      <c r="D9516"/>
      <c r="E9516" t="inlineStr">
        <is>
          <t>https://www.youtube.com/results?search_query=Significant+moves+in+Kenjutsu&amp;sp=EgQgAXAB</t>
        </is>
      </c>
    </row>
    <row r="9517" ht="25.5" customHeight="1">
      <c r="A9517" t="inlineStr">
        <is>
          <t>kenjutsu</t>
        </is>
      </c>
      <c r="B9517" t="inlineStr">
        <is>
          <t>Day in the life of a Kenjutsu practitioner</t>
        </is>
      </c>
      <c r="C9517"/>
      <c r="D9517"/>
      <c r="E9517" t="inlineStr">
        <is>
          <t>https://www.youtube.com/results?search_query=Day+in+the+life+of+a+Kenjutsu+practitioner&amp;sp=EgQgAXAB</t>
        </is>
      </c>
    </row>
    <row r="9518" ht="25.5" customHeight="1">
      <c r="A9518" t="inlineStr">
        <is>
          <t>kenjutsu</t>
        </is>
      </c>
      <c r="B9518" t="inlineStr">
        <is>
          <t>Infusing Kenjutsu into daily workout regime</t>
        </is>
      </c>
      <c r="C9518"/>
      <c r="D9518"/>
      <c r="E9518" t="inlineStr">
        <is>
          <t>https://www.youtube.com/results?search_query=Infusing+Kenjutsu+into+daily+workout+regime&amp;sp=EgQgAXAB</t>
        </is>
      </c>
    </row>
    <row r="9519" ht="25.5" customHeight="1">
      <c r="A9519" t="inlineStr">
        <is>
          <t>kenjutsu</t>
        </is>
      </c>
      <c r="B9519" t="inlineStr">
        <is>
          <t>Key differences between Kendo and Kenjutsu</t>
        </is>
      </c>
      <c r="C9519"/>
      <c r="D9519"/>
      <c r="E9519" t="inlineStr">
        <is>
          <t>https://www.youtube.com/results?search_query=Key+differences+between+Kendo+and+Kenjutsu&amp;sp=EgQgAXAB</t>
        </is>
      </c>
    </row>
    <row r="9520" ht="25.5" customHeight="1">
      <c r="A9520" t="inlineStr">
        <is>
          <t>kenjutsu</t>
        </is>
      </c>
      <c r="B9520" t="inlineStr">
        <is>
          <t>Mastering the art of Kenjutsu</t>
        </is>
      </c>
      <c r="C9520"/>
      <c r="D9520"/>
      <c r="E9520" t="inlineStr">
        <is>
          <t>https://www.youtube.com/results?search_query=Mastering+the+art+of+Kenjutsu&amp;sp=EgQgAXAB</t>
        </is>
      </c>
    </row>
    <row r="9521" ht="25.5" customHeight="1">
      <c r="A9521" t="inlineStr">
        <is>
          <t>kenjutsu</t>
        </is>
      </c>
      <c r="B9521" t="inlineStr">
        <is>
          <t>Kenjutsu sword exercises for strength</t>
        </is>
      </c>
      <c r="C9521"/>
      <c r="D9521"/>
      <c r="E9521" t="inlineStr">
        <is>
          <t>https://www.youtube.com/results?search_query=Kenjutsu+sword+exercises+for+strength&amp;sp=EgQgAXAB</t>
        </is>
      </c>
    </row>
    <row r="9522" ht="25.5" customHeight="1">
      <c r="A9522" t="inlineStr">
        <is>
          <t>kenjutsu</t>
        </is>
      </c>
      <c r="B9522" t="inlineStr">
        <is>
          <t>Historical influence of Kenjutsu on modern martial arts</t>
        </is>
      </c>
      <c r="C9522"/>
      <c r="D9522"/>
      <c r="E9522" t="inlineStr">
        <is>
          <t>https://www.youtube.com/results?search_query=Historical+influence+of+Kenjutsu+on+modern+martial+arts&amp;sp=EgQgAXAB</t>
        </is>
      </c>
    </row>
    <row r="9523" ht="25.5" customHeight="1">
      <c r="A9523" t="inlineStr">
        <is>
          <t>kenjutsu</t>
        </is>
      </c>
      <c r="B9523" t="inlineStr">
        <is>
          <t>Safety precautions while practicing Kenjutsu at home</t>
        </is>
      </c>
      <c r="C9523"/>
      <c r="D9523"/>
      <c r="E9523" t="inlineStr">
        <is>
          <t>https://www.youtube.com/results?search_query=Safety+precautions+while+practicing+Kenjutsu+at+home&amp;sp=EgQgAXAB</t>
        </is>
      </c>
    </row>
    <row r="9524" ht="25.5" customHeight="1">
      <c r="A9524" t="inlineStr">
        <is>
          <t>kung fu (term)</t>
        </is>
      </c>
      <c r="B9524" t="inlineStr">
        <is>
          <t>How to learn basic Kung Fu techniques for beginners</t>
        </is>
      </c>
      <c r="C9524"/>
      <c r="D9524"/>
      <c r="E9524" t="inlineStr">
        <is>
          <t>https://www.youtube.com/results?search_query=How+to+learn+basic+Kung+Fu+techniques+for+beginners&amp;sp=EgQgAXAB</t>
        </is>
      </c>
    </row>
    <row r="9525" ht="25.5" customHeight="1">
      <c r="A9525" t="inlineStr">
        <is>
          <t>kung fu (term)</t>
        </is>
      </c>
      <c r="B9525" t="inlineStr">
        <is>
          <t>Understanding the term Kung Fu in martial arts</t>
        </is>
      </c>
      <c r="C9525"/>
      <c r="D9525"/>
      <c r="E9525" t="inlineStr">
        <is>
          <t>https://www.youtube.com/results?search_query=Understanding+the+term+Kung+Fu+in+martial+arts&amp;sp=EgQgAXAB</t>
        </is>
      </c>
    </row>
    <row r="9526" ht="25.5" customHeight="1">
      <c r="A9526" t="inlineStr">
        <is>
          <t>kung fu (term)</t>
        </is>
      </c>
      <c r="B9526" t="inlineStr">
        <is>
          <t>Day in the life of a Kung Fu master</t>
        </is>
      </c>
      <c r="C9526"/>
      <c r="D9526"/>
      <c r="E9526" t="inlineStr">
        <is>
          <t>https://www.youtube.com/results?search_query=Day+in+the+life+of+a+Kung+Fu+master&amp;sp=EgQgAXAB</t>
        </is>
      </c>
    </row>
    <row r="9527" ht="25.5" customHeight="1">
      <c r="A9527" t="inlineStr">
        <is>
          <t>kung fu (term)</t>
        </is>
      </c>
      <c r="B9527" t="inlineStr">
        <is>
          <t>Kung Fu term explained by martial arts experts</t>
        </is>
      </c>
      <c r="C9527"/>
      <c r="D9527"/>
      <c r="E9527" t="inlineStr">
        <is>
          <t>https://www.youtube.com/results?search_query=Kung+Fu+term+explained+by+martial+arts+experts&amp;sp=EgQgAXAB</t>
        </is>
      </c>
    </row>
    <row r="9528" ht="25.5" customHeight="1">
      <c r="A9528" t="inlineStr">
        <is>
          <t>kung fu (term)</t>
        </is>
      </c>
      <c r="B9528" t="inlineStr">
        <is>
          <t>Essential Kung Fu moves and their terms</t>
        </is>
      </c>
      <c r="C9528"/>
      <c r="D9528"/>
      <c r="E9528" t="inlineStr">
        <is>
          <t>https://www.youtube.com/results?search_query=Essential+Kung+Fu+moves+and+their+terms&amp;sp=EgQgAXAB</t>
        </is>
      </c>
    </row>
    <row r="9529" ht="25.5" customHeight="1">
      <c r="A9529" t="inlineStr">
        <is>
          <t>kung fu (term)</t>
        </is>
      </c>
      <c r="B9529" t="inlineStr">
        <is>
          <t>Insight into the history and philosophy of Kung Fu</t>
        </is>
      </c>
      <c r="C9529"/>
      <c r="D9529"/>
      <c r="E9529" t="inlineStr">
        <is>
          <t>https://www.youtube.com/results?search_query=Insight+into+the+history+and+philosophy+of+Kung+Fu&amp;sp=EgQgAXAB</t>
        </is>
      </c>
    </row>
    <row r="9530" ht="25.5" customHeight="1">
      <c r="A9530" t="inlineStr">
        <is>
          <t>kung fu (term)</t>
        </is>
      </c>
      <c r="B9530" t="inlineStr">
        <is>
          <t>Martial arts workout routine  Kung Fu style</t>
        </is>
      </c>
      <c r="C9530"/>
      <c r="D9530"/>
      <c r="E9530" t="inlineStr">
        <is>
          <t>https://www.youtube.com/results?search_query=Martial+arts+workout+routine++Kung+Fu+style&amp;sp=EgQgAXAB</t>
        </is>
      </c>
    </row>
    <row r="9531" ht="25.5" customHeight="1">
      <c r="A9531" t="inlineStr">
        <is>
          <t>kung fu (term)</t>
        </is>
      </c>
      <c r="B9531" t="inlineStr">
        <is>
          <t>Documentary on the practice of Kung Fu</t>
        </is>
      </c>
      <c r="C9531"/>
      <c r="D9531"/>
      <c r="E9531" t="inlineStr">
        <is>
          <t>https://www.youtube.com/results?search_query=Documentary+on+the+practice+of+Kung+Fu&amp;sp=EgQgAXAB</t>
        </is>
      </c>
    </row>
    <row r="9532" ht="25.5" customHeight="1">
      <c r="A9532" t="inlineStr">
        <is>
          <t>kung fu (term)</t>
        </is>
      </c>
      <c r="B9532" t="inlineStr">
        <is>
          <t>Train like a Kung Fu warrior  step by step guide</t>
        </is>
      </c>
      <c r="C9532"/>
      <c r="D9532"/>
      <c r="E9532" t="inlineStr">
        <is>
          <t>https://www.youtube.com/results?search_query=Train+like+a+Kung+Fu+warrior++step+by+step+guide&amp;sp=EgQgAXAB</t>
        </is>
      </c>
    </row>
    <row r="9533" ht="25.5" customHeight="1">
      <c r="A9533" t="inlineStr">
        <is>
          <t>kung fu (term)</t>
        </is>
      </c>
      <c r="B9533" t="inlineStr">
        <is>
          <t>Secrets of Kung Fu mastery uncovered  talk by professionals</t>
        </is>
      </c>
      <c r="C9533"/>
      <c r="D9533"/>
      <c r="E9533" t="inlineStr">
        <is>
          <t>https://www.youtube.com/results?search_query=Secrets+of+Kung+Fu+mastery+uncovered++talk+by+professionals&amp;sp=EgQgAXAB</t>
        </is>
      </c>
    </row>
    <row r="9534" ht="25.5" customHeight="1">
      <c r="A9534" t="inlineStr">
        <is>
          <t>modern arnis</t>
        </is>
      </c>
      <c r="B9534" t="inlineStr">
        <is>
          <t>How to start learning Modern Arnis</t>
        </is>
      </c>
      <c r="C9534"/>
      <c r="D9534"/>
      <c r="E9534" t="inlineStr">
        <is>
          <t>https://www.youtube.com/results?search_query=How+to+start+learning+Modern+Arnis&amp;sp=EgQgAXAB</t>
        </is>
      </c>
    </row>
    <row r="9535" ht="25.5" customHeight="1">
      <c r="A9535" t="inlineStr">
        <is>
          <t>modern arnis</t>
        </is>
      </c>
      <c r="B9535" t="inlineStr">
        <is>
          <t>Basic techniques of Modern Arnis</t>
        </is>
      </c>
      <c r="C9535"/>
      <c r="D9535"/>
      <c r="E9535" t="inlineStr">
        <is>
          <t>https://www.youtube.com/results?search_query=Basic+techniques+of+Modern+Arnis&amp;sp=EgQgAXAB</t>
        </is>
      </c>
    </row>
    <row r="9536" ht="25.5" customHeight="1">
      <c r="A9536" t="inlineStr">
        <is>
          <t>modern arnis</t>
        </is>
      </c>
      <c r="B9536" t="inlineStr">
        <is>
          <t>Day in the life of a Modern Arnis master</t>
        </is>
      </c>
      <c r="C9536"/>
      <c r="D9536"/>
      <c r="E9536" t="inlineStr">
        <is>
          <t>https://www.youtube.com/results?search_query=Day+in+the+life+of+a+Modern+Arnis+master&amp;sp=EgQgAXAB</t>
        </is>
      </c>
    </row>
    <row r="9537" ht="25.5" customHeight="1">
      <c r="A9537" t="inlineStr">
        <is>
          <t>modern arnis</t>
        </is>
      </c>
      <c r="B9537" t="inlineStr">
        <is>
          <t>Evolution of Modern Arnis</t>
        </is>
      </c>
      <c r="C9537"/>
      <c r="D9537"/>
      <c r="E9537" t="inlineStr">
        <is>
          <t>https://www.youtube.com/results?search_query=Evolution+of+Modern+Arnis&amp;sp=EgQgAXAB</t>
        </is>
      </c>
    </row>
    <row r="9538" ht="25.5" customHeight="1">
      <c r="A9538" t="inlineStr">
        <is>
          <t>modern arnis</t>
        </is>
      </c>
      <c r="B9538" t="inlineStr">
        <is>
          <t>Modern Arnis Tutorial for beginners</t>
        </is>
      </c>
      <c r="C9538"/>
      <c r="D9538"/>
      <c r="E9538" t="inlineStr">
        <is>
          <t>https://www.youtube.com/results?search_query=Modern+Arnis+Tutorial+for+beginners&amp;sp=EgQgAXAB</t>
        </is>
      </c>
    </row>
    <row r="9539" ht="25.5" customHeight="1">
      <c r="A9539" t="inlineStr">
        <is>
          <t>modern arnis</t>
        </is>
      </c>
      <c r="B9539" t="inlineStr">
        <is>
          <t>Advanced Modern Arnis moves</t>
        </is>
      </c>
      <c r="C9539"/>
      <c r="D9539"/>
      <c r="E9539" t="inlineStr">
        <is>
          <t>https://www.youtube.com/results?search_query=Advanced+Modern+Arnis+moves&amp;sp=EgQgAXAB</t>
        </is>
      </c>
    </row>
    <row r="9540" ht="25.5" customHeight="1">
      <c r="A9540" t="inlineStr">
        <is>
          <t>modern arnis</t>
        </is>
      </c>
      <c r="B9540" t="inlineStr">
        <is>
          <t>Practical use of Modern Arnis in selfdefense</t>
        </is>
      </c>
      <c r="C9540"/>
      <c r="D9540"/>
      <c r="E9540" t="inlineStr">
        <is>
          <t>https://www.youtube.com/results?search_query=Practical+use+of+Modern+Arnis+in+selfdefense&amp;sp=EgQgAXAB</t>
        </is>
      </c>
    </row>
    <row r="9541" ht="25.5" customHeight="1">
      <c r="A9541" t="inlineStr">
        <is>
          <t>modern arnis</t>
        </is>
      </c>
      <c r="B9541" t="inlineStr">
        <is>
          <t>Difference between Modern Arnis and traditional Arnis</t>
        </is>
      </c>
      <c r="C9541"/>
      <c r="D9541"/>
      <c r="E9541" t="inlineStr">
        <is>
          <t>https://www.youtube.com/results?search_query=Difference+between+Modern+Arnis+and+traditional+Arnis&amp;sp=EgQgAXAB</t>
        </is>
      </c>
    </row>
    <row r="9542" ht="25.5" customHeight="1">
      <c r="A9542" t="inlineStr">
        <is>
          <t>modern arnis</t>
        </is>
      </c>
      <c r="B9542" t="inlineStr">
        <is>
          <t>The role of sticks in Modern Arnis</t>
        </is>
      </c>
      <c r="C9542"/>
      <c r="D9542"/>
      <c r="E9542" t="inlineStr">
        <is>
          <t>https://www.youtube.com/results?search_query=The+role+of+sticks+in+Modern+Arnis&amp;sp=EgQgAXAB</t>
        </is>
      </c>
    </row>
    <row r="9543" ht="25.5" customHeight="1">
      <c r="A9543" t="inlineStr">
        <is>
          <t>modern arnis</t>
        </is>
      </c>
      <c r="B9543" t="inlineStr">
        <is>
          <t>Competition rules and scoring system in Modern Arnis</t>
        </is>
      </c>
      <c r="C9543"/>
      <c r="D9543"/>
      <c r="E9543" t="inlineStr">
        <is>
          <t>https://www.youtube.com/results?search_query=Competition+rules+and+scoring+system+in+Modern+Arnis&amp;sp=EgQgAXAB</t>
        </is>
      </c>
    </row>
    <row r="9544" ht="25.5" customHeight="1">
      <c r="A9544" t="inlineStr">
        <is>
          <t>okinawan kobudō</t>
        </is>
      </c>
      <c r="B9544" t="inlineStr">
        <is>
          <t>How to start learning Okinawan Kobudo</t>
        </is>
      </c>
      <c r="C9544"/>
      <c r="D9544"/>
      <c r="E9544" t="inlineStr">
        <is>
          <t>https://www.youtube.com/results?search_query=How+to+start+learning+Okinawan+Kobudo&amp;sp=EgQgAXAB</t>
        </is>
      </c>
    </row>
    <row r="9545" ht="25.5" customHeight="1">
      <c r="A9545" t="inlineStr">
        <is>
          <t>okinawan kobudō</t>
        </is>
      </c>
      <c r="B9545" t="inlineStr">
        <is>
          <t>Basic techniques of Okinawan Kobudo</t>
        </is>
      </c>
      <c r="C9545"/>
      <c r="D9545"/>
      <c r="E9545" t="inlineStr">
        <is>
          <t>https://www.youtube.com/results?search_query=Basic+techniques+of+Okinawan+Kobudo&amp;sp=EgQgAXAB</t>
        </is>
      </c>
    </row>
    <row r="9546" ht="25.5" customHeight="1">
      <c r="A9546" t="inlineStr">
        <is>
          <t>okinawan kobudō</t>
        </is>
      </c>
      <c r="B9546" t="inlineStr">
        <is>
          <t>Day in the life of Okinawan Kobudo practitioner</t>
        </is>
      </c>
      <c r="C9546"/>
      <c r="D9546"/>
      <c r="E9546" t="inlineStr">
        <is>
          <t>https://www.youtube.com/results?search_query=Day+in+the+life+of+Okinawan+Kobudo+practitioner&amp;sp=EgQgAXAB</t>
        </is>
      </c>
    </row>
    <row r="9547" ht="25.5" customHeight="1">
      <c r="A9547" t="inlineStr">
        <is>
          <t>okinawan kobudō</t>
        </is>
      </c>
      <c r="B9547" t="inlineStr">
        <is>
          <t>Okinawa Kobudo tournaments highlights</t>
        </is>
      </c>
      <c r="C9547"/>
      <c r="D9547"/>
      <c r="E9547" t="inlineStr">
        <is>
          <t>https://www.youtube.com/results?search_query=Okinawa+Kobudo+tournaments+highlights&amp;sp=EgQgAXAB</t>
        </is>
      </c>
    </row>
    <row r="9548" ht="25.5" customHeight="1">
      <c r="A9548" t="inlineStr">
        <is>
          <t>okinawan kobudō</t>
        </is>
      </c>
      <c r="B9548" t="inlineStr">
        <is>
          <t>Mastering the weapons of Kobudo</t>
        </is>
      </c>
      <c r="C9548"/>
      <c r="D9548"/>
      <c r="E9548" t="inlineStr">
        <is>
          <t>https://www.youtube.com/results?search_query=Mastering+the+weapons+of+Kobudo&amp;sp=EgQgAXAB</t>
        </is>
      </c>
    </row>
    <row r="9549" ht="25.5" customHeight="1">
      <c r="A9549" t="inlineStr">
        <is>
          <t>okinawan kobudō</t>
        </is>
      </c>
      <c r="B9549" t="inlineStr">
        <is>
          <t>Popular Okinawan Kobudo Forms to practice</t>
        </is>
      </c>
      <c r="C9549"/>
      <c r="D9549"/>
      <c r="E9549" t="inlineStr">
        <is>
          <t>https://www.youtube.com/results?search_query=Popular+Okinawan+Kobudo+Forms+to+practice&amp;sp=EgQgAXAB</t>
        </is>
      </c>
    </row>
    <row r="9550" ht="25.5" customHeight="1">
      <c r="A9550" t="inlineStr">
        <is>
          <t>okinawan kobudō</t>
        </is>
      </c>
      <c r="B9550" t="inlineStr">
        <is>
          <t>Okinawa Kobudo training routine for beginners</t>
        </is>
      </c>
      <c r="C9550"/>
      <c r="D9550"/>
      <c r="E9550" t="inlineStr">
        <is>
          <t>https://www.youtube.com/results?search_query=Okinawa+Kobudo+training+routine+for+beginners&amp;sp=EgQgAXAB</t>
        </is>
      </c>
    </row>
    <row r="9551" ht="25.5" customHeight="1">
      <c r="A9551" t="inlineStr">
        <is>
          <t>okinawan kobudō</t>
        </is>
      </c>
      <c r="B9551" t="inlineStr">
        <is>
          <t>Okinawan Kobudo world champion match videos</t>
        </is>
      </c>
      <c r="C9551"/>
      <c r="D9551"/>
      <c r="E9551" t="inlineStr">
        <is>
          <t>https://www.youtube.com/results?search_query=Okinawan+Kobudo+world+champion+match+videos&amp;sp=EgQgAXAB</t>
        </is>
      </c>
    </row>
    <row r="9552" ht="25.5" customHeight="1">
      <c r="A9552" t="inlineStr">
        <is>
          <t>okinawan kobudō</t>
        </is>
      </c>
      <c r="B9552" t="inlineStr">
        <is>
          <t>Historical overview and principles of Okinawan Kobudo</t>
        </is>
      </c>
      <c r="C9552"/>
      <c r="D9552"/>
      <c r="E9552" t="inlineStr">
        <is>
          <t>https://www.youtube.com/results?search_query=Historical+overview+and+principles+of+Okinawan+Kobudo&amp;sp=EgQgAXAB</t>
        </is>
      </c>
    </row>
    <row r="9553" ht="25.5" customHeight="1">
      <c r="A9553" t="inlineStr">
        <is>
          <t>okinawan kobudō</t>
        </is>
      </c>
      <c r="B9553" t="inlineStr">
        <is>
          <t>Steps to improve in Okinawan Kobudo</t>
        </is>
      </c>
      <c r="C9553"/>
      <c r="D9553"/>
      <c r="E9553" t="inlineStr">
        <is>
          <t>https://www.youtube.com/results?search_query=Steps+to+improve+in+Okinawan+Kobudo&amp;sp=EgQgAXAB</t>
        </is>
      </c>
    </row>
    <row r="9554" ht="25.5" customHeight="1">
      <c r="A9554" t="inlineStr">
        <is>
          <t>wushu (sport)</t>
        </is>
      </c>
      <c r="B9554" t="inlineStr">
        <is>
          <t>Wushu sport basics and tutorial</t>
        </is>
      </c>
      <c r="C9554"/>
      <c r="D9554"/>
      <c r="E9554" t="inlineStr">
        <is>
          <t>https://www.youtube.com/results?search_query=Wushu+sport+basics+and+tutorial&amp;sp=EgQgAXAB</t>
        </is>
      </c>
    </row>
    <row r="9555" ht="25.5" customHeight="1">
      <c r="A9555" t="inlineStr">
        <is>
          <t>wushu (sport)</t>
        </is>
      </c>
      <c r="B9555" t="inlineStr">
        <is>
          <t>How to start practicing Wushu for beginners</t>
        </is>
      </c>
      <c r="C9555"/>
      <c r="D9555"/>
      <c r="E9555" t="inlineStr">
        <is>
          <t>https://www.youtube.com/results?search_query=How+to+start+practicing+Wushu+for+beginners&amp;sp=EgQgAXAB</t>
        </is>
      </c>
    </row>
    <row r="9556" ht="25.5" customHeight="1">
      <c r="A9556" t="inlineStr">
        <is>
          <t>wushu (sport)</t>
        </is>
      </c>
      <c r="B9556" t="inlineStr">
        <is>
          <t>Best Wushu sports performances and demonstrations</t>
        </is>
      </c>
      <c r="C9556"/>
      <c r="D9556"/>
      <c r="E9556" t="inlineStr">
        <is>
          <t>https://www.youtube.com/results?search_query=Best+Wushu+sports+performances+and+demonstrations&amp;sp=EgQgAXAB</t>
        </is>
      </c>
    </row>
    <row r="9557" ht="25.5" customHeight="1">
      <c r="A9557" t="inlineStr">
        <is>
          <t>wushu (sport)</t>
        </is>
      </c>
      <c r="B9557" t="inlineStr">
        <is>
          <t>Day in the life of a Wushu athlete</t>
        </is>
      </c>
      <c r="C9557"/>
      <c r="D9557"/>
      <c r="E9557" t="inlineStr">
        <is>
          <t>https://www.youtube.com/results?search_query=Day+in+the+life+of+a+Wushu+athlete&amp;sp=EgQgAXAB</t>
        </is>
      </c>
    </row>
    <row r="9558" ht="25.5" customHeight="1">
      <c r="A9558" t="inlineStr">
        <is>
          <t>wushu (sport)</t>
        </is>
      </c>
      <c r="B9558" t="inlineStr">
        <is>
          <t>Wushu sport championship highlights</t>
        </is>
      </c>
      <c r="C9558"/>
      <c r="D9558"/>
      <c r="E9558" t="inlineStr">
        <is>
          <t>https://www.youtube.com/results?search_query=Wushu+sport+championship+highlights&amp;sp=EgQgAXAB</t>
        </is>
      </c>
    </row>
    <row r="9559" ht="25.5" customHeight="1">
      <c r="A9559" t="inlineStr">
        <is>
          <t>wushu (sport)</t>
        </is>
      </c>
      <c r="B9559" t="inlineStr">
        <is>
          <t>Wushu training exercises and techniques</t>
        </is>
      </c>
      <c r="C9559"/>
      <c r="D9559"/>
      <c r="E9559" t="inlineStr">
        <is>
          <t>https://www.youtube.com/results?search_query=Wushu+training+exercises+and+techniques&amp;sp=EgQgAXAB</t>
        </is>
      </c>
    </row>
    <row r="9560" ht="25.5" customHeight="1">
      <c r="A9560" t="inlineStr">
        <is>
          <t>wushu (sport)</t>
        </is>
      </c>
      <c r="B9560" t="inlineStr">
        <is>
          <t>Essential Wushu moves to learn</t>
        </is>
      </c>
      <c r="C9560"/>
      <c r="D9560"/>
      <c r="E9560" t="inlineStr">
        <is>
          <t>https://www.youtube.com/results?search_query=Essential+Wushu+moves+to+learn&amp;sp=EgQgAXAB</t>
        </is>
      </c>
    </row>
    <row r="9561" ht="25.5" customHeight="1">
      <c r="A9561" t="inlineStr">
        <is>
          <t>wushu (sport)</t>
        </is>
      </c>
      <c r="B9561" t="inlineStr">
        <is>
          <t>The history and evolution of Wushu sport</t>
        </is>
      </c>
      <c r="C9561"/>
      <c r="D9561"/>
      <c r="E9561" t="inlineStr">
        <is>
          <t>https://www.youtube.com/results?search_query=The+history+and+evolution+of+Wushu+sport&amp;sp=EgQgAXAB</t>
        </is>
      </c>
    </row>
    <row r="9562" ht="25.5" customHeight="1">
      <c r="A9562" t="inlineStr">
        <is>
          <t>wushu (sport)</t>
        </is>
      </c>
      <c r="B9562" t="inlineStr">
        <is>
          <t>Mastery of Wushu: Advanced techniques and tips</t>
        </is>
      </c>
      <c r="C9562"/>
      <c r="D9562"/>
      <c r="E9562" t="inlineStr">
        <is>
          <t>https://www.youtube.com/results?search_query=Mastery+of+Wushu:+Advanced+techniques+and+tips&amp;sp=EgQgAXAB</t>
        </is>
      </c>
    </row>
    <row r="9563" ht="25.5" customHeight="1">
      <c r="A9563" t="inlineStr">
        <is>
          <t>wushu (sport)</t>
        </is>
      </c>
      <c r="B9563" t="inlineStr">
        <is>
          <t>Impact of Wushu sport on physical and mental health</t>
        </is>
      </c>
      <c r="C9563"/>
      <c r="D9563"/>
      <c r="E9563" t="inlineStr">
        <is>
          <t>https://www.youtube.com/results?search_query=Impact+of+Wushu+sport+on+physical+and+mental+health&amp;sp=EgQgAXAB</t>
        </is>
      </c>
    </row>
    <row r="9564" ht="25.5" customHeight="1">
      <c r="A9564" t="inlineStr">
        <is>
          <t>battōjutsu</t>
        </is>
      </c>
      <c r="B9564" t="inlineStr">
        <is>
          <t>Battōjutsu basics for beginners tutorial video</t>
        </is>
      </c>
      <c r="C9564"/>
      <c r="D9564"/>
      <c r="E9564" t="inlineStr">
        <is>
          <t>https://www.youtube.com/results?search_query=Battōjutsu+basics+for+beginners+tutorial+video&amp;sp=EgQgAXAB</t>
        </is>
      </c>
    </row>
    <row r="9565" ht="25.5" customHeight="1">
      <c r="A9565" t="inlineStr">
        <is>
          <t>battōjutsu</t>
        </is>
      </c>
      <c r="B9565" t="inlineStr">
        <is>
          <t>Understanding the art of Battōjutsu YouTube</t>
        </is>
      </c>
      <c r="C9565"/>
      <c r="D9565"/>
      <c r="E9565" t="inlineStr">
        <is>
          <t>https://www.youtube.com/results?search_query=Understanding+the+art+of+Battōjutsu+YouTube&amp;sp=EgQgAXAB</t>
        </is>
      </c>
    </row>
    <row r="9566" ht="25.5" customHeight="1">
      <c r="A9566" t="inlineStr">
        <is>
          <t>battōjutsu</t>
        </is>
      </c>
      <c r="B9566" t="inlineStr">
        <is>
          <t>How to practice Battōjutsu at home</t>
        </is>
      </c>
      <c r="C9566"/>
      <c r="D9566"/>
      <c r="E9566" t="inlineStr">
        <is>
          <t>https://www.youtube.com/results?search_query=How+to+practice+Battōjutsu+at+home&amp;sp=EgQgAXAB</t>
        </is>
      </c>
    </row>
    <row r="9567" ht="25.5" customHeight="1">
      <c r="A9567" t="inlineStr">
        <is>
          <t>battōjutsu</t>
        </is>
      </c>
      <c r="B9567" t="inlineStr">
        <is>
          <t>Step by step guide to learning Battōjutsu</t>
        </is>
      </c>
      <c r="C9567"/>
      <c r="D9567"/>
      <c r="E9567" t="inlineStr">
        <is>
          <t>https://www.youtube.com/results?search_query=Step+by+step+guide+to+learning+Battōjutsu&amp;sp=EgQgAXAB</t>
        </is>
      </c>
    </row>
    <row r="9568" ht="25.5" customHeight="1">
      <c r="A9568" t="inlineStr">
        <is>
          <t>battōjutsu</t>
        </is>
      </c>
      <c r="B9568" t="inlineStr">
        <is>
          <t>Day in the life of a Battōjutsu practitioner</t>
        </is>
      </c>
      <c r="C9568"/>
      <c r="D9568"/>
      <c r="E9568" t="inlineStr">
        <is>
          <t>https://www.youtube.com/results?search_query=Day+in+the+life+of+a+Battōjutsu+practitioner&amp;sp=EgQgAXAB</t>
        </is>
      </c>
    </row>
    <row r="9569" ht="25.5" customHeight="1">
      <c r="A9569" t="inlineStr">
        <is>
          <t>battōjutsu</t>
        </is>
      </c>
      <c r="B9569" t="inlineStr">
        <is>
          <t>Battōjutsu vs Iaido comparison video</t>
        </is>
      </c>
      <c r="C9569"/>
      <c r="D9569"/>
      <c r="E9569" t="inlineStr">
        <is>
          <t>https://www.youtube.com/results?search_query=Battōjutsu+vs+Iaido+comparison+video&amp;sp=EgQgAXAB</t>
        </is>
      </c>
    </row>
    <row r="9570" ht="25.5" customHeight="1">
      <c r="A9570" t="inlineStr">
        <is>
          <t>battōjutsu</t>
        </is>
      </c>
      <c r="B9570" t="inlineStr">
        <is>
          <t>Key techniques in Battōjutsu explained</t>
        </is>
      </c>
      <c r="C9570"/>
      <c r="D9570"/>
      <c r="E9570" t="inlineStr">
        <is>
          <t>https://www.youtube.com/results?search_query=Key+techniques+in+Battōjutsu+explained&amp;sp=EgQgAXAB</t>
        </is>
      </c>
    </row>
    <row r="9571" ht="25.5" customHeight="1">
      <c r="A9571" t="inlineStr">
        <is>
          <t>battōjutsu</t>
        </is>
      </c>
      <c r="B9571" t="inlineStr">
        <is>
          <t>Battōjutsu training routines and exercises</t>
        </is>
      </c>
      <c r="C9571"/>
      <c r="D9571"/>
      <c r="E9571" t="inlineStr">
        <is>
          <t>https://www.youtube.com/results?search_query=Battōjutsu+training+routines+and+exercises&amp;sp=EgQgAXAB</t>
        </is>
      </c>
    </row>
    <row r="9572" ht="25.5" customHeight="1">
      <c r="A9572" t="inlineStr">
        <is>
          <t>battōjutsu</t>
        </is>
      </c>
      <c r="B9572" t="inlineStr">
        <is>
          <t>Mastery of Battōjutsu – Expert techniques tutorial</t>
        </is>
      </c>
      <c r="C9572"/>
      <c r="D9572"/>
      <c r="E9572" t="inlineStr">
        <is>
          <t>https://www.youtube.com/results?search_query=Mastery+of+Battōjutsu+–+Expert+techniques+tutorial&amp;sp=EgQgAXAB</t>
        </is>
      </c>
    </row>
    <row r="9573" ht="25.5" customHeight="1">
      <c r="A9573" t="inlineStr">
        <is>
          <t>battōjutsu</t>
        </is>
      </c>
      <c r="B9573" t="inlineStr">
        <is>
          <t>Documentary on history of Battōjutsu.</t>
        </is>
      </c>
      <c r="C9573"/>
      <c r="D9573"/>
      <c r="E9573" t="inlineStr">
        <is>
          <t>https://www.youtube.com/results?search_query=Documentary+on+history+of+Battōjutsu.&amp;sp=EgQgAXAB</t>
        </is>
      </c>
    </row>
    <row r="9574" ht="25.5" customHeight="1">
      <c r="A9574" t="inlineStr">
        <is>
          <t>eskrima</t>
        </is>
      </c>
      <c r="B9574" t="inlineStr">
        <is>
          <t>How to start training in Eskrima</t>
        </is>
      </c>
      <c r="C9574"/>
      <c r="D9574"/>
      <c r="E9574" t="inlineStr">
        <is>
          <t>https://www.youtube.com/results?search_query=How+to+start+training+in+Eskrima&amp;sp=EgQgAXAB</t>
        </is>
      </c>
    </row>
    <row r="9575" ht="25.5" customHeight="1">
      <c r="A9575" t="inlineStr">
        <is>
          <t>eskrima</t>
        </is>
      </c>
      <c r="B9575" t="inlineStr">
        <is>
          <t>Basic Eskrima techniques for beginners</t>
        </is>
      </c>
      <c r="C9575"/>
      <c r="D9575"/>
      <c r="E9575" t="inlineStr">
        <is>
          <t>https://www.youtube.com/results?search_query=Basic+Eskrima+techniques+for+beginners&amp;sp=EgQgAXAB</t>
        </is>
      </c>
    </row>
    <row r="9576" ht="25.5" customHeight="1">
      <c r="A9576" t="inlineStr">
        <is>
          <t>eskrima</t>
        </is>
      </c>
      <c r="B9576" t="inlineStr">
        <is>
          <t>Day in the life of an Eskrima instructor</t>
        </is>
      </c>
      <c r="C9576"/>
      <c r="D9576"/>
      <c r="E9576" t="inlineStr">
        <is>
          <t>https://www.youtube.com/results?search_query=Day+in+the+life+of+an+Eskrima+instructor&amp;sp=EgQgAXAB</t>
        </is>
      </c>
    </row>
    <row r="9577" ht="25.5" customHeight="1">
      <c r="A9577" t="inlineStr">
        <is>
          <t>eskrima</t>
        </is>
      </c>
      <c r="B9577" t="inlineStr">
        <is>
          <t>Eskrima demonstration by world champions</t>
        </is>
      </c>
      <c r="C9577"/>
      <c r="D9577"/>
      <c r="E9577" t="inlineStr">
        <is>
          <t>https://www.youtube.com/results?search_query=Eskrima+demonstration+by+world+champions&amp;sp=EgQgAXAB</t>
        </is>
      </c>
    </row>
    <row r="9578" ht="25.5" customHeight="1">
      <c r="A9578" t="inlineStr">
        <is>
          <t>eskrima</t>
        </is>
      </c>
      <c r="B9578" t="inlineStr">
        <is>
          <t>Advanced Eskrima training tips and techniques</t>
        </is>
      </c>
      <c r="C9578"/>
      <c r="D9578"/>
      <c r="E9578" t="inlineStr">
        <is>
          <t>https://www.youtube.com/results?search_query=Advanced+Eskrima+training+tips+and+techniques&amp;sp=EgQgAXAB</t>
        </is>
      </c>
    </row>
    <row r="9579" ht="25.5" customHeight="1">
      <c r="A9579" t="inlineStr">
        <is>
          <t>eskrima</t>
        </is>
      </c>
      <c r="B9579" t="inlineStr">
        <is>
          <t>Best practice routines for Eskrima</t>
        </is>
      </c>
      <c r="C9579"/>
      <c r="D9579"/>
      <c r="E9579" t="inlineStr">
        <is>
          <t>https://www.youtube.com/results?search_query=Best+practice+routines+for+Eskrima&amp;sp=EgQgAXAB</t>
        </is>
      </c>
    </row>
    <row r="9580" ht="25.5" customHeight="1">
      <c r="A9580" t="inlineStr">
        <is>
          <t>eskrima</t>
        </is>
      </c>
      <c r="B9580" t="inlineStr">
        <is>
          <t>Eskrima: history and cultural significance</t>
        </is>
      </c>
      <c r="C9580"/>
      <c r="D9580"/>
      <c r="E9580" t="inlineStr">
        <is>
          <t>https://www.youtube.com/results?search_query=Eskrima:+history+and+cultural+significance&amp;sp=EgQgAXAB</t>
        </is>
      </c>
    </row>
    <row r="9581" ht="25.5" customHeight="1">
      <c r="A9581" t="inlineStr">
        <is>
          <t>eskrima</t>
        </is>
      </c>
      <c r="B9581" t="inlineStr">
        <is>
          <t>Step by step guide to Eskrima stick fighting</t>
        </is>
      </c>
      <c r="C9581"/>
      <c r="D9581"/>
      <c r="E9581" t="inlineStr">
        <is>
          <t>https://www.youtube.com/results?search_query=Step+by+step+guide+to+Eskrima+stick+fighting&amp;sp=EgQgAXAB</t>
        </is>
      </c>
    </row>
    <row r="9582" ht="25.5" customHeight="1">
      <c r="A9582" t="inlineStr">
        <is>
          <t>eskrima</t>
        </is>
      </c>
      <c r="B9582" t="inlineStr">
        <is>
          <t>Eskrima selfdefense real life applications</t>
        </is>
      </c>
      <c r="C9582"/>
      <c r="D9582"/>
      <c r="E9582" t="inlineStr">
        <is>
          <t>https://www.youtube.com/results?search_query=Eskrima+selfdefense+real+life+applications&amp;sp=EgQgAXAB</t>
        </is>
      </c>
    </row>
    <row r="9583" ht="25.5" customHeight="1">
      <c r="A9583" t="inlineStr">
        <is>
          <t>eskrima</t>
        </is>
      </c>
      <c r="B9583" t="inlineStr">
        <is>
          <t>Intensive Eskrima training at home</t>
        </is>
      </c>
      <c r="C9583"/>
      <c r="D9583"/>
      <c r="E9583" t="inlineStr">
        <is>
          <t>https://www.youtube.com/results?search_query=Intensive+Eskrima+training+at+home&amp;sp=EgQgAXAB</t>
        </is>
      </c>
    </row>
    <row r="9584" ht="25.5" customHeight="1">
      <c r="A9584" t="inlineStr">
        <is>
          <t>gatka</t>
        </is>
      </c>
      <c r="B9584" t="inlineStr">
        <is>
          <t>Gatka basics for beginners</t>
        </is>
      </c>
      <c r="C9584"/>
      <c r="D9584"/>
      <c r="E9584" t="inlineStr">
        <is>
          <t>https://www.youtube.com/results?search_query=Gatka+basics+for+beginners&amp;sp=EgQgAXAB</t>
        </is>
      </c>
    </row>
    <row r="9585" ht="25.5" customHeight="1">
      <c r="A9585" t="inlineStr">
        <is>
          <t>gatka</t>
        </is>
      </c>
      <c r="B9585" t="inlineStr">
        <is>
          <t>How to practice Gatka at home</t>
        </is>
      </c>
      <c r="C9585"/>
      <c r="D9585"/>
      <c r="E9585" t="inlineStr">
        <is>
          <t>https://www.youtube.com/results?search_query=How+to+practice+Gatka+at+home&amp;sp=EgQgAXAB</t>
        </is>
      </c>
    </row>
    <row r="9586" ht="25.5" customHeight="1">
      <c r="A9586" t="inlineStr">
        <is>
          <t>gatka</t>
        </is>
      </c>
      <c r="B9586" t="inlineStr">
        <is>
          <t>Gatka training classes</t>
        </is>
      </c>
      <c r="C9586"/>
      <c r="D9586"/>
      <c r="E9586" t="inlineStr">
        <is>
          <t>https://www.youtube.com/results?search_query=Gatka+training+classes&amp;sp=EgQgAXAB</t>
        </is>
      </c>
    </row>
    <row r="9587" ht="25.5" customHeight="1">
      <c r="A9587" t="inlineStr">
        <is>
          <t>gatka</t>
        </is>
      </c>
      <c r="B9587" t="inlineStr">
        <is>
          <t>Day in the life of a Gatka practitioner</t>
        </is>
      </c>
      <c r="C9587"/>
      <c r="D9587"/>
      <c r="E9587" t="inlineStr">
        <is>
          <t>https://www.youtube.com/results?search_query=Day+in+the+life+of+a+Gatka+practitioner&amp;sp=EgQgAXAB</t>
        </is>
      </c>
    </row>
    <row r="9588" ht="25.5" customHeight="1">
      <c r="A9588" t="inlineStr">
        <is>
          <t>gatka</t>
        </is>
      </c>
      <c r="B9588" t="inlineStr">
        <is>
          <t>Gatka sword fighting techniques</t>
        </is>
      </c>
      <c r="C9588"/>
      <c r="D9588"/>
      <c r="E9588" t="inlineStr">
        <is>
          <t>https://www.youtube.com/results?search_query=Gatka+sword+fighting+techniques&amp;sp=EgQgAXAB</t>
        </is>
      </c>
    </row>
    <row r="9589" ht="25.5" customHeight="1">
      <c r="A9589" t="inlineStr">
        <is>
          <t>gatka</t>
        </is>
      </c>
      <c r="B9589" t="inlineStr">
        <is>
          <t>Gatka versus other martial arts</t>
        </is>
      </c>
      <c r="C9589"/>
      <c r="D9589"/>
      <c r="E9589" t="inlineStr">
        <is>
          <t>https://www.youtube.com/results?search_query=Gatka+versus+other+martial+arts&amp;sp=EgQgAXAB</t>
        </is>
      </c>
    </row>
    <row r="9590" ht="25.5" customHeight="1">
      <c r="A9590" t="inlineStr">
        <is>
          <t>gatka</t>
        </is>
      </c>
      <c r="B9590" t="inlineStr">
        <is>
          <t>Documentary about Gatka history</t>
        </is>
      </c>
      <c r="C9590"/>
      <c r="D9590"/>
      <c r="E9590" t="inlineStr">
        <is>
          <t>https://www.youtube.com/results?search_query=Documentary+about+Gatka+history&amp;sp=EgQgAXAB</t>
        </is>
      </c>
    </row>
    <row r="9591" ht="25.5" customHeight="1">
      <c r="A9591" t="inlineStr">
        <is>
          <t>gatka</t>
        </is>
      </c>
      <c r="B9591" t="inlineStr">
        <is>
          <t>Famous Gatka fighters and their techniques</t>
        </is>
      </c>
      <c r="C9591"/>
      <c r="D9591"/>
      <c r="E9591" t="inlineStr">
        <is>
          <t>https://www.youtube.com/results?search_query=Famous+Gatka+fighters+and+their+techniques&amp;sp=EgQgAXAB</t>
        </is>
      </c>
    </row>
    <row r="9592" ht="25.5" customHeight="1">
      <c r="A9592" t="inlineStr">
        <is>
          <t>gatka</t>
        </is>
      </c>
      <c r="B9592" t="inlineStr">
        <is>
          <t>Gatka competition rules</t>
        </is>
      </c>
      <c r="C9592"/>
      <c r="D9592"/>
      <c r="E9592" t="inlineStr">
        <is>
          <t>https://www.youtube.com/results?search_query=Gatka+competition+rules&amp;sp=EgQgAXAB</t>
        </is>
      </c>
    </row>
    <row r="9593" ht="25.5" customHeight="1">
      <c r="A9593" t="inlineStr">
        <is>
          <t>gatka</t>
        </is>
      </c>
      <c r="B9593" t="inlineStr">
        <is>
          <t>Advanced Gatka moves tutorial</t>
        </is>
      </c>
      <c r="C9593"/>
      <c r="D9593"/>
      <c r="E9593" t="inlineStr">
        <is>
          <t>https://www.youtube.com/results?search_query=Advanced+Gatka+moves+tutorial&amp;sp=EgQgAXAB</t>
        </is>
      </c>
    </row>
    <row r="9594" ht="25.5" customHeight="1">
      <c r="A9594" t="inlineStr">
        <is>
          <t>haidong gumdo</t>
        </is>
      </c>
      <c r="B9594" t="inlineStr">
        <is>
          <t>How to start Haidong Gumdo</t>
        </is>
      </c>
      <c r="C9594"/>
      <c r="D9594"/>
      <c r="E9594" t="inlineStr">
        <is>
          <t>https://www.youtube.com/results?search_query=How+to+start+Haidong+Gumdo&amp;sp=EgQgAXAB</t>
        </is>
      </c>
    </row>
    <row r="9595" ht="25.5" customHeight="1">
      <c r="A9595" t="inlineStr">
        <is>
          <t>haidong gumdo</t>
        </is>
      </c>
      <c r="B9595" t="inlineStr">
        <is>
          <t>Basic Haidong Gumdo tutorial for beginners</t>
        </is>
      </c>
      <c r="C9595"/>
      <c r="D9595"/>
      <c r="E9595" t="inlineStr">
        <is>
          <t>https://www.youtube.com/results?search_query=Basic+Haidong+Gumdo+tutorial+for+beginners&amp;sp=EgQgAXAB</t>
        </is>
      </c>
    </row>
    <row r="9596" ht="25.5" customHeight="1">
      <c r="A9596" t="inlineStr">
        <is>
          <t>haidong gumdo</t>
        </is>
      </c>
      <c r="B9596" t="inlineStr">
        <is>
          <t>Training exercises for Haidong Gumdo</t>
        </is>
      </c>
      <c r="C9596"/>
      <c r="D9596"/>
      <c r="E9596" t="inlineStr">
        <is>
          <t>https://www.youtube.com/results?search_query=Training+exercises+for+Haidong+Gumdo&amp;sp=EgQgAXAB</t>
        </is>
      </c>
    </row>
    <row r="9597" ht="25.5" customHeight="1">
      <c r="A9597" t="inlineStr">
        <is>
          <t>haidong gumdo</t>
        </is>
      </c>
      <c r="B9597" t="inlineStr">
        <is>
          <t>Day in the life of a Haidong Gumdo athlete</t>
        </is>
      </c>
      <c r="C9597"/>
      <c r="D9597"/>
      <c r="E9597" t="inlineStr">
        <is>
          <t>https://www.youtube.com/results?search_query=Day+in+the+life+of+a+Haidong+Gumdo+athlete&amp;sp=EgQgAXAB</t>
        </is>
      </c>
    </row>
    <row r="9598" ht="25.5" customHeight="1">
      <c r="A9598" t="inlineStr">
        <is>
          <t>haidong gumdo</t>
        </is>
      </c>
      <c r="B9598" t="inlineStr">
        <is>
          <t>The art and science of Haidong Gumdo</t>
        </is>
      </c>
      <c r="C9598"/>
      <c r="D9598"/>
      <c r="E9598" t="inlineStr">
        <is>
          <t>https://www.youtube.com/results?search_query=The+art+and+science+of+Haidong+Gumdo&amp;sp=EgQgAXAB</t>
        </is>
      </c>
    </row>
    <row r="9599" ht="25.5" customHeight="1">
      <c r="A9599" t="inlineStr">
        <is>
          <t>haidong gumdo</t>
        </is>
      </c>
      <c r="B9599" t="inlineStr">
        <is>
          <t>Haidong Gumdo championships highlights</t>
        </is>
      </c>
      <c r="C9599"/>
      <c r="D9599"/>
      <c r="E9599" t="inlineStr">
        <is>
          <t>https://www.youtube.com/results?search_query=Haidong+Gumdo+championships+highlights&amp;sp=EgQgAXAB</t>
        </is>
      </c>
    </row>
    <row r="9600" ht="25.5" customHeight="1">
      <c r="A9600" t="inlineStr">
        <is>
          <t>haidong gumdo</t>
        </is>
      </c>
      <c r="B9600" t="inlineStr">
        <is>
          <t>Advanced Haidong Gumdo techniques</t>
        </is>
      </c>
      <c r="C9600"/>
      <c r="D9600"/>
      <c r="E9600" t="inlineStr">
        <is>
          <t>https://www.youtube.com/results?search_query=Advanced+Haidong+Gumdo+techniques&amp;sp=EgQgAXAB</t>
        </is>
      </c>
    </row>
    <row r="9601" ht="25.5" customHeight="1">
      <c r="A9601" t="inlineStr">
        <is>
          <t>haidong gumdo</t>
        </is>
      </c>
      <c r="B9601" t="inlineStr">
        <is>
          <t>Haidong Gumdo vs other Martial Arts</t>
        </is>
      </c>
      <c r="C9601"/>
      <c r="D9601"/>
      <c r="E9601" t="inlineStr">
        <is>
          <t>https://www.youtube.com/results?search_query=Haidong+Gumdo+vs+other+Martial+Arts&amp;sp=EgQgAXAB</t>
        </is>
      </c>
    </row>
    <row r="9602" ht="25.5" customHeight="1">
      <c r="A9602" t="inlineStr">
        <is>
          <t>haidong gumdo</t>
        </is>
      </c>
      <c r="B9602" t="inlineStr">
        <is>
          <t>Haidong Gumdo training with professional tips</t>
        </is>
      </c>
      <c r="C9602"/>
      <c r="D9602"/>
      <c r="E9602" t="inlineStr">
        <is>
          <t>https://www.youtube.com/results?search_query=Haidong+Gumdo+training+with+professional+tips&amp;sp=EgQgAXAB</t>
        </is>
      </c>
    </row>
    <row r="9603" ht="25.5" customHeight="1">
      <c r="A9603" t="inlineStr">
        <is>
          <t>haidong gumdo</t>
        </is>
      </c>
      <c r="B9603" t="inlineStr">
        <is>
          <t>Understanding the history of Haidong Gumdo</t>
        </is>
      </c>
      <c r="C9603"/>
      <c r="D9603"/>
      <c r="E9603" t="inlineStr">
        <is>
          <t>https://www.youtube.com/results?search_query=Understanding+the+history+of+Haidong+Gumdo&amp;sp=EgQgAXAB</t>
        </is>
      </c>
    </row>
    <row r="9604" ht="25.5" customHeight="1">
      <c r="A9604" t="inlineStr">
        <is>
          <t>iaidō</t>
        </is>
      </c>
      <c r="B9604" t="inlineStr">
        <is>
          <t>How to start practicing Iaidō</t>
        </is>
      </c>
      <c r="C9604"/>
      <c r="D9604"/>
      <c r="E9604" t="inlineStr">
        <is>
          <t>https://www.youtube.com/results?search_query=How+to+start+practicing+Iaidō&amp;sp=EgQgAXAB</t>
        </is>
      </c>
    </row>
    <row r="9605" ht="25.5" customHeight="1">
      <c r="A9605" t="inlineStr">
        <is>
          <t>iaidō</t>
        </is>
      </c>
      <c r="B9605" t="inlineStr">
        <is>
          <t>Basic Iaidō techniques for beginners</t>
        </is>
      </c>
      <c r="C9605"/>
      <c r="D9605"/>
      <c r="E9605" t="inlineStr">
        <is>
          <t>https://www.youtube.com/results?search_query=Basic+Iaidō+techniques+for+beginners&amp;sp=EgQgAXAB</t>
        </is>
      </c>
    </row>
    <row r="9606" ht="25.5" customHeight="1">
      <c r="A9606" t="inlineStr">
        <is>
          <t>iaidō</t>
        </is>
      </c>
      <c r="B9606" t="inlineStr">
        <is>
          <t>Day in the life of an Iaidō master</t>
        </is>
      </c>
      <c r="C9606"/>
      <c r="D9606"/>
      <c r="E9606" t="inlineStr">
        <is>
          <t>https://www.youtube.com/results?search_query=Day+in+the+life+of+an+Iaidō+master&amp;sp=EgQgAXAB</t>
        </is>
      </c>
    </row>
    <row r="9607" ht="25.5" customHeight="1">
      <c r="A9607" t="inlineStr">
        <is>
          <t>iaidō</t>
        </is>
      </c>
      <c r="B9607" t="inlineStr">
        <is>
          <t>Fundamental movements in Iaidō</t>
        </is>
      </c>
      <c r="C9607"/>
      <c r="D9607"/>
      <c r="E9607" t="inlineStr">
        <is>
          <t>https://www.youtube.com/results?search_query=Fundamental+movements+in+Iaidō&amp;sp=EgQgAXAB</t>
        </is>
      </c>
    </row>
    <row r="9608" ht="25.5" customHeight="1">
      <c r="A9608" t="inlineStr">
        <is>
          <t>iaidō</t>
        </is>
      </c>
      <c r="B9608" t="inlineStr">
        <is>
          <t>Understanding the philosophy behind Iaidō</t>
        </is>
      </c>
      <c r="C9608"/>
      <c r="D9608"/>
      <c r="E9608" t="inlineStr">
        <is>
          <t>https://www.youtube.com/results?search_query=Understanding+the+philosophy+behind+Iaidō&amp;sp=EgQgAXAB</t>
        </is>
      </c>
    </row>
    <row r="9609" ht="25.5" customHeight="1">
      <c r="A9609" t="inlineStr">
        <is>
          <t>iaidō</t>
        </is>
      </c>
      <c r="B9609" t="inlineStr">
        <is>
          <t>Proper care and handling of Iaidō katana</t>
        </is>
      </c>
      <c r="C9609"/>
      <c r="D9609"/>
      <c r="E9609" t="inlineStr">
        <is>
          <t>https://www.youtube.com/results?search_query=Proper+care+and+handling+of+Iaidō+katana&amp;sp=EgQgAXAB</t>
        </is>
      </c>
    </row>
    <row r="9610" ht="25.5" customHeight="1">
      <c r="A9610" t="inlineStr">
        <is>
          <t>iaidō</t>
        </is>
      </c>
      <c r="B9610" t="inlineStr">
        <is>
          <t>Detailed Iaidō training routine</t>
        </is>
      </c>
      <c r="C9610"/>
      <c r="D9610"/>
      <c r="E9610" t="inlineStr">
        <is>
          <t>https://www.youtube.com/results?search_query=Detailed+Iaidō+training+routine&amp;sp=EgQgAXAB</t>
        </is>
      </c>
    </row>
    <row r="9611" ht="25.5" customHeight="1">
      <c r="A9611" t="inlineStr">
        <is>
          <t>iaidō</t>
        </is>
      </c>
      <c r="B9611" t="inlineStr">
        <is>
          <t>Iaidō competitions and tournaments highlights</t>
        </is>
      </c>
      <c r="C9611"/>
      <c r="D9611"/>
      <c r="E9611" t="inlineStr">
        <is>
          <t>https://www.youtube.com/results?search_query=Iaidō+competitions+and+tournaments+highlights&amp;sp=EgQgAXAB</t>
        </is>
      </c>
    </row>
    <row r="9612" ht="25.5" customHeight="1">
      <c r="A9612" t="inlineStr">
        <is>
          <t>iaidō</t>
        </is>
      </c>
      <c r="B9612" t="inlineStr">
        <is>
          <t>Unique aspects of Iaidō compared to other martial arts</t>
        </is>
      </c>
      <c r="C9612"/>
      <c r="D9612"/>
      <c r="E9612" t="inlineStr">
        <is>
          <t>https://www.youtube.com/results?search_query=Unique+aspects+of+Iaidō+compared+to+other+martial+arts&amp;sp=EgQgAXAB</t>
        </is>
      </c>
    </row>
    <row r="9613" ht="25.5" customHeight="1">
      <c r="A9613" t="inlineStr">
        <is>
          <t>iaidō</t>
        </is>
      </c>
      <c r="B9613" t="inlineStr">
        <is>
          <t>Masterclass on Iaidō techniques</t>
        </is>
      </c>
      <c r="C9613"/>
      <c r="D9613"/>
      <c r="E9613" t="inlineStr">
        <is>
          <t>https://www.youtube.com/results?search_query=Masterclass+on+Iaidō+techniques&amp;sp=EgQgAXAB</t>
        </is>
      </c>
    </row>
    <row r="9614" ht="25.5" customHeight="1">
      <c r="A9614" t="inlineStr">
        <is>
          <t>jōdō</t>
        </is>
      </c>
      <c r="B9614" t="inlineStr">
        <is>
          <t>Introduction to Jōdō</t>
        </is>
      </c>
      <c r="C9614"/>
      <c r="D9614"/>
      <c r="E9614" t="inlineStr">
        <is>
          <t>https://www.youtube.com/results?search_query=Introduction+to+Jōdō&amp;sp=EgQgAXAB</t>
        </is>
      </c>
    </row>
    <row r="9615" ht="25.5" customHeight="1">
      <c r="A9615" t="inlineStr">
        <is>
          <t>jōdō</t>
        </is>
      </c>
      <c r="B9615" t="inlineStr">
        <is>
          <t>How to start practicing Jōdō</t>
        </is>
      </c>
      <c r="C9615"/>
      <c r="D9615"/>
      <c r="E9615" t="inlineStr">
        <is>
          <t>https://www.youtube.com/results?search_query=How+to+start+practicing+Jōdō&amp;sp=EgQgAXAB</t>
        </is>
      </c>
    </row>
    <row r="9616" ht="25.5" customHeight="1">
      <c r="A9616" t="inlineStr">
        <is>
          <t>jōdō</t>
        </is>
      </c>
      <c r="B9616" t="inlineStr">
        <is>
          <t>Day in the life of a Jōdō practitioner</t>
        </is>
      </c>
      <c r="C9616"/>
      <c r="D9616"/>
      <c r="E9616" t="inlineStr">
        <is>
          <t>https://www.youtube.com/results?search_query=Day+in+the+life+of+a+Jōdō+practitioner&amp;sp=EgQgAXAB</t>
        </is>
      </c>
    </row>
    <row r="9617" ht="25.5" customHeight="1">
      <c r="A9617" t="inlineStr">
        <is>
          <t>jōdō</t>
        </is>
      </c>
      <c r="B9617" t="inlineStr">
        <is>
          <t>Essential skills for Jōdō beginners</t>
        </is>
      </c>
      <c r="C9617"/>
      <c r="D9617"/>
      <c r="E9617" t="inlineStr">
        <is>
          <t>https://www.youtube.com/results?search_query=Essential+skills+for+Jōdō+beginners&amp;sp=EgQgAXAB</t>
        </is>
      </c>
    </row>
    <row r="9618" ht="25.5" customHeight="1">
      <c r="A9618" t="inlineStr">
        <is>
          <t>jōdō</t>
        </is>
      </c>
      <c r="B9618" t="inlineStr">
        <is>
          <t>Jōdō training exercises</t>
        </is>
      </c>
      <c r="C9618"/>
      <c r="D9618"/>
      <c r="E9618" t="inlineStr">
        <is>
          <t>https://www.youtube.com/results?search_query=Jōdō+training+exercises&amp;sp=EgQgAXAB</t>
        </is>
      </c>
    </row>
    <row r="9619" ht="25.5" customHeight="1">
      <c r="A9619" t="inlineStr">
        <is>
          <t>jōdō</t>
        </is>
      </c>
      <c r="B9619" t="inlineStr">
        <is>
          <t>Jōdō techniques explained</t>
        </is>
      </c>
      <c r="C9619"/>
      <c r="D9619"/>
      <c r="E9619" t="inlineStr">
        <is>
          <t>https://www.youtube.com/results?search_query=Jōdō+techniques+explained&amp;sp=EgQgAXAB</t>
        </is>
      </c>
    </row>
    <row r="9620" ht="25.5" customHeight="1">
      <c r="A9620" t="inlineStr">
        <is>
          <t>jōdō</t>
        </is>
      </c>
      <c r="B9620" t="inlineStr">
        <is>
          <t>History and philosophy of Jōdō</t>
        </is>
      </c>
      <c r="C9620"/>
      <c r="D9620"/>
      <c r="E9620" t="inlineStr">
        <is>
          <t>https://www.youtube.com/results?search_query=History+and+philosophy+of+Jōdō&amp;sp=EgQgAXAB</t>
        </is>
      </c>
    </row>
    <row r="9621" ht="25.5" customHeight="1">
      <c r="A9621" t="inlineStr">
        <is>
          <t>jōdō</t>
        </is>
      </c>
      <c r="B9621" t="inlineStr">
        <is>
          <t>Mastering Jōdō strikes and defense</t>
        </is>
      </c>
      <c r="C9621"/>
      <c r="D9621"/>
      <c r="E9621" t="inlineStr">
        <is>
          <t>https://www.youtube.com/results?search_query=Mastering+Jōdō+strikes+and+defense&amp;sp=EgQgAXAB</t>
        </is>
      </c>
    </row>
    <row r="9622" ht="25.5" customHeight="1">
      <c r="A9622" t="inlineStr">
        <is>
          <t>jōdō</t>
        </is>
      </c>
      <c r="B9622" t="inlineStr">
        <is>
          <t>Guide to Jōdō equipment and outfit</t>
        </is>
      </c>
      <c r="C9622"/>
      <c r="D9622"/>
      <c r="E9622" t="inlineStr">
        <is>
          <t>https://www.youtube.com/results?search_query=Guide+to+Jōdō+equipment+and+outfit&amp;sp=EgQgAXAB</t>
        </is>
      </c>
    </row>
    <row r="9623" ht="25.5" customHeight="1">
      <c r="A9623" t="inlineStr">
        <is>
          <t>jōdō</t>
        </is>
      </c>
      <c r="B9623" t="inlineStr">
        <is>
          <t>Jōdō competition rules and scoring</t>
        </is>
      </c>
      <c r="C9623"/>
      <c r="D9623"/>
      <c r="E9623" t="inlineStr">
        <is>
          <t>https://www.youtube.com/results?search_query=Jōdō+competition+rules+and+scoring&amp;sp=EgQgAXAB</t>
        </is>
      </c>
    </row>
    <row r="9624" ht="25.5" customHeight="1">
      <c r="A9624" t="inlineStr">
        <is>
          <t>kendo</t>
        </is>
      </c>
      <c r="B9624" t="inlineStr">
        <is>
          <t>How to start practicing Kendo</t>
        </is>
      </c>
      <c r="C9624"/>
      <c r="D9624"/>
      <c r="E9624" t="inlineStr">
        <is>
          <t>https://www.youtube.com/results?search_query=How+to+start+practicing+Kendo&amp;sp=EgQgAXAB</t>
        </is>
      </c>
    </row>
    <row r="9625" ht="25.5" customHeight="1">
      <c r="A9625" t="inlineStr">
        <is>
          <t>kendo</t>
        </is>
      </c>
      <c r="B9625" t="inlineStr">
        <is>
          <t>Kendo basics for beginners</t>
        </is>
      </c>
      <c r="C9625"/>
      <c r="D9625"/>
      <c r="E9625" t="inlineStr">
        <is>
          <t>https://www.youtube.com/results?search_query=Kendo+basics+for+beginners&amp;sp=EgQgAXAB</t>
        </is>
      </c>
    </row>
    <row r="9626" ht="25.5" customHeight="1">
      <c r="A9626" t="inlineStr">
        <is>
          <t>kendo</t>
        </is>
      </c>
      <c r="B9626" t="inlineStr">
        <is>
          <t>Advanced Kendo techniques tutorial</t>
        </is>
      </c>
      <c r="C9626"/>
      <c r="D9626"/>
      <c r="E9626" t="inlineStr">
        <is>
          <t>https://www.youtube.com/results?search_query=Advanced+Kendo+techniques+tutorial&amp;sp=EgQgAXAB</t>
        </is>
      </c>
    </row>
    <row r="9627" ht="25.5" customHeight="1">
      <c r="A9627" t="inlineStr">
        <is>
          <t>kendo</t>
        </is>
      </c>
      <c r="B9627" t="inlineStr">
        <is>
          <t>Day in the life of a Kendo practitioner</t>
        </is>
      </c>
      <c r="C9627"/>
      <c r="D9627"/>
      <c r="E9627" t="inlineStr">
        <is>
          <t>https://www.youtube.com/results?search_query=Day+in+the+life+of+a+Kendo+practitioner&amp;sp=EgQgAXAB</t>
        </is>
      </c>
    </row>
    <row r="9628" ht="25.5" customHeight="1">
      <c r="A9628" t="inlineStr">
        <is>
          <t>kendo</t>
        </is>
      </c>
      <c r="B9628" t="inlineStr">
        <is>
          <t>Kendo sparring strategies explained</t>
        </is>
      </c>
      <c r="C9628"/>
      <c r="D9628"/>
      <c r="E9628" t="inlineStr">
        <is>
          <t>https://www.youtube.com/results?search_query=Kendo+sparring+strategies+explained&amp;sp=EgQgAXAB</t>
        </is>
      </c>
    </row>
    <row r="9629" ht="25.5" customHeight="1">
      <c r="A9629" t="inlineStr">
        <is>
          <t>kendo</t>
        </is>
      </c>
      <c r="B9629" t="inlineStr">
        <is>
          <t>How to improve Kendo footwork</t>
        </is>
      </c>
      <c r="C9629"/>
      <c r="D9629"/>
      <c r="E9629" t="inlineStr">
        <is>
          <t>https://www.youtube.com/results?search_query=How+to+improve+Kendo+footwork&amp;sp=EgQgAXAB</t>
        </is>
      </c>
    </row>
    <row r="9630" ht="25.5" customHeight="1">
      <c r="A9630" t="inlineStr">
        <is>
          <t>kendo</t>
        </is>
      </c>
      <c r="B9630" t="inlineStr">
        <is>
          <t>Guide to choosing Kendo equipment</t>
        </is>
      </c>
      <c r="C9630"/>
      <c r="D9630"/>
      <c r="E9630" t="inlineStr">
        <is>
          <t>https://www.youtube.com/results?search_query=Guide+to+choosing+Kendo+equipment&amp;sp=EgQgAXAB</t>
        </is>
      </c>
    </row>
    <row r="9631" ht="25.5" customHeight="1">
      <c r="A9631" t="inlineStr">
        <is>
          <t>kendo</t>
        </is>
      </c>
      <c r="B9631" t="inlineStr">
        <is>
          <t>Professional Kendo matches commentary</t>
        </is>
      </c>
      <c r="C9631"/>
      <c r="D9631"/>
      <c r="E9631" t="inlineStr">
        <is>
          <t>https://www.youtube.com/results?search_query=Professional+Kendo+matches+commentary&amp;sp=EgQgAXAB</t>
        </is>
      </c>
    </row>
    <row r="9632" ht="25.5" customHeight="1">
      <c r="A9632" t="inlineStr">
        <is>
          <t>kendo</t>
        </is>
      </c>
      <c r="B9632" t="inlineStr">
        <is>
          <t>History and philosophy of Kendo</t>
        </is>
      </c>
      <c r="C9632"/>
      <c r="D9632"/>
      <c r="E9632" t="inlineStr">
        <is>
          <t>https://www.youtube.com/results?search_query=History+and+philosophy+of+Kendo&amp;sp=EgQgAXAB</t>
        </is>
      </c>
    </row>
    <row r="9633" ht="25.5" customHeight="1">
      <c r="A9633" t="inlineStr">
        <is>
          <t>kendo</t>
        </is>
      </c>
      <c r="B9633" t="inlineStr">
        <is>
          <t>Kendo drills to practice at home</t>
        </is>
      </c>
      <c r="C9633"/>
      <c r="D9633"/>
      <c r="E9633" t="inlineStr">
        <is>
          <t>https://www.youtube.com/results?search_query=Kendo+drills+to+practice+at+home&amp;sp=EgQgAXAB</t>
        </is>
      </c>
    </row>
    <row r="9634" ht="25.5" customHeight="1">
      <c r="A9634" t="inlineStr">
        <is>
          <t>land sailing</t>
        </is>
      </c>
      <c r="B9634" t="inlineStr">
        <is>
          <t>How to start land sailing for beginners</t>
        </is>
      </c>
      <c r="C9634"/>
      <c r="D9634"/>
      <c r="E9634" t="inlineStr">
        <is>
          <t>https://www.youtube.com/results?search_query=How+to+start+land+sailing+for+beginners&amp;sp=EgQgAXAB</t>
        </is>
      </c>
    </row>
    <row r="9635" ht="25.5" customHeight="1">
      <c r="A9635" t="inlineStr">
        <is>
          <t>land sailing</t>
        </is>
      </c>
      <c r="B9635" t="inlineStr">
        <is>
          <t>Best land sailing techniques</t>
        </is>
      </c>
      <c r="C9635"/>
      <c r="D9635"/>
      <c r="E9635" t="inlineStr">
        <is>
          <t>https://www.youtube.com/results?search_query=Best+land+sailing+techniques&amp;sp=EgQgAXAB</t>
        </is>
      </c>
    </row>
    <row r="9636" ht="25.5" customHeight="1">
      <c r="A9636" t="inlineStr">
        <is>
          <t>land sailing</t>
        </is>
      </c>
      <c r="B9636" t="inlineStr">
        <is>
          <t>Land Sailing Competitions highlights</t>
        </is>
      </c>
      <c r="C9636"/>
      <c r="D9636"/>
      <c r="E9636" t="inlineStr">
        <is>
          <t>https://www.youtube.com/results?search_query=Land+Sailing+Competitions+highlights&amp;sp=EgQgAXAB</t>
        </is>
      </c>
    </row>
    <row r="9637" ht="25.5" customHeight="1">
      <c r="A9637" t="inlineStr">
        <is>
          <t>land sailing</t>
        </is>
      </c>
      <c r="B9637" t="inlineStr">
        <is>
          <t>Day in the life of a professional Land Sailor</t>
        </is>
      </c>
      <c r="C9637"/>
      <c r="D9637"/>
      <c r="E9637" t="inlineStr">
        <is>
          <t>https://www.youtube.com/results?search_query=Day+in+the+life+of+a+professional+Land+Sailor&amp;sp=EgQgAXAB</t>
        </is>
      </c>
    </row>
    <row r="9638" ht="25.5" customHeight="1">
      <c r="A9638" t="inlineStr">
        <is>
          <t>land sailing</t>
        </is>
      </c>
      <c r="B9638" t="inlineStr">
        <is>
          <t>Understanding physics behind land sailing</t>
        </is>
      </c>
      <c r="C9638"/>
      <c r="D9638"/>
      <c r="E9638" t="inlineStr">
        <is>
          <t>https://www.youtube.com/results?search_query=Understanding+physics+behind+land+sailing&amp;sp=EgQgAXAB</t>
        </is>
      </c>
    </row>
    <row r="9639" ht="25.5" customHeight="1">
      <c r="A9639" t="inlineStr">
        <is>
          <t>land sailing</t>
        </is>
      </c>
      <c r="B9639" t="inlineStr">
        <is>
          <t>Land sailing in extreme weather conditions</t>
        </is>
      </c>
      <c r="C9639"/>
      <c r="D9639"/>
      <c r="E9639" t="inlineStr">
        <is>
          <t>https://www.youtube.com/results?search_query=Land+sailing+in+extreme+weather+conditions&amp;sp=EgQgAXAB</t>
        </is>
      </c>
    </row>
    <row r="9640" ht="25.5" customHeight="1">
      <c r="A9640" t="inlineStr">
        <is>
          <t>land sailing</t>
        </is>
      </c>
      <c r="B9640" t="inlineStr">
        <is>
          <t>Top regions in the world for land sailing</t>
        </is>
      </c>
      <c r="C9640"/>
      <c r="D9640"/>
      <c r="E9640" t="inlineStr">
        <is>
          <t>https://www.youtube.com/results?search_query=Top+regions+in+the+world+for+land+sailing&amp;sp=EgQgAXAB</t>
        </is>
      </c>
    </row>
    <row r="9641" ht="25.5" customHeight="1">
      <c r="A9641" t="inlineStr">
        <is>
          <t>land sailing</t>
        </is>
      </c>
      <c r="B9641" t="inlineStr">
        <is>
          <t>Safety procedures in Land Sailing</t>
        </is>
      </c>
      <c r="C9641"/>
      <c r="D9641"/>
      <c r="E9641" t="inlineStr">
        <is>
          <t>https://www.youtube.com/results?search_query=Safety+procedures+in+Land+Sailing&amp;sp=EgQgAXAB</t>
        </is>
      </c>
    </row>
    <row r="9642" ht="25.5" customHeight="1">
      <c r="A9642" t="inlineStr">
        <is>
          <t>land sailing</t>
        </is>
      </c>
      <c r="B9642" t="inlineStr">
        <is>
          <t>DIY guide to build your own Land Sailing cart</t>
        </is>
      </c>
      <c r="C9642"/>
      <c r="D9642"/>
      <c r="E9642" t="inlineStr">
        <is>
          <t>https://www.youtube.com/results?search_query=DIY+guide+to+build+your+own+Land+Sailing+cart&amp;sp=EgQgAXAB</t>
        </is>
      </c>
    </row>
    <row r="9643" ht="25.5" customHeight="1">
      <c r="A9643" t="inlineStr">
        <is>
          <t>land sailing</t>
        </is>
      </c>
      <c r="B9643" t="inlineStr">
        <is>
          <t>Land Sailing vs Water Sailing: Differences and Similarities</t>
        </is>
      </c>
      <c r="C9643"/>
      <c r="D9643"/>
      <c r="E9643" t="inlineStr">
        <is>
          <t>https://www.youtube.com/results?search_query=Land+Sailing+vs+Water+Sailing:+Differences+and+Similarities&amp;sp=EgQgAXAB</t>
        </is>
      </c>
    </row>
    <row r="9644" ht="25.5" customHeight="1">
      <c r="A9644" t="inlineStr">
        <is>
          <t>dinghy sailing</t>
        </is>
      </c>
      <c r="B9644" t="inlineStr">
        <is>
          <t>Beginner's guide to dinghy sailing</t>
        </is>
      </c>
      <c r="C9644"/>
      <c r="D9644"/>
      <c r="E9644" t="inlineStr">
        <is>
          <t>https://www.youtube.com/results?search_query=Beginner's+guide+to+dinghy+sailing&amp;sp=EgQgAXAB</t>
        </is>
      </c>
    </row>
    <row r="9645" ht="25.5" customHeight="1">
      <c r="A9645" t="inlineStr">
        <is>
          <t>dinghy sailing</t>
        </is>
      </c>
      <c r="B9645" t="inlineStr">
        <is>
          <t>How to sail a dinghy for beginners</t>
        </is>
      </c>
      <c r="C9645"/>
      <c r="D9645"/>
      <c r="E9645" t="inlineStr">
        <is>
          <t>https://www.youtube.com/results?search_query=How+to+sail+a+dinghy+for+beginners&amp;sp=EgQgAXAB</t>
        </is>
      </c>
    </row>
    <row r="9646" ht="25.5" customHeight="1">
      <c r="A9646" t="inlineStr">
        <is>
          <t>dinghy sailing</t>
        </is>
      </c>
      <c r="B9646" t="inlineStr">
        <is>
          <t>Day in the life of a dinghy sailor</t>
        </is>
      </c>
      <c r="C9646"/>
      <c r="D9646"/>
      <c r="E9646" t="inlineStr">
        <is>
          <t>https://www.youtube.com/results?search_query=Day+in+the+life+of+a+dinghy+sailor&amp;sp=EgQgAXAB</t>
        </is>
      </c>
    </row>
    <row r="9647" ht="25.5" customHeight="1">
      <c r="A9647" t="inlineStr">
        <is>
          <t>dinghy sailing</t>
        </is>
      </c>
      <c r="B9647" t="inlineStr">
        <is>
          <t>Dinghy sailing techniques and tips</t>
        </is>
      </c>
      <c r="C9647"/>
      <c r="D9647"/>
      <c r="E9647" t="inlineStr">
        <is>
          <t>https://www.youtube.com/results?search_query=Dinghy+sailing+techniques+and+tips&amp;sp=EgQgAXAB</t>
        </is>
      </c>
    </row>
    <row r="9648" ht="25.5" customHeight="1">
      <c r="A9648" t="inlineStr">
        <is>
          <t>dinghy sailing</t>
        </is>
      </c>
      <c r="B9648" t="inlineStr">
        <is>
          <t>Dinghy sailing races and competitions</t>
        </is>
      </c>
      <c r="C9648"/>
      <c r="D9648"/>
      <c r="E9648" t="inlineStr">
        <is>
          <t>https://www.youtube.com/results?search_query=Dinghy+sailing+races+and+competitions&amp;sp=EgQgAXAB</t>
        </is>
      </c>
    </row>
    <row r="9649" ht="25.5" customHeight="1">
      <c r="A9649" t="inlineStr">
        <is>
          <t>dinghy sailing</t>
        </is>
      </c>
      <c r="B9649" t="inlineStr">
        <is>
          <t>Essential gear for dinghy sailing</t>
        </is>
      </c>
      <c r="C9649"/>
      <c r="D9649"/>
      <c r="E9649" t="inlineStr">
        <is>
          <t>https://www.youtube.com/results?search_query=Essential+gear+for+dinghy+sailing&amp;sp=EgQgAXAB</t>
        </is>
      </c>
    </row>
    <row r="9650" ht="25.5" customHeight="1">
      <c r="A9650" t="inlineStr">
        <is>
          <t>dinghy sailing</t>
        </is>
      </c>
      <c r="B9650" t="inlineStr">
        <is>
          <t>Safety measures for dinghy sailing</t>
        </is>
      </c>
      <c r="C9650"/>
      <c r="D9650"/>
      <c r="E9650" t="inlineStr">
        <is>
          <t>https://www.youtube.com/results?search_query=Safety+measures+for+dinghy+sailing&amp;sp=EgQgAXAB</t>
        </is>
      </c>
    </row>
    <row r="9651" ht="25.5" customHeight="1">
      <c r="A9651" t="inlineStr">
        <is>
          <t>dinghy sailing</t>
        </is>
      </c>
      <c r="B9651" t="inlineStr">
        <is>
          <t>How to maintain a sailing dinghy</t>
        </is>
      </c>
      <c r="C9651"/>
      <c r="D9651"/>
      <c r="E9651" t="inlineStr">
        <is>
          <t>https://www.youtube.com/results?search_query=How+to+maintain+a+sailing+dinghy&amp;sp=EgQgAXAB</t>
        </is>
      </c>
    </row>
    <row r="9652" ht="25.5" customHeight="1">
      <c r="A9652" t="inlineStr">
        <is>
          <t>dinghy sailing</t>
        </is>
      </c>
      <c r="B9652" t="inlineStr">
        <is>
          <t>Dinghy sailing navigation tutorials</t>
        </is>
      </c>
      <c r="C9652"/>
      <c r="D9652"/>
      <c r="E9652" t="inlineStr">
        <is>
          <t>https://www.youtube.com/results?search_query=Dinghy+sailing+navigation+tutorials&amp;sp=EgQgAXAB</t>
        </is>
      </c>
    </row>
    <row r="9653" ht="25.5" customHeight="1">
      <c r="A9653" t="inlineStr">
        <is>
          <t>dinghy sailing</t>
        </is>
      </c>
      <c r="B9653" t="inlineStr">
        <is>
          <t>Adventure stories: Solo dinghy sailing across the ocean</t>
        </is>
      </c>
      <c r="C9653"/>
      <c r="D9653"/>
      <c r="E9653" t="inlineStr">
        <is>
          <t>https://www.youtube.com/results?search_query=Adventure+stories:+Solo+dinghy+sailing+across+the+ocean&amp;sp=EgQgAXAB</t>
        </is>
      </c>
    </row>
    <row r="9654" ht="25.5" customHeight="1">
      <c r="A9654" t="inlineStr">
        <is>
          <t>rowing (sport)</t>
        </is>
      </c>
      <c r="B9654" t="inlineStr">
        <is>
          <t>How to start rowing sport for beginners</t>
        </is>
      </c>
      <c r="C9654"/>
      <c r="D9654"/>
      <c r="E9654" t="inlineStr">
        <is>
          <t>https://www.youtube.com/results?search_query=How+to+start+rowing+sport+for+beginners&amp;sp=EgQgAXAB</t>
        </is>
      </c>
    </row>
    <row r="9655" ht="25.5" customHeight="1">
      <c r="A9655" t="inlineStr">
        <is>
          <t>rowing (sport)</t>
        </is>
      </c>
      <c r="B9655" t="inlineStr">
        <is>
          <t>Basics of rowing sport technique</t>
        </is>
      </c>
      <c r="C9655"/>
      <c r="D9655"/>
      <c r="E9655" t="inlineStr">
        <is>
          <t>https://www.youtube.com/results?search_query=Basics+of+rowing+sport+technique&amp;sp=EgQgAXAB</t>
        </is>
      </c>
    </row>
    <row r="9656" ht="25.5" customHeight="1">
      <c r="A9656" t="inlineStr">
        <is>
          <t>rowing (sport)</t>
        </is>
      </c>
      <c r="B9656" t="inlineStr">
        <is>
          <t>Day in the life of a professional rower</t>
        </is>
      </c>
      <c r="C9656"/>
      <c r="D9656"/>
      <c r="E9656" t="inlineStr">
        <is>
          <t>https://www.youtube.com/results?search_query=Day+in+the+life+of+a+professional+rower&amp;sp=EgQgAXAB</t>
        </is>
      </c>
    </row>
    <row r="9657" ht="25.5" customHeight="1">
      <c r="A9657" t="inlineStr">
        <is>
          <t>rowing (sport)</t>
        </is>
      </c>
      <c r="B9657" t="inlineStr">
        <is>
          <t>Rowing race strategy explained</t>
        </is>
      </c>
      <c r="C9657"/>
      <c r="D9657"/>
      <c r="E9657" t="inlineStr">
        <is>
          <t>https://www.youtube.com/results?search_query=Rowing+race+strategy+explained&amp;sp=EgQgAXAB</t>
        </is>
      </c>
    </row>
    <row r="9658" ht="25.5" customHeight="1">
      <c r="A9658" t="inlineStr">
        <is>
          <t>rowing (sport)</t>
        </is>
      </c>
      <c r="B9658" t="inlineStr">
        <is>
          <t>Learn the proper rowing sport form</t>
        </is>
      </c>
      <c r="C9658"/>
      <c r="D9658"/>
      <c r="E9658" t="inlineStr">
        <is>
          <t>https://www.youtube.com/results?search_query=Learn+the+proper+rowing+sport+form&amp;sp=EgQgAXAB</t>
        </is>
      </c>
    </row>
    <row r="9659" ht="25.5" customHeight="1">
      <c r="A9659" t="inlineStr">
        <is>
          <t>rowing (sport)</t>
        </is>
      </c>
      <c r="B9659" t="inlineStr">
        <is>
          <t>Common mistakes to avoid in rowing</t>
        </is>
      </c>
      <c r="C9659"/>
      <c r="D9659"/>
      <c r="E9659" t="inlineStr">
        <is>
          <t>https://www.youtube.com/results?search_query=Common+mistakes+to+avoid+in+rowing&amp;sp=EgQgAXAB</t>
        </is>
      </c>
    </row>
    <row r="9660" ht="25.5" customHeight="1">
      <c r="A9660" t="inlineStr">
        <is>
          <t>rowing (sport)</t>
        </is>
      </c>
      <c r="B9660" t="inlineStr">
        <is>
          <t>Rowing sport training exercises</t>
        </is>
      </c>
      <c r="C9660"/>
      <c r="D9660"/>
      <c r="E9660" t="inlineStr">
        <is>
          <t>https://www.youtube.com/results?search_query=Rowing+sport+training+exercises&amp;sp=EgQgAXAB</t>
        </is>
      </c>
    </row>
    <row r="9661" ht="25.5" customHeight="1">
      <c r="A9661" t="inlineStr">
        <is>
          <t>rowing (sport)</t>
        </is>
      </c>
      <c r="B9661" t="inlineStr">
        <is>
          <t>Rower's guide to strength and conditioning</t>
        </is>
      </c>
      <c r="C9661"/>
      <c r="D9661"/>
      <c r="E9661" t="inlineStr">
        <is>
          <t>https://www.youtube.com/results?search_query=Rower's+guide+to+strength+and+conditioning&amp;sp=EgQgAXAB</t>
        </is>
      </c>
    </row>
    <row r="9662" ht="25.5" customHeight="1">
      <c r="A9662" t="inlineStr">
        <is>
          <t>rowing (sport)</t>
        </is>
      </c>
      <c r="B9662" t="inlineStr">
        <is>
          <t>Tips for faster rowing and better timing</t>
        </is>
      </c>
      <c r="C9662"/>
      <c r="D9662"/>
      <c r="E9662" t="inlineStr">
        <is>
          <t>https://www.youtube.com/results?search_query=Tips+for+faster+rowing+and+better+timing&amp;sp=EgQgAXAB</t>
        </is>
      </c>
    </row>
    <row r="9663" ht="25.5" customHeight="1">
      <c r="A9663" t="inlineStr">
        <is>
          <t>rowing (sport)</t>
        </is>
      </c>
      <c r="B9663" t="inlineStr">
        <is>
          <t>Understanding the mechanics of rowing sport equipment</t>
        </is>
      </c>
      <c r="C9663"/>
      <c r="D9663"/>
      <c r="E9663" t="inlineStr">
        <is>
          <t>https://www.youtube.com/results?search_query=Understanding+the+mechanics+of+rowing+sport+equipment&amp;sp=EgQgAXAB</t>
        </is>
      </c>
    </row>
    <row r="9664" ht="25.5" customHeight="1">
      <c r="A9664" t="inlineStr">
        <is>
          <t>dragon boat</t>
        </is>
      </c>
      <c r="B9664" t="inlineStr">
        <is>
          <t>How to paddle in a Dragon Boat</t>
        </is>
      </c>
      <c r="C9664"/>
      <c r="D9664"/>
      <c r="E9664" t="inlineStr">
        <is>
          <t>https://www.youtube.com/results?search_query=How+to+paddle+in+a+Dragon+Boat&amp;sp=EgQgAXAB</t>
        </is>
      </c>
    </row>
    <row r="9665" ht="25.5" customHeight="1">
      <c r="A9665" t="inlineStr">
        <is>
          <t>dragon boat</t>
        </is>
      </c>
      <c r="B9665" t="inlineStr">
        <is>
          <t>Rules of Dragon Boat racing explained</t>
        </is>
      </c>
      <c r="C9665"/>
      <c r="D9665"/>
      <c r="E9665" t="inlineStr">
        <is>
          <t>https://www.youtube.com/results?search_query=Rules+of+Dragon+Boat+racing+explained&amp;sp=EgQgAXAB</t>
        </is>
      </c>
    </row>
    <row r="9666" ht="25.5" customHeight="1">
      <c r="A9666" t="inlineStr">
        <is>
          <t>dragon boat</t>
        </is>
      </c>
      <c r="B9666" t="inlineStr">
        <is>
          <t>Day in the life of a Dragon Boat racer</t>
        </is>
      </c>
      <c r="C9666"/>
      <c r="D9666"/>
      <c r="E9666" t="inlineStr">
        <is>
          <t>https://www.youtube.com/results?search_query=Day+in+the+life+of+a+Dragon+Boat+racer&amp;sp=EgQgAXAB</t>
        </is>
      </c>
    </row>
    <row r="9667" ht="25.5" customHeight="1">
      <c r="A9667" t="inlineStr">
        <is>
          <t>dragon boat</t>
        </is>
      </c>
      <c r="B9667" t="inlineStr">
        <is>
          <t>Basic techniques for Dragon Boat racing</t>
        </is>
      </c>
      <c r="C9667"/>
      <c r="D9667"/>
      <c r="E9667" t="inlineStr">
        <is>
          <t>https://www.youtube.com/results?search_query=Basic+techniques+for+Dragon+Boat+racing&amp;sp=EgQgAXAB</t>
        </is>
      </c>
    </row>
    <row r="9668" ht="25.5" customHeight="1">
      <c r="A9668" t="inlineStr">
        <is>
          <t>dragon boat</t>
        </is>
      </c>
      <c r="B9668" t="inlineStr">
        <is>
          <t>Comparative video of Dragon Boat races worldwide</t>
        </is>
      </c>
      <c r="C9668"/>
      <c r="D9668"/>
      <c r="E9668" t="inlineStr">
        <is>
          <t>https://www.youtube.com/results?search_query=Comparative+video+of+Dragon+Boat+races+worldwide&amp;sp=EgQgAXAB</t>
        </is>
      </c>
    </row>
    <row r="9669" ht="25.5" customHeight="1">
      <c r="A9669" t="inlineStr">
        <is>
          <t>dragon boat</t>
        </is>
      </c>
      <c r="B9669" t="inlineStr">
        <is>
          <t>Beginner guide for Dragon Boating</t>
        </is>
      </c>
      <c r="C9669"/>
      <c r="D9669"/>
      <c r="E9669" t="inlineStr">
        <is>
          <t>https://www.youtube.com/results?search_query=Beginner+guide+for+Dragon+Boating&amp;sp=EgQgAXAB</t>
        </is>
      </c>
    </row>
    <row r="9670" ht="25.5" customHeight="1">
      <c r="A9670" t="inlineStr">
        <is>
          <t>dragon boat</t>
        </is>
      </c>
      <c r="B9670" t="inlineStr">
        <is>
          <t>Fitness tips for effective Dragon Boating</t>
        </is>
      </c>
      <c r="C9670"/>
      <c r="D9670"/>
      <c r="E9670" t="inlineStr">
        <is>
          <t>https://www.youtube.com/results?search_query=Fitness+tips+for+effective+Dragon+Boating&amp;sp=EgQgAXAB</t>
        </is>
      </c>
    </row>
    <row r="9671" ht="25.5" customHeight="1">
      <c r="A9671" t="inlineStr">
        <is>
          <t>dragon boat</t>
        </is>
      </c>
      <c r="B9671" t="inlineStr">
        <is>
          <t>Unique Dragon Boat festivals across the globe</t>
        </is>
      </c>
      <c r="C9671"/>
      <c r="D9671"/>
      <c r="E9671" t="inlineStr">
        <is>
          <t>https://www.youtube.com/results?search_query=Unique+Dragon+Boat+festivals+across+the+globe&amp;sp=EgQgAXAB</t>
        </is>
      </c>
    </row>
    <row r="9672" ht="25.5" customHeight="1">
      <c r="A9672" t="inlineStr">
        <is>
          <t>dragon boat</t>
        </is>
      </c>
      <c r="B9672" t="inlineStr">
        <is>
          <t>DIY instructions on how to make a Dragon Boat</t>
        </is>
      </c>
      <c r="C9672"/>
      <c r="D9672"/>
      <c r="E9672" t="inlineStr">
        <is>
          <t>https://www.youtube.com/results?search_query=DIY+instructions+on+how+to+make+a+Dragon+Boat&amp;sp=EgQgAXAB</t>
        </is>
      </c>
    </row>
    <row r="9673" ht="25.5" customHeight="1">
      <c r="A9673" t="inlineStr">
        <is>
          <t>dragon boat</t>
        </is>
      </c>
      <c r="B9673" t="inlineStr">
        <is>
          <t>Safety measures while Dragon boating.</t>
        </is>
      </c>
      <c r="C9673"/>
      <c r="D9673"/>
      <c r="E9673" t="inlineStr">
        <is>
          <t>https://www.youtube.com/results?search_query=Safety+measures+while+Dragon+boating.&amp;sp=EgQgAXAB</t>
        </is>
      </c>
    </row>
    <row r="9674" ht="25.5" customHeight="1">
      <c r="A9674" t="inlineStr">
        <is>
          <t>angling</t>
        </is>
      </c>
      <c r="B9674" t="inlineStr">
        <is>
          <t>How to start angling for beginners</t>
        </is>
      </c>
      <c r="C9674"/>
      <c r="D9674"/>
      <c r="E9674" t="inlineStr">
        <is>
          <t>https://www.youtube.com/results?search_query=How+to+start+angling+for+beginners&amp;sp=EgQgAXAB</t>
        </is>
      </c>
    </row>
    <row r="9675" ht="25.5" customHeight="1">
      <c r="A9675" t="inlineStr">
        <is>
          <t>angling</t>
        </is>
      </c>
      <c r="B9675" t="inlineStr">
        <is>
          <t>Angling techniques for big fish</t>
        </is>
      </c>
      <c r="C9675"/>
      <c r="D9675"/>
      <c r="E9675" t="inlineStr">
        <is>
          <t>https://www.youtube.com/results?search_query=Angling+techniques+for+big+fish&amp;sp=EgQgAXAB</t>
        </is>
      </c>
    </row>
    <row r="9676" ht="25.5" customHeight="1">
      <c r="A9676" t="inlineStr">
        <is>
          <t>angling</t>
        </is>
      </c>
      <c r="B9676" t="inlineStr">
        <is>
          <t>Day in the life of a professional angler</t>
        </is>
      </c>
      <c r="C9676"/>
      <c r="D9676"/>
      <c r="E9676" t="inlineStr">
        <is>
          <t>https://www.youtube.com/results?search_query=Day+in+the+life+of+a+professional+angler&amp;sp=EgQgAXAB</t>
        </is>
      </c>
    </row>
    <row r="9677" ht="25.5" customHeight="1">
      <c r="A9677" t="inlineStr">
        <is>
          <t>angling</t>
        </is>
      </c>
      <c r="B9677" t="inlineStr">
        <is>
          <t>Advanced angling strategies and tips</t>
        </is>
      </c>
      <c r="C9677"/>
      <c r="D9677"/>
      <c r="E9677" t="inlineStr">
        <is>
          <t>https://www.youtube.com/results?search_query=Advanced+angling+strategies+and+tips&amp;sp=EgQgAXAB</t>
        </is>
      </c>
    </row>
    <row r="9678" ht="25.5" customHeight="1">
      <c r="A9678" t="inlineStr">
        <is>
          <t>angling</t>
        </is>
      </c>
      <c r="B9678" t="inlineStr">
        <is>
          <t>Basics of angling tools and equipment</t>
        </is>
      </c>
      <c r="C9678"/>
      <c r="D9678"/>
      <c r="E9678" t="inlineStr">
        <is>
          <t>https://www.youtube.com/results?search_query=Basics+of+angling+tools+and+equipment&amp;sp=EgQgAXAB</t>
        </is>
      </c>
    </row>
    <row r="9679" ht="25.5" customHeight="1">
      <c r="A9679" t="inlineStr">
        <is>
          <t>angling</t>
        </is>
      </c>
      <c r="B9679" t="inlineStr">
        <is>
          <t>Angling in different types of water bodies</t>
        </is>
      </c>
      <c r="C9679"/>
      <c r="D9679"/>
      <c r="E9679" t="inlineStr">
        <is>
          <t>https://www.youtube.com/results?search_query=Angling+in+different+types+of+water+bodies&amp;sp=EgQgAXAB</t>
        </is>
      </c>
    </row>
    <row r="9680" ht="25.5" customHeight="1">
      <c r="A9680" t="inlineStr">
        <is>
          <t>angling</t>
        </is>
      </c>
      <c r="B9680" t="inlineStr">
        <is>
          <t>Understanding fish behavior for successful angling</t>
        </is>
      </c>
      <c r="C9680"/>
      <c r="D9680"/>
      <c r="E9680" t="inlineStr">
        <is>
          <t>https://www.youtube.com/results?search_query=Understanding+fish+behavior+for+successful+angling&amp;sp=EgQgAXAB</t>
        </is>
      </c>
    </row>
    <row r="9681" ht="25.5" customHeight="1">
      <c r="A9681" t="inlineStr">
        <is>
          <t>angling</t>
        </is>
      </c>
      <c r="B9681" t="inlineStr">
        <is>
          <t>Documentaries about the history of angling</t>
        </is>
      </c>
      <c r="C9681"/>
      <c r="D9681"/>
      <c r="E9681" t="inlineStr">
        <is>
          <t>https://www.youtube.com/results?search_query=Documentaries+about+the+history+of+angling&amp;sp=EgQgAXAB</t>
        </is>
      </c>
    </row>
    <row r="9682" ht="25.5" customHeight="1">
      <c r="A9682" t="inlineStr">
        <is>
          <t>angling</t>
        </is>
      </c>
      <c r="B9682" t="inlineStr">
        <is>
          <t>DIY angling gear maintenance guide</t>
        </is>
      </c>
      <c r="C9682"/>
      <c r="D9682"/>
      <c r="E9682" t="inlineStr">
        <is>
          <t>https://www.youtube.com/results?search_query=DIY+angling+gear+maintenance+guide&amp;sp=EgQgAXAB</t>
        </is>
      </c>
    </row>
    <row r="9683" ht="25.5" customHeight="1">
      <c r="A9683" t="inlineStr">
        <is>
          <t>angling</t>
        </is>
      </c>
      <c r="B9683" t="inlineStr">
        <is>
          <t>Angling competitions and fishing tournaments highlights.</t>
        </is>
      </c>
      <c r="C9683"/>
      <c r="D9683"/>
      <c r="E9683" t="inlineStr">
        <is>
          <t>https://www.youtube.com/results?search_query=Angling+competitions+and+fishing+tournaments+highlights.&amp;sp=EgQgAXAB</t>
        </is>
      </c>
    </row>
    <row r="9684" ht="25.5" customHeight="1">
      <c r="A9684" t="inlineStr">
        <is>
          <t>big-game fishing</t>
        </is>
      </c>
      <c r="B9684" t="inlineStr">
        <is>
          <t>How to get started with biggame fishing</t>
        </is>
      </c>
      <c r="C9684"/>
      <c r="D9684"/>
      <c r="E9684" t="inlineStr">
        <is>
          <t>https://www.youtube.com/results?search_query=How+to+get+started+with+biggame+fishing&amp;sp=EgQgAXAB</t>
        </is>
      </c>
    </row>
    <row r="9685" ht="25.5" customHeight="1">
      <c r="A9685" t="inlineStr">
        <is>
          <t>big-game fishing</t>
        </is>
      </c>
      <c r="B9685" t="inlineStr">
        <is>
          <t>Biggame fishing techniques for beginners</t>
        </is>
      </c>
      <c r="C9685"/>
      <c r="D9685"/>
      <c r="E9685" t="inlineStr">
        <is>
          <t>https://www.youtube.com/results?search_query=Biggame+fishing+techniques+for+beginners&amp;sp=EgQgAXAB</t>
        </is>
      </c>
    </row>
    <row r="9686" ht="25.5" customHeight="1">
      <c r="A9686" t="inlineStr">
        <is>
          <t>big-game fishing</t>
        </is>
      </c>
      <c r="B9686" t="inlineStr">
        <is>
          <t>Expert tips for biggame fishing</t>
        </is>
      </c>
      <c r="C9686"/>
      <c r="D9686"/>
      <c r="E9686" t="inlineStr">
        <is>
          <t>https://www.youtube.com/results?search_query=Expert+tips+for+biggame+fishing&amp;sp=EgQgAXAB</t>
        </is>
      </c>
    </row>
    <row r="9687" ht="25.5" customHeight="1">
      <c r="A9687" t="inlineStr">
        <is>
          <t>big-game fishing</t>
        </is>
      </c>
      <c r="B9687" t="inlineStr">
        <is>
          <t>Day in the life of a biggame fisherman</t>
        </is>
      </c>
      <c r="C9687"/>
      <c r="D9687"/>
      <c r="E9687" t="inlineStr">
        <is>
          <t>https://www.youtube.com/results?search_query=Day+in+the+life+of+a+biggame+fisherman&amp;sp=EgQgAXAB</t>
        </is>
      </c>
    </row>
    <row r="9688" ht="25.5" customHeight="1">
      <c r="A9688" t="inlineStr">
        <is>
          <t>big-game fishing</t>
        </is>
      </c>
      <c r="B9688" t="inlineStr">
        <is>
          <t>Best techniques in biggame fishing</t>
        </is>
      </c>
      <c r="C9688"/>
      <c r="D9688"/>
      <c r="E9688" t="inlineStr">
        <is>
          <t>https://www.youtube.com/results?search_query=Best+techniques+in+biggame+fishing&amp;sp=EgQgAXAB</t>
        </is>
      </c>
    </row>
    <row r="9689" ht="25.5" customHeight="1">
      <c r="A9689" t="inlineStr">
        <is>
          <t>big-game fishing</t>
        </is>
      </c>
      <c r="B9689" t="inlineStr">
        <is>
          <t>What to know about biggame fishing equipment</t>
        </is>
      </c>
      <c r="C9689"/>
      <c r="D9689"/>
      <c r="E9689" t="inlineStr">
        <is>
          <t>https://www.youtube.com/results?search_query=What+to+know+about+biggame+fishing+equipment&amp;sp=EgQgAXAB</t>
        </is>
      </c>
    </row>
    <row r="9690" ht="25.5" customHeight="1">
      <c r="A9690" t="inlineStr">
        <is>
          <t>big-game fishing</t>
        </is>
      </c>
      <c r="B9690" t="inlineStr">
        <is>
          <t>The most challenging biggame fishing species</t>
        </is>
      </c>
      <c r="C9690"/>
      <c r="D9690"/>
      <c r="E9690" t="inlineStr">
        <is>
          <t>https://www.youtube.com/results?search_query=The+most+challenging+biggame+fishing+species&amp;sp=EgQgAXAB</t>
        </is>
      </c>
    </row>
    <row r="9691" ht="25.5" customHeight="1">
      <c r="A9691" t="inlineStr">
        <is>
          <t>big-game fishing</t>
        </is>
      </c>
      <c r="B9691" t="inlineStr">
        <is>
          <t>How to choose the right tackle for biggame fishing</t>
        </is>
      </c>
      <c r="C9691"/>
      <c r="D9691"/>
      <c r="E9691" t="inlineStr">
        <is>
          <t>https://www.youtube.com/results?search_query=How+to+choose+the+right+tackle+for+biggame+fishing&amp;sp=EgQgAXAB</t>
        </is>
      </c>
    </row>
    <row r="9692" ht="25.5" customHeight="1">
      <c r="A9692" t="inlineStr">
        <is>
          <t>big-game fishing</t>
        </is>
      </c>
      <c r="B9692" t="inlineStr">
        <is>
          <t>Biggame fishing safety tips</t>
        </is>
      </c>
      <c r="C9692"/>
      <c r="D9692"/>
      <c r="E9692" t="inlineStr">
        <is>
          <t>https://www.youtube.com/results?search_query=Biggame+fishing+safety+tips&amp;sp=EgQgAXAB</t>
        </is>
      </c>
    </row>
    <row r="9693" ht="25.5" customHeight="1">
      <c r="A9693" t="inlineStr">
        <is>
          <t>big-game fishing</t>
        </is>
      </c>
      <c r="B9693" t="inlineStr">
        <is>
          <t>Proven strategies for successful biggame fishing</t>
        </is>
      </c>
      <c r="C9693"/>
      <c r="D9693"/>
      <c r="E9693" t="inlineStr">
        <is>
          <t>https://www.youtube.com/results?search_query=Proven+strategies+for+successful+biggame+fishing&amp;sp=EgQgAXAB</t>
        </is>
      </c>
    </row>
    <row r="9694" ht="25.5" customHeight="1">
      <c r="A9694" t="inlineStr">
        <is>
          <t>casting (fishing)</t>
        </is>
      </c>
      <c r="B9694" t="inlineStr">
        <is>
          <t>How to master casting in fishing</t>
        </is>
      </c>
      <c r="C9694"/>
      <c r="D9694"/>
      <c r="E9694" t="inlineStr">
        <is>
          <t>https://www.youtube.com/results?search_query=How+to+master+casting+in+fishing&amp;sp=EgQgAXAB</t>
        </is>
      </c>
    </row>
    <row r="9695" ht="25.5" customHeight="1">
      <c r="A9695" t="inlineStr">
        <is>
          <t>casting (fishing)</t>
        </is>
      </c>
      <c r="B9695" t="inlineStr">
        <is>
          <t>Top 10 casting techniques for fishing</t>
        </is>
      </c>
      <c r="C9695"/>
      <c r="D9695"/>
      <c r="E9695" t="inlineStr">
        <is>
          <t>https://www.youtube.com/results?search_query=Top+10+casting+techniques+for+fishing&amp;sp=EgQgAXAB</t>
        </is>
      </c>
    </row>
    <row r="9696" ht="25.5" customHeight="1">
      <c r="A9696" t="inlineStr">
        <is>
          <t>casting (fishing)</t>
        </is>
      </c>
      <c r="B9696" t="inlineStr">
        <is>
          <t>Day in the life of a fishing rod caster</t>
        </is>
      </c>
      <c r="C9696"/>
      <c r="D9696"/>
      <c r="E9696" t="inlineStr">
        <is>
          <t>https://www.youtube.com/results?search_query=Day+in+the+life+of+a+fishing+rod+caster&amp;sp=EgQgAXAB</t>
        </is>
      </c>
    </row>
    <row r="9697" ht="25.5" customHeight="1">
      <c r="A9697" t="inlineStr">
        <is>
          <t>casting (fishing)</t>
        </is>
      </c>
      <c r="B9697" t="inlineStr">
        <is>
          <t>Pro fishing casting tips and tricks</t>
        </is>
      </c>
      <c r="C9697"/>
      <c r="D9697"/>
      <c r="E9697" t="inlineStr">
        <is>
          <t>https://www.youtube.com/results?search_query=Pro+fishing+casting+tips+and+tricks&amp;sp=EgQgAXAB</t>
        </is>
      </c>
    </row>
    <row r="9698" ht="25.5" customHeight="1">
      <c r="A9698" t="inlineStr">
        <is>
          <t>casting (fishing)</t>
        </is>
      </c>
      <c r="B9698" t="inlineStr">
        <is>
          <t>Tutorial on casting fishing rod</t>
        </is>
      </c>
      <c r="C9698"/>
      <c r="D9698"/>
      <c r="E9698" t="inlineStr">
        <is>
          <t>https://www.youtube.com/results?search_query=Tutorial+on+casting+fishing+rod&amp;sp=EgQgAXAB</t>
        </is>
      </c>
    </row>
    <row r="9699" ht="25.5" customHeight="1">
      <c r="A9699" t="inlineStr">
        <is>
          <t>casting (fishing)</t>
        </is>
      </c>
      <c r="B9699" t="inlineStr">
        <is>
          <t>Beyond basics: Advanced fishing casting techniques</t>
        </is>
      </c>
      <c r="C9699"/>
      <c r="D9699"/>
      <c r="E9699" t="inlineStr">
        <is>
          <t>https://www.youtube.com/results?search_query=Beyond+basics:+Advanced+fishing+casting+techniques&amp;sp=EgQgAXAB</t>
        </is>
      </c>
    </row>
    <row r="9700" ht="25.5" customHeight="1">
      <c r="A9700" t="inlineStr">
        <is>
          <t>casting (fishing)</t>
        </is>
      </c>
      <c r="B9700" t="inlineStr">
        <is>
          <t>Fishing casting competitions: Top moments</t>
        </is>
      </c>
      <c r="C9700"/>
      <c r="D9700"/>
      <c r="E9700" t="inlineStr">
        <is>
          <t>https://www.youtube.com/results?search_query=Fishing+casting+competitions:+Top+moments&amp;sp=EgQgAXAB</t>
        </is>
      </c>
    </row>
    <row r="9701" ht="25.5" customHeight="1">
      <c r="A9701" t="inlineStr">
        <is>
          <t>casting (fishing)</t>
        </is>
      </c>
      <c r="B9701" t="inlineStr">
        <is>
          <t>The science behind perfect fishing casting</t>
        </is>
      </c>
      <c r="C9701"/>
      <c r="D9701"/>
      <c r="E9701" t="inlineStr">
        <is>
          <t>https://www.youtube.com/results?search_query=The+science+behind+perfect+fishing+casting&amp;sp=EgQgAXAB</t>
        </is>
      </c>
    </row>
    <row r="9702" ht="25.5" customHeight="1">
      <c r="A9702" t="inlineStr">
        <is>
          <t>casting (fishing)</t>
        </is>
      </c>
      <c r="B9702" t="inlineStr">
        <is>
          <t>Beginners guide to casting in fishing</t>
        </is>
      </c>
      <c r="C9702"/>
      <c r="D9702"/>
      <c r="E9702" t="inlineStr">
        <is>
          <t>https://www.youtube.com/results?search_query=Beginners+guide+to+casting+in+fishing&amp;sp=EgQgAXAB</t>
        </is>
      </c>
    </row>
    <row r="9703" ht="25.5" customHeight="1">
      <c r="A9703" t="inlineStr">
        <is>
          <t>casting (fishing)</t>
        </is>
      </c>
      <c r="B9703" t="inlineStr">
        <is>
          <t>Masterclass on different casting styles in fishing</t>
        </is>
      </c>
      <c r="C9703"/>
      <c r="D9703"/>
      <c r="E9703" t="inlineStr">
        <is>
          <t>https://www.youtube.com/results?search_query=Masterclass+on+different+casting+styles+in+fishing&amp;sp=EgQgAXAB</t>
        </is>
      </c>
    </row>
    <row r="9704" ht="25.5" customHeight="1">
      <c r="A9704" t="inlineStr">
        <is>
          <t>noodling</t>
        </is>
      </c>
      <c r="B9704" t="inlineStr">
        <is>
          <t>How to noodle for catfish for beginners</t>
        </is>
      </c>
      <c r="C9704"/>
      <c r="D9704"/>
      <c r="E9704" t="inlineStr">
        <is>
          <t>https://www.youtube.com/results?search_query=How+to+noodle+for+catfish+for+beginners&amp;sp=EgQgAXAB</t>
        </is>
      </c>
    </row>
    <row r="9705" ht="25.5" customHeight="1">
      <c r="A9705" t="inlineStr">
        <is>
          <t>noodling</t>
        </is>
      </c>
      <c r="B9705" t="inlineStr">
        <is>
          <t>Day in the life of a noodler</t>
        </is>
      </c>
      <c r="C9705"/>
      <c r="D9705"/>
      <c r="E9705" t="inlineStr">
        <is>
          <t>https://www.youtube.com/results?search_query=Day+in+the+life+of+a+noodler&amp;sp=EgQgAXAB</t>
        </is>
      </c>
    </row>
    <row r="9706" ht="25.5" customHeight="1">
      <c r="A9706" t="inlineStr">
        <is>
          <t>noodling</t>
        </is>
      </c>
      <c r="B9706" t="inlineStr">
        <is>
          <t>Noodling huge catfish in muddy water</t>
        </is>
      </c>
      <c r="C9706"/>
      <c r="D9706"/>
      <c r="E9706" t="inlineStr">
        <is>
          <t>https://www.youtube.com/results?search_query=Noodling+huge+catfish+in+muddy+water&amp;sp=EgQgAXAB</t>
        </is>
      </c>
    </row>
    <row r="9707" ht="25.5" customHeight="1">
      <c r="A9707" t="inlineStr">
        <is>
          <t>noodling</t>
        </is>
      </c>
      <c r="B9707" t="inlineStr">
        <is>
          <t>Extreme noodling experience</t>
        </is>
      </c>
      <c r="C9707"/>
      <c r="D9707"/>
      <c r="E9707" t="inlineStr">
        <is>
          <t>https://www.youtube.com/results?search_query=Extreme+noodling+experience&amp;sp=EgQgAXAB</t>
        </is>
      </c>
    </row>
    <row r="9708" ht="25.5" customHeight="1">
      <c r="A9708" t="inlineStr">
        <is>
          <t>noodling</t>
        </is>
      </c>
      <c r="B9708" t="inlineStr">
        <is>
          <t>Catfish noodling techniques and tips</t>
        </is>
      </c>
      <c r="C9708"/>
      <c r="D9708"/>
      <c r="E9708" t="inlineStr">
        <is>
          <t>https://www.youtube.com/results?search_query=Catfish+noodling+techniques+and+tips&amp;sp=EgQgAXAB</t>
        </is>
      </c>
    </row>
    <row r="9709" ht="25.5" customHeight="1">
      <c r="A9709" t="inlineStr">
        <is>
          <t>noodling</t>
        </is>
      </c>
      <c r="B9709" t="inlineStr">
        <is>
          <t>Dangers of noodling: precautionary measures</t>
        </is>
      </c>
      <c r="C9709"/>
      <c r="D9709"/>
      <c r="E9709" t="inlineStr">
        <is>
          <t>https://www.youtube.com/results?search_query=Dangers+of+noodling:+precautionary+measures&amp;sp=EgQgAXAB</t>
        </is>
      </c>
    </row>
    <row r="9710" ht="25.5" customHeight="1">
      <c r="A9710" t="inlineStr">
        <is>
          <t>noodling</t>
        </is>
      </c>
      <c r="B9710" t="inlineStr">
        <is>
          <t>Noodling for catfish in Oklahoma: a guide</t>
        </is>
      </c>
      <c r="C9710"/>
      <c r="D9710"/>
      <c r="E9710" t="inlineStr">
        <is>
          <t>https://www.youtube.com/results?search_query=Noodling+for+catfish+in+Oklahoma:+a+guide&amp;sp=EgQgAXAB</t>
        </is>
      </c>
    </row>
    <row r="9711" ht="25.5" customHeight="1">
      <c r="A9711" t="inlineStr">
        <is>
          <t>noodling</t>
        </is>
      </c>
      <c r="B9711" t="inlineStr">
        <is>
          <t>Hand fishing noodling tutorial</t>
        </is>
      </c>
      <c r="C9711"/>
      <c r="D9711"/>
      <c r="E9711" t="inlineStr">
        <is>
          <t>https://www.youtube.com/results?search_query=Hand+fishing+noodling+tutorial&amp;sp=EgQgAXAB</t>
        </is>
      </c>
    </row>
    <row r="9712" ht="25.5" customHeight="1">
      <c r="A9712" t="inlineStr">
        <is>
          <t>noodling</t>
        </is>
      </c>
      <c r="B9712" t="inlineStr">
        <is>
          <t>Personal experiences of noodling professionals</t>
        </is>
      </c>
      <c r="C9712"/>
      <c r="D9712"/>
      <c r="E9712" t="inlineStr">
        <is>
          <t>https://www.youtube.com/results?search_query=Personal+experiences+of+noodling+professionals&amp;sp=EgQgAXAB</t>
        </is>
      </c>
    </row>
    <row r="9713" ht="25.5" customHeight="1">
      <c r="A9713" t="inlineStr">
        <is>
          <t>noodling</t>
        </is>
      </c>
      <c r="B9713" t="inlineStr">
        <is>
          <t>What bait to use for noodling catfish</t>
        </is>
      </c>
      <c r="C9713"/>
      <c r="D9713"/>
      <c r="E9713" t="inlineStr">
        <is>
          <t>https://www.youtube.com/results?search_query=What+bait+to+use+for+noodling+catfish&amp;sp=EgQgAXAB</t>
        </is>
      </c>
    </row>
    <row r="9714" ht="25.5" customHeight="1">
      <c r="A9714" t="inlineStr">
        <is>
          <t>spearfishing</t>
        </is>
      </c>
      <c r="B9714" t="inlineStr">
        <is>
          <t>How to start spearfishing for beginners</t>
        </is>
      </c>
      <c r="C9714"/>
      <c r="D9714"/>
      <c r="E9714" t="inlineStr">
        <is>
          <t>https://www.youtube.com/results?search_query=How+to+start+spearfishing+for+beginners&amp;sp=EgQgAXAB</t>
        </is>
      </c>
    </row>
    <row r="9715" ht="25.5" customHeight="1">
      <c r="A9715" t="inlineStr">
        <is>
          <t>spearfishing</t>
        </is>
      </c>
      <c r="B9715" t="inlineStr">
        <is>
          <t>Best spearfishing techniques</t>
        </is>
      </c>
      <c r="C9715"/>
      <c r="D9715"/>
      <c r="E9715" t="inlineStr">
        <is>
          <t>https://www.youtube.com/results?search_query=Best+spearfishing+techniques&amp;sp=EgQgAXAB</t>
        </is>
      </c>
    </row>
    <row r="9716" ht="25.5" customHeight="1">
      <c r="A9716" t="inlineStr">
        <is>
          <t>spearfishing</t>
        </is>
      </c>
      <c r="B9716" t="inlineStr">
        <is>
          <t>Day in the life of a professional spearfisher</t>
        </is>
      </c>
      <c r="C9716"/>
      <c r="D9716"/>
      <c r="E9716" t="inlineStr">
        <is>
          <t>https://www.youtube.com/results?search_query=Day+in+the+life+of+a+professional+spearfisher&amp;sp=EgQgAXAB</t>
        </is>
      </c>
    </row>
    <row r="9717" ht="25.5" customHeight="1">
      <c r="A9717" t="inlineStr">
        <is>
          <t>spearfishing</t>
        </is>
      </c>
      <c r="B9717" t="inlineStr">
        <is>
          <t>Spearfishing safety tips</t>
        </is>
      </c>
      <c r="C9717"/>
      <c r="D9717"/>
      <c r="E9717" t="inlineStr">
        <is>
          <t>https://www.youtube.com/results?search_query=Spearfishing+safety+tips&amp;sp=EgQgAXAB</t>
        </is>
      </c>
    </row>
    <row r="9718" ht="25.5" customHeight="1">
      <c r="A9718" t="inlineStr">
        <is>
          <t>spearfishing</t>
        </is>
      </c>
      <c r="B9718" t="inlineStr">
        <is>
          <t>Spearfishing equipment guide</t>
        </is>
      </c>
      <c r="C9718"/>
      <c r="D9718"/>
      <c r="E9718" t="inlineStr">
        <is>
          <t>https://www.youtube.com/results?search_query=Spearfishing+equipment+guide&amp;sp=EgQgAXAB</t>
        </is>
      </c>
    </row>
    <row r="9719" ht="25.5" customHeight="1">
      <c r="A9719" t="inlineStr">
        <is>
          <t>spearfishing</t>
        </is>
      </c>
      <c r="B9719" t="inlineStr">
        <is>
          <t>Exotic locations for spearfishing</t>
        </is>
      </c>
      <c r="C9719"/>
      <c r="D9719"/>
      <c r="E9719" t="inlineStr">
        <is>
          <t>https://www.youtube.com/results?search_query=Exotic+locations+for+spearfishing&amp;sp=EgQgAXAB</t>
        </is>
      </c>
    </row>
    <row r="9720" ht="25.5" customHeight="1">
      <c r="A9720" t="inlineStr">
        <is>
          <t>spearfishing</t>
        </is>
      </c>
      <c r="B9720" t="inlineStr">
        <is>
          <t>Spearfishing vs traditional fishing</t>
        </is>
      </c>
      <c r="C9720"/>
      <c r="D9720"/>
      <c r="E9720" t="inlineStr">
        <is>
          <t>https://www.youtube.com/results?search_query=Spearfishing+vs+traditional+fishing&amp;sp=EgQgAXAB</t>
        </is>
      </c>
    </row>
    <row r="9721" ht="25.5" customHeight="1">
      <c r="A9721" t="inlineStr">
        <is>
          <t>spearfishing</t>
        </is>
      </c>
      <c r="B9721" t="inlineStr">
        <is>
          <t>Spearfishing encounters with sea life</t>
        </is>
      </c>
      <c r="C9721"/>
      <c r="D9721"/>
      <c r="E9721" t="inlineStr">
        <is>
          <t>https://www.youtube.com/results?search_query=Spearfishing+encounters+with+sea+life&amp;sp=EgQgAXAB</t>
        </is>
      </c>
    </row>
    <row r="9722" ht="25.5" customHeight="1">
      <c r="A9722" t="inlineStr">
        <is>
          <t>spearfishing</t>
        </is>
      </c>
      <c r="B9722" t="inlineStr">
        <is>
          <t>Rules and regulations of spearfishing</t>
        </is>
      </c>
      <c r="C9722"/>
      <c r="D9722"/>
      <c r="E9722" t="inlineStr">
        <is>
          <t>https://www.youtube.com/results?search_query=Rules+and+regulations+of+spearfishing&amp;sp=EgQgAXAB</t>
        </is>
      </c>
    </row>
    <row r="9723" ht="25.5" customHeight="1">
      <c r="A9723" t="inlineStr">
        <is>
          <t>spearfishing</t>
        </is>
      </c>
      <c r="B9723" t="inlineStr">
        <is>
          <t>Documentary on the history of spearfishing</t>
        </is>
      </c>
      <c r="C9723"/>
      <c r="D9723"/>
      <c r="E9723" t="inlineStr">
        <is>
          <t>https://www.youtube.com/results?search_query=Documentary+on+the+history+of+spearfishing&amp;sp=EgQgAXAB</t>
        </is>
      </c>
    </row>
    <row r="9724" ht="25.5" customHeight="1">
      <c r="A9724" t="inlineStr">
        <is>
          <t>rock fishing</t>
        </is>
      </c>
      <c r="B9724" t="inlineStr">
        <is>
          <t>How to start rock fishing for beginners</t>
        </is>
      </c>
      <c r="C9724"/>
      <c r="D9724"/>
      <c r="E9724" t="inlineStr">
        <is>
          <t>https://www.youtube.com/results?search_query=How+to+start+rock+fishing+for+beginners&amp;sp=EgQgAXAB</t>
        </is>
      </c>
    </row>
    <row r="9725" ht="25.5" customHeight="1">
      <c r="A9725" t="inlineStr">
        <is>
          <t>rock fishing</t>
        </is>
      </c>
      <c r="B9725" t="inlineStr">
        <is>
          <t>Expert tips for rock fishing</t>
        </is>
      </c>
      <c r="C9725"/>
      <c r="D9725"/>
      <c r="E9725" t="inlineStr">
        <is>
          <t>https://www.youtube.com/results?search_query=Expert+tips+for+rock+fishing&amp;sp=EgQgAXAB</t>
        </is>
      </c>
    </row>
    <row r="9726" ht="25.5" customHeight="1">
      <c r="A9726" t="inlineStr">
        <is>
          <t>rock fishing</t>
        </is>
      </c>
      <c r="B9726" t="inlineStr">
        <is>
          <t>Day in the life of a rock fisherman</t>
        </is>
      </c>
      <c r="C9726"/>
      <c r="D9726"/>
      <c r="E9726" t="inlineStr">
        <is>
          <t>https://www.youtube.com/results?search_query=Day+in+the+life+of+a+rock+fisherman&amp;sp=EgQgAXAB</t>
        </is>
      </c>
    </row>
    <row r="9727" ht="25.5" customHeight="1">
      <c r="A9727" t="inlineStr">
        <is>
          <t>rock fishing</t>
        </is>
      </c>
      <c r="B9727" t="inlineStr">
        <is>
          <t>Rock fishing techniques and strategies</t>
        </is>
      </c>
      <c r="C9727"/>
      <c r="D9727"/>
      <c r="E9727" t="inlineStr">
        <is>
          <t>https://www.youtube.com/results?search_query=Rock+fishing+techniques+and+strategies&amp;sp=EgQgAXAB</t>
        </is>
      </c>
    </row>
    <row r="9728" ht="25.5" customHeight="1">
      <c r="A9728" t="inlineStr">
        <is>
          <t>rock fishing</t>
        </is>
      </c>
      <c r="B9728" t="inlineStr">
        <is>
          <t>Rock fishing safety precautions</t>
        </is>
      </c>
      <c r="C9728"/>
      <c r="D9728"/>
      <c r="E9728" t="inlineStr">
        <is>
          <t>https://www.youtube.com/results?search_query=Rock+fishing+safety+precautions&amp;sp=EgQgAXAB</t>
        </is>
      </c>
    </row>
    <row r="9729" ht="25.5" customHeight="1">
      <c r="A9729" t="inlineStr">
        <is>
          <t>rock fishing</t>
        </is>
      </c>
      <c r="B9729" t="inlineStr">
        <is>
          <t>Choosing the right gear for rock fishing</t>
        </is>
      </c>
      <c r="C9729"/>
      <c r="D9729"/>
      <c r="E9729" t="inlineStr">
        <is>
          <t>https://www.youtube.com/results?search_query=Choosing+the+right+gear+for+rock+fishing&amp;sp=EgQgAXAB</t>
        </is>
      </c>
    </row>
    <row r="9730" ht="25.5" customHeight="1">
      <c r="A9730" t="inlineStr">
        <is>
          <t>rock fishing</t>
        </is>
      </c>
      <c r="B9730" t="inlineStr">
        <is>
          <t>Bait selection for rock fishing</t>
        </is>
      </c>
      <c r="C9730"/>
      <c r="D9730"/>
      <c r="E9730" t="inlineStr">
        <is>
          <t>https://www.youtube.com/results?search_query=Bait+selection+for+rock+fishing&amp;sp=EgQgAXAB</t>
        </is>
      </c>
    </row>
    <row r="9731" ht="25.5" customHeight="1">
      <c r="A9731" t="inlineStr">
        <is>
          <t>rock fishing</t>
        </is>
      </c>
      <c r="B9731" t="inlineStr">
        <is>
          <t>Rock fishing in various weather conditions</t>
        </is>
      </c>
      <c r="C9731"/>
      <c r="D9731"/>
      <c r="E9731" t="inlineStr">
        <is>
          <t>https://www.youtube.com/results?search_query=Rock+fishing+in+various+weather+conditions&amp;sp=EgQgAXAB</t>
        </is>
      </c>
    </row>
    <row r="9732" ht="25.5" customHeight="1">
      <c r="A9732" t="inlineStr">
        <is>
          <t>rock fishing</t>
        </is>
      </c>
      <c r="B9732" t="inlineStr">
        <is>
          <t>Best spots for rock fishing in the world</t>
        </is>
      </c>
      <c r="C9732"/>
      <c r="D9732"/>
      <c r="E9732" t="inlineStr">
        <is>
          <t>https://www.youtube.com/results?search_query=Best+spots+for+rock+fishing+in+the+world&amp;sp=EgQgAXAB</t>
        </is>
      </c>
    </row>
    <row r="9733" ht="25.5" customHeight="1">
      <c r="A9733" t="inlineStr">
        <is>
          <t>rock fishing</t>
        </is>
      </c>
      <c r="B9733" t="inlineStr">
        <is>
          <t>Catching different species while rock fishing</t>
        </is>
      </c>
      <c r="C9733"/>
      <c r="D9733"/>
      <c r="E9733" t="inlineStr">
        <is>
          <t>https://www.youtube.com/results?search_query=Catching+different+species+while+rock+fishing&amp;sp=EgQgAXAB</t>
        </is>
      </c>
    </row>
    <row r="9734" ht="25.5" customHeight="1">
      <c r="A9734" t="inlineStr">
        <is>
          <t>free-diving</t>
        </is>
      </c>
      <c r="B9734" t="inlineStr">
        <is>
          <t>Freediving for beginners guide</t>
        </is>
      </c>
      <c r="C9734"/>
      <c r="D9734"/>
      <c r="E9734" t="inlineStr">
        <is>
          <t>https://www.youtube.com/results?search_query=Freediving+for+beginners+guide&amp;sp=EgQgAXAB</t>
        </is>
      </c>
    </row>
    <row r="9735" ht="25.5" customHeight="1">
      <c r="A9735" t="inlineStr">
        <is>
          <t>free-diving</t>
        </is>
      </c>
      <c r="B9735" t="inlineStr">
        <is>
          <t>How to do freediving safely</t>
        </is>
      </c>
      <c r="C9735"/>
      <c r="D9735"/>
      <c r="E9735" t="inlineStr">
        <is>
          <t>https://www.youtube.com/results?search_query=How+to+do+freediving+safely&amp;sp=EgQgAXAB</t>
        </is>
      </c>
    </row>
    <row r="9736" ht="25.5" customHeight="1">
      <c r="A9736" t="inlineStr">
        <is>
          <t>free-diving</t>
        </is>
      </c>
      <c r="B9736" t="inlineStr">
        <is>
          <t>Freediving how to hold breath longer</t>
        </is>
      </c>
      <c r="C9736"/>
      <c r="D9736"/>
      <c r="E9736" t="inlineStr">
        <is>
          <t>https://www.youtube.com/results?search_query=Freediving+how+to+hold+breath+longer&amp;sp=EgQgAXAB</t>
        </is>
      </c>
    </row>
    <row r="9737" ht="25.5" customHeight="1">
      <c r="A9737" t="inlineStr">
        <is>
          <t>free-diving</t>
        </is>
      </c>
      <c r="B9737" t="inlineStr">
        <is>
          <t>Day in the life of a professional free diver</t>
        </is>
      </c>
      <c r="C9737"/>
      <c r="D9737"/>
      <c r="E9737" t="inlineStr">
        <is>
          <t>https://www.youtube.com/results?search_query=Day+in+the+life+of+a+professional+free+diver&amp;sp=EgQgAXAB</t>
        </is>
      </c>
    </row>
    <row r="9738" ht="25.5" customHeight="1">
      <c r="A9738" t="inlineStr">
        <is>
          <t>free-diving</t>
        </is>
      </c>
      <c r="B9738" t="inlineStr">
        <is>
          <t>Freediving techniques and tips</t>
        </is>
      </c>
      <c r="C9738"/>
      <c r="D9738"/>
      <c r="E9738" t="inlineStr">
        <is>
          <t>https://www.youtube.com/results?search_query=Freediving+techniques+and+tips&amp;sp=EgQgAXAB</t>
        </is>
      </c>
    </row>
    <row r="9739" ht="25.5" customHeight="1">
      <c r="A9739" t="inlineStr">
        <is>
          <t>free-diving</t>
        </is>
      </c>
      <c r="B9739" t="inlineStr">
        <is>
          <t>Freediving training exercises</t>
        </is>
      </c>
      <c r="C9739"/>
      <c r="D9739"/>
      <c r="E9739" t="inlineStr">
        <is>
          <t>https://www.youtube.com/results?search_query=Freediving+training+exercises&amp;sp=EgQgAXAB</t>
        </is>
      </c>
    </row>
    <row r="9740" ht="25.5" customHeight="1">
      <c r="A9740" t="inlineStr">
        <is>
          <t>free-diving</t>
        </is>
      </c>
      <c r="B9740" t="inlineStr">
        <is>
          <t>Freediving competition highlights</t>
        </is>
      </c>
      <c r="C9740"/>
      <c r="D9740"/>
      <c r="E9740" t="inlineStr">
        <is>
          <t>https://www.youtube.com/results?search_query=Freediving+competition+highlights&amp;sp=EgQgAXAB</t>
        </is>
      </c>
    </row>
    <row r="9741" ht="25.5" customHeight="1">
      <c r="A9741" t="inlineStr">
        <is>
          <t>free-diving</t>
        </is>
      </c>
      <c r="B9741" t="inlineStr">
        <is>
          <t>Depth training for freediving</t>
        </is>
      </c>
      <c r="C9741"/>
      <c r="D9741"/>
      <c r="E9741" t="inlineStr">
        <is>
          <t>https://www.youtube.com/results?search_query=Depth+training+for+freediving&amp;sp=EgQgAXAB</t>
        </is>
      </c>
    </row>
    <row r="9742" ht="25.5" customHeight="1">
      <c r="A9742" t="inlineStr">
        <is>
          <t>free-diving</t>
        </is>
      </c>
      <c r="B9742" t="inlineStr">
        <is>
          <t>How to choose gear and equipment for freediving</t>
        </is>
      </c>
      <c r="C9742"/>
      <c r="D9742"/>
      <c r="E9742" t="inlineStr">
        <is>
          <t>https://www.youtube.com/results?search_query=How+to+choose+gear+and+equipment+for+freediving&amp;sp=EgQgAXAB</t>
        </is>
      </c>
    </row>
    <row r="9743" ht="25.5" customHeight="1">
      <c r="A9743" t="inlineStr">
        <is>
          <t>free-diving</t>
        </is>
      </c>
      <c r="B9743" t="inlineStr">
        <is>
          <t>World record freediving attempts.</t>
        </is>
      </c>
      <c r="C9743"/>
      <c r="D9743"/>
      <c r="E9743" t="inlineStr">
        <is>
          <t>https://www.youtube.com/results?search_query=World+record+freediving+attempts.&amp;sp=EgQgAXAB</t>
        </is>
      </c>
    </row>
    <row r="9744" ht="25.5" customHeight="1">
      <c r="A9744" t="inlineStr">
        <is>
          <t>creeking</t>
        </is>
      </c>
      <c r="B9744" t="inlineStr">
        <is>
          <t>How to identify creeking sounds in your home</t>
        </is>
      </c>
      <c r="C9744"/>
      <c r="D9744"/>
      <c r="E9744" t="inlineStr">
        <is>
          <t>https://www.youtube.com/results?search_query=How+to+identify+creeking+sounds+in+your+home&amp;sp=EgQgAXAB</t>
        </is>
      </c>
    </row>
    <row r="9745" ht="25.5" customHeight="1">
      <c r="A9745" t="inlineStr">
        <is>
          <t>creeking</t>
        </is>
      </c>
      <c r="B9745" t="inlineStr">
        <is>
          <t>The science behind creeking sounds</t>
        </is>
      </c>
      <c r="C9745"/>
      <c r="D9745"/>
      <c r="E9745" t="inlineStr">
        <is>
          <t>https://www.youtube.com/results?search_query=The+science+behind+creeking+sounds&amp;sp=EgQgAXAB</t>
        </is>
      </c>
    </row>
    <row r="9746" ht="25.5" customHeight="1">
      <c r="A9746" t="inlineStr">
        <is>
          <t>creeking</t>
        </is>
      </c>
      <c r="B9746" t="inlineStr">
        <is>
          <t>Creek sound effect for relaxation video</t>
        </is>
      </c>
      <c r="C9746"/>
      <c r="D9746"/>
      <c r="E9746" t="inlineStr">
        <is>
          <t>https://www.youtube.com/results?search_query=Creek+sound+effect+for+relaxation+video&amp;sp=EgQgAXAB</t>
        </is>
      </c>
    </row>
    <row r="9747" ht="25.5" customHeight="1">
      <c r="A9747" t="inlineStr">
        <is>
          <t>creeking</t>
        </is>
      </c>
      <c r="B9747" t="inlineStr">
        <is>
          <t>How to fix creeking sound on a wooden floor</t>
        </is>
      </c>
      <c r="C9747"/>
      <c r="D9747"/>
      <c r="E9747" t="inlineStr">
        <is>
          <t>https://www.youtube.com/results?search_query=How+to+fix+creeking+sound+on+a+wooden+floor&amp;sp=EgQgAXAB</t>
        </is>
      </c>
    </row>
    <row r="9748" ht="25.5" customHeight="1">
      <c r="A9748" t="inlineStr">
        <is>
          <t>creeking</t>
        </is>
      </c>
      <c r="B9748" t="inlineStr">
        <is>
          <t>Why does wood creek tutorial</t>
        </is>
      </c>
      <c r="C9748"/>
      <c r="D9748"/>
      <c r="E9748" t="inlineStr">
        <is>
          <t>https://www.youtube.com/results?search_query=Why+does+wood+creek+tutorial&amp;sp=EgQgAXAB</t>
        </is>
      </c>
    </row>
    <row r="9749" ht="25.5" customHeight="1">
      <c r="A9749" t="inlineStr">
        <is>
          <t>creeking</t>
        </is>
      </c>
      <c r="B9749" t="inlineStr">
        <is>
          <t>Day in the life of a sound technician</t>
        </is>
      </c>
      <c r="C9749"/>
      <c r="D9749"/>
      <c r="E9749" t="inlineStr">
        <is>
          <t>https://www.youtube.com/results?search_query=Day+in+the+life+of+a+sound+technician&amp;sp=EgQgAXAB</t>
        </is>
      </c>
    </row>
    <row r="9750" ht="25.5" customHeight="1">
      <c r="A9750" t="inlineStr">
        <is>
          <t>creeking</t>
        </is>
      </c>
      <c r="B9750" t="inlineStr">
        <is>
          <t>Tutorial on using creeking sounds in music production</t>
        </is>
      </c>
      <c r="C9750"/>
      <c r="D9750"/>
      <c r="E9750" t="inlineStr">
        <is>
          <t>https://www.youtube.com/results?search_query=Tutorial+on+using+creeking+sounds+in+music+production&amp;sp=EgQgAXAB</t>
        </is>
      </c>
    </row>
    <row r="9751" ht="25.5" customHeight="1">
      <c r="A9751" t="inlineStr">
        <is>
          <t>creeking</t>
        </is>
      </c>
      <c r="B9751" t="inlineStr">
        <is>
          <t>ASMR video featuring creeking sounds</t>
        </is>
      </c>
      <c r="C9751"/>
      <c r="D9751"/>
      <c r="E9751" t="inlineStr">
        <is>
          <t>https://www.youtube.com/results?search_query=ASMR+video+featuring+creeking+sounds&amp;sp=EgQgAXAB</t>
        </is>
      </c>
    </row>
    <row r="9752" ht="25.5" customHeight="1">
      <c r="A9752" t="inlineStr">
        <is>
          <t>creeking</t>
        </is>
      </c>
      <c r="B9752" t="inlineStr">
        <is>
          <t>How to reduce creeking noise in an old house</t>
        </is>
      </c>
      <c r="C9752"/>
      <c r="D9752"/>
      <c r="E9752" t="inlineStr">
        <is>
          <t>https://www.youtube.com/results?search_query=How+to+reduce+creeking+noise+in+an+old+house&amp;sp=EgQgAXAB</t>
        </is>
      </c>
    </row>
    <row r="9753" ht="25.5" customHeight="1">
      <c r="A9753" t="inlineStr">
        <is>
          <t>creeking</t>
        </is>
      </c>
      <c r="B9753" t="inlineStr">
        <is>
          <t>Creeking sound for horror movie production tutorial</t>
        </is>
      </c>
      <c r="C9753"/>
      <c r="D9753"/>
      <c r="E9753" t="inlineStr">
        <is>
          <t>https://www.youtube.com/results?search_query=Creeking+sound+for+horror+movie+production+tutorial&amp;sp=EgQgAXAB</t>
        </is>
      </c>
    </row>
    <row r="9754" ht="25.5" customHeight="1">
      <c r="A9754" t="inlineStr">
        <is>
          <t>sea kayak</t>
        </is>
      </c>
      <c r="B9754" t="inlineStr">
        <is>
          <t>How to sea kayak for beginners</t>
        </is>
      </c>
      <c r="C9754"/>
      <c r="D9754"/>
      <c r="E9754" t="inlineStr">
        <is>
          <t>https://www.youtube.com/results?search_query=How+to+sea+kayak+for+beginners&amp;sp=EgQgAXAB</t>
        </is>
      </c>
    </row>
    <row r="9755" ht="25.5" customHeight="1">
      <c r="A9755" t="inlineStr">
        <is>
          <t>sea kayak</t>
        </is>
      </c>
      <c r="B9755" t="inlineStr">
        <is>
          <t>Day in the life of a professional sea kayaker</t>
        </is>
      </c>
      <c r="C9755"/>
      <c r="D9755"/>
      <c r="E9755" t="inlineStr">
        <is>
          <t>https://www.youtube.com/results?search_query=Day+in+the+life+of+a+professional+sea+kayaker&amp;sp=EgQgAXAB</t>
        </is>
      </c>
    </row>
    <row r="9756" ht="25.5" customHeight="1">
      <c r="A9756" t="inlineStr">
        <is>
          <t>sea kayak</t>
        </is>
      </c>
      <c r="B9756" t="inlineStr">
        <is>
          <t>Best techniques for sea kayaking</t>
        </is>
      </c>
      <c r="C9756"/>
      <c r="D9756"/>
      <c r="E9756" t="inlineStr">
        <is>
          <t>https://www.youtube.com/results?search_query=Best+techniques+for+sea+kayaking&amp;sp=EgQgAXAB</t>
        </is>
      </c>
    </row>
    <row r="9757" ht="25.5" customHeight="1">
      <c r="A9757" t="inlineStr">
        <is>
          <t>sea kayak</t>
        </is>
      </c>
      <c r="B9757" t="inlineStr">
        <is>
          <t>Advice on sea kayaking for intermediates</t>
        </is>
      </c>
      <c r="C9757"/>
      <c r="D9757"/>
      <c r="E9757" t="inlineStr">
        <is>
          <t>https://www.youtube.com/results?search_query=Advice+on+sea+kayaking+for+intermediates&amp;sp=EgQgAXAB</t>
        </is>
      </c>
    </row>
    <row r="9758" ht="25.5" customHeight="1">
      <c r="A9758" t="inlineStr">
        <is>
          <t>sea kayak</t>
        </is>
      </c>
      <c r="B9758" t="inlineStr">
        <is>
          <t>Sea kayaking safety tips and guidelines</t>
        </is>
      </c>
      <c r="C9758"/>
      <c r="D9758"/>
      <c r="E9758" t="inlineStr">
        <is>
          <t>https://www.youtube.com/results?search_query=Sea+kayaking+safety+tips+and+guidelines&amp;sp=EgQgAXAB</t>
        </is>
      </c>
    </row>
    <row r="9759" ht="25.5" customHeight="1">
      <c r="A9759" t="inlineStr">
        <is>
          <t>sea kayak</t>
        </is>
      </c>
      <c r="B9759" t="inlineStr">
        <is>
          <t>The essential gear for sea kayaking</t>
        </is>
      </c>
      <c r="C9759"/>
      <c r="D9759"/>
      <c r="E9759" t="inlineStr">
        <is>
          <t>https://www.youtube.com/results?search_query=The+essential+gear+for+sea+kayaking&amp;sp=EgQgAXAB</t>
        </is>
      </c>
    </row>
    <row r="9760" ht="25.5" customHeight="1">
      <c r="A9760" t="inlineStr">
        <is>
          <t>sea kayak</t>
        </is>
      </c>
      <c r="B9760" t="inlineStr">
        <is>
          <t>Professionals demonstrating sea kayak roll</t>
        </is>
      </c>
      <c r="C9760"/>
      <c r="D9760"/>
      <c r="E9760" t="inlineStr">
        <is>
          <t>https://www.youtube.com/results?search_query=Professionals+demonstrating+sea+kayak+roll&amp;sp=EgQgAXAB</t>
        </is>
      </c>
    </row>
    <row r="9761" ht="25.5" customHeight="1">
      <c r="A9761" t="inlineStr">
        <is>
          <t>sea kayak</t>
        </is>
      </c>
      <c r="B9761" t="inlineStr">
        <is>
          <t>Sea kayaking adventures around the world</t>
        </is>
      </c>
      <c r="C9761"/>
      <c r="D9761"/>
      <c r="E9761" t="inlineStr">
        <is>
          <t>https://www.youtube.com/results?search_query=Sea+kayaking+adventures+around+the+world&amp;sp=EgQgAXAB</t>
        </is>
      </c>
    </row>
    <row r="9762" ht="25.5" customHeight="1">
      <c r="A9762" t="inlineStr">
        <is>
          <t>sea kayak</t>
        </is>
      </c>
      <c r="B9762" t="inlineStr">
        <is>
          <t>Documentaries on epic sea kayak journeys</t>
        </is>
      </c>
      <c r="C9762"/>
      <c r="D9762"/>
      <c r="E9762" t="inlineStr">
        <is>
          <t>https://www.youtube.com/results?search_query=Documentaries+on+epic+sea+kayak+journeys&amp;sp=EgQgAXAB</t>
        </is>
      </c>
    </row>
    <row r="9763" ht="25.5" customHeight="1">
      <c r="A9763" t="inlineStr">
        <is>
          <t>sea kayak</t>
        </is>
      </c>
      <c r="B9763" t="inlineStr">
        <is>
          <t>Calm sea kayaking options for relaxation and exercise</t>
        </is>
      </c>
      <c r="C9763"/>
      <c r="D9763"/>
      <c r="E9763" t="inlineStr">
        <is>
          <t>https://www.youtube.com/results?search_query=Calm+sea+kayaking+options+for+relaxation+and+exercise&amp;sp=EgQgAXAB</t>
        </is>
      </c>
    </row>
    <row r="9764" ht="25.5" customHeight="1">
      <c r="A9764" t="inlineStr">
        <is>
          <t>surf kayaking</t>
        </is>
      </c>
      <c r="B9764" t="inlineStr">
        <is>
          <t>How to surf kayak for beginners</t>
        </is>
      </c>
      <c r="C9764"/>
      <c r="D9764"/>
      <c r="E9764" t="inlineStr">
        <is>
          <t>https://www.youtube.com/results?search_query=How+to+surf+kayak+for+beginners&amp;sp=EgQgAXAB</t>
        </is>
      </c>
    </row>
    <row r="9765" ht="25.5" customHeight="1">
      <c r="A9765" t="inlineStr">
        <is>
          <t>surf kayaking</t>
        </is>
      </c>
      <c r="B9765" t="inlineStr">
        <is>
          <t>Best surf kayaking techniques</t>
        </is>
      </c>
      <c r="C9765"/>
      <c r="D9765"/>
      <c r="E9765" t="inlineStr">
        <is>
          <t>https://www.youtube.com/results?search_query=Best+surf+kayaking+techniques&amp;sp=EgQgAXAB</t>
        </is>
      </c>
    </row>
    <row r="9766" ht="25.5" customHeight="1">
      <c r="A9766" t="inlineStr">
        <is>
          <t>surf kayaking</t>
        </is>
      </c>
      <c r="B9766" t="inlineStr">
        <is>
          <t>Day in the life of a surf kayaker</t>
        </is>
      </c>
      <c r="C9766"/>
      <c r="D9766"/>
      <c r="E9766" t="inlineStr">
        <is>
          <t>https://www.youtube.com/results?search_query=Day+in+the+life+of+a+surf+kayaker&amp;sp=EgQgAXAB</t>
        </is>
      </c>
    </row>
    <row r="9767" ht="25.5" customHeight="1">
      <c r="A9767" t="inlineStr">
        <is>
          <t>surf kayaking</t>
        </is>
      </c>
      <c r="B9767" t="inlineStr">
        <is>
          <t>Professional surf kayaker tutorial</t>
        </is>
      </c>
      <c r="C9767"/>
      <c r="D9767"/>
      <c r="E9767" t="inlineStr">
        <is>
          <t>https://www.youtube.com/results?search_query=Professional+surf+kayaker+tutorial&amp;sp=EgQgAXAB</t>
        </is>
      </c>
    </row>
    <row r="9768" ht="25.5" customHeight="1">
      <c r="A9768" t="inlineStr">
        <is>
          <t>surf kayaking</t>
        </is>
      </c>
      <c r="B9768" t="inlineStr">
        <is>
          <t>Surf kayaking tips for better control</t>
        </is>
      </c>
      <c r="C9768"/>
      <c r="D9768"/>
      <c r="E9768" t="inlineStr">
        <is>
          <t>https://www.youtube.com/results?search_query=Surf+kayaking+tips+for+better+control&amp;sp=EgQgAXAB</t>
        </is>
      </c>
    </row>
    <row r="9769" ht="25.5" customHeight="1">
      <c r="A9769" t="inlineStr">
        <is>
          <t>surf kayaking</t>
        </is>
      </c>
      <c r="B9769" t="inlineStr">
        <is>
          <t>Surf kayaking safety measures</t>
        </is>
      </c>
      <c r="C9769"/>
      <c r="D9769"/>
      <c r="E9769" t="inlineStr">
        <is>
          <t>https://www.youtube.com/results?search_query=Surf+kayaking+safety+measures&amp;sp=EgQgAXAB</t>
        </is>
      </c>
    </row>
    <row r="9770" ht="25.5" customHeight="1">
      <c r="A9770" t="inlineStr">
        <is>
          <t>surf kayaking</t>
        </is>
      </c>
      <c r="B9770" t="inlineStr">
        <is>
          <t>EPIC surf kayaking feats</t>
        </is>
      </c>
      <c r="C9770"/>
      <c r="D9770"/>
      <c r="E9770" t="inlineStr">
        <is>
          <t>https://www.youtube.com/results?search_query=EPIC+surf+kayaking+feats&amp;sp=EgQgAXAB</t>
        </is>
      </c>
    </row>
    <row r="9771" ht="25.5" customHeight="1">
      <c r="A9771" t="inlineStr">
        <is>
          <t>surf kayaking</t>
        </is>
      </c>
      <c r="B9771" t="inlineStr">
        <is>
          <t>Surf kayaking vs sea kayaking</t>
        </is>
      </c>
      <c r="C9771"/>
      <c r="D9771"/>
      <c r="E9771" t="inlineStr">
        <is>
          <t>https://www.youtube.com/results?search_query=Surf+kayaking+vs+sea+kayaking&amp;sp=EgQgAXAB</t>
        </is>
      </c>
    </row>
    <row r="9772" ht="25.5" customHeight="1">
      <c r="A9772" t="inlineStr">
        <is>
          <t>surf kayaking</t>
        </is>
      </c>
      <c r="B9772" t="inlineStr">
        <is>
          <t>Overview of surf kayaking gear</t>
        </is>
      </c>
      <c r="C9772"/>
      <c r="D9772"/>
      <c r="E9772" t="inlineStr">
        <is>
          <t>https://www.youtube.com/results?search_query=Overview+of+surf+kayaking+gear&amp;sp=EgQgAXAB</t>
        </is>
      </c>
    </row>
    <row r="9773" ht="25.5" customHeight="1">
      <c r="A9773" t="inlineStr">
        <is>
          <t>surf kayaking</t>
        </is>
      </c>
      <c r="B9773" t="inlineStr">
        <is>
          <t>Surf kayaking competitions highlights</t>
        </is>
      </c>
      <c r="C9773"/>
      <c r="D9773"/>
      <c r="E9773" t="inlineStr">
        <is>
          <t>https://www.youtube.com/results?search_query=Surf+kayaking+competitions+highlights&amp;sp=EgQgAXAB</t>
        </is>
      </c>
    </row>
    <row r="9774" ht="25.5" customHeight="1">
      <c r="A9774" t="inlineStr">
        <is>
          <t>whitewater kayaking</t>
        </is>
      </c>
      <c r="B9774" t="inlineStr">
        <is>
          <t>How to start whitewater kayaking for beginners'</t>
        </is>
      </c>
      <c r="C9774"/>
      <c r="D9774"/>
      <c r="E9774" t="inlineStr">
        <is>
          <t>https://www.youtube.com/results?search_query=How+to+start+whitewater+kayaking+for+beginners'&amp;sp=EgQgAXAB</t>
        </is>
      </c>
    </row>
    <row r="9775" ht="25.5" customHeight="1">
      <c r="A9775" t="inlineStr">
        <is>
          <t>whitewater kayaking</t>
        </is>
      </c>
      <c r="B9775" t="inlineStr">
        <is>
          <t>Best whitewater kayaking techniques'</t>
        </is>
      </c>
      <c r="C9775"/>
      <c r="D9775"/>
      <c r="E9775" t="inlineStr">
        <is>
          <t>https://www.youtube.com/results?search_query=Best+whitewater+kayaking+techniques'&amp;sp=EgQgAXAB</t>
        </is>
      </c>
    </row>
    <row r="9776" ht="25.5" customHeight="1">
      <c r="A9776" t="inlineStr">
        <is>
          <t>whitewater kayaking</t>
        </is>
      </c>
      <c r="B9776" t="inlineStr">
        <is>
          <t>Day in the life of a professional whitewater kayaker'</t>
        </is>
      </c>
      <c r="C9776"/>
      <c r="D9776"/>
      <c r="E9776" t="inlineStr">
        <is>
          <t>https://www.youtube.com/results?search_query=Day+in+the+life+of+a+professional+whitewater+kayaker'&amp;sp=EgQgAXAB</t>
        </is>
      </c>
    </row>
    <row r="9777" ht="25.5" customHeight="1">
      <c r="A9777" t="inlineStr">
        <is>
          <t>whitewater kayaking</t>
        </is>
      </c>
      <c r="B9777" t="inlineStr">
        <is>
          <t>Epic whitewater kayaking adventures'</t>
        </is>
      </c>
      <c r="C9777"/>
      <c r="D9777"/>
      <c r="E9777" t="inlineStr">
        <is>
          <t>https://www.youtube.com/results?search_query=Epic+whitewater+kayaking+adventures'&amp;sp=EgQgAXAB</t>
        </is>
      </c>
    </row>
    <row r="9778" ht="25.5" customHeight="1">
      <c r="A9778" t="inlineStr">
        <is>
          <t>whitewater kayaking</t>
        </is>
      </c>
      <c r="B9778" t="inlineStr">
        <is>
          <t>Whitewater kayaking safety tips'</t>
        </is>
      </c>
      <c r="C9778"/>
      <c r="D9778"/>
      <c r="E9778" t="inlineStr">
        <is>
          <t>https://www.youtube.com/results?search_query=Whitewater+kayaking+safety+tips'&amp;sp=EgQgAXAB</t>
        </is>
      </c>
    </row>
    <row r="9779" ht="25.5" customHeight="1">
      <c r="A9779" t="inlineStr">
        <is>
          <t>whitewater kayaking</t>
        </is>
      </c>
      <c r="B9779" t="inlineStr">
        <is>
          <t>Whitewater kayaking competitions highlights'</t>
        </is>
      </c>
      <c r="C9779"/>
      <c r="D9779"/>
      <c r="E9779" t="inlineStr">
        <is>
          <t>https://www.youtube.com/results?search_query=Whitewater+kayaking+competitions+highlights'&amp;sp=EgQgAXAB</t>
        </is>
      </c>
    </row>
    <row r="9780" ht="25.5" customHeight="1">
      <c r="A9780" t="inlineStr">
        <is>
          <t>whitewater kayaking</t>
        </is>
      </c>
      <c r="B9780" t="inlineStr">
        <is>
          <t>How to choose equipment for whitewater kayaking'</t>
        </is>
      </c>
      <c r="C9780"/>
      <c r="D9780"/>
      <c r="E9780" t="inlineStr">
        <is>
          <t>https://www.youtube.com/results?search_query=How+to+choose+equipment+for+whitewater+kayaking'&amp;sp=EgQgAXAB</t>
        </is>
      </c>
    </row>
    <row r="9781" ht="25.5" customHeight="1">
      <c r="A9781" t="inlineStr">
        <is>
          <t>whitewater kayaking</t>
        </is>
      </c>
      <c r="B9781" t="inlineStr">
        <is>
          <t>Advanced whitewater kayaking tricks explained'</t>
        </is>
      </c>
      <c r="C9781"/>
      <c r="D9781"/>
      <c r="E9781" t="inlineStr">
        <is>
          <t>https://www.youtube.com/results?search_query=Advanced+whitewater+kayaking+tricks+explained'&amp;sp=EgQgAXAB</t>
        </is>
      </c>
    </row>
    <row r="9782" ht="25.5" customHeight="1">
      <c r="A9782" t="inlineStr">
        <is>
          <t>whitewater kayaking</t>
        </is>
      </c>
      <c r="B9782" t="inlineStr">
        <is>
          <t>Whitewater kayaking world championships'</t>
        </is>
      </c>
      <c r="C9782"/>
      <c r="D9782"/>
      <c r="E9782" t="inlineStr">
        <is>
          <t>https://www.youtube.com/results?search_query=Whitewater+kayaking+world+championships'&amp;sp=EgQgAXAB</t>
        </is>
      </c>
    </row>
    <row r="9783" ht="25.5" customHeight="1">
      <c r="A9783" t="inlineStr">
        <is>
          <t>whitewater kayaking</t>
        </is>
      </c>
      <c r="B9783" t="inlineStr">
        <is>
          <t>Training routines of whitewater kayaking professionals'</t>
        </is>
      </c>
      <c r="C9783"/>
      <c r="D9783"/>
      <c r="E9783" t="inlineStr">
        <is>
          <t>https://www.youtube.com/results?search_query=Training+routines+of+whitewater+kayaking+professionals'&amp;sp=EgQgAXAB</t>
        </is>
      </c>
    </row>
    <row r="9784" ht="25.5" customHeight="1">
      <c r="A9784" t="inlineStr">
        <is>
          <t>rafting</t>
        </is>
      </c>
      <c r="B9784" t="inlineStr">
        <is>
          <t>How to prepare for a rafting trip'</t>
        </is>
      </c>
      <c r="C9784"/>
      <c r="D9784"/>
      <c r="E9784" t="inlineStr">
        <is>
          <t>https://www.youtube.com/results?search_query=How+to+prepare+for+a+rafting+trip'&amp;sp=EgQgAXAB</t>
        </is>
      </c>
    </row>
    <row r="9785" ht="25.5" customHeight="1">
      <c r="A9785" t="inlineStr">
        <is>
          <t>rafting</t>
        </is>
      </c>
      <c r="B9785" t="inlineStr">
        <is>
          <t>Rafting equipment and safety guide'</t>
        </is>
      </c>
      <c r="C9785"/>
      <c r="D9785"/>
      <c r="E9785" t="inlineStr">
        <is>
          <t>https://www.youtube.com/results?search_query=Rafting+equipment+and+safety+guide'&amp;sp=EgQgAXAB</t>
        </is>
      </c>
    </row>
    <row r="9786" ht="25.5" customHeight="1">
      <c r="A9786" t="inlineStr">
        <is>
          <t>rafting</t>
        </is>
      </c>
      <c r="B9786" t="inlineStr">
        <is>
          <t>Day in the life of a professional rafter'</t>
        </is>
      </c>
      <c r="C9786"/>
      <c r="D9786"/>
      <c r="E9786" t="inlineStr">
        <is>
          <t>https://www.youtube.com/results?search_query=Day+in+the+life+of+a+professional+rafter'&amp;sp=EgQgAXAB</t>
        </is>
      </c>
    </row>
    <row r="9787" ht="25.5" customHeight="1">
      <c r="A9787" t="inlineStr">
        <is>
          <t>rafting</t>
        </is>
      </c>
      <c r="B9787" t="inlineStr">
        <is>
          <t>White water rafting techniques for beginners'</t>
        </is>
      </c>
      <c r="C9787"/>
      <c r="D9787"/>
      <c r="E9787" t="inlineStr">
        <is>
          <t>https://www.youtube.com/results?search_query=White+water+rafting+techniques+for+beginners'&amp;sp=EgQgAXAB</t>
        </is>
      </c>
    </row>
    <row r="9788" ht="25.5" customHeight="1">
      <c r="A9788" t="inlineStr">
        <is>
          <t>rafting</t>
        </is>
      </c>
      <c r="B9788" t="inlineStr">
        <is>
          <t>Extreme rafting experiences caught on camera'</t>
        </is>
      </c>
      <c r="C9788"/>
      <c r="D9788"/>
      <c r="E9788" t="inlineStr">
        <is>
          <t>https://www.youtube.com/results?search_query=Extreme+rafting+experiences+caught+on+camera'&amp;sp=EgQgAXAB</t>
        </is>
      </c>
    </row>
    <row r="9789" ht="25.5" customHeight="1">
      <c r="A9789" t="inlineStr">
        <is>
          <t>rafting</t>
        </is>
      </c>
      <c r="B9789" t="inlineStr">
        <is>
          <t>Comparing inflatable rafts for river adventures'</t>
        </is>
      </c>
      <c r="C9789"/>
      <c r="D9789"/>
      <c r="E9789" t="inlineStr">
        <is>
          <t>https://www.youtube.com/results?search_query=Comparing+inflatable+rafts+for+river+adventures'&amp;sp=EgQgAXAB</t>
        </is>
      </c>
    </row>
    <row r="9790" ht="25.5" customHeight="1">
      <c r="A9790" t="inlineStr">
        <is>
          <t>rafting</t>
        </is>
      </c>
      <c r="B9790" t="inlineStr">
        <is>
          <t>Animals encountered during rafting'</t>
        </is>
      </c>
      <c r="C9790"/>
      <c r="D9790"/>
      <c r="E9790" t="inlineStr">
        <is>
          <t>https://www.youtube.com/results?search_query=Animals+encountered+during+rafting'&amp;sp=EgQgAXAB</t>
        </is>
      </c>
    </row>
    <row r="9791" ht="25.5" customHeight="1">
      <c r="A9791" t="inlineStr">
        <is>
          <t>rafting</t>
        </is>
      </c>
      <c r="B9791" t="inlineStr">
        <is>
          <t>Rafting guide training and certification process'</t>
        </is>
      </c>
      <c r="C9791"/>
      <c r="D9791"/>
      <c r="E9791" t="inlineStr">
        <is>
          <t>https://www.youtube.com/results?search_query=Rafting+guide+training+and+certification+process'&amp;sp=EgQgAXAB</t>
        </is>
      </c>
    </row>
    <row r="9792" ht="25.5" customHeight="1">
      <c r="A9792" t="inlineStr">
        <is>
          <t>rafting</t>
        </is>
      </c>
      <c r="B9792" t="inlineStr">
        <is>
          <t>Raft construction and maintenance tips'</t>
        </is>
      </c>
      <c r="C9792"/>
      <c r="D9792"/>
      <c r="E9792" t="inlineStr">
        <is>
          <t>https://www.youtube.com/results?search_query=Raft+construction+and+maintenance+tips'&amp;sp=EgQgAXAB</t>
        </is>
      </c>
    </row>
    <row r="9793" ht="25.5" customHeight="1">
      <c r="A9793" t="inlineStr">
        <is>
          <t>rafting</t>
        </is>
      </c>
      <c r="B9793" t="inlineStr">
        <is>
          <t>How rafting contributes to outdoor fitness and wellness'</t>
        </is>
      </c>
      <c r="C9793"/>
      <c r="D9793"/>
      <c r="E9793" t="inlineStr">
        <is>
          <t>https://www.youtube.com/results?search_query=How+rafting+contributes+to+outdoor+fitness+and+wellness'&amp;sp=EgQgAXAB</t>
        </is>
      </c>
    </row>
    <row r="9794" ht="25.5" customHeight="1">
      <c r="A9794" t="inlineStr">
        <is>
          <t>gliding</t>
        </is>
      </c>
      <c r="B9794" t="inlineStr">
        <is>
          <t>How to start gliding for beginners</t>
        </is>
      </c>
      <c r="C9794"/>
      <c r="D9794"/>
      <c r="E9794" t="inlineStr">
        <is>
          <t>https://www.youtube.com/results?search_query=How+to+start+gliding+for+beginners&amp;sp=EgQgAXAB</t>
        </is>
      </c>
    </row>
    <row r="9795" ht="25.5" customHeight="1">
      <c r="A9795" t="inlineStr">
        <is>
          <t>gliding</t>
        </is>
      </c>
      <c r="B9795" t="inlineStr">
        <is>
          <t>Best gliding techniques for intermediate gliders</t>
        </is>
      </c>
      <c r="C9795"/>
      <c r="D9795"/>
      <c r="E9795" t="inlineStr">
        <is>
          <t>https://www.youtube.com/results?search_query=Best+gliding+techniques+for+intermediate+gliders&amp;sp=EgQgAXAB</t>
        </is>
      </c>
    </row>
    <row r="9796" ht="25.5" customHeight="1">
      <c r="A9796" t="inlineStr">
        <is>
          <t>gliding</t>
        </is>
      </c>
      <c r="B9796" t="inlineStr">
        <is>
          <t>Day in the life of a professional glider</t>
        </is>
      </c>
      <c r="C9796"/>
      <c r="D9796"/>
      <c r="E9796" t="inlineStr">
        <is>
          <t>https://www.youtube.com/results?search_query=Day+in+the+life+of+a+professional+glider&amp;sp=EgQgAXAB</t>
        </is>
      </c>
    </row>
    <row r="9797" ht="25.5" customHeight="1">
      <c r="A9797" t="inlineStr">
        <is>
          <t>gliding</t>
        </is>
      </c>
      <c r="B9797" t="inlineStr">
        <is>
          <t>Gliding competitions highlights</t>
        </is>
      </c>
      <c r="C9797"/>
      <c r="D9797"/>
      <c r="E9797" t="inlineStr">
        <is>
          <t>https://www.youtube.com/results?search_query=Gliding+competitions+highlights&amp;sp=EgQgAXAB</t>
        </is>
      </c>
    </row>
    <row r="9798" ht="25.5" customHeight="1">
      <c r="A9798" t="inlineStr">
        <is>
          <t>gliding</t>
        </is>
      </c>
      <c r="B9798" t="inlineStr">
        <is>
          <t>Gliding tutorial for advanced gliders</t>
        </is>
      </c>
      <c r="C9798"/>
      <c r="D9798"/>
      <c r="E9798" t="inlineStr">
        <is>
          <t>https://www.youtube.com/results?search_query=Gliding+tutorial+for+advanced+gliders&amp;sp=EgQgAXAB</t>
        </is>
      </c>
    </row>
    <row r="9799" ht="25.5" customHeight="1">
      <c r="A9799" t="inlineStr">
        <is>
          <t>gliding</t>
        </is>
      </c>
      <c r="B9799" t="inlineStr">
        <is>
          <t>Top world records in gliding</t>
        </is>
      </c>
      <c r="C9799"/>
      <c r="D9799"/>
      <c r="E9799" t="inlineStr">
        <is>
          <t>https://www.youtube.com/results?search_query=Top+world+records+in+gliding&amp;sp=EgQgAXAB</t>
        </is>
      </c>
    </row>
    <row r="9800" ht="25.5" customHeight="1">
      <c r="A9800" t="inlineStr">
        <is>
          <t>gliding</t>
        </is>
      </c>
      <c r="B9800" t="inlineStr">
        <is>
          <t>Gliding safety precautions and tips</t>
        </is>
      </c>
      <c r="C9800"/>
      <c r="D9800"/>
      <c r="E9800" t="inlineStr">
        <is>
          <t>https://www.youtube.com/results?search_query=Gliding+safety+precautions+and+tips&amp;sp=EgQgAXAB</t>
        </is>
      </c>
    </row>
    <row r="9801" ht="25.5" customHeight="1">
      <c r="A9801" t="inlineStr">
        <is>
          <t>gliding</t>
        </is>
      </c>
      <c r="B9801" t="inlineStr">
        <is>
          <t>Essential gliding equipment and how to use them</t>
        </is>
      </c>
      <c r="C9801"/>
      <c r="D9801"/>
      <c r="E9801" t="inlineStr">
        <is>
          <t>https://www.youtube.com/results?search_query=Essential+gliding+equipment+and+how+to+use+them&amp;sp=EgQgAXAB</t>
        </is>
      </c>
    </row>
    <row r="9802" ht="25.5" customHeight="1">
      <c r="A9802" t="inlineStr">
        <is>
          <t>gliding</t>
        </is>
      </c>
      <c r="B9802" t="inlineStr">
        <is>
          <t>Gliding tricks and tips</t>
        </is>
      </c>
      <c r="C9802"/>
      <c r="D9802"/>
      <c r="E9802" t="inlineStr">
        <is>
          <t>https://www.youtube.com/results?search_query=Gliding+tricks+and+tips&amp;sp=EgQgAXAB</t>
        </is>
      </c>
    </row>
    <row r="9803" ht="25.5" customHeight="1">
      <c r="A9803" t="inlineStr">
        <is>
          <t>gliding</t>
        </is>
      </c>
      <c r="B9803" t="inlineStr">
        <is>
          <t>Gliding training routines and exercises</t>
        </is>
      </c>
      <c r="C9803"/>
      <c r="D9803"/>
      <c r="E9803" t="inlineStr">
        <is>
          <t>https://www.youtube.com/results?search_query=Gliding+training+routines+and+exercises&amp;sp=EgQgAXAB</t>
        </is>
      </c>
    </row>
    <row r="9804" ht="25.5" customHeight="1">
      <c r="A9804" t="inlineStr">
        <is>
          <t>hang gliding</t>
        </is>
      </c>
      <c r="B9804" t="inlineStr">
        <is>
          <t>How to start hang gliding for beginners</t>
        </is>
      </c>
      <c r="C9804"/>
      <c r="D9804"/>
      <c r="E9804" t="inlineStr">
        <is>
          <t>https://www.youtube.com/results?search_query=How+to+start+hang+gliding+for+beginners&amp;sp=EgQgAXAB</t>
        </is>
      </c>
    </row>
    <row r="9805" ht="25.5" customHeight="1">
      <c r="A9805" t="inlineStr">
        <is>
          <t>hang gliding</t>
        </is>
      </c>
      <c r="B9805" t="inlineStr">
        <is>
          <t>Day in the life of a professional hang glider</t>
        </is>
      </c>
      <c r="C9805"/>
      <c r="D9805"/>
      <c r="E9805" t="inlineStr">
        <is>
          <t>https://www.youtube.com/results?search_query=Day+in+the+life+of+a+professional+hang+glider&amp;sp=EgQgAXAB</t>
        </is>
      </c>
    </row>
    <row r="9806" ht="25.5" customHeight="1">
      <c r="A9806" t="inlineStr">
        <is>
          <t>hang gliding</t>
        </is>
      </c>
      <c r="B9806" t="inlineStr">
        <is>
          <t>Best hang gliding techniques video</t>
        </is>
      </c>
      <c r="C9806"/>
      <c r="D9806"/>
      <c r="E9806" t="inlineStr">
        <is>
          <t>https://www.youtube.com/results?search_query=Best+hang+gliding+techniques+video&amp;sp=EgQgAXAB</t>
        </is>
      </c>
    </row>
    <row r="9807" ht="25.5" customHeight="1">
      <c r="A9807" t="inlineStr">
        <is>
          <t>hang gliding</t>
        </is>
      </c>
      <c r="B9807" t="inlineStr">
        <is>
          <t>Hang gliding training and safety tutorials</t>
        </is>
      </c>
      <c r="C9807"/>
      <c r="D9807"/>
      <c r="E9807" t="inlineStr">
        <is>
          <t>https://www.youtube.com/results?search_query=Hang+gliding+training+and+safety+tutorials&amp;sp=EgQgAXAB</t>
        </is>
      </c>
    </row>
    <row r="9808" ht="25.5" customHeight="1">
      <c r="A9808" t="inlineStr">
        <is>
          <t>hang gliding</t>
        </is>
      </c>
      <c r="B9808" t="inlineStr">
        <is>
          <t>Extreme hang gliding adventures compilation</t>
        </is>
      </c>
      <c r="C9808"/>
      <c r="D9808"/>
      <c r="E9808" t="inlineStr">
        <is>
          <t>https://www.youtube.com/results?search_query=Extreme+hang+gliding+adventures+compilation&amp;sp=EgQgAXAB</t>
        </is>
      </c>
    </row>
    <row r="9809" ht="25.5" customHeight="1">
      <c r="A9809" t="inlineStr">
        <is>
          <t>hang gliding</t>
        </is>
      </c>
      <c r="B9809" t="inlineStr">
        <is>
          <t>Beginners guide to hang gliding equipment</t>
        </is>
      </c>
      <c r="C9809"/>
      <c r="D9809"/>
      <c r="E9809" t="inlineStr">
        <is>
          <t>https://www.youtube.com/results?search_query=Beginners+guide+to+hang+gliding+equipment&amp;sp=EgQgAXAB</t>
        </is>
      </c>
    </row>
    <row r="9810" ht="25.5" customHeight="1">
      <c r="A9810" t="inlineStr">
        <is>
          <t>hang gliding</t>
        </is>
      </c>
      <c r="B9810" t="inlineStr">
        <is>
          <t>Full hang gliding flight POV</t>
        </is>
      </c>
      <c r="C9810"/>
      <c r="D9810"/>
      <c r="E9810" t="inlineStr">
        <is>
          <t>https://www.youtube.com/results?search_query=Full+hang+gliding+flight+POV&amp;sp=EgQgAXAB</t>
        </is>
      </c>
    </row>
    <row r="9811" ht="25.5" customHeight="1">
      <c r="A9811" t="inlineStr">
        <is>
          <t>hang gliding</t>
        </is>
      </c>
      <c r="B9811" t="inlineStr">
        <is>
          <t>History and science behind hang gliding</t>
        </is>
      </c>
      <c r="C9811"/>
      <c r="D9811"/>
      <c r="E9811" t="inlineStr">
        <is>
          <t>https://www.youtube.com/results?search_query=History+and+science+behind+hang+gliding&amp;sp=EgQgAXAB</t>
        </is>
      </c>
    </row>
    <row r="9812" ht="25.5" customHeight="1">
      <c r="A9812" t="inlineStr">
        <is>
          <t>hang gliding</t>
        </is>
      </c>
      <c r="B9812" t="inlineStr">
        <is>
          <t>World's best hang gliding locations</t>
        </is>
      </c>
      <c r="C9812"/>
      <c r="D9812"/>
      <c r="E9812" t="inlineStr">
        <is>
          <t>https://www.youtube.com/results?search_query=World's+best+hang+gliding+locations&amp;sp=EgQgAXAB</t>
        </is>
      </c>
    </row>
    <row r="9813" ht="25.5" customHeight="1">
      <c r="A9813" t="inlineStr">
        <is>
          <t>hang gliding</t>
        </is>
      </c>
      <c r="B9813" t="inlineStr">
        <is>
          <t>Hang gliding competitions and championships footage</t>
        </is>
      </c>
      <c r="C9813"/>
      <c r="D9813"/>
      <c r="E9813" t="inlineStr">
        <is>
          <t>https://www.youtube.com/results?search_query=Hang+gliding+competitions+and+championships+footage&amp;sp=EgQgAXAB</t>
        </is>
      </c>
    </row>
    <row r="9814" ht="25.5" customHeight="1">
      <c r="A9814" t="inlineStr">
        <is>
          <t>powered hang glider</t>
        </is>
      </c>
      <c r="B9814" t="inlineStr">
        <is>
          <t>Introduction to powered hang gliding</t>
        </is>
      </c>
      <c r="C9814"/>
      <c r="D9814"/>
      <c r="E9814" t="inlineStr">
        <is>
          <t>https://www.youtube.com/results?search_query=Introduction+to+powered+hang+gliding&amp;sp=EgQgAXAB</t>
        </is>
      </c>
    </row>
    <row r="9815" ht="25.5" customHeight="1">
      <c r="A9815" t="inlineStr">
        <is>
          <t>powered hang glider</t>
        </is>
      </c>
      <c r="B9815" t="inlineStr">
        <is>
          <t>How to fly a powered hang glider</t>
        </is>
      </c>
      <c r="C9815"/>
      <c r="D9815"/>
      <c r="E9815" t="inlineStr">
        <is>
          <t>https://www.youtube.com/results?search_query=How+to+fly+a+powered+hang+glider&amp;sp=EgQgAXAB</t>
        </is>
      </c>
    </row>
    <row r="9816" ht="25.5" customHeight="1">
      <c r="A9816" t="inlineStr">
        <is>
          <t>powered hang glider</t>
        </is>
      </c>
      <c r="B9816" t="inlineStr">
        <is>
          <t>Powered hang glider training and safety tips</t>
        </is>
      </c>
      <c r="C9816"/>
      <c r="D9816"/>
      <c r="E9816" t="inlineStr">
        <is>
          <t>https://www.youtube.com/results?search_query=Powered+hang+glider+training+and+safety+tips&amp;sp=EgQgAXAB</t>
        </is>
      </c>
    </row>
    <row r="9817" ht="25.5" customHeight="1">
      <c r="A9817" t="inlineStr">
        <is>
          <t>powered hang glider</t>
        </is>
      </c>
      <c r="B9817" t="inlineStr">
        <is>
          <t>Day in the life of a powered hang glider pilot</t>
        </is>
      </c>
      <c r="C9817"/>
      <c r="D9817"/>
      <c r="E9817" t="inlineStr">
        <is>
          <t>https://www.youtube.com/results?search_query=Day+in+the+life+of+a+powered+hang+glider+pilot&amp;sp=EgQgAXAB</t>
        </is>
      </c>
    </row>
    <row r="9818" ht="25.5" customHeight="1">
      <c r="A9818" t="inlineStr">
        <is>
          <t>powered hang glider</t>
        </is>
      </c>
      <c r="B9818" t="inlineStr">
        <is>
          <t>Best powered hang gliders review</t>
        </is>
      </c>
      <c r="C9818"/>
      <c r="D9818"/>
      <c r="E9818" t="inlineStr">
        <is>
          <t>https://www.youtube.com/results?search_query=Best+powered+hang+gliders+review&amp;sp=EgQgAXAB</t>
        </is>
      </c>
    </row>
    <row r="9819" ht="25.5" customHeight="1">
      <c r="A9819" t="inlineStr">
        <is>
          <t>powered hang glider</t>
        </is>
      </c>
      <c r="B9819" t="inlineStr">
        <is>
          <t>Powered hang glider flight techniques</t>
        </is>
      </c>
      <c r="C9819"/>
      <c r="D9819"/>
      <c r="E9819" t="inlineStr">
        <is>
          <t>https://www.youtube.com/results?search_query=Powered+hang+glider+flight+techniques&amp;sp=EgQgAXAB</t>
        </is>
      </c>
    </row>
    <row r="9820" ht="25.5" customHeight="1">
      <c r="A9820" t="inlineStr">
        <is>
          <t>powered hang glider</t>
        </is>
      </c>
      <c r="B9820" t="inlineStr">
        <is>
          <t>Extreme sports: Powered hang gliding adventures</t>
        </is>
      </c>
      <c r="C9820"/>
      <c r="D9820"/>
      <c r="E9820" t="inlineStr">
        <is>
          <t>https://www.youtube.com/results?search_query=Extreme+sports:+Powered+hang+gliding+adventures&amp;sp=EgQgAXAB</t>
        </is>
      </c>
    </row>
    <row r="9821" ht="25.5" customHeight="1">
      <c r="A9821" t="inlineStr">
        <is>
          <t>powered hang glider</t>
        </is>
      </c>
      <c r="B9821" t="inlineStr">
        <is>
          <t>Powered hang glider vs paragliding comparison</t>
        </is>
      </c>
      <c r="C9821"/>
      <c r="D9821"/>
      <c r="E9821" t="inlineStr">
        <is>
          <t>https://www.youtube.com/results?search_query=Powered+hang+glider+vs+paragliding+comparison&amp;sp=EgQgAXAB</t>
        </is>
      </c>
    </row>
    <row r="9822" ht="25.5" customHeight="1">
      <c r="A9822" t="inlineStr">
        <is>
          <t>powered hang glider</t>
        </is>
      </c>
      <c r="B9822" t="inlineStr">
        <is>
          <t>DIY: How to make a powered hang glider</t>
        </is>
      </c>
      <c r="C9822"/>
      <c r="D9822"/>
      <c r="E9822" t="inlineStr">
        <is>
          <t>https://www.youtube.com/results?search_query=DIY:+How+to+make+a+powered+hang+glider&amp;sp=EgQgAXAB</t>
        </is>
      </c>
    </row>
    <row r="9823" ht="25.5" customHeight="1">
      <c r="A9823" t="inlineStr">
        <is>
          <t>powered hang glider</t>
        </is>
      </c>
      <c r="B9823" t="inlineStr">
        <is>
          <t>Taking off and landing with a powered hang glider</t>
        </is>
      </c>
      <c r="C9823"/>
      <c r="D9823"/>
      <c r="E9823" t="inlineStr">
        <is>
          <t>https://www.youtube.com/results?search_query=Taking+off+and+landing+with+a+powered+hang+glider&amp;sp=EgQgAXAB</t>
        </is>
      </c>
    </row>
    <row r="9824" ht="25.5" customHeight="1">
      <c r="A9824" t="inlineStr">
        <is>
          <t>powered paragliding</t>
        </is>
      </c>
      <c r="B9824" t="inlineStr">
        <is>
          <t>How to start powered paragliding</t>
        </is>
      </c>
      <c r="C9824"/>
      <c r="D9824"/>
      <c r="E9824" t="inlineStr">
        <is>
          <t>https://www.youtube.com/results?search_query=How+to+start+powered+paragliding&amp;sp=EgQgAXAB</t>
        </is>
      </c>
    </row>
    <row r="9825" ht="25.5" customHeight="1">
      <c r="A9825" t="inlineStr">
        <is>
          <t>powered paragliding</t>
        </is>
      </c>
      <c r="B9825" t="inlineStr">
        <is>
          <t>Powered paragliding training guide</t>
        </is>
      </c>
      <c r="C9825"/>
      <c r="D9825"/>
      <c r="E9825" t="inlineStr">
        <is>
          <t>https://www.youtube.com/results?search_query=Powered+paragliding+training+guide&amp;sp=EgQgAXAB</t>
        </is>
      </c>
    </row>
    <row r="9826" ht="25.5" customHeight="1">
      <c r="A9826" t="inlineStr">
        <is>
          <t>powered paragliding</t>
        </is>
      </c>
      <c r="B9826" t="inlineStr">
        <is>
          <t>Day in the life of a powered paraglider</t>
        </is>
      </c>
      <c r="C9826"/>
      <c r="D9826"/>
      <c r="E9826" t="inlineStr">
        <is>
          <t>https://www.youtube.com/results?search_query=Day+in+the+life+of+a+powered+paraglider&amp;sp=EgQgAXAB</t>
        </is>
      </c>
    </row>
    <row r="9827" ht="25.5" customHeight="1">
      <c r="A9827" t="inlineStr">
        <is>
          <t>powered paragliding</t>
        </is>
      </c>
      <c r="B9827" t="inlineStr">
        <is>
          <t>First time powered paragliding experience</t>
        </is>
      </c>
      <c r="C9827"/>
      <c r="D9827"/>
      <c r="E9827" t="inlineStr">
        <is>
          <t>https://www.youtube.com/results?search_query=First+time+powered+paragliding+experience&amp;sp=EgQgAXAB</t>
        </is>
      </c>
    </row>
    <row r="9828" ht="25.5" customHeight="1">
      <c r="A9828" t="inlineStr">
        <is>
          <t>powered paragliding</t>
        </is>
      </c>
      <c r="B9828" t="inlineStr">
        <is>
          <t>Tips for safe powered paragliding</t>
        </is>
      </c>
      <c r="C9828"/>
      <c r="D9828"/>
      <c r="E9828" t="inlineStr">
        <is>
          <t>https://www.youtube.com/results?search_query=Tips+for+safe+powered+paragliding&amp;sp=EgQgAXAB</t>
        </is>
      </c>
    </row>
    <row r="9829" ht="25.5" customHeight="1">
      <c r="A9829" t="inlineStr">
        <is>
          <t>powered paragliding</t>
        </is>
      </c>
      <c r="B9829" t="inlineStr">
        <is>
          <t>Powered paragliding scenic flights</t>
        </is>
      </c>
      <c r="C9829"/>
      <c r="D9829"/>
      <c r="E9829" t="inlineStr">
        <is>
          <t>https://www.youtube.com/results?search_query=Powered+paragliding+scenic+flights&amp;sp=EgQgAXAB</t>
        </is>
      </c>
    </row>
    <row r="9830" ht="25.5" customHeight="1">
      <c r="A9830" t="inlineStr">
        <is>
          <t>powered paragliding</t>
        </is>
      </c>
      <c r="B9830" t="inlineStr">
        <is>
          <t>Essential gear for powered paragliding</t>
        </is>
      </c>
      <c r="C9830"/>
      <c r="D9830"/>
      <c r="E9830" t="inlineStr">
        <is>
          <t>https://www.youtube.com/results?search_query=Essential+gear+for+powered+paragliding&amp;sp=EgQgAXAB</t>
        </is>
      </c>
    </row>
    <row r="9831" ht="25.5" customHeight="1">
      <c r="A9831" t="inlineStr">
        <is>
          <t>powered paragliding</t>
        </is>
      </c>
      <c r="B9831" t="inlineStr">
        <is>
          <t>Top powered paragliding destinations</t>
        </is>
      </c>
      <c r="C9831"/>
      <c r="D9831"/>
      <c r="E9831" t="inlineStr">
        <is>
          <t>https://www.youtube.com/results?search_query=Top+powered+paragliding+destinations&amp;sp=EgQgAXAB</t>
        </is>
      </c>
    </row>
    <row r="9832" ht="25.5" customHeight="1">
      <c r="A9832" t="inlineStr">
        <is>
          <t>powered paragliding</t>
        </is>
      </c>
      <c r="B9832" t="inlineStr">
        <is>
          <t>Steps to become a powered paraglider</t>
        </is>
      </c>
      <c r="C9832"/>
      <c r="D9832"/>
      <c r="E9832" t="inlineStr">
        <is>
          <t>https://www.youtube.com/results?search_query=Steps+to+become+a+powered+paraglider&amp;sp=EgQgAXAB</t>
        </is>
      </c>
    </row>
    <row r="9833" ht="25.5" customHeight="1">
      <c r="A9833" t="inlineStr">
        <is>
          <t>powered paragliding</t>
        </is>
      </c>
      <c r="B9833" t="inlineStr">
        <is>
          <t>DIY powered paragliding maintenance and repairs</t>
        </is>
      </c>
      <c r="C9833"/>
      <c r="D9833"/>
      <c r="E9833" t="inlineStr">
        <is>
          <t>https://www.youtube.com/results?search_query=DIY+powered+paragliding+maintenance+and+repairs&amp;sp=EgQgAXAB</t>
        </is>
      </c>
    </row>
    <row r="9834" ht="25.5" customHeight="1">
      <c r="A9834" t="inlineStr">
        <is>
          <t>parachuting</t>
        </is>
      </c>
      <c r="B9834" t="inlineStr">
        <is>
          <t>How to parachute for beginners step by step guide</t>
        </is>
      </c>
      <c r="C9834"/>
      <c r="D9834"/>
      <c r="E9834" t="inlineStr">
        <is>
          <t>https://www.youtube.com/results?search_query=How+to+parachute+for+beginners+step+by+step+guide&amp;sp=EgQgAXAB</t>
        </is>
      </c>
    </row>
    <row r="9835" ht="25.5" customHeight="1">
      <c r="A9835" t="inlineStr">
        <is>
          <t>parachuting</t>
        </is>
      </c>
      <c r="B9835" t="inlineStr">
        <is>
          <t>First time parachuting experience</t>
        </is>
      </c>
      <c r="C9835"/>
      <c r="D9835"/>
      <c r="E9835" t="inlineStr">
        <is>
          <t>https://www.youtube.com/results?search_query=First+time+parachuting+experience&amp;sp=EgQgAXAB</t>
        </is>
      </c>
    </row>
    <row r="9836" ht="25.5" customHeight="1">
      <c r="A9836" t="inlineStr">
        <is>
          <t>parachuting</t>
        </is>
      </c>
      <c r="B9836" t="inlineStr">
        <is>
          <t>Professional skydiving techniques</t>
        </is>
      </c>
      <c r="C9836"/>
      <c r="D9836"/>
      <c r="E9836" t="inlineStr">
        <is>
          <t>https://www.youtube.com/results?search_query=Professional+skydiving+techniques&amp;sp=EgQgAXAB</t>
        </is>
      </c>
    </row>
    <row r="9837" ht="25.5" customHeight="1">
      <c r="A9837" t="inlineStr">
        <is>
          <t>parachuting</t>
        </is>
      </c>
      <c r="B9837" t="inlineStr">
        <is>
          <t>Day in the life of a professional parachuter</t>
        </is>
      </c>
      <c r="C9837"/>
      <c r="D9837"/>
      <c r="E9837" t="inlineStr">
        <is>
          <t>https://www.youtube.com/results?search_query=Day+in+the+life+of+a+professional+parachuter&amp;sp=EgQgAXAB</t>
        </is>
      </c>
    </row>
    <row r="9838" ht="25.5" customHeight="1">
      <c r="A9838" t="inlineStr">
        <is>
          <t>parachuting</t>
        </is>
      </c>
      <c r="B9838" t="inlineStr">
        <is>
          <t>Top 10 parachuting locations in the world</t>
        </is>
      </c>
      <c r="C9838"/>
      <c r="D9838"/>
      <c r="E9838" t="inlineStr">
        <is>
          <t>https://www.youtube.com/results?search_query=Top+10+parachuting+locations+in+the+world&amp;sp=EgQgAXAB</t>
        </is>
      </c>
    </row>
    <row r="9839" ht="25.5" customHeight="1">
      <c r="A9839" t="inlineStr">
        <is>
          <t>parachuting</t>
        </is>
      </c>
      <c r="B9839" t="inlineStr">
        <is>
          <t>Skydiving safety guidelines and emergency procedures</t>
        </is>
      </c>
      <c r="C9839"/>
      <c r="D9839"/>
      <c r="E9839" t="inlineStr">
        <is>
          <t>https://www.youtube.com/results?search_query=Skydiving+safety+guidelines+and+emergency+procedures&amp;sp=EgQgAXAB</t>
        </is>
      </c>
    </row>
    <row r="9840" ht="25.5" customHeight="1">
      <c r="A9840" t="inlineStr">
        <is>
          <t>parachuting</t>
        </is>
      </c>
      <c r="B9840" t="inlineStr">
        <is>
          <t>BASE jumping vs parachuting</t>
        </is>
      </c>
      <c r="C9840"/>
      <c r="D9840"/>
      <c r="E9840" t="inlineStr">
        <is>
          <t>https://www.youtube.com/results?search_query=BASE+jumping+vs+parachuting&amp;sp=EgQgAXAB</t>
        </is>
      </c>
    </row>
    <row r="9841" ht="25.5" customHeight="1">
      <c r="A9841" t="inlineStr">
        <is>
          <t>parachuting</t>
        </is>
      </c>
      <c r="B9841" t="inlineStr">
        <is>
          <t>Indoor parachuting tips and tricks</t>
        </is>
      </c>
      <c r="C9841"/>
      <c r="D9841"/>
      <c r="E9841" t="inlineStr">
        <is>
          <t>https://www.youtube.com/results?search_query=Indoor+parachuting+tips+and+tricks&amp;sp=EgQgAXAB</t>
        </is>
      </c>
    </row>
    <row r="9842" ht="25.5" customHeight="1">
      <c r="A9842" t="inlineStr">
        <is>
          <t>parachuting</t>
        </is>
      </c>
      <c r="B9842" t="inlineStr">
        <is>
          <t>Insights into parachute packing and maintenance</t>
        </is>
      </c>
      <c r="C9842"/>
      <c r="D9842"/>
      <c r="E9842" t="inlineStr">
        <is>
          <t>https://www.youtube.com/results?search_query=Insights+into+parachute+packing+and+maintenance&amp;sp=EgQgAXAB</t>
        </is>
      </c>
    </row>
    <row r="9843" ht="25.5" customHeight="1">
      <c r="A9843" t="inlineStr">
        <is>
          <t>parachuting</t>
        </is>
      </c>
      <c r="B9843" t="inlineStr">
        <is>
          <t>Extreme parachuting stunts highlight reel</t>
        </is>
      </c>
      <c r="C9843"/>
      <c r="D9843"/>
      <c r="E9843" t="inlineStr">
        <is>
          <t>https://www.youtube.com/results?search_query=Extreme+parachuting+stunts+highlight+reel&amp;sp=EgQgAXAB</t>
        </is>
      </c>
    </row>
    <row r="9844" ht="25.5" customHeight="1">
      <c r="A9844" t="inlineStr">
        <is>
          <t>wingsuit flying</t>
        </is>
      </c>
      <c r="B9844" t="inlineStr">
        <is>
          <t>How to start wingsuit flying'</t>
        </is>
      </c>
      <c r="C9844"/>
      <c r="D9844"/>
      <c r="E9844" t="inlineStr">
        <is>
          <t>https://www.youtube.com/results?search_query=How+to+start+wingsuit+flying'&amp;sp=EgQgAXAB</t>
        </is>
      </c>
    </row>
    <row r="9845" ht="25.5" customHeight="1">
      <c r="A9845" t="inlineStr">
        <is>
          <t>wingsuit flying</t>
        </is>
      </c>
      <c r="B9845" t="inlineStr">
        <is>
          <t>Wingsuit flying beginner tips'</t>
        </is>
      </c>
      <c r="C9845"/>
      <c r="D9845"/>
      <c r="E9845" t="inlineStr">
        <is>
          <t>https://www.youtube.com/results?search_query=Wingsuit+flying+beginner+tips'&amp;sp=EgQgAXAB</t>
        </is>
      </c>
    </row>
    <row r="9846" ht="25.5" customHeight="1">
      <c r="A9846" t="inlineStr">
        <is>
          <t>wingsuit flying</t>
        </is>
      </c>
      <c r="B9846" t="inlineStr">
        <is>
          <t>Best wingsuit flying moments captured'</t>
        </is>
      </c>
      <c r="C9846"/>
      <c r="D9846"/>
      <c r="E9846" t="inlineStr">
        <is>
          <t>https://www.youtube.com/results?search_query=Best+wingsuit+flying+moments+captured'&amp;sp=EgQgAXAB</t>
        </is>
      </c>
    </row>
    <row r="9847" ht="25.5" customHeight="1">
      <c r="A9847" t="inlineStr">
        <is>
          <t>wingsuit flying</t>
        </is>
      </c>
      <c r="B9847" t="inlineStr">
        <is>
          <t>Training for wingsuit flying'</t>
        </is>
      </c>
      <c r="C9847"/>
      <c r="D9847"/>
      <c r="E9847" t="inlineStr">
        <is>
          <t>https://www.youtube.com/results?search_query=Training+for+wingsuit+flying'&amp;sp=EgQgAXAB</t>
        </is>
      </c>
    </row>
    <row r="9848" ht="25.5" customHeight="1">
      <c r="A9848" t="inlineStr">
        <is>
          <t>wingsuit flying</t>
        </is>
      </c>
      <c r="B9848" t="inlineStr">
        <is>
          <t>Day in the life of a professional wingsuit flyer'</t>
        </is>
      </c>
      <c r="C9848"/>
      <c r="D9848"/>
      <c r="E9848" t="inlineStr">
        <is>
          <t>https://www.youtube.com/results?search_query=Day+in+the+life+of+a+professional+wingsuit+flyer'&amp;sp=EgQgAXAB</t>
        </is>
      </c>
    </row>
    <row r="9849" ht="25.5" customHeight="1">
      <c r="A9849" t="inlineStr">
        <is>
          <t>wingsuit flying</t>
        </is>
      </c>
      <c r="B9849" t="inlineStr">
        <is>
          <t>Safety measures for wingsuit flying'</t>
        </is>
      </c>
      <c r="C9849"/>
      <c r="D9849"/>
      <c r="E9849" t="inlineStr">
        <is>
          <t>https://www.youtube.com/results?search_query=Safety+measures+for+wingsuit+flying'&amp;sp=EgQgAXAB</t>
        </is>
      </c>
    </row>
    <row r="9850" ht="25.5" customHeight="1">
      <c r="A9850" t="inlineStr">
        <is>
          <t>wingsuit flying</t>
        </is>
      </c>
      <c r="B9850" t="inlineStr">
        <is>
          <t>Wingsuit flying: Step by step guide'</t>
        </is>
      </c>
      <c r="C9850"/>
      <c r="D9850"/>
      <c r="E9850" t="inlineStr">
        <is>
          <t>https://www.youtube.com/results?search_query=Wingsuit+flying:+Step+by+step+guide'&amp;sp=EgQgAXAB</t>
        </is>
      </c>
    </row>
    <row r="9851" ht="25.5" customHeight="1">
      <c r="A9851" t="inlineStr">
        <is>
          <t>wingsuit flying</t>
        </is>
      </c>
      <c r="B9851" t="inlineStr">
        <is>
          <t>Wingsuit flying world records'</t>
        </is>
      </c>
      <c r="C9851"/>
      <c r="D9851"/>
      <c r="E9851" t="inlineStr">
        <is>
          <t>https://www.youtube.com/results?search_query=Wingsuit+flying+world+records'&amp;sp=EgQgAXAB</t>
        </is>
      </c>
    </row>
    <row r="9852" ht="25.5" customHeight="1">
      <c r="A9852" t="inlineStr">
        <is>
          <t>wingsuit flying</t>
        </is>
      </c>
      <c r="B9852" t="inlineStr">
        <is>
          <t>Wingsuit flying in beautiful locations'</t>
        </is>
      </c>
      <c r="C9852"/>
      <c r="D9852"/>
      <c r="E9852" t="inlineStr">
        <is>
          <t>https://www.youtube.com/results?search_query=Wingsuit+flying+in+beautiful+locations'&amp;sp=EgQgAXAB</t>
        </is>
      </c>
    </row>
    <row r="9853" ht="25.5" customHeight="1">
      <c r="A9853" t="inlineStr">
        <is>
          <t>wingsuit flying</t>
        </is>
      </c>
      <c r="B9853" t="inlineStr">
        <is>
          <t>First person view of wingsuit flying'</t>
        </is>
      </c>
      <c r="C9853"/>
      <c r="D9853"/>
      <c r="E9853" t="inlineStr">
        <is>
          <t>https://www.youtube.com/results?search_query=First+person+view+of+wingsuit+flying'&amp;sp=EgQgAXAB</t>
        </is>
      </c>
    </row>
    <row r="9854" ht="25.5" customHeight="1">
      <c r="A9854" t="inlineStr">
        <is>
          <t>ultralight aviation</t>
        </is>
      </c>
      <c r="B9854" t="inlineStr">
        <is>
          <t>How to get started with ultralight aviation</t>
        </is>
      </c>
      <c r="C9854"/>
      <c r="D9854"/>
      <c r="E9854" t="inlineStr">
        <is>
          <t>https://www.youtube.com/results?search_query=How+to+get+started+with+ultralight+aviation&amp;sp=EgQgAXAB</t>
        </is>
      </c>
    </row>
    <row r="9855" ht="25.5" customHeight="1">
      <c r="A9855" t="inlineStr">
        <is>
          <t>ultralight aviation</t>
        </is>
      </c>
      <c r="B9855" t="inlineStr">
        <is>
          <t>Ultralight aviation for beginners</t>
        </is>
      </c>
      <c r="C9855"/>
      <c r="D9855"/>
      <c r="E9855" t="inlineStr">
        <is>
          <t>https://www.youtube.com/results?search_query=Ultralight+aviation+for+beginners&amp;sp=EgQgAXAB</t>
        </is>
      </c>
    </row>
    <row r="9856" ht="25.5" customHeight="1">
      <c r="A9856" t="inlineStr">
        <is>
          <t>ultralight aviation</t>
        </is>
      </c>
      <c r="B9856" t="inlineStr">
        <is>
          <t>Day in the life of an ultralight aircraft pilot</t>
        </is>
      </c>
      <c r="C9856"/>
      <c r="D9856"/>
      <c r="E9856" t="inlineStr">
        <is>
          <t>https://www.youtube.com/results?search_query=Day+in+the+life+of+an+ultralight+aircraft+pilot&amp;sp=EgQgAXAB</t>
        </is>
      </c>
    </row>
    <row r="9857" ht="25.5" customHeight="1">
      <c r="A9857" t="inlineStr">
        <is>
          <t>ultralight aviation</t>
        </is>
      </c>
      <c r="B9857" t="inlineStr">
        <is>
          <t>Best ultralight aircraft designs</t>
        </is>
      </c>
      <c r="C9857"/>
      <c r="D9857"/>
      <c r="E9857" t="inlineStr">
        <is>
          <t>https://www.youtube.com/results?search_query=Best+ultralight+aircraft+designs&amp;sp=EgQgAXAB</t>
        </is>
      </c>
    </row>
    <row r="9858" ht="25.5" customHeight="1">
      <c r="A9858" t="inlineStr">
        <is>
          <t>ultralight aviation</t>
        </is>
      </c>
      <c r="B9858" t="inlineStr">
        <is>
          <t>How to build an ultralight aircraft</t>
        </is>
      </c>
      <c r="C9858"/>
      <c r="D9858"/>
      <c r="E9858" t="inlineStr">
        <is>
          <t>https://www.youtube.com/results?search_query=How+to+build+an+ultralight+aircraft&amp;sp=EgQgAXAB</t>
        </is>
      </c>
    </row>
    <row r="9859" ht="25.5" customHeight="1">
      <c r="A9859" t="inlineStr">
        <is>
          <t>ultralight aviation</t>
        </is>
      </c>
      <c r="B9859" t="inlineStr">
        <is>
          <t>Ultralight aviation safety tips</t>
        </is>
      </c>
      <c r="C9859"/>
      <c r="D9859"/>
      <c r="E9859" t="inlineStr">
        <is>
          <t>https://www.youtube.com/results?search_query=Ultralight+aviation+safety+tips&amp;sp=EgQgAXAB</t>
        </is>
      </c>
    </row>
    <row r="9860" ht="25.5" customHeight="1">
      <c r="A9860" t="inlineStr">
        <is>
          <t>ultralight aviation</t>
        </is>
      </c>
      <c r="B9860" t="inlineStr">
        <is>
          <t>Ultralight aviation tutorial</t>
        </is>
      </c>
      <c r="C9860"/>
      <c r="D9860"/>
      <c r="E9860" t="inlineStr">
        <is>
          <t>https://www.youtube.com/results?search_query=Ultralight+aviation+tutorial&amp;sp=EgQgAXAB</t>
        </is>
      </c>
    </row>
    <row r="9861" ht="25.5" customHeight="1">
      <c r="A9861" t="inlineStr">
        <is>
          <t>ultralight aviation</t>
        </is>
      </c>
      <c r="B9861" t="inlineStr">
        <is>
          <t>Understanding the physics of ultralight aviation</t>
        </is>
      </c>
      <c r="C9861"/>
      <c r="D9861"/>
      <c r="E9861" t="inlineStr">
        <is>
          <t>https://www.youtube.com/results?search_query=Understanding+the+physics+of+ultralight+aviation&amp;sp=EgQgAXAB</t>
        </is>
      </c>
    </row>
    <row r="9862" ht="25.5" customHeight="1">
      <c r="A9862" t="inlineStr">
        <is>
          <t>ultralight aviation</t>
        </is>
      </c>
      <c r="B9862" t="inlineStr">
        <is>
          <t>Ultralight aviation pilot training</t>
        </is>
      </c>
      <c r="C9862"/>
      <c r="D9862"/>
      <c r="E9862" t="inlineStr">
        <is>
          <t>https://www.youtube.com/results?search_query=Ultralight+aviation+pilot+training&amp;sp=EgQgAXAB</t>
        </is>
      </c>
    </row>
    <row r="9863" ht="25.5" customHeight="1">
      <c r="A9863" t="inlineStr">
        <is>
          <t>ultralight aviation</t>
        </is>
      </c>
      <c r="B9863" t="inlineStr">
        <is>
          <t>Incredible ultralight aviation flights compilation</t>
        </is>
      </c>
      <c r="C9863"/>
      <c r="D9863"/>
      <c r="E9863" t="inlineStr">
        <is>
          <t>https://www.youtube.com/results?search_query=Incredible+ultralight+aviation+flights+compilation&amp;sp=EgQgAXAB</t>
        </is>
      </c>
    </row>
    <row r="9864" ht="25.5" customHeight="1">
      <c r="A9864" t="inlineStr">
        <is>
          <t>aerobatics</t>
        </is>
      </c>
      <c r="B9864" t="inlineStr">
        <is>
          <t>How to start learning aerobatics'</t>
        </is>
      </c>
      <c r="C9864"/>
      <c r="D9864"/>
      <c r="E9864" t="inlineStr">
        <is>
          <t>https://www.youtube.com/results?search_query=How+to+start+learning+aerobatics'&amp;sp=EgQgAXAB</t>
        </is>
      </c>
    </row>
    <row r="9865" ht="25.5" customHeight="1">
      <c r="A9865" t="inlineStr">
        <is>
          <t>aerobatics</t>
        </is>
      </c>
      <c r="B9865" t="inlineStr">
        <is>
          <t>Basic aerobatics maneuvers tutorial'</t>
        </is>
      </c>
      <c r="C9865"/>
      <c r="D9865"/>
      <c r="E9865" t="inlineStr">
        <is>
          <t>https://www.youtube.com/results?search_query=Basic+aerobatics+maneuvers+tutorial'&amp;sp=EgQgAXAB</t>
        </is>
      </c>
    </row>
    <row r="9866" ht="25.5" customHeight="1">
      <c r="A9866" t="inlineStr">
        <is>
          <t>aerobatics</t>
        </is>
      </c>
      <c r="B9866" t="inlineStr">
        <is>
          <t>Day in the life of an aerobatics pilot'</t>
        </is>
      </c>
      <c r="C9866"/>
      <c r="D9866"/>
      <c r="E9866" t="inlineStr">
        <is>
          <t>https://www.youtube.com/results?search_query=Day+in+the+life+of+an+aerobatics+pilot'&amp;sp=EgQgAXAB</t>
        </is>
      </c>
    </row>
    <row r="9867" ht="25.5" customHeight="1">
      <c r="A9867" t="inlineStr">
        <is>
          <t>aerobatics</t>
        </is>
      </c>
      <c r="B9867" t="inlineStr">
        <is>
          <t>History of aerobatics'</t>
        </is>
      </c>
      <c r="C9867"/>
      <c r="D9867"/>
      <c r="E9867" t="inlineStr">
        <is>
          <t>https://www.youtube.com/results?search_query=History+of+aerobatics'&amp;sp=EgQgAXAB</t>
        </is>
      </c>
    </row>
    <row r="9868" ht="25.5" customHeight="1">
      <c r="A9868" t="inlineStr">
        <is>
          <t>aerobatics</t>
        </is>
      </c>
      <c r="B9868" t="inlineStr">
        <is>
          <t>Aerobatics safety tips and guidelines'</t>
        </is>
      </c>
      <c r="C9868"/>
      <c r="D9868"/>
      <c r="E9868" t="inlineStr">
        <is>
          <t>https://www.youtube.com/results?search_query=Aerobatics+safety+tips+and+guidelines'&amp;sp=EgQgAXAB</t>
        </is>
      </c>
    </row>
    <row r="9869" ht="25.5" customHeight="1">
      <c r="A9869" t="inlineStr">
        <is>
          <t>aerobatics</t>
        </is>
      </c>
      <c r="B9869" t="inlineStr">
        <is>
          <t>Beginner's guide to aerobatics'</t>
        </is>
      </c>
      <c r="C9869"/>
      <c r="D9869"/>
      <c r="E9869" t="inlineStr">
        <is>
          <t>https://www.youtube.com/results?search_query=Beginner's+guide+to+aerobatics'&amp;sp=EgQgAXAB</t>
        </is>
      </c>
    </row>
    <row r="9870" ht="25.5" customHeight="1">
      <c r="A9870" t="inlineStr">
        <is>
          <t>aerobatics</t>
        </is>
      </c>
      <c r="B9870" t="inlineStr">
        <is>
          <t>Advanced tricks in aerobatics explained'</t>
        </is>
      </c>
      <c r="C9870"/>
      <c r="D9870"/>
      <c r="E9870" t="inlineStr">
        <is>
          <t>https://www.youtube.com/results?search_query=Advanced+tricks+in+aerobatics+explained'&amp;sp=EgQgAXAB</t>
        </is>
      </c>
    </row>
    <row r="9871" ht="25.5" customHeight="1">
      <c r="A9871" t="inlineStr">
        <is>
          <t>aerobatics</t>
        </is>
      </c>
      <c r="B9871" t="inlineStr">
        <is>
          <t>Aerobatics championships highlights'</t>
        </is>
      </c>
      <c r="C9871"/>
      <c r="D9871"/>
      <c r="E9871" t="inlineStr">
        <is>
          <t>https://www.youtube.com/results?search_query=Aerobatics+championships+highlights'&amp;sp=EgQgAXAB</t>
        </is>
      </c>
    </row>
    <row r="9872" ht="25.5" customHeight="1">
      <c r="A9872" t="inlineStr">
        <is>
          <t>aerobatics</t>
        </is>
      </c>
      <c r="B9872" t="inlineStr">
        <is>
          <t>grand aerobatics performances compilation'</t>
        </is>
      </c>
      <c r="C9872"/>
      <c r="D9872"/>
      <c r="E9872" t="inlineStr">
        <is>
          <t>https://www.youtube.com/results?search_query=grand+aerobatics+performances+compilation'&amp;sp=EgQgAXAB</t>
        </is>
      </c>
    </row>
    <row r="9873" ht="25.5" customHeight="1">
      <c r="A9873" t="inlineStr">
        <is>
          <t>aerobatics</t>
        </is>
      </c>
      <c r="B9873" t="inlineStr">
        <is>
          <t>Inside the cockpit: aerobatics flight experience'</t>
        </is>
      </c>
      <c r="C9873"/>
      <c r="D9873"/>
      <c r="E9873" t="inlineStr">
        <is>
          <t>https://www.youtube.com/results?search_query=Inside+the+cockpit:+aerobatics+flight+experience'&amp;sp=EgQgAXAB</t>
        </is>
      </c>
    </row>
    <row r="9874" ht="25.5" customHeight="1">
      <c r="A9874" t="inlineStr">
        <is>
          <t>air racing</t>
        </is>
      </c>
      <c r="B9874" t="inlineStr">
        <is>
          <t>How to get started with air racing</t>
        </is>
      </c>
      <c r="C9874"/>
      <c r="D9874"/>
      <c r="E9874" t="inlineStr">
        <is>
          <t>https://www.youtube.com/results?search_query=How+to+get+started+with+air+racing&amp;sp=EgQgAXAB</t>
        </is>
      </c>
    </row>
    <row r="9875" ht="25.5" customHeight="1">
      <c r="A9875" t="inlineStr">
        <is>
          <t>air racing</t>
        </is>
      </c>
      <c r="B9875" t="inlineStr">
        <is>
          <t>Air racing techniques for beginners</t>
        </is>
      </c>
      <c r="C9875"/>
      <c r="D9875"/>
      <c r="E9875" t="inlineStr">
        <is>
          <t>https://www.youtube.com/results?search_query=Air+racing+techniques+for+beginners&amp;sp=EgQgAXAB</t>
        </is>
      </c>
    </row>
    <row r="9876" ht="25.5" customHeight="1">
      <c r="A9876" t="inlineStr">
        <is>
          <t>air racing</t>
        </is>
      </c>
      <c r="B9876" t="inlineStr">
        <is>
          <t>Day in the life of a professional air racer</t>
        </is>
      </c>
      <c r="C9876"/>
      <c r="D9876"/>
      <c r="E9876" t="inlineStr">
        <is>
          <t>https://www.youtube.com/results?search_query=Day+in+the+life+of+a+professional+air+racer&amp;sp=EgQgAXAB</t>
        </is>
      </c>
    </row>
    <row r="9877" ht="25.5" customHeight="1">
      <c r="A9877" t="inlineStr">
        <is>
          <t>air racing</t>
        </is>
      </c>
      <c r="B9877" t="inlineStr">
        <is>
          <t>Understanding the basics of air racing</t>
        </is>
      </c>
      <c r="C9877"/>
      <c r="D9877"/>
      <c r="E9877" t="inlineStr">
        <is>
          <t>https://www.youtube.com/results?search_query=Understanding+the+basics+of+air+racing&amp;sp=EgQgAXAB</t>
        </is>
      </c>
    </row>
    <row r="9878" ht="25.5" customHeight="1">
      <c r="A9878" t="inlineStr">
        <is>
          <t>air racing</t>
        </is>
      </c>
      <c r="B9878" t="inlineStr">
        <is>
          <t>Essential equipment for air racing</t>
        </is>
      </c>
      <c r="C9878"/>
      <c r="D9878"/>
      <c r="E9878" t="inlineStr">
        <is>
          <t>https://www.youtube.com/results?search_query=Essential+equipment+for+air+racing&amp;sp=EgQgAXAB</t>
        </is>
      </c>
    </row>
    <row r="9879" ht="25.5" customHeight="1">
      <c r="A9879" t="inlineStr">
        <is>
          <t>air racing</t>
        </is>
      </c>
      <c r="B9879" t="inlineStr">
        <is>
          <t>Air racing: Rules and regulations explained</t>
        </is>
      </c>
      <c r="C9879"/>
      <c r="D9879"/>
      <c r="E9879" t="inlineStr">
        <is>
          <t>https://www.youtube.com/results?search_query=Air+racing:+Rules+and+regulations+explained&amp;sp=EgQgAXAB</t>
        </is>
      </c>
    </row>
    <row r="9880" ht="25.5" customHeight="1">
      <c r="A9880" t="inlineStr">
        <is>
          <t>air racing</t>
        </is>
      </c>
      <c r="B9880" t="inlineStr">
        <is>
          <t>Top 10 thrilling air races of all time</t>
        </is>
      </c>
      <c r="C9880"/>
      <c r="D9880"/>
      <c r="E9880" t="inlineStr">
        <is>
          <t>https://www.youtube.com/results?search_query=Top+10+thrilling+air+races+of+all+time&amp;sp=EgQgAXAB</t>
        </is>
      </c>
    </row>
    <row r="9881" ht="25.5" customHeight="1">
      <c r="A9881" t="inlineStr">
        <is>
          <t>air racing</t>
        </is>
      </c>
      <c r="B9881" t="inlineStr">
        <is>
          <t>How to train for a competitive air race</t>
        </is>
      </c>
      <c r="C9881"/>
      <c r="D9881"/>
      <c r="E9881" t="inlineStr">
        <is>
          <t>https://www.youtube.com/results?search_query=How+to+train+for+a+competitive+air+race&amp;sp=EgQgAXAB</t>
        </is>
      </c>
    </row>
    <row r="9882" ht="25.5" customHeight="1">
      <c r="A9882" t="inlineStr">
        <is>
          <t>air racing</t>
        </is>
      </c>
      <c r="B9882" t="inlineStr">
        <is>
          <t>Advanced strategies in air racing</t>
        </is>
      </c>
      <c r="C9882"/>
      <c r="D9882"/>
      <c r="E9882" t="inlineStr">
        <is>
          <t>https://www.youtube.com/results?search_query=Advanced+strategies+in+air+racing&amp;sp=EgQgAXAB</t>
        </is>
      </c>
    </row>
    <row r="9883" ht="25.5" customHeight="1">
      <c r="A9883" t="inlineStr">
        <is>
          <t>air racing</t>
        </is>
      </c>
      <c r="B9883" t="inlineStr">
        <is>
          <t>Air racing World Championships highlights</t>
        </is>
      </c>
      <c r="C9883"/>
      <c r="D9883"/>
      <c r="E9883" t="inlineStr">
        <is>
          <t>https://www.youtube.com/results?search_query=Air+racing+World+Championships+highlights&amp;sp=EgQgAXAB</t>
        </is>
      </c>
    </row>
    <row r="9884" ht="25.5" customHeight="1">
      <c r="A9884" t="inlineStr">
        <is>
          <t>hot air ballooning</t>
        </is>
      </c>
      <c r="B9884" t="inlineStr">
        <is>
          <t>How to prepare for hot air ballooning</t>
        </is>
      </c>
      <c r="C9884"/>
      <c r="D9884"/>
      <c r="E9884" t="inlineStr">
        <is>
          <t>https://www.youtube.com/results?search_query=How+to+prepare+for+hot+air+ballooning&amp;sp=EgQgAXAB</t>
        </is>
      </c>
    </row>
    <row r="9885" ht="25.5" customHeight="1">
      <c r="A9885" t="inlineStr">
        <is>
          <t>hot air ballooning</t>
        </is>
      </c>
      <c r="B9885" t="inlineStr">
        <is>
          <t>Beginners guide to hot air ballooning</t>
        </is>
      </c>
      <c r="C9885"/>
      <c r="D9885"/>
      <c r="E9885" t="inlineStr">
        <is>
          <t>https://www.youtube.com/results?search_query=Beginners+guide+to+hot+air+ballooning&amp;sp=EgQgAXAB</t>
        </is>
      </c>
    </row>
    <row r="9886" ht="25.5" customHeight="1">
      <c r="A9886" t="inlineStr">
        <is>
          <t>hot air ballooning</t>
        </is>
      </c>
      <c r="B9886" t="inlineStr">
        <is>
          <t>Hot air balloon flight experience</t>
        </is>
      </c>
      <c r="C9886"/>
      <c r="D9886"/>
      <c r="E9886" t="inlineStr">
        <is>
          <t>https://www.youtube.com/results?search_query=Hot+air+balloon+flight+experience&amp;sp=EgQgAXAB</t>
        </is>
      </c>
    </row>
    <row r="9887" ht="25.5" customHeight="1">
      <c r="A9887" t="inlineStr">
        <is>
          <t>hot air ballooning</t>
        </is>
      </c>
      <c r="B9887" t="inlineStr">
        <is>
          <t>Day in the life of a hot air balloon pilot</t>
        </is>
      </c>
      <c r="C9887"/>
      <c r="D9887"/>
      <c r="E9887" t="inlineStr">
        <is>
          <t>https://www.youtube.com/results?search_query=Day+in+the+life+of+a+hot+air+balloon+pilot&amp;sp=EgQgAXAB</t>
        </is>
      </c>
    </row>
    <row r="9888" ht="25.5" customHeight="1">
      <c r="A9888" t="inlineStr">
        <is>
          <t>hot air ballooning</t>
        </is>
      </c>
      <c r="B9888" t="inlineStr">
        <is>
          <t>Hot air ballooning safety procedures</t>
        </is>
      </c>
      <c r="C9888"/>
      <c r="D9888"/>
      <c r="E9888" t="inlineStr">
        <is>
          <t>https://www.youtube.com/results?search_query=Hot+air+ballooning+safety+procedures&amp;sp=EgQgAXAB</t>
        </is>
      </c>
    </row>
    <row r="9889" ht="25.5" customHeight="1">
      <c r="A9889" t="inlineStr">
        <is>
          <t>hot air ballooning</t>
        </is>
      </c>
      <c r="B9889" t="inlineStr">
        <is>
          <t>DIY hot air balloon crafting</t>
        </is>
      </c>
      <c r="C9889"/>
      <c r="D9889"/>
      <c r="E9889" t="inlineStr">
        <is>
          <t>https://www.youtube.com/results?search_query=DIY+hot+air+balloon+crafting&amp;sp=EgQgAXAB</t>
        </is>
      </c>
    </row>
    <row r="9890" ht="25.5" customHeight="1">
      <c r="A9890" t="inlineStr">
        <is>
          <t>hot air ballooning</t>
        </is>
      </c>
      <c r="B9890" t="inlineStr">
        <is>
          <t>Hot air balloon festivals around the world</t>
        </is>
      </c>
      <c r="C9890"/>
      <c r="D9890"/>
      <c r="E9890" t="inlineStr">
        <is>
          <t>https://www.youtube.com/results?search_query=Hot+air+balloon+festivals+around+the+world&amp;sp=EgQgAXAB</t>
        </is>
      </c>
    </row>
    <row r="9891" ht="25.5" customHeight="1">
      <c r="A9891" t="inlineStr">
        <is>
          <t>hot air ballooning</t>
        </is>
      </c>
      <c r="B9891" t="inlineStr">
        <is>
          <t>Best places for hot air ballooning</t>
        </is>
      </c>
      <c r="C9891"/>
      <c r="D9891"/>
      <c r="E9891" t="inlineStr">
        <is>
          <t>https://www.youtube.com/results?search_query=Best+places+for+hot+air+ballooning&amp;sp=EgQgAXAB</t>
        </is>
      </c>
    </row>
    <row r="9892" ht="25.5" customHeight="1">
      <c r="A9892" t="inlineStr">
        <is>
          <t>hot air ballooning</t>
        </is>
      </c>
      <c r="B9892" t="inlineStr">
        <is>
          <t>Hot air ballooning through the Grand Canyon</t>
        </is>
      </c>
      <c r="C9892"/>
      <c r="D9892"/>
      <c r="E9892" t="inlineStr">
        <is>
          <t>https://www.youtube.com/results?search_query=Hot+air+ballooning+through+the+Grand+Canyon&amp;sp=EgQgAXAB</t>
        </is>
      </c>
    </row>
    <row r="9893" ht="25.5" customHeight="1">
      <c r="A9893" t="inlineStr">
        <is>
          <t>hot air ballooning</t>
        </is>
      </c>
      <c r="B9893" t="inlineStr">
        <is>
          <t>Behind the scenes of hot air balloon race</t>
        </is>
      </c>
      <c r="C9893"/>
      <c r="D9893"/>
      <c r="E9893" t="inlineStr">
        <is>
          <t>https://www.youtube.com/results?search_query=Behind+the+scenes+of+hot+air+balloon+race&amp;sp=EgQgAXAB</t>
        </is>
      </c>
    </row>
    <row r="9894" ht="25.5" customHeight="1">
      <c r="A9894" t="inlineStr">
        <is>
          <t>model aircraft</t>
        </is>
      </c>
      <c r="B9894" t="inlineStr">
        <is>
          <t>How to build a model aircraft for beginners</t>
        </is>
      </c>
      <c r="C9894"/>
      <c r="D9894"/>
      <c r="E9894" t="inlineStr">
        <is>
          <t>https://www.youtube.com/results?search_query=How+to+build+a+model+aircraft+for+beginners&amp;sp=EgQgAXAB</t>
        </is>
      </c>
    </row>
    <row r="9895" ht="25.5" customHeight="1">
      <c r="A9895" t="inlineStr">
        <is>
          <t>model aircraft</t>
        </is>
      </c>
      <c r="B9895" t="inlineStr">
        <is>
          <t>Model aircraft building tips and tricks</t>
        </is>
      </c>
      <c r="C9895"/>
      <c r="D9895"/>
      <c r="E9895" t="inlineStr">
        <is>
          <t>https://www.youtube.com/results?search_query=Model+aircraft+building+tips+and+tricks&amp;sp=EgQgAXAB</t>
        </is>
      </c>
    </row>
    <row r="9896" ht="25.5" customHeight="1">
      <c r="A9896" t="inlineStr">
        <is>
          <t>model aircraft</t>
        </is>
      </c>
      <c r="B9896" t="inlineStr">
        <is>
          <t>DIY model aircraft kits tutorial</t>
        </is>
      </c>
      <c r="C9896"/>
      <c r="D9896"/>
      <c r="E9896" t="inlineStr">
        <is>
          <t>https://www.youtube.com/results?search_query=DIY+model+aircraft+kits+tutorial&amp;sp=EgQgAXAB</t>
        </is>
      </c>
    </row>
    <row r="9897" ht="25.5" customHeight="1">
      <c r="A9897" t="inlineStr">
        <is>
          <t>model aircraft</t>
        </is>
      </c>
      <c r="B9897" t="inlineStr">
        <is>
          <t>Day in the life of a model aircraft builder</t>
        </is>
      </c>
      <c r="C9897"/>
      <c r="D9897"/>
      <c r="E9897" t="inlineStr">
        <is>
          <t>https://www.youtube.com/results?search_query=Day+in+the+life+of+a+model+aircraft+builder&amp;sp=EgQgAXAB</t>
        </is>
      </c>
    </row>
    <row r="9898" ht="25.5" customHeight="1">
      <c r="A9898" t="inlineStr">
        <is>
          <t>model aircraft</t>
        </is>
      </c>
      <c r="B9898" t="inlineStr">
        <is>
          <t>Model aircraft flying techniques</t>
        </is>
      </c>
      <c r="C9898"/>
      <c r="D9898"/>
      <c r="E9898" t="inlineStr">
        <is>
          <t>https://www.youtube.com/results?search_query=Model+aircraft+flying+techniques&amp;sp=EgQgAXAB</t>
        </is>
      </c>
    </row>
    <row r="9899" ht="25.5" customHeight="1">
      <c r="A9899" t="inlineStr">
        <is>
          <t>model aircraft</t>
        </is>
      </c>
      <c r="B9899" t="inlineStr">
        <is>
          <t>How to paint and detail a model aircraft</t>
        </is>
      </c>
      <c r="C9899"/>
      <c r="D9899"/>
      <c r="E9899" t="inlineStr">
        <is>
          <t>https://www.youtube.com/results?search_query=How+to+paint+and+detail+a+model+aircraft&amp;sp=EgQgAXAB</t>
        </is>
      </c>
    </row>
    <row r="9900" ht="25.5" customHeight="1">
      <c r="A9900" t="inlineStr">
        <is>
          <t>model aircraft</t>
        </is>
      </c>
      <c r="B9900" t="inlineStr">
        <is>
          <t>Model aircraft crash and repair guides</t>
        </is>
      </c>
      <c r="C9900"/>
      <c r="D9900"/>
      <c r="E9900" t="inlineStr">
        <is>
          <t>https://www.youtube.com/results?search_query=Model+aircraft+crash+and+repair+guides&amp;sp=EgQgAXAB</t>
        </is>
      </c>
    </row>
    <row r="9901" ht="25.5" customHeight="1">
      <c r="A9901" t="inlineStr">
        <is>
          <t>model aircraft</t>
        </is>
      </c>
      <c r="B9901" t="inlineStr">
        <is>
          <t>Remote control model aircraft operation guide</t>
        </is>
      </c>
      <c r="C9901"/>
      <c r="D9901"/>
      <c r="E9901" t="inlineStr">
        <is>
          <t>https://www.youtube.com/results?search_query=Remote+control+model+aircraft+operation+guide&amp;sp=EgQgAXAB</t>
        </is>
      </c>
    </row>
    <row r="9902" ht="25.5" customHeight="1">
      <c r="A9902" t="inlineStr">
        <is>
          <t>model aircraft</t>
        </is>
      </c>
      <c r="B9902" t="inlineStr">
        <is>
          <t>Top 10 model aircraft collections</t>
        </is>
      </c>
      <c r="C9902"/>
      <c r="D9902"/>
      <c r="E9902" t="inlineStr">
        <is>
          <t>https://www.youtube.com/results?search_query=Top+10+model+aircraft+collections&amp;sp=EgQgAXAB</t>
        </is>
      </c>
    </row>
    <row r="9903" ht="25.5" customHeight="1">
      <c r="A9903" t="inlineStr">
        <is>
          <t>model aircraft</t>
        </is>
      </c>
      <c r="B9903" t="inlineStr">
        <is>
          <t>Advanced techniques for building model aircraft</t>
        </is>
      </c>
      <c r="C9903"/>
      <c r="D9903"/>
      <c r="E9903" t="inlineStr">
        <is>
          <t>https://www.youtube.com/results?search_query=Advanced+techniques+for+building+model+aircraft&amp;sp=EgQgAXAB</t>
        </is>
      </c>
    </row>
    <row r="9904" ht="25.5" customHeight="1">
      <c r="A9904" t="inlineStr">
        <is>
          <t>baseball pitch</t>
        </is>
      </c>
      <c r="B9904" t="inlineStr">
        <is>
          <t>How to pitch a baseball for beginners'</t>
        </is>
      </c>
      <c r="C9904"/>
      <c r="D9904"/>
      <c r="E9904" t="inlineStr">
        <is>
          <t>https://www.youtube.com/results?search_query=How+to+pitch+a+baseball+for+beginners'&amp;sp=EgQgAXAB</t>
        </is>
      </c>
    </row>
    <row r="9905" ht="25.5" customHeight="1">
      <c r="A9905" t="inlineStr">
        <is>
          <t>baseball pitch</t>
        </is>
      </c>
      <c r="B9905" t="inlineStr">
        <is>
          <t>Mastering different types of baseball pitches'</t>
        </is>
      </c>
      <c r="C9905"/>
      <c r="D9905"/>
      <c r="E9905" t="inlineStr">
        <is>
          <t>https://www.youtube.com/results?search_query=Mastering+different+types+of+baseball+pitches'&amp;sp=EgQgAXAB</t>
        </is>
      </c>
    </row>
    <row r="9906" ht="25.5" customHeight="1">
      <c r="A9906" t="inlineStr">
        <is>
          <t>baseball pitch</t>
        </is>
      </c>
      <c r="B9906" t="inlineStr">
        <is>
          <t>Day in the life of a professional baseball pitcher'</t>
        </is>
      </c>
      <c r="C9906"/>
      <c r="D9906"/>
      <c r="E9906" t="inlineStr">
        <is>
          <t>https://www.youtube.com/results?search_query=Day+in+the+life+of+a+professional+baseball+pitcher'&amp;sp=EgQgAXAB</t>
        </is>
      </c>
    </row>
    <row r="9907" ht="25.5" customHeight="1">
      <c r="A9907" t="inlineStr">
        <is>
          <t>baseball pitch</t>
        </is>
      </c>
      <c r="B9907" t="inlineStr">
        <is>
          <t>Improving your baseball pitch speed'</t>
        </is>
      </c>
      <c r="C9907"/>
      <c r="D9907"/>
      <c r="E9907" t="inlineStr">
        <is>
          <t>https://www.youtube.com/results?search_query=Improving+your+baseball+pitch+speed'&amp;sp=EgQgAXAB</t>
        </is>
      </c>
    </row>
    <row r="9908" ht="25.5" customHeight="1">
      <c r="A9908" t="inlineStr">
        <is>
          <t>baseball pitch</t>
        </is>
      </c>
      <c r="B9908" t="inlineStr">
        <is>
          <t>Baseball pitching techniques and strategies'</t>
        </is>
      </c>
      <c r="C9908"/>
      <c r="D9908"/>
      <c r="E9908" t="inlineStr">
        <is>
          <t>https://www.youtube.com/results?search_query=Baseball+pitching+techniques+and+strategies'&amp;sp=EgQgAXAB</t>
        </is>
      </c>
    </row>
    <row r="9909" ht="25.5" customHeight="1">
      <c r="A9909" t="inlineStr">
        <is>
          <t>baseball pitch</t>
        </is>
      </c>
      <c r="B9909" t="inlineStr">
        <is>
          <t>Tutorial on baseball pitch grips'</t>
        </is>
      </c>
      <c r="C9909"/>
      <c r="D9909"/>
      <c r="E9909" t="inlineStr">
        <is>
          <t>https://www.youtube.com/results?search_query=Tutorial+on+baseball+pitch+grips'&amp;sp=EgQgAXAB</t>
        </is>
      </c>
    </row>
    <row r="9910" ht="25.5" customHeight="1">
      <c r="A9910" t="inlineStr">
        <is>
          <t>baseball pitch</t>
        </is>
      </c>
      <c r="B9910" t="inlineStr">
        <is>
          <t>Baseball pitch training exercises'</t>
        </is>
      </c>
      <c r="C9910"/>
      <c r="D9910"/>
      <c r="E9910" t="inlineStr">
        <is>
          <t>https://www.youtube.com/results?search_query=Baseball+pitch+training+exercises'&amp;sp=EgQgAXAB</t>
        </is>
      </c>
    </row>
    <row r="9911" ht="25.5" customHeight="1">
      <c r="A9911" t="inlineStr">
        <is>
          <t>baseball pitch</t>
        </is>
      </c>
      <c r="B9911" t="inlineStr">
        <is>
          <t>Best baseball pitch to strike out hitters'</t>
        </is>
      </c>
      <c r="C9911"/>
      <c r="D9911"/>
      <c r="E9911" t="inlineStr">
        <is>
          <t>https://www.youtube.com/results?search_query=Best+baseball+pitch+to+strike+out+hitters'&amp;sp=EgQgAXAB</t>
        </is>
      </c>
    </row>
    <row r="9912" ht="25.5" customHeight="1">
      <c r="A9912" t="inlineStr">
        <is>
          <t>baseball pitch</t>
        </is>
      </c>
      <c r="B9912" t="inlineStr">
        <is>
          <t>How to improve baseball pitch accuracy'</t>
        </is>
      </c>
      <c r="C9912"/>
      <c r="D9912"/>
      <c r="E9912" t="inlineStr">
        <is>
          <t>https://www.youtube.com/results?search_query=How+to+improve+baseball+pitch+accuracy'&amp;sp=EgQgAXAB</t>
        </is>
      </c>
    </row>
    <row r="9913" ht="25.5" customHeight="1">
      <c r="A9913" t="inlineStr">
        <is>
          <t>baseball pitch</t>
        </is>
      </c>
      <c r="B9913" t="inlineStr">
        <is>
          <t>Baseball pitch physics explained'</t>
        </is>
      </c>
      <c r="C9913"/>
      <c r="D9913"/>
      <c r="E9913" t="inlineStr">
        <is>
          <t>https://www.youtube.com/results?search_query=Baseball+pitch+physics+explained'&amp;sp=EgQgAXAB</t>
        </is>
      </c>
    </row>
    <row r="9914" ht="25.5" customHeight="1">
      <c r="A9914" t="inlineStr">
        <is>
          <t>baseball swing</t>
        </is>
      </c>
      <c r="B9914" t="inlineStr">
        <is>
          <t>How to perfect a baseball swing</t>
        </is>
      </c>
      <c r="C9914"/>
      <c r="D9914"/>
      <c r="E9914" t="inlineStr">
        <is>
          <t>https://www.youtube.com/results?search_query=How+to+perfect+a+baseball+swing&amp;sp=EgQgAXAB</t>
        </is>
      </c>
    </row>
    <row r="9915" ht="25.5" customHeight="1">
      <c r="A9915" t="inlineStr">
        <is>
          <t>baseball swing</t>
        </is>
      </c>
      <c r="B9915" t="inlineStr">
        <is>
          <t>Baseball swing tutorials for beginners</t>
        </is>
      </c>
      <c r="C9915"/>
      <c r="D9915"/>
      <c r="E9915" t="inlineStr">
        <is>
          <t>https://www.youtube.com/results?search_query=Baseball+swing+tutorials+for+beginners&amp;sp=EgQgAXAB</t>
        </is>
      </c>
    </row>
    <row r="9916" ht="25.5" customHeight="1">
      <c r="A9916" t="inlineStr">
        <is>
          <t>baseball swing</t>
        </is>
      </c>
      <c r="B9916" t="inlineStr">
        <is>
          <t>Day in the life of a professional baseball player</t>
        </is>
      </c>
      <c r="C9916"/>
      <c r="D9916"/>
      <c r="E9916" t="inlineStr">
        <is>
          <t>https://www.youtube.com/results?search_query=Day+in+the+life+of+a+professional+baseball+player&amp;sp=EgQgAXAB</t>
        </is>
      </c>
    </row>
    <row r="9917" ht="25.5" customHeight="1">
      <c r="A9917" t="inlineStr">
        <is>
          <t>baseball swing</t>
        </is>
      </c>
      <c r="B9917" t="inlineStr">
        <is>
          <t>Improving your baseball swing</t>
        </is>
      </c>
      <c r="C9917"/>
      <c r="D9917"/>
      <c r="E9917" t="inlineStr">
        <is>
          <t>https://www.youtube.com/results?search_query=Improving+your+baseball+swing&amp;sp=EgQgAXAB</t>
        </is>
      </c>
    </row>
    <row r="9918" ht="25.5" customHeight="1">
      <c r="A9918" t="inlineStr">
        <is>
          <t>baseball swing</t>
        </is>
      </c>
      <c r="B9918" t="inlineStr">
        <is>
          <t>Technique to better baseball swing speed</t>
        </is>
      </c>
      <c r="C9918"/>
      <c r="D9918"/>
      <c r="E9918" t="inlineStr">
        <is>
          <t>https://www.youtube.com/results?search_query=Technique+to+better+baseball+swing+speed&amp;sp=EgQgAXAB</t>
        </is>
      </c>
    </row>
    <row r="9919" ht="25.5" customHeight="1">
      <c r="A9919" t="inlineStr">
        <is>
          <t>baseball swing</t>
        </is>
      </c>
      <c r="B9919" t="inlineStr">
        <is>
          <t>Practicing baseball swing at home</t>
        </is>
      </c>
      <c r="C9919"/>
      <c r="D9919"/>
      <c r="E9919" t="inlineStr">
        <is>
          <t>https://www.youtube.com/results?search_query=Practicing+baseball+swing+at+home&amp;sp=EgQgAXAB</t>
        </is>
      </c>
    </row>
    <row r="9920" ht="25.5" customHeight="1">
      <c r="A9920" t="inlineStr">
        <is>
          <t>baseball swing</t>
        </is>
      </c>
      <c r="B9920" t="inlineStr">
        <is>
          <t>Essential steps for an effective baseball swing</t>
        </is>
      </c>
      <c r="C9920"/>
      <c r="D9920"/>
      <c r="E9920" t="inlineStr">
        <is>
          <t>https://www.youtube.com/results?search_query=Essential+steps+for+an+effective+baseball+swing&amp;sp=EgQgAXAB</t>
        </is>
      </c>
    </row>
    <row r="9921" ht="25.5" customHeight="1">
      <c r="A9921" t="inlineStr">
        <is>
          <t>baseball swing</t>
        </is>
      </c>
      <c r="B9921" t="inlineStr">
        <is>
          <t>Common mistakes in baseball swing and how to fix them</t>
        </is>
      </c>
      <c r="C9921"/>
      <c r="D9921"/>
      <c r="E9921" t="inlineStr">
        <is>
          <t>https://www.youtube.com/results?search_query=Common+mistakes+in+baseball+swing+and+how+to+fix+them&amp;sp=EgQgAXAB</t>
        </is>
      </c>
    </row>
    <row r="9922" ht="25.5" customHeight="1">
      <c r="A9922" t="inlineStr">
        <is>
          <t>baseball swing</t>
        </is>
      </c>
      <c r="B9922" t="inlineStr">
        <is>
          <t>Professional advice on baseball swing</t>
        </is>
      </c>
      <c r="C9922"/>
      <c r="D9922"/>
      <c r="E9922" t="inlineStr">
        <is>
          <t>https://www.youtube.com/results?search_query=Professional+advice+on+baseball+swing&amp;sp=EgQgAXAB</t>
        </is>
      </c>
    </row>
    <row r="9923" ht="25.5" customHeight="1">
      <c r="A9923" t="inlineStr">
        <is>
          <t>baseball swing</t>
        </is>
      </c>
      <c r="B9923" t="inlineStr">
        <is>
          <t>Key elements of a successful baseball swing</t>
        </is>
      </c>
      <c r="C9923"/>
      <c r="D9923"/>
      <c r="E9923" t="inlineStr">
        <is>
          <t>https://www.youtube.com/results?search_query=Key+elements+of+a+successful+baseball+swing&amp;sp=EgQgAXAB</t>
        </is>
      </c>
    </row>
    <row r="9924" ht="25.5" customHeight="1">
      <c r="A9924" t="inlineStr">
        <is>
          <t>bench press</t>
        </is>
      </c>
      <c r="B9924" t="inlineStr">
        <is>
          <t>How to bench press correctly for beginners</t>
        </is>
      </c>
      <c r="C9924"/>
      <c r="D9924"/>
      <c r="E9924" t="inlineStr">
        <is>
          <t>https://www.youtube.com/results?search_query=How+to+bench+press+correctly+for+beginners&amp;sp=EgQgAXAB</t>
        </is>
      </c>
    </row>
    <row r="9925" ht="25.5" customHeight="1">
      <c r="A9925" t="inlineStr">
        <is>
          <t>bench press</t>
        </is>
      </c>
      <c r="B9925" t="inlineStr">
        <is>
          <t>Bench press techniques for strength training</t>
        </is>
      </c>
      <c r="C9925"/>
      <c r="D9925"/>
      <c r="E9925" t="inlineStr">
        <is>
          <t>https://www.youtube.com/results?search_query=Bench+press+techniques+for+strength+training&amp;sp=EgQgAXAB</t>
        </is>
      </c>
    </row>
    <row r="9926" ht="25.5" customHeight="1">
      <c r="A9926" t="inlineStr">
        <is>
          <t>bench press</t>
        </is>
      </c>
      <c r="B9926" t="inlineStr">
        <is>
          <t>Day in the life of a professional weightlifter</t>
        </is>
      </c>
      <c r="C9926"/>
      <c r="D9926"/>
      <c r="E9926" t="inlineStr">
        <is>
          <t>https://www.youtube.com/results?search_query=Day+in+the+life+of+a+professional+weightlifter&amp;sp=EgQgAXAB</t>
        </is>
      </c>
    </row>
    <row r="9927" ht="25.5" customHeight="1">
      <c r="A9927" t="inlineStr">
        <is>
          <t>bench press</t>
        </is>
      </c>
      <c r="B9927" t="inlineStr">
        <is>
          <t>Improving your bench press form</t>
        </is>
      </c>
      <c r="C9927"/>
      <c r="D9927"/>
      <c r="E9927" t="inlineStr">
        <is>
          <t>https://www.youtube.com/results?search_query=Improving+your+bench+press+form&amp;sp=EgQgAXAB</t>
        </is>
      </c>
    </row>
    <row r="9928" ht="25.5" customHeight="1">
      <c r="A9928" t="inlineStr">
        <is>
          <t>bench press</t>
        </is>
      </c>
      <c r="B9928" t="inlineStr">
        <is>
          <t>Building chest muscles with bench press</t>
        </is>
      </c>
      <c r="C9928"/>
      <c r="D9928"/>
      <c r="E9928" t="inlineStr">
        <is>
          <t>https://www.youtube.com/results?search_query=Building+chest+muscles+with+bench+press&amp;sp=EgQgAXAB</t>
        </is>
      </c>
    </row>
    <row r="9929" ht="25.5" customHeight="1">
      <c r="A9929" t="inlineStr">
        <is>
          <t>bench press</t>
        </is>
      </c>
      <c r="B9929" t="inlineStr">
        <is>
          <t>Bench press competitions highlights</t>
        </is>
      </c>
      <c r="C9929"/>
      <c r="D9929"/>
      <c r="E9929" t="inlineStr">
        <is>
          <t>https://www.youtube.com/results?search_query=Bench+press+competitions+highlights&amp;sp=EgQgAXAB</t>
        </is>
      </c>
    </row>
    <row r="9930" ht="25.5" customHeight="1">
      <c r="A9930" t="inlineStr">
        <is>
          <t>bench press</t>
        </is>
      </c>
      <c r="B9930" t="inlineStr">
        <is>
          <t>Increasing your bench press max</t>
        </is>
      </c>
      <c r="C9930"/>
      <c r="D9930"/>
      <c r="E9930" t="inlineStr">
        <is>
          <t>https://www.youtube.com/results?search_query=Increasing+your+bench+press+max&amp;sp=EgQgAXAB</t>
        </is>
      </c>
    </row>
    <row r="9931" ht="25.5" customHeight="1">
      <c r="A9931" t="inlineStr">
        <is>
          <t>bench press</t>
        </is>
      </c>
      <c r="B9931" t="inlineStr">
        <is>
          <t>Safety precautions while doing bench press</t>
        </is>
      </c>
      <c r="C9931"/>
      <c r="D9931"/>
      <c r="E9931" t="inlineStr">
        <is>
          <t>https://www.youtube.com/results?search_query=Safety+precautions+while+doing+bench+press&amp;sp=EgQgAXAB</t>
        </is>
      </c>
    </row>
    <row r="9932" ht="25.5" customHeight="1">
      <c r="A9932" t="inlineStr">
        <is>
          <t>bench press</t>
        </is>
      </c>
      <c r="B9932" t="inlineStr">
        <is>
          <t>Common mistakes to avoid while bench pressing</t>
        </is>
      </c>
      <c r="C9932"/>
      <c r="D9932"/>
      <c r="E9932" t="inlineStr">
        <is>
          <t>https://www.youtube.com/results?search_query=Common+mistakes+to+avoid+while+bench+pressing&amp;sp=EgQgAXAB</t>
        </is>
      </c>
    </row>
    <row r="9933" ht="25.5" customHeight="1">
      <c r="A9933" t="inlineStr">
        <is>
          <t>bench press</t>
        </is>
      </c>
      <c r="B9933" t="inlineStr">
        <is>
          <t>Different bench press variations and their benefits</t>
        </is>
      </c>
      <c r="C9933"/>
      <c r="D9933"/>
      <c r="E9933" t="inlineStr">
        <is>
          <t>https://www.youtube.com/results?search_query=Different+bench+press+variations+and+their+benefits&amp;sp=EgQgAXAB</t>
        </is>
      </c>
    </row>
    <row r="9934" ht="25.5" customHeight="1">
      <c r="A9934" t="inlineStr">
        <is>
          <t>jump rope</t>
        </is>
      </c>
      <c r="B9934" t="inlineStr">
        <is>
          <t>How to jump rope for beginners</t>
        </is>
      </c>
      <c r="C9934"/>
      <c r="D9934"/>
      <c r="E9934" t="inlineStr">
        <is>
          <t>https://www.youtube.com/results?search_query=How+to+jump+rope+for+beginners&amp;sp=EgQgAXAB</t>
        </is>
      </c>
    </row>
    <row r="9935" ht="25.5" customHeight="1">
      <c r="A9935" t="inlineStr">
        <is>
          <t>jump rope</t>
        </is>
      </c>
      <c r="B9935" t="inlineStr">
        <is>
          <t>Jump rope techniques for advanced</t>
        </is>
      </c>
      <c r="C9935"/>
      <c r="D9935"/>
      <c r="E9935" t="inlineStr">
        <is>
          <t>https://www.youtube.com/results?search_query=Jump+rope+techniques+for+advanced&amp;sp=EgQgAXAB</t>
        </is>
      </c>
    </row>
    <row r="9936" ht="25.5" customHeight="1">
      <c r="A9936" t="inlineStr">
        <is>
          <t>jump rope</t>
        </is>
      </c>
      <c r="B9936" t="inlineStr">
        <is>
          <t>Jump rope workouts for weight loss</t>
        </is>
      </c>
      <c r="C9936"/>
      <c r="D9936"/>
      <c r="E9936" t="inlineStr">
        <is>
          <t>https://www.youtube.com/results?search_query=Jump+rope+workouts+for+weight+loss&amp;sp=EgQgAXAB</t>
        </is>
      </c>
    </row>
    <row r="9937" ht="25.5" customHeight="1">
      <c r="A9937" t="inlineStr">
        <is>
          <t>jump rope</t>
        </is>
      </c>
      <c r="B9937" t="inlineStr">
        <is>
          <t>Day in the life of a professional jump roper</t>
        </is>
      </c>
      <c r="C9937"/>
      <c r="D9937"/>
      <c r="E9937" t="inlineStr">
        <is>
          <t>https://www.youtube.com/results?search_query=Day+in+the+life+of+a+professional+jump+roper&amp;sp=EgQgAXAB</t>
        </is>
      </c>
    </row>
    <row r="9938" ht="25.5" customHeight="1">
      <c r="A9938" t="inlineStr">
        <is>
          <t>jump rope</t>
        </is>
      </c>
      <c r="B9938" t="inlineStr">
        <is>
          <t>Best jump rope tricks compilation</t>
        </is>
      </c>
      <c r="C9938"/>
      <c r="D9938"/>
      <c r="E9938" t="inlineStr">
        <is>
          <t>https://www.youtube.com/results?search_query=Best+jump+rope+tricks+compilation&amp;sp=EgQgAXAB</t>
        </is>
      </c>
    </row>
    <row r="9939" ht="25.5" customHeight="1">
      <c r="A9939" t="inlineStr">
        <is>
          <t>jump rope</t>
        </is>
      </c>
      <c r="B9939" t="inlineStr">
        <is>
          <t>How to improve jump rope speed and agility</t>
        </is>
      </c>
      <c r="C9939"/>
      <c r="D9939"/>
      <c r="E9939" t="inlineStr">
        <is>
          <t>https://www.youtube.com/results?search_query=How+to+improve+jump+rope+speed+and+agility&amp;sp=EgQgAXAB</t>
        </is>
      </c>
    </row>
    <row r="9940" ht="25.5" customHeight="1">
      <c r="A9940" t="inlineStr">
        <is>
          <t>jump rope</t>
        </is>
      </c>
      <c r="B9940" t="inlineStr">
        <is>
          <t>Jump rope challenges for fitness</t>
        </is>
      </c>
      <c r="C9940"/>
      <c r="D9940"/>
      <c r="E9940" t="inlineStr">
        <is>
          <t>https://www.youtube.com/results?search_query=Jump+rope+challenges+for+fitness&amp;sp=EgQgAXAB</t>
        </is>
      </c>
    </row>
    <row r="9941" ht="25.5" customHeight="1">
      <c r="A9941" t="inlineStr">
        <is>
          <t>jump rope</t>
        </is>
      </c>
      <c r="B9941" t="inlineStr">
        <is>
          <t>Jump rope routines for cardio training</t>
        </is>
      </c>
      <c r="C9941"/>
      <c r="D9941"/>
      <c r="E9941" t="inlineStr">
        <is>
          <t>https://www.youtube.com/results?search_query=Jump+rope+routines+for+cardio+training&amp;sp=EgQgAXAB</t>
        </is>
      </c>
    </row>
    <row r="9942" ht="25.5" customHeight="1">
      <c r="A9942" t="inlineStr">
        <is>
          <t>jump rope</t>
        </is>
      </c>
      <c r="B9942" t="inlineStr">
        <is>
          <t>Tips to master Double Unders in jump rope</t>
        </is>
      </c>
      <c r="C9942"/>
      <c r="D9942"/>
      <c r="E9942" t="inlineStr">
        <is>
          <t>https://www.youtube.com/results?search_query=Tips+to+master+Double+Unders+in+jump+rope&amp;sp=EgQgAXAB</t>
        </is>
      </c>
    </row>
    <row r="9943" ht="25.5" customHeight="1">
      <c r="A9943" t="inlineStr">
        <is>
          <t>jump rope</t>
        </is>
      </c>
      <c r="B9943" t="inlineStr">
        <is>
          <t>Jump rope vs running: comparison and benefits</t>
        </is>
      </c>
      <c r="C9943"/>
      <c r="D9943"/>
      <c r="E9943" t="inlineStr">
        <is>
          <t>https://www.youtube.com/results?search_query=Jump+rope+vs+running:+comparison+and+benefits&amp;sp=EgQgAXAB</t>
        </is>
      </c>
    </row>
    <row r="9944" ht="25.5" customHeight="1">
      <c r="A9944" t="inlineStr">
        <is>
          <t>pullups</t>
        </is>
      </c>
      <c r="B9944" t="inlineStr">
        <is>
          <t>How to do pullups for beginners</t>
        </is>
      </c>
      <c r="C9944"/>
      <c r="D9944"/>
      <c r="E9944" t="inlineStr">
        <is>
          <t>https://www.youtube.com/results?search_query=How+to+do+pullups+for+beginners&amp;sp=EgQgAXAB</t>
        </is>
      </c>
    </row>
    <row r="9945" ht="25.5" customHeight="1">
      <c r="A9945" t="inlineStr">
        <is>
          <t>pullups</t>
        </is>
      </c>
      <c r="B9945" t="inlineStr">
        <is>
          <t>Pullup techniques and tutorials</t>
        </is>
      </c>
      <c r="C9945"/>
      <c r="D9945"/>
      <c r="E9945" t="inlineStr">
        <is>
          <t>https://www.youtube.com/results?search_query=Pullup+techniques+and+tutorials&amp;sp=EgQgAXAB</t>
        </is>
      </c>
    </row>
    <row r="9946" ht="25.5" customHeight="1">
      <c r="A9946" t="inlineStr">
        <is>
          <t>pullups</t>
        </is>
      </c>
      <c r="B9946" t="inlineStr">
        <is>
          <t>Improving your pullup numbers</t>
        </is>
      </c>
      <c r="C9946"/>
      <c r="D9946"/>
      <c r="E9946" t="inlineStr">
        <is>
          <t>https://www.youtube.com/results?search_query=Improving+your+pullup+numbers&amp;sp=EgQgAXAB</t>
        </is>
      </c>
    </row>
    <row r="9947" ht="25.5" customHeight="1">
      <c r="A9947" t="inlineStr">
        <is>
          <t>pullups</t>
        </is>
      </c>
      <c r="B9947" t="inlineStr">
        <is>
          <t>Athome pullup workout</t>
        </is>
      </c>
      <c r="C9947"/>
      <c r="D9947"/>
      <c r="E9947" t="inlineStr">
        <is>
          <t>https://www.youtube.com/results?search_query=Athome+pullup+workout&amp;sp=EgQgAXAB</t>
        </is>
      </c>
    </row>
    <row r="9948" ht="25.5" customHeight="1">
      <c r="A9948" t="inlineStr">
        <is>
          <t>pullups</t>
        </is>
      </c>
      <c r="B9948" t="inlineStr">
        <is>
          <t>Day in the life of a calisthenics athlete  pullup routine</t>
        </is>
      </c>
      <c r="C9948"/>
      <c r="D9948"/>
      <c r="E9948" t="inlineStr">
        <is>
          <t>https://www.youtube.com/results?search_query=Day+in+the+life+of+a+calisthenics+athlete++pullup+routine&amp;sp=EgQgAXAB</t>
        </is>
      </c>
    </row>
    <row r="9949" ht="25.5" customHeight="1">
      <c r="A9949" t="inlineStr">
        <is>
          <t>pullups</t>
        </is>
      </c>
      <c r="B9949" t="inlineStr">
        <is>
          <t>Advanced pullup variations for strength</t>
        </is>
      </c>
      <c r="C9949"/>
      <c r="D9949"/>
      <c r="E9949" t="inlineStr">
        <is>
          <t>https://www.youtube.com/results?search_query=Advanced+pullup+variations+for+strength&amp;sp=EgQgAXAB</t>
        </is>
      </c>
    </row>
    <row r="9950" ht="25.5" customHeight="1">
      <c r="A9950" t="inlineStr">
        <is>
          <t>pullups</t>
        </is>
      </c>
      <c r="B9950" t="inlineStr">
        <is>
          <t>Pullup challenges and records</t>
        </is>
      </c>
      <c r="C9950"/>
      <c r="D9950"/>
      <c r="E9950" t="inlineStr">
        <is>
          <t>https://www.youtube.com/results?search_query=Pullup+challenges+and+records&amp;sp=EgQgAXAB</t>
        </is>
      </c>
    </row>
    <row r="9951" ht="25.5" customHeight="1">
      <c r="A9951" t="inlineStr">
        <is>
          <t>pullups</t>
        </is>
      </c>
      <c r="B9951" t="inlineStr">
        <is>
          <t>Using pullups to target different muscle groups</t>
        </is>
      </c>
      <c r="C9951"/>
      <c r="D9951"/>
      <c r="E9951" t="inlineStr">
        <is>
          <t>https://www.youtube.com/results?search_query=Using+pullups+to+target+different+muscle+groups&amp;sp=EgQgAXAB</t>
        </is>
      </c>
    </row>
    <row r="9952" ht="25.5" customHeight="1">
      <c r="A9952" t="inlineStr">
        <is>
          <t>pullups</t>
        </is>
      </c>
      <c r="B9952" t="inlineStr">
        <is>
          <t>Pullup gear and equipment reviews</t>
        </is>
      </c>
      <c r="C9952"/>
      <c r="D9952"/>
      <c r="E9952" t="inlineStr">
        <is>
          <t>https://www.youtube.com/results?search_query=Pullup+gear+and+equipment+reviews&amp;sp=EgQgAXAB</t>
        </is>
      </c>
    </row>
    <row r="9953" ht="25.5" customHeight="1">
      <c r="A9953" t="inlineStr">
        <is>
          <t>pullups</t>
        </is>
      </c>
      <c r="B9953" t="inlineStr">
        <is>
          <t>How to progress to onearm pullups</t>
        </is>
      </c>
      <c r="C9953"/>
      <c r="D9953"/>
      <c r="E9953" t="inlineStr">
        <is>
          <t>https://www.youtube.com/results?search_query=How+to+progress+to+onearm+pullups&amp;sp=EgQgAXAB</t>
        </is>
      </c>
    </row>
    <row r="9954" ht="25.5" customHeight="1">
      <c r="A9954" t="inlineStr">
        <is>
          <t>golf swing</t>
        </is>
      </c>
      <c r="B9954" t="inlineStr">
        <is>
          <t>How to perfect golf swing for beginners</t>
        </is>
      </c>
      <c r="C9954"/>
      <c r="D9954"/>
      <c r="E9954" t="inlineStr">
        <is>
          <t>https://www.youtube.com/results?search_query=How+to+perfect+golf+swing+for+beginners&amp;sp=EgQgAXAB</t>
        </is>
      </c>
    </row>
    <row r="9955" ht="25.5" customHeight="1">
      <c r="A9955" t="inlineStr">
        <is>
          <t>golf swing</t>
        </is>
      </c>
      <c r="B9955" t="inlineStr">
        <is>
          <t>Professional tips for improving your golf swing</t>
        </is>
      </c>
      <c r="C9955"/>
      <c r="D9955"/>
      <c r="E9955" t="inlineStr">
        <is>
          <t>https://www.youtube.com/results?search_query=Professional+tips+for+improving+your+golf+swing&amp;sp=EgQgAXAB</t>
        </is>
      </c>
    </row>
    <row r="9956" ht="25.5" customHeight="1">
      <c r="A9956" t="inlineStr">
        <is>
          <t>golf swing</t>
        </is>
      </c>
      <c r="B9956" t="inlineStr">
        <is>
          <t>Day in the life of a golf instructor</t>
        </is>
      </c>
      <c r="C9956"/>
      <c r="D9956"/>
      <c r="E9956" t="inlineStr">
        <is>
          <t>https://www.youtube.com/results?search_query=Day+in+the+life+of+a+golf+instructor&amp;sp=EgQgAXAB</t>
        </is>
      </c>
    </row>
    <row r="9957" ht="25.5" customHeight="1">
      <c r="A9957" t="inlineStr">
        <is>
          <t>golf swing</t>
        </is>
      </c>
      <c r="B9957" t="inlineStr">
        <is>
          <t>Golf swing techniques explained by professionals</t>
        </is>
      </c>
      <c r="C9957"/>
      <c r="D9957"/>
      <c r="E9957" t="inlineStr">
        <is>
          <t>https://www.youtube.com/results?search_query=Golf+swing+techniques+explained+by+professionals&amp;sp=EgQgAXAB</t>
        </is>
      </c>
    </row>
    <row r="9958" ht="25.5" customHeight="1">
      <c r="A9958" t="inlineStr">
        <is>
          <t>golf swing</t>
        </is>
      </c>
      <c r="B9958" t="inlineStr">
        <is>
          <t>Golf swing analysis tutorial</t>
        </is>
      </c>
      <c r="C9958"/>
      <c r="D9958"/>
      <c r="E9958" t="inlineStr">
        <is>
          <t>https://www.youtube.com/results?search_query=Golf+swing+analysis+tutorial&amp;sp=EgQgAXAB</t>
        </is>
      </c>
    </row>
    <row r="9959" ht="25.5" customHeight="1">
      <c r="A9959" t="inlineStr">
        <is>
          <t>golf swing</t>
        </is>
      </c>
      <c r="B9959" t="inlineStr">
        <is>
          <t>Golf swing drills to do at home</t>
        </is>
      </c>
      <c r="C9959"/>
      <c r="D9959"/>
      <c r="E9959" t="inlineStr">
        <is>
          <t>https://www.youtube.com/results?search_query=Golf+swing+drills+to+do+at+home&amp;sp=EgQgAXAB</t>
        </is>
      </c>
    </row>
    <row r="9960" ht="25.5" customHeight="1">
      <c r="A9960" t="inlineStr">
        <is>
          <t>golf swing</t>
        </is>
      </c>
      <c r="B9960" t="inlineStr">
        <is>
          <t>Slow motion analysis of golf swing</t>
        </is>
      </c>
      <c r="C9960"/>
      <c r="D9960"/>
      <c r="E9960" t="inlineStr">
        <is>
          <t>https://www.youtube.com/results?search_query=Slow+motion+analysis+of+golf+swing&amp;sp=EgQgAXAB</t>
        </is>
      </c>
    </row>
    <row r="9961" ht="25.5" customHeight="1">
      <c r="A9961" t="inlineStr">
        <is>
          <t>golf swing</t>
        </is>
      </c>
      <c r="B9961" t="inlineStr">
        <is>
          <t>Fixing common golf swing mistakes</t>
        </is>
      </c>
      <c r="C9961"/>
      <c r="D9961"/>
      <c r="E9961" t="inlineStr">
        <is>
          <t>https://www.youtube.com/results?search_query=Fixing+common+golf+swing+mistakes&amp;sp=EgQgAXAB</t>
        </is>
      </c>
    </row>
    <row r="9962" ht="25.5" customHeight="1">
      <c r="A9962" t="inlineStr">
        <is>
          <t>golf swing</t>
        </is>
      </c>
      <c r="B9962" t="inlineStr">
        <is>
          <t>Importance of golf swing posture</t>
        </is>
      </c>
      <c r="C9962"/>
      <c r="D9962"/>
      <c r="E9962" t="inlineStr">
        <is>
          <t>https://www.youtube.com/results?search_query=Importance+of+golf+swing+posture&amp;sp=EgQgAXAB</t>
        </is>
      </c>
    </row>
    <row r="9963" ht="25.5" customHeight="1">
      <c r="A9963" t="inlineStr">
        <is>
          <t>golf swing</t>
        </is>
      </c>
      <c r="B9963" t="inlineStr">
        <is>
          <t>Essential golf swing basics for starters</t>
        </is>
      </c>
      <c r="C9963"/>
      <c r="D9963"/>
      <c r="E9963" t="inlineStr">
        <is>
          <t>https://www.youtube.com/results?search_query=Essential+golf+swing+basics+for+starters&amp;sp=EgQgAXAB</t>
        </is>
      </c>
    </row>
    <row r="9964" ht="25.5" customHeight="1">
      <c r="A9964" t="inlineStr">
        <is>
          <t>push ups</t>
        </is>
      </c>
      <c r="B9964" t="inlineStr">
        <is>
          <t>How to do push ups for beginners</t>
        </is>
      </c>
      <c r="C9964"/>
      <c r="D9964"/>
      <c r="E9964" t="inlineStr">
        <is>
          <t>https://www.youtube.com/results?search_query=How+to+do+push+ups+for+beginners&amp;sp=EgQgAXAB</t>
        </is>
      </c>
    </row>
    <row r="9965" ht="25.5" customHeight="1">
      <c r="A9965" t="inlineStr">
        <is>
          <t>push ups</t>
        </is>
      </c>
      <c r="B9965" t="inlineStr">
        <is>
          <t>Proper push ups technique</t>
        </is>
      </c>
      <c r="C9965"/>
      <c r="D9965"/>
      <c r="E9965" t="inlineStr">
        <is>
          <t>https://www.youtube.com/results?search_query=Proper+push+ups+technique&amp;sp=EgQgAXAB</t>
        </is>
      </c>
    </row>
    <row r="9966" ht="25.5" customHeight="1">
      <c r="A9966" t="inlineStr">
        <is>
          <t>push ups</t>
        </is>
      </c>
      <c r="B9966" t="inlineStr">
        <is>
          <t>100 push ups a day challenge</t>
        </is>
      </c>
      <c r="C9966"/>
      <c r="D9966"/>
      <c r="E9966" t="inlineStr">
        <is>
          <t>https://www.youtube.com/results?search_query=100+push+ups+a+day+challenge&amp;sp=EgQgAXAB</t>
        </is>
      </c>
    </row>
    <row r="9967" ht="25.5" customHeight="1">
      <c r="A9967" t="inlineStr">
        <is>
          <t>push ups</t>
        </is>
      </c>
      <c r="B9967" t="inlineStr">
        <is>
          <t>Push ups variations and benefits</t>
        </is>
      </c>
      <c r="C9967"/>
      <c r="D9967"/>
      <c r="E9967" t="inlineStr">
        <is>
          <t>https://www.youtube.com/results?search_query=Push+ups+variations+and+benefits&amp;sp=EgQgAXAB</t>
        </is>
      </c>
    </row>
    <row r="9968" ht="25.5" customHeight="1">
      <c r="A9968" t="inlineStr">
        <is>
          <t>push ups</t>
        </is>
      </c>
      <c r="B9968" t="inlineStr">
        <is>
          <t>30 day push ups transformation</t>
        </is>
      </c>
      <c r="C9968"/>
      <c r="D9968"/>
      <c r="E9968" t="inlineStr">
        <is>
          <t>https://www.youtube.com/results?search_query=30+day+push+ups+transformation&amp;sp=EgQgAXAB</t>
        </is>
      </c>
    </row>
    <row r="9969" ht="25.5" customHeight="1">
      <c r="A9969" t="inlineStr">
        <is>
          <t>push ups</t>
        </is>
      </c>
      <c r="B9969" t="inlineStr">
        <is>
          <t>Day in the life of a calisthenics athlete</t>
        </is>
      </c>
      <c r="C9969"/>
      <c r="D9969"/>
      <c r="E9969" t="inlineStr">
        <is>
          <t>https://www.youtube.com/results?search_query=Day+in+the+life+of+a+calisthenics+athlete&amp;sp=EgQgAXAB</t>
        </is>
      </c>
    </row>
    <row r="9970" ht="25.5" customHeight="1">
      <c r="A9970" t="inlineStr">
        <is>
          <t>push ups</t>
        </is>
      </c>
      <c r="B9970" t="inlineStr">
        <is>
          <t>Fitness routine with push ups</t>
        </is>
      </c>
      <c r="C9970"/>
      <c r="D9970"/>
      <c r="E9970" t="inlineStr">
        <is>
          <t>https://www.youtube.com/results?search_query=Fitness+routine+with+push+ups&amp;sp=EgQgAXAB</t>
        </is>
      </c>
    </row>
    <row r="9971" ht="25.5" customHeight="1">
      <c r="A9971" t="inlineStr">
        <is>
          <t>push ups</t>
        </is>
      </c>
      <c r="B9971" t="inlineStr">
        <is>
          <t>Push ups workout for chest</t>
        </is>
      </c>
      <c r="C9971"/>
      <c r="D9971"/>
      <c r="E9971" t="inlineStr">
        <is>
          <t>https://www.youtube.com/results?search_query=Push+ups+workout+for+chest&amp;sp=EgQgAXAB</t>
        </is>
      </c>
    </row>
    <row r="9972" ht="25.5" customHeight="1">
      <c r="A9972" t="inlineStr">
        <is>
          <t>push ups</t>
        </is>
      </c>
      <c r="B9972" t="inlineStr">
        <is>
          <t>Common mistakes while doing push ups</t>
        </is>
      </c>
      <c r="C9972"/>
      <c r="D9972"/>
      <c r="E9972" t="inlineStr">
        <is>
          <t>https://www.youtube.com/results?search_query=Common+mistakes+while+doing+push+ups&amp;sp=EgQgAXAB</t>
        </is>
      </c>
    </row>
    <row r="9973" ht="25.5" customHeight="1">
      <c r="A9973" t="inlineStr">
        <is>
          <t>push ups</t>
        </is>
      </c>
      <c r="B9973" t="inlineStr">
        <is>
          <t>Advanced push ups training</t>
        </is>
      </c>
      <c r="C9973"/>
      <c r="D9973"/>
      <c r="E9973" t="inlineStr">
        <is>
          <t>https://www.youtube.com/results?search_query=Advanced+push+ups+training&amp;sp=EgQgAXAB</t>
        </is>
      </c>
    </row>
    <row r="9974" ht="25.5" customHeight="1">
      <c r="A9974" t="inlineStr">
        <is>
          <t>tennis forehand</t>
        </is>
      </c>
      <c r="B9974" t="inlineStr">
        <is>
          <t>How to improve your tennis forehand</t>
        </is>
      </c>
      <c r="C9974"/>
      <c r="D9974"/>
      <c r="E9974" t="inlineStr">
        <is>
          <t>https://www.youtube.com/results?search_query=How+to+improve+your+tennis+forehand&amp;sp=EgQgAXAB</t>
        </is>
      </c>
    </row>
    <row r="9975" ht="25.5" customHeight="1">
      <c r="A9975" t="inlineStr">
        <is>
          <t>tennis forehand</t>
        </is>
      </c>
      <c r="B9975" t="inlineStr">
        <is>
          <t>Tennis forehand techniques for beginners</t>
        </is>
      </c>
      <c r="C9975"/>
      <c r="D9975"/>
      <c r="E9975" t="inlineStr">
        <is>
          <t>https://www.youtube.com/results?search_query=Tennis+forehand+techniques+for+beginners&amp;sp=EgQgAXAB</t>
        </is>
      </c>
    </row>
    <row r="9976" ht="25.5" customHeight="1">
      <c r="A9976" t="inlineStr">
        <is>
          <t>tennis forehand</t>
        </is>
      </c>
      <c r="B9976" t="inlineStr">
        <is>
          <t>Day in the life of a tennis player focusing on forehand</t>
        </is>
      </c>
      <c r="C9976"/>
      <c r="D9976"/>
      <c r="E9976" t="inlineStr">
        <is>
          <t>https://www.youtube.com/results?search_query=Day+in+the+life+of+a+tennis+player+focusing+on+forehand&amp;sp=EgQgAXAB</t>
        </is>
      </c>
    </row>
    <row r="9977" ht="25.5" customHeight="1">
      <c r="A9977" t="inlineStr">
        <is>
          <t>tennis forehand</t>
        </is>
      </c>
      <c r="B9977" t="inlineStr">
        <is>
          <t>Professional tennis players forehand analysis</t>
        </is>
      </c>
      <c r="C9977"/>
      <c r="D9977"/>
      <c r="E9977" t="inlineStr">
        <is>
          <t>https://www.youtube.com/results?search_query=Professional+tennis+players+forehand+analysis&amp;sp=EgQgAXAB</t>
        </is>
      </c>
    </row>
    <row r="9978" ht="25.5" customHeight="1">
      <c r="A9978" t="inlineStr">
        <is>
          <t>tennis forehand</t>
        </is>
      </c>
      <c r="B9978" t="inlineStr">
        <is>
          <t>Tennis forehand drills for advanced players</t>
        </is>
      </c>
      <c r="C9978"/>
      <c r="D9978"/>
      <c r="E9978" t="inlineStr">
        <is>
          <t>https://www.youtube.com/results?search_query=Tennis+forehand+drills+for+advanced+players&amp;sp=EgQgAXAB</t>
        </is>
      </c>
    </row>
    <row r="9979" ht="25.5" customHeight="1">
      <c r="A9979" t="inlineStr">
        <is>
          <t>tennis forehand</t>
        </is>
      </c>
      <c r="B9979" t="inlineStr">
        <is>
          <t>Common mistakes in tennis forehand and how to correct them</t>
        </is>
      </c>
      <c r="C9979"/>
      <c r="D9979"/>
      <c r="E9979" t="inlineStr">
        <is>
          <t>https://www.youtube.com/results?search_query=Common+mistakes+in+tennis+forehand+and+how+to+correct+them&amp;sp=EgQgAXAB</t>
        </is>
      </c>
    </row>
    <row r="9980" ht="25.5" customHeight="1">
      <c r="A9980" t="inlineStr">
        <is>
          <t>tennis forehand</t>
        </is>
      </c>
      <c r="B9980" t="inlineStr">
        <is>
          <t>Exercise routines to strengthen your tennis forehand</t>
        </is>
      </c>
      <c r="C9980"/>
      <c r="D9980"/>
      <c r="E9980" t="inlineStr">
        <is>
          <t>https://www.youtube.com/results?search_query=Exercise+routines+to+strengthen+your+tennis+forehand&amp;sp=EgQgAXAB</t>
        </is>
      </c>
    </row>
    <row r="9981" ht="25.5" customHeight="1">
      <c r="A9981" t="inlineStr">
        <is>
          <t>tennis forehand</t>
        </is>
      </c>
      <c r="B9981" t="inlineStr">
        <is>
          <t>Comparing onehanded and twohanded tennis forehand</t>
        </is>
      </c>
      <c r="C9981"/>
      <c r="D9981"/>
      <c r="E9981" t="inlineStr">
        <is>
          <t>https://www.youtube.com/results?search_query=Comparing+onehanded+and+twohanded+tennis+forehand&amp;sp=EgQgAXAB</t>
        </is>
      </c>
    </row>
    <row r="9982" ht="25.5" customHeight="1">
      <c r="A9982" t="inlineStr">
        <is>
          <t>tennis forehand</t>
        </is>
      </c>
      <c r="B9982" t="inlineStr">
        <is>
          <t>Slow motion analysis of tennis forehand</t>
        </is>
      </c>
      <c r="C9982"/>
      <c r="D9982"/>
      <c r="E9982" t="inlineStr">
        <is>
          <t>https://www.youtube.com/results?search_query=Slow+motion+analysis+of+tennis+forehand&amp;sp=EgQgAXAB</t>
        </is>
      </c>
    </row>
    <row r="9983" ht="25.5" customHeight="1">
      <c r="A9983" t="inlineStr">
        <is>
          <t>tennis forehand</t>
        </is>
      </c>
      <c r="B9983" t="inlineStr">
        <is>
          <t>Best practices for a powerful tennis forehand</t>
        </is>
      </c>
      <c r="C9983"/>
      <c r="D9983"/>
      <c r="E9983" t="inlineStr">
        <is>
          <t>https://www.youtube.com/results?search_query=Best+practices+for+a+powerful+tennis+forehand&amp;sp=EgQgAXAB</t>
        </is>
      </c>
    </row>
    <row r="9984" ht="25.5" customHeight="1">
      <c r="A9984" t="inlineStr">
        <is>
          <t>jumping jacks</t>
        </is>
      </c>
      <c r="B9984" t="inlineStr">
        <is>
          <t>How to do jumping jacks for beginners</t>
        </is>
      </c>
      <c r="C9984"/>
      <c r="D9984"/>
      <c r="E9984" t="inlineStr">
        <is>
          <t>https://www.youtube.com/results?search_query=How+to+do+jumping+jacks+for+beginners&amp;sp=EgQgAXAB</t>
        </is>
      </c>
    </row>
    <row r="9985" ht="25.5" customHeight="1">
      <c r="A9985" t="inlineStr">
        <is>
          <t>jumping jacks</t>
        </is>
      </c>
      <c r="B9985" t="inlineStr">
        <is>
          <t>Proper form for jumping jacks exercise</t>
        </is>
      </c>
      <c r="C9985"/>
      <c r="D9985"/>
      <c r="E9985" t="inlineStr">
        <is>
          <t>https://www.youtube.com/results?search_query=Proper+form+for+jumping+jacks+exercise&amp;sp=EgQgAXAB</t>
        </is>
      </c>
    </row>
    <row r="9986" ht="25.5" customHeight="1">
      <c r="A9986" t="inlineStr">
        <is>
          <t>jumping jacks</t>
        </is>
      </c>
      <c r="B9986" t="inlineStr">
        <is>
          <t>Benefits of doing jumping jacks everyday</t>
        </is>
      </c>
      <c r="C9986"/>
      <c r="D9986"/>
      <c r="E9986" t="inlineStr">
        <is>
          <t>https://www.youtube.com/results?search_query=Benefits+of+doing+jumping+jacks+everyday&amp;sp=EgQgAXAB</t>
        </is>
      </c>
    </row>
    <row r="9987" ht="25.5" customHeight="1">
      <c r="A9987" t="inlineStr">
        <is>
          <t>jumping jacks</t>
        </is>
      </c>
      <c r="B9987" t="inlineStr">
        <is>
          <t>Jumping jacks workout at home</t>
        </is>
      </c>
      <c r="C9987"/>
      <c r="D9987"/>
      <c r="E9987" t="inlineStr">
        <is>
          <t>https://www.youtube.com/results?search_query=Jumping+jacks+workout+at+home&amp;sp=EgQgAXAB</t>
        </is>
      </c>
    </row>
    <row r="9988" ht="25.5" customHeight="1">
      <c r="A9988" t="inlineStr">
        <is>
          <t>jumping jacks</t>
        </is>
      </c>
      <c r="B9988" t="inlineStr">
        <is>
          <t>Advanced variations of jumping jacks</t>
        </is>
      </c>
      <c r="C9988"/>
      <c r="D9988"/>
      <c r="E9988" t="inlineStr">
        <is>
          <t>https://www.youtube.com/results?search_query=Advanced+variations+of+jumping+jacks&amp;sp=EgQgAXAB</t>
        </is>
      </c>
    </row>
    <row r="9989" ht="25.5" customHeight="1">
      <c r="A9989" t="inlineStr">
        <is>
          <t>jumping jacks</t>
        </is>
      </c>
      <c r="B9989" t="inlineStr">
        <is>
          <t>Day in the life of a fitness trainer jumping jacks</t>
        </is>
      </c>
      <c r="C9989"/>
      <c r="D9989"/>
      <c r="E9989" t="inlineStr">
        <is>
          <t>https://www.youtube.com/results?search_query=Day+in+the+life+of+a+fitness+trainer+jumping+jacks&amp;sp=EgQgAXAB</t>
        </is>
      </c>
    </row>
    <row r="9990" ht="25.5" customHeight="1">
      <c r="A9990" t="inlineStr">
        <is>
          <t>jumping jacks</t>
        </is>
      </c>
      <c r="B9990" t="inlineStr">
        <is>
          <t>Jumping jacks challenge workout routines</t>
        </is>
      </c>
      <c r="C9990"/>
      <c r="D9990"/>
      <c r="E9990" t="inlineStr">
        <is>
          <t>https://www.youtube.com/results?search_query=Jumping+jacks+challenge+workout+routines&amp;sp=EgQgAXAB</t>
        </is>
      </c>
    </row>
    <row r="9991" ht="25.5" customHeight="1">
      <c r="A9991" t="inlineStr">
        <is>
          <t>jumping jacks</t>
        </is>
      </c>
      <c r="B9991" t="inlineStr">
        <is>
          <t>Jumping jacks as part of HIIT workout</t>
        </is>
      </c>
      <c r="C9991"/>
      <c r="D9991"/>
      <c r="E9991" t="inlineStr">
        <is>
          <t>https://www.youtube.com/results?search_query=Jumping+jacks+as+part+of+HIIT+workout&amp;sp=EgQgAXAB</t>
        </is>
      </c>
    </row>
    <row r="9992" ht="25.5" customHeight="1">
      <c r="A9992" t="inlineStr">
        <is>
          <t>jumping jacks</t>
        </is>
      </c>
      <c r="B9992" t="inlineStr">
        <is>
          <t>Incorporating jumping jacks in your exercise routine</t>
        </is>
      </c>
      <c r="C9992"/>
      <c r="D9992"/>
      <c r="E9992" t="inlineStr">
        <is>
          <t>https://www.youtube.com/results?search_query=Incorporating+jumping+jacks+in+your+exercise+routine&amp;sp=EgQgAXAB</t>
        </is>
      </c>
    </row>
    <row r="9993" ht="25.5" customHeight="1">
      <c r="A9993" t="inlineStr">
        <is>
          <t>jumping jacks</t>
        </is>
      </c>
      <c r="B9993" t="inlineStr">
        <is>
          <t>Full body workout including jumping jacks.</t>
        </is>
      </c>
      <c r="C9993"/>
      <c r="D9993"/>
      <c r="E9993" t="inlineStr">
        <is>
          <t>https://www.youtube.com/results?search_query=Full+body+workout+including+jumping+jacks.&amp;sp=EgQgAXAB</t>
        </is>
      </c>
    </row>
    <row r="9994" ht="25.5" customHeight="1">
      <c r="A9994" t="inlineStr">
        <is>
          <t>sit ups</t>
        </is>
      </c>
      <c r="B9994" t="inlineStr">
        <is>
          <t>How to do sit ups for beginners</t>
        </is>
      </c>
      <c r="C9994"/>
      <c r="D9994"/>
      <c r="E9994" t="inlineStr">
        <is>
          <t>https://www.youtube.com/results?search_query=How+to+do+sit+ups+for+beginners&amp;sp=EgQgAXAB</t>
        </is>
      </c>
    </row>
    <row r="9995" ht="25.5" customHeight="1">
      <c r="A9995" t="inlineStr">
        <is>
          <t>sit ups</t>
        </is>
      </c>
      <c r="B9995" t="inlineStr">
        <is>
          <t>Proper sit up techniques for maximum effect</t>
        </is>
      </c>
      <c r="C9995"/>
      <c r="D9995"/>
      <c r="E9995" t="inlineStr">
        <is>
          <t>https://www.youtube.com/results?search_query=Proper+sit+up+techniques+for+maximum+effect&amp;sp=EgQgAXAB</t>
        </is>
      </c>
    </row>
    <row r="9996" ht="25.5" customHeight="1">
      <c r="A9996" t="inlineStr">
        <is>
          <t>sit ups</t>
        </is>
      </c>
      <c r="B9996" t="inlineStr">
        <is>
          <t>Fitness trainer shows how to do sit ups correctly</t>
        </is>
      </c>
      <c r="C9996"/>
      <c r="D9996"/>
      <c r="E9996" t="inlineStr">
        <is>
          <t>https://www.youtube.com/results?search_query=Fitness+trainer+shows+how+to+do+sit+ups+correctly&amp;sp=EgQgAXAB</t>
        </is>
      </c>
    </row>
    <row r="9997" ht="25.5" customHeight="1">
      <c r="A9997" t="inlineStr">
        <is>
          <t>sit ups</t>
        </is>
      </c>
      <c r="B9997" t="inlineStr">
        <is>
          <t>Day in the life of a fitness enthusiast: sit ups routine</t>
        </is>
      </c>
      <c r="C9997"/>
      <c r="D9997"/>
      <c r="E9997" t="inlineStr">
        <is>
          <t>https://www.youtube.com/results?search_query=Day+in+the+life+of+a+fitness+enthusiast:+sit+ups+routine&amp;sp=EgQgAXAB</t>
        </is>
      </c>
    </row>
    <row r="9998" ht="25.5" customHeight="1">
      <c r="A9998" t="inlineStr">
        <is>
          <t>sit ups</t>
        </is>
      </c>
      <c r="B9998" t="inlineStr">
        <is>
          <t>Intense sit up workout session</t>
        </is>
      </c>
      <c r="C9998"/>
      <c r="D9998"/>
      <c r="E9998" t="inlineStr">
        <is>
          <t>https://www.youtube.com/results?search_query=Intense+sit+up+workout+session&amp;sp=EgQgAXAB</t>
        </is>
      </c>
    </row>
    <row r="9999" ht="25.5" customHeight="1">
      <c r="A9999" t="inlineStr">
        <is>
          <t>sit ups</t>
        </is>
      </c>
      <c r="B9999" t="inlineStr">
        <is>
          <t>Champion athlete's daily sit up routine</t>
        </is>
      </c>
      <c r="C9999"/>
      <c r="D9999"/>
      <c r="E9999" t="inlineStr">
        <is>
          <t>https://www.youtube.com/results?search_query=Champion+athlete's+daily+sit+up+routine&amp;sp=EgQgAXAB</t>
        </is>
      </c>
    </row>
    <row r="10000" ht="25.5" customHeight="1">
      <c r="A10000" t="inlineStr">
        <is>
          <t>sit ups</t>
        </is>
      </c>
      <c r="B10000" t="inlineStr">
        <is>
          <t>Advanced sit up techniques and methods</t>
        </is>
      </c>
      <c r="C10000"/>
      <c r="D10000"/>
      <c r="E10000" t="inlineStr">
        <is>
          <t>https://www.youtube.com/results?search_query=Advanced+sit+up+techniques+and+methods&amp;sp=EgQgAXAB</t>
        </is>
      </c>
    </row>
    <row r="10001" ht="25.5" customHeight="1">
      <c r="A10001" t="inlineStr">
        <is>
          <t>sit ups</t>
        </is>
      </c>
      <c r="B10001" t="inlineStr">
        <is>
          <t>Learning sit ups: Full guide for newbies</t>
        </is>
      </c>
      <c r="C10001"/>
      <c r="D10001"/>
      <c r="E10001" t="inlineStr">
        <is>
          <t>https://www.youtube.com/results?search_query=Learning+sit+ups:+Full+guide+for+newbies&amp;sp=EgQgAXAB</t>
        </is>
      </c>
    </row>
    <row r="10002" ht="25.5" customHeight="1">
      <c r="A10002" t="inlineStr">
        <is>
          <t>sit ups</t>
        </is>
      </c>
      <c r="B10002" t="inlineStr">
        <is>
          <t>Improving your core strength with sit ups</t>
        </is>
      </c>
      <c r="C10002"/>
      <c r="D10002"/>
      <c r="E10002" t="inlineStr">
        <is>
          <t>https://www.youtube.com/results?search_query=Improving+your+core+strength+with+sit+ups&amp;sp=EgQgAXAB</t>
        </is>
      </c>
    </row>
    <row r="10003" ht="25.5" customHeight="1">
      <c r="A10003" t="inlineStr">
        <is>
          <t>sit ups</t>
        </is>
      </c>
      <c r="B10003" t="inlineStr">
        <is>
          <t>Common mistakes while doing sit ups and how to avoid them</t>
        </is>
      </c>
      <c r="C10003"/>
      <c r="D10003"/>
      <c r="E10003" t="inlineStr">
        <is>
          <t>https://www.youtube.com/results?search_query=Common+mistakes+while+doing+sit+ups+and+how+to+avoid+them&amp;sp=EgQgAXAB</t>
        </is>
      </c>
    </row>
    <row r="10004" ht="25.5" customHeight="1">
      <c r="A10004" t="inlineStr">
        <is>
          <t>squats</t>
        </is>
      </c>
      <c r="B10004" t="inlineStr">
        <is>
          <t>How to do squats for beginners</t>
        </is>
      </c>
      <c r="C10004"/>
      <c r="D10004"/>
      <c r="E10004" t="inlineStr">
        <is>
          <t>https://www.youtube.com/results?search_query=How+to+do+squats+for+beginners&amp;sp=EgQgAXAB</t>
        </is>
      </c>
    </row>
    <row r="10005" ht="25.5" customHeight="1">
      <c r="A10005" t="inlineStr">
        <is>
          <t>squats</t>
        </is>
      </c>
      <c r="B10005" t="inlineStr">
        <is>
          <t>Proper form for doing squats</t>
        </is>
      </c>
      <c r="C10005"/>
      <c r="D10005"/>
      <c r="E10005" t="inlineStr">
        <is>
          <t>https://www.youtube.com/results?search_query=Proper+form+for+doing+squats&amp;sp=EgQgAXAB</t>
        </is>
      </c>
    </row>
    <row r="10006" ht="25.5" customHeight="1">
      <c r="A10006" t="inlineStr">
        <is>
          <t>squats</t>
        </is>
      </c>
      <c r="B10006" t="inlineStr">
        <is>
          <t>Different types of squats and their benefits</t>
        </is>
      </c>
      <c r="C10006"/>
      <c r="D10006"/>
      <c r="E10006" t="inlineStr">
        <is>
          <t>https://www.youtube.com/results?search_query=Different+types+of+squats+and+their+benefits&amp;sp=EgQgAXAB</t>
        </is>
      </c>
    </row>
    <row r="10007" ht="25.5" customHeight="1">
      <c r="A10007" t="inlineStr">
        <is>
          <t>squats</t>
        </is>
      </c>
      <c r="B10007" t="inlineStr">
        <is>
          <t>Day in the life of a powerlifter: Squats routine</t>
        </is>
      </c>
      <c r="C10007"/>
      <c r="D10007"/>
      <c r="E10007" t="inlineStr">
        <is>
          <t>https://www.youtube.com/results?search_query=Day+in+the+life+of+a+powerlifter:+Squats+routine&amp;sp=EgQgAXAB</t>
        </is>
      </c>
    </row>
    <row r="10008" ht="25.5" customHeight="1">
      <c r="A10008" t="inlineStr">
        <is>
          <t>squats</t>
        </is>
      </c>
      <c r="B10008" t="inlineStr">
        <is>
          <t>Squats challenge for 30 days</t>
        </is>
      </c>
      <c r="C10008"/>
      <c r="D10008"/>
      <c r="E10008" t="inlineStr">
        <is>
          <t>https://www.youtube.com/results?search_query=Squats+challenge+for+30+days&amp;sp=EgQgAXAB</t>
        </is>
      </c>
    </row>
    <row r="10009" ht="25.5" customHeight="1">
      <c r="A10009" t="inlineStr">
        <is>
          <t>squats</t>
        </is>
      </c>
      <c r="B10009" t="inlineStr">
        <is>
          <t>Tips for improving your squats</t>
        </is>
      </c>
      <c r="C10009"/>
      <c r="D10009"/>
      <c r="E10009" t="inlineStr">
        <is>
          <t>https://www.youtube.com/results?search_query=Tips+for+improving+your+squats&amp;sp=EgQgAXAB</t>
        </is>
      </c>
    </row>
    <row r="10010" ht="25.5" customHeight="1">
      <c r="A10010" t="inlineStr">
        <is>
          <t>squats</t>
        </is>
      </c>
      <c r="B10010" t="inlineStr">
        <is>
          <t>Squats without equipment: Home Workout</t>
        </is>
      </c>
      <c r="C10010"/>
      <c r="D10010"/>
      <c r="E10010" t="inlineStr">
        <is>
          <t>https://www.youtube.com/results?search_query=Squats+without+equipment:+Home+Workout&amp;sp=EgQgAXAB</t>
        </is>
      </c>
    </row>
    <row r="10011" ht="25.5" customHeight="1">
      <c r="A10011" t="inlineStr">
        <is>
          <t>squats</t>
        </is>
      </c>
      <c r="B10011" t="inlineStr">
        <is>
          <t>How squats affect your body</t>
        </is>
      </c>
      <c r="C10011"/>
      <c r="D10011"/>
      <c r="E10011" t="inlineStr">
        <is>
          <t>https://www.youtube.com/results?search_query=How+squats+affect+your+body&amp;sp=EgQgAXAB</t>
        </is>
      </c>
    </row>
    <row r="10012" ht="25.5" customHeight="1">
      <c r="A10012" t="inlineStr">
        <is>
          <t>squats</t>
        </is>
      </c>
      <c r="B10012" t="inlineStr">
        <is>
          <t>Mistakes to avoid when doing squats</t>
        </is>
      </c>
      <c r="C10012"/>
      <c r="D10012"/>
      <c r="E10012" t="inlineStr">
        <is>
          <t>https://www.youtube.com/results?search_query=Mistakes+to+avoid+when+doing+squats&amp;sp=EgQgAXAB</t>
        </is>
      </c>
    </row>
    <row r="10013" ht="25.5" customHeight="1">
      <c r="A10013" t="inlineStr">
        <is>
          <t>squats</t>
        </is>
      </c>
      <c r="B10013" t="inlineStr">
        <is>
          <t>Squats for weight loss: workout routine</t>
        </is>
      </c>
      <c r="C10013"/>
      <c r="D10013"/>
      <c r="E10013" t="inlineStr">
        <is>
          <t>https://www.youtube.com/results?search_query=Squats+for+weight+loss:+workout+routine&amp;sp=EgQgAXAB</t>
        </is>
      </c>
    </row>
    <row r="10014" ht="25.5" customHeight="1">
      <c r="A10014" t="inlineStr">
        <is>
          <t>tennis serve</t>
        </is>
      </c>
      <c r="B10014" t="inlineStr">
        <is>
          <t>How to serve in tennis for beginners</t>
        </is>
      </c>
      <c r="C10014"/>
      <c r="D10014"/>
      <c r="E10014" t="inlineStr">
        <is>
          <t>https://www.youtube.com/results?search_query=How+to+serve+in+tennis+for+beginners&amp;sp=EgQgAXAB</t>
        </is>
      </c>
    </row>
    <row r="10015" ht="25.5" customHeight="1">
      <c r="A10015" t="inlineStr">
        <is>
          <t>tennis serve</t>
        </is>
      </c>
      <c r="B10015" t="inlineStr">
        <is>
          <t>Advanced techniques for tennis serve</t>
        </is>
      </c>
      <c r="C10015"/>
      <c r="D10015"/>
      <c r="E10015" t="inlineStr">
        <is>
          <t>https://www.youtube.com/results?search_query=Advanced+techniques+for+tennis+serve&amp;sp=EgQgAXAB</t>
        </is>
      </c>
    </row>
    <row r="10016" ht="25.5" customHeight="1">
      <c r="A10016" t="inlineStr">
        <is>
          <t>tennis serve</t>
        </is>
      </c>
      <c r="B10016" t="inlineStr">
        <is>
          <t>Mastering the perfect tennis serve</t>
        </is>
      </c>
      <c r="C10016"/>
      <c r="D10016"/>
      <c r="E10016" t="inlineStr">
        <is>
          <t>https://www.youtube.com/results?search_query=Mastering+the+perfect+tennis+serve&amp;sp=EgQgAXAB</t>
        </is>
      </c>
    </row>
    <row r="10017" ht="25.5" customHeight="1">
      <c r="A10017" t="inlineStr">
        <is>
          <t>tennis serve</t>
        </is>
      </c>
      <c r="B10017" t="inlineStr">
        <is>
          <t>Practicing tennis serve at home</t>
        </is>
      </c>
      <c r="C10017"/>
      <c r="D10017"/>
      <c r="E10017" t="inlineStr">
        <is>
          <t>https://www.youtube.com/results?search_query=Practicing+tennis+serve+at+home&amp;sp=EgQgAXAB</t>
        </is>
      </c>
    </row>
    <row r="10018" ht="25.5" customHeight="1">
      <c r="A10018" t="inlineStr">
        <is>
          <t>tennis serve</t>
        </is>
      </c>
      <c r="B10018" t="inlineStr">
        <is>
          <t>Common tennis serve mistakes and how to correct them</t>
        </is>
      </c>
      <c r="C10018"/>
      <c r="D10018"/>
      <c r="E10018" t="inlineStr">
        <is>
          <t>https://www.youtube.com/results?search_query=Common+tennis+serve+mistakes+and+how+to+correct+them&amp;sp=EgQgAXAB</t>
        </is>
      </c>
    </row>
    <row r="10019" ht="25.5" customHeight="1">
      <c r="A10019" t="inlineStr">
        <is>
          <t>tennis serve</t>
        </is>
      </c>
      <c r="B10019" t="inlineStr">
        <is>
          <t>Day in the life of a professional tennis player</t>
        </is>
      </c>
      <c r="C10019"/>
      <c r="D10019"/>
      <c r="E10019" t="inlineStr">
        <is>
          <t>https://www.youtube.com/results?search_query=Day+in+the+life+of+a+professional+tennis+player&amp;sp=EgQgAXAB</t>
        </is>
      </c>
    </row>
    <row r="10020" ht="25.5" customHeight="1">
      <c r="A10020" t="inlineStr">
        <is>
          <t>tennis serve</t>
        </is>
      </c>
      <c r="B10020" t="inlineStr">
        <is>
          <t>Training routine to improve tennis serve</t>
        </is>
      </c>
      <c r="C10020"/>
      <c r="D10020"/>
      <c r="E10020" t="inlineStr">
        <is>
          <t>https://www.youtube.com/results?search_query=Training+routine+to+improve+tennis+serve&amp;sp=EgQgAXAB</t>
        </is>
      </c>
    </row>
    <row r="10021" ht="25.5" customHeight="1">
      <c r="A10021" t="inlineStr">
        <is>
          <t>tennis serve</t>
        </is>
      </c>
      <c r="B10021" t="inlineStr">
        <is>
          <t>Slow motion analysis of tennis serve</t>
        </is>
      </c>
      <c r="C10021"/>
      <c r="D10021"/>
      <c r="E10021" t="inlineStr">
        <is>
          <t>https://www.youtube.com/results?search_query=Slow+motion+analysis+of+tennis+serve&amp;sp=EgQgAXAB</t>
        </is>
      </c>
    </row>
    <row r="10022" ht="25.5" customHeight="1">
      <c r="A10022" t="inlineStr">
        <is>
          <t>tennis serve</t>
        </is>
      </c>
      <c r="B10022" t="inlineStr">
        <is>
          <t>Different types of tennis serve techniques</t>
        </is>
      </c>
      <c r="C10022"/>
      <c r="D10022"/>
      <c r="E10022" t="inlineStr">
        <is>
          <t>https://www.youtube.com/results?search_query=Different+types+of+tennis+serve+techniques&amp;sp=EgQgAXAB</t>
        </is>
      </c>
    </row>
    <row r="10023" ht="25.5" customHeight="1">
      <c r="A10023" t="inlineStr">
        <is>
          <t>tennis serve</t>
        </is>
      </c>
      <c r="B10023" t="inlineStr">
        <is>
          <t>How pros practice their tennis serve</t>
        </is>
      </c>
      <c r="C10023"/>
      <c r="D10023"/>
      <c r="E10023" t="inlineStr">
        <is>
          <t>https://www.youtube.com/results?search_query=How+pros+practice+their+tennis+serve&amp;sp=EgQgAXAB</t>
        </is>
      </c>
    </row>
    <row r="10024" ht="25.5" customHeight="1">
      <c r="A10024" t="inlineStr">
        <is>
          <t>Holding some clothes</t>
        </is>
      </c>
      <c r="B10024" t="inlineStr">
        <is>
          <t>How to hold clothes properly for folding</t>
        </is>
      </c>
      <c r="C10024"/>
      <c r="D10024"/>
      <c r="E10024" t="inlineStr">
        <is>
          <t>https://www.youtube.com/results?search_query=How+to+hold+clothes+properly+for+folding&amp;sp=EgQgAXAB</t>
        </is>
      </c>
    </row>
    <row r="10025" ht="25.5" customHeight="1">
      <c r="A10025" t="inlineStr">
        <is>
          <t>Holding some clothes</t>
        </is>
      </c>
      <c r="B10025" t="inlineStr">
        <is>
          <t>Best ways to carry a lot of clothes at once</t>
        </is>
      </c>
      <c r="C10025"/>
      <c r="D10025"/>
      <c r="E10025" t="inlineStr">
        <is>
          <t>https://www.youtube.com/results?search_query=Best+ways+to+carry+a+lot+of+clothes+at+once&amp;sp=EgQgAXAB</t>
        </is>
      </c>
    </row>
    <row r="10026" ht="25.5" customHeight="1">
      <c r="A10026" t="inlineStr">
        <is>
          <t>Holding some clothes</t>
        </is>
      </c>
      <c r="B10026" t="inlineStr">
        <is>
          <t>Day in the life of a department store clothes holder</t>
        </is>
      </c>
      <c r="C10026"/>
      <c r="D10026"/>
      <c r="E10026" t="inlineStr">
        <is>
          <t>https://www.youtube.com/results?search_query=Day+in+the+life+of+a+department+store+clothes+holder&amp;sp=EgQgAXAB</t>
        </is>
      </c>
    </row>
    <row r="10027" ht="25.5" customHeight="1">
      <c r="A10027" t="inlineStr">
        <is>
          <t>Holding some clothes</t>
        </is>
      </c>
      <c r="B10027" t="inlineStr">
        <is>
          <t>How to properly hang and hold clothes minimizing wrinkles</t>
        </is>
      </c>
      <c r="C10027"/>
      <c r="D10027"/>
      <c r="E10027" t="inlineStr">
        <is>
          <t>https://www.youtube.com/results?search_query=How+to+properly+hang+and+hold+clothes+minimizing+wrinkles&amp;sp=EgQgAXAB</t>
        </is>
      </c>
    </row>
    <row r="10028" ht="25.5" customHeight="1">
      <c r="A10028" t="inlineStr">
        <is>
          <t>Holding some clothes</t>
        </is>
      </c>
      <c r="B10028" t="inlineStr">
        <is>
          <t>Tips for holding clothes while shopping</t>
        </is>
      </c>
      <c r="C10028"/>
      <c r="D10028"/>
      <c r="E10028" t="inlineStr">
        <is>
          <t>https://www.youtube.com/results?search_query=Tips+for+holding+clothes+while+shopping&amp;sp=EgQgAXAB</t>
        </is>
      </c>
    </row>
    <row r="10029" ht="25.5" customHeight="1">
      <c r="A10029" t="inlineStr">
        <is>
          <t>Holding some clothes</t>
        </is>
      </c>
      <c r="B10029" t="inlineStr">
        <is>
          <t>How to hold clothes for a successful clothes swap</t>
        </is>
      </c>
      <c r="C10029"/>
      <c r="D10029"/>
      <c r="E10029" t="inlineStr">
        <is>
          <t>https://www.youtube.com/results?search_query=How+to+hold+clothes+for+a+successful+clothes+swap&amp;sp=EgQgAXAB</t>
        </is>
      </c>
    </row>
    <row r="10030" ht="25.5" customHeight="1">
      <c r="A10030" t="inlineStr">
        <is>
          <t>Holding some clothes</t>
        </is>
      </c>
      <c r="B10030" t="inlineStr">
        <is>
          <t>Proper way to hold clothes during a fashion show</t>
        </is>
      </c>
      <c r="C10030"/>
      <c r="D10030"/>
      <c r="E10030" t="inlineStr">
        <is>
          <t>https://www.youtube.com/results?search_query=Proper+way+to+hold+clothes+during+a+fashion+show&amp;sp=EgQgAXAB</t>
        </is>
      </c>
    </row>
    <row r="10031" ht="25.5" customHeight="1">
      <c r="A10031" t="inlineStr">
        <is>
          <t>Holding some clothes</t>
        </is>
      </c>
      <c r="B10031" t="inlineStr">
        <is>
          <t>How to hold delicate clothes without damaging them</t>
        </is>
      </c>
      <c r="C10031"/>
      <c r="D10031"/>
      <c r="E10031" t="inlineStr">
        <is>
          <t>https://www.youtube.com/results?search_query=How+to+hold+delicate+clothes+without+damaging+them&amp;sp=EgQgAXAB</t>
        </is>
      </c>
    </row>
    <row r="10032" ht="25.5" customHeight="1">
      <c r="A10032" t="inlineStr">
        <is>
          <t>Holding some clothes</t>
        </is>
      </c>
      <c r="B10032" t="inlineStr">
        <is>
          <t>Tricks for holding clothes during traditional wash</t>
        </is>
      </c>
      <c r="C10032"/>
      <c r="D10032"/>
      <c r="E10032" t="inlineStr">
        <is>
          <t>https://www.youtube.com/results?search_query=Tricks+for+holding+clothes+during+traditional+wash&amp;sp=EgQgAXAB</t>
        </is>
      </c>
    </row>
    <row r="10033" ht="25.5" customHeight="1">
      <c r="A10033" t="inlineStr">
        <is>
          <t>Holding some clothes</t>
        </is>
      </c>
      <c r="B10033" t="inlineStr">
        <is>
          <t>Master the art of holding secondhand clothes for inspection</t>
        </is>
      </c>
      <c r="C10033"/>
      <c r="D10033"/>
      <c r="E10033" t="inlineStr">
        <is>
          <t>https://www.youtube.com/results?search_query=Master+the+art+of+holding+secondhand+clothes+for+inspection&amp;sp=EgQgAXAB</t>
        </is>
      </c>
    </row>
    <row r="10034" ht="25.5" customHeight="1">
      <c r="A10034" t="inlineStr">
        <is>
          <t>Putting clothes somewhere</t>
        </is>
      </c>
      <c r="B10034" t="inlineStr">
        <is>
          <t>How to organize clothes in closet</t>
        </is>
      </c>
      <c r="C10034"/>
      <c r="D10034"/>
      <c r="E10034" t="inlineStr">
        <is>
          <t>https://www.youtube.com/results?search_query=How+to+organize+clothes+in+closet&amp;sp=EgQgAXAB</t>
        </is>
      </c>
    </row>
    <row r="10035" ht="25.5" customHeight="1">
      <c r="A10035" t="inlineStr">
        <is>
          <t>Putting clothes somewhere</t>
        </is>
      </c>
      <c r="B10035" t="inlineStr">
        <is>
          <t>Techniques for folding and storing clothes</t>
        </is>
      </c>
      <c r="C10035"/>
      <c r="D10035"/>
      <c r="E10035" t="inlineStr">
        <is>
          <t>https://www.youtube.com/results?search_query=Techniques+for+folding+and+storing+clothes&amp;sp=EgQgAXAB</t>
        </is>
      </c>
    </row>
    <row r="10036" ht="25.5" customHeight="1">
      <c r="A10036" t="inlineStr">
        <is>
          <t>Putting clothes somewhere</t>
        </is>
      </c>
      <c r="B10036" t="inlineStr">
        <is>
          <t>Efficient ways to hang clothes in wardrobe</t>
        </is>
      </c>
      <c r="C10036"/>
      <c r="D10036"/>
      <c r="E10036" t="inlineStr">
        <is>
          <t>https://www.youtube.com/results?search_query=Efficient+ways+to+hang+clothes+in+wardrobe&amp;sp=EgQgAXAB</t>
        </is>
      </c>
    </row>
    <row r="10037" ht="25.5" customHeight="1">
      <c r="A10037" t="inlineStr">
        <is>
          <t>Putting clothes somewhere</t>
        </is>
      </c>
      <c r="B10037" t="inlineStr">
        <is>
          <t>DIY clothing storage solutions</t>
        </is>
      </c>
      <c r="C10037"/>
      <c r="D10037"/>
      <c r="E10037" t="inlineStr">
        <is>
          <t>https://www.youtube.com/results?search_query=DIY+clothing+storage+solutions&amp;sp=EgQgAXAB</t>
        </is>
      </c>
    </row>
    <row r="10038" ht="25.5" customHeight="1">
      <c r="A10038" t="inlineStr">
        <is>
          <t>Putting clothes somewhere</t>
        </is>
      </c>
      <c r="B10038" t="inlineStr">
        <is>
          <t>Best practices for storing winter clothes</t>
        </is>
      </c>
      <c r="C10038"/>
      <c r="D10038"/>
      <c r="E10038" t="inlineStr">
        <is>
          <t>https://www.youtube.com/results?search_query=Best+practices+for+storing+winter+clothes&amp;sp=EgQgAXAB</t>
        </is>
      </c>
    </row>
    <row r="10039" ht="25.5" customHeight="1">
      <c r="A10039" t="inlineStr">
        <is>
          <t>Putting clothes somewhere</t>
        </is>
      </c>
      <c r="B10039" t="inlineStr">
        <is>
          <t>Day in the life of a professional organizer  clothes edition</t>
        </is>
      </c>
      <c r="C10039"/>
      <c r="D10039"/>
      <c r="E10039" t="inlineStr">
        <is>
          <t>https://www.youtube.com/results?search_query=Day+in+the+life+of+a+professional+organizer++clothes+edition&amp;sp=EgQgAXAB</t>
        </is>
      </c>
    </row>
    <row r="10040" ht="25.5" customHeight="1">
      <c r="A10040" t="inlineStr">
        <is>
          <t>Putting clothes somewhere</t>
        </is>
      </c>
      <c r="B10040" t="inlineStr">
        <is>
          <t>How to pack clothes for moving</t>
        </is>
      </c>
      <c r="C10040"/>
      <c r="D10040"/>
      <c r="E10040" t="inlineStr">
        <is>
          <t>https://www.youtube.com/results?search_query=How+to+pack+clothes+for+moving&amp;sp=EgQgAXAB</t>
        </is>
      </c>
    </row>
    <row r="10041" ht="25.5" customHeight="1">
      <c r="A10041" t="inlineStr">
        <is>
          <t>Putting clothes somewhere</t>
        </is>
      </c>
      <c r="B10041" t="inlineStr">
        <is>
          <t>Storing baby clothes  tips and tricks</t>
        </is>
      </c>
      <c r="C10041"/>
      <c r="D10041"/>
      <c r="E10041" t="inlineStr">
        <is>
          <t>https://www.youtube.com/results?search_query=Storing+baby+clothes++tips+and+tricks&amp;sp=EgQgAXAB</t>
        </is>
      </c>
    </row>
    <row r="10042" ht="25.5" customHeight="1">
      <c r="A10042" t="inlineStr">
        <is>
          <t>Putting clothes somewhere</t>
        </is>
      </c>
      <c r="B10042" t="inlineStr">
        <is>
          <t>Techniques for storing seasonal clothes</t>
        </is>
      </c>
      <c r="C10042"/>
      <c r="D10042"/>
      <c r="E10042" t="inlineStr">
        <is>
          <t>https://www.youtube.com/results?search_query=Techniques+for+storing+seasonal+clothes&amp;sp=EgQgAXAB</t>
        </is>
      </c>
    </row>
    <row r="10043" ht="25.5" customHeight="1">
      <c r="A10043" t="inlineStr">
        <is>
          <t>Putting clothes somewhere</t>
        </is>
      </c>
      <c r="B10043" t="inlineStr">
        <is>
          <t>Guide to reducing clothing clutter</t>
        </is>
      </c>
      <c r="C10043"/>
      <c r="D10043"/>
      <c r="E10043" t="inlineStr">
        <is>
          <t>https://www.youtube.com/results?search_query=Guide+to+reducing+clothing+clutter&amp;sp=EgQgAXAB</t>
        </is>
      </c>
    </row>
    <row r="10044" ht="25.5" customHeight="1">
      <c r="A10044" t="inlineStr">
        <is>
          <t>Taking some clothes from somewhere</t>
        </is>
      </c>
      <c r="B10044" t="inlineStr">
        <is>
          <t>How to properly fold and pack clothes</t>
        </is>
      </c>
      <c r="C10044"/>
      <c r="D10044"/>
      <c r="E10044" t="inlineStr">
        <is>
          <t>https://www.youtube.com/results?search_query=How+to+properly+fold+and+pack+clothes&amp;sp=EgQgAXAB</t>
        </is>
      </c>
    </row>
    <row r="10045" ht="25.5" customHeight="1">
      <c r="A10045" t="inlineStr">
        <is>
          <t>Taking some clothes from somewhere</t>
        </is>
      </c>
      <c r="B10045" t="inlineStr">
        <is>
          <t>Day in the life of a professional organizer</t>
        </is>
      </c>
      <c r="C10045"/>
      <c r="D10045"/>
      <c r="E10045" t="inlineStr">
        <is>
          <t>https://www.youtube.com/results?search_query=Day+in+the+life+of+a+professional+organizer&amp;sp=EgQgAXAB</t>
        </is>
      </c>
    </row>
    <row r="10046" ht="25.5" customHeight="1">
      <c r="A10046" t="inlineStr">
        <is>
          <t>Taking some clothes from somewhere</t>
        </is>
      </c>
      <c r="B10046" t="inlineStr">
        <is>
          <t>How to store clothes to save space</t>
        </is>
      </c>
      <c r="C10046"/>
      <c r="D10046"/>
      <c r="E10046" t="inlineStr">
        <is>
          <t>https://www.youtube.com/results?search_query=How+to+store+clothes+to+save+space&amp;sp=EgQgAXAB</t>
        </is>
      </c>
    </row>
    <row r="10047" ht="25.5" customHeight="1">
      <c r="A10047" t="inlineStr">
        <is>
          <t>Taking some clothes from somewhere</t>
        </is>
      </c>
      <c r="B10047" t="inlineStr">
        <is>
          <t>Effective methods to pick clothes from a closet</t>
        </is>
      </c>
      <c r="C10047"/>
      <c r="D10047"/>
      <c r="E10047" t="inlineStr">
        <is>
          <t>https://www.youtube.com/results?search_query=Effective+methods+to+pick+clothes+from+a+closet&amp;sp=EgQgAXAB</t>
        </is>
      </c>
    </row>
    <row r="10048" ht="25.5" customHeight="1">
      <c r="A10048" t="inlineStr">
        <is>
          <t>Taking some clothes from somewhere</t>
        </is>
      </c>
      <c r="B10048" t="inlineStr">
        <is>
          <t>Advanced clothing organization techniques</t>
        </is>
      </c>
      <c r="C10048"/>
      <c r="D10048"/>
      <c r="E10048" t="inlineStr">
        <is>
          <t>https://www.youtube.com/results?search_query=Advanced+clothing+organization+techniques&amp;sp=EgQgAXAB</t>
        </is>
      </c>
    </row>
    <row r="10049" ht="25.5" customHeight="1">
      <c r="A10049" t="inlineStr">
        <is>
          <t>Taking some clothes from somewhere</t>
        </is>
      </c>
      <c r="B10049" t="inlineStr">
        <is>
          <t>Learn to declutter and organize your wardrobe</t>
        </is>
      </c>
      <c r="C10049"/>
      <c r="D10049"/>
      <c r="E10049" t="inlineStr">
        <is>
          <t>https://www.youtube.com/results?search_query=Learn+to+declutter+and+organize+your+wardrobe&amp;sp=EgQgAXAB</t>
        </is>
      </c>
    </row>
    <row r="10050" ht="25.5" customHeight="1">
      <c r="A10050" t="inlineStr">
        <is>
          <t>Taking some clothes from somewhere</t>
        </is>
      </c>
      <c r="B10050" t="inlineStr">
        <is>
          <t>Maximizing small storage spaces for clothes</t>
        </is>
      </c>
      <c r="C10050"/>
      <c r="D10050"/>
      <c r="E10050" t="inlineStr">
        <is>
          <t>https://www.youtube.com/results?search_query=Maximizing+small+storage+spaces+for+clothes&amp;sp=EgQgAXAB</t>
        </is>
      </c>
    </row>
    <row r="10051" ht="25.5" customHeight="1">
      <c r="A10051" t="inlineStr">
        <is>
          <t>Taking some clothes from somewhere</t>
        </is>
      </c>
      <c r="B10051" t="inlineStr">
        <is>
          <t>Tips on deciding what clothes to keep or donate</t>
        </is>
      </c>
      <c r="C10051"/>
      <c r="D10051"/>
      <c r="E10051" t="inlineStr">
        <is>
          <t>https://www.youtube.com/results?search_query=Tips+on+deciding+what+clothes+to+keep+or+donate&amp;sp=EgQgAXAB</t>
        </is>
      </c>
    </row>
    <row r="10052" ht="25.5" customHeight="1">
      <c r="A10052" t="inlineStr">
        <is>
          <t>Taking some clothes from somewhere</t>
        </is>
      </c>
      <c r="B10052" t="inlineStr">
        <is>
          <t>Walkthrough of a professional wardrobe organization</t>
        </is>
      </c>
      <c r="C10052"/>
      <c r="D10052"/>
      <c r="E10052" t="inlineStr">
        <is>
          <t>https://www.youtube.com/results?search_query=Walkthrough+of+a+professional+wardrobe+organization&amp;sp=EgQgAXAB</t>
        </is>
      </c>
    </row>
    <row r="10053" ht="25.5" customHeight="1">
      <c r="A10053" t="inlineStr">
        <is>
          <t>Taking some clothes from somewhere</t>
        </is>
      </c>
      <c r="B10053" t="inlineStr">
        <is>
          <t>DIY tutorial for making homemade clothes storage solutions</t>
        </is>
      </c>
      <c r="C10053"/>
      <c r="D10053"/>
      <c r="E10053" t="inlineStr">
        <is>
          <t>https://www.youtube.com/results?search_query=DIY+tutorial+for+making+homemade+clothes+storage+solutions&amp;sp=EgQgAXAB</t>
        </is>
      </c>
    </row>
    <row r="10054" ht="25.5" customHeight="1">
      <c r="A10054" t="inlineStr">
        <is>
          <t>Throwing clothes somewhere</t>
        </is>
      </c>
      <c r="B10054" t="inlineStr">
        <is>
          <t>How to effectively organize and store clothes</t>
        </is>
      </c>
      <c r="C10054"/>
      <c r="D10054"/>
      <c r="E10054" t="inlineStr">
        <is>
          <t>https://www.youtube.com/results?search_query=How+to+effectively+organize+and+store+clothes&amp;sp=EgQgAXAB</t>
        </is>
      </c>
    </row>
    <row r="10055" ht="25.5" customHeight="1">
      <c r="A10055" t="inlineStr">
        <is>
          <t>Throwing clothes somewhere</t>
        </is>
      </c>
      <c r="B10055" t="inlineStr">
        <is>
          <t>Best ways to throw away used clothes</t>
        </is>
      </c>
      <c r="C10055"/>
      <c r="D10055"/>
      <c r="E10055" t="inlineStr">
        <is>
          <t>https://www.youtube.com/results?search_query=Best+ways+to+throw+away+used+clothes&amp;sp=EgQgAXAB</t>
        </is>
      </c>
    </row>
    <row r="10056" ht="25.5" customHeight="1">
      <c r="A10056" t="inlineStr">
        <is>
          <t>Throwing clothes somewhere</t>
        </is>
      </c>
      <c r="B10056" t="inlineStr">
        <is>
          <t>Recycle old clothes DIY projects</t>
        </is>
      </c>
      <c r="C10056"/>
      <c r="D10056"/>
      <c r="E10056" t="inlineStr">
        <is>
          <t>https://www.youtube.com/results?search_query=Recycle+old+clothes+DIY+projects&amp;sp=EgQgAXAB</t>
        </is>
      </c>
    </row>
    <row r="10057" ht="25.5" customHeight="1">
      <c r="A10057" t="inlineStr">
        <is>
          <t>Throwing clothes somewhere</t>
        </is>
      </c>
      <c r="B10057" t="inlineStr">
        <is>
          <t>Day in the life of a professional organizer</t>
        </is>
      </c>
      <c r="C10057"/>
      <c r="D10057"/>
      <c r="E10057" t="inlineStr">
        <is>
          <t>https://www.youtube.com/results?search_query=Day+in+the+life+of+a+professional+organizer&amp;sp=EgQgAXAB</t>
        </is>
      </c>
    </row>
    <row r="10058" ht="25.5" customHeight="1">
      <c r="A10058" t="inlineStr">
        <is>
          <t>Throwing clothes somewhere</t>
        </is>
      </c>
      <c r="B10058" t="inlineStr">
        <is>
          <t>How to donate unused clothes</t>
        </is>
      </c>
      <c r="C10058"/>
      <c r="D10058"/>
      <c r="E10058" t="inlineStr">
        <is>
          <t>https://www.youtube.com/results?search_query=How+to+donate+unused+clothes&amp;sp=EgQgAXAB</t>
        </is>
      </c>
    </row>
    <row r="10059" ht="25.5" customHeight="1">
      <c r="A10059" t="inlineStr">
        <is>
          <t>Throwing clothes somewhere</t>
        </is>
      </c>
      <c r="B10059" t="inlineStr">
        <is>
          <t>Laundry throwing technique for easy sorting</t>
        </is>
      </c>
      <c r="C10059"/>
      <c r="D10059"/>
      <c r="E10059" t="inlineStr">
        <is>
          <t>https://www.youtube.com/results?search_query=Laundry+throwing+technique+for+easy+sorting&amp;sp=EgQgAXAB</t>
        </is>
      </c>
    </row>
    <row r="10060" ht="25.5" customHeight="1">
      <c r="A10060" t="inlineStr">
        <is>
          <t>Throwing clothes somewhere</t>
        </is>
      </c>
      <c r="B10060" t="inlineStr">
        <is>
          <t>Decluttering closet by throwing away clothes advice</t>
        </is>
      </c>
      <c r="C10060"/>
      <c r="D10060"/>
      <c r="E10060" t="inlineStr">
        <is>
          <t>https://www.youtube.com/results?search_query=Decluttering+closet+by+throwing+away+clothes+advice&amp;sp=EgQgAXAB</t>
        </is>
      </c>
    </row>
    <row r="10061" ht="25.5" customHeight="1">
      <c r="A10061" t="inlineStr">
        <is>
          <t>Throwing clothes somewhere</t>
        </is>
      </c>
      <c r="B10061" t="inlineStr">
        <is>
          <t>Composting clothes tutorial</t>
        </is>
      </c>
      <c r="C10061"/>
      <c r="D10061"/>
      <c r="E10061" t="inlineStr">
        <is>
          <t>https://www.youtube.com/results?search_query=Composting+clothes+tutorial&amp;sp=EgQgAXAB</t>
        </is>
      </c>
    </row>
    <row r="10062" ht="25.5" customHeight="1">
      <c r="A10062" t="inlineStr">
        <is>
          <t>Throwing clothes somewhere</t>
        </is>
      </c>
      <c r="B10062" t="inlineStr">
        <is>
          <t>Charity shop clothes donation process</t>
        </is>
      </c>
      <c r="C10062"/>
      <c r="D10062"/>
      <c r="E10062" t="inlineStr">
        <is>
          <t>https://www.youtube.com/results?search_query=Charity+shop+clothes+donation+process&amp;sp=EgQgAXAB</t>
        </is>
      </c>
    </row>
    <row r="10063" ht="25.5" customHeight="1">
      <c r="A10063" t="inlineStr">
        <is>
          <t>Throwing clothes somewhere</t>
        </is>
      </c>
      <c r="B10063" t="inlineStr">
        <is>
          <t>How to reuse old clothes creatively</t>
        </is>
      </c>
      <c r="C10063"/>
      <c r="D10063"/>
      <c r="E10063" t="inlineStr">
        <is>
          <t>https://www.youtube.com/results?search_query=How+to+reuse+old+clothes+creatively&amp;sp=EgQgAXAB</t>
        </is>
      </c>
    </row>
    <row r="10064" ht="25.5" customHeight="1">
      <c r="A10064" t="inlineStr">
        <is>
          <t>Tidying some clothes</t>
        </is>
      </c>
      <c r="B10064" t="inlineStr">
        <is>
          <t>How to properly tidy clothes</t>
        </is>
      </c>
      <c r="C10064"/>
      <c r="D10064"/>
      <c r="E10064" t="inlineStr">
        <is>
          <t>https://www.youtube.com/results?search_query=How+to+properly+tidy+clothes&amp;sp=EgQgAXAB</t>
        </is>
      </c>
    </row>
    <row r="10065" ht="25.5" customHeight="1">
      <c r="A10065" t="inlineStr">
        <is>
          <t>Tidying some clothes</t>
        </is>
      </c>
      <c r="B10065" t="inlineStr">
        <is>
          <t>Steps to organize clothes in a wardrobe</t>
        </is>
      </c>
      <c r="C10065"/>
      <c r="D10065"/>
      <c r="E10065" t="inlineStr">
        <is>
          <t>https://www.youtube.com/results?search_query=Steps+to+organize+clothes+in+a+wardrobe&amp;sp=EgQgAXAB</t>
        </is>
      </c>
    </row>
    <row r="10066" ht="25.5" customHeight="1">
      <c r="A10066" t="inlineStr">
        <is>
          <t>Tidying some clothes</t>
        </is>
      </c>
      <c r="B10066" t="inlineStr">
        <is>
          <t>Marie Kondo's method of tidying clothes</t>
        </is>
      </c>
      <c r="C10066"/>
      <c r="D10066"/>
      <c r="E10066" t="inlineStr">
        <is>
          <t>https://www.youtube.com/results?search_query=Marie+Kondo's+method+of+tidying+clothes&amp;sp=EgQgAXAB</t>
        </is>
      </c>
    </row>
    <row r="10067" ht="25.5" customHeight="1">
      <c r="A10067" t="inlineStr">
        <is>
          <t>Tidying some clothes</t>
        </is>
      </c>
      <c r="B10067" t="inlineStr">
        <is>
          <t>Easy tips for tidying up your clothes</t>
        </is>
      </c>
      <c r="C10067"/>
      <c r="D10067"/>
      <c r="E10067" t="inlineStr">
        <is>
          <t>https://www.youtube.com/results?search_query=Easy+tips+for+tidying+up+your+clothes&amp;sp=EgQgAXAB</t>
        </is>
      </c>
    </row>
    <row r="10068" ht="25.5" customHeight="1">
      <c r="A10068" t="inlineStr">
        <is>
          <t>Tidying some clothes</t>
        </is>
      </c>
      <c r="B10068" t="inlineStr">
        <is>
          <t>Day in the life of a professional clothes organizer</t>
        </is>
      </c>
      <c r="C10068"/>
      <c r="D10068"/>
      <c r="E10068" t="inlineStr">
        <is>
          <t>https://www.youtube.com/results?search_query=Day+in+the+life+of+a+professional+clothes+organizer&amp;sp=EgQgAXAB</t>
        </is>
      </c>
    </row>
    <row r="10069" ht="25.5" customHeight="1">
      <c r="A10069" t="inlineStr">
        <is>
          <t>Tidying some clothes</t>
        </is>
      </c>
      <c r="B10069" t="inlineStr">
        <is>
          <t>Tutorial on folding and tidying clothes efficiently</t>
        </is>
      </c>
      <c r="C10069"/>
      <c r="D10069"/>
      <c r="E10069" t="inlineStr">
        <is>
          <t>https://www.youtube.com/results?search_query=Tutorial+on+folding+and+tidying+clothes+efficiently&amp;sp=EgQgAXAB</t>
        </is>
      </c>
    </row>
    <row r="10070" ht="25.5" customHeight="1">
      <c r="A10070" t="inlineStr">
        <is>
          <t>Tidying some clothes</t>
        </is>
      </c>
      <c r="B10070" t="inlineStr">
        <is>
          <t>Smart ways to tidy clothes in small space</t>
        </is>
      </c>
      <c r="C10070"/>
      <c r="D10070"/>
      <c r="E10070" t="inlineStr">
        <is>
          <t>https://www.youtube.com/results?search_query=Smart+ways+to+tidy+clothes+in+small+space&amp;sp=EgQgAXAB</t>
        </is>
      </c>
    </row>
    <row r="10071" ht="25.5" customHeight="1">
      <c r="A10071" t="inlineStr">
        <is>
          <t>Tidying some clothes</t>
        </is>
      </c>
      <c r="B10071" t="inlineStr">
        <is>
          <t>Process of tidying and sorting clothes</t>
        </is>
      </c>
      <c r="C10071"/>
      <c r="D10071"/>
      <c r="E10071" t="inlineStr">
        <is>
          <t>https://www.youtube.com/results?search_query=Process+of+tidying+and+sorting+clothes&amp;sp=EgQgAXAB</t>
        </is>
      </c>
    </row>
    <row r="10072" ht="25.5" customHeight="1">
      <c r="A10072" t="inlineStr">
        <is>
          <t>Tidying some clothes</t>
        </is>
      </c>
      <c r="B10072" t="inlineStr">
        <is>
          <t>DIY for organizing and tidying clothes</t>
        </is>
      </c>
      <c r="C10072"/>
      <c r="D10072"/>
      <c r="E10072" t="inlineStr">
        <is>
          <t>https://www.youtube.com/results?search_query=DIY+for+organizing+and+tidying+clothes&amp;sp=EgQgAXAB</t>
        </is>
      </c>
    </row>
    <row r="10073" ht="25.5" customHeight="1">
      <c r="A10073" t="inlineStr">
        <is>
          <t>Tidying some clothes</t>
        </is>
      </c>
      <c r="B10073" t="inlineStr">
        <is>
          <t>Folding techniques for tidying clothes.</t>
        </is>
      </c>
      <c r="C10073"/>
      <c r="D10073"/>
      <c r="E10073" t="inlineStr">
        <is>
          <t>https://www.youtube.com/results?search_query=Folding+techniques+for+tidying+clothes.&amp;sp=EgQgAXAB</t>
        </is>
      </c>
    </row>
    <row r="10074" ht="25.5" customHeight="1">
      <c r="A10074" t="inlineStr">
        <is>
          <t>Washing some clothes</t>
        </is>
      </c>
      <c r="B10074" t="inlineStr">
        <is>
          <t>How to properly wash clothes</t>
        </is>
      </c>
      <c r="C10074"/>
      <c r="D10074"/>
      <c r="E10074" t="inlineStr">
        <is>
          <t>https://www.youtube.com/results?search_query=How+to+properly+wash+clothes&amp;sp=EgQgAXAB</t>
        </is>
      </c>
    </row>
    <row r="10075" ht="25.5" customHeight="1">
      <c r="A10075" t="inlineStr">
        <is>
          <t>Washing some clothes</t>
        </is>
      </c>
      <c r="B10075" t="inlineStr">
        <is>
          <t>Best methods for washing clothes</t>
        </is>
      </c>
      <c r="C10075"/>
      <c r="D10075"/>
      <c r="E10075" t="inlineStr">
        <is>
          <t>https://www.youtube.com/results?search_query=Best+methods+for+washing+clothes&amp;sp=EgQgAXAB</t>
        </is>
      </c>
    </row>
    <row r="10076" ht="25.5" customHeight="1">
      <c r="A10076" t="inlineStr">
        <is>
          <t>Washing some clothes</t>
        </is>
      </c>
      <c r="B10076" t="inlineStr">
        <is>
          <t>Washing and drying clothes tutorial</t>
        </is>
      </c>
      <c r="C10076"/>
      <c r="D10076"/>
      <c r="E10076" t="inlineStr">
        <is>
          <t>https://www.youtube.com/results?search_query=Washing+and+drying+clothes+tutorial&amp;sp=EgQgAXAB</t>
        </is>
      </c>
    </row>
    <row r="10077" ht="25.5" customHeight="1">
      <c r="A10077" t="inlineStr">
        <is>
          <t>Washing some clothes</t>
        </is>
      </c>
      <c r="B10077" t="inlineStr">
        <is>
          <t>Day in the life of a laundry service worker</t>
        </is>
      </c>
      <c r="C10077"/>
      <c r="D10077"/>
      <c r="E10077" t="inlineStr">
        <is>
          <t>https://www.youtube.com/results?search_query=Day+in+the+life+of+a+laundry+service+worker&amp;sp=EgQgAXAB</t>
        </is>
      </c>
    </row>
    <row r="10078" ht="25.5" customHeight="1">
      <c r="A10078" t="inlineStr">
        <is>
          <t>Washing some clothes</t>
        </is>
      </c>
      <c r="B10078" t="inlineStr">
        <is>
          <t>How to wash clothes at home</t>
        </is>
      </c>
      <c r="C10078"/>
      <c r="D10078"/>
      <c r="E10078" t="inlineStr">
        <is>
          <t>https://www.youtube.com/results?search_query=How+to+wash+clothes+at+home&amp;sp=EgQgAXAB</t>
        </is>
      </c>
    </row>
    <row r="10079" ht="25.5" customHeight="1">
      <c r="A10079" t="inlineStr">
        <is>
          <t>Washing some clothes</t>
        </is>
      </c>
      <c r="B10079" t="inlineStr">
        <is>
          <t>Hand wash vs machine wash for clothes</t>
        </is>
      </c>
      <c r="C10079"/>
      <c r="D10079"/>
      <c r="E10079" t="inlineStr">
        <is>
          <t>https://www.youtube.com/results?search_query=Hand+wash+vs+machine+wash+for+clothes&amp;sp=EgQgAXAB</t>
        </is>
      </c>
    </row>
    <row r="10080" ht="25.5" customHeight="1">
      <c r="A10080" t="inlineStr">
        <is>
          <t>Washing some clothes</t>
        </is>
      </c>
      <c r="B10080" t="inlineStr">
        <is>
          <t>How to remove tough stains from clothes</t>
        </is>
      </c>
      <c r="C10080"/>
      <c r="D10080"/>
      <c r="E10080" t="inlineStr">
        <is>
          <t>https://www.youtube.com/results?search_query=How+to+remove+tough+stains+from+clothes&amp;sp=EgQgAXAB</t>
        </is>
      </c>
    </row>
    <row r="10081" ht="25.5" customHeight="1">
      <c r="A10081" t="inlineStr">
        <is>
          <t>Washing some clothes</t>
        </is>
      </c>
      <c r="B10081" t="inlineStr">
        <is>
          <t>Using a washing machine for clothes: full guide</t>
        </is>
      </c>
      <c r="C10081"/>
      <c r="D10081"/>
      <c r="E10081" t="inlineStr">
        <is>
          <t>https://www.youtube.com/results?search_query=Using+a+washing+machine+for+clothes:+full+guide&amp;sp=EgQgAXAB</t>
        </is>
      </c>
    </row>
    <row r="10082" ht="25.5" customHeight="1">
      <c r="A10082" t="inlineStr">
        <is>
          <t>Washing some clothes</t>
        </is>
      </c>
      <c r="B10082" t="inlineStr">
        <is>
          <t>How to wash delicate clothing items</t>
        </is>
      </c>
      <c r="C10082"/>
      <c r="D10082"/>
      <c r="E10082" t="inlineStr">
        <is>
          <t>https://www.youtube.com/results?search_query=How+to+wash+delicate+clothing+items&amp;sp=EgQgAXAB</t>
        </is>
      </c>
    </row>
    <row r="10083" ht="25.5" customHeight="1">
      <c r="A10083" t="inlineStr">
        <is>
          <t>Washing some clothes</t>
        </is>
      </c>
      <c r="B10083" t="inlineStr">
        <is>
          <t>Tips for efficient clothes washing and drying</t>
        </is>
      </c>
      <c r="C10083"/>
      <c r="D10083"/>
      <c r="E10083" t="inlineStr">
        <is>
          <t>https://www.youtube.com/results?search_query=Tips+for+efficient+clothes+washing+and+drying&amp;sp=EgQgAXAB</t>
        </is>
      </c>
    </row>
    <row r="10084" ht="25.5" customHeight="1">
      <c r="A10084" t="inlineStr">
        <is>
          <t>Closing a door</t>
        </is>
      </c>
      <c r="B10084" t="inlineStr">
        <is>
          <t>How to properly close a door</t>
        </is>
      </c>
      <c r="C10084"/>
      <c r="D10084"/>
      <c r="E10084" t="inlineStr">
        <is>
          <t>https://www.youtube.com/results?search_query=How+to+properly+close+a+door&amp;sp=EgQgAXAB</t>
        </is>
      </c>
    </row>
    <row r="10085" ht="25.5" customHeight="1">
      <c r="A10085" t="inlineStr">
        <is>
          <t>Closing a door</t>
        </is>
      </c>
      <c r="B10085" t="inlineStr">
        <is>
          <t>Correct way to close a door</t>
        </is>
      </c>
      <c r="C10085"/>
      <c r="D10085"/>
      <c r="E10085" t="inlineStr">
        <is>
          <t>https://www.youtube.com/results?search_query=Correct+way+to+close+a+door&amp;sp=EgQgAXAB</t>
        </is>
      </c>
    </row>
    <row r="10086" ht="25.5" customHeight="1">
      <c r="A10086" t="inlineStr">
        <is>
          <t>Closing a door</t>
        </is>
      </c>
      <c r="B10086" t="inlineStr">
        <is>
          <t>DIY tips on closing doors without noise</t>
        </is>
      </c>
      <c r="C10086"/>
      <c r="D10086"/>
      <c r="E10086" t="inlineStr">
        <is>
          <t>https://www.youtube.com/results?search_query=DIY+tips+on+closing+doors+without+noise&amp;sp=EgQgAXAB</t>
        </is>
      </c>
    </row>
    <row r="10087" ht="25.5" customHeight="1">
      <c r="A10087" t="inlineStr">
        <is>
          <t>Closing a door</t>
        </is>
      </c>
      <c r="B10087" t="inlineStr">
        <is>
          <t>Techniques to close a door quietly</t>
        </is>
      </c>
      <c r="C10087"/>
      <c r="D10087"/>
      <c r="E10087" t="inlineStr">
        <is>
          <t>https://www.youtube.com/results?search_query=Techniques+to+close+a+door+quietly&amp;sp=EgQgAXAB</t>
        </is>
      </c>
    </row>
    <row r="10088" ht="25.5" customHeight="1">
      <c r="A10088" t="inlineStr">
        <is>
          <t>Closing a door</t>
        </is>
      </c>
      <c r="B10088" t="inlineStr">
        <is>
          <t>Day in the life of a professional door installer</t>
        </is>
      </c>
      <c r="C10088"/>
      <c r="D10088"/>
      <c r="E10088" t="inlineStr">
        <is>
          <t>https://www.youtube.com/results?search_query=Day+in+the+life+of+a+professional+door+installer&amp;sp=EgQgAXAB</t>
        </is>
      </c>
    </row>
    <row r="10089" ht="25.5" customHeight="1">
      <c r="A10089" t="inlineStr">
        <is>
          <t>Closing a door</t>
        </is>
      </c>
      <c r="B10089" t="inlineStr">
        <is>
          <t>Methods to close heavy doors</t>
        </is>
      </c>
      <c r="C10089"/>
      <c r="D10089"/>
      <c r="E10089" t="inlineStr">
        <is>
          <t>https://www.youtube.com/results?search_query=Methods+to+close+heavy+doors&amp;sp=EgQgAXAB</t>
        </is>
      </c>
    </row>
    <row r="10090" ht="25.5" customHeight="1">
      <c r="A10090" t="inlineStr">
        <is>
          <t>Closing a door</t>
        </is>
      </c>
      <c r="B10090" t="inlineStr">
        <is>
          <t>Tutorial on closing different types of doors</t>
        </is>
      </c>
      <c r="C10090"/>
      <c r="D10090"/>
      <c r="E10090" t="inlineStr">
        <is>
          <t>https://www.youtube.com/results?search_query=Tutorial+on+closing+different+types+of+doors&amp;sp=EgQgAXAB</t>
        </is>
      </c>
    </row>
    <row r="10091" ht="25.5" customHeight="1">
      <c r="A10091" t="inlineStr">
        <is>
          <t>Closing a door</t>
        </is>
      </c>
      <c r="B10091" t="inlineStr">
        <is>
          <t>The art of closing a door  etiquette and manners</t>
        </is>
      </c>
      <c r="C10091"/>
      <c r="D10091"/>
      <c r="E10091" t="inlineStr">
        <is>
          <t>https://www.youtube.com/results?search_query=The+art+of+closing+a+door++etiquette+and+manners&amp;sp=EgQgAXAB</t>
        </is>
      </c>
    </row>
    <row r="10092" ht="25.5" customHeight="1">
      <c r="A10092" t="inlineStr">
        <is>
          <t>Closing a door</t>
        </is>
      </c>
      <c r="B10092" t="inlineStr">
        <is>
          <t>Securely closing a door  safety tips</t>
        </is>
      </c>
      <c r="C10092"/>
      <c r="D10092"/>
      <c r="E10092" t="inlineStr">
        <is>
          <t>https://www.youtube.com/results?search_query=Securely+closing+a+door++safety+tips&amp;sp=EgQgAXAB</t>
        </is>
      </c>
    </row>
    <row r="10093" ht="25.5" customHeight="1">
      <c r="A10093" t="inlineStr">
        <is>
          <t>Closing a door</t>
        </is>
      </c>
      <c r="B10093" t="inlineStr">
        <is>
          <t>Stages of door closing  maintenance and care</t>
        </is>
      </c>
      <c r="C10093"/>
      <c r="D10093"/>
      <c r="E10093" t="inlineStr">
        <is>
          <t>https://www.youtube.com/results?search_query=Stages+of+door+closing++maintenance+and+care&amp;sp=EgQgAXAB</t>
        </is>
      </c>
    </row>
    <row r="10094" ht="25.5" customHeight="1">
      <c r="A10094" t="inlineStr">
        <is>
          <t>Fixing a door</t>
        </is>
      </c>
      <c r="B10094" t="inlineStr">
        <is>
          <t>How to fix a door that won't close properly</t>
        </is>
      </c>
      <c r="C10094"/>
      <c r="D10094"/>
      <c r="E10094" t="inlineStr">
        <is>
          <t>https://www.youtube.com/results?search_query=How+to+fix+a+door+that+won't+close+properly&amp;sp=EgQgAXAB</t>
        </is>
      </c>
    </row>
    <row r="10095" ht="25.5" customHeight="1">
      <c r="A10095" t="inlineStr">
        <is>
          <t>Fixing a door</t>
        </is>
      </c>
      <c r="B10095" t="inlineStr">
        <is>
          <t>DIY guide to fixing squeaky door hinges</t>
        </is>
      </c>
      <c r="C10095"/>
      <c r="D10095"/>
      <c r="E10095" t="inlineStr">
        <is>
          <t>https://www.youtube.com/results?search_query=DIY+guide+to+fixing+squeaky+door+hinges&amp;sp=EgQgAXAB</t>
        </is>
      </c>
    </row>
    <row r="10096" ht="25.5" customHeight="1">
      <c r="A10096" t="inlineStr">
        <is>
          <t>Fixing a door</t>
        </is>
      </c>
      <c r="B10096" t="inlineStr">
        <is>
          <t>Door repair tutorial for beginners</t>
        </is>
      </c>
      <c r="C10096"/>
      <c r="D10096"/>
      <c r="E10096" t="inlineStr">
        <is>
          <t>https://www.youtube.com/results?search_query=Door+repair+tutorial+for+beginners&amp;sp=EgQgAXAB</t>
        </is>
      </c>
    </row>
    <row r="10097" ht="25.5" customHeight="1">
      <c r="A10097" t="inlineStr">
        <is>
          <t>Fixing a door</t>
        </is>
      </c>
      <c r="B10097" t="inlineStr">
        <is>
          <t>Step by step guide on fixing a broken door knob</t>
        </is>
      </c>
      <c r="C10097"/>
      <c r="D10097"/>
      <c r="E10097" t="inlineStr">
        <is>
          <t>https://www.youtube.com/results?search_query=Step+by+step+guide+on+fixing+a+broken+door+knob&amp;sp=EgQgAXAB</t>
        </is>
      </c>
    </row>
    <row r="10098" ht="25.5" customHeight="1">
      <c r="A10098" t="inlineStr">
        <is>
          <t>Fixing a door</t>
        </is>
      </c>
      <c r="B10098" t="inlineStr">
        <is>
          <t>Complete door frame repair tutorial</t>
        </is>
      </c>
      <c r="C10098"/>
      <c r="D10098"/>
      <c r="E10098" t="inlineStr">
        <is>
          <t>https://www.youtube.com/results?search_query=Complete+door+frame+repair+tutorial&amp;sp=EgQgAXAB</t>
        </is>
      </c>
    </row>
    <row r="10099" ht="25.5" customHeight="1">
      <c r="A10099" t="inlineStr">
        <is>
          <t>Fixing a door</t>
        </is>
      </c>
      <c r="B10099" t="inlineStr">
        <is>
          <t>How to replace a door panel safely</t>
        </is>
      </c>
      <c r="C10099"/>
      <c r="D10099"/>
      <c r="E10099" t="inlineStr">
        <is>
          <t>https://www.youtube.com/results?search_query=How+to+replace+a+door+panel+safely&amp;sp=EgQgAXAB</t>
        </is>
      </c>
    </row>
    <row r="10100" ht="25.5" customHeight="1">
      <c r="A10100" t="inlineStr">
        <is>
          <t>Fixing a door</t>
        </is>
      </c>
      <c r="B10100" t="inlineStr">
        <is>
          <t>DIY home repair: Fixing a door that won't latch</t>
        </is>
      </c>
      <c r="C10100"/>
      <c r="D10100"/>
      <c r="E10100" t="inlineStr">
        <is>
          <t>https://www.youtube.com/results?search_query=DIY+home+repair:+Fixing+a+door+that+won't+latch&amp;sp=EgQgAXAB</t>
        </is>
      </c>
    </row>
    <row r="10101" ht="25.5" customHeight="1">
      <c r="A10101" t="inlineStr">
        <is>
          <t>Fixing a door</t>
        </is>
      </c>
      <c r="B10101" t="inlineStr">
        <is>
          <t>How to fix a sliding door that won't glide</t>
        </is>
      </c>
      <c r="C10101"/>
      <c r="D10101"/>
      <c r="E10101" t="inlineStr">
        <is>
          <t>https://www.youtube.com/results?search_query=How+to+fix+a+sliding+door+that+won't+glide&amp;sp=EgQgAXAB</t>
        </is>
      </c>
    </row>
    <row r="10102" ht="25.5" customHeight="1">
      <c r="A10102" t="inlineStr">
        <is>
          <t>Fixing a door</t>
        </is>
      </c>
      <c r="B10102" t="inlineStr">
        <is>
          <t>Day in the life of a professional door repairman</t>
        </is>
      </c>
      <c r="C10102"/>
      <c r="D10102"/>
      <c r="E10102" t="inlineStr">
        <is>
          <t>https://www.youtube.com/results?search_query=Day+in+the+life+of+a+professional+door+repairman&amp;sp=EgQgAXAB</t>
        </is>
      </c>
    </row>
    <row r="10103" ht="25.5" customHeight="1">
      <c r="A10103" t="inlineStr">
        <is>
          <t>Fixing a door</t>
        </is>
      </c>
      <c r="B10103" t="inlineStr">
        <is>
          <t>Advanced door fixing techniques for experienced DIYers</t>
        </is>
      </c>
      <c r="C10103"/>
      <c r="D10103"/>
      <c r="E10103" t="inlineStr">
        <is>
          <t>https://www.youtube.com/results?search_query=Advanced+door+fixing+techniques+for+experienced+DIYers&amp;sp=EgQgAXAB</t>
        </is>
      </c>
    </row>
    <row r="10104" ht="25.5" customHeight="1">
      <c r="A10104" t="inlineStr">
        <is>
          <t>Opening a door</t>
        </is>
      </c>
      <c r="B10104" t="inlineStr">
        <is>
          <t>How to properly open a door</t>
        </is>
      </c>
      <c r="C10104"/>
      <c r="D10104"/>
      <c r="E10104" t="inlineStr">
        <is>
          <t>https://www.youtube.com/results?search_query=How+to+properly+open+a+door&amp;sp=EgQgAXAB</t>
        </is>
      </c>
    </row>
    <row r="10105" ht="25.5" customHeight="1">
      <c r="A10105" t="inlineStr">
        <is>
          <t>Opening a door</t>
        </is>
      </c>
      <c r="B10105" t="inlineStr">
        <is>
          <t>Proper hand placement for opening doors</t>
        </is>
      </c>
      <c r="C10105"/>
      <c r="D10105"/>
      <c r="E10105" t="inlineStr">
        <is>
          <t>https://www.youtube.com/results?search_query=Proper+hand+placement+for+opening+doors&amp;sp=EgQgAXAB</t>
        </is>
      </c>
    </row>
    <row r="10106" ht="25.5" customHeight="1">
      <c r="A10106" t="inlineStr">
        <is>
          <t>Opening a door</t>
        </is>
      </c>
      <c r="B10106" t="inlineStr">
        <is>
          <t>Techniques for opening hardtoopen doors</t>
        </is>
      </c>
      <c r="C10106"/>
      <c r="D10106"/>
      <c r="E10106" t="inlineStr">
        <is>
          <t>https://www.youtube.com/results?search_query=Techniques+for+opening+hardtoopen+doors&amp;sp=EgQgAXAB</t>
        </is>
      </c>
    </row>
    <row r="10107" ht="25.5" customHeight="1">
      <c r="A10107" t="inlineStr">
        <is>
          <t>Opening a door</t>
        </is>
      </c>
      <c r="B10107" t="inlineStr">
        <is>
          <t>Opening a door without making noise</t>
        </is>
      </c>
      <c r="C10107"/>
      <c r="D10107"/>
      <c r="E10107" t="inlineStr">
        <is>
          <t>https://www.youtube.com/results?search_query=Opening+a+door+without+making+noise&amp;sp=EgQgAXAB</t>
        </is>
      </c>
    </row>
    <row r="10108" ht="25.5" customHeight="1">
      <c r="A10108" t="inlineStr">
        <is>
          <t>Opening a door</t>
        </is>
      </c>
      <c r="B10108" t="inlineStr">
        <is>
          <t>Day in the life of a locksmith: How to open doors</t>
        </is>
      </c>
      <c r="C10108"/>
      <c r="D10108"/>
      <c r="E10108" t="inlineStr">
        <is>
          <t>https://www.youtube.com/results?search_query=Day+in+the+life+of+a+locksmith:+How+to+open+doors&amp;sp=EgQgAXAB</t>
        </is>
      </c>
    </row>
    <row r="10109" ht="25.5" customHeight="1">
      <c r="A10109" t="inlineStr">
        <is>
          <t>Opening a door</t>
        </is>
      </c>
      <c r="B10109" t="inlineStr">
        <is>
          <t>Safe ways to open a heavy door</t>
        </is>
      </c>
      <c r="C10109"/>
      <c r="D10109"/>
      <c r="E10109" t="inlineStr">
        <is>
          <t>https://www.youtube.com/results?search_query=Safe+ways+to+open+a+heavy+door&amp;sp=EgQgAXAB</t>
        </is>
      </c>
    </row>
    <row r="10110" ht="25.5" customHeight="1">
      <c r="A10110" t="inlineStr">
        <is>
          <t>Opening a door</t>
        </is>
      </c>
      <c r="B10110" t="inlineStr">
        <is>
          <t>How to open a door in multiple ways</t>
        </is>
      </c>
      <c r="C10110"/>
      <c r="D10110"/>
      <c r="E10110" t="inlineStr">
        <is>
          <t>https://www.youtube.com/results?search_query=How+to+open+a+door+in+multiple+ways&amp;sp=EgQgAXAB</t>
        </is>
      </c>
    </row>
    <row r="10111" ht="25.5" customHeight="1">
      <c r="A10111" t="inlineStr">
        <is>
          <t>Opening a door</t>
        </is>
      </c>
      <c r="B10111" t="inlineStr">
        <is>
          <t>Troubleshooting a door that won't open</t>
        </is>
      </c>
      <c r="C10111"/>
      <c r="D10111"/>
      <c r="E10111" t="inlineStr">
        <is>
          <t>https://www.youtube.com/results?search_query=Troubleshooting+a+door+that+won't+open&amp;sp=EgQgAXAB</t>
        </is>
      </c>
    </row>
    <row r="10112" ht="25.5" customHeight="1">
      <c r="A10112" t="inlineStr">
        <is>
          <t>Opening a door</t>
        </is>
      </c>
      <c r="B10112" t="inlineStr">
        <is>
          <t>Opening a door: Step by step guide</t>
        </is>
      </c>
      <c r="C10112"/>
      <c r="D10112"/>
      <c r="E10112" t="inlineStr">
        <is>
          <t>https://www.youtube.com/results?search_query=Opening+a+door:+Step+by+step+guide&amp;sp=EgQgAXAB</t>
        </is>
      </c>
    </row>
    <row r="10113" ht="25.5" customHeight="1">
      <c r="A10113" t="inlineStr">
        <is>
          <t>Opening a door</t>
        </is>
      </c>
      <c r="B10113" t="inlineStr">
        <is>
          <t>Etiquette of opening doors for others: How to do it right</t>
        </is>
      </c>
      <c r="C10113"/>
      <c r="D10113"/>
      <c r="E10113" t="inlineStr">
        <is>
          <t>https://www.youtube.com/results?search_query=Etiquette+of+opening+doors+for+others:+How+to+do+it+right&amp;sp=EgQgAXAB</t>
        </is>
      </c>
    </row>
    <row r="10114" ht="25.5" customHeight="1">
      <c r="A10114" t="inlineStr">
        <is>
          <t>Putting something on a table</t>
        </is>
      </c>
      <c r="B10114" t="inlineStr">
        <is>
          <t>How to properly arrange items on a table</t>
        </is>
      </c>
      <c r="C10114"/>
      <c r="D10114"/>
      <c r="E10114" t="inlineStr">
        <is>
          <t>https://www.youtube.com/results?search_query=How+to+properly+arrange+items+on+a+table&amp;sp=EgQgAXAB</t>
        </is>
      </c>
    </row>
    <row r="10115" ht="25.5" customHeight="1">
      <c r="A10115" t="inlineStr">
        <is>
          <t>Putting something on a table</t>
        </is>
      </c>
      <c r="B10115" t="inlineStr">
        <is>
          <t>Day in the life of a table setting stylist</t>
        </is>
      </c>
      <c r="C10115"/>
      <c r="D10115"/>
      <c r="E10115" t="inlineStr">
        <is>
          <t>https://www.youtube.com/results?search_query=Day+in+the+life+of+a+table+setting+stylist&amp;sp=EgQgAXAB</t>
        </is>
      </c>
    </row>
    <row r="10116" ht="25.5" customHeight="1">
      <c r="A10116" t="inlineStr">
        <is>
          <t>Putting something on a table</t>
        </is>
      </c>
      <c r="B10116" t="inlineStr">
        <is>
          <t>Professional tips for setting a table</t>
        </is>
      </c>
      <c r="C10116"/>
      <c r="D10116"/>
      <c r="E10116" t="inlineStr">
        <is>
          <t>https://www.youtube.com/results?search_query=Professional+tips+for+setting+a+table&amp;sp=EgQgAXAB</t>
        </is>
      </c>
    </row>
    <row r="10117" ht="25.5" customHeight="1">
      <c r="A10117" t="inlineStr">
        <is>
          <t>Putting something on a table</t>
        </is>
      </c>
      <c r="B10117" t="inlineStr">
        <is>
          <t>Guide on how to put decorations on a table</t>
        </is>
      </c>
      <c r="C10117"/>
      <c r="D10117"/>
      <c r="E10117" t="inlineStr">
        <is>
          <t>https://www.youtube.com/results?search_query=Guide+on+how+to+put+decorations+on+a+table&amp;sp=EgQgAXAB</t>
        </is>
      </c>
    </row>
    <row r="10118" ht="25.5" customHeight="1">
      <c r="A10118" t="inlineStr">
        <is>
          <t>Putting something on a table</t>
        </is>
      </c>
      <c r="B10118" t="inlineStr">
        <is>
          <t>How to organize a desk table</t>
        </is>
      </c>
      <c r="C10118"/>
      <c r="D10118"/>
      <c r="E10118" t="inlineStr">
        <is>
          <t>https://www.youtube.com/results?search_query=How+to+organize+a+desk+table&amp;sp=EgQgAXAB</t>
        </is>
      </c>
    </row>
    <row r="10119" ht="25.5" customHeight="1">
      <c r="A10119" t="inlineStr">
        <is>
          <t>Putting something on a table</t>
        </is>
      </c>
      <c r="B10119" t="inlineStr">
        <is>
          <t>Tutorial on putting a centerpiece on a table</t>
        </is>
      </c>
      <c r="C10119"/>
      <c r="D10119"/>
      <c r="E10119" t="inlineStr">
        <is>
          <t>https://www.youtube.com/results?search_query=Tutorial+on+putting+a+centerpiece+on+a+table&amp;sp=EgQgAXAB</t>
        </is>
      </c>
    </row>
    <row r="10120" ht="25.5" customHeight="1">
      <c r="A10120" t="inlineStr">
        <is>
          <t>Putting something on a table</t>
        </is>
      </c>
      <c r="B10120" t="inlineStr">
        <is>
          <t>Best way to put plates and glasses on a dining table</t>
        </is>
      </c>
      <c r="C10120"/>
      <c r="D10120"/>
      <c r="E10120" t="inlineStr">
        <is>
          <t>https://www.youtube.com/results?search_query=Best+way+to+put+plates+and+glasses+on+a+dining+table&amp;sp=EgQgAXAB</t>
        </is>
      </c>
    </row>
    <row r="10121" ht="25.5" customHeight="1">
      <c r="A10121" t="inlineStr">
        <is>
          <t>Putting something on a table</t>
        </is>
      </c>
      <c r="B10121" t="inlineStr">
        <is>
          <t>Setting up a party table: Do's and Don'ts</t>
        </is>
      </c>
      <c r="C10121"/>
      <c r="D10121"/>
      <c r="E10121" t="inlineStr">
        <is>
          <t>https://www.youtube.com/results?search_query=Setting+up+a+party+table:+Do's+and+Don'ts&amp;sp=EgQgAXAB</t>
        </is>
      </c>
    </row>
    <row r="10122" ht="25.5" customHeight="1">
      <c r="A10122" t="inlineStr">
        <is>
          <t>Putting something on a table</t>
        </is>
      </c>
      <c r="B10122" t="inlineStr">
        <is>
          <t>How to put a tablecloth on a table without wrinkles</t>
        </is>
      </c>
      <c r="C10122"/>
      <c r="D10122"/>
      <c r="E10122" t="inlineStr">
        <is>
          <t>https://www.youtube.com/results?search_query=How+to+put+a+tablecloth+on+a+table+without+wrinkles&amp;sp=EgQgAXAB</t>
        </is>
      </c>
    </row>
    <row r="10123" ht="25.5" customHeight="1">
      <c r="A10123" t="inlineStr">
        <is>
          <t>Putting something on a table</t>
        </is>
      </c>
      <c r="B10123" t="inlineStr">
        <is>
          <t>Tabletiquette: how to put silverware on a table</t>
        </is>
      </c>
      <c r="C10123"/>
      <c r="D10123"/>
      <c r="E10123" t="inlineStr">
        <is>
          <t>https://www.youtube.com/results?search_query=Tabletiquette:+how+to+put+silverware+on+a+table&amp;sp=EgQgAXAB</t>
        </is>
      </c>
    </row>
    <row r="10124" ht="25.5" customHeight="1">
      <c r="A10124" t="inlineStr">
        <is>
          <t>Sitting on a table</t>
        </is>
      </c>
      <c r="B10124" t="inlineStr">
        <is>
          <t>How to sit correctly at a table</t>
        </is>
      </c>
      <c r="C10124"/>
      <c r="D10124"/>
      <c r="E10124" t="inlineStr">
        <is>
          <t>https://www.youtube.com/results?search_query=How+to+sit+correctly+at+a+table&amp;sp=EgQgAXAB</t>
        </is>
      </c>
    </row>
    <row r="10125" ht="25.5" customHeight="1">
      <c r="A10125" t="inlineStr">
        <is>
          <t>Sitting on a table</t>
        </is>
      </c>
      <c r="B10125" t="inlineStr">
        <is>
          <t>Proper table sitting etiquette</t>
        </is>
      </c>
      <c r="C10125"/>
      <c r="D10125"/>
      <c r="E10125" t="inlineStr">
        <is>
          <t>https://www.youtube.com/results?search_query=Proper+table+sitting+etiquette&amp;sp=EgQgAXAB</t>
        </is>
      </c>
    </row>
    <row r="10126" ht="25.5" customHeight="1">
      <c r="A10126" t="inlineStr">
        <is>
          <t>Sitting on a table</t>
        </is>
      </c>
      <c r="B10126" t="inlineStr">
        <is>
          <t>Posture tips when sitting at a table</t>
        </is>
      </c>
      <c r="C10126"/>
      <c r="D10126"/>
      <c r="E10126" t="inlineStr">
        <is>
          <t>https://www.youtube.com/results?search_query=Posture+tips+when+sitting+at+a+table&amp;sp=EgQgAXAB</t>
        </is>
      </c>
    </row>
    <row r="10127" ht="25.5" customHeight="1">
      <c r="A10127" t="inlineStr">
        <is>
          <t>Sitting on a table</t>
        </is>
      </c>
      <c r="B10127" t="inlineStr">
        <is>
          <t>Scientific effects of prolonged sitting at a table</t>
        </is>
      </c>
      <c r="C10127"/>
      <c r="D10127"/>
      <c r="E10127" t="inlineStr">
        <is>
          <t>https://www.youtube.com/results?search_query=Scientific+effects+of+prolonged+sitting+at+a+table&amp;sp=EgQgAXAB</t>
        </is>
      </c>
    </row>
    <row r="10128" ht="25.5" customHeight="1">
      <c r="A10128" t="inlineStr">
        <is>
          <t>Sitting on a table</t>
        </is>
      </c>
      <c r="B10128" t="inlineStr">
        <is>
          <t>Exercises to do when sitting at a table</t>
        </is>
      </c>
      <c r="C10128"/>
      <c r="D10128"/>
      <c r="E10128" t="inlineStr">
        <is>
          <t>https://www.youtube.com/results?search_query=Exercises+to+do+when+sitting+at+a+table&amp;sp=EgQgAXAB</t>
        </is>
      </c>
    </row>
    <row r="10129" ht="25.5" customHeight="1">
      <c r="A10129" t="inlineStr">
        <is>
          <t>Sitting on a table</t>
        </is>
      </c>
      <c r="B10129" t="inlineStr">
        <is>
          <t>Day in the life of a desk job worker</t>
        </is>
      </c>
      <c r="C10129"/>
      <c r="D10129"/>
      <c r="E10129" t="inlineStr">
        <is>
          <t>https://www.youtube.com/results?search_query=Day+in+the+life+of+a+desk+job+worker&amp;sp=EgQgAXAB</t>
        </is>
      </c>
    </row>
    <row r="10130" ht="25.5" customHeight="1">
      <c r="A10130" t="inlineStr">
        <is>
          <t>Sitting on a table</t>
        </is>
      </c>
      <c r="B10130" t="inlineStr">
        <is>
          <t>Best office chairs for long hours of sitting</t>
        </is>
      </c>
      <c r="C10130"/>
      <c r="D10130"/>
      <c r="E10130" t="inlineStr">
        <is>
          <t>https://www.youtube.com/results?search_query=Best+office+chairs+for+long+hours+of+sitting&amp;sp=EgQgAXAB</t>
        </is>
      </c>
    </row>
    <row r="10131" ht="25.5" customHeight="1">
      <c r="A10131" t="inlineStr">
        <is>
          <t>Sitting on a table</t>
        </is>
      </c>
      <c r="B10131" t="inlineStr">
        <is>
          <t>Advantages of using standing versus sitting desks</t>
        </is>
      </c>
      <c r="C10131"/>
      <c r="D10131"/>
      <c r="E10131" t="inlineStr">
        <is>
          <t>https://www.youtube.com/results?search_query=Advantages+of+using+standing+versus+sitting+desks&amp;sp=EgQgAXAB</t>
        </is>
      </c>
    </row>
    <row r="10132" ht="25.5" customHeight="1">
      <c r="A10132" t="inlineStr">
        <is>
          <t>Sitting on a table</t>
        </is>
      </c>
      <c r="B10132" t="inlineStr">
        <is>
          <t>Tips to avoid back pain when sitting at a table</t>
        </is>
      </c>
      <c r="C10132"/>
      <c r="D10132"/>
      <c r="E10132" t="inlineStr">
        <is>
          <t>https://www.youtube.com/results?search_query=Tips+to+avoid+back+pain+when+sitting+at+a+table&amp;sp=EgQgAXAB</t>
        </is>
      </c>
    </row>
    <row r="10133" ht="25.5" customHeight="1">
      <c r="A10133" t="inlineStr">
        <is>
          <t>Sitting on a table</t>
        </is>
      </c>
      <c r="B10133" t="inlineStr">
        <is>
          <t>How to establish a good sitting routine at work</t>
        </is>
      </c>
      <c r="C10133"/>
      <c r="D10133"/>
      <c r="E10133" t="inlineStr">
        <is>
          <t>https://www.youtube.com/results?search_query=How+to+establish+a+good+sitting+routine+at+work&amp;sp=EgQgAXAB</t>
        </is>
      </c>
    </row>
    <row r="10134" ht="25.5" customHeight="1">
      <c r="A10134" t="inlineStr">
        <is>
          <t>Sitting at a table</t>
        </is>
      </c>
      <c r="B10134" t="inlineStr">
        <is>
          <t>How to sit properly at a table for good posture</t>
        </is>
      </c>
      <c r="C10134"/>
      <c r="D10134"/>
      <c r="E10134" t="inlineStr">
        <is>
          <t>https://www.youtube.com/results?search_query=How+to+sit+properly+at+a+table+for+good+posture&amp;sp=EgQgAXAB</t>
        </is>
      </c>
    </row>
    <row r="10135" ht="25.5" customHeight="1">
      <c r="A10135" t="inlineStr">
        <is>
          <t>Sitting at a table</t>
        </is>
      </c>
      <c r="B10135" t="inlineStr">
        <is>
          <t>Sitting at a table  posture exercises</t>
        </is>
      </c>
      <c r="C10135"/>
      <c r="D10135"/>
      <c r="E10135" t="inlineStr">
        <is>
          <t>https://www.youtube.com/results?search_query=Sitting+at+a+table++posture+exercises&amp;sp=EgQgAXAB</t>
        </is>
      </c>
    </row>
    <row r="10136" ht="25.5" customHeight="1">
      <c r="A10136" t="inlineStr">
        <is>
          <t>Sitting at a table</t>
        </is>
      </c>
      <c r="B10136" t="inlineStr">
        <is>
          <t>Day in the life of a professional poker player  Table manners</t>
        </is>
      </c>
      <c r="C10136"/>
      <c r="D10136"/>
      <c r="E10136" t="inlineStr">
        <is>
          <t>https://www.youtube.com/results?search_query=Day+in+the+life+of+a+professional+poker+player++Table+manners&amp;sp=EgQgAXAB</t>
        </is>
      </c>
    </row>
    <row r="10137" ht="25.5" customHeight="1">
      <c r="A10137" t="inlineStr">
        <is>
          <t>Sitting at a table</t>
        </is>
      </c>
      <c r="B10137" t="inlineStr">
        <is>
          <t>Proper etiquette when sitting at a formal dining table</t>
        </is>
      </c>
      <c r="C10137"/>
      <c r="D10137"/>
      <c r="E10137" t="inlineStr">
        <is>
          <t>https://www.youtube.com/results?search_query=Proper+etiquette+when+sitting+at+a+formal+dining+table&amp;sp=EgQgAXAB</t>
        </is>
      </c>
    </row>
    <row r="10138" ht="25.5" customHeight="1">
      <c r="A10138" t="inlineStr">
        <is>
          <t>Sitting at a table</t>
        </is>
      </c>
      <c r="B10138" t="inlineStr">
        <is>
          <t>Sitting at a table drawings  step by step tutorials</t>
        </is>
      </c>
      <c r="C10138"/>
      <c r="D10138"/>
      <c r="E10138" t="inlineStr">
        <is>
          <t>https://www.youtube.com/results?search_query=Sitting+at+a+table+drawings++step+by+step+tutorials&amp;sp=EgQgAXAB</t>
        </is>
      </c>
    </row>
    <row r="10139" ht="25.5" customHeight="1">
      <c r="A10139" t="inlineStr">
        <is>
          <t>Sitting at a table</t>
        </is>
      </c>
      <c r="B10139" t="inlineStr">
        <is>
          <t>Different ways to sit at a table</t>
        </is>
      </c>
      <c r="C10139"/>
      <c r="D10139"/>
      <c r="E10139" t="inlineStr">
        <is>
          <t>https://www.youtube.com/results?search_query=Different+ways+to+sit+at+a+table&amp;sp=EgQgAXAB</t>
        </is>
      </c>
    </row>
    <row r="10140" ht="25.5" customHeight="1">
      <c r="A10140" t="inlineStr">
        <is>
          <t>Sitting at a table</t>
        </is>
      </c>
      <c r="B10140" t="inlineStr">
        <is>
          <t>How to organize your workspace while sitting at a table</t>
        </is>
      </c>
      <c r="C10140"/>
      <c r="D10140"/>
      <c r="E10140" t="inlineStr">
        <is>
          <t>https://www.youtube.com/results?search_query=How+to+organize+your+workspace+while+sitting+at+a+table&amp;sp=EgQgAXAB</t>
        </is>
      </c>
    </row>
    <row r="10141" ht="25.5" customHeight="1">
      <c r="A10141" t="inlineStr">
        <is>
          <t>Sitting at a table</t>
        </is>
      </c>
      <c r="B10141" t="inlineStr">
        <is>
          <t>Importance of sitting posture at a table  Health benefits</t>
        </is>
      </c>
      <c r="C10141"/>
      <c r="D10141"/>
      <c r="E10141" t="inlineStr">
        <is>
          <t>https://www.youtube.com/results?search_query=Importance+of+sitting+posture+at+a+table++Health+benefits&amp;sp=EgQgAXAB</t>
        </is>
      </c>
    </row>
    <row r="10142" ht="25.5" customHeight="1">
      <c r="A10142" t="inlineStr">
        <is>
          <t>Sitting at a table</t>
        </is>
      </c>
      <c r="B10142" t="inlineStr">
        <is>
          <t>Life of an author  Sitting at a writing table</t>
        </is>
      </c>
      <c r="C10142"/>
      <c r="D10142"/>
      <c r="E10142" t="inlineStr">
        <is>
          <t>https://www.youtube.com/results?search_query=Life+of+an+author++Sitting+at+a+writing+table&amp;sp=EgQgAXAB</t>
        </is>
      </c>
    </row>
    <row r="10143" ht="25.5" customHeight="1">
      <c r="A10143" t="inlineStr">
        <is>
          <t>Sitting at a table</t>
        </is>
      </c>
      <c r="B10143" t="inlineStr">
        <is>
          <t>Demonstration of sitting at a table for an interview</t>
        </is>
      </c>
      <c r="C10143"/>
      <c r="D10143"/>
      <c r="E10143" t="inlineStr">
        <is>
          <t>https://www.youtube.com/results?search_query=Demonstration+of+sitting+at+a+table+for+an+interview&amp;sp=EgQgAXAB</t>
        </is>
      </c>
    </row>
    <row r="10144" ht="25.5" customHeight="1">
      <c r="A10144" t="inlineStr">
        <is>
          <t>Tidying up a table</t>
        </is>
      </c>
      <c r="B10144" t="inlineStr">
        <is>
          <t>How to tidy up a dining table efficiently</t>
        </is>
      </c>
      <c r="C10144"/>
      <c r="D10144"/>
      <c r="E10144" t="inlineStr">
        <is>
          <t>https://www.youtube.com/results?search_query=How+to+tidy+up+a+dining+table+efficiently&amp;sp=EgQgAXAB</t>
        </is>
      </c>
    </row>
    <row r="10145" ht="25.5" customHeight="1">
      <c r="A10145" t="inlineStr">
        <is>
          <t>Tidying up a table</t>
        </is>
      </c>
      <c r="B10145" t="inlineStr">
        <is>
          <t>Quick methods for tidying up a cluttered table</t>
        </is>
      </c>
      <c r="C10145"/>
      <c r="D10145"/>
      <c r="E10145" t="inlineStr">
        <is>
          <t>https://www.youtube.com/results?search_query=Quick+methods+for+tidying+up+a+cluttered+table&amp;sp=EgQgAXAB</t>
        </is>
      </c>
    </row>
    <row r="10146" ht="25.5" customHeight="1">
      <c r="A10146" t="inlineStr">
        <is>
          <t>Tidying up a table</t>
        </is>
      </c>
      <c r="B10146" t="inlineStr">
        <is>
          <t>Organizing and tidying up a study table</t>
        </is>
      </c>
      <c r="C10146"/>
      <c r="D10146"/>
      <c r="E10146" t="inlineStr">
        <is>
          <t>https://www.youtube.com/results?search_query=Organizing+and+tidying+up+a+study+table&amp;sp=EgQgAXAB</t>
        </is>
      </c>
    </row>
    <row r="10147" ht="25.5" customHeight="1">
      <c r="A10147" t="inlineStr">
        <is>
          <t>Tidying up a table</t>
        </is>
      </c>
      <c r="B10147" t="inlineStr">
        <is>
          <t>Day in the life of a professional organizer: table tidying tips</t>
        </is>
      </c>
      <c r="C10147"/>
      <c r="D10147"/>
      <c r="E10147" t="inlineStr">
        <is>
          <t>https://www.youtube.com/results?search_query=Day+in+the+life+of+a+professional+organizer:+table+tidying+tips&amp;sp=EgQgAXAB</t>
        </is>
      </c>
    </row>
    <row r="10148" ht="25.5" customHeight="1">
      <c r="A10148" t="inlineStr">
        <is>
          <t>Tidying up a table</t>
        </is>
      </c>
      <c r="B10148" t="inlineStr">
        <is>
          <t>Practical steps for tidying up a kitchen table</t>
        </is>
      </c>
      <c r="C10148"/>
      <c r="D10148"/>
      <c r="E10148" t="inlineStr">
        <is>
          <t>https://www.youtube.com/results?search_query=Practical+steps+for+tidying+up+a+kitchen+table&amp;sp=EgQgAXAB</t>
        </is>
      </c>
    </row>
    <row r="10149" ht="25.5" customHeight="1">
      <c r="A10149" t="inlineStr">
        <is>
          <t>Tidying up a table</t>
        </is>
      </c>
      <c r="B10149" t="inlineStr">
        <is>
          <t>Advance techniques for tidying up work tables</t>
        </is>
      </c>
      <c r="C10149"/>
      <c r="D10149"/>
      <c r="E10149" t="inlineStr">
        <is>
          <t>https://www.youtube.com/results?search_query=Advance+techniques+for+tidying+up+work+tables&amp;sp=EgQgAXAB</t>
        </is>
      </c>
    </row>
    <row r="10150" ht="25.5" customHeight="1">
      <c r="A10150" t="inlineStr">
        <is>
          <t>Tidying up a table</t>
        </is>
      </c>
      <c r="B10150" t="inlineStr">
        <is>
          <t>Guide to tidying up a coffee table</t>
        </is>
      </c>
      <c r="C10150"/>
      <c r="D10150"/>
      <c r="E10150" t="inlineStr">
        <is>
          <t>https://www.youtube.com/results?search_query=Guide+to+tidying+up+a+coffee+table&amp;sp=EgQgAXAB</t>
        </is>
      </c>
    </row>
    <row r="10151" ht="25.5" customHeight="1">
      <c r="A10151" t="inlineStr">
        <is>
          <t>Tidying up a table</t>
        </is>
      </c>
      <c r="B10151" t="inlineStr">
        <is>
          <t>Marie Kondo's tips on tidying up a table</t>
        </is>
      </c>
      <c r="C10151"/>
      <c r="D10151"/>
      <c r="E10151" t="inlineStr">
        <is>
          <t>https://www.youtube.com/results?search_query=Marie+Kondo's+tips+on+tidying+up+a+table&amp;sp=EgQgAXAB</t>
        </is>
      </c>
    </row>
    <row r="10152" ht="25.5" customHeight="1">
      <c r="A10152" t="inlineStr">
        <is>
          <t>Tidying up a table</t>
        </is>
      </c>
      <c r="B10152" t="inlineStr">
        <is>
          <t>DIY projects: how to tidy up a messy table</t>
        </is>
      </c>
      <c r="C10152"/>
      <c r="D10152"/>
      <c r="E10152" t="inlineStr">
        <is>
          <t>https://www.youtube.com/results?search_query=DIY+projects:+how+to+tidy+up+a+messy+table&amp;sp=EgQgAXAB</t>
        </is>
      </c>
    </row>
    <row r="10153" ht="25.5" customHeight="1">
      <c r="A10153" t="inlineStr">
        <is>
          <t>Tidying up a table</t>
        </is>
      </c>
      <c r="B10153" t="inlineStr">
        <is>
          <t>Essential habits for keeping your table tidy and organized</t>
        </is>
      </c>
      <c r="C10153"/>
      <c r="D10153"/>
      <c r="E10153" t="inlineStr">
        <is>
          <t>https://www.youtube.com/results?search_query=Essential+habits+for+keeping+your+table+tidy+and+organized&amp;sp=EgQgAXAB</t>
        </is>
      </c>
    </row>
    <row r="10154" ht="25.5" customHeight="1">
      <c r="A10154" t="inlineStr">
        <is>
          <t>Washing a table</t>
        </is>
      </c>
      <c r="B10154" t="inlineStr">
        <is>
          <t>How to wash a wooden table properly</t>
        </is>
      </c>
      <c r="C10154"/>
      <c r="D10154"/>
      <c r="E10154" t="inlineStr">
        <is>
          <t>https://www.youtube.com/results?search_query=How+to+wash+a+wooden+table+properly&amp;sp=EgQgAXAB</t>
        </is>
      </c>
    </row>
    <row r="10155" ht="25.5" customHeight="1">
      <c r="A10155" t="inlineStr">
        <is>
          <t>Washing a table</t>
        </is>
      </c>
      <c r="B10155" t="inlineStr">
        <is>
          <t>Best techniques for washing a table</t>
        </is>
      </c>
      <c r="C10155"/>
      <c r="D10155"/>
      <c r="E10155" t="inlineStr">
        <is>
          <t>https://www.youtube.com/results?search_query=Best+techniques+for+washing+a+table&amp;sp=EgQgAXAB</t>
        </is>
      </c>
    </row>
    <row r="10156" ht="25.5" customHeight="1">
      <c r="A10156" t="inlineStr">
        <is>
          <t>Washing a table</t>
        </is>
      </c>
      <c r="B10156" t="inlineStr">
        <is>
          <t>Step by step guide on washing a table</t>
        </is>
      </c>
      <c r="C10156"/>
      <c r="D10156"/>
      <c r="E10156" t="inlineStr">
        <is>
          <t>https://www.youtube.com/results?search_query=Step+by+step+guide+on+washing+a+table&amp;sp=EgQgAXAB</t>
        </is>
      </c>
    </row>
    <row r="10157" ht="25.5" customHeight="1">
      <c r="A10157" t="inlineStr">
        <is>
          <t>Washing a table</t>
        </is>
      </c>
      <c r="B10157" t="inlineStr">
        <is>
          <t>Day in the life of a professional cleaner  washing a table</t>
        </is>
      </c>
      <c r="C10157"/>
      <c r="D10157"/>
      <c r="E10157" t="inlineStr">
        <is>
          <t>https://www.youtube.com/results?search_query=Day+in+the+life+of+a+professional+cleaner++washing+a+table&amp;sp=EgQgAXAB</t>
        </is>
      </c>
    </row>
    <row r="10158" ht="25.5" customHeight="1">
      <c r="A10158" t="inlineStr">
        <is>
          <t>Washing a table</t>
        </is>
      </c>
      <c r="B10158" t="inlineStr">
        <is>
          <t>DIY methods for washing a dining table at home</t>
        </is>
      </c>
      <c r="C10158"/>
      <c r="D10158"/>
      <c r="E10158" t="inlineStr">
        <is>
          <t>https://www.youtube.com/results?search_query=DIY+methods+for+washing+a+dining+table+at+home&amp;sp=EgQgAXAB</t>
        </is>
      </c>
    </row>
    <row r="10159" ht="25.5" customHeight="1">
      <c r="A10159" t="inlineStr">
        <is>
          <t>Washing a table</t>
        </is>
      </c>
      <c r="B10159" t="inlineStr">
        <is>
          <t>Washing a table – common mistakes and remedies</t>
        </is>
      </c>
      <c r="C10159"/>
      <c r="D10159"/>
      <c r="E10159" t="inlineStr">
        <is>
          <t>https://www.youtube.com/results?search_query=Washing+a+table+–+common+mistakes+and+remedies&amp;sp=EgQgAXAB</t>
        </is>
      </c>
    </row>
    <row r="10160" ht="25.5" customHeight="1">
      <c r="A10160" t="inlineStr">
        <is>
          <t>Washing a table</t>
        </is>
      </c>
      <c r="B10160" t="inlineStr">
        <is>
          <t>How to clean and wash a glass table</t>
        </is>
      </c>
      <c r="C10160"/>
      <c r="D10160"/>
      <c r="E10160" t="inlineStr">
        <is>
          <t>https://www.youtube.com/results?search_query=How+to+clean+and+wash+a+glass+table&amp;sp=EgQgAXAB</t>
        </is>
      </c>
    </row>
    <row r="10161" ht="25.5" customHeight="1">
      <c r="A10161" t="inlineStr">
        <is>
          <t>Washing a table</t>
        </is>
      </c>
      <c r="B10161" t="inlineStr">
        <is>
          <t>How to maintain a clean table  washing tips and techniques</t>
        </is>
      </c>
      <c r="C10161"/>
      <c r="D10161"/>
      <c r="E10161" t="inlineStr">
        <is>
          <t>https://www.youtube.com/results?search_query=How+to+maintain+a+clean+table++washing+tips+and+techniques&amp;sp=EgQgAXAB</t>
        </is>
      </c>
    </row>
    <row r="10162" ht="25.5" customHeight="1">
      <c r="A10162" t="inlineStr">
        <is>
          <t>Washing a table</t>
        </is>
      </c>
      <c r="B10162" t="inlineStr">
        <is>
          <t>Improving your cleaning skills  washing a table tutorial</t>
        </is>
      </c>
      <c r="C10162"/>
      <c r="D10162"/>
      <c r="E10162" t="inlineStr">
        <is>
          <t>https://www.youtube.com/results?search_query=Improving+your+cleaning+skills++washing+a+table+tutorial&amp;sp=EgQgAXAB</t>
        </is>
      </c>
    </row>
    <row r="10163" ht="25.5" customHeight="1">
      <c r="A10163" t="inlineStr">
        <is>
          <t>Washing a table</t>
        </is>
      </c>
      <c r="B10163" t="inlineStr">
        <is>
          <t>Protecting your table during washing  professional tips</t>
        </is>
      </c>
      <c r="C10163"/>
      <c r="D10163"/>
      <c r="E10163" t="inlineStr">
        <is>
          <t>https://www.youtube.com/results?search_query=Protecting+your+table+during+washing++professional+tips&amp;sp=EgQgAXAB</t>
        </is>
      </c>
    </row>
    <row r="10164" ht="25.5" customHeight="1">
      <c r="A10164" t="inlineStr">
        <is>
          <t>Working at a table</t>
        </is>
      </c>
      <c r="B10164" t="inlineStr">
        <is>
          <t>How to properly set up a work table</t>
        </is>
      </c>
      <c r="C10164"/>
      <c r="D10164"/>
      <c r="E10164" t="inlineStr">
        <is>
          <t>https://www.youtube.com/results?search_query=How+to+properly+set+up+a+work+table&amp;sp=EgQgAXAB</t>
        </is>
      </c>
    </row>
    <row r="10165" ht="25.5" customHeight="1">
      <c r="A10165" t="inlineStr">
        <is>
          <t>Working at a table</t>
        </is>
      </c>
      <c r="B10165" t="inlineStr">
        <is>
          <t>Efficiency tips for working at a table</t>
        </is>
      </c>
      <c r="C10165"/>
      <c r="D10165"/>
      <c r="E10165" t="inlineStr">
        <is>
          <t>https://www.youtube.com/results?search_query=Efficiency+tips+for+working+at+a+table&amp;sp=EgQgAXAB</t>
        </is>
      </c>
    </row>
    <row r="10166" ht="25.5" customHeight="1">
      <c r="A10166" t="inlineStr">
        <is>
          <t>Working at a table</t>
        </is>
      </c>
      <c r="B10166" t="inlineStr">
        <is>
          <t>Optimal table setups for productivity</t>
        </is>
      </c>
      <c r="C10166"/>
      <c r="D10166"/>
      <c r="E10166" t="inlineStr">
        <is>
          <t>https://www.youtube.com/results?search_query=Optimal+table+setups+for+productivity&amp;sp=EgQgAXAB</t>
        </is>
      </c>
    </row>
    <row r="10167" ht="25.5" customHeight="1">
      <c r="A10167" t="inlineStr">
        <is>
          <t>Working at a table</t>
        </is>
      </c>
      <c r="B10167" t="inlineStr">
        <is>
          <t>Day in the life of a desk job</t>
        </is>
      </c>
      <c r="C10167"/>
      <c r="D10167"/>
      <c r="E10167" t="inlineStr">
        <is>
          <t>https://www.youtube.com/results?search_query=Day+in+the+life+of+a+desk+job&amp;sp=EgQgAXAB</t>
        </is>
      </c>
    </row>
    <row r="10168" ht="25.5" customHeight="1">
      <c r="A10168" t="inlineStr">
        <is>
          <t>Working at a table</t>
        </is>
      </c>
      <c r="B10168" t="inlineStr">
        <is>
          <t>How to organize your work table</t>
        </is>
      </c>
      <c r="C10168"/>
      <c r="D10168"/>
      <c r="E10168" t="inlineStr">
        <is>
          <t>https://www.youtube.com/results?search_query=How+to+organize+your+work+table&amp;sp=EgQgAXAB</t>
        </is>
      </c>
    </row>
    <row r="10169" ht="25.5" customHeight="1">
      <c r="A10169" t="inlineStr">
        <is>
          <t>Working at a table</t>
        </is>
      </c>
      <c r="B10169" t="inlineStr">
        <is>
          <t>Tips for maintaining a clean work table</t>
        </is>
      </c>
      <c r="C10169"/>
      <c r="D10169"/>
      <c r="E10169" t="inlineStr">
        <is>
          <t>https://www.youtube.com/results?search_query=Tips+for+maintaining+a+clean+work+table&amp;sp=EgQgAXAB</t>
        </is>
      </c>
    </row>
    <row r="10170" ht="25.5" customHeight="1">
      <c r="A10170" t="inlineStr">
        <is>
          <t>Working at a table</t>
        </is>
      </c>
      <c r="B10170" t="inlineStr">
        <is>
          <t>Best practices for working at a table</t>
        </is>
      </c>
      <c r="C10170"/>
      <c r="D10170"/>
      <c r="E10170" t="inlineStr">
        <is>
          <t>https://www.youtube.com/results?search_query=Best+practices+for+working+at+a+table&amp;sp=EgQgAXAB</t>
        </is>
      </c>
    </row>
    <row r="10171" ht="25.5" customHeight="1">
      <c r="A10171" t="inlineStr">
        <is>
          <t>Working at a table</t>
        </is>
      </c>
      <c r="B10171" t="inlineStr">
        <is>
          <t>Work table ergonomics for better posture</t>
        </is>
      </c>
      <c r="C10171"/>
      <c r="D10171"/>
      <c r="E10171" t="inlineStr">
        <is>
          <t>https://www.youtube.com/results?search_query=Work+table+ergonomics+for+better+posture&amp;sp=EgQgAXAB</t>
        </is>
      </c>
    </row>
    <row r="10172" ht="25.5" customHeight="1">
      <c r="A10172" t="inlineStr">
        <is>
          <t>Working at a table</t>
        </is>
      </c>
      <c r="B10172" t="inlineStr">
        <is>
          <t>Day in the life of a table worker</t>
        </is>
      </c>
      <c r="C10172"/>
      <c r="D10172"/>
      <c r="E10172" t="inlineStr">
        <is>
          <t>https://www.youtube.com/results?search_query=Day+in+the+life+of+a+table+worker&amp;sp=EgQgAXAB</t>
        </is>
      </c>
    </row>
    <row r="10173" ht="25.5" customHeight="1">
      <c r="A10173" t="inlineStr">
        <is>
          <t>Working at a table</t>
        </is>
      </c>
      <c r="B10173" t="inlineStr">
        <is>
          <t>How to choose the right table for your work</t>
        </is>
      </c>
      <c r="C10173"/>
      <c r="D10173"/>
      <c r="E10173" t="inlineStr">
        <is>
          <t>https://www.youtube.com/results?search_query=How+to+choose+the+right+table+for+your+work&amp;sp=EgQgAXAB</t>
        </is>
      </c>
    </row>
    <row r="10174" ht="25.5" customHeight="1">
      <c r="A10174" t="inlineStr">
        <is>
          <t>Holding a phone/camera</t>
        </is>
      </c>
      <c r="B10174" t="inlineStr">
        <is>
          <t>How to properly hold a phone camera for video</t>
        </is>
      </c>
      <c r="C10174"/>
      <c r="D10174"/>
      <c r="E10174" t="inlineStr">
        <is>
          <t>https://www.youtube.com/results?search_query=How+to+properly+hold+a+phone+camera+for+video&amp;sp=EgQgAXAB</t>
        </is>
      </c>
    </row>
    <row r="10175" ht="25.5" customHeight="1">
      <c r="A10175" t="inlineStr">
        <is>
          <t>Holding a phone/camera</t>
        </is>
      </c>
      <c r="B10175" t="inlineStr">
        <is>
          <t>Tips and tricks for holding a camera steady</t>
        </is>
      </c>
      <c r="C10175"/>
      <c r="D10175"/>
      <c r="E10175" t="inlineStr">
        <is>
          <t>https://www.youtube.com/results?search_query=Tips+and+tricks+for+holding+a+camera+steady&amp;sp=EgQgAXAB</t>
        </is>
      </c>
    </row>
    <row r="10176" ht="25.5" customHeight="1">
      <c r="A10176" t="inlineStr">
        <is>
          <t>Holding a phone/camera</t>
        </is>
      </c>
      <c r="B10176" t="inlineStr">
        <is>
          <t>Techniques for phone camera grip</t>
        </is>
      </c>
      <c r="C10176"/>
      <c r="D10176"/>
      <c r="E10176" t="inlineStr">
        <is>
          <t>https://www.youtube.com/results?search_query=Techniques+for+phone+camera+grip&amp;sp=EgQgAXAB</t>
        </is>
      </c>
    </row>
    <row r="10177" ht="25.5" customHeight="1">
      <c r="A10177" t="inlineStr">
        <is>
          <t>Holding a phone/camera</t>
        </is>
      </c>
      <c r="B10177" t="inlineStr">
        <is>
          <t>Tutorial on smartphone camera holding for photography</t>
        </is>
      </c>
      <c r="C10177"/>
      <c r="D10177"/>
      <c r="E10177" t="inlineStr">
        <is>
          <t>https://www.youtube.com/results?search_query=Tutorial+on+smartphone+camera+holding+for+photography&amp;sp=EgQgAXAB</t>
        </is>
      </c>
    </row>
    <row r="10178" ht="25.5" customHeight="1">
      <c r="A10178" t="inlineStr">
        <is>
          <t>Holding a phone/camera</t>
        </is>
      </c>
      <c r="B10178" t="inlineStr">
        <is>
          <t>Professional advice on holding camera for videography</t>
        </is>
      </c>
      <c r="C10178"/>
      <c r="D10178"/>
      <c r="E10178" t="inlineStr">
        <is>
          <t>https://www.youtube.com/results?search_query=Professional+advice+on+holding+camera+for+videography&amp;sp=EgQgAXAB</t>
        </is>
      </c>
    </row>
    <row r="10179" ht="25.5" customHeight="1">
      <c r="A10179" t="inlineStr">
        <is>
          <t>Holding a phone/camera</t>
        </is>
      </c>
      <c r="B10179" t="inlineStr">
        <is>
          <t>Common mistakes to avoid while holding a phone camera</t>
        </is>
      </c>
      <c r="C10179"/>
      <c r="D10179"/>
      <c r="E10179" t="inlineStr">
        <is>
          <t>https://www.youtube.com/results?search_query=Common+mistakes+to+avoid+while+holding+a+phone+camera&amp;sp=EgQgAXAB</t>
        </is>
      </c>
    </row>
    <row r="10180" ht="25.5" customHeight="1">
      <c r="A10180" t="inlineStr">
        <is>
          <t>Holding a phone/camera</t>
        </is>
      </c>
      <c r="B10180" t="inlineStr">
        <is>
          <t>Day in the life of a smartphone photographer</t>
        </is>
      </c>
      <c r="C10180"/>
      <c r="D10180"/>
      <c r="E10180" t="inlineStr">
        <is>
          <t>https://www.youtube.com/results?search_query=Day+in+the+life+of+a+smartphone+photographer&amp;sp=EgQgAXAB</t>
        </is>
      </c>
    </row>
    <row r="10181" ht="25.5" customHeight="1">
      <c r="A10181" t="inlineStr">
        <is>
          <t>Holding a phone/camera</t>
        </is>
      </c>
      <c r="B10181" t="inlineStr">
        <is>
          <t>Best practices for holding a DSLR camera</t>
        </is>
      </c>
      <c r="C10181"/>
      <c r="D10181"/>
      <c r="E10181" t="inlineStr">
        <is>
          <t>https://www.youtube.com/results?search_query=Best+practices+for+holding+a+DSLR+camera&amp;sp=EgQgAXAB</t>
        </is>
      </c>
    </row>
    <row r="10182" ht="25.5" customHeight="1">
      <c r="A10182" t="inlineStr">
        <is>
          <t>Holding a phone/camera</t>
        </is>
      </c>
      <c r="B10182" t="inlineStr">
        <is>
          <t>Improving photo quality through correct camera holding techniques</t>
        </is>
      </c>
      <c r="C10182"/>
      <c r="D10182"/>
      <c r="E10182" t="inlineStr">
        <is>
          <t>https://www.youtube.com/results?search_query=Improving+photo+quality+through+correct+camera+holding+techniques&amp;sp=EgQgAXAB</t>
        </is>
      </c>
    </row>
    <row r="10183" ht="25.5" customHeight="1">
      <c r="A10183" t="inlineStr">
        <is>
          <t>Holding a phone/camera</t>
        </is>
      </c>
      <c r="B10183" t="inlineStr">
        <is>
          <t>Phone versus DSLR camera holding comparison</t>
        </is>
      </c>
      <c r="C10183"/>
      <c r="D10183"/>
      <c r="E10183" t="inlineStr">
        <is>
          <t>https://www.youtube.com/results?search_query=Phone+versus+DSLR+camera+holding+comparison&amp;sp=EgQgAXAB</t>
        </is>
      </c>
    </row>
    <row r="10184" ht="25.5" customHeight="1">
      <c r="A10184" t="inlineStr">
        <is>
          <t>Playing with a phone/camera</t>
        </is>
      </c>
      <c r="B10184" t="inlineStr">
        <is>
          <t>How to play with camera settings on your phone</t>
        </is>
      </c>
      <c r="C10184"/>
      <c r="D10184"/>
      <c r="E10184" t="inlineStr">
        <is>
          <t>https://www.youtube.com/results?search_query=How+to+play+with+camera+settings+on+your+phone&amp;sp=EgQgAXAB</t>
        </is>
      </c>
    </row>
    <row r="10185" ht="25.5" customHeight="1">
      <c r="A10185" t="inlineStr">
        <is>
          <t>Playing with a phone/camera</t>
        </is>
      </c>
      <c r="B10185" t="inlineStr">
        <is>
          <t>Mastering phone camera features for photography</t>
        </is>
      </c>
      <c r="C10185"/>
      <c r="D10185"/>
      <c r="E10185" t="inlineStr">
        <is>
          <t>https://www.youtube.com/results?search_query=Mastering+phone+camera+features+for+photography&amp;sp=EgQgAXAB</t>
        </is>
      </c>
    </row>
    <row r="10186" ht="25.5" customHeight="1">
      <c r="A10186" t="inlineStr">
        <is>
          <t>Playing with a phone/camera</t>
        </is>
      </c>
      <c r="B10186" t="inlineStr">
        <is>
          <t>Understanding your smartphone camera</t>
        </is>
      </c>
      <c r="C10186"/>
      <c r="D10186"/>
      <c r="E10186" t="inlineStr">
        <is>
          <t>https://www.youtube.com/results?search_query=Understanding+your+smartphone+camera&amp;sp=EgQgAXAB</t>
        </is>
      </c>
    </row>
    <row r="10187" ht="25.5" customHeight="1">
      <c r="A10187" t="inlineStr">
        <is>
          <t>Playing with a phone/camera</t>
        </is>
      </c>
      <c r="B10187" t="inlineStr">
        <is>
          <t>Beginner's guide to smartphone camera settings</t>
        </is>
      </c>
      <c r="C10187"/>
      <c r="D10187"/>
      <c r="E10187" t="inlineStr">
        <is>
          <t>https://www.youtube.com/results?search_query=Beginner's+guide+to+smartphone+camera+settings&amp;sp=EgQgAXAB</t>
        </is>
      </c>
    </row>
    <row r="10188" ht="25.5" customHeight="1">
      <c r="A10188" t="inlineStr">
        <is>
          <t>Playing with a phone/camera</t>
        </is>
      </c>
      <c r="B10188" t="inlineStr">
        <is>
          <t>Day in the life of a mobile photographer</t>
        </is>
      </c>
      <c r="C10188"/>
      <c r="D10188"/>
      <c r="E10188" t="inlineStr">
        <is>
          <t>https://www.youtube.com/results?search_query=Day+in+the+life+of+a+mobile+photographer&amp;sp=EgQgAXAB</t>
        </is>
      </c>
    </row>
    <row r="10189" ht="25.5" customHeight="1">
      <c r="A10189" t="inlineStr">
        <is>
          <t>Playing with a phone/camera</t>
        </is>
      </c>
      <c r="B10189" t="inlineStr">
        <is>
          <t>Learn to film using your phone camera</t>
        </is>
      </c>
      <c r="C10189"/>
      <c r="D10189"/>
      <c r="E10189" t="inlineStr">
        <is>
          <t>https://www.youtube.com/results?search_query=Learn+to+film+using+your+phone+camera&amp;sp=EgQgAXAB</t>
        </is>
      </c>
    </row>
    <row r="10190" ht="25.5" customHeight="1">
      <c r="A10190" t="inlineStr">
        <is>
          <t>Playing with a phone/camera</t>
        </is>
      </c>
      <c r="B10190" t="inlineStr">
        <is>
          <t>How to use your phone as a professional camera</t>
        </is>
      </c>
      <c r="C10190"/>
      <c r="D10190"/>
      <c r="E10190" t="inlineStr">
        <is>
          <t>https://www.youtube.com/results?search_query=How+to+use+your+phone+as+a+professional+camera&amp;sp=EgQgAXAB</t>
        </is>
      </c>
    </row>
    <row r="10191" ht="25.5" customHeight="1">
      <c r="A10191" t="inlineStr">
        <is>
          <t>Playing with a phone/camera</t>
        </is>
      </c>
      <c r="B10191" t="inlineStr">
        <is>
          <t>Smartphone camera tricks and tips</t>
        </is>
      </c>
      <c r="C10191"/>
      <c r="D10191"/>
      <c r="E10191" t="inlineStr">
        <is>
          <t>https://www.youtube.com/results?search_query=Smartphone+camera+tricks+and+tips&amp;sp=EgQgAXAB</t>
        </is>
      </c>
    </row>
    <row r="10192" ht="25.5" customHeight="1">
      <c r="A10192" t="inlineStr">
        <is>
          <t>Playing with a phone/camera</t>
        </is>
      </c>
      <c r="B10192" t="inlineStr">
        <is>
          <t>Creative ways to play with phone camera</t>
        </is>
      </c>
      <c r="C10192"/>
      <c r="D10192"/>
      <c r="E10192" t="inlineStr">
        <is>
          <t>https://www.youtube.com/results?search_query=Creative+ways+to+play+with+phone+camera&amp;sp=EgQgAXAB</t>
        </is>
      </c>
    </row>
    <row r="10193" ht="25.5" customHeight="1">
      <c r="A10193" t="inlineStr">
        <is>
          <t>Playing with a phone/camera</t>
        </is>
      </c>
      <c r="B10193" t="inlineStr">
        <is>
          <t>Exploring photography with a smartphone camera</t>
        </is>
      </c>
      <c r="C10193"/>
      <c r="D10193"/>
      <c r="E10193" t="inlineStr">
        <is>
          <t>https://www.youtube.com/results?search_query=Exploring+photography+with+a+smartphone+camera&amp;sp=EgQgAXAB</t>
        </is>
      </c>
    </row>
    <row r="10194" ht="25.5" customHeight="1">
      <c r="A10194" t="inlineStr">
        <is>
          <t>Putting a phone/camera somewhere</t>
        </is>
      </c>
      <c r="B10194" t="inlineStr">
        <is>
          <t>How to set up a smartphone as a security camera</t>
        </is>
      </c>
      <c r="C10194"/>
      <c r="D10194"/>
      <c r="E10194" t="inlineStr">
        <is>
          <t>https://www.youtube.com/results?search_query=How+to+set+up+a+smartphone+as+a+security+camera&amp;sp=EgQgAXAB</t>
        </is>
      </c>
    </row>
    <row r="10195" ht="25.5" customHeight="1">
      <c r="A10195" t="inlineStr">
        <is>
          <t>Putting a phone/camera somewhere</t>
        </is>
      </c>
      <c r="B10195" t="inlineStr">
        <is>
          <t>Best spots to place a phone for video recording</t>
        </is>
      </c>
      <c r="C10195"/>
      <c r="D10195"/>
      <c r="E10195" t="inlineStr">
        <is>
          <t>https://www.youtube.com/results?search_query=Best+spots+to+place+a+phone+for+video+recording&amp;sp=EgQgAXAB</t>
        </is>
      </c>
    </row>
    <row r="10196" ht="25.5" customHeight="1">
      <c r="A10196" t="inlineStr">
        <is>
          <t>Putting a phone/camera somewhere</t>
        </is>
      </c>
      <c r="B10196" t="inlineStr">
        <is>
          <t>Tutorial for mounting smartphones on tripods</t>
        </is>
      </c>
      <c r="C10196"/>
      <c r="D10196"/>
      <c r="E10196" t="inlineStr">
        <is>
          <t>https://www.youtube.com/results?search_query=Tutorial+for+mounting+smartphones+on+tripods&amp;sp=EgQgAXAB</t>
        </is>
      </c>
    </row>
    <row r="10197" ht="25.5" customHeight="1">
      <c r="A10197" t="inlineStr">
        <is>
          <t>Putting a phone/camera somewhere</t>
        </is>
      </c>
      <c r="B10197" t="inlineStr">
        <is>
          <t>Using your phone as a dashcam</t>
        </is>
      </c>
      <c r="C10197"/>
      <c r="D10197"/>
      <c r="E10197" t="inlineStr">
        <is>
          <t>https://www.youtube.com/results?search_query=Using+your+phone+as+a+dashcam&amp;sp=EgQgAXAB</t>
        </is>
      </c>
    </row>
    <row r="10198" ht="25.5" customHeight="1">
      <c r="A10198" t="inlineStr">
        <is>
          <t>Putting a phone/camera somewhere</t>
        </is>
      </c>
      <c r="B10198" t="inlineStr">
        <is>
          <t>Day in the life of a vlogger: setting up cameras</t>
        </is>
      </c>
      <c r="C10198"/>
      <c r="D10198"/>
      <c r="E10198" t="inlineStr">
        <is>
          <t>https://www.youtube.com/results?search_query=Day+in+the+life+of+a+vlogger:+setting+up+cameras&amp;sp=EgQgAXAB</t>
        </is>
      </c>
    </row>
    <row r="10199" ht="25.5" customHeight="1">
      <c r="A10199" t="inlineStr">
        <is>
          <t>Putting a phone/camera somewhere</t>
        </is>
      </c>
      <c r="B10199" t="inlineStr">
        <is>
          <t>Tips for shooting at home with your phone camera</t>
        </is>
      </c>
      <c r="C10199"/>
      <c r="D10199"/>
      <c r="E10199" t="inlineStr">
        <is>
          <t>https://www.youtube.com/results?search_query=Tips+for+shooting+at+home+with+your+phone+camera&amp;sp=EgQgAXAB</t>
        </is>
      </c>
    </row>
    <row r="10200" ht="25.5" customHeight="1">
      <c r="A10200" t="inlineStr">
        <is>
          <t>Putting a phone/camera somewhere</t>
        </is>
      </c>
      <c r="B10200" t="inlineStr">
        <is>
          <t>How to install phone as baby monitor</t>
        </is>
      </c>
      <c r="C10200"/>
      <c r="D10200"/>
      <c r="E10200" t="inlineStr">
        <is>
          <t>https://www.youtube.com/results?search_query=How+to+install+phone+as+baby+monitor&amp;sp=EgQgAXAB</t>
        </is>
      </c>
    </row>
    <row r="10201" ht="25.5" customHeight="1">
      <c r="A10201" t="inlineStr">
        <is>
          <t>Putting a phone/camera somewhere</t>
        </is>
      </c>
      <c r="B10201" t="inlineStr">
        <is>
          <t>DIY phone camera set ups for video conferencing</t>
        </is>
      </c>
      <c r="C10201"/>
      <c r="D10201"/>
      <c r="E10201" t="inlineStr">
        <is>
          <t>https://www.youtube.com/results?search_query=DIY+phone+camera+set+ups+for+video+conferencing&amp;sp=EgQgAXAB</t>
        </is>
      </c>
    </row>
    <row r="10202" ht="25.5" customHeight="1">
      <c r="A10202" t="inlineStr">
        <is>
          <t>Putting a phone/camera somewhere</t>
        </is>
      </c>
      <c r="B10202" t="inlineStr">
        <is>
          <t>Smart ways to prop up your phone for filming</t>
        </is>
      </c>
      <c r="C10202"/>
      <c r="D10202"/>
      <c r="E10202" t="inlineStr">
        <is>
          <t>https://www.youtube.com/results?search_query=Smart+ways+to+prop+up+your+phone+for+filming&amp;sp=EgQgAXAB</t>
        </is>
      </c>
    </row>
    <row r="10203" ht="25.5" customHeight="1">
      <c r="A10203" t="inlineStr">
        <is>
          <t>Putting a phone/camera somewhere</t>
        </is>
      </c>
      <c r="B10203" t="inlineStr">
        <is>
          <t>Landscape and portrait phone placement for video recording tutorial</t>
        </is>
      </c>
      <c r="C10203"/>
      <c r="D10203"/>
      <c r="E10203" t="inlineStr">
        <is>
          <t>https://www.youtube.com/results?search_query=Landscape+and+portrait+phone+placement+for+video+recording+tutorial&amp;sp=EgQgAXAB</t>
        </is>
      </c>
    </row>
    <row r="10204" ht="25.5" customHeight="1">
      <c r="A10204" t="inlineStr">
        <is>
          <t>Taking a phone/camera from somewhere</t>
        </is>
      </c>
      <c r="B10204" t="inlineStr">
        <is>
          <t>How to properly handle a camera</t>
        </is>
      </c>
      <c r="C10204"/>
      <c r="D10204"/>
      <c r="E10204" t="inlineStr">
        <is>
          <t>https://www.youtube.com/results?search_query=How+to+properly+handle+a+camera&amp;sp=EgQgAXAB</t>
        </is>
      </c>
    </row>
    <row r="10205" ht="25.5" customHeight="1">
      <c r="A10205" t="inlineStr">
        <is>
          <t>Taking a phone/camera from somewhere</t>
        </is>
      </c>
      <c r="B10205" t="inlineStr">
        <is>
          <t>Day in the life of a professional photographer</t>
        </is>
      </c>
      <c r="C10205"/>
      <c r="D10205"/>
      <c r="E10205" t="inlineStr">
        <is>
          <t>https://www.youtube.com/results?search_query=Day+in+the+life+of+a+professional+photographer&amp;sp=EgQgAXAB</t>
        </is>
      </c>
    </row>
    <row r="10206" ht="25.5" customHeight="1">
      <c r="A10206" t="inlineStr">
        <is>
          <t>Taking a phone/camera from somewhere</t>
        </is>
      </c>
      <c r="B10206" t="inlineStr">
        <is>
          <t>Tips for taking phone from pocket without scratching it</t>
        </is>
      </c>
      <c r="C10206"/>
      <c r="D10206"/>
      <c r="E10206" t="inlineStr">
        <is>
          <t>https://www.youtube.com/results?search_query=Tips+for+taking+phone+from+pocket+without+scratching+it&amp;sp=EgQgAXAB</t>
        </is>
      </c>
    </row>
    <row r="10207" ht="25.5" customHeight="1">
      <c r="A10207" t="inlineStr">
        <is>
          <t>Taking a phone/camera from somewhere</t>
        </is>
      </c>
      <c r="B10207" t="inlineStr">
        <is>
          <t>Quick ways to grab your phone from a bag</t>
        </is>
      </c>
      <c r="C10207"/>
      <c r="D10207"/>
      <c r="E10207" t="inlineStr">
        <is>
          <t>https://www.youtube.com/results?search_query=Quick+ways+to+grab+your+phone+from+a+bag&amp;sp=EgQgAXAB</t>
        </is>
      </c>
    </row>
    <row r="10208" ht="25.5" customHeight="1">
      <c r="A10208" t="inlineStr">
        <is>
          <t>Taking a phone/camera from somewhere</t>
        </is>
      </c>
      <c r="B10208" t="inlineStr">
        <is>
          <t>Taking a camera out from its box unboxing video</t>
        </is>
      </c>
      <c r="C10208"/>
      <c r="D10208"/>
      <c r="E10208" t="inlineStr">
        <is>
          <t>https://www.youtube.com/results?search_query=Taking+a+camera+out+from+its+box+unboxing+video&amp;sp=EgQgAXAB</t>
        </is>
      </c>
    </row>
    <row r="10209" ht="25.5" customHeight="1">
      <c r="A10209" t="inlineStr">
        <is>
          <t>Taking a phone/camera from somewhere</t>
        </is>
      </c>
      <c r="B10209" t="inlineStr">
        <is>
          <t>Lastminute guide to pick up a phone without dropping</t>
        </is>
      </c>
      <c r="C10209"/>
      <c r="D10209"/>
      <c r="E10209" t="inlineStr">
        <is>
          <t>https://www.youtube.com/results?search_query=Lastminute+guide+to+pick+up+a+phone+without+dropping&amp;sp=EgQgAXAB</t>
        </is>
      </c>
    </row>
    <row r="10210" ht="25.5" customHeight="1">
      <c r="A10210" t="inlineStr">
        <is>
          <t>Taking a phone/camera from somewhere</t>
        </is>
      </c>
      <c r="B10210" t="inlineStr">
        <is>
          <t>Retrieving a camera from a difficult to reach place</t>
        </is>
      </c>
      <c r="C10210"/>
      <c r="D10210"/>
      <c r="E10210" t="inlineStr">
        <is>
          <t>https://www.youtube.com/results?search_query=Retrieving+a+camera+from+a+difficult+to+reach+place&amp;sp=EgQgAXAB</t>
        </is>
      </c>
    </row>
    <row r="10211" ht="25.5" customHeight="1">
      <c r="A10211" t="inlineStr">
        <is>
          <t>Taking a phone/camera from somewhere</t>
        </is>
      </c>
      <c r="B10211" t="inlineStr">
        <is>
          <t>How to swiftly take out your phone in emergency situations</t>
        </is>
      </c>
      <c r="C10211"/>
      <c r="D10211"/>
      <c r="E10211" t="inlineStr">
        <is>
          <t>https://www.youtube.com/results?search_query=How+to+swiftly+take+out+your+phone+in+emergency+situations&amp;sp=EgQgAXAB</t>
        </is>
      </c>
    </row>
    <row r="10212" ht="25.5" customHeight="1">
      <c r="A10212" t="inlineStr">
        <is>
          <t>Taking a phone/camera from somewhere</t>
        </is>
      </c>
      <c r="B10212" t="inlineStr">
        <is>
          <t>Proper way to take a DSLR camera out of its case</t>
        </is>
      </c>
      <c r="C10212"/>
      <c r="D10212"/>
      <c r="E10212" t="inlineStr">
        <is>
          <t>https://www.youtube.com/results?search_query=Proper+way+to+take+a+DSLR+camera+out+of+its+case&amp;sp=EgQgAXAB</t>
        </is>
      </c>
    </row>
    <row r="10213" ht="25.5" customHeight="1">
      <c r="A10213" t="inlineStr">
        <is>
          <t>Taking a phone/camera from somewhere</t>
        </is>
      </c>
      <c r="B10213" t="inlineStr">
        <is>
          <t>Day in the life of a camera store clerk: Organizing and handling cameras</t>
        </is>
      </c>
      <c r="C10213"/>
      <c r="D10213"/>
      <c r="E10213" t="inlineStr">
        <is>
          <t>https://www.youtube.com/results?search_query=Day+in+the+life+of+a+camera+store+clerk:+Organizing+and+handling+cameras&amp;sp=EgQgAXAB</t>
        </is>
      </c>
    </row>
    <row r="10214" ht="25.5" customHeight="1">
      <c r="A10214" t="inlineStr">
        <is>
          <t>Talking on a phone/camera</t>
        </is>
      </c>
      <c r="B10214" t="inlineStr">
        <is>
          <t>How to feel comfortable talking on a camera</t>
        </is>
      </c>
      <c r="C10214"/>
      <c r="D10214"/>
      <c r="E10214" t="inlineStr">
        <is>
          <t>https://www.youtube.com/results?search_query=How+to+feel+comfortable+talking+on+a+camera&amp;sp=EgQgAXAB</t>
        </is>
      </c>
    </row>
    <row r="10215" ht="25.5" customHeight="1">
      <c r="A10215" t="inlineStr">
        <is>
          <t>Talking on a phone/camera</t>
        </is>
      </c>
      <c r="B10215" t="inlineStr">
        <is>
          <t>Day in the life of a vlogger</t>
        </is>
      </c>
      <c r="C10215"/>
      <c r="D10215"/>
      <c r="E10215" t="inlineStr">
        <is>
          <t>https://www.youtube.com/results?search_query=Day+in+the+life+of+a+vlogger&amp;sp=EgQgAXAB</t>
        </is>
      </c>
    </row>
    <row r="10216" ht="25.5" customHeight="1">
      <c r="A10216" t="inlineStr">
        <is>
          <t>Talking on a phone/camera</t>
        </is>
      </c>
      <c r="B10216" t="inlineStr">
        <is>
          <t>Effective phone conversation tips</t>
        </is>
      </c>
      <c r="C10216"/>
      <c r="D10216"/>
      <c r="E10216" t="inlineStr">
        <is>
          <t>https://www.youtube.com/results?search_query=Effective+phone+conversation+tips&amp;sp=EgQgAXAB</t>
        </is>
      </c>
    </row>
    <row r="10217" ht="25.5" customHeight="1">
      <c r="A10217" t="inlineStr">
        <is>
          <t>Talking on a phone/camera</t>
        </is>
      </c>
      <c r="B10217" t="inlineStr">
        <is>
          <t>Overcoming fear of talking on camera</t>
        </is>
      </c>
      <c r="C10217"/>
      <c r="D10217"/>
      <c r="E10217" t="inlineStr">
        <is>
          <t>https://www.youtube.com/results?search_query=Overcoming+fear+of+talking+on+camera&amp;sp=EgQgAXAB</t>
        </is>
      </c>
    </row>
    <row r="10218" ht="25.5" customHeight="1">
      <c r="A10218" t="inlineStr">
        <is>
          <t>Talking on a phone/camera</t>
        </is>
      </c>
      <c r="B10218" t="inlineStr">
        <is>
          <t>How to use your phone as a professional camera</t>
        </is>
      </c>
      <c r="C10218"/>
      <c r="D10218"/>
      <c r="E10218" t="inlineStr">
        <is>
          <t>https://www.youtube.com/results?search_query=How+to+use+your+phone+as+a+professional+camera&amp;sp=EgQgAXAB</t>
        </is>
      </c>
    </row>
    <row r="10219" ht="25.5" customHeight="1">
      <c r="A10219" t="inlineStr">
        <is>
          <t>Talking on a phone/camera</t>
        </is>
      </c>
      <c r="B10219" t="inlineStr">
        <is>
          <t>Tips for better video calls</t>
        </is>
      </c>
      <c r="C10219"/>
      <c r="D10219"/>
      <c r="E10219" t="inlineStr">
        <is>
          <t>https://www.youtube.com/results?search_query=Tips+for+better+video+calls&amp;sp=EgQgAXAB</t>
        </is>
      </c>
    </row>
    <row r="10220" ht="25.5" customHeight="1">
      <c r="A10220" t="inlineStr">
        <is>
          <t>Talking on a phone/camera</t>
        </is>
      </c>
      <c r="B10220" t="inlineStr">
        <is>
          <t>How to look good on a video call</t>
        </is>
      </c>
      <c r="C10220"/>
      <c r="D10220"/>
      <c r="E10220" t="inlineStr">
        <is>
          <t>https://www.youtube.com/results?search_query=How+to+look+good+on+a+video+call&amp;sp=EgQgAXAB</t>
        </is>
      </c>
    </row>
    <row r="10221" ht="25.5" customHeight="1">
      <c r="A10221" t="inlineStr">
        <is>
          <t>Talking on a phone/camera</t>
        </is>
      </c>
      <c r="B10221" t="inlineStr">
        <is>
          <t>Day in the life of a telemarketer</t>
        </is>
      </c>
      <c r="C10221"/>
      <c r="D10221"/>
      <c r="E10221" t="inlineStr">
        <is>
          <t>https://www.youtube.com/results?search_query=Day+in+the+life+of+a+telemarketer&amp;sp=EgQgAXAB</t>
        </is>
      </c>
    </row>
    <row r="10222" ht="25.5" customHeight="1">
      <c r="A10222" t="inlineStr">
        <is>
          <t>Talking on a phone/camera</t>
        </is>
      </c>
      <c r="B10222" t="inlineStr">
        <is>
          <t>Art of talking on phone for business</t>
        </is>
      </c>
      <c r="C10222"/>
      <c r="D10222"/>
      <c r="E10222" t="inlineStr">
        <is>
          <t>https://www.youtube.com/results?search_query=Art+of+talking+on+phone+for+business&amp;sp=EgQgAXAB</t>
        </is>
      </c>
    </row>
    <row r="10223" ht="25.5" customHeight="1">
      <c r="A10223" t="inlineStr">
        <is>
          <t>Talking on a phone/camera</t>
        </is>
      </c>
      <c r="B10223" t="inlineStr">
        <is>
          <t>How to shoot professional video with a phone</t>
        </is>
      </c>
      <c r="C10223"/>
      <c r="D10223"/>
      <c r="E10223" t="inlineStr">
        <is>
          <t>https://www.youtube.com/results?search_query=How+to+shoot+professional+video+with+a+phone&amp;sp=EgQgAXAB</t>
        </is>
      </c>
    </row>
    <row r="10224" ht="25.5" customHeight="1">
      <c r="A10224" t="inlineStr">
        <is>
          <t>Holding a bag</t>
        </is>
      </c>
      <c r="B10224" t="inlineStr">
        <is>
          <t>How to hold a bag properly</t>
        </is>
      </c>
      <c r="C10224"/>
      <c r="D10224"/>
      <c r="E10224" t="inlineStr">
        <is>
          <t>https://www.youtube.com/results?search_query=How+to+hold+a+bag+properly&amp;sp=EgQgAXAB</t>
        </is>
      </c>
    </row>
    <row r="10225" ht="25.5" customHeight="1">
      <c r="A10225" t="inlineStr">
        <is>
          <t>Holding a bag</t>
        </is>
      </c>
      <c r="B10225" t="inlineStr">
        <is>
          <t>Day in the life of a bag handler</t>
        </is>
      </c>
      <c r="C10225"/>
      <c r="D10225"/>
      <c r="E10225" t="inlineStr">
        <is>
          <t>https://www.youtube.com/results?search_query=Day+in+the+life+of+a+bag+handler&amp;sp=EgQgAXAB</t>
        </is>
      </c>
    </row>
    <row r="10226" ht="25.5" customHeight="1">
      <c r="A10226" t="inlineStr">
        <is>
          <t>Holding a bag</t>
        </is>
      </c>
      <c r="B10226" t="inlineStr">
        <is>
          <t>Proper techniques for holding a shopping bag</t>
        </is>
      </c>
      <c r="C10226"/>
      <c r="D10226"/>
      <c r="E10226" t="inlineStr">
        <is>
          <t>https://www.youtube.com/results?search_query=Proper+techniques+for+holding+a+shopping+bag&amp;sp=EgQgAXAB</t>
        </is>
      </c>
    </row>
    <row r="10227" ht="25.5" customHeight="1">
      <c r="A10227" t="inlineStr">
        <is>
          <t>Holding a bag</t>
        </is>
      </c>
      <c r="B10227" t="inlineStr">
        <is>
          <t>How to hold a punching bag for training</t>
        </is>
      </c>
      <c r="C10227"/>
      <c r="D10227"/>
      <c r="E10227" t="inlineStr">
        <is>
          <t>https://www.youtube.com/results?search_query=How+to+hold+a+punching+bag+for+training&amp;sp=EgQgAXAB</t>
        </is>
      </c>
    </row>
    <row r="10228" ht="25.5" customHeight="1">
      <c r="A10228" t="inlineStr">
        <is>
          <t>Holding a bag</t>
        </is>
      </c>
      <c r="B10228" t="inlineStr">
        <is>
          <t>How to hold a bag to prevent shoulder pain</t>
        </is>
      </c>
      <c r="C10228"/>
      <c r="D10228"/>
      <c r="E10228" t="inlineStr">
        <is>
          <t>https://www.youtube.com/results?search_query=How+to+hold+a+bag+to+prevent+shoulder+pain&amp;sp=EgQgAXAB</t>
        </is>
      </c>
    </row>
    <row r="10229" ht="25.5" customHeight="1">
      <c r="A10229" t="inlineStr">
        <is>
          <t>Holding a bag</t>
        </is>
      </c>
      <c r="B10229" t="inlineStr">
        <is>
          <t>Exercise for holding a bag longer</t>
        </is>
      </c>
      <c r="C10229"/>
      <c r="D10229"/>
      <c r="E10229" t="inlineStr">
        <is>
          <t>https://www.youtube.com/results?search_query=Exercise+for+holding+a+bag+longer&amp;sp=EgQgAXAB</t>
        </is>
      </c>
    </row>
    <row r="10230" ht="25.5" customHeight="1">
      <c r="A10230" t="inlineStr">
        <is>
          <t>Holding a bag</t>
        </is>
      </c>
      <c r="B10230" t="inlineStr">
        <is>
          <t>Different ways to hold a handbag</t>
        </is>
      </c>
      <c r="C10230"/>
      <c r="D10230"/>
      <c r="E10230" t="inlineStr">
        <is>
          <t>https://www.youtube.com/results?search_query=Different+ways+to+hold+a+handbag&amp;sp=EgQgAXAB</t>
        </is>
      </c>
    </row>
    <row r="10231" ht="25.5" customHeight="1">
      <c r="A10231" t="inlineStr">
        <is>
          <t>Holding a bag</t>
        </is>
      </c>
      <c r="B10231" t="inlineStr">
        <is>
          <t>How to hold a bag while traveling</t>
        </is>
      </c>
      <c r="C10231"/>
      <c r="D10231"/>
      <c r="E10231" t="inlineStr">
        <is>
          <t>https://www.youtube.com/results?search_query=How+to+hold+a+bag+while+traveling&amp;sp=EgQgAXAB</t>
        </is>
      </c>
    </row>
    <row r="10232" ht="25.5" customHeight="1">
      <c r="A10232" t="inlineStr">
        <is>
          <t>Holding a bag</t>
        </is>
      </c>
      <c r="B10232" t="inlineStr">
        <is>
          <t>Day in the life of a professional bag holder</t>
        </is>
      </c>
      <c r="C10232"/>
      <c r="D10232"/>
      <c r="E10232" t="inlineStr">
        <is>
          <t>https://www.youtube.com/results?search_query=Day+in+the+life+of+a+professional+bag+holder&amp;sp=EgQgAXAB</t>
        </is>
      </c>
    </row>
    <row r="10233" ht="25.5" customHeight="1">
      <c r="A10233" t="inlineStr">
        <is>
          <t>Holding a bag</t>
        </is>
      </c>
      <c r="B10233" t="inlineStr">
        <is>
          <t>How to hold a bag in MMA training</t>
        </is>
      </c>
      <c r="C10233"/>
      <c r="D10233"/>
      <c r="E10233" t="inlineStr">
        <is>
          <t>https://www.youtube.com/results?search_query=How+to+hold+a+bag+in+MMA+training&amp;sp=EgQgAXAB</t>
        </is>
      </c>
    </row>
    <row r="10234" ht="25.5" customHeight="1">
      <c r="A10234" t="inlineStr">
        <is>
          <t>Opening a bag</t>
        </is>
      </c>
      <c r="B10234" t="inlineStr">
        <is>
          <t>Opening a bag tutorial</t>
        </is>
      </c>
      <c r="C10234"/>
      <c r="D10234"/>
      <c r="E10234" t="inlineStr">
        <is>
          <t>https://www.youtube.com/results?search_query=Opening+a+bag+tutorial&amp;sp=EgQgAXAB</t>
        </is>
      </c>
    </row>
    <row r="10235" ht="25.5" customHeight="1">
      <c r="A10235" t="inlineStr">
        <is>
          <t>Opening a bag</t>
        </is>
      </c>
      <c r="B10235" t="inlineStr">
        <is>
          <t>How to open a bag efficiently</t>
        </is>
      </c>
      <c r="C10235"/>
      <c r="D10235"/>
      <c r="E10235" t="inlineStr">
        <is>
          <t>https://www.youtube.com/results?search_query=How+to+open+a+bag+efficiently&amp;sp=EgQgAXAB</t>
        </is>
      </c>
    </row>
    <row r="10236" ht="25.5" customHeight="1">
      <c r="A10236" t="inlineStr">
        <is>
          <t>Opening a bag</t>
        </is>
      </c>
      <c r="B10236" t="inlineStr">
        <is>
          <t>Techniques to open different types of bags</t>
        </is>
      </c>
      <c r="C10236"/>
      <c r="D10236"/>
      <c r="E10236" t="inlineStr">
        <is>
          <t>https://www.youtube.com/results?search_query=Techniques+to+open+different+types+of+bags&amp;sp=EgQgAXAB</t>
        </is>
      </c>
    </row>
    <row r="10237" ht="25.5" customHeight="1">
      <c r="A10237" t="inlineStr">
        <is>
          <t>Opening a bag</t>
        </is>
      </c>
      <c r="B10237" t="inlineStr">
        <is>
          <t>Easy ways to open plastic bags</t>
        </is>
      </c>
      <c r="C10237"/>
      <c r="D10237"/>
      <c r="E10237" t="inlineStr">
        <is>
          <t>https://www.youtube.com/results?search_query=Easy+ways+to+open+plastic+bags&amp;sp=EgQgAXAB</t>
        </is>
      </c>
    </row>
    <row r="10238" ht="25.5" customHeight="1">
      <c r="A10238" t="inlineStr">
        <is>
          <t>Opening a bag</t>
        </is>
      </c>
      <c r="B10238" t="inlineStr">
        <is>
          <t>Broadening your skills: opening a bag</t>
        </is>
      </c>
      <c r="C10238"/>
      <c r="D10238"/>
      <c r="E10238" t="inlineStr">
        <is>
          <t>https://www.youtube.com/results?search_query=Broadening+your+skills:+opening+a+bag&amp;sp=EgQgAXAB</t>
        </is>
      </c>
    </row>
    <row r="10239" ht="25.5" customHeight="1">
      <c r="A10239" t="inlineStr">
        <is>
          <t>Opening a bag</t>
        </is>
      </c>
      <c r="B10239" t="inlineStr">
        <is>
          <t>Nondamaging ways to open a bag</t>
        </is>
      </c>
      <c r="C10239"/>
      <c r="D10239"/>
      <c r="E10239" t="inlineStr">
        <is>
          <t>https://www.youtube.com/results?search_query=Nondamaging+ways+to+open+a+bag&amp;sp=EgQgAXAB</t>
        </is>
      </c>
    </row>
    <row r="10240" ht="25.5" customHeight="1">
      <c r="A10240" t="inlineStr">
        <is>
          <t>Opening a bag</t>
        </is>
      </c>
      <c r="B10240" t="inlineStr">
        <is>
          <t>Day in the life of a grocery checker: opening bags</t>
        </is>
      </c>
      <c r="C10240"/>
      <c r="D10240"/>
      <c r="E10240" t="inlineStr">
        <is>
          <t>https://www.youtube.com/results?search_query=Day+in+the+life+of+a+grocery+checker:+opening+bags&amp;sp=EgQgAXAB</t>
        </is>
      </c>
    </row>
    <row r="10241" ht="25.5" customHeight="1">
      <c r="A10241" t="inlineStr">
        <is>
          <t>Opening a bag</t>
        </is>
      </c>
      <c r="B10241" t="inlineStr">
        <is>
          <t>Life hacks on opening a tightly sealed bag</t>
        </is>
      </c>
      <c r="C10241"/>
      <c r="D10241"/>
      <c r="E10241" t="inlineStr">
        <is>
          <t>https://www.youtube.com/results?search_query=Life+hacks+on+opening+a+tightly+sealed+bag&amp;sp=EgQgAXAB</t>
        </is>
      </c>
    </row>
    <row r="10242" ht="25.5" customHeight="1">
      <c r="A10242" t="inlineStr">
        <is>
          <t>Opening a bag</t>
        </is>
      </c>
      <c r="B10242" t="inlineStr">
        <is>
          <t>Professional guidance on how to open a bag</t>
        </is>
      </c>
      <c r="C10242"/>
      <c r="D10242"/>
      <c r="E10242" t="inlineStr">
        <is>
          <t>https://www.youtube.com/results?search_query=Professional+guidance+on+how+to+open+a+bag&amp;sp=EgQgAXAB</t>
        </is>
      </c>
    </row>
    <row r="10243" ht="25.5" customHeight="1">
      <c r="A10243" t="inlineStr">
        <is>
          <t>Opening a bag</t>
        </is>
      </c>
      <c r="B10243" t="inlineStr">
        <is>
          <t>Effective ways to open a bag without tearing it</t>
        </is>
      </c>
      <c r="C10243"/>
      <c r="D10243"/>
      <c r="E10243" t="inlineStr">
        <is>
          <t>https://www.youtube.com/results?search_query=Effective+ways+to+open+a+bag+without+tearing+it&amp;sp=EgQgAXAB</t>
        </is>
      </c>
    </row>
    <row r="10244" ht="25.5" customHeight="1">
      <c r="A10244" t="inlineStr">
        <is>
          <t>Putting a bag somewhere</t>
        </is>
      </c>
      <c r="B10244" t="inlineStr">
        <is>
          <t>How to properly pack a bag</t>
        </is>
      </c>
      <c r="C10244"/>
      <c r="D10244"/>
      <c r="E10244" t="inlineStr">
        <is>
          <t>https://www.youtube.com/results?search_query=How+to+properly+pack+a+bag&amp;sp=EgQgAXAB</t>
        </is>
      </c>
    </row>
    <row r="10245" ht="25.5" customHeight="1">
      <c r="A10245" t="inlineStr">
        <is>
          <t>Putting a bag somewhere</t>
        </is>
      </c>
      <c r="B10245" t="inlineStr">
        <is>
          <t>Best ways to store bags</t>
        </is>
      </c>
      <c r="C10245"/>
      <c r="D10245"/>
      <c r="E10245" t="inlineStr">
        <is>
          <t>https://www.youtube.com/results?search_query=Best+ways+to+store+bags&amp;sp=EgQgAXAB</t>
        </is>
      </c>
    </row>
    <row r="10246" ht="25.5" customHeight="1">
      <c r="A10246" t="inlineStr">
        <is>
          <t>Putting a bag somewhere</t>
        </is>
      </c>
      <c r="B10246" t="inlineStr">
        <is>
          <t>Tips on organizing bags at home</t>
        </is>
      </c>
      <c r="C10246"/>
      <c r="D10246"/>
      <c r="E10246" t="inlineStr">
        <is>
          <t>https://www.youtube.com/results?search_query=Tips+on+organizing+bags+at+home&amp;sp=EgQgAXAB</t>
        </is>
      </c>
    </row>
    <row r="10247" ht="25.5" customHeight="1">
      <c r="A10247" t="inlineStr">
        <is>
          <t>Putting a bag somewhere</t>
        </is>
      </c>
      <c r="B10247" t="inlineStr">
        <is>
          <t>How to store bags in small spaces</t>
        </is>
      </c>
      <c r="C10247"/>
      <c r="D10247"/>
      <c r="E10247" t="inlineStr">
        <is>
          <t>https://www.youtube.com/results?search_query=How+to+store+bags+in+small+spaces&amp;sp=EgQgAXAB</t>
        </is>
      </c>
    </row>
    <row r="10248" ht="25.5" customHeight="1">
      <c r="A10248" t="inlineStr">
        <is>
          <t>Putting a bag somewhere</t>
        </is>
      </c>
      <c r="B10248" t="inlineStr">
        <is>
          <t>DIY bag storage solutions</t>
        </is>
      </c>
      <c r="C10248"/>
      <c r="D10248"/>
      <c r="E10248" t="inlineStr">
        <is>
          <t>https://www.youtube.com/results?search_query=DIY+bag+storage+solutions&amp;sp=EgQgAXAB</t>
        </is>
      </c>
    </row>
    <row r="10249" ht="25.5" customHeight="1">
      <c r="A10249" t="inlineStr">
        <is>
          <t>Putting a bag somewhere</t>
        </is>
      </c>
      <c r="B10249" t="inlineStr">
        <is>
          <t>Maximizing space: how to store bags in a closet</t>
        </is>
      </c>
      <c r="C10249"/>
      <c r="D10249"/>
      <c r="E10249" t="inlineStr">
        <is>
          <t>https://www.youtube.com/results?search_query=Maximizing+space:+how+to+store+bags+in+a+closet&amp;sp=EgQgAXAB</t>
        </is>
      </c>
    </row>
    <row r="10250" ht="25.5" customHeight="1">
      <c r="A10250" t="inlineStr">
        <is>
          <t>Putting a bag somewhere</t>
        </is>
      </c>
      <c r="B10250" t="inlineStr">
        <is>
          <t>Day in the life of a professional organizer: bag storage</t>
        </is>
      </c>
      <c r="C10250"/>
      <c r="D10250"/>
      <c r="E10250" t="inlineStr">
        <is>
          <t>https://www.youtube.com/results?search_query=Day+in+the+life+of+a+professional+organizer:+bag+storage&amp;sp=EgQgAXAB</t>
        </is>
      </c>
    </row>
    <row r="10251" ht="25.5" customHeight="1">
      <c r="A10251" t="inlineStr">
        <is>
          <t>Putting a bag somewhere</t>
        </is>
      </c>
      <c r="B10251" t="inlineStr">
        <is>
          <t>How to put away grocery bags</t>
        </is>
      </c>
      <c r="C10251"/>
      <c r="D10251"/>
      <c r="E10251" t="inlineStr">
        <is>
          <t>https://www.youtube.com/results?search_query=How+to+put+away+grocery+bags&amp;sp=EgQgAXAB</t>
        </is>
      </c>
    </row>
    <row r="10252" ht="25.5" customHeight="1">
      <c r="A10252" t="inlineStr">
        <is>
          <t>Putting a bag somewhere</t>
        </is>
      </c>
      <c r="B10252" t="inlineStr">
        <is>
          <t>How to fold bags for easy storage</t>
        </is>
      </c>
      <c r="C10252"/>
      <c r="D10252"/>
      <c r="E10252" t="inlineStr">
        <is>
          <t>https://www.youtube.com/results?search_query=How+to+fold+bags+for+easy+storage&amp;sp=EgQgAXAB</t>
        </is>
      </c>
    </row>
    <row r="10253" ht="25.5" customHeight="1">
      <c r="A10253" t="inlineStr">
        <is>
          <t>Putting a bag somewhere</t>
        </is>
      </c>
      <c r="B10253" t="inlineStr">
        <is>
          <t>Creative ways to display bags in a room</t>
        </is>
      </c>
      <c r="C10253"/>
      <c r="D10253"/>
      <c r="E10253" t="inlineStr">
        <is>
          <t>https://www.youtube.com/results?search_query=Creative+ways+to+display+bags+in+a+room&amp;sp=EgQgAXAB</t>
        </is>
      </c>
    </row>
    <row r="10254" ht="25.5" customHeight="1">
      <c r="A10254" t="inlineStr">
        <is>
          <t>Taking a bag from somewhere</t>
        </is>
      </c>
      <c r="B10254" t="inlineStr">
        <is>
          <t>How to pack a travel bag efficiently</t>
        </is>
      </c>
      <c r="C10254"/>
      <c r="D10254"/>
      <c r="E10254" t="inlineStr">
        <is>
          <t>https://www.youtube.com/results?search_query=How+to+pack+a+travel+bag+efficiently&amp;sp=EgQgAXAB</t>
        </is>
      </c>
    </row>
    <row r="10255" ht="25.5" customHeight="1">
      <c r="A10255" t="inlineStr">
        <is>
          <t>Taking a bag from somewhere</t>
        </is>
      </c>
      <c r="B10255" t="inlineStr">
        <is>
          <t>Tutorial on taking care of a leather bag</t>
        </is>
      </c>
      <c r="C10255"/>
      <c r="D10255"/>
      <c r="E10255" t="inlineStr">
        <is>
          <t>https://www.youtube.com/results?search_query=Tutorial+on+taking+care+of+a+leather+bag&amp;sp=EgQgAXAB</t>
        </is>
      </c>
    </row>
    <row r="10256" ht="25.5" customHeight="1">
      <c r="A10256" t="inlineStr">
        <is>
          <t>Taking a bag from somewhere</t>
        </is>
      </c>
      <c r="B10256" t="inlineStr">
        <is>
          <t>How to remove stains from a bag</t>
        </is>
      </c>
      <c r="C10256"/>
      <c r="D10256"/>
      <c r="E10256" t="inlineStr">
        <is>
          <t>https://www.youtube.com/results?search_query=How+to+remove+stains+from+a+bag&amp;sp=EgQgAXAB</t>
        </is>
      </c>
    </row>
    <row r="10257" ht="25.5" customHeight="1">
      <c r="A10257" t="inlineStr">
        <is>
          <t>Taking a bag from somewhere</t>
        </is>
      </c>
      <c r="B10257" t="inlineStr">
        <is>
          <t>Day in the life of a bag maker</t>
        </is>
      </c>
      <c r="C10257"/>
      <c r="D10257"/>
      <c r="E10257" t="inlineStr">
        <is>
          <t>https://www.youtube.com/results?search_query=Day+in+the+life+of+a+bag+maker&amp;sp=EgQgAXAB</t>
        </is>
      </c>
    </row>
    <row r="10258" ht="25.5" customHeight="1">
      <c r="A10258" t="inlineStr">
        <is>
          <t>Taking a bag from somewhere</t>
        </is>
      </c>
      <c r="B10258" t="inlineStr">
        <is>
          <t>Lessons on how to make a DIY bag</t>
        </is>
      </c>
      <c r="C10258"/>
      <c r="D10258"/>
      <c r="E10258" t="inlineStr">
        <is>
          <t>https://www.youtube.com/results?search_query=Lessons+on+how+to+make+a+DIY+bag&amp;sp=EgQgAXAB</t>
        </is>
      </c>
    </row>
    <row r="10259" ht="25.5" customHeight="1">
      <c r="A10259" t="inlineStr">
        <is>
          <t>Taking a bag from somewhere</t>
        </is>
      </c>
      <c r="B10259" t="inlineStr">
        <is>
          <t>Unpacking a hiking bag: necessary things to take</t>
        </is>
      </c>
      <c r="C10259"/>
      <c r="D10259"/>
      <c r="E10259" t="inlineStr">
        <is>
          <t>https://www.youtube.com/results?search_query=Unpacking+a+hiking+bag:+necessary+things+to+take&amp;sp=EgQgAXAB</t>
        </is>
      </c>
    </row>
    <row r="10260" ht="25.5" customHeight="1">
      <c r="A10260" t="inlineStr">
        <is>
          <t>Taking a bag from somewhere</t>
        </is>
      </c>
      <c r="B10260" t="inlineStr">
        <is>
          <t>Tips on how to choose the right bag for your needs</t>
        </is>
      </c>
      <c r="C10260"/>
      <c r="D10260"/>
      <c r="E10260" t="inlineStr">
        <is>
          <t>https://www.youtube.com/results?search_query=Tips+on+how+to+choose+the+right+bag+for+your+needs&amp;sp=EgQgAXAB</t>
        </is>
      </c>
    </row>
    <row r="10261" ht="25.5" customHeight="1">
      <c r="A10261" t="inlineStr">
        <is>
          <t>Taking a bag from somewhere</t>
        </is>
      </c>
      <c r="B10261" t="inlineStr">
        <is>
          <t>How to take measurements for a custom bag</t>
        </is>
      </c>
      <c r="C10261"/>
      <c r="D10261"/>
      <c r="E10261" t="inlineStr">
        <is>
          <t>https://www.youtube.com/results?search_query=How+to+take+measurements+for+a+custom+bag&amp;sp=EgQgAXAB</t>
        </is>
      </c>
    </row>
    <row r="10262" ht="25.5" customHeight="1">
      <c r="A10262" t="inlineStr">
        <is>
          <t>Taking a bag from somewhere</t>
        </is>
      </c>
      <c r="B10262" t="inlineStr">
        <is>
          <t>Guide to taking a bag through airport security</t>
        </is>
      </c>
      <c r="C10262"/>
      <c r="D10262"/>
      <c r="E10262" t="inlineStr">
        <is>
          <t>https://www.youtube.com/results?search_query=Guide+to+taking+a+bag+through+airport+security&amp;sp=EgQgAXAB</t>
        </is>
      </c>
    </row>
    <row r="10263" ht="25.5" customHeight="1">
      <c r="A10263" t="inlineStr">
        <is>
          <t>Taking a bag from somewhere</t>
        </is>
      </c>
      <c r="B10263" t="inlineStr">
        <is>
          <t>Proper way to take care of your designer bags</t>
        </is>
      </c>
      <c r="C10263"/>
      <c r="D10263"/>
      <c r="E10263" t="inlineStr">
        <is>
          <t>https://www.youtube.com/results?search_query=Proper+way+to+take+care+of+your+designer+bags&amp;sp=EgQgAXAB</t>
        </is>
      </c>
    </row>
    <row r="10264" ht="25.5" customHeight="1">
      <c r="A10264" t="inlineStr">
        <is>
          <t>Throwing a bag somewhere</t>
        </is>
      </c>
      <c r="B10264" t="inlineStr">
        <is>
          <t>How to throw a bag properly</t>
        </is>
      </c>
      <c r="C10264"/>
      <c r="D10264"/>
      <c r="E10264" t="inlineStr">
        <is>
          <t>https://www.youtube.com/results?search_query=How+to+throw+a+bag+properly&amp;sp=EgQgAXAB</t>
        </is>
      </c>
    </row>
    <row r="10265" ht="25.5" customHeight="1">
      <c r="A10265" t="inlineStr">
        <is>
          <t>Throwing a bag somewhere</t>
        </is>
      </c>
      <c r="B10265" t="inlineStr">
        <is>
          <t>Bag throwing techniques explained</t>
        </is>
      </c>
      <c r="C10265"/>
      <c r="D10265"/>
      <c r="E10265" t="inlineStr">
        <is>
          <t>https://www.youtube.com/results?search_query=Bag+throwing+techniques+explained&amp;sp=EgQgAXAB</t>
        </is>
      </c>
    </row>
    <row r="10266" ht="25.5" customHeight="1">
      <c r="A10266" t="inlineStr">
        <is>
          <t>Throwing a bag somewhere</t>
        </is>
      </c>
      <c r="B10266" t="inlineStr">
        <is>
          <t>Day in the life of a baggage handler</t>
        </is>
      </c>
      <c r="C10266"/>
      <c r="D10266"/>
      <c r="E10266" t="inlineStr">
        <is>
          <t>https://www.youtube.com/results?search_query=Day+in+the+life+of+a+baggage+handler&amp;sp=EgQgAXAB</t>
        </is>
      </c>
    </row>
    <row r="10267" ht="25.5" customHeight="1">
      <c r="A10267" t="inlineStr">
        <is>
          <t>Throwing a bag somewhere</t>
        </is>
      </c>
      <c r="B10267" t="inlineStr">
        <is>
          <t>Professional bag throwers in action</t>
        </is>
      </c>
      <c r="C10267"/>
      <c r="D10267"/>
      <c r="E10267" t="inlineStr">
        <is>
          <t>https://www.youtube.com/results?search_query=Professional+bag+throwers+in+action&amp;sp=EgQgAXAB</t>
        </is>
      </c>
    </row>
    <row r="10268" ht="25.5" customHeight="1">
      <c r="A10268" t="inlineStr">
        <is>
          <t>Throwing a bag somewhere</t>
        </is>
      </c>
      <c r="B10268" t="inlineStr">
        <is>
          <t>Tips and tricks on how to throw a bag</t>
        </is>
      </c>
      <c r="C10268"/>
      <c r="D10268"/>
      <c r="E10268" t="inlineStr">
        <is>
          <t>https://www.youtube.com/results?search_query=Tips+and+tricks+on+how+to+throw+a+bag&amp;sp=EgQgAXAB</t>
        </is>
      </c>
    </row>
    <row r="10269" ht="25.5" customHeight="1">
      <c r="A10269" t="inlineStr">
        <is>
          <t>Throwing a bag somewhere</t>
        </is>
      </c>
      <c r="B10269" t="inlineStr">
        <is>
          <t>Bag throw performance techniques</t>
        </is>
      </c>
      <c r="C10269"/>
      <c r="D10269"/>
      <c r="E10269" t="inlineStr">
        <is>
          <t>https://www.youtube.com/results?search_query=Bag+throw+performance+techniques&amp;sp=EgQgAXAB</t>
        </is>
      </c>
    </row>
    <row r="10270" ht="25.5" customHeight="1">
      <c r="A10270" t="inlineStr">
        <is>
          <t>Throwing a bag somewhere</t>
        </is>
      </c>
      <c r="B10270" t="inlineStr">
        <is>
          <t>Safe methods to throw a bag</t>
        </is>
      </c>
      <c r="C10270"/>
      <c r="D10270"/>
      <c r="E10270" t="inlineStr">
        <is>
          <t>https://www.youtube.com/results?search_query=Safe+methods+to+throw+a+bag&amp;sp=EgQgAXAB</t>
        </is>
      </c>
    </row>
    <row r="10271" ht="25.5" customHeight="1">
      <c r="A10271" t="inlineStr">
        <is>
          <t>Throwing a bag somewhere</t>
        </is>
      </c>
      <c r="B10271" t="inlineStr">
        <is>
          <t>How to pack and throw a bag for travel</t>
        </is>
      </c>
      <c r="C10271"/>
      <c r="D10271"/>
      <c r="E10271" t="inlineStr">
        <is>
          <t>https://www.youtube.com/results?search_query=How+to+pack+and+throw+a+bag+for+travel&amp;sp=EgQgAXAB</t>
        </is>
      </c>
    </row>
    <row r="10272" ht="25.5" customHeight="1">
      <c r="A10272" t="inlineStr">
        <is>
          <t>Throwing a bag somewhere</t>
        </is>
      </c>
      <c r="B10272" t="inlineStr">
        <is>
          <t>Competitive bag throwing events</t>
        </is>
      </c>
      <c r="C10272"/>
      <c r="D10272"/>
      <c r="E10272" t="inlineStr">
        <is>
          <t>https://www.youtube.com/results?search_query=Competitive+bag+throwing+events&amp;sp=EgQgAXAB</t>
        </is>
      </c>
    </row>
    <row r="10273" ht="25.5" customHeight="1">
      <c r="A10273" t="inlineStr">
        <is>
          <t>Throwing a bag somewhere</t>
        </is>
      </c>
      <c r="B10273" t="inlineStr">
        <is>
          <t>Improve your bag throwing skills</t>
        </is>
      </c>
      <c r="C10273"/>
      <c r="D10273"/>
      <c r="E10273" t="inlineStr">
        <is>
          <t>https://www.youtube.com/results?search_query=Improve+your+bag+throwing+skills&amp;sp=EgQgAXAB</t>
        </is>
      </c>
    </row>
    <row r="10274" ht="25.5" customHeight="1">
      <c r="A10274" t="inlineStr">
        <is>
          <t>Closing a book</t>
        </is>
      </c>
      <c r="B10274" t="inlineStr">
        <is>
          <t>How to close a book properly without damaging it</t>
        </is>
      </c>
      <c r="C10274"/>
      <c r="D10274"/>
      <c r="E10274" t="inlineStr">
        <is>
          <t>https://www.youtube.com/results?search_query=How+to+close+a+book+properly+without+damaging+it&amp;sp=EgQgAXAB</t>
        </is>
      </c>
    </row>
    <row r="10275" ht="25.5" customHeight="1">
      <c r="A10275" t="inlineStr">
        <is>
          <t>Closing a book</t>
        </is>
      </c>
      <c r="B10275" t="inlineStr">
        <is>
          <t>Correct way of closing books</t>
        </is>
      </c>
      <c r="C10275"/>
      <c r="D10275"/>
      <c r="E10275" t="inlineStr">
        <is>
          <t>https://www.youtube.com/results?search_query=Correct+way+of+closing+books&amp;sp=EgQgAXAB</t>
        </is>
      </c>
    </row>
    <row r="10276" ht="25.5" customHeight="1">
      <c r="A10276" t="inlineStr">
        <is>
          <t>Closing a book</t>
        </is>
      </c>
      <c r="B10276" t="inlineStr">
        <is>
          <t>Learning the art of closing a book</t>
        </is>
      </c>
      <c r="C10276"/>
      <c r="D10276"/>
      <c r="E10276" t="inlineStr">
        <is>
          <t>https://www.youtube.com/results?search_query=Learning+the+art+of+closing+a+book&amp;sp=EgQgAXAB</t>
        </is>
      </c>
    </row>
    <row r="10277" ht="25.5" customHeight="1">
      <c r="A10277" t="inlineStr">
        <is>
          <t>Closing a book</t>
        </is>
      </c>
      <c r="B10277" t="inlineStr">
        <is>
          <t>Proper technique to close a book</t>
        </is>
      </c>
      <c r="C10277"/>
      <c r="D10277"/>
      <c r="E10277" t="inlineStr">
        <is>
          <t>https://www.youtube.com/results?search_query=Proper+technique+to+close+a+book&amp;sp=EgQgAXAB</t>
        </is>
      </c>
    </row>
    <row r="10278" ht="25.5" customHeight="1">
      <c r="A10278" t="inlineStr">
        <is>
          <t>Closing a book</t>
        </is>
      </c>
      <c r="B10278" t="inlineStr">
        <is>
          <t>Techniques for safely closing antique books</t>
        </is>
      </c>
      <c r="C10278"/>
      <c r="D10278"/>
      <c r="E10278" t="inlineStr">
        <is>
          <t>https://www.youtube.com/results?search_query=Techniques+for+safely+closing+antique+books&amp;sp=EgQgAXAB</t>
        </is>
      </c>
    </row>
    <row r="10279" ht="25.5" customHeight="1">
      <c r="A10279" t="inlineStr">
        <is>
          <t>Closing a book</t>
        </is>
      </c>
      <c r="B10279" t="inlineStr">
        <is>
          <t>Steps to close a textbook without wear and tear</t>
        </is>
      </c>
      <c r="C10279"/>
      <c r="D10279"/>
      <c r="E10279" t="inlineStr">
        <is>
          <t>https://www.youtube.com/results?search_query=Steps+to+close+a+textbook+without+wear+and+tear&amp;sp=EgQgAXAB</t>
        </is>
      </c>
    </row>
    <row r="10280" ht="25.5" customHeight="1">
      <c r="A10280" t="inlineStr">
        <is>
          <t>Closing a book</t>
        </is>
      </c>
      <c r="B10280" t="inlineStr">
        <is>
          <t>Books closeting method</t>
        </is>
      </c>
      <c r="C10280"/>
      <c r="D10280"/>
      <c r="E10280" t="inlineStr">
        <is>
          <t>https://www.youtube.com/results?search_query=Books+closeting+method&amp;sp=EgQgAXAB</t>
        </is>
      </c>
    </row>
    <row r="10281" ht="25.5" customHeight="1">
      <c r="A10281" t="inlineStr">
        <is>
          <t>Closing a book</t>
        </is>
      </c>
      <c r="B10281" t="inlineStr">
        <is>
          <t>Preserving your book: how to close them correctly</t>
        </is>
      </c>
      <c r="C10281"/>
      <c r="D10281"/>
      <c r="E10281" t="inlineStr">
        <is>
          <t>https://www.youtube.com/results?search_query=Preserving+your+book:+how+to+close+them+correctly&amp;sp=EgQgAXAB</t>
        </is>
      </c>
    </row>
    <row r="10282" ht="25.5" customHeight="1">
      <c r="A10282" t="inlineStr">
        <is>
          <t>Closing a book</t>
        </is>
      </c>
      <c r="B10282" t="inlineStr">
        <is>
          <t>Day in the life of a librarian: Helping preserve books</t>
        </is>
      </c>
      <c r="C10282"/>
      <c r="D10282"/>
      <c r="E10282" t="inlineStr">
        <is>
          <t>https://www.youtube.com/results?search_query=Day+in+the+life+of+a+librarian:+Helping+preserve+books&amp;sp=EgQgAXAB</t>
        </is>
      </c>
    </row>
    <row r="10283" ht="25.5" customHeight="1">
      <c r="A10283" t="inlineStr">
        <is>
          <t>Closing a book</t>
        </is>
      </c>
      <c r="B10283" t="inlineStr">
        <is>
          <t>Tips and tricks: how to take care of books starting by closing them right</t>
        </is>
      </c>
      <c r="C10283"/>
      <c r="D10283"/>
      <c r="E10283" t="inlineStr">
        <is>
          <t>https://www.youtube.com/results?search_query=Tips+and+tricks:+how+to+take+care+of+books+starting+by+closing+them+right&amp;sp=EgQgAXAB</t>
        </is>
      </c>
    </row>
    <row r="10284" ht="25.5" customHeight="1">
      <c r="A10284" t="inlineStr">
        <is>
          <t>Holding a book</t>
        </is>
      </c>
      <c r="B10284" t="inlineStr">
        <is>
          <t>How to properly hold a book</t>
        </is>
      </c>
      <c r="C10284"/>
      <c r="D10284"/>
      <c r="E10284" t="inlineStr">
        <is>
          <t>https://www.youtube.com/results?search_query=How+to+properly+hold+a+book&amp;sp=EgQgAXAB</t>
        </is>
      </c>
    </row>
    <row r="10285" ht="25.5" customHeight="1">
      <c r="A10285" t="inlineStr">
        <is>
          <t>Holding a book</t>
        </is>
      </c>
      <c r="B10285" t="inlineStr">
        <is>
          <t>Learning to hold a book for children</t>
        </is>
      </c>
      <c r="C10285"/>
      <c r="D10285"/>
      <c r="E10285" t="inlineStr">
        <is>
          <t>https://www.youtube.com/results?search_query=Learning+to+hold+a+book+for+children&amp;sp=EgQgAXAB</t>
        </is>
      </c>
    </row>
    <row r="10286" ht="25.5" customHeight="1">
      <c r="A10286" t="inlineStr">
        <is>
          <t>Holding a book</t>
        </is>
      </c>
      <c r="B10286" t="inlineStr">
        <is>
          <t>Techniques for holding a large book</t>
        </is>
      </c>
      <c r="C10286"/>
      <c r="D10286"/>
      <c r="E10286" t="inlineStr">
        <is>
          <t>https://www.youtube.com/results?search_query=Techniques+for+holding+a+large+book&amp;sp=EgQgAXAB</t>
        </is>
      </c>
    </row>
    <row r="10287" ht="25.5" customHeight="1">
      <c r="A10287" t="inlineStr">
        <is>
          <t>Holding a book</t>
        </is>
      </c>
      <c r="B10287" t="inlineStr">
        <is>
          <t>Proper ways to hold a book while reading</t>
        </is>
      </c>
      <c r="C10287"/>
      <c r="D10287"/>
      <c r="E10287" t="inlineStr">
        <is>
          <t>https://www.youtube.com/results?search_query=Proper+ways+to+hold+a+book+while+reading&amp;sp=EgQgAXAB</t>
        </is>
      </c>
    </row>
    <row r="10288" ht="25.5" customHeight="1">
      <c r="A10288" t="inlineStr">
        <is>
          <t>Holding a book</t>
        </is>
      </c>
      <c r="B10288" t="inlineStr">
        <is>
          <t>Holding a book while lying down</t>
        </is>
      </c>
      <c r="C10288"/>
      <c r="D10288"/>
      <c r="E10288" t="inlineStr">
        <is>
          <t>https://www.youtube.com/results?search_query=Holding+a+book+while+lying+down&amp;sp=EgQgAXAB</t>
        </is>
      </c>
    </row>
    <row r="10289" ht="25.5" customHeight="1">
      <c r="A10289" t="inlineStr">
        <is>
          <t>Holding a book</t>
        </is>
      </c>
      <c r="B10289" t="inlineStr">
        <is>
          <t>Understanding the ergonomics of holding a book</t>
        </is>
      </c>
      <c r="C10289"/>
      <c r="D10289"/>
      <c r="E10289" t="inlineStr">
        <is>
          <t>https://www.youtube.com/results?search_query=Understanding+the+ergonomics+of+holding+a+book&amp;sp=EgQgAXAB</t>
        </is>
      </c>
    </row>
    <row r="10290" ht="25.5" customHeight="1">
      <c r="A10290" t="inlineStr">
        <is>
          <t>Holding a book</t>
        </is>
      </c>
      <c r="B10290" t="inlineStr">
        <is>
          <t>Day in the life of a librarian: holding and handling books</t>
        </is>
      </c>
      <c r="C10290"/>
      <c r="D10290"/>
      <c r="E10290" t="inlineStr">
        <is>
          <t>https://www.youtube.com/results?search_query=Day+in+the+life+of+a+librarian:+holding+and+handling+books&amp;sp=EgQgAXAB</t>
        </is>
      </c>
    </row>
    <row r="10291" ht="25.5" customHeight="1">
      <c r="A10291" t="inlineStr">
        <is>
          <t>Holding a book</t>
        </is>
      </c>
      <c r="B10291" t="inlineStr">
        <is>
          <t>How to protect a book spine when holding</t>
        </is>
      </c>
      <c r="C10291"/>
      <c r="D10291"/>
      <c r="E10291" t="inlineStr">
        <is>
          <t>https://www.youtube.com/results?search_query=How+to+protect+a+book+spine+when+holding&amp;sp=EgQgAXAB</t>
        </is>
      </c>
    </row>
    <row r="10292" ht="25.5" customHeight="1">
      <c r="A10292" t="inlineStr">
        <is>
          <t>Holding a book</t>
        </is>
      </c>
      <c r="B10292" t="inlineStr">
        <is>
          <t>Exercises for comfortable book holding</t>
        </is>
      </c>
      <c r="C10292"/>
      <c r="D10292"/>
      <c r="E10292" t="inlineStr">
        <is>
          <t>https://www.youtube.com/results?search_query=Exercises+for+comfortable+book+holding&amp;sp=EgQgAXAB</t>
        </is>
      </c>
    </row>
    <row r="10293" ht="25.5" customHeight="1">
      <c r="A10293" t="inlineStr">
        <is>
          <t>Holding a book</t>
        </is>
      </c>
      <c r="B10293" t="inlineStr">
        <is>
          <t>Guidelines for holding a book for reading to a group</t>
        </is>
      </c>
      <c r="C10293"/>
      <c r="D10293"/>
      <c r="E10293" t="inlineStr">
        <is>
          <t>https://www.youtube.com/results?search_query=Guidelines+for+holding+a+book+for+reading+to+a+group&amp;sp=EgQgAXAB</t>
        </is>
      </c>
    </row>
    <row r="10294" ht="25.5" customHeight="1">
      <c r="A10294" t="inlineStr">
        <is>
          <t>Opening a book</t>
        </is>
      </c>
      <c r="B10294" t="inlineStr">
        <is>
          <t>How to properly open a new book</t>
        </is>
      </c>
      <c r="C10294"/>
      <c r="D10294"/>
      <c r="E10294" t="inlineStr">
        <is>
          <t>https://www.youtube.com/results?search_query=How+to+properly+open+a+new+book&amp;sp=EgQgAXAB</t>
        </is>
      </c>
    </row>
    <row r="10295" ht="25.5" customHeight="1">
      <c r="A10295" t="inlineStr">
        <is>
          <t>Opening a book</t>
        </is>
      </c>
      <c r="B10295" t="inlineStr">
        <is>
          <t>Tips on opening an old book without damaging it</t>
        </is>
      </c>
      <c r="C10295"/>
      <c r="D10295"/>
      <c r="E10295" t="inlineStr">
        <is>
          <t>https://www.youtube.com/results?search_query=Tips+on+opening+an+old+book+without+damaging+it&amp;sp=EgQgAXAB</t>
        </is>
      </c>
    </row>
    <row r="10296" ht="25.5" customHeight="1">
      <c r="A10296" t="inlineStr">
        <is>
          <t>Opening a book</t>
        </is>
      </c>
      <c r="B10296" t="inlineStr">
        <is>
          <t>Tutorial on opening a book</t>
        </is>
      </c>
      <c r="C10296"/>
      <c r="D10296"/>
      <c r="E10296" t="inlineStr">
        <is>
          <t>https://www.youtube.com/results?search_query=Tutorial+on+opening+a+book&amp;sp=EgQgAXAB</t>
        </is>
      </c>
    </row>
    <row r="10297" ht="25.5" customHeight="1">
      <c r="A10297" t="inlineStr">
        <is>
          <t>Opening a book</t>
        </is>
      </c>
      <c r="B10297" t="inlineStr">
        <is>
          <t>Day in the life of a librarian: opening books</t>
        </is>
      </c>
      <c r="C10297"/>
      <c r="D10297"/>
      <c r="E10297" t="inlineStr">
        <is>
          <t>https://www.youtube.com/results?search_query=Day+in+the+life+of+a+librarian:+opening+books&amp;sp=EgQgAXAB</t>
        </is>
      </c>
    </row>
    <row r="10298" ht="25.5" customHeight="1">
      <c r="A10298" t="inlineStr">
        <is>
          <t>Opening a book</t>
        </is>
      </c>
      <c r="B10298" t="inlineStr">
        <is>
          <t>Techniques in opening a hardcover book</t>
        </is>
      </c>
      <c r="C10298"/>
      <c r="D10298"/>
      <c r="E10298" t="inlineStr">
        <is>
          <t>https://www.youtube.com/results?search_query=Techniques+in+opening+a+hardcover+book&amp;sp=EgQgAXAB</t>
        </is>
      </c>
    </row>
    <row r="10299" ht="25.5" customHeight="1">
      <c r="A10299" t="inlineStr">
        <is>
          <t>Opening a book</t>
        </is>
      </c>
      <c r="B10299" t="inlineStr">
        <is>
          <t>Proper way to open a paperback book</t>
        </is>
      </c>
      <c r="C10299"/>
      <c r="D10299"/>
      <c r="E10299" t="inlineStr">
        <is>
          <t>https://www.youtube.com/results?search_query=Proper+way+to+open+a+paperback+book&amp;sp=EgQgAXAB</t>
        </is>
      </c>
    </row>
    <row r="10300" ht="25.5" customHeight="1">
      <c r="A10300" t="inlineStr">
        <is>
          <t>Opening a book</t>
        </is>
      </c>
      <c r="B10300" t="inlineStr">
        <is>
          <t>Opening a novel without ruining the spine</t>
        </is>
      </c>
      <c r="C10300"/>
      <c r="D10300"/>
      <c r="E10300" t="inlineStr">
        <is>
          <t>https://www.youtube.com/results?search_query=Opening+a+novel+without+ruining+the+spine&amp;sp=EgQgAXAB</t>
        </is>
      </c>
    </row>
    <row r="10301" ht="25.5" customHeight="1">
      <c r="A10301" t="inlineStr">
        <is>
          <t>Opening a book</t>
        </is>
      </c>
      <c r="B10301" t="inlineStr">
        <is>
          <t>Steps to open and care for antique books</t>
        </is>
      </c>
      <c r="C10301"/>
      <c r="D10301"/>
      <c r="E10301" t="inlineStr">
        <is>
          <t>https://www.youtube.com/results?search_query=Steps+to+open+and+care+for+antique+books&amp;sp=EgQgAXAB</t>
        </is>
      </c>
    </row>
    <row r="10302" ht="25.5" customHeight="1">
      <c r="A10302" t="inlineStr">
        <is>
          <t>Opening a book</t>
        </is>
      </c>
      <c r="B10302" t="inlineStr">
        <is>
          <t>How to safely open a popup book</t>
        </is>
      </c>
      <c r="C10302"/>
      <c r="D10302"/>
      <c r="E10302" t="inlineStr">
        <is>
          <t>https://www.youtube.com/results?search_query=How+to+safely+open+a+popup+book&amp;sp=EgQgAXAB</t>
        </is>
      </c>
    </row>
    <row r="10303" ht="25.5" customHeight="1">
      <c r="A10303" t="inlineStr">
        <is>
          <t>Opening a book</t>
        </is>
      </c>
      <c r="B10303" t="inlineStr">
        <is>
          <t>DIY book maintenance: The right way to open a book</t>
        </is>
      </c>
      <c r="C10303"/>
      <c r="D10303"/>
      <c r="E10303" t="inlineStr">
        <is>
          <t>https://www.youtube.com/results?search_query=DIY+book+maintenance:+The+right+way+to+open+a+book&amp;sp=EgQgAXAB</t>
        </is>
      </c>
    </row>
    <row r="10304" ht="25.5" customHeight="1">
      <c r="A10304" t="inlineStr">
        <is>
          <t>Putting a book somewhere</t>
        </is>
      </c>
      <c r="B10304" t="inlineStr">
        <is>
          <t>How to properly store books</t>
        </is>
      </c>
      <c r="C10304"/>
      <c r="D10304"/>
      <c r="E10304" t="inlineStr">
        <is>
          <t>https://www.youtube.com/results?search_query=How+to+properly+store+books&amp;sp=EgQgAXAB</t>
        </is>
      </c>
    </row>
    <row r="10305" ht="25.5" customHeight="1">
      <c r="A10305" t="inlineStr">
        <is>
          <t>Putting a book somewhere</t>
        </is>
      </c>
      <c r="B10305" t="inlineStr">
        <is>
          <t>Organizing book collections efficiently</t>
        </is>
      </c>
      <c r="C10305"/>
      <c r="D10305"/>
      <c r="E10305" t="inlineStr">
        <is>
          <t>https://www.youtube.com/results?search_query=Organizing+book+collections+efficiently&amp;sp=EgQgAXAB</t>
        </is>
      </c>
    </row>
    <row r="10306" ht="25.5" customHeight="1">
      <c r="A10306" t="inlineStr">
        <is>
          <t>Putting a book somewhere</t>
        </is>
      </c>
      <c r="B10306" t="inlineStr">
        <is>
          <t>Bookshelves organization tips and tricks</t>
        </is>
      </c>
      <c r="C10306"/>
      <c r="D10306"/>
      <c r="E10306" t="inlineStr">
        <is>
          <t>https://www.youtube.com/results?search_query=Bookshelves+organization+tips+and+tricks&amp;sp=EgQgAXAB</t>
        </is>
      </c>
    </row>
    <row r="10307" ht="25.5" customHeight="1">
      <c r="A10307" t="inlineStr">
        <is>
          <t>Putting a book somewhere</t>
        </is>
      </c>
      <c r="B10307" t="inlineStr">
        <is>
          <t>Day in the life of a librarian</t>
        </is>
      </c>
      <c r="C10307"/>
      <c r="D10307"/>
      <c r="E10307" t="inlineStr">
        <is>
          <t>https://www.youtube.com/results?search_query=Day+in+the+life+of+a+librarian&amp;sp=EgQgAXAB</t>
        </is>
      </c>
    </row>
    <row r="10308" ht="25.5" customHeight="1">
      <c r="A10308" t="inlineStr">
        <is>
          <t>Putting a book somewhere</t>
        </is>
      </c>
      <c r="B10308" t="inlineStr">
        <is>
          <t>Preserving old books at home</t>
        </is>
      </c>
      <c r="C10308"/>
      <c r="D10308"/>
      <c r="E10308" t="inlineStr">
        <is>
          <t>https://www.youtube.com/results?search_query=Preserving+old+books+at+home&amp;sp=EgQgAXAB</t>
        </is>
      </c>
    </row>
    <row r="10309" ht="25.5" customHeight="1">
      <c r="A10309" t="inlineStr">
        <is>
          <t>Putting a book somewhere</t>
        </is>
      </c>
      <c r="B10309" t="inlineStr">
        <is>
          <t>How to display books creatively</t>
        </is>
      </c>
      <c r="C10309"/>
      <c r="D10309"/>
      <c r="E10309" t="inlineStr">
        <is>
          <t>https://www.youtube.com/results?search_query=How+to+display+books+creatively&amp;sp=EgQgAXAB</t>
        </is>
      </c>
    </row>
    <row r="10310" ht="25.5" customHeight="1">
      <c r="A10310" t="inlineStr">
        <is>
          <t>Putting a book somewhere</t>
        </is>
      </c>
      <c r="B10310" t="inlineStr">
        <is>
          <t>How to arrange books on a shelf</t>
        </is>
      </c>
      <c r="C10310"/>
      <c r="D10310"/>
      <c r="E10310" t="inlineStr">
        <is>
          <t>https://www.youtube.com/results?search_query=How+to+arrange+books+on+a+shelf&amp;sp=EgQgAXAB</t>
        </is>
      </c>
    </row>
    <row r="10311" ht="25.5" customHeight="1">
      <c r="A10311" t="inlineStr">
        <is>
          <t>Putting a book somewhere</t>
        </is>
      </c>
      <c r="B10311" t="inlineStr">
        <is>
          <t>Different methods to organize books</t>
        </is>
      </c>
      <c r="C10311"/>
      <c r="D10311"/>
      <c r="E10311" t="inlineStr">
        <is>
          <t>https://www.youtube.com/results?search_query=Different+methods+to+organize+books&amp;sp=EgQgAXAB</t>
        </is>
      </c>
    </row>
    <row r="10312" ht="25.5" customHeight="1">
      <c r="A10312" t="inlineStr">
        <is>
          <t>Putting a book somewhere</t>
        </is>
      </c>
      <c r="B10312" t="inlineStr">
        <is>
          <t>Creating a home library tutorial</t>
        </is>
      </c>
      <c r="C10312"/>
      <c r="D10312"/>
      <c r="E10312" t="inlineStr">
        <is>
          <t>https://www.youtube.com/results?search_query=Creating+a+home+library+tutorial&amp;sp=EgQgAXAB</t>
        </is>
      </c>
    </row>
    <row r="10313" ht="25.5" customHeight="1">
      <c r="A10313" t="inlineStr">
        <is>
          <t>Putting a book somewhere</t>
        </is>
      </c>
      <c r="B10313" t="inlineStr">
        <is>
          <t>Ideas for storing books in small spaces</t>
        </is>
      </c>
      <c r="C10313"/>
      <c r="D10313"/>
      <c r="E10313" t="inlineStr">
        <is>
          <t>https://www.youtube.com/results?search_query=Ideas+for+storing+books+in+small+spaces&amp;sp=EgQgAXAB</t>
        </is>
      </c>
    </row>
    <row r="10314" ht="25.5" customHeight="1">
      <c r="A10314" t="inlineStr">
        <is>
          <t>Smiling at a book</t>
        </is>
      </c>
      <c r="B10314" t="inlineStr">
        <is>
          <t>How to smile naturally while reading a book</t>
        </is>
      </c>
      <c r="C10314"/>
      <c r="D10314"/>
      <c r="E10314" t="inlineStr">
        <is>
          <t>https://www.youtube.com/results?search_query=How+to+smile+naturally+while+reading+a+book&amp;sp=EgQgAXAB</t>
        </is>
      </c>
    </row>
    <row r="10315" ht="25.5" customHeight="1">
      <c r="A10315" t="inlineStr">
        <is>
          <t>Smiling at a book</t>
        </is>
      </c>
      <c r="B10315" t="inlineStr">
        <is>
          <t>Improve your reading experience with smiling</t>
        </is>
      </c>
      <c r="C10315"/>
      <c r="D10315"/>
      <c r="E10315" t="inlineStr">
        <is>
          <t>https://www.youtube.com/results?search_query=Improve+your+reading+experience+with+smiling&amp;sp=EgQgAXAB</t>
        </is>
      </c>
    </row>
    <row r="10316" ht="25.5" customHeight="1">
      <c r="A10316" t="inlineStr">
        <is>
          <t>Smiling at a book</t>
        </is>
      </c>
      <c r="B10316" t="inlineStr">
        <is>
          <t>Ways to enjoy books more</t>
        </is>
      </c>
      <c r="C10316"/>
      <c r="D10316"/>
      <c r="E10316" t="inlineStr">
        <is>
          <t>https://www.youtube.com/results?search_query=Ways+to+enjoy+books+more&amp;sp=EgQgAXAB</t>
        </is>
      </c>
    </row>
    <row r="10317" ht="25.5" customHeight="1">
      <c r="A10317" t="inlineStr">
        <is>
          <t>Smiling at a book</t>
        </is>
      </c>
      <c r="B10317" t="inlineStr">
        <is>
          <t>Brightening your day with a book</t>
        </is>
      </c>
      <c r="C10317"/>
      <c r="D10317"/>
      <c r="E10317" t="inlineStr">
        <is>
          <t>https://www.youtube.com/results?search_query=Brightening+your+day+with+a+book&amp;sp=EgQgAXAB</t>
        </is>
      </c>
    </row>
    <row r="10318" ht="25.5" customHeight="1">
      <c r="A10318" t="inlineStr">
        <is>
          <t>Smiling at a book</t>
        </is>
      </c>
      <c r="B10318" t="inlineStr">
        <is>
          <t>Learn to love reading through smiling</t>
        </is>
      </c>
      <c r="C10318"/>
      <c r="D10318"/>
      <c r="E10318" t="inlineStr">
        <is>
          <t>https://www.youtube.com/results?search_query=Learn+to+love+reading+through+smiling&amp;sp=EgQgAXAB</t>
        </is>
      </c>
    </row>
    <row r="10319" ht="25.5" customHeight="1">
      <c r="A10319" t="inlineStr">
        <is>
          <t>Smiling at a book</t>
        </is>
      </c>
      <c r="B10319" t="inlineStr">
        <is>
          <t>Day in the life of a joyful reader</t>
        </is>
      </c>
      <c r="C10319"/>
      <c r="D10319"/>
      <c r="E10319" t="inlineStr">
        <is>
          <t>https://www.youtube.com/results?search_query=Day+in+the+life+of+a+joyful+reader&amp;sp=EgQgAXAB</t>
        </is>
      </c>
    </row>
    <row r="10320" ht="25.5" customHeight="1">
      <c r="A10320" t="inlineStr">
        <is>
          <t>Smiling at a book</t>
        </is>
      </c>
      <c r="B10320" t="inlineStr">
        <is>
          <t>Reading a book with a smile: Stepbystep guide</t>
        </is>
      </c>
      <c r="C10320"/>
      <c r="D10320"/>
      <c r="E10320" t="inlineStr">
        <is>
          <t>https://www.youtube.com/results?search_query=Reading+a+book+with+a+smile:+Stepbystep+guide&amp;sp=EgQgAXAB</t>
        </is>
      </c>
    </row>
    <row r="10321" ht="25.5" customHeight="1">
      <c r="A10321" t="inlineStr">
        <is>
          <t>Smiling at a book</t>
        </is>
      </c>
      <c r="B10321" t="inlineStr">
        <is>
          <t>Impact of smiling at a book on mood upliftment</t>
        </is>
      </c>
      <c r="C10321"/>
      <c r="D10321"/>
      <c r="E10321" t="inlineStr">
        <is>
          <t>https://www.youtube.com/results?search_query=Impact+of+smiling+at+a+book+on+mood+upliftment&amp;sp=EgQgAXAB</t>
        </is>
      </c>
    </row>
    <row r="10322" ht="25.5" customHeight="1">
      <c r="A10322" t="inlineStr">
        <is>
          <t>Smiling at a book</t>
        </is>
      </c>
      <c r="B10322" t="inlineStr">
        <is>
          <t>Book reading habits that bring joy</t>
        </is>
      </c>
      <c r="C10322"/>
      <c r="D10322"/>
      <c r="E10322" t="inlineStr">
        <is>
          <t>https://www.youtube.com/results?search_query=Book+reading+habits+that+bring+joy&amp;sp=EgQgAXAB</t>
        </is>
      </c>
    </row>
    <row r="10323" ht="25.5" customHeight="1">
      <c r="A10323" t="inlineStr">
        <is>
          <t>Smiling at a book</t>
        </is>
      </c>
      <c r="B10323" t="inlineStr">
        <is>
          <t>Smiling while reading: A new approach to mindfulness</t>
        </is>
      </c>
      <c r="C10323"/>
      <c r="D10323"/>
      <c r="E10323" t="inlineStr">
        <is>
          <t>https://www.youtube.com/results?search_query=Smiling+while+reading:+A+new+approach+to+mindfulness&amp;sp=EgQgAXAB</t>
        </is>
      </c>
    </row>
    <row r="10324" ht="25.5" customHeight="1">
      <c r="A10324" t="inlineStr">
        <is>
          <t>Taking a book from somewhere</t>
        </is>
      </c>
      <c r="B10324" t="inlineStr">
        <is>
          <t>How to properly handle and take a book from a shelf</t>
        </is>
      </c>
      <c r="C10324"/>
      <c r="D10324"/>
      <c r="E10324" t="inlineStr">
        <is>
          <t>https://www.youtube.com/results?search_query=How+to+properly+handle+and+take+a+book+from+a+shelf&amp;sp=EgQgAXAB</t>
        </is>
      </c>
    </row>
    <row r="10325" ht="25.5" customHeight="1">
      <c r="A10325" t="inlineStr">
        <is>
          <t>Taking a book from somewhere</t>
        </is>
      </c>
      <c r="B10325" t="inlineStr">
        <is>
          <t>How to borrow a book from a library</t>
        </is>
      </c>
      <c r="C10325"/>
      <c r="D10325"/>
      <c r="E10325" t="inlineStr">
        <is>
          <t>https://www.youtube.com/results?search_query=How+to+borrow+a+book+from+a+library&amp;sp=EgQgAXAB</t>
        </is>
      </c>
    </row>
    <row r="10326" ht="25.5" customHeight="1">
      <c r="A10326" t="inlineStr">
        <is>
          <t>Taking a book from somewhere</t>
        </is>
      </c>
      <c r="B10326" t="inlineStr">
        <is>
          <t>Proper etiquette when taking a book from a bookstore</t>
        </is>
      </c>
      <c r="C10326"/>
      <c r="D10326"/>
      <c r="E10326" t="inlineStr">
        <is>
          <t>https://www.youtube.com/results?search_query=Proper+etiquette+when+taking+a+book+from+a+bookstore&amp;sp=EgQgAXAB</t>
        </is>
      </c>
    </row>
    <row r="10327" ht="25.5" customHeight="1">
      <c r="A10327" t="inlineStr">
        <is>
          <t>Taking a book from somewhere</t>
        </is>
      </c>
      <c r="B10327" t="inlineStr">
        <is>
          <t>Taking a book from a public library  step by step guide</t>
        </is>
      </c>
      <c r="C10327"/>
      <c r="D10327"/>
      <c r="E10327" t="inlineStr">
        <is>
          <t>https://www.youtube.com/results?search_query=Taking+a+book+from+a+public+library++step+by+step+guide&amp;sp=EgQgAXAB</t>
        </is>
      </c>
    </row>
    <row r="10328" ht="25.5" customHeight="1">
      <c r="A10328" t="inlineStr">
        <is>
          <t>Taking a book from somewhere</t>
        </is>
      </c>
      <c r="B10328" t="inlineStr">
        <is>
          <t>Day in the life of a librarian  book borrowing process</t>
        </is>
      </c>
      <c r="C10328"/>
      <c r="D10328"/>
      <c r="E10328" t="inlineStr">
        <is>
          <t>https://www.youtube.com/results?search_query=Day+in+the+life+of+a+librarian++book+borrowing+process&amp;sp=EgQgAXAB</t>
        </is>
      </c>
    </row>
    <row r="10329" ht="25.5" customHeight="1">
      <c r="A10329" t="inlineStr">
        <is>
          <t>Taking a book from somewhere</t>
        </is>
      </c>
      <c r="B10329" t="inlineStr">
        <is>
          <t>Methods of taking a book from a library without damaging it</t>
        </is>
      </c>
      <c r="C10329"/>
      <c r="D10329"/>
      <c r="E10329" t="inlineStr">
        <is>
          <t>https://www.youtube.com/results?search_query=Methods+of+taking+a+book+from+a+library+without+damaging+it&amp;sp=EgQgAXAB</t>
        </is>
      </c>
    </row>
    <row r="10330" ht="25.5" customHeight="1">
      <c r="A10330" t="inlineStr">
        <is>
          <t>Taking a book from somewhere</t>
        </is>
      </c>
      <c r="B10330" t="inlineStr">
        <is>
          <t>How to choose and take a book from a book fair</t>
        </is>
      </c>
      <c r="C10330"/>
      <c r="D10330"/>
      <c r="E10330" t="inlineStr">
        <is>
          <t>https://www.youtube.com/results?search_query=How+to+choose+and+take+a+book+from+a+book+fair&amp;sp=EgQgAXAB</t>
        </is>
      </c>
    </row>
    <row r="10331" ht="25.5" customHeight="1">
      <c r="A10331" t="inlineStr">
        <is>
          <t>Taking a book from somewhere</t>
        </is>
      </c>
      <c r="B10331" t="inlineStr">
        <is>
          <t>Techniques for taking and preserving old books from a collection</t>
        </is>
      </c>
      <c r="C10331"/>
      <c r="D10331"/>
      <c r="E10331" t="inlineStr">
        <is>
          <t>https://www.youtube.com/results?search_query=Techniques+for+taking+and+preserving+old+books+from+a+collection&amp;sp=EgQgAXAB</t>
        </is>
      </c>
    </row>
    <row r="10332" ht="25.5" customHeight="1">
      <c r="A10332" t="inlineStr">
        <is>
          <t>Taking a book from somewhere</t>
        </is>
      </c>
      <c r="B10332" t="inlineStr">
        <is>
          <t>Unboxing and taking a new book from packaging</t>
        </is>
      </c>
      <c r="C10332"/>
      <c r="D10332"/>
      <c r="E10332" t="inlineStr">
        <is>
          <t>https://www.youtube.com/results?search_query=Unboxing+and+taking+a+new+book+from+packaging&amp;sp=EgQgAXAB</t>
        </is>
      </c>
    </row>
    <row r="10333" ht="25.5" customHeight="1">
      <c r="A10333" t="inlineStr">
        <is>
          <t>Taking a book from somewhere</t>
        </is>
      </c>
      <c r="B10333" t="inlineStr">
        <is>
          <t>Retrieving a book from a home library  how to tutorial</t>
        </is>
      </c>
      <c r="C10333"/>
      <c r="D10333"/>
      <c r="E10333" t="inlineStr">
        <is>
          <t>https://www.youtube.com/results?search_query=Retrieving+a+book+from+a+home+library++how+to+tutorial&amp;sp=EgQgAXAB</t>
        </is>
      </c>
    </row>
    <row r="10334" ht="25.5" customHeight="1">
      <c r="A10334" t="inlineStr">
        <is>
          <t>Throwing a book somewhere</t>
        </is>
      </c>
      <c r="B10334" t="inlineStr">
        <is>
          <t>How to throw a book for distance technique</t>
        </is>
      </c>
      <c r="C10334"/>
      <c r="D10334"/>
      <c r="E10334" t="inlineStr">
        <is>
          <t>https://www.youtube.com/results?search_query=How+to+throw+a+book+for+distance+technique&amp;sp=EgQgAXAB</t>
        </is>
      </c>
    </row>
    <row r="10335" ht="25.5" customHeight="1">
      <c r="A10335" t="inlineStr">
        <is>
          <t>Throwing a book somewhere</t>
        </is>
      </c>
      <c r="B10335" t="inlineStr">
        <is>
          <t>Complete guide to safely throwing a book</t>
        </is>
      </c>
      <c r="C10335"/>
      <c r="D10335"/>
      <c r="E10335" t="inlineStr">
        <is>
          <t>https://www.youtube.com/results?search_query=Complete+guide+to+safely+throwing+a+book&amp;sp=EgQgAXAB</t>
        </is>
      </c>
    </row>
    <row r="10336" ht="25.5" customHeight="1">
      <c r="A10336" t="inlineStr">
        <is>
          <t>Throwing a book somewhere</t>
        </is>
      </c>
      <c r="B10336" t="inlineStr">
        <is>
          <t>Throwing a book in different places</t>
        </is>
      </c>
      <c r="C10336"/>
      <c r="D10336"/>
      <c r="E10336" t="inlineStr">
        <is>
          <t>https://www.youtube.com/results?search_query=Throwing+a+book+in+different+places&amp;sp=EgQgAXAB</t>
        </is>
      </c>
    </row>
    <row r="10337" ht="25.5" customHeight="1">
      <c r="A10337" t="inlineStr">
        <is>
          <t>Throwing a book somewhere</t>
        </is>
      </c>
      <c r="B10337" t="inlineStr">
        <is>
          <t>Experiment: Throwing a book in various scenarios</t>
        </is>
      </c>
      <c r="C10337"/>
      <c r="D10337"/>
      <c r="E10337" t="inlineStr">
        <is>
          <t>https://www.youtube.com/results?search_query=Experiment:+Throwing+a+book+in+various+scenarios&amp;sp=EgQgAXAB</t>
        </is>
      </c>
    </row>
    <row r="10338" ht="25.5" customHeight="1">
      <c r="A10338" t="inlineStr">
        <is>
          <t>Throwing a book somewhere</t>
        </is>
      </c>
      <c r="B10338" t="inlineStr">
        <is>
          <t>Day in the life of a book thrower</t>
        </is>
      </c>
      <c r="C10338"/>
      <c r="D10338"/>
      <c r="E10338" t="inlineStr">
        <is>
          <t>https://www.youtube.com/results?search_query=Day+in+the+life+of+a+book+thrower&amp;sp=EgQgAXAB</t>
        </is>
      </c>
    </row>
    <row r="10339" ht="25.5" customHeight="1">
      <c r="A10339" t="inlineStr">
        <is>
          <t>Throwing a book somewhere</t>
        </is>
      </c>
      <c r="B10339" t="inlineStr">
        <is>
          <t>Book throwing challenge compilation</t>
        </is>
      </c>
      <c r="C10339"/>
      <c r="D10339"/>
      <c r="E10339" t="inlineStr">
        <is>
          <t>https://www.youtube.com/results?search_query=Book+throwing+challenge+compilation&amp;sp=EgQgAXAB</t>
        </is>
      </c>
    </row>
    <row r="10340" ht="25.5" customHeight="1">
      <c r="A10340" t="inlineStr">
        <is>
          <t>Throwing a book somewhere</t>
        </is>
      </c>
      <c r="B10340" t="inlineStr">
        <is>
          <t>Athletic techniques for throwing objects like books</t>
        </is>
      </c>
      <c r="C10340"/>
      <c r="D10340"/>
      <c r="E10340" t="inlineStr">
        <is>
          <t>https://www.youtube.com/results?search_query=Athletic+techniques+for+throwing+objects+like+books&amp;sp=EgQgAXAB</t>
        </is>
      </c>
    </row>
    <row r="10341" ht="25.5" customHeight="1">
      <c r="A10341" t="inlineStr">
        <is>
          <t>Throwing a book somewhere</t>
        </is>
      </c>
      <c r="B10341" t="inlineStr">
        <is>
          <t>Benefits of throwing a book: Physical test</t>
        </is>
      </c>
      <c r="C10341"/>
      <c r="D10341"/>
      <c r="E10341" t="inlineStr">
        <is>
          <t>https://www.youtube.com/results?search_query=Benefits+of+throwing+a+book:+Physical+test&amp;sp=EgQgAXAB</t>
        </is>
      </c>
    </row>
    <row r="10342" ht="25.5" customHeight="1">
      <c r="A10342" t="inlineStr">
        <is>
          <t>Throwing a book somewhere</t>
        </is>
      </c>
      <c r="B10342" t="inlineStr">
        <is>
          <t>Scientific analysis of throwing a book</t>
        </is>
      </c>
      <c r="C10342"/>
      <c r="D10342"/>
      <c r="E10342" t="inlineStr">
        <is>
          <t>https://www.youtube.com/results?search_query=Scientific+analysis+of+throwing+a+book&amp;sp=EgQgAXAB</t>
        </is>
      </c>
    </row>
    <row r="10343" ht="25.5" customHeight="1">
      <c r="A10343" t="inlineStr">
        <is>
          <t>Throwing a book somewhere</t>
        </is>
      </c>
      <c r="B10343" t="inlineStr">
        <is>
          <t>Funny ways to throw a book</t>
        </is>
      </c>
      <c r="C10343"/>
      <c r="D10343"/>
      <c r="E10343" t="inlineStr">
        <is>
          <t>https://www.youtube.com/results?search_query=Funny+ways+to+throw+a+book&amp;sp=EgQgAXAB</t>
        </is>
      </c>
    </row>
    <row r="10344" ht="25.5" customHeight="1">
      <c r="A10344" t="inlineStr">
        <is>
          <t>Watching/Reading/Looking at a book</t>
        </is>
      </c>
      <c r="B10344" t="inlineStr">
        <is>
          <t>How to effectively read a book</t>
        </is>
      </c>
      <c r="C10344"/>
      <c r="D10344"/>
      <c r="E10344" t="inlineStr">
        <is>
          <t>https://www.youtube.com/results?search_query=How+to+effectively+read+a+book&amp;sp=EgQgAXAB</t>
        </is>
      </c>
    </row>
    <row r="10345" ht="25.5" customHeight="1">
      <c r="A10345" t="inlineStr">
        <is>
          <t>Watching/Reading/Looking at a book</t>
        </is>
      </c>
      <c r="B10345" t="inlineStr">
        <is>
          <t>Guide for analyzing literature</t>
        </is>
      </c>
      <c r="C10345"/>
      <c r="D10345"/>
      <c r="E10345" t="inlineStr">
        <is>
          <t>https://www.youtube.com/results?search_query=Guide+for+analyzing+literature&amp;sp=EgQgAXAB</t>
        </is>
      </c>
    </row>
    <row r="10346" ht="25.5" customHeight="1">
      <c r="A10346" t="inlineStr">
        <is>
          <t>Watching/Reading/Looking at a book</t>
        </is>
      </c>
      <c r="B10346" t="inlineStr">
        <is>
          <t>Tips for better understanding a book</t>
        </is>
      </c>
      <c r="C10346"/>
      <c r="D10346"/>
      <c r="E10346" t="inlineStr">
        <is>
          <t>https://www.youtube.com/results?search_query=Tips+for+better+understanding+a+book&amp;sp=EgQgAXAB</t>
        </is>
      </c>
    </row>
    <row r="10347" ht="25.5" customHeight="1">
      <c r="A10347" t="inlineStr">
        <is>
          <t>Watching/Reading/Looking at a book</t>
        </is>
      </c>
      <c r="B10347" t="inlineStr">
        <is>
          <t>Reading techniques for comprehension</t>
        </is>
      </c>
      <c r="C10347"/>
      <c r="D10347"/>
      <c r="E10347" t="inlineStr">
        <is>
          <t>https://www.youtube.com/results?search_query=Reading+techniques+for+comprehension&amp;sp=EgQgAXAB</t>
        </is>
      </c>
    </row>
    <row r="10348" ht="25.5" customHeight="1">
      <c r="A10348" t="inlineStr">
        <is>
          <t>Watching/Reading/Looking at a book</t>
        </is>
      </c>
      <c r="B10348" t="inlineStr">
        <is>
          <t>Day in the life of a literature student</t>
        </is>
      </c>
      <c r="C10348"/>
      <c r="D10348"/>
      <c r="E10348" t="inlineStr">
        <is>
          <t>https://www.youtube.com/results?search_query=Day+in+the+life+of+a+literature+student&amp;sp=EgQgAXAB</t>
        </is>
      </c>
    </row>
    <row r="10349" ht="25.5" customHeight="1">
      <c r="A10349" t="inlineStr">
        <is>
          <t>Watching/Reading/Looking at a book</t>
        </is>
      </c>
      <c r="B10349" t="inlineStr">
        <is>
          <t>How to highlight and annotate a book</t>
        </is>
      </c>
      <c r="C10349"/>
      <c r="D10349"/>
      <c r="E10349" t="inlineStr">
        <is>
          <t>https://www.youtube.com/results?search_query=How+to+highlight+and+annotate+a+book&amp;sp=EgQgAXAB</t>
        </is>
      </c>
    </row>
    <row r="10350" ht="25.5" customHeight="1">
      <c r="A10350" t="inlineStr">
        <is>
          <t>Watching/Reading/Looking at a book</t>
        </is>
      </c>
      <c r="B10350" t="inlineStr">
        <is>
          <t>Breaking down the process of reading a book</t>
        </is>
      </c>
      <c r="C10350"/>
      <c r="D10350"/>
      <c r="E10350" t="inlineStr">
        <is>
          <t>https://www.youtube.com/results?search_query=Breaking+down+the+process+of+reading+a+book&amp;sp=EgQgAXAB</t>
        </is>
      </c>
    </row>
    <row r="10351" ht="25.5" customHeight="1">
      <c r="A10351" t="inlineStr">
        <is>
          <t>Watching/Reading/Looking at a book</t>
        </is>
      </c>
      <c r="B10351" t="inlineStr">
        <is>
          <t>How to enjoy reading a book</t>
        </is>
      </c>
      <c r="C10351"/>
      <c r="D10351"/>
      <c r="E10351" t="inlineStr">
        <is>
          <t>https://www.youtube.com/results?search_query=How+to+enjoy+reading+a+book&amp;sp=EgQgAXAB</t>
        </is>
      </c>
    </row>
    <row r="10352" ht="25.5" customHeight="1">
      <c r="A10352" t="inlineStr">
        <is>
          <t>Watching/Reading/Looking at a book</t>
        </is>
      </c>
      <c r="B10352" t="inlineStr">
        <is>
          <t>Techniques to remember what you read</t>
        </is>
      </c>
      <c r="C10352"/>
      <c r="D10352"/>
      <c r="E10352" t="inlineStr">
        <is>
          <t>https://www.youtube.com/results?search_query=Techniques+to+remember+what+you+read&amp;sp=EgQgAXAB</t>
        </is>
      </c>
    </row>
    <row r="10353" ht="25.5" customHeight="1">
      <c r="A10353" t="inlineStr">
        <is>
          <t>Watching/Reading/Looking at a book</t>
        </is>
      </c>
      <c r="B10353" t="inlineStr">
        <is>
          <t>Tutorial on translating literature.</t>
        </is>
      </c>
      <c r="C10353"/>
      <c r="D10353"/>
      <c r="E10353" t="inlineStr">
        <is>
          <t>https://www.youtube.com/results?search_query=Tutorial+on+translating+literature.&amp;sp=EgQgAXAB</t>
        </is>
      </c>
    </row>
    <row r="10354" ht="25.5" customHeight="1">
      <c r="A10354" t="inlineStr">
        <is>
          <t>Holding a towel/s</t>
        </is>
      </c>
      <c r="B10354" t="inlineStr">
        <is>
          <t>How to hold a towel correctly</t>
        </is>
      </c>
      <c r="C10354"/>
      <c r="D10354"/>
      <c r="E10354" t="inlineStr">
        <is>
          <t>https://www.youtube.com/results?search_query=How+to+hold+a+towel+correctly&amp;sp=EgQgAXAB</t>
        </is>
      </c>
    </row>
    <row r="10355" ht="25.5" customHeight="1">
      <c r="A10355" t="inlineStr">
        <is>
          <t>Holding a towel/s</t>
        </is>
      </c>
      <c r="B10355" t="inlineStr">
        <is>
          <t>Exercises with holding towels</t>
        </is>
      </c>
      <c r="C10355"/>
      <c r="D10355"/>
      <c r="E10355" t="inlineStr">
        <is>
          <t>https://www.youtube.com/results?search_query=Exercises+with+holding+towels&amp;sp=EgQgAXAB</t>
        </is>
      </c>
    </row>
    <row r="10356" ht="25.5" customHeight="1">
      <c r="A10356" t="inlineStr">
        <is>
          <t>Holding a towel/s</t>
        </is>
      </c>
      <c r="B10356" t="inlineStr">
        <is>
          <t>Day in life of a spa employee towel handling</t>
        </is>
      </c>
      <c r="C10356"/>
      <c r="D10356"/>
      <c r="E10356" t="inlineStr">
        <is>
          <t>https://www.youtube.com/results?search_query=Day+in+life+of+a+spa+employee+towel+handling&amp;sp=EgQgAXAB</t>
        </is>
      </c>
    </row>
    <row r="10357" ht="25.5" customHeight="1">
      <c r="A10357" t="inlineStr">
        <is>
          <t>Holding a towel/s</t>
        </is>
      </c>
      <c r="B10357" t="inlineStr">
        <is>
          <t>Correct way to hold a towel</t>
        </is>
      </c>
      <c r="C10357"/>
      <c r="D10357"/>
      <c r="E10357" t="inlineStr">
        <is>
          <t>https://www.youtube.com/results?search_query=Correct+way+to+hold+a+towel&amp;sp=EgQgAXAB</t>
        </is>
      </c>
    </row>
    <row r="10358" ht="25.5" customHeight="1">
      <c r="A10358" t="inlineStr">
        <is>
          <t>Holding a towel/s</t>
        </is>
      </c>
      <c r="B10358" t="inlineStr">
        <is>
          <t>DIY towel folding techniques</t>
        </is>
      </c>
      <c r="C10358"/>
      <c r="D10358"/>
      <c r="E10358" t="inlineStr">
        <is>
          <t>https://www.youtube.com/results?search_query=DIY+towel+folding+techniques&amp;sp=EgQgAXAB</t>
        </is>
      </c>
    </row>
    <row r="10359" ht="25.5" customHeight="1">
      <c r="A10359" t="inlineStr">
        <is>
          <t>Holding a towel/s</t>
        </is>
      </c>
      <c r="B10359" t="inlineStr">
        <is>
          <t>Towel handling in massage therapy</t>
        </is>
      </c>
      <c r="C10359"/>
      <c r="D10359"/>
      <c r="E10359" t="inlineStr">
        <is>
          <t>https://www.youtube.com/results?search_query=Towel+handling+in+massage+therapy&amp;sp=EgQgAXAB</t>
        </is>
      </c>
    </row>
    <row r="10360" ht="25.5" customHeight="1">
      <c r="A10360" t="inlineStr">
        <is>
          <t>Holding a towel/s</t>
        </is>
      </c>
      <c r="B10360" t="inlineStr">
        <is>
          <t>Towel tricks and tips for gym workouts</t>
        </is>
      </c>
      <c r="C10360"/>
      <c r="D10360"/>
      <c r="E10360" t="inlineStr">
        <is>
          <t>https://www.youtube.com/results?search_query=Towel+tricks+and+tips+for+gym+workouts&amp;sp=EgQgAXAB</t>
        </is>
      </c>
    </row>
    <row r="10361" ht="25.5" customHeight="1">
      <c r="A10361" t="inlineStr">
        <is>
          <t>Holding a towel/s</t>
        </is>
      </c>
      <c r="B10361" t="inlineStr">
        <is>
          <t>Hotel training for proper towel handling</t>
        </is>
      </c>
      <c r="C10361"/>
      <c r="D10361"/>
      <c r="E10361" t="inlineStr">
        <is>
          <t>https://www.youtube.com/results?search_query=Hotel+training+for+proper+towel+handling&amp;sp=EgQgAXAB</t>
        </is>
      </c>
    </row>
    <row r="10362" ht="25.5" customHeight="1">
      <c r="A10362" t="inlineStr">
        <is>
          <t>Holding a towel/s</t>
        </is>
      </c>
      <c r="B10362" t="inlineStr">
        <is>
          <t>How to hold a towel during a workout</t>
        </is>
      </c>
      <c r="C10362"/>
      <c r="D10362"/>
      <c r="E10362" t="inlineStr">
        <is>
          <t>https://www.youtube.com/results?search_query=How+to+hold+a+towel+during+a+workout&amp;sp=EgQgAXAB</t>
        </is>
      </c>
    </row>
    <row r="10363" ht="25.5" customHeight="1">
      <c r="A10363" t="inlineStr">
        <is>
          <t>Holding a towel/s</t>
        </is>
      </c>
      <c r="B10363" t="inlineStr">
        <is>
          <t>Training video: how to hold a bath towel properly</t>
        </is>
      </c>
      <c r="C10363"/>
      <c r="D10363"/>
      <c r="E10363" t="inlineStr">
        <is>
          <t>https://www.youtube.com/results?search_query=Training+video:+how+to+hold+a+bath+towel+properly&amp;sp=EgQgAXAB</t>
        </is>
      </c>
    </row>
    <row r="10364" ht="25.5" customHeight="1">
      <c r="A10364" t="inlineStr">
        <is>
          <t>Putting a towel/s somewhere</t>
        </is>
      </c>
      <c r="B10364" t="inlineStr">
        <is>
          <t>How to properly fold a towel for storage</t>
        </is>
      </c>
      <c r="C10364"/>
      <c r="D10364"/>
      <c r="E10364" t="inlineStr">
        <is>
          <t>https://www.youtube.com/results?search_query=How+to+properly+fold+a+towel+for+storage&amp;sp=EgQgAXAB</t>
        </is>
      </c>
    </row>
    <row r="10365" ht="25.5" customHeight="1">
      <c r="A10365" t="inlineStr">
        <is>
          <t>Putting a towel/s somewhere</t>
        </is>
      </c>
      <c r="B10365" t="inlineStr">
        <is>
          <t>Creative ways to hang towels in bathroom</t>
        </is>
      </c>
      <c r="C10365"/>
      <c r="D10365"/>
      <c r="E10365" t="inlineStr">
        <is>
          <t>https://www.youtube.com/results?search_query=Creative+ways+to+hang+towels+in+bathroom&amp;sp=EgQgAXAB</t>
        </is>
      </c>
    </row>
    <row r="10366" ht="25.5" customHeight="1">
      <c r="A10366" t="inlineStr">
        <is>
          <t>Putting a towel/s somewhere</t>
        </is>
      </c>
      <c r="B10366" t="inlineStr">
        <is>
          <t>DIY towel decor ideas</t>
        </is>
      </c>
      <c r="C10366"/>
      <c r="D10366"/>
      <c r="E10366" t="inlineStr">
        <is>
          <t>https://www.youtube.com/results?search_query=DIY+towel+decor+ideas&amp;sp=EgQgAXAB</t>
        </is>
      </c>
    </row>
    <row r="10367" ht="25.5" customHeight="1">
      <c r="A10367" t="inlineStr">
        <is>
          <t>Putting a towel/s somewhere</t>
        </is>
      </c>
      <c r="B10367" t="inlineStr">
        <is>
          <t>Day in the life of a hotel housekeeper</t>
        </is>
      </c>
      <c r="C10367"/>
      <c r="D10367"/>
      <c r="E10367" t="inlineStr">
        <is>
          <t>https://www.youtube.com/results?search_query=Day+in+the+life+of+a+hotel+housekeeper&amp;sp=EgQgAXAB</t>
        </is>
      </c>
    </row>
    <row r="10368" ht="25.5" customHeight="1">
      <c r="A10368" t="inlineStr">
        <is>
          <t>Putting a towel/s somewhere</t>
        </is>
      </c>
      <c r="B10368" t="inlineStr">
        <is>
          <t>How to make a towel animal</t>
        </is>
      </c>
      <c r="C10368"/>
      <c r="D10368"/>
      <c r="E10368" t="inlineStr">
        <is>
          <t>https://www.youtube.com/results?search_query=How+to+make+a+towel+animal&amp;sp=EgQgAXAB</t>
        </is>
      </c>
    </row>
    <row r="10369" ht="25.5" customHeight="1">
      <c r="A10369" t="inlineStr">
        <is>
          <t>Putting a towel/s somewhere</t>
        </is>
      </c>
      <c r="B10369" t="inlineStr">
        <is>
          <t>How to roll towels for spalike display</t>
        </is>
      </c>
      <c r="C10369"/>
      <c r="D10369"/>
      <c r="E10369" t="inlineStr">
        <is>
          <t>https://www.youtube.com/results?search_query=How+to+roll+towels+for+spalike+display&amp;sp=EgQgAXAB</t>
        </is>
      </c>
    </row>
    <row r="10370" ht="25.5" customHeight="1">
      <c r="A10370" t="inlineStr">
        <is>
          <t>Putting a towel/s somewhere</t>
        </is>
      </c>
      <c r="B10370" t="inlineStr">
        <is>
          <t>Storage hacks using towels</t>
        </is>
      </c>
      <c r="C10370"/>
      <c r="D10370"/>
      <c r="E10370" t="inlineStr">
        <is>
          <t>https://www.youtube.com/results?search_query=Storage+hacks+using+towels&amp;sp=EgQgAXAB</t>
        </is>
      </c>
    </row>
    <row r="10371" ht="25.5" customHeight="1">
      <c r="A10371" t="inlineStr">
        <is>
          <t>Putting a towel/s somewhere</t>
        </is>
      </c>
      <c r="B10371" t="inlineStr">
        <is>
          <t>How to wrap a gift using a towel</t>
        </is>
      </c>
      <c r="C10371"/>
      <c r="D10371"/>
      <c r="E10371" t="inlineStr">
        <is>
          <t>https://www.youtube.com/results?search_query=How+to+wrap+a+gift+using+a+towel&amp;sp=EgQgAXAB</t>
        </is>
      </c>
    </row>
    <row r="10372" ht="25.5" customHeight="1">
      <c r="A10372" t="inlineStr">
        <is>
          <t>Putting a towel/s somewhere</t>
        </is>
      </c>
      <c r="B10372" t="inlineStr">
        <is>
          <t>How to tie a towel into a beach bag</t>
        </is>
      </c>
      <c r="C10372"/>
      <c r="D10372"/>
      <c r="E10372" t="inlineStr">
        <is>
          <t>https://www.youtube.com/results?search_query=How+to+tie+a+towel+into+a+beach+bag&amp;sp=EgQgAXAB</t>
        </is>
      </c>
    </row>
    <row r="10373" ht="25.5" customHeight="1">
      <c r="A10373" t="inlineStr">
        <is>
          <t>Putting a towel/s somewhere</t>
        </is>
      </c>
      <c r="B10373" t="inlineStr">
        <is>
          <t>How to make a towel cake for bridal showers</t>
        </is>
      </c>
      <c r="C10373"/>
      <c r="D10373"/>
      <c r="E10373" t="inlineStr">
        <is>
          <t>https://www.youtube.com/results?search_query=How+to+make+a+towel+cake+for+bridal+showers&amp;sp=EgQgAXAB</t>
        </is>
      </c>
    </row>
    <row r="10374" ht="25.5" customHeight="1">
      <c r="A10374" t="inlineStr">
        <is>
          <t>Taking a towel/s from somewhere</t>
        </is>
      </c>
      <c r="B10374" t="inlineStr">
        <is>
          <t>How to neatly fold and store towels</t>
        </is>
      </c>
      <c r="C10374"/>
      <c r="D10374"/>
      <c r="E10374" t="inlineStr">
        <is>
          <t>https://www.youtube.com/results?search_query=How+to+neatly+fold+and+store+towels&amp;sp=EgQgAXAB</t>
        </is>
      </c>
    </row>
    <row r="10375" ht="25.5" customHeight="1">
      <c r="A10375" t="inlineStr">
        <is>
          <t>Taking a towel/s from somewhere</t>
        </is>
      </c>
      <c r="B10375" t="inlineStr">
        <is>
          <t>How to properly hang a towel</t>
        </is>
      </c>
      <c r="C10375"/>
      <c r="D10375"/>
      <c r="E10375" t="inlineStr">
        <is>
          <t>https://www.youtube.com/results?search_query=How+to+properly+hang+a+towel&amp;sp=EgQgAXAB</t>
        </is>
      </c>
    </row>
    <row r="10376" ht="25.5" customHeight="1">
      <c r="A10376" t="inlineStr">
        <is>
          <t>Taking a towel/s from somewhere</t>
        </is>
      </c>
      <c r="B10376" t="inlineStr">
        <is>
          <t>Techniques for rolling towels for easy storage</t>
        </is>
      </c>
      <c r="C10376"/>
      <c r="D10376"/>
      <c r="E10376" t="inlineStr">
        <is>
          <t>https://www.youtube.com/results?search_query=Techniques+for+rolling+towels+for+easy+storage&amp;sp=EgQgAXAB</t>
        </is>
      </c>
    </row>
    <row r="10377" ht="25.5" customHeight="1">
      <c r="A10377" t="inlineStr">
        <is>
          <t>Taking a towel/s from somewhere</t>
        </is>
      </c>
      <c r="B10377" t="inlineStr">
        <is>
          <t>Proper etiquette for using shared towels</t>
        </is>
      </c>
      <c r="C10377"/>
      <c r="D10377"/>
      <c r="E10377" t="inlineStr">
        <is>
          <t>https://www.youtube.com/results?search_query=Proper+etiquette+for+using+shared+towels&amp;sp=EgQgAXAB</t>
        </is>
      </c>
    </row>
    <row r="10378" ht="25.5" customHeight="1">
      <c r="A10378" t="inlineStr">
        <is>
          <t>Taking a towel/s from somewhere</t>
        </is>
      </c>
      <c r="B10378" t="inlineStr">
        <is>
          <t>How to use a towel workout at home</t>
        </is>
      </c>
      <c r="C10378"/>
      <c r="D10378"/>
      <c r="E10378" t="inlineStr">
        <is>
          <t>https://www.youtube.com/results?search_query=How+to+use+a+towel+workout+at+home&amp;sp=EgQgAXAB</t>
        </is>
      </c>
    </row>
    <row r="10379" ht="25.5" customHeight="1">
      <c r="A10379" t="inlineStr">
        <is>
          <t>Taking a towel/s from somewhere</t>
        </is>
      </c>
      <c r="B10379" t="inlineStr">
        <is>
          <t>How to create a towel animal</t>
        </is>
      </c>
      <c r="C10379"/>
      <c r="D10379"/>
      <c r="E10379" t="inlineStr">
        <is>
          <t>https://www.youtube.com/results?search_query=How+to+create+a+towel+animal&amp;sp=EgQgAXAB</t>
        </is>
      </c>
    </row>
    <row r="10380" ht="25.5" customHeight="1">
      <c r="A10380" t="inlineStr">
        <is>
          <t>Taking a towel/s from somewhere</t>
        </is>
      </c>
      <c r="B10380" t="inlineStr">
        <is>
          <t>A day in the life of a hotel housekeeper</t>
        </is>
      </c>
      <c r="C10380"/>
      <c r="D10380"/>
      <c r="E10380" t="inlineStr">
        <is>
          <t>https://www.youtube.com/results?search_query=A+day+in+the+life+of+a+hotel+housekeeper&amp;sp=EgQgAXAB</t>
        </is>
      </c>
    </row>
    <row r="10381" ht="25.5" customHeight="1">
      <c r="A10381" t="inlineStr">
        <is>
          <t>Taking a towel/s from somewhere</t>
        </is>
      </c>
      <c r="B10381" t="inlineStr">
        <is>
          <t>How to pick the right bath towel</t>
        </is>
      </c>
      <c r="C10381"/>
      <c r="D10381"/>
      <c r="E10381" t="inlineStr">
        <is>
          <t>https://www.youtube.com/results?search_query=How+to+pick+the+right+bath+towel&amp;sp=EgQgAXAB</t>
        </is>
      </c>
    </row>
    <row r="10382" ht="25.5" customHeight="1">
      <c r="A10382" t="inlineStr">
        <is>
          <t>Taking a towel/s from somewhere</t>
        </is>
      </c>
      <c r="B10382" t="inlineStr">
        <is>
          <t>Great towel organizing ideas for small bathrooms</t>
        </is>
      </c>
      <c r="C10382"/>
      <c r="D10382"/>
      <c r="E10382" t="inlineStr">
        <is>
          <t>https://www.youtube.com/results?search_query=Great+towel+organizing+ideas+for+small+bathrooms&amp;sp=EgQgAXAB</t>
        </is>
      </c>
    </row>
    <row r="10383" ht="25.5" customHeight="1">
      <c r="A10383" t="inlineStr">
        <is>
          <t>Taking a towel/s from somewhere</t>
        </is>
      </c>
      <c r="B10383" t="inlineStr">
        <is>
          <t>Effective methods for packing towels for travel</t>
        </is>
      </c>
      <c r="C10383"/>
      <c r="D10383"/>
      <c r="E10383" t="inlineStr">
        <is>
          <t>https://www.youtube.com/results?search_query=Effective+methods+for+packing+towels+for+travel&amp;sp=EgQgAXAB</t>
        </is>
      </c>
    </row>
    <row r="10384" ht="25.5" customHeight="1">
      <c r="A10384" t="inlineStr">
        <is>
          <t>Throwing a towel/s somewhere</t>
        </is>
      </c>
      <c r="B10384" t="inlineStr">
        <is>
          <t>How to throw a towel properly</t>
        </is>
      </c>
      <c r="C10384"/>
      <c r="D10384"/>
      <c r="E10384" t="inlineStr">
        <is>
          <t>https://www.youtube.com/results?search_query=How+to+throw+a+towel+properly&amp;sp=EgQgAXAB</t>
        </is>
      </c>
    </row>
    <row r="10385" ht="25.5" customHeight="1">
      <c r="A10385" t="inlineStr">
        <is>
          <t>Throwing a towel/s somewhere</t>
        </is>
      </c>
      <c r="B10385" t="inlineStr">
        <is>
          <t>Techniques for throwing a towel effectively</t>
        </is>
      </c>
      <c r="C10385"/>
      <c r="D10385"/>
      <c r="E10385" t="inlineStr">
        <is>
          <t>https://www.youtube.com/results?search_query=Techniques+for+throwing+a+towel+effectively&amp;sp=EgQgAXAB</t>
        </is>
      </c>
    </row>
    <row r="10386" ht="25.5" customHeight="1">
      <c r="A10386" t="inlineStr">
        <is>
          <t>Throwing a towel/s somewhere</t>
        </is>
      </c>
      <c r="B10386" t="inlineStr">
        <is>
          <t>Day in the life of a professional towel thrower</t>
        </is>
      </c>
      <c r="C10386"/>
      <c r="D10386"/>
      <c r="E10386" t="inlineStr">
        <is>
          <t>https://www.youtube.com/results?search_query=Day+in+the+life+of+a+professional+towel+thrower&amp;sp=EgQgAXAB</t>
        </is>
      </c>
    </row>
    <row r="10387" ht="25.5" customHeight="1">
      <c r="A10387" t="inlineStr">
        <is>
          <t>Throwing a towel/s somewhere</t>
        </is>
      </c>
      <c r="B10387" t="inlineStr">
        <is>
          <t>Towel throwing tutorial: beginning to advanced</t>
        </is>
      </c>
      <c r="C10387"/>
      <c r="D10387"/>
      <c r="E10387" t="inlineStr">
        <is>
          <t>https://www.youtube.com/results?search_query=Towel+throwing+tutorial:+beginning+to+advanced&amp;sp=EgQgAXAB</t>
        </is>
      </c>
    </row>
    <row r="10388" ht="25.5" customHeight="1">
      <c r="A10388" t="inlineStr">
        <is>
          <t>Throwing a towel/s somewhere</t>
        </is>
      </c>
      <c r="B10388" t="inlineStr">
        <is>
          <t>The art of towel throwing: getting it right</t>
        </is>
      </c>
      <c r="C10388"/>
      <c r="D10388"/>
      <c r="E10388" t="inlineStr">
        <is>
          <t>https://www.youtube.com/results?search_query=The+art+of+towel+throwing:+getting+it+right&amp;sp=EgQgAXAB</t>
        </is>
      </c>
    </row>
    <row r="10389" ht="25.5" customHeight="1">
      <c r="A10389" t="inlineStr">
        <is>
          <t>Throwing a towel/s somewhere</t>
        </is>
      </c>
      <c r="B10389" t="inlineStr">
        <is>
          <t>Impact of towel throwing on target</t>
        </is>
      </c>
      <c r="C10389"/>
      <c r="D10389"/>
      <c r="E10389" t="inlineStr">
        <is>
          <t>https://www.youtube.com/results?search_query=Impact+of+towel+throwing+on+target&amp;sp=EgQgAXAB</t>
        </is>
      </c>
    </row>
    <row r="10390" ht="25.5" customHeight="1">
      <c r="A10390" t="inlineStr">
        <is>
          <t>Throwing a towel/s somewhere</t>
        </is>
      </c>
      <c r="B10390" t="inlineStr">
        <is>
          <t>Howto guide: making throwing a towel fun</t>
        </is>
      </c>
      <c r="C10390"/>
      <c r="D10390"/>
      <c r="E10390" t="inlineStr">
        <is>
          <t>https://www.youtube.com/results?search_query=Howto+guide:+making+throwing+a+towel+fun&amp;sp=EgQgAXAB</t>
        </is>
      </c>
    </row>
    <row r="10391" ht="25.5" customHeight="1">
      <c r="A10391" t="inlineStr">
        <is>
          <t>Throwing a towel/s somewhere</t>
        </is>
      </c>
      <c r="B10391" t="inlineStr">
        <is>
          <t>How to throw a towel in various sports</t>
        </is>
      </c>
      <c r="C10391"/>
      <c r="D10391"/>
      <c r="E10391" t="inlineStr">
        <is>
          <t>https://www.youtube.com/results?search_query=How+to+throw+a+towel+in+various+sports&amp;sp=EgQgAXAB</t>
        </is>
      </c>
    </row>
    <row r="10392" ht="25.5" customHeight="1">
      <c r="A10392" t="inlineStr">
        <is>
          <t>Throwing a towel/s somewhere</t>
        </is>
      </c>
      <c r="B10392" t="inlineStr">
        <is>
          <t>Quick and easy steps to throw a towel</t>
        </is>
      </c>
      <c r="C10392"/>
      <c r="D10392"/>
      <c r="E10392" t="inlineStr">
        <is>
          <t>https://www.youtube.com/results?search_query=Quick+and+easy+steps+to+throw+a+towel&amp;sp=EgQgAXAB</t>
        </is>
      </c>
    </row>
    <row r="10393" ht="25.5" customHeight="1">
      <c r="A10393" t="inlineStr">
        <is>
          <t>Throwing a towel/s somewhere</t>
        </is>
      </c>
      <c r="B10393" t="inlineStr">
        <is>
          <t>Learn the right way to throw a towel</t>
        </is>
      </c>
      <c r="C10393"/>
      <c r="D10393"/>
      <c r="E10393" t="inlineStr">
        <is>
          <t>https://www.youtube.com/results?search_query=Learn+the+right+way+to+throw+a+towel&amp;sp=EgQgAXAB</t>
        </is>
      </c>
    </row>
    <row r="10394" ht="25.5" customHeight="1">
      <c r="A10394" t="inlineStr">
        <is>
          <t>Tidying up a towel/s</t>
        </is>
      </c>
      <c r="B10394" t="inlineStr">
        <is>
          <t>How to tidy up towels tutorial</t>
        </is>
      </c>
      <c r="C10394"/>
      <c r="D10394"/>
      <c r="E10394" t="inlineStr">
        <is>
          <t>https://www.youtube.com/results?search_query=How+to+tidy+up+towels+tutorial&amp;sp=EgQgAXAB</t>
        </is>
      </c>
    </row>
    <row r="10395" ht="25.5" customHeight="1">
      <c r="A10395" t="inlineStr">
        <is>
          <t>Tidying up a towel/s</t>
        </is>
      </c>
      <c r="B10395" t="inlineStr">
        <is>
          <t>Best practices for tidying up towels</t>
        </is>
      </c>
      <c r="C10395"/>
      <c r="D10395"/>
      <c r="E10395" t="inlineStr">
        <is>
          <t>https://www.youtube.com/results?search_query=Best+practices+for+tidying+up+towels&amp;sp=EgQgAXAB</t>
        </is>
      </c>
    </row>
    <row r="10396" ht="25.5" customHeight="1">
      <c r="A10396" t="inlineStr">
        <is>
          <t>Tidying up a towel/s</t>
        </is>
      </c>
      <c r="B10396" t="inlineStr">
        <is>
          <t>Sequence for tidying up the bathroom towels</t>
        </is>
      </c>
      <c r="C10396"/>
      <c r="D10396"/>
      <c r="E10396" t="inlineStr">
        <is>
          <t>https://www.youtube.com/results?search_query=Sequence+for+tidying+up+the+bathroom+towels&amp;sp=EgQgAXAB</t>
        </is>
      </c>
    </row>
    <row r="10397" ht="25.5" customHeight="1">
      <c r="A10397" t="inlineStr">
        <is>
          <t>Tidying up a towel/s</t>
        </is>
      </c>
      <c r="B10397" t="inlineStr">
        <is>
          <t>Day in the life of a professional maid tidying up towels</t>
        </is>
      </c>
      <c r="C10397"/>
      <c r="D10397"/>
      <c r="E10397" t="inlineStr">
        <is>
          <t>https://www.youtube.com/results?search_query=Day+in+the+life+of+a+professional+maid+tidying+up+towels&amp;sp=EgQgAXAB</t>
        </is>
      </c>
    </row>
    <row r="10398" ht="25.5" customHeight="1">
      <c r="A10398" t="inlineStr">
        <is>
          <t>Tidying up a towel/s</t>
        </is>
      </c>
      <c r="B10398" t="inlineStr">
        <is>
          <t>Pro tips for tidy towel arrangement</t>
        </is>
      </c>
      <c r="C10398"/>
      <c r="D10398"/>
      <c r="E10398" t="inlineStr">
        <is>
          <t>https://www.youtube.com/results?search_query=Pro+tips+for+tidy+towel+arrangement&amp;sp=EgQgAXAB</t>
        </is>
      </c>
    </row>
    <row r="10399" ht="25.5" customHeight="1">
      <c r="A10399" t="inlineStr">
        <is>
          <t>Tidying up a towel/s</t>
        </is>
      </c>
      <c r="B10399" t="inlineStr">
        <is>
          <t>Steps to tidying up towels in small spaces</t>
        </is>
      </c>
      <c r="C10399"/>
      <c r="D10399"/>
      <c r="E10399" t="inlineStr">
        <is>
          <t>https://www.youtube.com/results?search_query=Steps+to+tidying+up+towels+in+small+spaces&amp;sp=EgQgAXAB</t>
        </is>
      </c>
    </row>
    <row r="10400" ht="25.5" customHeight="1">
      <c r="A10400" t="inlineStr">
        <is>
          <t>Tidying up a towel/s</t>
        </is>
      </c>
      <c r="B10400" t="inlineStr">
        <is>
          <t>How to efficiently tidy up towels in hotel rooms</t>
        </is>
      </c>
      <c r="C10400"/>
      <c r="D10400"/>
      <c r="E10400" t="inlineStr">
        <is>
          <t>https://www.youtube.com/results?search_query=How+to+efficiently+tidy+up+towels+in+hotel+rooms&amp;sp=EgQgAXAB</t>
        </is>
      </c>
    </row>
    <row r="10401" ht="25.5" customHeight="1">
      <c r="A10401" t="inlineStr">
        <is>
          <t>Tidying up a towel/s</t>
        </is>
      </c>
      <c r="B10401" t="inlineStr">
        <is>
          <t>Easy techniques on tidying up beach towels</t>
        </is>
      </c>
      <c r="C10401"/>
      <c r="D10401"/>
      <c r="E10401" t="inlineStr">
        <is>
          <t>https://www.youtube.com/results?search_query=Easy+techniques+on+tidying+up+beach+towels&amp;sp=EgQgAXAB</t>
        </is>
      </c>
    </row>
    <row r="10402" ht="25.5" customHeight="1">
      <c r="A10402" t="inlineStr">
        <is>
          <t>Tidying up a towel/s</t>
        </is>
      </c>
      <c r="B10402" t="inlineStr">
        <is>
          <t>Master class on how to tidy up towels in salons and spas</t>
        </is>
      </c>
      <c r="C10402"/>
      <c r="D10402"/>
      <c r="E10402" t="inlineStr">
        <is>
          <t>https://www.youtube.com/results?search_query=Master+class+on+how+to+tidy+up+towels+in+salons+and+spas&amp;sp=EgQgAXAB</t>
        </is>
      </c>
    </row>
    <row r="10403" ht="25.5" customHeight="1">
      <c r="A10403" t="inlineStr">
        <is>
          <t>Tidying up a towel/s</t>
        </is>
      </c>
      <c r="B10403" t="inlineStr">
        <is>
          <t>DIY hacks for tidying up kitchen towels</t>
        </is>
      </c>
      <c r="C10403"/>
      <c r="D10403"/>
      <c r="E10403" t="inlineStr">
        <is>
          <t>https://www.youtube.com/results?search_query=DIY+hacks+for+tidying+up+kitchen+towels&amp;sp=EgQgAXAB</t>
        </is>
      </c>
    </row>
    <row r="10404" ht="25.5" customHeight="1">
      <c r="A10404" t="inlineStr">
        <is>
          <t>Washing something with a towel</t>
        </is>
      </c>
      <c r="B10404" t="inlineStr">
        <is>
          <t>How to wash something with a towel</t>
        </is>
      </c>
      <c r="C10404"/>
      <c r="D10404"/>
      <c r="E10404" t="inlineStr">
        <is>
          <t>https://www.youtube.com/results?search_query=How+to+wash+something+with+a+towel&amp;sp=EgQgAXAB</t>
        </is>
      </c>
    </row>
    <row r="10405" ht="25.5" customHeight="1">
      <c r="A10405" t="inlineStr">
        <is>
          <t>Washing something with a towel</t>
        </is>
      </c>
      <c r="B10405" t="inlineStr">
        <is>
          <t>Effective way to clean with towel</t>
        </is>
      </c>
      <c r="C10405"/>
      <c r="D10405"/>
      <c r="E10405" t="inlineStr">
        <is>
          <t>https://www.youtube.com/results?search_query=Effective+way+to+clean+with+towel&amp;sp=EgQgAXAB</t>
        </is>
      </c>
    </row>
    <row r="10406" ht="25.5" customHeight="1">
      <c r="A10406" t="inlineStr">
        <is>
          <t>Washing something with a towel</t>
        </is>
      </c>
      <c r="B10406" t="inlineStr">
        <is>
          <t>Tips and tricks on using towel for washing</t>
        </is>
      </c>
      <c r="C10406"/>
      <c r="D10406"/>
      <c r="E10406" t="inlineStr">
        <is>
          <t>https://www.youtube.com/results?search_query=Tips+and+tricks+on+using+towel+for+washing&amp;sp=EgQgAXAB</t>
        </is>
      </c>
    </row>
    <row r="10407" ht="25.5" customHeight="1">
      <c r="A10407" t="inlineStr">
        <is>
          <t>Washing something with a towel</t>
        </is>
      </c>
      <c r="B10407" t="inlineStr">
        <is>
          <t>Guide to washing objects with a towel</t>
        </is>
      </c>
      <c r="C10407"/>
      <c r="D10407"/>
      <c r="E10407" t="inlineStr">
        <is>
          <t>https://www.youtube.com/results?search_query=Guide+to+washing+objects+with+a+towel&amp;sp=EgQgAXAB</t>
        </is>
      </c>
    </row>
    <row r="10408" ht="25.5" customHeight="1">
      <c r="A10408" t="inlineStr">
        <is>
          <t>Washing something with a towel</t>
        </is>
      </c>
      <c r="B10408" t="inlineStr">
        <is>
          <t>Instructional video for washing with a towel</t>
        </is>
      </c>
      <c r="C10408"/>
      <c r="D10408"/>
      <c r="E10408" t="inlineStr">
        <is>
          <t>https://www.youtube.com/results?search_query=Instructional+video+for+washing+with+a+towel&amp;sp=EgQgAXAB</t>
        </is>
      </c>
    </row>
    <row r="10409" ht="25.5" customHeight="1">
      <c r="A10409" t="inlineStr">
        <is>
          <t>Washing something with a towel</t>
        </is>
      </c>
      <c r="B10409" t="inlineStr">
        <is>
          <t>Cleaning tutorial with towel</t>
        </is>
      </c>
      <c r="C10409"/>
      <c r="D10409"/>
      <c r="E10409" t="inlineStr">
        <is>
          <t>https://www.youtube.com/results?search_query=Cleaning+tutorial+with+towel&amp;sp=EgQgAXAB</t>
        </is>
      </c>
    </row>
    <row r="10410" ht="25.5" customHeight="1">
      <c r="A10410" t="inlineStr">
        <is>
          <t>Washing something with a towel</t>
        </is>
      </c>
      <c r="B10410" t="inlineStr">
        <is>
          <t>Step by step guide to wash things with towel</t>
        </is>
      </c>
      <c r="C10410"/>
      <c r="D10410"/>
      <c r="E10410" t="inlineStr">
        <is>
          <t>https://www.youtube.com/results?search_query=Step+by+step+guide+to+wash+things+with+towel&amp;sp=EgQgAXAB</t>
        </is>
      </c>
    </row>
    <row r="10411" ht="25.5" customHeight="1">
      <c r="A10411" t="inlineStr">
        <is>
          <t>Washing something with a towel</t>
        </is>
      </c>
      <c r="B10411" t="inlineStr">
        <is>
          <t>Doing laundry: how to wash with a towel</t>
        </is>
      </c>
      <c r="C10411"/>
      <c r="D10411"/>
      <c r="E10411" t="inlineStr">
        <is>
          <t>https://www.youtube.com/results?search_query=Doing+laundry:+how+to+wash+with+a+towel&amp;sp=EgQgAXAB</t>
        </is>
      </c>
    </row>
    <row r="10412" ht="25.5" customHeight="1">
      <c r="A10412" t="inlineStr">
        <is>
          <t>Washing something with a towel</t>
        </is>
      </c>
      <c r="B10412" t="inlineStr">
        <is>
          <t>Day in the life of a cleaner: washing things with towels</t>
        </is>
      </c>
      <c r="C10412"/>
      <c r="D10412"/>
      <c r="E10412" t="inlineStr">
        <is>
          <t>https://www.youtube.com/results?search_query=Day+in+the+life+of+a+cleaner:+washing+things+with+towels&amp;sp=EgQgAXAB</t>
        </is>
      </c>
    </row>
    <row r="10413" ht="25.5" customHeight="1">
      <c r="A10413" t="inlineStr">
        <is>
          <t>Washing something with a towel</t>
        </is>
      </c>
      <c r="B10413" t="inlineStr">
        <is>
          <t>Deep cleaning hacks with using a towel</t>
        </is>
      </c>
      <c r="C10413"/>
      <c r="D10413"/>
      <c r="E10413" t="inlineStr">
        <is>
          <t>https://www.youtube.com/results?search_query=Deep+cleaning+hacks+with+using+a+towel&amp;sp=EgQgAXAB</t>
        </is>
      </c>
    </row>
    <row r="10414" ht="25.5" customHeight="1">
      <c r="A10414" t="inlineStr">
        <is>
          <t>Closing a box</t>
        </is>
      </c>
      <c r="B10414" t="inlineStr">
        <is>
          <t>How to securely close a packing box</t>
        </is>
      </c>
      <c r="C10414"/>
      <c r="D10414"/>
      <c r="E10414" t="inlineStr">
        <is>
          <t>https://www.youtube.com/results?search_query=How+to+securely+close+a+packing+box&amp;sp=EgQgAXAB</t>
        </is>
      </c>
    </row>
    <row r="10415" ht="25.5" customHeight="1">
      <c r="A10415" t="inlineStr">
        <is>
          <t>Closing a box</t>
        </is>
      </c>
      <c r="B10415" t="inlineStr">
        <is>
          <t>Techniques for sealing a cardboard box</t>
        </is>
      </c>
      <c r="C10415"/>
      <c r="D10415"/>
      <c r="E10415" t="inlineStr">
        <is>
          <t>https://www.youtube.com/results?search_query=Techniques+for+sealing+a+cardboard+box&amp;sp=EgQgAXAB</t>
        </is>
      </c>
    </row>
    <row r="10416" ht="25.5" customHeight="1">
      <c r="A10416" t="inlineStr">
        <is>
          <t>Closing a box</t>
        </is>
      </c>
      <c r="B10416" t="inlineStr">
        <is>
          <t>Box closing tutorial for moving</t>
        </is>
      </c>
      <c r="C10416"/>
      <c r="D10416"/>
      <c r="E10416" t="inlineStr">
        <is>
          <t>https://www.youtube.com/results?search_query=Box+closing+tutorial+for+moving&amp;sp=EgQgAXAB</t>
        </is>
      </c>
    </row>
    <row r="10417" ht="25.5" customHeight="1">
      <c r="A10417" t="inlineStr">
        <is>
          <t>Closing a box</t>
        </is>
      </c>
      <c r="B10417" t="inlineStr">
        <is>
          <t>DIY methods for closing a storage box</t>
        </is>
      </c>
      <c r="C10417"/>
      <c r="D10417"/>
      <c r="E10417" t="inlineStr">
        <is>
          <t>https://www.youtube.com/results?search_query=DIY+methods+for+closing+a+storage+box&amp;sp=EgQgAXAB</t>
        </is>
      </c>
    </row>
    <row r="10418" ht="25.5" customHeight="1">
      <c r="A10418" t="inlineStr">
        <is>
          <t>Closing a box</t>
        </is>
      </c>
      <c r="B10418" t="inlineStr">
        <is>
          <t>Easy steps to close a gift box</t>
        </is>
      </c>
      <c r="C10418"/>
      <c r="D10418"/>
      <c r="E10418" t="inlineStr">
        <is>
          <t>https://www.youtube.com/results?search_query=Easy+steps+to+close+a+gift+box&amp;sp=EgQgAXAB</t>
        </is>
      </c>
    </row>
    <row r="10419" ht="25.5" customHeight="1">
      <c r="A10419" t="inlineStr">
        <is>
          <t>Closing a box</t>
        </is>
      </c>
      <c r="B10419" t="inlineStr">
        <is>
          <t>How to close and tape a box for shipping</t>
        </is>
      </c>
      <c r="C10419"/>
      <c r="D10419"/>
      <c r="E10419" t="inlineStr">
        <is>
          <t>https://www.youtube.com/results?search_query=How+to+close+and+tape+a+box+for+shipping&amp;sp=EgQgAXAB</t>
        </is>
      </c>
    </row>
    <row r="10420" ht="25.5" customHeight="1">
      <c r="A10420" t="inlineStr">
        <is>
          <t>Closing a box</t>
        </is>
      </c>
      <c r="B10420" t="inlineStr">
        <is>
          <t>Best practices for closing a box</t>
        </is>
      </c>
      <c r="C10420"/>
      <c r="D10420"/>
      <c r="E10420" t="inlineStr">
        <is>
          <t>https://www.youtube.com/results?search_query=Best+practices+for+closing+a+box&amp;sp=EgQgAXAB</t>
        </is>
      </c>
    </row>
    <row r="10421" ht="25.5" customHeight="1">
      <c r="A10421" t="inlineStr">
        <is>
          <t>Closing a box</t>
        </is>
      </c>
      <c r="B10421" t="inlineStr">
        <is>
          <t>Day in the life of a warehouse worker closing boxes</t>
        </is>
      </c>
      <c r="C10421"/>
      <c r="D10421"/>
      <c r="E10421" t="inlineStr">
        <is>
          <t>https://www.youtube.com/results?search_query=Day+in+the+life+of+a+warehouse+worker+closing+boxes&amp;sp=EgQgAXAB</t>
        </is>
      </c>
    </row>
    <row r="10422" ht="25.5" customHeight="1">
      <c r="A10422" t="inlineStr">
        <is>
          <t>Closing a box</t>
        </is>
      </c>
      <c r="B10422" t="inlineStr">
        <is>
          <t>How to close a box without tape</t>
        </is>
      </c>
      <c r="C10422"/>
      <c r="D10422"/>
      <c r="E10422" t="inlineStr">
        <is>
          <t>https://www.youtube.com/results?search_query=How+to+close+a+box+without+tape&amp;sp=EgQgAXAB</t>
        </is>
      </c>
    </row>
    <row r="10423" ht="25.5" customHeight="1">
      <c r="A10423" t="inlineStr">
        <is>
          <t>Closing a box</t>
        </is>
      </c>
      <c r="B10423" t="inlineStr">
        <is>
          <t>Proper way of closing a heavyduty box</t>
        </is>
      </c>
      <c r="C10423"/>
      <c r="D10423"/>
      <c r="E10423" t="inlineStr">
        <is>
          <t>https://www.youtube.com/results?search_query=Proper+way+of+closing+a+heavyduty+box&amp;sp=EgQgAXAB</t>
        </is>
      </c>
    </row>
    <row r="10424" ht="25.5" customHeight="1">
      <c r="A10424" t="inlineStr">
        <is>
          <t>Holding a box</t>
        </is>
      </c>
      <c r="B10424" t="inlineStr">
        <is>
          <t>How to hold a box properly</t>
        </is>
      </c>
      <c r="C10424"/>
      <c r="D10424"/>
      <c r="E10424" t="inlineStr">
        <is>
          <t>https://www.youtube.com/results?search_query=How+to+hold+a+box+properly&amp;sp=EgQgAXAB</t>
        </is>
      </c>
    </row>
    <row r="10425" ht="25.5" customHeight="1">
      <c r="A10425" t="inlineStr">
        <is>
          <t>Holding a box</t>
        </is>
      </c>
      <c r="B10425" t="inlineStr">
        <is>
          <t>Correct technique for holding heavy boxes</t>
        </is>
      </c>
      <c r="C10425"/>
      <c r="D10425"/>
      <c r="E10425" t="inlineStr">
        <is>
          <t>https://www.youtube.com/results?search_query=Correct+technique+for+holding+heavy+boxes&amp;sp=EgQgAXAB</t>
        </is>
      </c>
    </row>
    <row r="10426" ht="25.5" customHeight="1">
      <c r="A10426" t="inlineStr">
        <is>
          <t>Holding a box</t>
        </is>
      </c>
      <c r="B10426" t="inlineStr">
        <is>
          <t>Step by step guide to holding and lifting boxes</t>
        </is>
      </c>
      <c r="C10426"/>
      <c r="D10426"/>
      <c r="E10426" t="inlineStr">
        <is>
          <t>https://www.youtube.com/results?search_query=Step+by+step+guide+to+holding+and+lifting+boxes&amp;sp=EgQgAXAB</t>
        </is>
      </c>
    </row>
    <row r="10427" ht="25.5" customHeight="1">
      <c r="A10427" t="inlineStr">
        <is>
          <t>Holding a box</t>
        </is>
      </c>
      <c r="B10427" t="inlineStr">
        <is>
          <t>Safety precautions while holding boxes</t>
        </is>
      </c>
      <c r="C10427"/>
      <c r="D10427"/>
      <c r="E10427" t="inlineStr">
        <is>
          <t>https://www.youtube.com/results?search_query=Safety+precautions+while+holding+boxes&amp;sp=EgQgAXAB</t>
        </is>
      </c>
    </row>
    <row r="10428" ht="25.5" customHeight="1">
      <c r="A10428" t="inlineStr">
        <is>
          <t>Holding a box</t>
        </is>
      </c>
      <c r="B10428" t="inlineStr">
        <is>
          <t>Techniques for holding large boxes</t>
        </is>
      </c>
      <c r="C10428"/>
      <c r="D10428"/>
      <c r="E10428" t="inlineStr">
        <is>
          <t>https://www.youtube.com/results?search_query=Techniques+for+holding+large+boxes&amp;sp=EgQgAXAB</t>
        </is>
      </c>
    </row>
    <row r="10429" ht="25.5" customHeight="1">
      <c r="A10429" t="inlineStr">
        <is>
          <t>Holding a box</t>
        </is>
      </c>
      <c r="B10429" t="inlineStr">
        <is>
          <t>Demonstration of holding box</t>
        </is>
      </c>
      <c r="C10429"/>
      <c r="D10429"/>
      <c r="E10429" t="inlineStr">
        <is>
          <t>https://www.youtube.com/results?search_query=Demonstration+of+holding+box&amp;sp=EgQgAXAB</t>
        </is>
      </c>
    </row>
    <row r="10430" ht="25.5" customHeight="1">
      <c r="A10430" t="inlineStr">
        <is>
          <t>Holding a box</t>
        </is>
      </c>
      <c r="B10430" t="inlineStr">
        <is>
          <t>Day in the life of a warehouse worker holding boxes</t>
        </is>
      </c>
      <c r="C10430"/>
      <c r="D10430"/>
      <c r="E10430" t="inlineStr">
        <is>
          <t>https://www.youtube.com/results?search_query=Day+in+the+life+of+a+warehouse+worker+holding+boxes&amp;sp=EgQgAXAB</t>
        </is>
      </c>
    </row>
    <row r="10431" ht="25.5" customHeight="1">
      <c r="A10431" t="inlineStr">
        <is>
          <t>Holding a box</t>
        </is>
      </c>
      <c r="B10431" t="inlineStr">
        <is>
          <t>DIY box holding techniques</t>
        </is>
      </c>
      <c r="C10431"/>
      <c r="D10431"/>
      <c r="E10431" t="inlineStr">
        <is>
          <t>https://www.youtube.com/results?search_query=DIY+box+holding+techniques&amp;sp=EgQgAXAB</t>
        </is>
      </c>
    </row>
    <row r="10432" ht="25.5" customHeight="1">
      <c r="A10432" t="inlineStr">
        <is>
          <t>Holding a box</t>
        </is>
      </c>
      <c r="B10432" t="inlineStr">
        <is>
          <t>Proper posture for holding a box</t>
        </is>
      </c>
      <c r="C10432"/>
      <c r="D10432"/>
      <c r="E10432" t="inlineStr">
        <is>
          <t>https://www.youtube.com/results?search_query=Proper+posture+for+holding+a+box&amp;sp=EgQgAXAB</t>
        </is>
      </c>
    </row>
    <row r="10433" ht="25.5" customHeight="1">
      <c r="A10433" t="inlineStr">
        <is>
          <t>Holding a box</t>
        </is>
      </c>
      <c r="B10433" t="inlineStr">
        <is>
          <t>Exercises for improving box holding strength</t>
        </is>
      </c>
      <c r="C10433"/>
      <c r="D10433"/>
      <c r="E10433" t="inlineStr">
        <is>
          <t>https://www.youtube.com/results?search_query=Exercises+for+improving+box+holding+strength&amp;sp=EgQgAXAB</t>
        </is>
      </c>
    </row>
    <row r="10434" ht="25.5" customHeight="1">
      <c r="A10434" t="inlineStr">
        <is>
          <t>Opening a box</t>
        </is>
      </c>
      <c r="B10434" t="inlineStr">
        <is>
          <t>How to correctly open a box without damaging the contents</t>
        </is>
      </c>
      <c r="C10434"/>
      <c r="D10434"/>
      <c r="E10434" t="inlineStr">
        <is>
          <t>https://www.youtube.com/results?search_query=How+to+correctly+open+a+box+without+damaging+the+contents&amp;sp=EgQgAXAB</t>
        </is>
      </c>
    </row>
    <row r="10435" ht="25.5" customHeight="1">
      <c r="A10435" t="inlineStr">
        <is>
          <t>Opening a box</t>
        </is>
      </c>
      <c r="B10435" t="inlineStr">
        <is>
          <t>The art of box opening: techniques and tools</t>
        </is>
      </c>
      <c r="C10435"/>
      <c r="D10435"/>
      <c r="E10435" t="inlineStr">
        <is>
          <t>https://www.youtube.com/results?search_query=The+art+of+box+opening:+techniques+and+tools&amp;sp=EgQgAXAB</t>
        </is>
      </c>
    </row>
    <row r="10436" ht="25.5" customHeight="1">
      <c r="A10436" t="inlineStr">
        <is>
          <t>Opening a box</t>
        </is>
      </c>
      <c r="B10436" t="inlineStr">
        <is>
          <t>Tutorial on opening a box with a knife safely</t>
        </is>
      </c>
      <c r="C10436"/>
      <c r="D10436"/>
      <c r="E10436" t="inlineStr">
        <is>
          <t>https://www.youtube.com/results?search_query=Tutorial+on+opening+a+box+with+a+knife+safely&amp;sp=EgQgAXAB</t>
        </is>
      </c>
    </row>
    <row r="10437" ht="25.5" customHeight="1">
      <c r="A10437" t="inlineStr">
        <is>
          <t>Opening a box</t>
        </is>
      </c>
      <c r="B10437" t="inlineStr">
        <is>
          <t>Day in the life of a warehouse worker: opening boxes</t>
        </is>
      </c>
      <c r="C10437"/>
      <c r="D10437"/>
      <c r="E10437" t="inlineStr">
        <is>
          <t>https://www.youtube.com/results?search_query=Day+in+the+life+of+a+warehouse+worker:+opening+boxes&amp;sp=EgQgAXAB</t>
        </is>
      </c>
    </row>
    <row r="10438" ht="25.5" customHeight="1">
      <c r="A10438" t="inlineStr">
        <is>
          <t>Opening a box</t>
        </is>
      </c>
      <c r="B10438" t="inlineStr">
        <is>
          <t>Unboxing videos: the right way to open a box</t>
        </is>
      </c>
      <c r="C10438"/>
      <c r="D10438"/>
      <c r="E10438" t="inlineStr">
        <is>
          <t>https://www.youtube.com/results?search_query=Unboxing+videos:+the+right+way+to+open+a+box&amp;sp=EgQgAXAB</t>
        </is>
      </c>
    </row>
    <row r="10439" ht="25.5" customHeight="1">
      <c r="A10439" t="inlineStr">
        <is>
          <t>Opening a box</t>
        </is>
      </c>
      <c r="B10439" t="inlineStr">
        <is>
          <t>Proper ways to open a delivery box</t>
        </is>
      </c>
      <c r="C10439"/>
      <c r="D10439"/>
      <c r="E10439" t="inlineStr">
        <is>
          <t>https://www.youtube.com/results?search_query=Proper+ways+to+open+a+delivery+box&amp;sp=EgQgAXAB</t>
        </is>
      </c>
    </row>
    <row r="10440" ht="25.5" customHeight="1">
      <c r="A10440" t="inlineStr">
        <is>
          <t>Opening a box</t>
        </is>
      </c>
      <c r="B10440" t="inlineStr">
        <is>
          <t>Guide on how to open a cardboard box without a cutter</t>
        </is>
      </c>
      <c r="C10440"/>
      <c r="D10440"/>
      <c r="E10440" t="inlineStr">
        <is>
          <t>https://www.youtube.com/results?search_query=Guide+on+how+to+open+a+cardboard+box+without+a+cutter&amp;sp=EgQgAXAB</t>
        </is>
      </c>
    </row>
    <row r="10441" ht="25.5" customHeight="1">
      <c r="A10441" t="inlineStr">
        <is>
          <t>Opening a box</t>
        </is>
      </c>
      <c r="B10441" t="inlineStr">
        <is>
          <t>Step by step method to open a box securely</t>
        </is>
      </c>
      <c r="C10441"/>
      <c r="D10441"/>
      <c r="E10441" t="inlineStr">
        <is>
          <t>https://www.youtube.com/results?search_query=Step+by+step+method+to+open+a+box+securely&amp;sp=EgQgAXAB</t>
        </is>
      </c>
    </row>
    <row r="10442" ht="25.5" customHeight="1">
      <c r="A10442" t="inlineStr">
        <is>
          <t>Opening a box</t>
        </is>
      </c>
      <c r="B10442" t="inlineStr">
        <is>
          <t>How professionals open a box in under 60 seconds</t>
        </is>
      </c>
      <c r="C10442"/>
      <c r="D10442"/>
      <c r="E10442" t="inlineStr">
        <is>
          <t>https://www.youtube.com/results?search_query=How+professionals+open+a+box+in+under+60+seconds&amp;sp=EgQgAXAB</t>
        </is>
      </c>
    </row>
    <row r="10443" ht="25.5" customHeight="1">
      <c r="A10443" t="inlineStr">
        <is>
          <t>Opening a box</t>
        </is>
      </c>
      <c r="B10443" t="inlineStr">
        <is>
          <t>Unwrapping presents: how to open a gift box.</t>
        </is>
      </c>
      <c r="C10443"/>
      <c r="D10443"/>
      <c r="E10443" t="inlineStr">
        <is>
          <t>https://www.youtube.com/results?search_query=Unwrapping+presents:+how+to+open+a+gift+box.&amp;sp=EgQgAXAB</t>
        </is>
      </c>
    </row>
    <row r="10444" ht="25.5" customHeight="1">
      <c r="A10444" t="inlineStr">
        <is>
          <t>Putting a box somewhere</t>
        </is>
      </c>
      <c r="B10444" t="inlineStr">
        <is>
          <t>How to properly store items in a box</t>
        </is>
      </c>
      <c r="C10444"/>
      <c r="D10444"/>
      <c r="E10444" t="inlineStr">
        <is>
          <t>https://www.youtube.com/results?search_query=How+to+properly+store+items+in+a+box&amp;sp=EgQgAXAB</t>
        </is>
      </c>
    </row>
    <row r="10445" ht="25.5" customHeight="1">
      <c r="A10445" t="inlineStr">
        <is>
          <t>Putting a box somewhere</t>
        </is>
      </c>
      <c r="B10445" t="inlineStr">
        <is>
          <t>Efficient ways to put items into a box</t>
        </is>
      </c>
      <c r="C10445"/>
      <c r="D10445"/>
      <c r="E10445" t="inlineStr">
        <is>
          <t>https://www.youtube.com/results?search_query=Efficient+ways+to+put+items+into+a+box&amp;sp=EgQgAXAB</t>
        </is>
      </c>
    </row>
    <row r="10446" ht="25.5" customHeight="1">
      <c r="A10446" t="inlineStr">
        <is>
          <t>Putting a box somewhere</t>
        </is>
      </c>
      <c r="B10446" t="inlineStr">
        <is>
          <t>Techniques for stacking boxes without damaging contents</t>
        </is>
      </c>
      <c r="C10446"/>
      <c r="D10446"/>
      <c r="E10446" t="inlineStr">
        <is>
          <t>https://www.youtube.com/results?search_query=Techniques+for+stacking+boxes+without+damaging+contents&amp;sp=EgQgAXAB</t>
        </is>
      </c>
    </row>
    <row r="10447" ht="25.5" customHeight="1">
      <c r="A10447" t="inlineStr">
        <is>
          <t>Putting a box somewhere</t>
        </is>
      </c>
      <c r="B10447" t="inlineStr">
        <is>
          <t>How to secure a box when relocating</t>
        </is>
      </c>
      <c r="C10447"/>
      <c r="D10447"/>
      <c r="E10447" t="inlineStr">
        <is>
          <t>https://www.youtube.com/results?search_query=How+to+secure+a+box+when+relocating&amp;sp=EgQgAXAB</t>
        </is>
      </c>
    </row>
    <row r="10448" ht="25.5" customHeight="1">
      <c r="A10448" t="inlineStr">
        <is>
          <t>Putting a box somewhere</t>
        </is>
      </c>
      <c r="B10448" t="inlineStr">
        <is>
          <t>Day in the life of a professional organizer: box placement</t>
        </is>
      </c>
      <c r="C10448"/>
      <c r="D10448"/>
      <c r="E10448" t="inlineStr">
        <is>
          <t>https://www.youtube.com/results?search_query=Day+in+the+life+of+a+professional+organizer:+box+placement&amp;sp=EgQgAXAB</t>
        </is>
      </c>
    </row>
    <row r="10449" ht="25.5" customHeight="1">
      <c r="A10449" t="inlineStr">
        <is>
          <t>Putting a box somewhere</t>
        </is>
      </c>
      <c r="B10449" t="inlineStr">
        <is>
          <t>How to use boxes for spacesaving storage solutions</t>
        </is>
      </c>
      <c r="C10449"/>
      <c r="D10449"/>
      <c r="E10449" t="inlineStr">
        <is>
          <t>https://www.youtube.com/results?search_query=How+to+use+boxes+for+spacesaving+storage+solutions&amp;sp=EgQgAXAB</t>
        </is>
      </c>
    </row>
    <row r="10450" ht="25.5" customHeight="1">
      <c r="A10450" t="inlineStr">
        <is>
          <t>Putting a box somewhere</t>
        </is>
      </c>
      <c r="B10450" t="inlineStr">
        <is>
          <t>Tips for putting a heavy box in the attic</t>
        </is>
      </c>
      <c r="C10450"/>
      <c r="D10450"/>
      <c r="E10450" t="inlineStr">
        <is>
          <t>https://www.youtube.com/results?search_query=Tips+for+putting+a+heavy+box+in+the+attic&amp;sp=EgQgAXAB</t>
        </is>
      </c>
    </row>
    <row r="10451" ht="25.5" customHeight="1">
      <c r="A10451" t="inlineStr">
        <is>
          <t>Putting a box somewhere</t>
        </is>
      </c>
      <c r="B10451" t="inlineStr">
        <is>
          <t>Instructions on how to store seasonal items in boxes</t>
        </is>
      </c>
      <c r="C10451"/>
      <c r="D10451"/>
      <c r="E10451" t="inlineStr">
        <is>
          <t>https://www.youtube.com/results?search_query=Instructions+on+how+to+store+seasonal+items+in+boxes&amp;sp=EgQgAXAB</t>
        </is>
      </c>
    </row>
    <row r="10452" ht="25.5" customHeight="1">
      <c r="A10452" t="inlineStr">
        <is>
          <t>Putting a box somewhere</t>
        </is>
      </c>
      <c r="B10452" t="inlineStr">
        <is>
          <t>Training video on safely lifting and placing boxes</t>
        </is>
      </c>
      <c r="C10452"/>
      <c r="D10452"/>
      <c r="E10452" t="inlineStr">
        <is>
          <t>https://www.youtube.com/results?search_query=Training+video+on+safely+lifting+and+placing+boxes&amp;sp=EgQgAXAB</t>
        </is>
      </c>
    </row>
    <row r="10453" ht="25.5" customHeight="1">
      <c r="A10453" t="inlineStr">
        <is>
          <t>Putting a box somewhere</t>
        </is>
      </c>
      <c r="B10453" t="inlineStr">
        <is>
          <t>How to put together a flat packed box.</t>
        </is>
      </c>
      <c r="C10453"/>
      <c r="D10453"/>
      <c r="E10453" t="inlineStr">
        <is>
          <t>https://www.youtube.com/results?search_query=How+to+put+together+a+flat+packed+box.&amp;sp=EgQgAXAB</t>
        </is>
      </c>
    </row>
    <row r="10454" ht="25.5" customHeight="1">
      <c r="A10454" t="inlineStr">
        <is>
          <t>Taking a box from somewhere</t>
        </is>
      </c>
      <c r="B10454" t="inlineStr">
        <is>
          <t>How to properly lift and carry a box</t>
        </is>
      </c>
      <c r="C10454"/>
      <c r="D10454"/>
      <c r="E10454" t="inlineStr">
        <is>
          <t>https://www.youtube.com/results?search_query=How+to+properly+lift+and+carry+a+box&amp;sp=EgQgAXAB</t>
        </is>
      </c>
    </row>
    <row r="10455" ht="25.5" customHeight="1">
      <c r="A10455" t="inlineStr">
        <is>
          <t>Taking a box from somewhere</t>
        </is>
      </c>
      <c r="B10455" t="inlineStr">
        <is>
          <t>Techniques for safe box lifting</t>
        </is>
      </c>
      <c r="C10455"/>
      <c r="D10455"/>
      <c r="E10455" t="inlineStr">
        <is>
          <t>https://www.youtube.com/results?search_query=Techniques+for+safe+box+lifting&amp;sp=EgQgAXAB</t>
        </is>
      </c>
    </row>
    <row r="10456" ht="25.5" customHeight="1">
      <c r="A10456" t="inlineStr">
        <is>
          <t>Taking a box from somewhere</t>
        </is>
      </c>
      <c r="B10456" t="inlineStr">
        <is>
          <t>How to take a box from a shelf safely</t>
        </is>
      </c>
      <c r="C10456"/>
      <c r="D10456"/>
      <c r="E10456" t="inlineStr">
        <is>
          <t>https://www.youtube.com/results?search_query=How+to+take+a+box+from+a+shelf+safely&amp;sp=EgQgAXAB</t>
        </is>
      </c>
    </row>
    <row r="10457" ht="25.5" customHeight="1">
      <c r="A10457" t="inlineStr">
        <is>
          <t>Taking a box from somewhere</t>
        </is>
      </c>
      <c r="B10457" t="inlineStr">
        <is>
          <t>Proper way to pick up heavy boxes</t>
        </is>
      </c>
      <c r="C10457"/>
      <c r="D10457"/>
      <c r="E10457" t="inlineStr">
        <is>
          <t>https://www.youtube.com/results?search_query=Proper+way+to+pick+up+heavy+boxes&amp;sp=EgQgAXAB</t>
        </is>
      </c>
    </row>
    <row r="10458" ht="25.5" customHeight="1">
      <c r="A10458" t="inlineStr">
        <is>
          <t>Taking a box from somewhere</t>
        </is>
      </c>
      <c r="B10458" t="inlineStr">
        <is>
          <t>Safety tips for moving large boxes</t>
        </is>
      </c>
      <c r="C10458"/>
      <c r="D10458"/>
      <c r="E10458" t="inlineStr">
        <is>
          <t>https://www.youtube.com/results?search_query=Safety+tips+for+moving+large+boxes&amp;sp=EgQgAXAB</t>
        </is>
      </c>
    </row>
    <row r="10459" ht="25.5" customHeight="1">
      <c r="A10459" t="inlineStr">
        <is>
          <t>Taking a box from somewhere</t>
        </is>
      </c>
      <c r="B10459" t="inlineStr">
        <is>
          <t>Safely lifting boxes  do's and don'ts</t>
        </is>
      </c>
      <c r="C10459"/>
      <c r="D10459"/>
      <c r="E10459" t="inlineStr">
        <is>
          <t>https://www.youtube.com/results?search_query=Safely+lifting+boxes++do's+and+don'ts&amp;sp=EgQgAXAB</t>
        </is>
      </c>
    </row>
    <row r="10460" ht="25.5" customHeight="1">
      <c r="A10460" t="inlineStr">
        <is>
          <t>Taking a box from somewhere</t>
        </is>
      </c>
      <c r="B10460" t="inlineStr">
        <is>
          <t>Day in the life of a warehouse worker: handling boxes</t>
        </is>
      </c>
      <c r="C10460"/>
      <c r="D10460"/>
      <c r="E10460" t="inlineStr">
        <is>
          <t>https://www.youtube.com/results?search_query=Day+in+the+life+of+a+warehouse+worker:+handling+boxes&amp;sp=EgQgAXAB</t>
        </is>
      </c>
    </row>
    <row r="10461" ht="25.5" customHeight="1">
      <c r="A10461" t="inlineStr">
        <is>
          <t>Taking a box from somewhere</t>
        </is>
      </c>
      <c r="B10461" t="inlineStr">
        <is>
          <t>Correct posture for lifting boxes</t>
        </is>
      </c>
      <c r="C10461"/>
      <c r="D10461"/>
      <c r="E10461" t="inlineStr">
        <is>
          <t>https://www.youtube.com/results?search_query=Correct+posture+for+lifting+boxes&amp;sp=EgQgAXAB</t>
        </is>
      </c>
    </row>
    <row r="10462" ht="25.5" customHeight="1">
      <c r="A10462" t="inlineStr">
        <is>
          <t>Taking a box from somewhere</t>
        </is>
      </c>
      <c r="B10462" t="inlineStr">
        <is>
          <t>Essential lifting techniques when taking a box</t>
        </is>
      </c>
      <c r="C10462"/>
      <c r="D10462"/>
      <c r="E10462" t="inlineStr">
        <is>
          <t>https://www.youtube.com/results?search_query=Essential+lifting+techniques+when+taking+a+box&amp;sp=EgQgAXAB</t>
        </is>
      </c>
    </row>
    <row r="10463" ht="25.5" customHeight="1">
      <c r="A10463" t="inlineStr">
        <is>
          <t>Taking a box from somewhere</t>
        </is>
      </c>
      <c r="B10463" t="inlineStr">
        <is>
          <t>Workouts to improve strength for lifting heavy boxes</t>
        </is>
      </c>
      <c r="C10463"/>
      <c r="D10463"/>
      <c r="E10463" t="inlineStr">
        <is>
          <t>https://www.youtube.com/results?search_query=Workouts+to+improve+strength+for+lifting+heavy+boxes&amp;sp=EgQgAXAB</t>
        </is>
      </c>
    </row>
    <row r="10464" ht="25.5" customHeight="1">
      <c r="A10464" t="inlineStr">
        <is>
          <t>Taking something from a box</t>
        </is>
      </c>
      <c r="B10464" t="inlineStr">
        <is>
          <t>How to properly unbox items</t>
        </is>
      </c>
      <c r="C10464"/>
      <c r="D10464"/>
      <c r="E10464" t="inlineStr">
        <is>
          <t>https://www.youtube.com/results?search_query=How+to+properly+unbox+items&amp;sp=EgQgAXAB</t>
        </is>
      </c>
    </row>
    <row r="10465" ht="25.5" customHeight="1">
      <c r="A10465" t="inlineStr">
        <is>
          <t>Taking something from a box</t>
        </is>
      </c>
      <c r="B10465" t="inlineStr">
        <is>
          <t>Unboxing techniques</t>
        </is>
      </c>
      <c r="C10465"/>
      <c r="D10465"/>
      <c r="E10465" t="inlineStr">
        <is>
          <t>https://www.youtube.com/results?search_query=Unboxing+techniques&amp;sp=EgQgAXAB</t>
        </is>
      </c>
    </row>
    <row r="10466" ht="25.5" customHeight="1">
      <c r="A10466" t="inlineStr">
        <is>
          <t>Taking something from a box</t>
        </is>
      </c>
      <c r="B10466" t="inlineStr">
        <is>
          <t>Tutorial on removing items from box</t>
        </is>
      </c>
      <c r="C10466"/>
      <c r="D10466"/>
      <c r="E10466" t="inlineStr">
        <is>
          <t>https://www.youtube.com/results?search_query=Tutorial+on+removing+items+from+box&amp;sp=EgQgAXAB</t>
        </is>
      </c>
    </row>
    <row r="10467" ht="25.5" customHeight="1">
      <c r="A10467" t="inlineStr">
        <is>
          <t>Taking something from a box</t>
        </is>
      </c>
      <c r="B10467" t="inlineStr">
        <is>
          <t>Efficient way to take something from box</t>
        </is>
      </c>
      <c r="C10467"/>
      <c r="D10467"/>
      <c r="E10467" t="inlineStr">
        <is>
          <t>https://www.youtube.com/results?search_query=Efficient+way+to+take+something+from+box&amp;sp=EgQgAXAB</t>
        </is>
      </c>
    </row>
    <row r="10468" ht="25.5" customHeight="1">
      <c r="A10468" t="inlineStr">
        <is>
          <t>Taking something from a box</t>
        </is>
      </c>
      <c r="B10468" t="inlineStr">
        <is>
          <t>Day in the life of a product reviewer</t>
        </is>
      </c>
      <c r="C10468"/>
      <c r="D10468"/>
      <c r="E10468" t="inlineStr">
        <is>
          <t>https://www.youtube.com/results?search_query=Day+in+the+life+of+a+product+reviewer&amp;sp=EgQgAXAB</t>
        </is>
      </c>
    </row>
    <row r="10469" ht="25.5" customHeight="1">
      <c r="A10469" t="inlineStr">
        <is>
          <t>Taking something from a box</t>
        </is>
      </c>
      <c r="B10469" t="inlineStr">
        <is>
          <t>Professionals demonstrating how to unbox</t>
        </is>
      </c>
      <c r="C10469"/>
      <c r="D10469"/>
      <c r="E10469" t="inlineStr">
        <is>
          <t>https://www.youtube.com/results?search_query=Professionals+demonstrating+how+to+unbox&amp;sp=EgQgAXAB</t>
        </is>
      </c>
    </row>
    <row r="10470" ht="25.5" customHeight="1">
      <c r="A10470" t="inlineStr">
        <is>
          <t>Taking something from a box</t>
        </is>
      </c>
      <c r="B10470" t="inlineStr">
        <is>
          <t>Techniques in safely taking products out of a box</t>
        </is>
      </c>
      <c r="C10470"/>
      <c r="D10470"/>
      <c r="E10470" t="inlineStr">
        <is>
          <t>https://www.youtube.com/results?search_query=Techniques+in+safely+taking+products+out+of+a+box&amp;sp=EgQgAXAB</t>
        </is>
      </c>
    </row>
    <row r="10471" ht="25.5" customHeight="1">
      <c r="A10471" t="inlineStr">
        <is>
          <t>Taking something from a box</t>
        </is>
      </c>
      <c r="B10471" t="inlineStr">
        <is>
          <t>Steps to unpack goods from a box</t>
        </is>
      </c>
      <c r="C10471"/>
      <c r="D10471"/>
      <c r="E10471" t="inlineStr">
        <is>
          <t>https://www.youtube.com/results?search_query=Steps+to+unpack+goods+from+a+box&amp;sp=EgQgAXAB</t>
        </is>
      </c>
    </row>
    <row r="10472" ht="25.5" customHeight="1">
      <c r="A10472" t="inlineStr">
        <is>
          <t>Taking something from a box</t>
        </is>
      </c>
      <c r="B10472" t="inlineStr">
        <is>
          <t>Best practices in unboxing items</t>
        </is>
      </c>
      <c r="C10472"/>
      <c r="D10472"/>
      <c r="E10472" t="inlineStr">
        <is>
          <t>https://www.youtube.com/results?search_query=Best+practices+in+unboxing+items&amp;sp=EgQgAXAB</t>
        </is>
      </c>
    </row>
    <row r="10473" ht="25.5" customHeight="1">
      <c r="A10473" t="inlineStr">
        <is>
          <t>Taking something from a box</t>
        </is>
      </c>
      <c r="B10473" t="inlineStr">
        <is>
          <t>Detailed guide on how to remove items from packaging</t>
        </is>
      </c>
      <c r="C10473"/>
      <c r="D10473"/>
      <c r="E10473" t="inlineStr">
        <is>
          <t>https://www.youtube.com/results?search_query=Detailed+guide+on+how+to+remove+items+from+packaging&amp;sp=EgQgAXAB</t>
        </is>
      </c>
    </row>
    <row r="10474" ht="25.5" customHeight="1">
      <c r="A10474" t="inlineStr">
        <is>
          <t>Throwing a box somewhere</t>
        </is>
      </c>
      <c r="B10474" t="inlineStr">
        <is>
          <t>How to throw a box correctly</t>
        </is>
      </c>
      <c r="C10474"/>
      <c r="D10474"/>
      <c r="E10474" t="inlineStr">
        <is>
          <t>https://www.youtube.com/results?search_query=How+to+throw+a+box+correctly&amp;sp=EgQgAXAB</t>
        </is>
      </c>
    </row>
    <row r="10475" ht="25.5" customHeight="1">
      <c r="A10475" t="inlineStr">
        <is>
          <t>Throwing a box somewhere</t>
        </is>
      </c>
      <c r="B10475" t="inlineStr">
        <is>
          <t>Techniques for tossing a box</t>
        </is>
      </c>
      <c r="C10475"/>
      <c r="D10475"/>
      <c r="E10475" t="inlineStr">
        <is>
          <t>https://www.youtube.com/results?search_query=Techniques+for+tossing+a+box&amp;sp=EgQgAXAB</t>
        </is>
      </c>
    </row>
    <row r="10476" ht="25.5" customHeight="1">
      <c r="A10476" t="inlineStr">
        <is>
          <t>Throwing a box somewhere</t>
        </is>
      </c>
      <c r="B10476" t="inlineStr">
        <is>
          <t>Learn effective box throwing skills</t>
        </is>
      </c>
      <c r="C10476"/>
      <c r="D10476"/>
      <c r="E10476" t="inlineStr">
        <is>
          <t>https://www.youtube.com/results?search_query=Learn+effective+box+throwing+skills&amp;sp=EgQgAXAB</t>
        </is>
      </c>
    </row>
    <row r="10477" ht="25.5" customHeight="1">
      <c r="A10477" t="inlineStr">
        <is>
          <t>Throwing a box somewhere</t>
        </is>
      </c>
      <c r="B10477" t="inlineStr">
        <is>
          <t>Box throwing competition videos</t>
        </is>
      </c>
      <c r="C10477"/>
      <c r="D10477"/>
      <c r="E10477" t="inlineStr">
        <is>
          <t>https://www.youtube.com/results?search_query=Box+throwing+competition+videos&amp;sp=EgQgAXAB</t>
        </is>
      </c>
    </row>
    <row r="10478" ht="25.5" customHeight="1">
      <c r="A10478" t="inlineStr">
        <is>
          <t>Throwing a box somewhere</t>
        </is>
      </c>
      <c r="B10478" t="inlineStr">
        <is>
          <t>How to improve box throwing</t>
        </is>
      </c>
      <c r="C10478"/>
      <c r="D10478"/>
      <c r="E10478" t="inlineStr">
        <is>
          <t>https://www.youtube.com/results?search_query=How+to+improve+box+throwing&amp;sp=EgQgAXAB</t>
        </is>
      </c>
    </row>
    <row r="10479" ht="25.5" customHeight="1">
      <c r="A10479" t="inlineStr">
        <is>
          <t>Throwing a box somewhere</t>
        </is>
      </c>
      <c r="B10479" t="inlineStr">
        <is>
          <t>Throwing a box with precision tutorial</t>
        </is>
      </c>
      <c r="C10479"/>
      <c r="D10479"/>
      <c r="E10479" t="inlineStr">
        <is>
          <t>https://www.youtube.com/results?search_query=Throwing+a+box+with+precision+tutorial&amp;sp=EgQgAXAB</t>
        </is>
      </c>
    </row>
    <row r="10480" ht="25.5" customHeight="1">
      <c r="A10480" t="inlineStr">
        <is>
          <t>Throwing a box somewhere</t>
        </is>
      </c>
      <c r="B10480" t="inlineStr">
        <is>
          <t>Box throwing challenge</t>
        </is>
      </c>
      <c r="C10480"/>
      <c r="D10480"/>
      <c r="E10480" t="inlineStr">
        <is>
          <t>https://www.youtube.com/results?search_query=Box+throwing+challenge&amp;sp=EgQgAXAB</t>
        </is>
      </c>
    </row>
    <row r="10481" ht="25.5" customHeight="1">
      <c r="A10481" t="inlineStr">
        <is>
          <t>Throwing a box somewhere</t>
        </is>
      </c>
      <c r="B10481" t="inlineStr">
        <is>
          <t>Day in the life of a professional box thrower</t>
        </is>
      </c>
      <c r="C10481"/>
      <c r="D10481"/>
      <c r="E10481" t="inlineStr">
        <is>
          <t>https://www.youtube.com/results?search_query=Day+in+the+life+of+a+professional+box+thrower&amp;sp=EgQgAXAB</t>
        </is>
      </c>
    </row>
    <row r="10482" ht="25.5" customHeight="1">
      <c r="A10482" t="inlineStr">
        <is>
          <t>Throwing a box somewhere</t>
        </is>
      </c>
      <c r="B10482" t="inlineStr">
        <is>
          <t>Box throwing techniques for long distance</t>
        </is>
      </c>
      <c r="C10482"/>
      <c r="D10482"/>
      <c r="E10482" t="inlineStr">
        <is>
          <t>https://www.youtube.com/results?search_query=Box+throwing+techniques+for+long+distance&amp;sp=EgQgAXAB</t>
        </is>
      </c>
    </row>
    <row r="10483" ht="25.5" customHeight="1">
      <c r="A10483" t="inlineStr">
        <is>
          <t>Throwing a box somewhere</t>
        </is>
      </c>
      <c r="B10483" t="inlineStr">
        <is>
          <t>Proper form for throwing a box</t>
        </is>
      </c>
      <c r="C10483"/>
      <c r="D10483"/>
      <c r="E10483" t="inlineStr">
        <is>
          <t>https://www.youtube.com/results?search_query=Proper+form+for+throwing+a+box&amp;sp=EgQgAXAB</t>
        </is>
      </c>
    </row>
    <row r="10484" ht="25.5" customHeight="1">
      <c r="A10484" t="inlineStr">
        <is>
          <t>Closing a laptop</t>
        </is>
      </c>
      <c r="B10484" t="inlineStr">
        <is>
          <t>How to properly close a laptop</t>
        </is>
      </c>
      <c r="C10484"/>
      <c r="D10484"/>
      <c r="E10484" t="inlineStr">
        <is>
          <t>https://www.youtube.com/results?search_query=How+to+properly+close+a+laptop&amp;sp=EgQgAXAB</t>
        </is>
      </c>
    </row>
    <row r="10485" ht="25.5" customHeight="1">
      <c r="A10485" t="inlineStr">
        <is>
          <t>Closing a laptop</t>
        </is>
      </c>
      <c r="B10485" t="inlineStr">
        <is>
          <t>Safely shutting down your laptop step by step</t>
        </is>
      </c>
      <c r="C10485"/>
      <c r="D10485"/>
      <c r="E10485" t="inlineStr">
        <is>
          <t>https://www.youtube.com/results?search_query=Safely+shutting+down+your+laptop+step+by+step&amp;sp=EgQgAXAB</t>
        </is>
      </c>
    </row>
    <row r="10486" ht="25.5" customHeight="1">
      <c r="A10486" t="inlineStr">
        <is>
          <t>Closing a laptop</t>
        </is>
      </c>
      <c r="B10486" t="inlineStr">
        <is>
          <t>Tutorial to closing a laptop without harming it</t>
        </is>
      </c>
      <c r="C10486"/>
      <c r="D10486"/>
      <c r="E10486" t="inlineStr">
        <is>
          <t>https://www.youtube.com/results?search_query=Tutorial+to+closing+a+laptop+without+harming+it&amp;sp=EgQgAXAB</t>
        </is>
      </c>
    </row>
    <row r="10487" ht="25.5" customHeight="1">
      <c r="A10487" t="inlineStr">
        <is>
          <t>Closing a laptop</t>
        </is>
      </c>
      <c r="B10487" t="inlineStr">
        <is>
          <t>Dos and Don'ts when closing a laptop</t>
        </is>
      </c>
      <c r="C10487"/>
      <c r="D10487"/>
      <c r="E10487" t="inlineStr">
        <is>
          <t>https://www.youtube.com/results?search_query=Dos+and+Don'ts+when+closing+a+laptop&amp;sp=EgQgAXAB</t>
        </is>
      </c>
    </row>
    <row r="10488" ht="25.5" customHeight="1">
      <c r="A10488" t="inlineStr">
        <is>
          <t>Closing a laptop</t>
        </is>
      </c>
      <c r="B10488" t="inlineStr">
        <is>
          <t>Expert guide on how to shut down your laptop</t>
        </is>
      </c>
      <c r="C10488"/>
      <c r="D10488"/>
      <c r="E10488" t="inlineStr">
        <is>
          <t>https://www.youtube.com/results?search_query=Expert+guide+on+how+to+shut+down+your+laptop&amp;sp=EgQgAXAB</t>
        </is>
      </c>
    </row>
    <row r="10489" ht="25.5" customHeight="1">
      <c r="A10489" t="inlineStr">
        <is>
          <t>Closing a laptop</t>
        </is>
      </c>
      <c r="B10489" t="inlineStr">
        <is>
          <t>DIY tips for closing a laptop</t>
        </is>
      </c>
      <c r="C10489"/>
      <c r="D10489"/>
      <c r="E10489" t="inlineStr">
        <is>
          <t>https://www.youtube.com/results?search_query=DIY+tips+for+closing+a+laptop&amp;sp=EgQgAXAB</t>
        </is>
      </c>
    </row>
    <row r="10490" ht="25.5" customHeight="1">
      <c r="A10490" t="inlineStr">
        <is>
          <t>Closing a laptop</t>
        </is>
      </c>
      <c r="B10490" t="inlineStr">
        <is>
          <t>Preventive measures to take before closing your laptop</t>
        </is>
      </c>
      <c r="C10490"/>
      <c r="D10490"/>
      <c r="E10490" t="inlineStr">
        <is>
          <t>https://www.youtube.com/results?search_query=Preventive+measures+to+take+before+closing+your+laptop&amp;sp=EgQgAXAB</t>
        </is>
      </c>
    </row>
    <row r="10491" ht="25.5" customHeight="1">
      <c r="A10491" t="inlineStr">
        <is>
          <t>Closing a laptop</t>
        </is>
      </c>
      <c r="B10491" t="inlineStr">
        <is>
          <t>Walkthrough on proper way to close a laptop</t>
        </is>
      </c>
      <c r="C10491"/>
      <c r="D10491"/>
      <c r="E10491" t="inlineStr">
        <is>
          <t>https://www.youtube.com/results?search_query=Walkthrough+on+proper+way+to+close+a+laptop&amp;sp=EgQgAXAB</t>
        </is>
      </c>
    </row>
    <row r="10492" ht="25.5" customHeight="1">
      <c r="A10492" t="inlineStr">
        <is>
          <t>Closing a laptop</t>
        </is>
      </c>
      <c r="B10492" t="inlineStr">
        <is>
          <t>Day in the life of an IT expert: How to close laptops</t>
        </is>
      </c>
      <c r="C10492"/>
      <c r="D10492"/>
      <c r="E10492" t="inlineStr">
        <is>
          <t>https://www.youtube.com/results?search_query=Day+in+the+life+of+an+IT+expert:+How+to+close+laptops&amp;sp=EgQgAXAB</t>
        </is>
      </c>
    </row>
    <row r="10493" ht="25.5" customHeight="1">
      <c r="A10493" t="inlineStr">
        <is>
          <t>Closing a laptop</t>
        </is>
      </c>
      <c r="B10493" t="inlineStr">
        <is>
          <t>Explainer video on laptop shutdown methods</t>
        </is>
      </c>
      <c r="C10493"/>
      <c r="D10493"/>
      <c r="E10493" t="inlineStr">
        <is>
          <t>https://www.youtube.com/results?search_query=Explainer+video+on+laptop+shutdown+methods&amp;sp=EgQgAXAB</t>
        </is>
      </c>
    </row>
    <row r="10494" ht="25.5" customHeight="1">
      <c r="A10494" t="inlineStr">
        <is>
          <t>Holding a laptop</t>
        </is>
      </c>
      <c r="B10494" t="inlineStr">
        <is>
          <t>How to correctly hold a laptop</t>
        </is>
      </c>
      <c r="C10494"/>
      <c r="D10494"/>
      <c r="E10494" t="inlineStr">
        <is>
          <t>https://www.youtube.com/results?search_query=How+to+correctly+hold+a+laptop&amp;sp=EgQgAXAB</t>
        </is>
      </c>
    </row>
    <row r="10495" ht="25.5" customHeight="1">
      <c r="A10495" t="inlineStr">
        <is>
          <t>Holding a laptop</t>
        </is>
      </c>
      <c r="B10495" t="inlineStr">
        <is>
          <t>Ways to hold a laptop for long periods</t>
        </is>
      </c>
      <c r="C10495"/>
      <c r="D10495"/>
      <c r="E10495" t="inlineStr">
        <is>
          <t>https://www.youtube.com/results?search_query=Ways+to+hold+a+laptop+for+long+periods&amp;sp=EgQgAXAB</t>
        </is>
      </c>
    </row>
    <row r="10496" ht="25.5" customHeight="1">
      <c r="A10496" t="inlineStr">
        <is>
          <t>Holding a laptop</t>
        </is>
      </c>
      <c r="B10496" t="inlineStr">
        <is>
          <t>Ergonomics in holding a laptop</t>
        </is>
      </c>
      <c r="C10496"/>
      <c r="D10496"/>
      <c r="E10496" t="inlineStr">
        <is>
          <t>https://www.youtube.com/results?search_query=Ergonomics+in+holding+a+laptop&amp;sp=EgQgAXAB</t>
        </is>
      </c>
    </row>
    <row r="10497" ht="25.5" customHeight="1">
      <c r="A10497" t="inlineStr">
        <is>
          <t>Holding a laptop</t>
        </is>
      </c>
      <c r="B10497" t="inlineStr">
        <is>
          <t>Rules to prevent back pain when holding a laptop</t>
        </is>
      </c>
      <c r="C10497"/>
      <c r="D10497"/>
      <c r="E10497" t="inlineStr">
        <is>
          <t>https://www.youtube.com/results?search_query=Rules+to+prevent+back+pain+when+holding+a+laptop&amp;sp=EgQgAXAB</t>
        </is>
      </c>
    </row>
    <row r="10498" ht="25.5" customHeight="1">
      <c r="A10498" t="inlineStr">
        <is>
          <t>Holding a laptop</t>
        </is>
      </c>
      <c r="B10498" t="inlineStr">
        <is>
          <t>The safest way to hold and carry a laptop</t>
        </is>
      </c>
      <c r="C10498"/>
      <c r="D10498"/>
      <c r="E10498" t="inlineStr">
        <is>
          <t>https://www.youtube.com/results?search_query=The+safest+way+to+hold+and+carry+a+laptop&amp;sp=EgQgAXAB</t>
        </is>
      </c>
    </row>
    <row r="10499" ht="25.5" customHeight="1">
      <c r="A10499" t="inlineStr">
        <is>
          <t>Holding a laptop</t>
        </is>
      </c>
      <c r="B10499" t="inlineStr">
        <is>
          <t>Tips on how to hold your laptop and prevent overheating</t>
        </is>
      </c>
      <c r="C10499"/>
      <c r="D10499"/>
      <c r="E10499" t="inlineStr">
        <is>
          <t>https://www.youtube.com/results?search_query=Tips+on+how+to+hold+your+laptop+and+prevent+overheating&amp;sp=EgQgAXAB</t>
        </is>
      </c>
    </row>
    <row r="10500" ht="25.5" customHeight="1">
      <c r="A10500" t="inlineStr">
        <is>
          <t>Holding a laptop</t>
        </is>
      </c>
      <c r="B10500" t="inlineStr">
        <is>
          <t>How not to hold a laptop</t>
        </is>
      </c>
      <c r="C10500"/>
      <c r="D10500"/>
      <c r="E10500" t="inlineStr">
        <is>
          <t>https://www.youtube.com/results?search_query=How+not+to+hold+a+laptop&amp;sp=EgQgAXAB</t>
        </is>
      </c>
    </row>
    <row r="10501" ht="25.5" customHeight="1">
      <c r="A10501" t="inlineStr">
        <is>
          <t>Holding a laptop</t>
        </is>
      </c>
      <c r="B10501" t="inlineStr">
        <is>
          <t>Day in the life of a digital nomad  how to hold a laptop</t>
        </is>
      </c>
      <c r="C10501"/>
      <c r="D10501"/>
      <c r="E10501" t="inlineStr">
        <is>
          <t>https://www.youtube.com/results?search_query=Day+in+the+life+of+a+digital+nomad++how+to+hold+a+laptop&amp;sp=EgQgAXAB</t>
        </is>
      </c>
    </row>
    <row r="10502" ht="25.5" customHeight="1">
      <c r="A10502" t="inlineStr">
        <is>
          <t>Holding a laptop</t>
        </is>
      </c>
      <c r="B10502" t="inlineStr">
        <is>
          <t>Tutorial on how to hold a laptop while standing</t>
        </is>
      </c>
      <c r="C10502"/>
      <c r="D10502"/>
      <c r="E10502" t="inlineStr">
        <is>
          <t>https://www.youtube.com/results?search_query=Tutorial+on+how+to+hold+a+laptop+while+standing&amp;sp=EgQgAXAB</t>
        </is>
      </c>
    </row>
    <row r="10503" ht="25.5" customHeight="1">
      <c r="A10503" t="inlineStr">
        <is>
          <t>Holding a laptop</t>
        </is>
      </c>
      <c r="B10503" t="inlineStr">
        <is>
          <t>Handling laptop tips  the right and wrong way to hold it</t>
        </is>
      </c>
      <c r="C10503"/>
      <c r="D10503"/>
      <c r="E10503" t="inlineStr">
        <is>
          <t>https://www.youtube.com/results?search_query=Handling+laptop+tips++the+right+and+wrong+way+to+hold+it&amp;sp=EgQgAXAB</t>
        </is>
      </c>
    </row>
    <row r="10504" ht="25.5" customHeight="1">
      <c r="A10504" t="inlineStr">
        <is>
          <t>Opening a laptop</t>
        </is>
      </c>
      <c r="B10504" t="inlineStr">
        <is>
          <t>How to properly open a new laptop</t>
        </is>
      </c>
      <c r="C10504"/>
      <c r="D10504"/>
      <c r="E10504" t="inlineStr">
        <is>
          <t>https://www.youtube.com/results?search_query=How+to+properly+open+a+new+laptop&amp;sp=EgQgAXAB</t>
        </is>
      </c>
    </row>
    <row r="10505" ht="25.5" customHeight="1">
      <c r="A10505" t="inlineStr">
        <is>
          <t>Opening a laptop</t>
        </is>
      </c>
      <c r="B10505" t="inlineStr">
        <is>
          <t>Guide to opening a laptop safely</t>
        </is>
      </c>
      <c r="C10505"/>
      <c r="D10505"/>
      <c r="E10505" t="inlineStr">
        <is>
          <t>https://www.youtube.com/results?search_query=Guide+to+opening+a+laptop+safely&amp;sp=EgQgAXAB</t>
        </is>
      </c>
    </row>
    <row r="10506" ht="25.5" customHeight="1">
      <c r="A10506" t="inlineStr">
        <is>
          <t>Opening a laptop</t>
        </is>
      </c>
      <c r="B10506" t="inlineStr">
        <is>
          <t>Instructions for opening laptop: step by step</t>
        </is>
      </c>
      <c r="C10506"/>
      <c r="D10506"/>
      <c r="E10506" t="inlineStr">
        <is>
          <t>https://www.youtube.com/results?search_query=Instructions+for+opening+laptop:+step+by+step&amp;sp=EgQgAXAB</t>
        </is>
      </c>
    </row>
    <row r="10507" ht="25.5" customHeight="1">
      <c r="A10507" t="inlineStr">
        <is>
          <t>Opening a laptop</t>
        </is>
      </c>
      <c r="B10507" t="inlineStr">
        <is>
          <t>Day in the life of a computer technician: opening a laptop</t>
        </is>
      </c>
      <c r="C10507"/>
      <c r="D10507"/>
      <c r="E10507" t="inlineStr">
        <is>
          <t>https://www.youtube.com/results?search_query=Day+in+the+life+of+a+computer+technician:+opening+a+laptop&amp;sp=EgQgAXAB</t>
        </is>
      </c>
    </row>
    <row r="10508" ht="25.5" customHeight="1">
      <c r="A10508" t="inlineStr">
        <is>
          <t>Opening a laptop</t>
        </is>
      </c>
      <c r="B10508" t="inlineStr">
        <is>
          <t>Beginner's guide to opening a laptop</t>
        </is>
      </c>
      <c r="C10508"/>
      <c r="D10508"/>
      <c r="E10508" t="inlineStr">
        <is>
          <t>https://www.youtube.com/results?search_query=Beginner's+guide+to+opening+a+laptop&amp;sp=EgQgAXAB</t>
        </is>
      </c>
    </row>
    <row r="10509" ht="25.5" customHeight="1">
      <c r="A10509" t="inlineStr">
        <is>
          <t>Opening a laptop</t>
        </is>
      </c>
      <c r="B10509" t="inlineStr">
        <is>
          <t>Tutorial on how to open various laptops</t>
        </is>
      </c>
      <c r="C10509"/>
      <c r="D10509"/>
      <c r="E10509" t="inlineStr">
        <is>
          <t>https://www.youtube.com/results?search_query=Tutorial+on+how+to+open+various+laptops&amp;sp=EgQgAXAB</t>
        </is>
      </c>
    </row>
    <row r="10510" ht="25.5" customHeight="1">
      <c r="A10510" t="inlineStr">
        <is>
          <t>Opening a laptop</t>
        </is>
      </c>
      <c r="B10510" t="inlineStr">
        <is>
          <t>Tips to open a laptop without damage</t>
        </is>
      </c>
      <c r="C10510"/>
      <c r="D10510"/>
      <c r="E10510" t="inlineStr">
        <is>
          <t>https://www.youtube.com/results?search_query=Tips+to+open+a+laptop+without+damage&amp;sp=EgQgAXAB</t>
        </is>
      </c>
    </row>
    <row r="10511" ht="25.5" customHeight="1">
      <c r="A10511" t="inlineStr">
        <is>
          <t>Opening a laptop</t>
        </is>
      </c>
      <c r="B10511" t="inlineStr">
        <is>
          <t>Expert advice on how to open your laptop</t>
        </is>
      </c>
      <c r="C10511"/>
      <c r="D10511"/>
      <c r="E10511" t="inlineStr">
        <is>
          <t>https://www.youtube.com/results?search_query=Expert+advice+on+how+to+open+your+laptop&amp;sp=EgQgAXAB</t>
        </is>
      </c>
    </row>
    <row r="10512" ht="25.5" customHeight="1">
      <c r="A10512" t="inlineStr">
        <is>
          <t>Opening a laptop</t>
        </is>
      </c>
      <c r="B10512" t="inlineStr">
        <is>
          <t>Professional techniques for opening a laptop</t>
        </is>
      </c>
      <c r="C10512"/>
      <c r="D10512"/>
      <c r="E10512" t="inlineStr">
        <is>
          <t>https://www.youtube.com/results?search_query=Professional+techniques+for+opening+a+laptop&amp;sp=EgQgAXAB</t>
        </is>
      </c>
    </row>
    <row r="10513" ht="25.5" customHeight="1">
      <c r="A10513" t="inlineStr">
        <is>
          <t>Opening a laptop</t>
        </is>
      </c>
      <c r="B10513" t="inlineStr">
        <is>
          <t>Tricks for smoothly opening new and old laptops</t>
        </is>
      </c>
      <c r="C10513"/>
      <c r="D10513"/>
      <c r="E10513" t="inlineStr">
        <is>
          <t>https://www.youtube.com/results?search_query=Tricks+for+smoothly+opening+new+and+old+laptops&amp;sp=EgQgAXAB</t>
        </is>
      </c>
    </row>
    <row r="10514" ht="25.5" customHeight="1">
      <c r="A10514" t="inlineStr">
        <is>
          <t>Putting a laptop somewhere</t>
        </is>
      </c>
      <c r="B10514" t="inlineStr">
        <is>
          <t>How to properly place a laptop for best ventilation</t>
        </is>
      </c>
      <c r="C10514"/>
      <c r="D10514"/>
      <c r="E10514" t="inlineStr">
        <is>
          <t>https://www.youtube.com/results?search_query=How+to+properly+place+a+laptop+for+best+ventilation&amp;sp=EgQgAXAB</t>
        </is>
      </c>
    </row>
    <row r="10515" ht="25.5" customHeight="1">
      <c r="A10515" t="inlineStr">
        <is>
          <t>Putting a laptop somewhere</t>
        </is>
      </c>
      <c r="B10515" t="inlineStr">
        <is>
          <t>Ways to position your laptop for optimal viewing</t>
        </is>
      </c>
      <c r="C10515"/>
      <c r="D10515"/>
      <c r="E10515" t="inlineStr">
        <is>
          <t>https://www.youtube.com/results?search_query=Ways+to+position+your+laptop+for+optimal+viewing&amp;sp=EgQgAXAB</t>
        </is>
      </c>
    </row>
    <row r="10516" ht="25.5" customHeight="1">
      <c r="A10516" t="inlineStr">
        <is>
          <t>Putting a laptop somewhere</t>
        </is>
      </c>
      <c r="B10516" t="inlineStr">
        <is>
          <t>Methods to store a laptop when not in use</t>
        </is>
      </c>
      <c r="C10516"/>
      <c r="D10516"/>
      <c r="E10516" t="inlineStr">
        <is>
          <t>https://www.youtube.com/results?search_query=Methods+to+store+a+laptop+when+not+in+use&amp;sp=EgQgAXAB</t>
        </is>
      </c>
    </row>
    <row r="10517" ht="25.5" customHeight="1">
      <c r="A10517" t="inlineStr">
        <is>
          <t>Putting a laptop somewhere</t>
        </is>
      </c>
      <c r="B10517" t="inlineStr">
        <is>
          <t>How to place a laptop in a backpack for travel</t>
        </is>
      </c>
      <c r="C10517"/>
      <c r="D10517"/>
      <c r="E10517" t="inlineStr">
        <is>
          <t>https://www.youtube.com/results?search_query=How+to+place+a+laptop+in+a+backpack+for+travel&amp;sp=EgQgAXAB</t>
        </is>
      </c>
    </row>
    <row r="10518" ht="25.5" customHeight="1">
      <c r="A10518" t="inlineStr">
        <is>
          <t>Putting a laptop somewhere</t>
        </is>
      </c>
      <c r="B10518" t="inlineStr">
        <is>
          <t>Laptop setup guide for minimal desk space</t>
        </is>
      </c>
      <c r="C10518"/>
      <c r="D10518"/>
      <c r="E10518" t="inlineStr">
        <is>
          <t>https://www.youtube.com/results?search_query=Laptop+setup+guide+for+minimal+desk+space&amp;sp=EgQgAXAB</t>
        </is>
      </c>
    </row>
    <row r="10519" ht="25.5" customHeight="1">
      <c r="A10519" t="inlineStr">
        <is>
          <t>Putting a laptop somewhere</t>
        </is>
      </c>
      <c r="B10519" t="inlineStr">
        <is>
          <t>Securing your laptop in public places  tips and tricks</t>
        </is>
      </c>
      <c r="C10519"/>
      <c r="D10519"/>
      <c r="E10519" t="inlineStr">
        <is>
          <t>https://www.youtube.com/results?search_query=Securing+your+laptop+in+public+places++tips+and+tricks&amp;sp=EgQgAXAB</t>
        </is>
      </c>
    </row>
    <row r="10520" ht="25.5" customHeight="1">
      <c r="A10520" t="inlineStr">
        <is>
          <t>Putting a laptop somewhere</t>
        </is>
      </c>
      <c r="B10520" t="inlineStr">
        <is>
          <t>Correct laptop placement for better posture</t>
        </is>
      </c>
      <c r="C10520"/>
      <c r="D10520"/>
      <c r="E10520" t="inlineStr">
        <is>
          <t>https://www.youtube.com/results?search_query=Correct+laptop+placement+for+better+posture&amp;sp=EgQgAXAB</t>
        </is>
      </c>
    </row>
    <row r="10521" ht="25.5" customHeight="1">
      <c r="A10521" t="inlineStr">
        <is>
          <t>Putting a laptop somewhere</t>
        </is>
      </c>
      <c r="B10521" t="inlineStr">
        <is>
          <t>How to put a laptop on a docking station</t>
        </is>
      </c>
      <c r="C10521"/>
      <c r="D10521"/>
      <c r="E10521" t="inlineStr">
        <is>
          <t>https://www.youtube.com/results?search_query=How+to+put+a+laptop+on+a+docking+station&amp;sp=EgQgAXAB</t>
        </is>
      </c>
    </row>
    <row r="10522" ht="25.5" customHeight="1">
      <c r="A10522" t="inlineStr">
        <is>
          <t>Putting a laptop somewhere</t>
        </is>
      </c>
      <c r="B10522" t="inlineStr">
        <is>
          <t>Creative ways to display your laptop at home</t>
        </is>
      </c>
      <c r="C10522"/>
      <c r="D10522"/>
      <c r="E10522" t="inlineStr">
        <is>
          <t>https://www.youtube.com/results?search_query=Creative+ways+to+display+your+laptop+at+home&amp;sp=EgQgAXAB</t>
        </is>
      </c>
    </row>
    <row r="10523" ht="25.5" customHeight="1">
      <c r="A10523" t="inlineStr">
        <is>
          <t>Putting a laptop somewhere</t>
        </is>
      </c>
      <c r="B10523" t="inlineStr">
        <is>
          <t>Day in the life of a laptop  ideal placements for different uses</t>
        </is>
      </c>
      <c r="C10523"/>
      <c r="D10523"/>
      <c r="E10523" t="inlineStr">
        <is>
          <t>https://www.youtube.com/results?search_query=Day+in+the+life+of+a+laptop++ideal+placements+for+different+uses&amp;sp=EgQgAXAB</t>
        </is>
      </c>
    </row>
    <row r="10524" ht="25.5" customHeight="1">
      <c r="A10524" t="inlineStr">
        <is>
          <t>Taking a laptop from somewhere</t>
        </is>
      </c>
      <c r="B10524" t="inlineStr">
        <is>
          <t>How to safely pack and transport a laptop</t>
        </is>
      </c>
      <c r="C10524"/>
      <c r="D10524"/>
      <c r="E10524" t="inlineStr">
        <is>
          <t>https://www.youtube.com/results?search_query=How+to+safely+pack+and+transport+a+laptop&amp;sp=EgQgAXAB</t>
        </is>
      </c>
    </row>
    <row r="10525" ht="25.5" customHeight="1">
      <c r="A10525" t="inlineStr">
        <is>
          <t>Taking a laptop from somewhere</t>
        </is>
      </c>
      <c r="B10525" t="inlineStr">
        <is>
          <t>Things to consider when taking a laptop from work</t>
        </is>
      </c>
      <c r="C10525"/>
      <c r="D10525"/>
      <c r="E10525" t="inlineStr">
        <is>
          <t>https://www.youtube.com/results?search_query=Things+to+consider+when+taking+a+laptop+from+work&amp;sp=EgQgAXAB</t>
        </is>
      </c>
    </row>
    <row r="10526" ht="25.5" customHeight="1">
      <c r="A10526" t="inlineStr">
        <is>
          <t>Taking a laptop from somewhere</t>
        </is>
      </c>
      <c r="B10526" t="inlineStr">
        <is>
          <t>Vlogs of day in the life of a digital nomad with a laptop</t>
        </is>
      </c>
      <c r="C10526"/>
      <c r="D10526"/>
      <c r="E10526" t="inlineStr">
        <is>
          <t>https://www.youtube.com/results?search_query=Vlogs+of+day+in+the+life+of+a+digital+nomad+with+a+laptop&amp;sp=EgQgAXAB</t>
        </is>
      </c>
    </row>
    <row r="10527" ht="25.5" customHeight="1">
      <c r="A10527" t="inlineStr">
        <is>
          <t>Taking a laptop from somewhere</t>
        </is>
      </c>
      <c r="B10527" t="inlineStr">
        <is>
          <t>Best practices for carrying a laptop while traveling</t>
        </is>
      </c>
      <c r="C10527"/>
      <c r="D10527"/>
      <c r="E10527" t="inlineStr">
        <is>
          <t>https://www.youtube.com/results?search_query=Best+practices+for+carrying+a+laptop+while+traveling&amp;sp=EgQgAXAB</t>
        </is>
      </c>
    </row>
    <row r="10528" ht="25.5" customHeight="1">
      <c r="A10528" t="inlineStr">
        <is>
          <t>Taking a laptop from somewhere</t>
        </is>
      </c>
      <c r="B10528" t="inlineStr">
        <is>
          <t>How to protect a laptop from damage when transporting</t>
        </is>
      </c>
      <c r="C10528"/>
      <c r="D10528"/>
      <c r="E10528" t="inlineStr">
        <is>
          <t>https://www.youtube.com/results?search_query=How+to+protect+a+laptop+from+damage+when+transporting&amp;sp=EgQgAXAB</t>
        </is>
      </c>
    </row>
    <row r="10529" ht="25.5" customHeight="1">
      <c r="A10529" t="inlineStr">
        <is>
          <t>Taking a laptop from somewhere</t>
        </is>
      </c>
      <c r="B10529" t="inlineStr">
        <is>
          <t>How to clean and disinfect a borrowed laptop</t>
        </is>
      </c>
      <c r="C10529"/>
      <c r="D10529"/>
      <c r="E10529" t="inlineStr">
        <is>
          <t>https://www.youtube.com/results?search_query=How+to+clean+and+disinfect+a+borrowed+laptop&amp;sp=EgQgAXAB</t>
        </is>
      </c>
    </row>
    <row r="10530" ht="25.5" customHeight="1">
      <c r="A10530" t="inlineStr">
        <is>
          <t>Taking a laptop from somewhere</t>
        </is>
      </c>
      <c r="B10530" t="inlineStr">
        <is>
          <t>Precautions to take when moving with electronics</t>
        </is>
      </c>
      <c r="C10530"/>
      <c r="D10530"/>
      <c r="E10530" t="inlineStr">
        <is>
          <t>https://www.youtube.com/results?search_query=Precautions+to+take+when+moving+with+electronics&amp;sp=EgQgAXAB</t>
        </is>
      </c>
    </row>
    <row r="10531" ht="25.5" customHeight="1">
      <c r="A10531" t="inlineStr">
        <is>
          <t>Taking a laptop from somewhere</t>
        </is>
      </c>
      <c r="B10531" t="inlineStr">
        <is>
          <t>Day in the life of a remote college student with laptop</t>
        </is>
      </c>
      <c r="C10531"/>
      <c r="D10531"/>
      <c r="E10531" t="inlineStr">
        <is>
          <t>https://www.youtube.com/results?search_query=Day+in+the+life+of+a+remote+college+student+with+laptop&amp;sp=EgQgAXAB</t>
        </is>
      </c>
    </row>
    <row r="10532" ht="25.5" customHeight="1">
      <c r="A10532" t="inlineStr">
        <is>
          <t>Taking a laptop from somewhere</t>
        </is>
      </c>
      <c r="B10532" t="inlineStr">
        <is>
          <t>How to secure your laptop from theft while on the go</t>
        </is>
      </c>
      <c r="C10532"/>
      <c r="D10532"/>
      <c r="E10532" t="inlineStr">
        <is>
          <t>https://www.youtube.com/results?search_query=How+to+secure+your+laptop+from+theft+while+on+the+go&amp;sp=EgQgAXAB</t>
        </is>
      </c>
    </row>
    <row r="10533" ht="25.5" customHeight="1">
      <c r="A10533" t="inlineStr">
        <is>
          <t>Taking a laptop from somewhere</t>
        </is>
      </c>
      <c r="B10533" t="inlineStr">
        <is>
          <t>Tips for taking your laptop to public places safely</t>
        </is>
      </c>
      <c r="C10533"/>
      <c r="D10533"/>
      <c r="E10533" t="inlineStr">
        <is>
          <t>https://www.youtube.com/results?search_query=Tips+for+taking+your+laptop+to+public+places+safely&amp;sp=EgQgAXAB</t>
        </is>
      </c>
    </row>
    <row r="10534" ht="25.5" customHeight="1">
      <c r="A10534" t="inlineStr">
        <is>
          <t>Watching a laptop or something on a laptop</t>
        </is>
      </c>
      <c r="B10534" t="inlineStr">
        <is>
          <t>How to use a laptop for beginners</t>
        </is>
      </c>
      <c r="C10534"/>
      <c r="D10534"/>
      <c r="E10534" t="inlineStr">
        <is>
          <t>https://www.youtube.com/results?search_query=How+to+use+a+laptop+for+beginners&amp;sp=EgQgAXAB</t>
        </is>
      </c>
    </row>
    <row r="10535" ht="25.5" customHeight="1">
      <c r="A10535" t="inlineStr">
        <is>
          <t>Watching a laptop or something on a laptop</t>
        </is>
      </c>
      <c r="B10535" t="inlineStr">
        <is>
          <t>Day in the life of a graphic designer laptop workflow</t>
        </is>
      </c>
      <c r="C10535"/>
      <c r="D10535"/>
      <c r="E10535" t="inlineStr">
        <is>
          <t>https://www.youtube.com/results?search_query=Day+in+the+life+of+a+graphic+designer+laptop+workflow&amp;sp=EgQgAXAB</t>
        </is>
      </c>
    </row>
    <row r="10536" ht="25.5" customHeight="1">
      <c r="A10536" t="inlineStr">
        <is>
          <t>Watching a laptop or something on a laptop</t>
        </is>
      </c>
      <c r="B10536" t="inlineStr">
        <is>
          <t>Best laptop for watching movies and streaming</t>
        </is>
      </c>
      <c r="C10536"/>
      <c r="D10536"/>
      <c r="E10536" t="inlineStr">
        <is>
          <t>https://www.youtube.com/results?search_query=Best+laptop+for+watching+movies+and+streaming&amp;sp=EgQgAXAB</t>
        </is>
      </c>
    </row>
    <row r="10537" ht="25.5" customHeight="1">
      <c r="A10537" t="inlineStr">
        <is>
          <t>Watching a laptop or something on a laptop</t>
        </is>
      </c>
      <c r="B10537" t="inlineStr">
        <is>
          <t>How to fix common laptop problems</t>
        </is>
      </c>
      <c r="C10537"/>
      <c r="D10537"/>
      <c r="E10537" t="inlineStr">
        <is>
          <t>https://www.youtube.com/results?search_query=How+to+fix+common+laptop+problems&amp;sp=EgQgAXAB</t>
        </is>
      </c>
    </row>
    <row r="10538" ht="25.5" customHeight="1">
      <c r="A10538" t="inlineStr">
        <is>
          <t>Watching a laptop or something on a laptop</t>
        </is>
      </c>
      <c r="B10538" t="inlineStr">
        <is>
          <t>Guide to use laptop for online classes</t>
        </is>
      </c>
      <c r="C10538"/>
      <c r="D10538"/>
      <c r="E10538" t="inlineStr">
        <is>
          <t>https://www.youtube.com/results?search_query=Guide+to+use+laptop+for+online+classes&amp;sp=EgQgAXAB</t>
        </is>
      </c>
    </row>
    <row r="10539" ht="25.5" customHeight="1">
      <c r="A10539" t="inlineStr">
        <is>
          <t>Watching a laptop or something on a laptop</t>
        </is>
      </c>
      <c r="B10539" t="inlineStr">
        <is>
          <t>Setting up a new laptop for personal use</t>
        </is>
      </c>
      <c r="C10539"/>
      <c r="D10539"/>
      <c r="E10539" t="inlineStr">
        <is>
          <t>https://www.youtube.com/results?search_query=Setting+up+a+new+laptop+for+personal+use&amp;sp=EgQgAXAB</t>
        </is>
      </c>
    </row>
    <row r="10540" ht="25.5" customHeight="1">
      <c r="A10540" t="inlineStr">
        <is>
          <t>Watching a laptop or something on a laptop</t>
        </is>
      </c>
      <c r="B10540" t="inlineStr">
        <is>
          <t>How to optimise laptop for better performance</t>
        </is>
      </c>
      <c r="C10540"/>
      <c r="D10540"/>
      <c r="E10540" t="inlineStr">
        <is>
          <t>https://www.youtube.com/results?search_query=How+to+optimise+laptop+for+better+performance&amp;sp=EgQgAXAB</t>
        </is>
      </c>
    </row>
    <row r="10541" ht="25.5" customHeight="1">
      <c r="A10541" t="inlineStr">
        <is>
          <t>Watching a laptop or something on a laptop</t>
        </is>
      </c>
      <c r="B10541" t="inlineStr">
        <is>
          <t>Tutorial for using laptop as a second monitor</t>
        </is>
      </c>
      <c r="C10541"/>
      <c r="D10541"/>
      <c r="E10541" t="inlineStr">
        <is>
          <t>https://www.youtube.com/results?search_query=Tutorial+for+using+laptop+as+a+second+monitor&amp;sp=EgQgAXAB</t>
        </is>
      </c>
    </row>
    <row r="10542" ht="25.5" customHeight="1">
      <c r="A10542" t="inlineStr">
        <is>
          <t>Watching a laptop or something on a laptop</t>
        </is>
      </c>
      <c r="B10542" t="inlineStr">
        <is>
          <t>Watching movies on a laptop tips and tricks</t>
        </is>
      </c>
      <c r="C10542"/>
      <c r="D10542"/>
      <c r="E10542" t="inlineStr">
        <is>
          <t>https://www.youtube.com/results?search_query=Watching+movies+on+a+laptop+tips+and+tricks&amp;sp=EgQgAXAB</t>
        </is>
      </c>
    </row>
    <row r="10543" ht="25.5" customHeight="1">
      <c r="A10543" t="inlineStr">
        <is>
          <t>Watching a laptop or something on a laptop</t>
        </is>
      </c>
      <c r="B10543" t="inlineStr">
        <is>
          <t>How to clean and maintain a laptop for longer life</t>
        </is>
      </c>
      <c r="C10543"/>
      <c r="D10543"/>
      <c r="E10543" t="inlineStr">
        <is>
          <t>https://www.youtube.com/results?search_query=How+to+clean+and+maintain+a+laptop+for+longer+life&amp;sp=EgQgAXAB</t>
        </is>
      </c>
    </row>
    <row r="10544" ht="25.5" customHeight="1">
      <c r="A10544" t="inlineStr">
        <is>
          <t>Working/Playing on a laptop</t>
        </is>
      </c>
      <c r="B10544" t="inlineStr">
        <is>
          <t>How to effectively work on a laptop</t>
        </is>
      </c>
      <c r="C10544"/>
      <c r="D10544"/>
      <c r="E10544" t="inlineStr">
        <is>
          <t>https://www.youtube.com/results?search_query=How+to+effectively+work+on+a+laptop&amp;sp=EgQgAXAB</t>
        </is>
      </c>
    </row>
    <row r="10545" ht="25.5" customHeight="1">
      <c r="A10545" t="inlineStr">
        <is>
          <t>Working/Playing on a laptop</t>
        </is>
      </c>
      <c r="B10545" t="inlineStr">
        <is>
          <t>Day in the life of a digital nomad</t>
        </is>
      </c>
      <c r="C10545"/>
      <c r="D10545"/>
      <c r="E10545" t="inlineStr">
        <is>
          <t>https://www.youtube.com/results?search_query=Day+in+the+life+of+a+digital+nomad&amp;sp=EgQgAXAB</t>
        </is>
      </c>
    </row>
    <row r="10546" ht="25.5" customHeight="1">
      <c r="A10546" t="inlineStr">
        <is>
          <t>Working/Playing on a laptop</t>
        </is>
      </c>
      <c r="B10546" t="inlineStr">
        <is>
          <t>Tips and tricks for playing games on a laptop</t>
        </is>
      </c>
      <c r="C10546"/>
      <c r="D10546"/>
      <c r="E10546" t="inlineStr">
        <is>
          <t>https://www.youtube.com/results?search_query=Tips+and+tricks+for+playing+games+on+a+laptop&amp;sp=EgQgAXAB</t>
        </is>
      </c>
    </row>
    <row r="10547" ht="25.5" customHeight="1">
      <c r="A10547" t="inlineStr">
        <is>
          <t>Working/Playing on a laptop</t>
        </is>
      </c>
      <c r="B10547" t="inlineStr">
        <is>
          <t>Best productivity apps for working on your laptop</t>
        </is>
      </c>
      <c r="C10547"/>
      <c r="D10547"/>
      <c r="E10547" t="inlineStr">
        <is>
          <t>https://www.youtube.com/results?search_query=Best+productivity+apps+for+working+on+your+laptop&amp;sp=EgQgAXAB</t>
        </is>
      </c>
    </row>
    <row r="10548" ht="25.5" customHeight="1">
      <c r="A10548" t="inlineStr">
        <is>
          <t>Working/Playing on a laptop</t>
        </is>
      </c>
      <c r="B10548" t="inlineStr">
        <is>
          <t>Laptop ergonomics for efficient work at home</t>
        </is>
      </c>
      <c r="C10548"/>
      <c r="D10548"/>
      <c r="E10548" t="inlineStr">
        <is>
          <t>https://www.youtube.com/results?search_query=Laptop+ergonomics+for+efficient+work+at+home&amp;sp=EgQgAXAB</t>
        </is>
      </c>
    </row>
    <row r="10549" ht="25.5" customHeight="1">
      <c r="A10549" t="inlineStr">
        <is>
          <t>Working/Playing on a laptop</t>
        </is>
      </c>
      <c r="B10549" t="inlineStr">
        <is>
          <t>Guide to setting up your gaming laptop for optimal performance</t>
        </is>
      </c>
      <c r="C10549"/>
      <c r="D10549"/>
      <c r="E10549" t="inlineStr">
        <is>
          <t>https://www.youtube.com/results?search_query=Guide+to+setting+up+your+gaming+laptop+for+optimal+performance&amp;sp=EgQgAXAB</t>
        </is>
      </c>
    </row>
    <row r="10550" ht="25.5" customHeight="1">
      <c r="A10550" t="inlineStr">
        <is>
          <t>Working/Playing on a laptop</t>
        </is>
      </c>
      <c r="B10550" t="inlineStr">
        <is>
          <t>How to stay productive when working on a laptop</t>
        </is>
      </c>
      <c r="C10550"/>
      <c r="D10550"/>
      <c r="E10550" t="inlineStr">
        <is>
          <t>https://www.youtube.com/results?search_query=How+to+stay+productive+when+working+on+a+laptop&amp;sp=EgQgAXAB</t>
        </is>
      </c>
    </row>
    <row r="10551" ht="25.5" customHeight="1">
      <c r="A10551" t="inlineStr">
        <is>
          <t>Working/Playing on a laptop</t>
        </is>
      </c>
      <c r="B10551" t="inlineStr">
        <is>
          <t>Day in the life of a remote worker</t>
        </is>
      </c>
      <c r="C10551"/>
      <c r="D10551"/>
      <c r="E10551" t="inlineStr">
        <is>
          <t>https://www.youtube.com/results?search_query=Day+in+the+life+of+a+remote+worker&amp;sp=EgQgAXAB</t>
        </is>
      </c>
    </row>
    <row r="10552" ht="25.5" customHeight="1">
      <c r="A10552" t="inlineStr">
        <is>
          <t>Working/Playing on a laptop</t>
        </is>
      </c>
      <c r="B10552" t="inlineStr">
        <is>
          <t>Mastering the touchpad for playing games on a laptop</t>
        </is>
      </c>
      <c r="C10552"/>
      <c r="D10552"/>
      <c r="E10552" t="inlineStr">
        <is>
          <t>https://www.youtube.com/results?search_query=Mastering+the+touchpad+for+playing+games+on+a+laptop&amp;sp=EgQgAXAB</t>
        </is>
      </c>
    </row>
    <row r="10553" ht="25.5" customHeight="1">
      <c r="A10553" t="inlineStr">
        <is>
          <t>Working/Playing on a laptop</t>
        </is>
      </c>
      <c r="B10553" t="inlineStr">
        <is>
          <t>How to troubleshoot common laptop issues while working or playing</t>
        </is>
      </c>
      <c r="C10553"/>
      <c r="D10553"/>
      <c r="E10553" t="inlineStr">
        <is>
          <t>https://www.youtube.com/results?search_query=How+to+troubleshoot+common+laptop+issues+while+working+or+playing&amp;sp=EgQgAXAB</t>
        </is>
      </c>
    </row>
    <row r="10554" ht="25.5" customHeight="1">
      <c r="A10554" t="inlineStr">
        <is>
          <t>Holding a shoe/shoes</t>
        </is>
      </c>
      <c r="B10554" t="inlineStr">
        <is>
          <t>How to properly hold a shoe for cleaning</t>
        </is>
      </c>
      <c r="C10554"/>
      <c r="D10554"/>
      <c r="E10554" t="inlineStr">
        <is>
          <t>https://www.youtube.com/results?search_query=How+to+properly+hold+a+shoe+for+cleaning&amp;sp=EgQgAXAB</t>
        </is>
      </c>
    </row>
    <row r="10555" ht="25.5" customHeight="1">
      <c r="A10555" t="inlineStr">
        <is>
          <t>Holding a shoe/shoes</t>
        </is>
      </c>
      <c r="B10555" t="inlineStr">
        <is>
          <t>Correct way to grip a running shoe for fitting</t>
        </is>
      </c>
      <c r="C10555"/>
      <c r="D10555"/>
      <c r="E10555" t="inlineStr">
        <is>
          <t>https://www.youtube.com/results?search_query=Correct+way+to+grip+a+running+shoe+for+fitting&amp;sp=EgQgAXAB</t>
        </is>
      </c>
    </row>
    <row r="10556" ht="25.5" customHeight="1">
      <c r="A10556" t="inlineStr">
        <is>
          <t>Holding a shoe/shoes</t>
        </is>
      </c>
      <c r="B10556" t="inlineStr">
        <is>
          <t>Tutorial on how to hold shoes while tying laces</t>
        </is>
      </c>
      <c r="C10556"/>
      <c r="D10556"/>
      <c r="E10556" t="inlineStr">
        <is>
          <t>https://www.youtube.com/results?search_query=Tutorial+on+how+to+hold+shoes+while+tying+laces&amp;sp=EgQgAXAB</t>
        </is>
      </c>
    </row>
    <row r="10557" ht="25.5" customHeight="1">
      <c r="A10557" t="inlineStr">
        <is>
          <t>Holding a shoe/shoes</t>
        </is>
      </c>
      <c r="B10557" t="inlineStr">
        <is>
          <t>Day in the life of a shoe cobbler: how to handle and repair shoes</t>
        </is>
      </c>
      <c r="C10557"/>
      <c r="D10557"/>
      <c r="E10557" t="inlineStr">
        <is>
          <t>https://www.youtube.com/results?search_query=Day+in+the+life+of+a+shoe+cobbler:+how+to+handle+and+repair+shoes&amp;sp=EgQgAXAB</t>
        </is>
      </c>
    </row>
    <row r="10558" ht="25.5" customHeight="1">
      <c r="A10558" t="inlineStr">
        <is>
          <t>Holding a shoe/shoes</t>
        </is>
      </c>
      <c r="B10558" t="inlineStr">
        <is>
          <t>How to hold a shoe while painting or customizing</t>
        </is>
      </c>
      <c r="C10558"/>
      <c r="D10558"/>
      <c r="E10558" t="inlineStr">
        <is>
          <t>https://www.youtube.com/results?search_query=How+to+hold+a+shoe+while+painting+or+customizing&amp;sp=EgQgAXAB</t>
        </is>
      </c>
    </row>
    <row r="10559" ht="25.5" customHeight="1">
      <c r="A10559" t="inlineStr">
        <is>
          <t>Holding a shoe/shoes</t>
        </is>
      </c>
      <c r="B10559" t="inlineStr">
        <is>
          <t>Professional methods for holding shoes during product photography</t>
        </is>
      </c>
      <c r="C10559"/>
      <c r="D10559"/>
      <c r="E10559" t="inlineStr">
        <is>
          <t>https://www.youtube.com/results?search_query=Professional+methods+for+holding+shoes+during+product+photography&amp;sp=EgQgAXAB</t>
        </is>
      </c>
    </row>
    <row r="10560" ht="25.5" customHeight="1">
      <c r="A10560" t="inlineStr">
        <is>
          <t>Holding a shoe/shoes</t>
        </is>
      </c>
      <c r="B10560" t="inlineStr">
        <is>
          <t>How to hold a soccer cleat for maintenance and cleaning</t>
        </is>
      </c>
      <c r="C10560"/>
      <c r="D10560"/>
      <c r="E10560" t="inlineStr">
        <is>
          <t>https://www.youtube.com/results?search_query=How+to+hold+a+soccer+cleat+for+maintenance+and+cleaning&amp;sp=EgQgAXAB</t>
        </is>
      </c>
    </row>
    <row r="10561" ht="25.5" customHeight="1">
      <c r="A10561" t="inlineStr">
        <is>
          <t>Holding a shoe/shoes</t>
        </is>
      </c>
      <c r="B10561" t="inlineStr">
        <is>
          <t>Video guide on holding shoes while performing shoe shinning</t>
        </is>
      </c>
      <c r="C10561"/>
      <c r="D10561"/>
      <c r="E10561" t="inlineStr">
        <is>
          <t>https://www.youtube.com/results?search_query=Video+guide+on+holding+shoes+while+performing+shoe+shinning&amp;sp=EgQgAXAB</t>
        </is>
      </c>
    </row>
    <row r="10562" ht="25.5" customHeight="1">
      <c r="A10562" t="inlineStr">
        <is>
          <t>Holding a shoe/shoes</t>
        </is>
      </c>
      <c r="B10562" t="inlineStr">
        <is>
          <t>Life of a shoe designer: how to hold and examine shoes</t>
        </is>
      </c>
      <c r="C10562"/>
      <c r="D10562"/>
      <c r="E10562" t="inlineStr">
        <is>
          <t>https://www.youtube.com/results?search_query=Life+of+a+shoe+designer:+how+to+hold+and+examine+shoes&amp;sp=EgQgAXAB</t>
        </is>
      </c>
    </row>
    <row r="10563" ht="25.5" customHeight="1">
      <c r="A10563" t="inlineStr">
        <is>
          <t>Holding a shoe/shoes</t>
        </is>
      </c>
      <c r="B10563" t="inlineStr">
        <is>
          <t>How to safely hold high heels while attaching heels caps</t>
        </is>
      </c>
      <c r="C10563"/>
      <c r="D10563"/>
      <c r="E10563" t="inlineStr">
        <is>
          <t>https://www.youtube.com/results?search_query=How+to+safely+hold+high+heels+while+attaching+heels+caps&amp;sp=EgQgAXAB</t>
        </is>
      </c>
    </row>
    <row r="10564" ht="25.5" customHeight="1">
      <c r="A10564" t="inlineStr">
        <is>
          <t>Putting shoes somewhere</t>
        </is>
      </c>
      <c r="B10564" t="inlineStr">
        <is>
          <t>How to properly store shoes</t>
        </is>
      </c>
      <c r="C10564"/>
      <c r="D10564"/>
      <c r="E10564" t="inlineStr">
        <is>
          <t>https://www.youtube.com/results?search_query=How+to+properly+store+shoes&amp;sp=EgQgAXAB</t>
        </is>
      </c>
    </row>
    <row r="10565" ht="25.5" customHeight="1">
      <c r="A10565" t="inlineStr">
        <is>
          <t>Putting shoes somewhere</t>
        </is>
      </c>
      <c r="B10565" t="inlineStr">
        <is>
          <t>Effective shoes organization tips</t>
        </is>
      </c>
      <c r="C10565"/>
      <c r="D10565"/>
      <c r="E10565" t="inlineStr">
        <is>
          <t>https://www.youtube.com/results?search_query=Effective+shoes+organization+tips&amp;sp=EgQgAXAB</t>
        </is>
      </c>
    </row>
    <row r="10566" ht="25.5" customHeight="1">
      <c r="A10566" t="inlineStr">
        <is>
          <t>Putting shoes somewhere</t>
        </is>
      </c>
      <c r="B10566" t="inlineStr">
        <is>
          <t>Day in the life of a shoe organizer</t>
        </is>
      </c>
      <c r="C10566"/>
      <c r="D10566"/>
      <c r="E10566" t="inlineStr">
        <is>
          <t>https://www.youtube.com/results?search_query=Day+in+the+life+of+a+shoe+organizer&amp;sp=EgQgAXAB</t>
        </is>
      </c>
    </row>
    <row r="10567" ht="25.5" customHeight="1">
      <c r="A10567" t="inlineStr">
        <is>
          <t>Putting shoes somewhere</t>
        </is>
      </c>
      <c r="B10567" t="inlineStr">
        <is>
          <t>Different ways to store shoes</t>
        </is>
      </c>
      <c r="C10567"/>
      <c r="D10567"/>
      <c r="E10567" t="inlineStr">
        <is>
          <t>https://www.youtube.com/results?search_query=Different+ways+to+store+shoes&amp;sp=EgQgAXAB</t>
        </is>
      </c>
    </row>
    <row r="10568" ht="25.5" customHeight="1">
      <c r="A10568" t="inlineStr">
        <is>
          <t>Putting shoes somewhere</t>
        </is>
      </c>
      <c r="B10568" t="inlineStr">
        <is>
          <t>Best shoe storage solutions</t>
        </is>
      </c>
      <c r="C10568"/>
      <c r="D10568"/>
      <c r="E10568" t="inlineStr">
        <is>
          <t>https://www.youtube.com/results?search_query=Best+shoe+storage+solutions&amp;sp=EgQgAXAB</t>
        </is>
      </c>
    </row>
    <row r="10569" ht="25.5" customHeight="1">
      <c r="A10569" t="inlineStr">
        <is>
          <t>Putting shoes somewhere</t>
        </is>
      </c>
      <c r="B10569" t="inlineStr">
        <is>
          <t>How to preserve sneaker collections</t>
        </is>
      </c>
      <c r="C10569"/>
      <c r="D10569"/>
      <c r="E10569" t="inlineStr">
        <is>
          <t>https://www.youtube.com/results?search_query=How+to+preserve+sneaker+collections&amp;sp=EgQgAXAB</t>
        </is>
      </c>
    </row>
    <row r="10570" ht="25.5" customHeight="1">
      <c r="A10570" t="inlineStr">
        <is>
          <t>Putting shoes somewhere</t>
        </is>
      </c>
      <c r="B10570" t="inlineStr">
        <is>
          <t>DIY projects for shoe storage</t>
        </is>
      </c>
      <c r="C10570"/>
      <c r="D10570"/>
      <c r="E10570" t="inlineStr">
        <is>
          <t>https://www.youtube.com/results?search_query=DIY+projects+for+shoe+storage&amp;sp=EgQgAXAB</t>
        </is>
      </c>
    </row>
    <row r="10571" ht="25.5" customHeight="1">
      <c r="A10571" t="inlineStr">
        <is>
          <t>Putting shoes somewhere</t>
        </is>
      </c>
      <c r="B10571" t="inlineStr">
        <is>
          <t>Maintenance tips for shoe cleanliness and organization</t>
        </is>
      </c>
      <c r="C10571"/>
      <c r="D10571"/>
      <c r="E10571" t="inlineStr">
        <is>
          <t>https://www.youtube.com/results?search_query=Maintenance+tips+for+shoe+cleanliness+and+organization&amp;sp=EgQgAXAB</t>
        </is>
      </c>
    </row>
    <row r="10572" ht="25.5" customHeight="1">
      <c r="A10572" t="inlineStr">
        <is>
          <t>Putting shoes somewhere</t>
        </is>
      </c>
      <c r="B10572" t="inlineStr">
        <is>
          <t>How to maximize space with shoe storage</t>
        </is>
      </c>
      <c r="C10572"/>
      <c r="D10572"/>
      <c r="E10572" t="inlineStr">
        <is>
          <t>https://www.youtube.com/results?search_query=How+to+maximize+space+with+shoe+storage&amp;sp=EgQgAXAB</t>
        </is>
      </c>
    </row>
    <row r="10573" ht="25.5" customHeight="1">
      <c r="A10573" t="inlineStr">
        <is>
          <t>Putting shoes somewhere</t>
        </is>
      </c>
      <c r="B10573" t="inlineStr">
        <is>
          <t>Professional tips for storing highend shoes</t>
        </is>
      </c>
      <c r="C10573"/>
      <c r="D10573"/>
      <c r="E10573" t="inlineStr">
        <is>
          <t>https://www.youtube.com/results?search_query=Professional+tips+for+storing+highend+shoes&amp;sp=EgQgAXAB</t>
        </is>
      </c>
    </row>
    <row r="10574" ht="25.5" customHeight="1">
      <c r="A10574" t="inlineStr">
        <is>
          <t>Putting on shoe/shoes</t>
        </is>
      </c>
      <c r="B10574" t="inlineStr">
        <is>
          <t>How to put on shoes correctly</t>
        </is>
      </c>
      <c r="C10574"/>
      <c r="D10574"/>
      <c r="E10574" t="inlineStr">
        <is>
          <t>https://www.youtube.com/results?search_query=How+to+put+on+shoes+correctly&amp;sp=EgQgAXAB</t>
        </is>
      </c>
    </row>
    <row r="10575" ht="25.5" customHeight="1">
      <c r="A10575" t="inlineStr">
        <is>
          <t>Putting on shoe/shoes</t>
        </is>
      </c>
      <c r="B10575" t="inlineStr">
        <is>
          <t>Proper technique to tie shoe laces</t>
        </is>
      </c>
      <c r="C10575"/>
      <c r="D10575"/>
      <c r="E10575" t="inlineStr">
        <is>
          <t>https://www.youtube.com/results?search_query=Proper+technique+to+tie+shoe+laces&amp;sp=EgQgAXAB</t>
        </is>
      </c>
    </row>
    <row r="10576" ht="25.5" customHeight="1">
      <c r="A10576" t="inlineStr">
        <is>
          <t>Putting on shoe/shoes</t>
        </is>
      </c>
      <c r="B10576" t="inlineStr">
        <is>
          <t>Easy way to put on tight shoes</t>
        </is>
      </c>
      <c r="C10576"/>
      <c r="D10576"/>
      <c r="E10576" t="inlineStr">
        <is>
          <t>https://www.youtube.com/results?search_query=Easy+way+to+put+on+tight+shoes&amp;sp=EgQgAXAB</t>
        </is>
      </c>
    </row>
    <row r="10577" ht="25.5" customHeight="1">
      <c r="A10577" t="inlineStr">
        <is>
          <t>Putting on shoe/shoes</t>
        </is>
      </c>
      <c r="B10577" t="inlineStr">
        <is>
          <t>Techniques for putting on shoes quickly</t>
        </is>
      </c>
      <c r="C10577"/>
      <c r="D10577"/>
      <c r="E10577" t="inlineStr">
        <is>
          <t>https://www.youtube.com/results?search_query=Techniques+for+putting+on+shoes+quickly&amp;sp=EgQgAXAB</t>
        </is>
      </c>
    </row>
    <row r="10578" ht="25.5" customHeight="1">
      <c r="A10578" t="inlineStr">
        <is>
          <t>Putting on shoe/shoes</t>
        </is>
      </c>
      <c r="B10578" t="inlineStr">
        <is>
          <t>Day in the life of a shoe designer</t>
        </is>
      </c>
      <c r="C10578"/>
      <c r="D10578"/>
      <c r="E10578" t="inlineStr">
        <is>
          <t>https://www.youtube.com/results?search_query=Day+in+the+life+of+a+shoe+designer&amp;sp=EgQgAXAB</t>
        </is>
      </c>
    </row>
    <row r="10579" ht="25.5" customHeight="1">
      <c r="A10579" t="inlineStr">
        <is>
          <t>Putting on shoe/shoes</t>
        </is>
      </c>
      <c r="B10579" t="inlineStr">
        <is>
          <t>How to put on shoes with one hand</t>
        </is>
      </c>
      <c r="C10579"/>
      <c r="D10579"/>
      <c r="E10579" t="inlineStr">
        <is>
          <t>https://www.youtube.com/results?search_query=How+to+put+on+shoes+with+one+hand&amp;sp=EgQgAXAB</t>
        </is>
      </c>
    </row>
    <row r="10580" ht="25.5" customHeight="1">
      <c r="A10580" t="inlineStr">
        <is>
          <t>Putting on shoe/shoes</t>
        </is>
      </c>
      <c r="B10580" t="inlineStr">
        <is>
          <t>How to put on shoes for toddlers</t>
        </is>
      </c>
      <c r="C10580"/>
      <c r="D10580"/>
      <c r="E10580" t="inlineStr">
        <is>
          <t>https://www.youtube.com/results?search_query=How+to+put+on+shoes+for+toddlers&amp;sp=EgQgAXAB</t>
        </is>
      </c>
    </row>
    <row r="10581" ht="25.5" customHeight="1">
      <c r="A10581" t="inlineStr">
        <is>
          <t>Putting on shoe/shoes</t>
        </is>
      </c>
      <c r="B10581" t="inlineStr">
        <is>
          <t>How to properly put on new shoes</t>
        </is>
      </c>
      <c r="C10581"/>
      <c r="D10581"/>
      <c r="E10581" t="inlineStr">
        <is>
          <t>https://www.youtube.com/results?search_query=How+to+properly+put+on+new+shoes&amp;sp=EgQgAXAB</t>
        </is>
      </c>
    </row>
    <row r="10582" ht="25.5" customHeight="1">
      <c r="A10582" t="inlineStr">
        <is>
          <t>Putting on shoe/shoes</t>
        </is>
      </c>
      <c r="B10582" t="inlineStr">
        <is>
          <t>How to put on boots and highheels</t>
        </is>
      </c>
      <c r="C10582"/>
      <c r="D10582"/>
      <c r="E10582" t="inlineStr">
        <is>
          <t>https://www.youtube.com/results?search_query=How+to+put+on+boots+and+highheels&amp;sp=EgQgAXAB</t>
        </is>
      </c>
    </row>
    <row r="10583" ht="25.5" customHeight="1">
      <c r="A10583" t="inlineStr">
        <is>
          <t>Putting on shoe/shoes</t>
        </is>
      </c>
      <c r="B10583" t="inlineStr">
        <is>
          <t>Effective ways of putting on athletic shoes</t>
        </is>
      </c>
      <c r="C10583"/>
      <c r="D10583"/>
      <c r="E10583" t="inlineStr">
        <is>
          <t>https://www.youtube.com/results?search_query=Effective+ways+of+putting+on+athletic+shoes&amp;sp=EgQgAXAB</t>
        </is>
      </c>
    </row>
    <row r="10584" ht="25.5" customHeight="1">
      <c r="A10584" t="inlineStr">
        <is>
          <t>Taking shoes from somewhere</t>
        </is>
      </c>
      <c r="B10584" t="inlineStr">
        <is>
          <t>How to properly store shoes</t>
        </is>
      </c>
      <c r="C10584"/>
      <c r="D10584"/>
      <c r="E10584" t="inlineStr">
        <is>
          <t>https://www.youtube.com/results?search_query=How+to+properly+store+shoes&amp;sp=EgQgAXAB</t>
        </is>
      </c>
    </row>
    <row r="10585" ht="25.5" customHeight="1">
      <c r="A10585" t="inlineStr">
        <is>
          <t>Taking shoes from somewhere</t>
        </is>
      </c>
      <c r="B10585" t="inlineStr">
        <is>
          <t>Best way to take care of your shoes</t>
        </is>
      </c>
      <c r="C10585"/>
      <c r="D10585"/>
      <c r="E10585" t="inlineStr">
        <is>
          <t>https://www.youtube.com/results?search_query=Best+way+to+take+care+of+your+shoes&amp;sp=EgQgAXAB</t>
        </is>
      </c>
    </row>
    <row r="10586" ht="25.5" customHeight="1">
      <c r="A10586" t="inlineStr">
        <is>
          <t>Taking shoes from somewhere</t>
        </is>
      </c>
      <c r="B10586" t="inlineStr">
        <is>
          <t>Steps to sanitize used shoes</t>
        </is>
      </c>
      <c r="C10586"/>
      <c r="D10586"/>
      <c r="E10586" t="inlineStr">
        <is>
          <t>https://www.youtube.com/results?search_query=Steps+to+sanitize+used+shoes&amp;sp=EgQgAXAB</t>
        </is>
      </c>
    </row>
    <row r="10587" ht="25.5" customHeight="1">
      <c r="A10587" t="inlineStr">
        <is>
          <t>Taking shoes from somewhere</t>
        </is>
      </c>
      <c r="B10587" t="inlineStr">
        <is>
          <t>Day in the life of a shoemaker</t>
        </is>
      </c>
      <c r="C10587"/>
      <c r="D10587"/>
      <c r="E10587" t="inlineStr">
        <is>
          <t>https://www.youtube.com/results?search_query=Day+in+the+life+of+a+shoemaker&amp;sp=EgQgAXAB</t>
        </is>
      </c>
    </row>
    <row r="10588" ht="25.5" customHeight="1">
      <c r="A10588" t="inlineStr">
        <is>
          <t>Taking shoes from somewhere</t>
        </is>
      </c>
      <c r="B10588" t="inlineStr">
        <is>
          <t>Exploring world's biggest shoe stores</t>
        </is>
      </c>
      <c r="C10588"/>
      <c r="D10588"/>
      <c r="E10588" t="inlineStr">
        <is>
          <t>https://www.youtube.com/results?search_query=Exploring+world's+biggest+shoe+stores&amp;sp=EgQgAXAB</t>
        </is>
      </c>
    </row>
    <row r="10589" ht="25.5" customHeight="1">
      <c r="A10589" t="inlineStr">
        <is>
          <t>Taking shoes from somewhere</t>
        </is>
      </c>
      <c r="B10589" t="inlineStr">
        <is>
          <t>Techniques for taking shoes off correctly</t>
        </is>
      </c>
      <c r="C10589"/>
      <c r="D10589"/>
      <c r="E10589" t="inlineStr">
        <is>
          <t>https://www.youtube.com/results?search_query=Techniques+for+taking+shoes+off+correctly&amp;sp=EgQgAXAB</t>
        </is>
      </c>
    </row>
    <row r="10590" ht="25.5" customHeight="1">
      <c r="A10590" t="inlineStr">
        <is>
          <t>Taking shoes from somewhere</t>
        </is>
      </c>
      <c r="B10590" t="inlineStr">
        <is>
          <t>How to organize your shoe closet</t>
        </is>
      </c>
      <c r="C10590"/>
      <c r="D10590"/>
      <c r="E10590" t="inlineStr">
        <is>
          <t>https://www.youtube.com/results?search_query=How+to+organize+your+shoe+closet&amp;sp=EgQgAXAB</t>
        </is>
      </c>
    </row>
    <row r="10591" ht="25.5" customHeight="1">
      <c r="A10591" t="inlineStr">
        <is>
          <t>Taking shoes from somewhere</t>
        </is>
      </c>
      <c r="B10591" t="inlineStr">
        <is>
          <t>Guide to take shoes off without hands</t>
        </is>
      </c>
      <c r="C10591"/>
      <c r="D10591"/>
      <c r="E10591" t="inlineStr">
        <is>
          <t>https://www.youtube.com/results?search_query=Guide+to+take+shoes+off+without+hands&amp;sp=EgQgAXAB</t>
        </is>
      </c>
    </row>
    <row r="10592" ht="25.5" customHeight="1">
      <c r="A10592" t="inlineStr">
        <is>
          <t>Taking shoes from somewhere</t>
        </is>
      </c>
      <c r="B10592" t="inlineStr">
        <is>
          <t>Simple hacks to remove shoes easily</t>
        </is>
      </c>
      <c r="C10592"/>
      <c r="D10592"/>
      <c r="E10592" t="inlineStr">
        <is>
          <t>https://www.youtube.com/results?search_query=Simple+hacks+to+remove+shoes+easily&amp;sp=EgQgAXAB</t>
        </is>
      </c>
    </row>
    <row r="10593" ht="25.5" customHeight="1">
      <c r="A10593" t="inlineStr">
        <is>
          <t>Taking shoes from somewhere</t>
        </is>
      </c>
      <c r="B10593" t="inlineStr">
        <is>
          <t>Removing tight shoes without damaging them</t>
        </is>
      </c>
      <c r="C10593"/>
      <c r="D10593"/>
      <c r="E10593" t="inlineStr">
        <is>
          <t>https://www.youtube.com/results?search_query=Removing+tight+shoes+without+damaging+them&amp;sp=EgQgAXAB</t>
        </is>
      </c>
    </row>
    <row r="10594" ht="25.5" customHeight="1">
      <c r="A10594" t="inlineStr">
        <is>
          <t>Taking off some shoes</t>
        </is>
      </c>
      <c r="B10594" t="inlineStr">
        <is>
          <t>How to properly remove shoes</t>
        </is>
      </c>
      <c r="C10594"/>
      <c r="D10594"/>
      <c r="E10594" t="inlineStr">
        <is>
          <t>https://www.youtube.com/results?search_query=How+to+properly+remove+shoes&amp;sp=EgQgAXAB</t>
        </is>
      </c>
    </row>
    <row r="10595" ht="25.5" customHeight="1">
      <c r="A10595" t="inlineStr">
        <is>
          <t>Taking off some shoes</t>
        </is>
      </c>
      <c r="B10595" t="inlineStr">
        <is>
          <t>Best way to take off sneakers</t>
        </is>
      </c>
      <c r="C10595"/>
      <c r="D10595"/>
      <c r="E10595" t="inlineStr">
        <is>
          <t>https://www.youtube.com/results?search_query=Best+way+to+take+off+sneakers&amp;sp=EgQgAXAB</t>
        </is>
      </c>
    </row>
    <row r="10596" ht="25.5" customHeight="1">
      <c r="A10596" t="inlineStr">
        <is>
          <t>Taking off some shoes</t>
        </is>
      </c>
      <c r="B10596" t="inlineStr">
        <is>
          <t>Tutorial on how to take off boots without hands</t>
        </is>
      </c>
      <c r="C10596"/>
      <c r="D10596"/>
      <c r="E10596" t="inlineStr">
        <is>
          <t>https://www.youtube.com/results?search_query=Tutorial+on+how+to+take+off+boots+without+hands&amp;sp=EgQgAXAB</t>
        </is>
      </c>
    </row>
    <row r="10597" ht="25.5" customHeight="1">
      <c r="A10597" t="inlineStr">
        <is>
          <t>Taking off some shoes</t>
        </is>
      </c>
      <c r="B10597" t="inlineStr">
        <is>
          <t>Taking off shoes etiquette in different cultures</t>
        </is>
      </c>
      <c r="C10597"/>
      <c r="D10597"/>
      <c r="E10597" t="inlineStr">
        <is>
          <t>https://www.youtube.com/results?search_query=Taking+off+shoes+etiquette+in+different+cultures&amp;sp=EgQgAXAB</t>
        </is>
      </c>
    </row>
    <row r="10598" ht="25.5" customHeight="1">
      <c r="A10598" t="inlineStr">
        <is>
          <t>Taking off some shoes</t>
        </is>
      </c>
      <c r="B10598" t="inlineStr">
        <is>
          <t>Quick guide on how to remove high heels</t>
        </is>
      </c>
      <c r="C10598"/>
      <c r="D10598"/>
      <c r="E10598" t="inlineStr">
        <is>
          <t>https://www.youtube.com/results?search_query=Quick+guide+on+how+to+remove+high+heels&amp;sp=EgQgAXAB</t>
        </is>
      </c>
    </row>
    <row r="10599" ht="25.5" customHeight="1">
      <c r="A10599" t="inlineStr">
        <is>
          <t>Taking off some shoes</t>
        </is>
      </c>
      <c r="B10599" t="inlineStr">
        <is>
          <t>Techniques for removing shoes comfortably</t>
        </is>
      </c>
      <c r="C10599"/>
      <c r="D10599"/>
      <c r="E10599" t="inlineStr">
        <is>
          <t>https://www.youtube.com/results?search_query=Techniques+for+removing+shoes+comfortably&amp;sp=EgQgAXAB</t>
        </is>
      </c>
    </row>
    <row r="10600" ht="25.5" customHeight="1">
      <c r="A10600" t="inlineStr">
        <is>
          <t>Taking off some shoes</t>
        </is>
      </c>
      <c r="B10600" t="inlineStr">
        <is>
          <t>Day in the life of a shoe model: taking off shoes</t>
        </is>
      </c>
      <c r="C10600"/>
      <c r="D10600"/>
      <c r="E10600" t="inlineStr">
        <is>
          <t>https://www.youtube.com/results?search_query=Day+in+the+life+of+a+shoe+model:+taking+off+shoes&amp;sp=EgQgAXAB</t>
        </is>
      </c>
    </row>
    <row r="10601" ht="25.5" customHeight="1">
      <c r="A10601" t="inlineStr">
        <is>
          <t>Taking off some shoes</t>
        </is>
      </c>
      <c r="B10601" t="inlineStr">
        <is>
          <t>Methods to take off shoes without bending</t>
        </is>
      </c>
      <c r="C10601"/>
      <c r="D10601"/>
      <c r="E10601" t="inlineStr">
        <is>
          <t>https://www.youtube.com/results?search_query=Methods+to+take+off+shoes+without+bending&amp;sp=EgQgAXAB</t>
        </is>
      </c>
    </row>
    <row r="10602" ht="25.5" customHeight="1">
      <c r="A10602" t="inlineStr">
        <is>
          <t>Taking off some shoes</t>
        </is>
      </c>
      <c r="B10602" t="inlineStr">
        <is>
          <t>Removing running shoes after workout: how to</t>
        </is>
      </c>
      <c r="C10602"/>
      <c r="D10602"/>
      <c r="E10602" t="inlineStr">
        <is>
          <t>https://www.youtube.com/results?search_query=Removing+running+shoes+after+workout:+how+to&amp;sp=EgQgAXAB</t>
        </is>
      </c>
    </row>
    <row r="10603" ht="25.5" customHeight="1">
      <c r="A10603" t="inlineStr">
        <is>
          <t>Taking off some shoes</t>
        </is>
      </c>
      <c r="B10603" t="inlineStr">
        <is>
          <t>Practical way of taking off shoes after a long day.</t>
        </is>
      </c>
      <c r="C10603"/>
      <c r="D10603"/>
      <c r="E10603" t="inlineStr">
        <is>
          <t>https://www.youtube.com/results?search_query=Practical+way+of+taking+off+shoes+after+a+long+day.&amp;sp=EgQgAXAB</t>
        </is>
      </c>
    </row>
    <row r="10604" ht="25.5" customHeight="1">
      <c r="A10604" t="inlineStr">
        <is>
          <t>Throwing shoes somewhere</t>
        </is>
      </c>
      <c r="B10604" t="inlineStr">
        <is>
          <t>How to correctly throw shoes for different sports</t>
        </is>
      </c>
      <c r="C10604"/>
      <c r="D10604"/>
      <c r="E10604" t="inlineStr">
        <is>
          <t>https://www.youtube.com/results?search_query=How+to+correctly+throw+shoes+for+different+sports&amp;sp=EgQgAXAB</t>
        </is>
      </c>
    </row>
    <row r="10605" ht="25.5" customHeight="1">
      <c r="A10605" t="inlineStr">
        <is>
          <t>Throwing shoes somewhere</t>
        </is>
      </c>
      <c r="B10605" t="inlineStr">
        <is>
          <t>Techniques in throwing shoes at long distances</t>
        </is>
      </c>
      <c r="C10605"/>
      <c r="D10605"/>
      <c r="E10605" t="inlineStr">
        <is>
          <t>https://www.youtube.com/results?search_query=Techniques+in+throwing+shoes+at+long+distances&amp;sp=EgQgAXAB</t>
        </is>
      </c>
    </row>
    <row r="10606" ht="25.5" customHeight="1">
      <c r="A10606" t="inlineStr">
        <is>
          <t>Throwing shoes somewhere</t>
        </is>
      </c>
      <c r="B10606" t="inlineStr">
        <is>
          <t>Day in the life of a shoe thrower</t>
        </is>
      </c>
      <c r="C10606"/>
      <c r="D10606"/>
      <c r="E10606" t="inlineStr">
        <is>
          <t>https://www.youtube.com/results?search_query=Day+in+the+life+of+a+shoe+thrower&amp;sp=EgQgAXAB</t>
        </is>
      </c>
    </row>
    <row r="10607" ht="25.5" customHeight="1">
      <c r="A10607" t="inlineStr">
        <is>
          <t>Throwing shoes somewhere</t>
        </is>
      </c>
      <c r="B10607" t="inlineStr">
        <is>
          <t>Tutorials on creative ways of throwing shoes</t>
        </is>
      </c>
      <c r="C10607"/>
      <c r="D10607"/>
      <c r="E10607" t="inlineStr">
        <is>
          <t>https://www.youtube.com/results?search_query=Tutorials+on+creative+ways+of+throwing+shoes&amp;sp=EgQgAXAB</t>
        </is>
      </c>
    </row>
    <row r="10608" ht="25.5" customHeight="1">
      <c r="A10608" t="inlineStr">
        <is>
          <t>Throwing shoes somewhere</t>
        </is>
      </c>
      <c r="B10608" t="inlineStr">
        <is>
          <t>Popular shoe throwing contests and tournaments</t>
        </is>
      </c>
      <c r="C10608"/>
      <c r="D10608"/>
      <c r="E10608" t="inlineStr">
        <is>
          <t>https://www.youtube.com/results?search_query=Popular+shoe+throwing+contests+and+tournaments&amp;sp=EgQgAXAB</t>
        </is>
      </c>
    </row>
    <row r="10609" ht="25.5" customHeight="1">
      <c r="A10609" t="inlineStr">
        <is>
          <t>Throwing shoes somewhere</t>
        </is>
      </c>
      <c r="B10609" t="inlineStr">
        <is>
          <t>Sports that involve throwing shoes</t>
        </is>
      </c>
      <c r="C10609"/>
      <c r="D10609"/>
      <c r="E10609" t="inlineStr">
        <is>
          <t>https://www.youtube.com/results?search_query=Sports+that+involve+throwing+shoes&amp;sp=EgQgAXAB</t>
        </is>
      </c>
    </row>
    <row r="10610" ht="25.5" customHeight="1">
      <c r="A10610" t="inlineStr">
        <is>
          <t>Throwing shoes somewhere</t>
        </is>
      </c>
      <c r="B10610" t="inlineStr">
        <is>
          <t>Safety precautions when throwing shoes</t>
        </is>
      </c>
      <c r="C10610"/>
      <c r="D10610"/>
      <c r="E10610" t="inlineStr">
        <is>
          <t>https://www.youtube.com/results?search_query=Safety+precautions+when+throwing+shoes&amp;sp=EgQgAXAB</t>
        </is>
      </c>
    </row>
    <row r="10611" ht="25.5" customHeight="1">
      <c r="A10611" t="inlineStr">
        <is>
          <t>Throwing shoes somewhere</t>
        </is>
      </c>
      <c r="B10611" t="inlineStr">
        <is>
          <t>Step by step guide on training for shoe throw competitions</t>
        </is>
      </c>
      <c r="C10611"/>
      <c r="D10611"/>
      <c r="E10611" t="inlineStr">
        <is>
          <t>https://www.youtube.com/results?search_query=Step+by+step+guide+on+training+for+shoe+throw+competitions&amp;sp=EgQgAXAB</t>
        </is>
      </c>
    </row>
    <row r="10612" ht="25.5" customHeight="1">
      <c r="A10612" t="inlineStr">
        <is>
          <t>Throwing shoes somewhere</t>
        </is>
      </c>
      <c r="B10612" t="inlineStr">
        <is>
          <t>World records in shoe throwing sports</t>
        </is>
      </c>
      <c r="C10612"/>
      <c r="D10612"/>
      <c r="E10612" t="inlineStr">
        <is>
          <t>https://www.youtube.com/results?search_query=World+records+in+shoe+throwing+sports&amp;sp=EgQgAXAB</t>
        </is>
      </c>
    </row>
    <row r="10613" ht="25.5" customHeight="1">
      <c r="A10613" t="inlineStr">
        <is>
          <t>Throwing shoes somewhere</t>
        </is>
      </c>
      <c r="B10613" t="inlineStr">
        <is>
          <t>DIY shoe throwing targets for practice</t>
        </is>
      </c>
      <c r="C10613"/>
      <c r="D10613"/>
      <c r="E10613" t="inlineStr">
        <is>
          <t>https://www.youtube.com/results?search_query=DIY+shoe+throwing+targets+for+practice&amp;sp=EgQgAXAB</t>
        </is>
      </c>
    </row>
    <row r="10614" ht="25.5" customHeight="1">
      <c r="A10614" t="inlineStr">
        <is>
          <t>Sitting in a chair</t>
        </is>
      </c>
      <c r="B10614" t="inlineStr">
        <is>
          <t>How to sit properly in a chair for good posture</t>
        </is>
      </c>
      <c r="C10614"/>
      <c r="D10614"/>
      <c r="E10614" t="inlineStr">
        <is>
          <t>https://www.youtube.com/results?search_query=How+to+sit+properly+in+a+chair+for+good+posture&amp;sp=EgQgAXAB</t>
        </is>
      </c>
    </row>
    <row r="10615" ht="25.5" customHeight="1">
      <c r="A10615" t="inlineStr">
        <is>
          <t>Sitting in a chair</t>
        </is>
      </c>
      <c r="B10615" t="inlineStr">
        <is>
          <t>Ergonomics of sitting in an office chair</t>
        </is>
      </c>
      <c r="C10615"/>
      <c r="D10615"/>
      <c r="E10615" t="inlineStr">
        <is>
          <t>https://www.youtube.com/results?search_query=Ergonomics+of+sitting+in+an+office+chair&amp;sp=EgQgAXAB</t>
        </is>
      </c>
    </row>
    <row r="10616" ht="25.5" customHeight="1">
      <c r="A10616" t="inlineStr">
        <is>
          <t>Sitting in a chair</t>
        </is>
      </c>
      <c r="B10616" t="inlineStr">
        <is>
          <t>Day in the life of a wheelchair user</t>
        </is>
      </c>
      <c r="C10616"/>
      <c r="D10616"/>
      <c r="E10616" t="inlineStr">
        <is>
          <t>https://www.youtube.com/results?search_query=Day+in+the+life+of+a+wheelchair+user&amp;sp=EgQgAXAB</t>
        </is>
      </c>
    </row>
    <row r="10617" ht="25.5" customHeight="1">
      <c r="A10617" t="inlineStr">
        <is>
          <t>Sitting in a chair</t>
        </is>
      </c>
      <c r="B10617" t="inlineStr">
        <is>
          <t>Chair yoga exercises for beginners</t>
        </is>
      </c>
      <c r="C10617"/>
      <c r="D10617"/>
      <c r="E10617" t="inlineStr">
        <is>
          <t>https://www.youtube.com/results?search_query=Chair+yoga+exercises+for+beginners&amp;sp=EgQgAXAB</t>
        </is>
      </c>
    </row>
    <row r="10618" ht="25.5" customHeight="1">
      <c r="A10618" t="inlineStr">
        <is>
          <t>Sitting in a chair</t>
        </is>
      </c>
      <c r="B10618" t="inlineStr">
        <is>
          <t>Sitting meditation guided practice</t>
        </is>
      </c>
      <c r="C10618"/>
      <c r="D10618"/>
      <c r="E10618" t="inlineStr">
        <is>
          <t>https://www.youtube.com/results?search_query=Sitting+meditation+guided+practice&amp;sp=EgQgAXAB</t>
        </is>
      </c>
    </row>
    <row r="10619" ht="25.5" customHeight="1">
      <c r="A10619" t="inlineStr">
        <is>
          <t>Sitting in a chair</t>
        </is>
      </c>
      <c r="B10619" t="inlineStr">
        <is>
          <t>How to reupholster a chair step by step</t>
        </is>
      </c>
      <c r="C10619"/>
      <c r="D10619"/>
      <c r="E10619" t="inlineStr">
        <is>
          <t>https://www.youtube.com/results?search_query=How+to+reupholster+a+chair+step+by+step&amp;sp=EgQgAXAB</t>
        </is>
      </c>
    </row>
    <row r="10620" ht="25.5" customHeight="1">
      <c r="A10620" t="inlineStr">
        <is>
          <t>Sitting in a chair</t>
        </is>
      </c>
      <c r="B10620" t="inlineStr">
        <is>
          <t>Extended chair sitting exercises</t>
        </is>
      </c>
      <c r="C10620"/>
      <c r="D10620"/>
      <c r="E10620" t="inlineStr">
        <is>
          <t>https://www.youtube.com/results?search_query=Extended+chair+sitting+exercises&amp;sp=EgQgAXAB</t>
        </is>
      </c>
    </row>
    <row r="10621" ht="25.5" customHeight="1">
      <c r="A10621" t="inlineStr">
        <is>
          <t>Sitting in a chair</t>
        </is>
      </c>
      <c r="B10621" t="inlineStr">
        <is>
          <t>How to assemble an office chair</t>
        </is>
      </c>
      <c r="C10621"/>
      <c r="D10621"/>
      <c r="E10621" t="inlineStr">
        <is>
          <t>https://www.youtube.com/results?search_query=How+to+assemble+an+office+chair&amp;sp=EgQgAXAB</t>
        </is>
      </c>
    </row>
    <row r="10622" ht="25.5" customHeight="1">
      <c r="A10622" t="inlineStr">
        <is>
          <t>Sitting in a chair</t>
        </is>
      </c>
      <c r="B10622" t="inlineStr">
        <is>
          <t>Wheelchair tricks and skills compilation</t>
        </is>
      </c>
      <c r="C10622"/>
      <c r="D10622"/>
      <c r="E10622" t="inlineStr">
        <is>
          <t>https://www.youtube.com/results?search_query=Wheelchair+tricks+and+skills+compilation&amp;sp=EgQgAXAB</t>
        </is>
      </c>
    </row>
    <row r="10623" ht="25.5" customHeight="1">
      <c r="A10623" t="inlineStr">
        <is>
          <t>Sitting in a chair</t>
        </is>
      </c>
      <c r="B10623" t="inlineStr">
        <is>
          <t>Proper sitting techniques for gamers</t>
        </is>
      </c>
      <c r="C10623"/>
      <c r="D10623"/>
      <c r="E10623" t="inlineStr">
        <is>
          <t>https://www.youtube.com/results?search_query=Proper+sitting+techniques+for+gamers&amp;sp=EgQgAXAB</t>
        </is>
      </c>
    </row>
    <row r="10624" ht="25.5" customHeight="1">
      <c r="A10624" t="inlineStr">
        <is>
          <t>Standing on a chair</t>
        </is>
      </c>
      <c r="B10624" t="inlineStr">
        <is>
          <t>How to safely stand on a chair</t>
        </is>
      </c>
      <c r="C10624"/>
      <c r="D10624"/>
      <c r="E10624" t="inlineStr">
        <is>
          <t>https://www.youtube.com/results?search_query=How+to+safely+stand+on+a+chair&amp;sp=EgQgAXAB</t>
        </is>
      </c>
    </row>
    <row r="10625" ht="25.5" customHeight="1">
      <c r="A10625" t="inlineStr">
        <is>
          <t>Standing on a chair</t>
        </is>
      </c>
      <c r="B10625" t="inlineStr">
        <is>
          <t>Day in the life of a furniture tester</t>
        </is>
      </c>
      <c r="C10625"/>
      <c r="D10625"/>
      <c r="E10625" t="inlineStr">
        <is>
          <t>https://www.youtube.com/results?search_query=Day+in+the+life+of+a+furniture+tester&amp;sp=EgQgAXAB</t>
        </is>
      </c>
    </row>
    <row r="10626" ht="25.5" customHeight="1">
      <c r="A10626" t="inlineStr">
        <is>
          <t>Standing on a chair</t>
        </is>
      </c>
      <c r="B10626" t="inlineStr">
        <is>
          <t>The correct way to stand on a chair</t>
        </is>
      </c>
      <c r="C10626"/>
      <c r="D10626"/>
      <c r="E10626" t="inlineStr">
        <is>
          <t>https://www.youtube.com/results?search_query=The+correct+way+to+stand+on+a+chair&amp;sp=EgQgAXAB</t>
        </is>
      </c>
    </row>
    <row r="10627" ht="25.5" customHeight="1">
      <c r="A10627" t="inlineStr">
        <is>
          <t>Standing on a chair</t>
        </is>
      </c>
      <c r="B10627" t="inlineStr">
        <is>
          <t>Proper techniques for standing on a chair</t>
        </is>
      </c>
      <c r="C10627"/>
      <c r="D10627"/>
      <c r="E10627" t="inlineStr">
        <is>
          <t>https://www.youtube.com/results?search_query=Proper+techniques+for+standing+on+a+chair&amp;sp=EgQgAXAB</t>
        </is>
      </c>
    </row>
    <row r="10628" ht="25.5" customHeight="1">
      <c r="A10628" t="inlineStr">
        <is>
          <t>Standing on a chair</t>
        </is>
      </c>
      <c r="B10628" t="inlineStr">
        <is>
          <t>Effects of standing on a chair daily</t>
        </is>
      </c>
      <c r="C10628"/>
      <c r="D10628"/>
      <c r="E10628" t="inlineStr">
        <is>
          <t>https://www.youtube.com/results?search_query=Effects+of+standing+on+a+chair+daily&amp;sp=EgQgAXAB</t>
        </is>
      </c>
    </row>
    <row r="10629" ht="25.5" customHeight="1">
      <c r="A10629" t="inlineStr">
        <is>
          <t>Standing on a chair</t>
        </is>
      </c>
      <c r="B10629" t="inlineStr">
        <is>
          <t>Ergonomics and standing on a chair</t>
        </is>
      </c>
      <c r="C10629"/>
      <c r="D10629"/>
      <c r="E10629" t="inlineStr">
        <is>
          <t>https://www.youtube.com/results?search_query=Ergonomics+and+standing+on+a+chair&amp;sp=EgQgAXAB</t>
        </is>
      </c>
    </row>
    <row r="10630" ht="25.5" customHeight="1">
      <c r="A10630" t="inlineStr">
        <is>
          <t>Standing on a chair</t>
        </is>
      </c>
      <c r="B10630" t="inlineStr">
        <is>
          <t>Common mistakes when standing on a chair</t>
        </is>
      </c>
      <c r="C10630"/>
      <c r="D10630"/>
      <c r="E10630" t="inlineStr">
        <is>
          <t>https://www.youtube.com/results?search_query=Common+mistakes+when+standing+on+a+chair&amp;sp=EgQgAXAB</t>
        </is>
      </c>
    </row>
    <row r="10631" ht="25.5" customHeight="1">
      <c r="A10631" t="inlineStr">
        <is>
          <t>Standing on a chair</t>
        </is>
      </c>
      <c r="B10631" t="inlineStr">
        <is>
          <t>Balancing act: How to stand on a chair without falling</t>
        </is>
      </c>
      <c r="C10631"/>
      <c r="D10631"/>
      <c r="E10631" t="inlineStr">
        <is>
          <t>https://www.youtube.com/results?search_query=Balancing+act:+How+to+stand+on+a+chair+without+falling&amp;sp=EgQgAXAB</t>
        </is>
      </c>
    </row>
    <row r="10632" ht="25.5" customHeight="1">
      <c r="A10632" t="inlineStr">
        <is>
          <t>Standing on a chair</t>
        </is>
      </c>
      <c r="B10632" t="inlineStr">
        <is>
          <t>Physical challenges in standing on a chair</t>
        </is>
      </c>
      <c r="C10632"/>
      <c r="D10632"/>
      <c r="E10632" t="inlineStr">
        <is>
          <t>https://www.youtube.com/results?search_query=Physical+challenges+in+standing+on+a+chair&amp;sp=EgQgAXAB</t>
        </is>
      </c>
    </row>
    <row r="10633" ht="25.5" customHeight="1">
      <c r="A10633" t="inlineStr">
        <is>
          <t>Standing on a chair</t>
        </is>
      </c>
      <c r="B10633" t="inlineStr">
        <is>
          <t>Standing on a chair for fitness routines</t>
        </is>
      </c>
      <c r="C10633"/>
      <c r="D10633"/>
      <c r="E10633" t="inlineStr">
        <is>
          <t>https://www.youtube.com/results?search_query=Standing+on+a+chair+for+fitness+routines&amp;sp=EgQgAXAB</t>
        </is>
      </c>
    </row>
    <row r="10634" ht="25.5" customHeight="1">
      <c r="A10634" t="inlineStr">
        <is>
          <t>Holding some food</t>
        </is>
      </c>
      <c r="B10634" t="inlineStr">
        <is>
          <t>How to properly hold different types of food</t>
        </is>
      </c>
      <c r="C10634"/>
      <c r="D10634"/>
      <c r="E10634" t="inlineStr">
        <is>
          <t>https://www.youtube.com/results?search_query=How+to+properly+hold+different+types+of+food&amp;sp=EgQgAXAB</t>
        </is>
      </c>
    </row>
    <row r="10635" ht="25.5" customHeight="1">
      <c r="A10635" t="inlineStr">
        <is>
          <t>Holding some food</t>
        </is>
      </c>
      <c r="B10635" t="inlineStr">
        <is>
          <t>Techniques for holding food while eating</t>
        </is>
      </c>
      <c r="C10635"/>
      <c r="D10635"/>
      <c r="E10635" t="inlineStr">
        <is>
          <t>https://www.youtube.com/results?search_query=Techniques+for+holding+food+while+eating&amp;sp=EgQgAXAB</t>
        </is>
      </c>
    </row>
    <row r="10636" ht="25.5" customHeight="1">
      <c r="A10636" t="inlineStr">
        <is>
          <t>Holding some food</t>
        </is>
      </c>
      <c r="B10636" t="inlineStr">
        <is>
          <t>Day in the life of a food handler</t>
        </is>
      </c>
      <c r="C10636"/>
      <c r="D10636"/>
      <c r="E10636" t="inlineStr">
        <is>
          <t>https://www.youtube.com/results?search_query=Day+in+the+life+of+a+food+handler&amp;sp=EgQgAXAB</t>
        </is>
      </c>
    </row>
    <row r="10637" ht="25.5" customHeight="1">
      <c r="A10637" t="inlineStr">
        <is>
          <t>Holding some food</t>
        </is>
      </c>
      <c r="B10637" t="inlineStr">
        <is>
          <t>Best practices for holding food safely</t>
        </is>
      </c>
      <c r="C10637"/>
      <c r="D10637"/>
      <c r="E10637" t="inlineStr">
        <is>
          <t>https://www.youtube.com/results?search_query=Best+practices+for+holding+food+safely&amp;sp=EgQgAXAB</t>
        </is>
      </c>
    </row>
    <row r="10638" ht="25.5" customHeight="1">
      <c r="A10638" t="inlineStr">
        <is>
          <t>Holding some food</t>
        </is>
      </c>
      <c r="B10638" t="inlineStr">
        <is>
          <t>How to hold food while cooking</t>
        </is>
      </c>
      <c r="C10638"/>
      <c r="D10638"/>
      <c r="E10638" t="inlineStr">
        <is>
          <t>https://www.youtube.com/results?search_query=How+to+hold+food+while+cooking&amp;sp=EgQgAXAB</t>
        </is>
      </c>
    </row>
    <row r="10639" ht="25.5" customHeight="1">
      <c r="A10639" t="inlineStr">
        <is>
          <t>Holding some food</t>
        </is>
      </c>
      <c r="B10639" t="inlineStr">
        <is>
          <t>Demonstration on how to hold various foods</t>
        </is>
      </c>
      <c r="C10639"/>
      <c r="D10639"/>
      <c r="E10639" t="inlineStr">
        <is>
          <t>https://www.youtube.com/results?search_query=Demonstration+on+how+to+hold+various+foods&amp;sp=EgQgAXAB</t>
        </is>
      </c>
    </row>
    <row r="10640" ht="25.5" customHeight="1">
      <c r="A10640" t="inlineStr">
        <is>
          <t>Holding some food</t>
        </is>
      </c>
      <c r="B10640" t="inlineStr">
        <is>
          <t>Food holding techniques for beginners</t>
        </is>
      </c>
      <c r="C10640"/>
      <c r="D10640"/>
      <c r="E10640" t="inlineStr">
        <is>
          <t>https://www.youtube.com/results?search_query=Food+holding+techniques+for+beginners&amp;sp=EgQgAXAB</t>
        </is>
      </c>
    </row>
    <row r="10641" ht="25.5" customHeight="1">
      <c r="A10641" t="inlineStr">
        <is>
          <t>Holding some food</t>
        </is>
      </c>
      <c r="B10641" t="inlineStr">
        <is>
          <t>Proper food handling and holding etiquette</t>
        </is>
      </c>
      <c r="C10641"/>
      <c r="D10641"/>
      <c r="E10641" t="inlineStr">
        <is>
          <t>https://www.youtube.com/results?search_query=Proper+food+handling+and+holding+etiquette&amp;sp=EgQgAXAB</t>
        </is>
      </c>
    </row>
    <row r="10642" ht="25.5" customHeight="1">
      <c r="A10642" t="inlineStr">
        <is>
          <t>Holding some food</t>
        </is>
      </c>
      <c r="B10642" t="inlineStr">
        <is>
          <t>Holding, preparing, and serving food properly</t>
        </is>
      </c>
      <c r="C10642"/>
      <c r="D10642"/>
      <c r="E10642" t="inlineStr">
        <is>
          <t>https://www.youtube.com/results?search_query=Holding, +preparing, +and+serving+food+properly&amp;sp=EgQgAXAB</t>
        </is>
      </c>
    </row>
    <row r="10643" ht="25.5" customHeight="1">
      <c r="A10643" t="inlineStr">
        <is>
          <t>Holding some food</t>
        </is>
      </c>
      <c r="B10643" t="inlineStr">
        <is>
          <t>How to hold food while dining in different cultures</t>
        </is>
      </c>
      <c r="C10643"/>
      <c r="D10643"/>
      <c r="E10643" t="inlineStr">
        <is>
          <t>https://www.youtube.com/results?search_query=How+to+hold+food+while+dining+in+different+cultures&amp;sp=EgQgAXAB</t>
        </is>
      </c>
    </row>
    <row r="10644" ht="25.5" customHeight="1">
      <c r="A10644" t="inlineStr">
        <is>
          <t>Putting some food somewhere</t>
        </is>
      </c>
      <c r="B10644" t="inlineStr">
        <is>
          <t>How to properly store food</t>
        </is>
      </c>
      <c r="C10644"/>
      <c r="D10644"/>
      <c r="E10644" t="inlineStr">
        <is>
          <t>https://www.youtube.com/results?search_query=How+to+properly+store+food&amp;sp=EgQgAXAB</t>
        </is>
      </c>
    </row>
    <row r="10645" ht="25.5" customHeight="1">
      <c r="A10645" t="inlineStr">
        <is>
          <t>Putting some food somewhere</t>
        </is>
      </c>
      <c r="B10645" t="inlineStr">
        <is>
          <t>Best food storage methods</t>
        </is>
      </c>
      <c r="C10645"/>
      <c r="D10645"/>
      <c r="E10645" t="inlineStr">
        <is>
          <t>https://www.youtube.com/results?search_query=Best+food+storage+methods&amp;sp=EgQgAXAB</t>
        </is>
      </c>
    </row>
    <row r="10646" ht="25.5" customHeight="1">
      <c r="A10646" t="inlineStr">
        <is>
          <t>Putting some food somewhere</t>
        </is>
      </c>
      <c r="B10646" t="inlineStr">
        <is>
          <t>Guide to arranging food in the refrigerator</t>
        </is>
      </c>
      <c r="C10646"/>
      <c r="D10646"/>
      <c r="E10646" t="inlineStr">
        <is>
          <t>https://www.youtube.com/results?search_query=Guide+to+arranging+food+in+the+refrigerator&amp;sp=EgQgAXAB</t>
        </is>
      </c>
    </row>
    <row r="10647" ht="25.5" customHeight="1">
      <c r="A10647" t="inlineStr">
        <is>
          <t>Putting some food somewhere</t>
        </is>
      </c>
      <c r="B10647" t="inlineStr">
        <is>
          <t>Proper pantry organization techniques</t>
        </is>
      </c>
      <c r="C10647"/>
      <c r="D10647"/>
      <c r="E10647" t="inlineStr">
        <is>
          <t>https://www.youtube.com/results?search_query=Proper+pantry+organization+techniques&amp;sp=EgQgAXAB</t>
        </is>
      </c>
    </row>
    <row r="10648" ht="25.5" customHeight="1">
      <c r="A10648" t="inlineStr">
        <is>
          <t>Putting some food somewhere</t>
        </is>
      </c>
      <c r="B10648" t="inlineStr">
        <is>
          <t>Day in the life of a professional chef: food storage</t>
        </is>
      </c>
      <c r="C10648"/>
      <c r="D10648"/>
      <c r="E10648" t="inlineStr">
        <is>
          <t>https://www.youtube.com/results?search_query=Day+in+the+life+of+a+professional+chef:+food+storage&amp;sp=EgQgAXAB</t>
        </is>
      </c>
    </row>
    <row r="10649" ht="25.5" customHeight="1">
      <c r="A10649" t="inlineStr">
        <is>
          <t>Putting some food somewhere</t>
        </is>
      </c>
      <c r="B10649" t="inlineStr">
        <is>
          <t>How to prevent food spoilage by correct storage</t>
        </is>
      </c>
      <c r="C10649"/>
      <c r="D10649"/>
      <c r="E10649" t="inlineStr">
        <is>
          <t>https://www.youtube.com/results?search_query=How+to+prevent+food+spoilage+by+correct+storage&amp;sp=EgQgAXAB</t>
        </is>
      </c>
    </row>
    <row r="10650" ht="25.5" customHeight="1">
      <c r="A10650" t="inlineStr">
        <is>
          <t>Putting some food somewhere</t>
        </is>
      </c>
      <c r="B10650" t="inlineStr">
        <is>
          <t>Kitchen hacks for food organization and storage</t>
        </is>
      </c>
      <c r="C10650"/>
      <c r="D10650"/>
      <c r="E10650" t="inlineStr">
        <is>
          <t>https://www.youtube.com/results?search_query=Kitchen+hacks+for+food+organization+and+storage&amp;sp=EgQgAXAB</t>
        </is>
      </c>
    </row>
    <row r="10651" ht="25.5" customHeight="1">
      <c r="A10651" t="inlineStr">
        <is>
          <t>Putting some food somewhere</t>
        </is>
      </c>
      <c r="B10651" t="inlineStr">
        <is>
          <t>Storing fruits and vegetables to maintain freshness</t>
        </is>
      </c>
      <c r="C10651"/>
      <c r="D10651"/>
      <c r="E10651" t="inlineStr">
        <is>
          <t>https://www.youtube.com/results?search_query=Storing+fruits+and+vegetables+to+maintain+freshness&amp;sp=EgQgAXAB</t>
        </is>
      </c>
    </row>
    <row r="10652" ht="25.5" customHeight="1">
      <c r="A10652" t="inlineStr">
        <is>
          <t>Putting some food somewhere</t>
        </is>
      </c>
      <c r="B10652" t="inlineStr">
        <is>
          <t>Food storage tips for reducing waste</t>
        </is>
      </c>
      <c r="C10652"/>
      <c r="D10652"/>
      <c r="E10652" t="inlineStr">
        <is>
          <t>https://www.youtube.com/results?search_query=Food+storage+tips+for+reducing+waste&amp;sp=EgQgAXAB</t>
        </is>
      </c>
    </row>
    <row r="10653" ht="25.5" customHeight="1">
      <c r="A10653" t="inlineStr">
        <is>
          <t>Putting some food somewhere</t>
        </is>
      </c>
      <c r="B10653" t="inlineStr">
        <is>
          <t>Steps to set up a perfect fridge</t>
        </is>
      </c>
      <c r="C10653"/>
      <c r="D10653"/>
      <c r="E10653" t="inlineStr">
        <is>
          <t>https://www.youtube.com/results?search_query=Steps+to+set+up+a+perfect+fridge&amp;sp=EgQgAXAB</t>
        </is>
      </c>
    </row>
    <row r="10654" ht="25.5" customHeight="1">
      <c r="A10654" t="inlineStr">
        <is>
          <t>Taking food from somewhere</t>
        </is>
      </c>
      <c r="B10654" t="inlineStr">
        <is>
          <t>How to properly take food from buffet</t>
        </is>
      </c>
      <c r="C10654"/>
      <c r="D10654"/>
      <c r="E10654" t="inlineStr">
        <is>
          <t>https://www.youtube.com/results?search_query=How+to+properly+take+food+from+buffet&amp;sp=EgQgAXAB</t>
        </is>
      </c>
    </row>
    <row r="10655" ht="25.5" customHeight="1">
      <c r="A10655" t="inlineStr">
        <is>
          <t>Taking food from somewhere</t>
        </is>
      </c>
      <c r="B10655" t="inlineStr">
        <is>
          <t>Day in the life of a food delivery driver</t>
        </is>
      </c>
      <c r="C10655"/>
      <c r="D10655"/>
      <c r="E10655" t="inlineStr">
        <is>
          <t>https://www.youtube.com/results?search_query=Day+in+the+life+of+a+food+delivery+driver&amp;sp=EgQgAXAB</t>
        </is>
      </c>
    </row>
    <row r="10656" ht="25.5" customHeight="1">
      <c r="A10656" t="inlineStr">
        <is>
          <t>Taking food from somewhere</t>
        </is>
      </c>
      <c r="B10656" t="inlineStr">
        <is>
          <t>Proper ways to take food samples at supermarkets</t>
        </is>
      </c>
      <c r="C10656"/>
      <c r="D10656"/>
      <c r="E10656" t="inlineStr">
        <is>
          <t>https://www.youtube.com/results?search_query=Proper+ways+to+take+food+samples+at+supermarkets&amp;sp=EgQgAXAB</t>
        </is>
      </c>
    </row>
    <row r="10657" ht="25.5" customHeight="1">
      <c r="A10657" t="inlineStr">
        <is>
          <t>Taking food from somewhere</t>
        </is>
      </c>
      <c r="B10657" t="inlineStr">
        <is>
          <t>Selftaking from salad bars: etiquette and techniques</t>
        </is>
      </c>
      <c r="C10657"/>
      <c r="D10657"/>
      <c r="E10657" t="inlineStr">
        <is>
          <t>https://www.youtube.com/results?search_query=Selftaking+from+salad+bars:+etiquette+and+techniques&amp;sp=EgQgAXAB</t>
        </is>
      </c>
    </row>
    <row r="10658" ht="25.5" customHeight="1">
      <c r="A10658" t="inlineStr">
        <is>
          <t>Taking food from somewhere</t>
        </is>
      </c>
      <c r="B10658" t="inlineStr">
        <is>
          <t>Working at a food truck: how to serve customers</t>
        </is>
      </c>
      <c r="C10658"/>
      <c r="D10658"/>
      <c r="E10658" t="inlineStr">
        <is>
          <t>https://www.youtube.com/results?search_query=Working+at+a+food+truck:+how+to+serve+customers&amp;sp=EgQgAXAB</t>
        </is>
      </c>
    </row>
    <row r="10659" ht="25.5" customHeight="1">
      <c r="A10659" t="inlineStr">
        <is>
          <t>Taking food from somewhere</t>
        </is>
      </c>
      <c r="B10659" t="inlineStr">
        <is>
          <t>How to collect food from a food bank</t>
        </is>
      </c>
      <c r="C10659"/>
      <c r="D10659"/>
      <c r="E10659" t="inlineStr">
        <is>
          <t>https://www.youtube.com/results?search_query=How+to+collect+food+from+a+food+bank&amp;sp=EgQgAXAB</t>
        </is>
      </c>
    </row>
    <row r="10660" ht="25.5" customHeight="1">
      <c r="A10660" t="inlineStr">
        <is>
          <t>Taking food from somewhere</t>
        </is>
      </c>
      <c r="B10660" t="inlineStr">
        <is>
          <t>Best method to take food from communal dish</t>
        </is>
      </c>
      <c r="C10660"/>
      <c r="D10660"/>
      <c r="E10660" t="inlineStr">
        <is>
          <t>https://www.youtube.com/results?search_query=Best+method+to+take+food+from+communal+dish&amp;sp=EgQgAXAB</t>
        </is>
      </c>
    </row>
    <row r="10661" ht="25.5" customHeight="1">
      <c r="A10661" t="inlineStr">
        <is>
          <t>Taking food from somewhere</t>
        </is>
      </c>
      <c r="B10661" t="inlineStr">
        <is>
          <t>How to pick produce at a farmers market</t>
        </is>
      </c>
      <c r="C10661"/>
      <c r="D10661"/>
      <c r="E10661" t="inlineStr">
        <is>
          <t>https://www.youtube.com/results?search_query=How+to+pick+produce+at+a+farmers+market&amp;sp=EgQgAXAB</t>
        </is>
      </c>
    </row>
    <row r="10662" ht="25.5" customHeight="1">
      <c r="A10662" t="inlineStr">
        <is>
          <t>Taking food from somewhere</t>
        </is>
      </c>
      <c r="B10662" t="inlineStr">
        <is>
          <t>Food inspector's day: how food gets from farms to stores</t>
        </is>
      </c>
      <c r="C10662"/>
      <c r="D10662"/>
      <c r="E10662" t="inlineStr">
        <is>
          <t>https://www.youtube.com/results?search_query=Food+inspector's+day:+how+food+gets+from+farms+to+stores&amp;sp=EgQgAXAB</t>
        </is>
      </c>
    </row>
    <row r="10663" ht="25.5" customHeight="1">
      <c r="A10663" t="inlineStr">
        <is>
          <t>Taking food from somewhere</t>
        </is>
      </c>
      <c r="B10663" t="inlineStr">
        <is>
          <t>How to take food orders as a waiter</t>
        </is>
      </c>
      <c r="C10663"/>
      <c r="D10663"/>
      <c r="E10663" t="inlineStr">
        <is>
          <t>https://www.youtube.com/results?search_query=How+to+take+food+orders+as+a+waiter&amp;sp=EgQgAXAB</t>
        </is>
      </c>
    </row>
    <row r="10664" ht="25.5" customHeight="1">
      <c r="A10664" t="inlineStr">
        <is>
          <t>Throwing food somewhere</t>
        </is>
      </c>
      <c r="B10664" t="inlineStr">
        <is>
          <t>How to throw a food party</t>
        </is>
      </c>
      <c r="C10664"/>
      <c r="D10664"/>
      <c r="E10664" t="inlineStr">
        <is>
          <t>https://www.youtube.com/results?search_query=How+to+throw+a+food+party&amp;sp=EgQgAXAB</t>
        </is>
      </c>
    </row>
    <row r="10665" ht="25.5" customHeight="1">
      <c r="A10665" t="inlineStr">
        <is>
          <t>Throwing food somewhere</t>
        </is>
      </c>
      <c r="B10665" t="inlineStr">
        <is>
          <t>Day in the life of a food waste collector</t>
        </is>
      </c>
      <c r="C10665"/>
      <c r="D10665"/>
      <c r="E10665" t="inlineStr">
        <is>
          <t>https://www.youtube.com/results?search_query=Day+in+the+life+of+a+food+waste+collector&amp;sp=EgQgAXAB</t>
        </is>
      </c>
    </row>
    <row r="10666" ht="25.5" customHeight="1">
      <c r="A10666" t="inlineStr">
        <is>
          <t>Throwing food somewhere</t>
        </is>
      </c>
      <c r="B10666" t="inlineStr">
        <is>
          <t>Best techniques for throwing food in cooking</t>
        </is>
      </c>
      <c r="C10666"/>
      <c r="D10666"/>
      <c r="E10666" t="inlineStr">
        <is>
          <t>https://www.youtube.com/results?search_query=Best+techniques+for+throwing+food+in+cooking&amp;sp=EgQgAXAB</t>
        </is>
      </c>
    </row>
    <row r="10667" ht="25.5" customHeight="1">
      <c r="A10667" t="inlineStr">
        <is>
          <t>Throwing food somewhere</t>
        </is>
      </c>
      <c r="B10667" t="inlineStr">
        <is>
          <t>Food fights at festivals  compilation</t>
        </is>
      </c>
      <c r="C10667"/>
      <c r="D10667"/>
      <c r="E10667" t="inlineStr">
        <is>
          <t>https://www.youtube.com/results?search_query=Food+fights+at+festivals++compilation&amp;sp=EgQgAXAB</t>
        </is>
      </c>
    </row>
    <row r="10668" ht="25.5" customHeight="1">
      <c r="A10668" t="inlineStr">
        <is>
          <t>Throwing food somewhere</t>
        </is>
      </c>
      <c r="B10668" t="inlineStr">
        <is>
          <t>How to flambé  throwing food in flames</t>
        </is>
      </c>
      <c r="C10668"/>
      <c r="D10668"/>
      <c r="E10668" t="inlineStr">
        <is>
          <t>https://www.youtube.com/results?search_query=How+to+flambé++throwing+food+in+flames&amp;sp=EgQgAXAB</t>
        </is>
      </c>
    </row>
    <row r="10669" ht="25.5" customHeight="1">
      <c r="A10669" t="inlineStr">
        <is>
          <t>Throwing food somewhere</t>
        </is>
      </c>
      <c r="B10669" t="inlineStr">
        <is>
          <t>Salad tossing  how to mix food professionally</t>
        </is>
      </c>
      <c r="C10669"/>
      <c r="D10669"/>
      <c r="E10669" t="inlineStr">
        <is>
          <t>https://www.youtube.com/results?search_query=Salad+tossing++how+to+mix+food+professionally&amp;sp=EgQgAXAB</t>
        </is>
      </c>
    </row>
    <row r="10670" ht="25.5" customHeight="1">
      <c r="A10670" t="inlineStr">
        <is>
          <t>Throwing food somewhere</t>
        </is>
      </c>
      <c r="B10670" t="inlineStr">
        <is>
          <t>Pizza dough throwing tutorial</t>
        </is>
      </c>
      <c r="C10670"/>
      <c r="D10670"/>
      <c r="E10670" t="inlineStr">
        <is>
          <t>https://www.youtube.com/results?search_query=Pizza+dough+throwing+tutorial&amp;sp=EgQgAXAB</t>
        </is>
      </c>
    </row>
    <row r="10671" ht="25.5" customHeight="1">
      <c r="A10671" t="inlineStr">
        <is>
          <t>Throwing food somewhere</t>
        </is>
      </c>
      <c r="B10671" t="inlineStr">
        <is>
          <t>Japanese teppanyaki chef  food throwing skills</t>
        </is>
      </c>
      <c r="C10671"/>
      <c r="D10671"/>
      <c r="E10671" t="inlineStr">
        <is>
          <t>https://www.youtube.com/results?search_query=Japanese+teppanyaki+chef++food+throwing+skills&amp;sp=EgQgAXAB</t>
        </is>
      </c>
    </row>
    <row r="10672" ht="25.5" customHeight="1">
      <c r="A10672" t="inlineStr">
        <is>
          <t>Throwing food somewhere</t>
        </is>
      </c>
      <c r="B10672" t="inlineStr">
        <is>
          <t>Food flipping techniques in a professional kitchen</t>
        </is>
      </c>
      <c r="C10672"/>
      <c r="D10672"/>
      <c r="E10672" t="inlineStr">
        <is>
          <t>https://www.youtube.com/results?search_query=Food+flipping+techniques+in+a+professional+kitchen&amp;sp=EgQgAXAB</t>
        </is>
      </c>
    </row>
    <row r="10673" ht="25.5" customHeight="1">
      <c r="A10673" t="inlineStr">
        <is>
          <t>Throwing food somewhere</t>
        </is>
      </c>
      <c r="B10673" t="inlineStr">
        <is>
          <t>Documentary on food wastage  consequences of throwing food away</t>
        </is>
      </c>
      <c r="C10673"/>
      <c r="D10673"/>
      <c r="E10673" t="inlineStr">
        <is>
          <t>https://www.youtube.com/results?search_query=Documentary+on+food+wastage++consequences+of+throwing+food+away&amp;sp=EgQgAXAB</t>
        </is>
      </c>
    </row>
    <row r="10674" ht="25.5" customHeight="1">
      <c r="A10674" t="inlineStr">
        <is>
          <t>Eating a sandwich</t>
        </is>
      </c>
      <c r="B10674" t="inlineStr">
        <is>
          <t>How to make a perfect sandwich at home</t>
        </is>
      </c>
      <c r="C10674"/>
      <c r="D10674"/>
      <c r="E10674" t="inlineStr">
        <is>
          <t>https://www.youtube.com/results?search_query=How+to+make+a+perfect+sandwich+at+home&amp;sp=EgQgAXAB</t>
        </is>
      </c>
    </row>
    <row r="10675" ht="25.5" customHeight="1">
      <c r="A10675" t="inlineStr">
        <is>
          <t>Eating a sandwich</t>
        </is>
      </c>
      <c r="B10675" t="inlineStr">
        <is>
          <t>The art of eating a sandwich</t>
        </is>
      </c>
      <c r="C10675"/>
      <c r="D10675"/>
      <c r="E10675" t="inlineStr">
        <is>
          <t>https://www.youtube.com/results?search_query=The+art+of+eating+a+sandwich&amp;sp=EgQgAXAB</t>
        </is>
      </c>
    </row>
    <row r="10676" ht="25.5" customHeight="1">
      <c r="A10676" t="inlineStr">
        <is>
          <t>Eating a sandwich</t>
        </is>
      </c>
      <c r="B10676" t="inlineStr">
        <is>
          <t>Day in the life of a sandwich chef</t>
        </is>
      </c>
      <c r="C10676"/>
      <c r="D10676"/>
      <c r="E10676" t="inlineStr">
        <is>
          <t>https://www.youtube.com/results?search_query=Day+in+the+life+of+a+sandwich+chef&amp;sp=EgQgAXAB</t>
        </is>
      </c>
    </row>
    <row r="10677" ht="25.5" customHeight="1">
      <c r="A10677" t="inlineStr">
        <is>
          <t>Eating a sandwich</t>
        </is>
      </c>
      <c r="B10677" t="inlineStr">
        <is>
          <t>Beginner's guide to eating gourmet sandwiches</t>
        </is>
      </c>
      <c r="C10677"/>
      <c r="D10677"/>
      <c r="E10677" t="inlineStr">
        <is>
          <t>https://www.youtube.com/results?search_query=Beginner's+guide+to+eating+gourmet+sandwiches&amp;sp=EgQgAXAB</t>
        </is>
      </c>
    </row>
    <row r="10678" ht="25.5" customHeight="1">
      <c r="A10678" t="inlineStr">
        <is>
          <t>Eating a sandwich</t>
        </is>
      </c>
      <c r="B10678" t="inlineStr">
        <is>
          <t>Professional eating techniques for sandwiches</t>
        </is>
      </c>
      <c r="C10678"/>
      <c r="D10678"/>
      <c r="E10678" t="inlineStr">
        <is>
          <t>https://www.youtube.com/results?search_query=Professional+eating+techniques+for+sandwiches&amp;sp=EgQgAXAB</t>
        </is>
      </c>
    </row>
    <row r="10679" ht="25.5" customHeight="1">
      <c r="A10679" t="inlineStr">
        <is>
          <t>Eating a sandwich</t>
        </is>
      </c>
      <c r="B10679" t="inlineStr">
        <is>
          <t>Sandwich eating challenge videos</t>
        </is>
      </c>
      <c r="C10679"/>
      <c r="D10679"/>
      <c r="E10679" t="inlineStr">
        <is>
          <t>https://www.youtube.com/results?search_query=Sandwich+eating+challenge+videos&amp;sp=EgQgAXAB</t>
        </is>
      </c>
    </row>
    <row r="10680" ht="25.5" customHeight="1">
      <c r="A10680" t="inlineStr">
        <is>
          <t>Eating a sandwich</t>
        </is>
      </c>
      <c r="B10680" t="inlineStr">
        <is>
          <t>How to eat a sandwich properly</t>
        </is>
      </c>
      <c r="C10680"/>
      <c r="D10680"/>
      <c r="E10680" t="inlineStr">
        <is>
          <t>https://www.youtube.com/results?search_query=How+to+eat+a+sandwich+properly&amp;sp=EgQgAXAB</t>
        </is>
      </c>
    </row>
    <row r="10681" ht="25.5" customHeight="1">
      <c r="A10681" t="inlineStr">
        <is>
          <t>Eating a sandwich</t>
        </is>
      </c>
      <c r="B10681" t="inlineStr">
        <is>
          <t>Gourmet sandwich making and eating</t>
        </is>
      </c>
      <c r="C10681"/>
      <c r="D10681"/>
      <c r="E10681" t="inlineStr">
        <is>
          <t>https://www.youtube.com/results?search_query=Gourmet+sandwich+making+and+eating&amp;sp=EgQgAXAB</t>
        </is>
      </c>
    </row>
    <row r="10682" ht="25.5" customHeight="1">
      <c r="A10682" t="inlineStr">
        <is>
          <t>Eating a sandwich</t>
        </is>
      </c>
      <c r="B10682" t="inlineStr">
        <is>
          <t>Eat a sandwich in New York style</t>
        </is>
      </c>
      <c r="C10682"/>
      <c r="D10682"/>
      <c r="E10682" t="inlineStr">
        <is>
          <t>https://www.youtube.com/results?search_query=Eat+a+sandwich+in+New+York+style&amp;sp=EgQgAXAB</t>
        </is>
      </c>
    </row>
    <row r="10683" ht="25.5" customHeight="1">
      <c r="A10683" t="inlineStr">
        <is>
          <t>Eating a sandwich</t>
        </is>
      </c>
      <c r="B10683" t="inlineStr">
        <is>
          <t>World’s best sandwiches and how to eat them</t>
        </is>
      </c>
      <c r="C10683"/>
      <c r="D10683"/>
      <c r="E10683" t="inlineStr">
        <is>
          <t>https://www.youtube.com/results?search_query=World’s+best+sandwiches+and+how+to+eat+them&amp;sp=EgQgAXAB</t>
        </is>
      </c>
    </row>
    <row r="10684" ht="25.5" customHeight="1">
      <c r="A10684" t="inlineStr">
        <is>
          <t>Holding a sandwich</t>
        </is>
      </c>
      <c r="B10684" t="inlineStr">
        <is>
          <t>How to correctly hold a sandwich</t>
        </is>
      </c>
      <c r="C10684"/>
      <c r="D10684"/>
      <c r="E10684" t="inlineStr">
        <is>
          <t>https://www.youtube.com/results?search_query=How+to+correctly+hold+a+sandwich&amp;sp=EgQgAXAB</t>
        </is>
      </c>
    </row>
    <row r="10685" ht="25.5" customHeight="1">
      <c r="A10685" t="inlineStr">
        <is>
          <t>Holding a sandwich</t>
        </is>
      </c>
      <c r="B10685" t="inlineStr">
        <is>
          <t>Proper way to hold a sandwich</t>
        </is>
      </c>
      <c r="C10685"/>
      <c r="D10685"/>
      <c r="E10685" t="inlineStr">
        <is>
          <t>https://www.youtube.com/results?search_query=Proper+way+to+hold+a+sandwich&amp;sp=EgQgAXAB</t>
        </is>
      </c>
    </row>
    <row r="10686" ht="25.5" customHeight="1">
      <c r="A10686" t="inlineStr">
        <is>
          <t>Holding a sandwich</t>
        </is>
      </c>
      <c r="B10686" t="inlineStr">
        <is>
          <t>Tutorial on holding a sandwich</t>
        </is>
      </c>
      <c r="C10686"/>
      <c r="D10686"/>
      <c r="E10686" t="inlineStr">
        <is>
          <t>https://www.youtube.com/results?search_query=Tutorial+on+holding+a+sandwich&amp;sp=EgQgAXAB</t>
        </is>
      </c>
    </row>
    <row r="10687" ht="25.5" customHeight="1">
      <c r="A10687" t="inlineStr">
        <is>
          <t>Holding a sandwich</t>
        </is>
      </c>
      <c r="B10687" t="inlineStr">
        <is>
          <t>Guide to holding different types of sandwiches</t>
        </is>
      </c>
      <c r="C10687"/>
      <c r="D10687"/>
      <c r="E10687" t="inlineStr">
        <is>
          <t>https://www.youtube.com/results?search_query=Guide+to+holding+different+types+of+sandwiches&amp;sp=EgQgAXAB</t>
        </is>
      </c>
    </row>
    <row r="10688" ht="25.5" customHeight="1">
      <c r="A10688" t="inlineStr">
        <is>
          <t>Holding a sandwich</t>
        </is>
      </c>
      <c r="B10688" t="inlineStr">
        <is>
          <t>Techniques to prevent sandwich fillings from falling out</t>
        </is>
      </c>
      <c r="C10688"/>
      <c r="D10688"/>
      <c r="E10688" t="inlineStr">
        <is>
          <t>https://www.youtube.com/results?search_query=Techniques+to+prevent+sandwich+fillings+from+falling+out&amp;sp=EgQgAXAB</t>
        </is>
      </c>
    </row>
    <row r="10689" ht="25.5" customHeight="1">
      <c r="A10689" t="inlineStr">
        <is>
          <t>Holding a sandwich</t>
        </is>
      </c>
      <c r="B10689" t="inlineStr">
        <is>
          <t>How to hold a sandwich while eating</t>
        </is>
      </c>
      <c r="C10689"/>
      <c r="D10689"/>
      <c r="E10689" t="inlineStr">
        <is>
          <t>https://www.youtube.com/results?search_query=How+to+hold+a+sandwich+while+eating&amp;sp=EgQgAXAB</t>
        </is>
      </c>
    </row>
    <row r="10690" ht="25.5" customHeight="1">
      <c r="A10690" t="inlineStr">
        <is>
          <t>Holding a sandwich</t>
        </is>
      </c>
      <c r="B10690" t="inlineStr">
        <is>
          <t>Best practices in sandwich holding</t>
        </is>
      </c>
      <c r="C10690"/>
      <c r="D10690"/>
      <c r="E10690" t="inlineStr">
        <is>
          <t>https://www.youtube.com/results?search_query=Best+practices+in+sandwich+holding&amp;sp=EgQgAXAB</t>
        </is>
      </c>
    </row>
    <row r="10691" ht="25.5" customHeight="1">
      <c r="A10691" t="inlineStr">
        <is>
          <t>Holding a sandwich</t>
        </is>
      </c>
      <c r="B10691" t="inlineStr">
        <is>
          <t>How professional chefs hold a sandwich</t>
        </is>
      </c>
      <c r="C10691"/>
      <c r="D10691"/>
      <c r="E10691" t="inlineStr">
        <is>
          <t>https://www.youtube.com/results?search_query=How+professional+chefs+hold+a+sandwich&amp;sp=EgQgAXAB</t>
        </is>
      </c>
    </row>
    <row r="10692" ht="25.5" customHeight="1">
      <c r="A10692" t="inlineStr">
        <is>
          <t>Holding a sandwich</t>
        </is>
      </c>
      <c r="B10692" t="inlineStr">
        <is>
          <t>Demonstration of the correct grip for a sandwich</t>
        </is>
      </c>
      <c r="C10692"/>
      <c r="D10692"/>
      <c r="E10692" t="inlineStr">
        <is>
          <t>https://www.youtube.com/results?search_query=Demonstration+of+the+correct+grip+for+a+sandwich&amp;sp=EgQgAXAB</t>
        </is>
      </c>
    </row>
    <row r="10693" ht="25.5" customHeight="1">
      <c r="A10693" t="inlineStr">
        <is>
          <t>Holding a sandwich</t>
        </is>
      </c>
      <c r="B10693" t="inlineStr">
        <is>
          <t>Day in the life of a sandwich artist: holding a sandwich</t>
        </is>
      </c>
      <c r="C10693"/>
      <c r="D10693"/>
      <c r="E10693" t="inlineStr">
        <is>
          <t>https://www.youtube.com/results?search_query=Day+in+the+life+of+a+sandwich+artist:+holding+a+sandwich&amp;sp=EgQgAXAB</t>
        </is>
      </c>
    </row>
    <row r="10694" ht="25.5" customHeight="1">
      <c r="A10694" t="inlineStr">
        <is>
          <t>Putting a sandwich somewhere</t>
        </is>
      </c>
      <c r="B10694" t="inlineStr">
        <is>
          <t>How to properly wrap a sandwich for storage</t>
        </is>
      </c>
      <c r="C10694"/>
      <c r="D10694"/>
      <c r="E10694" t="inlineStr">
        <is>
          <t>https://www.youtube.com/results?search_query=How+to+properly+wrap+a+sandwich+for+storage&amp;sp=EgQgAXAB</t>
        </is>
      </c>
    </row>
    <row r="10695" ht="25.5" customHeight="1">
      <c r="A10695" t="inlineStr">
        <is>
          <t>Putting a sandwich somewhere</t>
        </is>
      </c>
      <c r="B10695" t="inlineStr">
        <is>
          <t>Techniques for storing sandwiches in the fridge</t>
        </is>
      </c>
      <c r="C10695"/>
      <c r="D10695"/>
      <c r="E10695" t="inlineStr">
        <is>
          <t>https://www.youtube.com/results?search_query=Techniques+for+storing+sandwiches+in+the+fridge&amp;sp=EgQgAXAB</t>
        </is>
      </c>
    </row>
    <row r="10696" ht="25.5" customHeight="1">
      <c r="A10696" t="inlineStr">
        <is>
          <t>Putting a sandwich somewhere</t>
        </is>
      </c>
      <c r="B10696" t="inlineStr">
        <is>
          <t>Keeping a sandwich fresh: best tips</t>
        </is>
      </c>
      <c r="C10696"/>
      <c r="D10696"/>
      <c r="E10696" t="inlineStr">
        <is>
          <t>https://www.youtube.com/results?search_query=Keeping+a+sandwich+fresh:+best+tips&amp;sp=EgQgAXAB</t>
        </is>
      </c>
    </row>
    <row r="10697" ht="25.5" customHeight="1">
      <c r="A10697" t="inlineStr">
        <is>
          <t>Putting a sandwich somewhere</t>
        </is>
      </c>
      <c r="B10697" t="inlineStr">
        <is>
          <t>Day in the life of a sandwich maker</t>
        </is>
      </c>
      <c r="C10697"/>
      <c r="D10697"/>
      <c r="E10697" t="inlineStr">
        <is>
          <t>https://www.youtube.com/results?search_query=Day+in+the+life+of+a+sandwich+maker&amp;sp=EgQgAXAB</t>
        </is>
      </c>
    </row>
    <row r="10698" ht="25.5" customHeight="1">
      <c r="A10698" t="inlineStr">
        <is>
          <t>Putting a sandwich somewhere</t>
        </is>
      </c>
      <c r="B10698" t="inlineStr">
        <is>
          <t>Best ways to pack a sandwich for a picnic</t>
        </is>
      </c>
      <c r="C10698"/>
      <c r="D10698"/>
      <c r="E10698" t="inlineStr">
        <is>
          <t>https://www.youtube.com/results?search_query=Best+ways+to+pack+a+sandwich+for+a+picnic&amp;sp=EgQgAXAB</t>
        </is>
      </c>
    </row>
    <row r="10699" ht="25.5" customHeight="1">
      <c r="A10699" t="inlineStr">
        <is>
          <t>Putting a sandwich somewhere</t>
        </is>
      </c>
      <c r="B10699" t="inlineStr">
        <is>
          <t>How to put a sandwich in a lunch box</t>
        </is>
      </c>
      <c r="C10699"/>
      <c r="D10699"/>
      <c r="E10699" t="inlineStr">
        <is>
          <t>https://www.youtube.com/results?search_query=How+to+put+a+sandwich+in+a+lunch+box&amp;sp=EgQgAXAB</t>
        </is>
      </c>
    </row>
    <row r="10700" ht="25.5" customHeight="1">
      <c r="A10700" t="inlineStr">
        <is>
          <t>Putting a sandwich somewhere</t>
        </is>
      </c>
      <c r="B10700" t="inlineStr">
        <is>
          <t>A guide to putting together a sandwich</t>
        </is>
      </c>
      <c r="C10700"/>
      <c r="D10700"/>
      <c r="E10700" t="inlineStr">
        <is>
          <t>https://www.youtube.com/results?search_query=A+guide+to+putting+together+a+sandwich&amp;sp=EgQgAXAB</t>
        </is>
      </c>
    </row>
    <row r="10701" ht="25.5" customHeight="1">
      <c r="A10701" t="inlineStr">
        <is>
          <t>Putting a sandwich somewhere</t>
        </is>
      </c>
      <c r="B10701" t="inlineStr">
        <is>
          <t>Interesting videos on where to store a sandwich</t>
        </is>
      </c>
      <c r="C10701"/>
      <c r="D10701"/>
      <c r="E10701" t="inlineStr">
        <is>
          <t>https://www.youtube.com/results?search_query=Interesting+videos+on+where+to+store+a+sandwich&amp;sp=EgQgAXAB</t>
        </is>
      </c>
    </row>
    <row r="10702" ht="25.5" customHeight="1">
      <c r="A10702" t="inlineStr">
        <is>
          <t>Putting a sandwich somewhere</t>
        </is>
      </c>
      <c r="B10702" t="inlineStr">
        <is>
          <t>How to put condiments in a sandwich</t>
        </is>
      </c>
      <c r="C10702"/>
      <c r="D10702"/>
      <c r="E10702" t="inlineStr">
        <is>
          <t>https://www.youtube.com/results?search_query=How+to+put+condiments+in+a+sandwich&amp;sp=EgQgAXAB</t>
        </is>
      </c>
    </row>
    <row r="10703" ht="25.5" customHeight="1">
      <c r="A10703" t="inlineStr">
        <is>
          <t>Putting a sandwich somewhere</t>
        </is>
      </c>
      <c r="B10703" t="inlineStr">
        <is>
          <t>Stacking ingredients in a sandwich: Best methods</t>
        </is>
      </c>
      <c r="C10703"/>
      <c r="D10703"/>
      <c r="E10703" t="inlineStr">
        <is>
          <t>https://www.youtube.com/results?search_query=Stacking+ingredients+in+a+sandwich:+Best+methods&amp;sp=EgQgAXAB</t>
        </is>
      </c>
    </row>
    <row r="10704" ht="25.5" customHeight="1">
      <c r="A10704" t="inlineStr">
        <is>
          <t>Taking a sandwich from somewhere</t>
        </is>
      </c>
      <c r="B10704" t="inlineStr">
        <is>
          <t>How to make a sandwich at home</t>
        </is>
      </c>
      <c r="C10704"/>
      <c r="D10704"/>
      <c r="E10704" t="inlineStr">
        <is>
          <t>https://www.youtube.com/results?search_query=How+to+make+a+sandwich+at+home&amp;sp=EgQgAXAB</t>
        </is>
      </c>
    </row>
    <row r="10705" ht="25.5" customHeight="1">
      <c r="A10705" t="inlineStr">
        <is>
          <t>Taking a sandwich from somewhere</t>
        </is>
      </c>
      <c r="B10705" t="inlineStr">
        <is>
          <t>Best sandwich recipes</t>
        </is>
      </c>
      <c r="C10705"/>
      <c r="D10705"/>
      <c r="E10705" t="inlineStr">
        <is>
          <t>https://www.youtube.com/results?search_query=Best+sandwich+recipes&amp;sp=EgQgAXAB</t>
        </is>
      </c>
    </row>
    <row r="10706" ht="25.5" customHeight="1">
      <c r="A10706" t="inlineStr">
        <is>
          <t>Taking a sandwich from somewhere</t>
        </is>
      </c>
      <c r="B10706" t="inlineStr">
        <is>
          <t>Day in the life of a sandwich maker</t>
        </is>
      </c>
      <c r="C10706"/>
      <c r="D10706"/>
      <c r="E10706" t="inlineStr">
        <is>
          <t>https://www.youtube.com/results?search_query=Day+in+the+life+of+a+sandwich+maker&amp;sp=EgQgAXAB</t>
        </is>
      </c>
    </row>
    <row r="10707" ht="25.5" customHeight="1">
      <c r="A10707" t="inlineStr">
        <is>
          <t>Taking a sandwich from somewhere</t>
        </is>
      </c>
      <c r="B10707" t="inlineStr">
        <is>
          <t>How to order a sandwich at a restaurant</t>
        </is>
      </c>
      <c r="C10707"/>
      <c r="D10707"/>
      <c r="E10707" t="inlineStr">
        <is>
          <t>https://www.youtube.com/results?search_query=How+to+order+a+sandwich+at+a+restaurant&amp;sp=EgQgAXAB</t>
        </is>
      </c>
    </row>
    <row r="10708" ht="25.5" customHeight="1">
      <c r="A10708" t="inlineStr">
        <is>
          <t>Taking a sandwich from somewhere</t>
        </is>
      </c>
      <c r="B10708" t="inlineStr">
        <is>
          <t>Sandwich making techniques</t>
        </is>
      </c>
      <c r="C10708"/>
      <c r="D10708"/>
      <c r="E10708" t="inlineStr">
        <is>
          <t>https://www.youtube.com/results?search_query=Sandwich+making+techniques&amp;sp=EgQgAXAB</t>
        </is>
      </c>
    </row>
    <row r="10709" ht="25.5" customHeight="1">
      <c r="A10709" t="inlineStr">
        <is>
          <t>Taking a sandwich from somewhere</t>
        </is>
      </c>
      <c r="B10709" t="inlineStr">
        <is>
          <t>How to properly wrap a sandwich for takeaway</t>
        </is>
      </c>
      <c r="C10709"/>
      <c r="D10709"/>
      <c r="E10709" t="inlineStr">
        <is>
          <t>https://www.youtube.com/results?search_query=How+to+properly+wrap+a+sandwich+for+takeaway&amp;sp=EgQgAXAB</t>
        </is>
      </c>
    </row>
    <row r="10710" ht="25.5" customHeight="1">
      <c r="A10710" t="inlineStr">
        <is>
          <t>Taking a sandwich from somewhere</t>
        </is>
      </c>
      <c r="B10710" t="inlineStr">
        <is>
          <t>How to keep a sandwich fresh</t>
        </is>
      </c>
      <c r="C10710"/>
      <c r="D10710"/>
      <c r="E10710" t="inlineStr">
        <is>
          <t>https://www.youtube.com/results?search_query=How+to+keep+a+sandwich+fresh&amp;sp=EgQgAXAB</t>
        </is>
      </c>
    </row>
    <row r="10711" ht="25.5" customHeight="1">
      <c r="A10711" t="inlineStr">
        <is>
          <t>Taking a sandwich from somewhere</t>
        </is>
      </c>
      <c r="B10711" t="inlineStr">
        <is>
          <t>How to assemble a deli sandwich</t>
        </is>
      </c>
      <c r="C10711"/>
      <c r="D10711"/>
      <c r="E10711" t="inlineStr">
        <is>
          <t>https://www.youtube.com/results?search_query=How+to+assemble+a+deli+sandwich&amp;sp=EgQgAXAB</t>
        </is>
      </c>
    </row>
    <row r="10712" ht="25.5" customHeight="1">
      <c r="A10712" t="inlineStr">
        <is>
          <t>Taking a sandwich from somewhere</t>
        </is>
      </c>
      <c r="B10712" t="inlineStr">
        <is>
          <t>How to make a sandwich step by step tutorial</t>
        </is>
      </c>
      <c r="C10712"/>
      <c r="D10712"/>
      <c r="E10712" t="inlineStr">
        <is>
          <t>https://www.youtube.com/results?search_query=How+to+make+a+sandwich+step+by+step+tutorial&amp;sp=EgQgAXAB</t>
        </is>
      </c>
    </row>
    <row r="10713" ht="25.5" customHeight="1">
      <c r="A10713" t="inlineStr">
        <is>
          <t>Taking a sandwich from somewhere</t>
        </is>
      </c>
      <c r="B10713" t="inlineStr">
        <is>
          <t>Best sandwich takeaway unboxing</t>
        </is>
      </c>
      <c r="C10713"/>
      <c r="D10713"/>
      <c r="E10713" t="inlineStr">
        <is>
          <t>https://www.youtube.com/results?search_query=Best+sandwich+takeaway+unboxing&amp;sp=EgQgAXAB</t>
        </is>
      </c>
    </row>
    <row r="10714" ht="25.5" customHeight="1">
      <c r="A10714" t="inlineStr">
        <is>
          <t>Holding a blanket</t>
        </is>
      </c>
      <c r="B10714" t="inlineStr">
        <is>
          <t>How to hold a blanket properly</t>
        </is>
      </c>
      <c r="C10714"/>
      <c r="D10714"/>
      <c r="E10714" t="inlineStr">
        <is>
          <t>https://www.youtube.com/results?search_query=How+to+hold+a+blanket+properly&amp;sp=EgQgAXAB</t>
        </is>
      </c>
    </row>
    <row r="10715" ht="25.5" customHeight="1">
      <c r="A10715" t="inlineStr">
        <is>
          <t>Holding a blanket</t>
        </is>
      </c>
      <c r="B10715" t="inlineStr">
        <is>
          <t>Best way to fold and hold a blanket</t>
        </is>
      </c>
      <c r="C10715"/>
      <c r="D10715"/>
      <c r="E10715" t="inlineStr">
        <is>
          <t>https://www.youtube.com/results?search_query=Best+way+to+fold+and+hold+a+blanket&amp;sp=EgQgAXAB</t>
        </is>
      </c>
    </row>
    <row r="10716" ht="25.5" customHeight="1">
      <c r="A10716" t="inlineStr">
        <is>
          <t>Holding a blanket</t>
        </is>
      </c>
      <c r="B10716" t="inlineStr">
        <is>
          <t>Tutorial on holding a baby in a blanket</t>
        </is>
      </c>
      <c r="C10716"/>
      <c r="D10716"/>
      <c r="E10716" t="inlineStr">
        <is>
          <t>https://www.youtube.com/results?search_query=Tutorial+on+holding+a+baby+in+a+blanket&amp;sp=EgQgAXAB</t>
        </is>
      </c>
    </row>
    <row r="10717" ht="25.5" customHeight="1">
      <c r="A10717" t="inlineStr">
        <is>
          <t>Holding a blanket</t>
        </is>
      </c>
      <c r="B10717" t="inlineStr">
        <is>
          <t>Day in the life of a blanket maker</t>
        </is>
      </c>
      <c r="C10717"/>
      <c r="D10717"/>
      <c r="E10717" t="inlineStr">
        <is>
          <t>https://www.youtube.com/results?search_query=Day+in+the+life+of+a+blanket+maker&amp;sp=EgQgAXAB</t>
        </is>
      </c>
    </row>
    <row r="10718" ht="25.5" customHeight="1">
      <c r="A10718" t="inlineStr">
        <is>
          <t>Holding a blanket</t>
        </is>
      </c>
      <c r="B10718" t="inlineStr">
        <is>
          <t>Techniques for holding a blanket while sleeping</t>
        </is>
      </c>
      <c r="C10718"/>
      <c r="D10718"/>
      <c r="E10718" t="inlineStr">
        <is>
          <t>https://www.youtube.com/results?search_query=Techniques+for+holding+a+blanket+while+sleeping&amp;sp=EgQgAXAB</t>
        </is>
      </c>
    </row>
    <row r="10719" ht="25.5" customHeight="1">
      <c r="A10719" t="inlineStr">
        <is>
          <t>Holding a blanket</t>
        </is>
      </c>
      <c r="B10719" t="inlineStr">
        <is>
          <t>Critical skills: holding and folding a blanket</t>
        </is>
      </c>
      <c r="C10719"/>
      <c r="D10719"/>
      <c r="E10719" t="inlineStr">
        <is>
          <t>https://www.youtube.com/results?search_query=Critical+skills:+holding+and+folding+a+blanket&amp;sp=EgQgAXAB</t>
        </is>
      </c>
    </row>
    <row r="10720" ht="25.5" customHeight="1">
      <c r="A10720" t="inlineStr">
        <is>
          <t>Holding a blanket</t>
        </is>
      </c>
      <c r="B10720" t="inlineStr">
        <is>
          <t>Ways to creatively hold a blanket</t>
        </is>
      </c>
      <c r="C10720"/>
      <c r="D10720"/>
      <c r="E10720" t="inlineStr">
        <is>
          <t>https://www.youtube.com/results?search_query=Ways+to+creatively+hold+a+blanket&amp;sp=EgQgAXAB</t>
        </is>
      </c>
    </row>
    <row r="10721" ht="25.5" customHeight="1">
      <c r="A10721" t="inlineStr">
        <is>
          <t>Holding a blanket</t>
        </is>
      </c>
      <c r="B10721" t="inlineStr">
        <is>
          <t>How to hold a blanket for a picnic</t>
        </is>
      </c>
      <c r="C10721"/>
      <c r="D10721"/>
      <c r="E10721" t="inlineStr">
        <is>
          <t>https://www.youtube.com/results?search_query=How+to+hold+a+blanket+for+a+picnic&amp;sp=EgQgAXAB</t>
        </is>
      </c>
    </row>
    <row r="10722" ht="25.5" customHeight="1">
      <c r="A10722" t="inlineStr">
        <is>
          <t>Holding a blanket</t>
        </is>
      </c>
      <c r="B10722" t="inlineStr">
        <is>
          <t>Mastering the art of holding and storing blankets</t>
        </is>
      </c>
      <c r="C10722"/>
      <c r="D10722"/>
      <c r="E10722" t="inlineStr">
        <is>
          <t>https://www.youtube.com/results?search_query=Mastering+the+art+of+holding+and+storing+blankets&amp;sp=EgQgAXAB</t>
        </is>
      </c>
    </row>
    <row r="10723" ht="25.5" customHeight="1">
      <c r="A10723" t="inlineStr">
        <is>
          <t>Holding a blanket</t>
        </is>
      </c>
      <c r="B10723" t="inlineStr">
        <is>
          <t>Holding a blanket for warmth: Essential tips</t>
        </is>
      </c>
      <c r="C10723"/>
      <c r="D10723"/>
      <c r="E10723" t="inlineStr">
        <is>
          <t>https://www.youtube.com/results?search_query=Holding+a+blanket+for+warmth:+Essential+tips&amp;sp=EgQgAXAB</t>
        </is>
      </c>
    </row>
    <row r="10724" ht="25.5" customHeight="1">
      <c r="A10724" t="inlineStr">
        <is>
          <t>Putting a blanket somewhere</t>
        </is>
      </c>
      <c r="B10724" t="inlineStr">
        <is>
          <t>How to fold a blanket properly</t>
        </is>
      </c>
      <c r="C10724"/>
      <c r="D10724"/>
      <c r="E10724" t="inlineStr">
        <is>
          <t>https://www.youtube.com/results?search_query=How+to+fold+a+blanket+properly&amp;sp=EgQgAXAB</t>
        </is>
      </c>
    </row>
    <row r="10725" ht="25.5" customHeight="1">
      <c r="A10725" t="inlineStr">
        <is>
          <t>Putting a blanket somewhere</t>
        </is>
      </c>
      <c r="B10725" t="inlineStr">
        <is>
          <t>Best ways to store blankets</t>
        </is>
      </c>
      <c r="C10725"/>
      <c r="D10725"/>
      <c r="E10725" t="inlineStr">
        <is>
          <t>https://www.youtube.com/results?search_query=Best+ways+to+store+blankets&amp;sp=EgQgAXAB</t>
        </is>
      </c>
    </row>
    <row r="10726" ht="25.5" customHeight="1">
      <c r="A10726" t="inlineStr">
        <is>
          <t>Putting a blanket somewhere</t>
        </is>
      </c>
      <c r="B10726" t="inlineStr">
        <is>
          <t>How to use blankets for decoration</t>
        </is>
      </c>
      <c r="C10726"/>
      <c r="D10726"/>
      <c r="E10726" t="inlineStr">
        <is>
          <t>https://www.youtube.com/results?search_query=How+to+use+blankets+for+decoration&amp;sp=EgQgAXAB</t>
        </is>
      </c>
    </row>
    <row r="10727" ht="25.5" customHeight="1">
      <c r="A10727" t="inlineStr">
        <is>
          <t>Putting a blanket somewhere</t>
        </is>
      </c>
      <c r="B10727" t="inlineStr">
        <is>
          <t>Creative ways to put a blanket on bed</t>
        </is>
      </c>
      <c r="C10727"/>
      <c r="D10727"/>
      <c r="E10727" t="inlineStr">
        <is>
          <t>https://www.youtube.com/results?search_query=Creative+ways+to+put+a+blanket+on+bed&amp;sp=EgQgAXAB</t>
        </is>
      </c>
    </row>
    <row r="10728" ht="25.5" customHeight="1">
      <c r="A10728" t="inlineStr">
        <is>
          <t>Putting a blanket somewhere</t>
        </is>
      </c>
      <c r="B10728" t="inlineStr">
        <is>
          <t>Techniques for putting a blanket on a horse</t>
        </is>
      </c>
      <c r="C10728"/>
      <c r="D10728"/>
      <c r="E10728" t="inlineStr">
        <is>
          <t>https://www.youtube.com/results?search_query=Techniques+for+putting+a+blanket+on+a+horse&amp;sp=EgQgAXAB</t>
        </is>
      </c>
    </row>
    <row r="10729" ht="25.5" customHeight="1">
      <c r="A10729" t="inlineStr">
        <is>
          <t>Putting a blanket somewhere</t>
        </is>
      </c>
      <c r="B10729" t="inlineStr">
        <is>
          <t>Tutorial on how to hang a blanket on wall</t>
        </is>
      </c>
      <c r="C10729"/>
      <c r="D10729"/>
      <c r="E10729" t="inlineStr">
        <is>
          <t>https://www.youtube.com/results?search_query=Tutorial+on+how+to+hang+a+blanket+on+wall&amp;sp=EgQgAXAB</t>
        </is>
      </c>
    </row>
    <row r="10730" ht="25.5" customHeight="1">
      <c r="A10730" t="inlineStr">
        <is>
          <t>Putting a blanket somewhere</t>
        </is>
      </c>
      <c r="B10730" t="inlineStr">
        <is>
          <t>How to put a blanket on a couch</t>
        </is>
      </c>
      <c r="C10730"/>
      <c r="D10730"/>
      <c r="E10730" t="inlineStr">
        <is>
          <t>https://www.youtube.com/results?search_query=How+to+put+a+blanket+on+a+couch&amp;sp=EgQgAXAB</t>
        </is>
      </c>
    </row>
    <row r="10731" ht="25.5" customHeight="1">
      <c r="A10731" t="inlineStr">
        <is>
          <t>Putting a blanket somewhere</t>
        </is>
      </c>
      <c r="B10731" t="inlineStr">
        <is>
          <t>Day in the life of a professional housekeeper  blanket handling</t>
        </is>
      </c>
      <c r="C10731"/>
      <c r="D10731"/>
      <c r="E10731" t="inlineStr">
        <is>
          <t>https://www.youtube.com/results?search_query=Day+in+the+life+of+a+professional+housekeeper++blanket+handling&amp;sp=EgQgAXAB</t>
        </is>
      </c>
    </row>
    <row r="10732" ht="25.5" customHeight="1">
      <c r="A10732" t="inlineStr">
        <is>
          <t>Putting a blanket somewhere</t>
        </is>
      </c>
      <c r="B10732" t="inlineStr">
        <is>
          <t>Using a blanket as a seat cover  step by step guide</t>
        </is>
      </c>
      <c r="C10732"/>
      <c r="D10732"/>
      <c r="E10732" t="inlineStr">
        <is>
          <t>https://www.youtube.com/results?search_query=Using+a+blanket+as+a+seat+cover++step+by+step+guide&amp;sp=EgQgAXAB</t>
        </is>
      </c>
    </row>
    <row r="10733" ht="25.5" customHeight="1">
      <c r="A10733" t="inlineStr">
        <is>
          <t>Putting a blanket somewhere</t>
        </is>
      </c>
      <c r="B10733" t="inlineStr">
        <is>
          <t>How to swaddle a baby with a blanket</t>
        </is>
      </c>
      <c r="C10733"/>
      <c r="D10733"/>
      <c r="E10733" t="inlineStr">
        <is>
          <t>https://www.youtube.com/results?search_query=How+to+swaddle+a+baby+with+a+blanket&amp;sp=EgQgAXAB</t>
        </is>
      </c>
    </row>
    <row r="10734" ht="25.5" customHeight="1">
      <c r="A10734" t="inlineStr">
        <is>
          <t>Snuggling with a blanket</t>
        </is>
      </c>
      <c r="B10734" t="inlineStr">
        <is>
          <t>How to snuggle with a blanket comfortably</t>
        </is>
      </c>
      <c r="C10734"/>
      <c r="D10734"/>
      <c r="E10734" t="inlineStr">
        <is>
          <t>https://www.youtube.com/results?search_query=How+to+snuggle+with+a+blanket+comfortably&amp;sp=EgQgAXAB</t>
        </is>
      </c>
    </row>
    <row r="10735" ht="25.5" customHeight="1">
      <c r="A10735" t="inlineStr">
        <is>
          <t>Snuggling with a blanket</t>
        </is>
      </c>
      <c r="B10735" t="inlineStr">
        <is>
          <t>Ideal ways to wrap up in a blanket</t>
        </is>
      </c>
      <c r="C10735"/>
      <c r="D10735"/>
      <c r="E10735" t="inlineStr">
        <is>
          <t>https://www.youtube.com/results?search_query=Ideal+ways+to+wrap+up+in+a+blanket&amp;sp=EgQgAXAB</t>
        </is>
      </c>
    </row>
    <row r="10736" ht="25.5" customHeight="1">
      <c r="A10736" t="inlineStr">
        <is>
          <t>Snuggling with a blanket</t>
        </is>
      </c>
      <c r="B10736" t="inlineStr">
        <is>
          <t>Different methods to snuggle with a blanket</t>
        </is>
      </c>
      <c r="C10736"/>
      <c r="D10736"/>
      <c r="E10736" t="inlineStr">
        <is>
          <t>https://www.youtube.com/results?search_query=Different+methods+to+snuggle+with+a+blanket&amp;sp=EgQgAXAB</t>
        </is>
      </c>
    </row>
    <row r="10737" ht="25.5" customHeight="1">
      <c r="A10737" t="inlineStr">
        <is>
          <t>Snuggling with a blanket</t>
        </is>
      </c>
      <c r="B10737" t="inlineStr">
        <is>
          <t>Day in the life of a blanket snuggler</t>
        </is>
      </c>
      <c r="C10737"/>
      <c r="D10737"/>
      <c r="E10737" t="inlineStr">
        <is>
          <t>https://www.youtube.com/results?search_query=Day+in+the+life+of+a+blanket+snuggler&amp;sp=EgQgAXAB</t>
        </is>
      </c>
    </row>
    <row r="10738" ht="25.5" customHeight="1">
      <c r="A10738" t="inlineStr">
        <is>
          <t>Snuggling with a blanket</t>
        </is>
      </c>
      <c r="B10738" t="inlineStr">
        <is>
          <t>Tips for the coziest blanket snuggles</t>
        </is>
      </c>
      <c r="C10738"/>
      <c r="D10738"/>
      <c r="E10738" t="inlineStr">
        <is>
          <t>https://www.youtube.com/results?search_query=Tips+for+the+coziest+blanket+snuggles&amp;sp=EgQgAXAB</t>
        </is>
      </c>
    </row>
    <row r="10739" ht="25.5" customHeight="1">
      <c r="A10739" t="inlineStr">
        <is>
          <t>Snuggling with a blanket</t>
        </is>
      </c>
      <c r="B10739" t="inlineStr">
        <is>
          <t>Guide to snuggling with a blanket for warmth</t>
        </is>
      </c>
      <c r="C10739"/>
      <c r="D10739"/>
      <c r="E10739" t="inlineStr">
        <is>
          <t>https://www.youtube.com/results?search_query=Guide+to+snuggling+with+a+blanket+for+warmth&amp;sp=EgQgAXAB</t>
        </is>
      </c>
    </row>
    <row r="10740" ht="25.5" customHeight="1">
      <c r="A10740" t="inlineStr">
        <is>
          <t>Snuggling with a blanket</t>
        </is>
      </c>
      <c r="B10740" t="inlineStr">
        <is>
          <t>How to choose the perfect snuggling blanket</t>
        </is>
      </c>
      <c r="C10740"/>
      <c r="D10740"/>
      <c r="E10740" t="inlineStr">
        <is>
          <t>https://www.youtube.com/results?search_query=How+to+choose+the+perfect+snuggling+blanket&amp;sp=EgQgAXAB</t>
        </is>
      </c>
    </row>
    <row r="10741" ht="25.5" customHeight="1">
      <c r="A10741" t="inlineStr">
        <is>
          <t>Snuggling with a blanket</t>
        </is>
      </c>
      <c r="B10741" t="inlineStr">
        <is>
          <t>Maximizing comfort when snuggling with a blanket</t>
        </is>
      </c>
      <c r="C10741"/>
      <c r="D10741"/>
      <c r="E10741" t="inlineStr">
        <is>
          <t>https://www.youtube.com/results?search_query=Maximizing+comfort+when+snuggling+with+a+blanket&amp;sp=EgQgAXAB</t>
        </is>
      </c>
    </row>
    <row r="10742" ht="25.5" customHeight="1">
      <c r="A10742" t="inlineStr">
        <is>
          <t>Snuggling with a blanket</t>
        </is>
      </c>
      <c r="B10742" t="inlineStr">
        <is>
          <t>Expert tips for snuggling with a blanket</t>
        </is>
      </c>
      <c r="C10742"/>
      <c r="D10742"/>
      <c r="E10742" t="inlineStr">
        <is>
          <t>https://www.youtube.com/results?search_query=Expert+tips+for+snuggling+with+a+blanket&amp;sp=EgQgAXAB</t>
        </is>
      </c>
    </row>
    <row r="10743" ht="25.5" customHeight="1">
      <c r="A10743" t="inlineStr">
        <is>
          <t>Snuggling with a blanket</t>
        </is>
      </c>
      <c r="B10743" t="inlineStr">
        <is>
          <t>Demonstration of snuggling with a blanket</t>
        </is>
      </c>
      <c r="C10743"/>
      <c r="D10743"/>
      <c r="E10743" t="inlineStr">
        <is>
          <t>https://www.youtube.com/results?search_query=Demonstration+of+snuggling+with+a+blanket&amp;sp=EgQgAXAB</t>
        </is>
      </c>
    </row>
    <row r="10744" ht="25.5" customHeight="1">
      <c r="A10744" t="inlineStr">
        <is>
          <t>Taking a blanket from somewhere</t>
        </is>
      </c>
      <c r="B10744" t="inlineStr">
        <is>
          <t>How to properly fold and store a blanket</t>
        </is>
      </c>
      <c r="C10744"/>
      <c r="D10744"/>
      <c r="E10744" t="inlineStr">
        <is>
          <t>https://www.youtube.com/results?search_query=How+to+properly+fold+and+store+a+blanket&amp;sp=EgQgAXAB</t>
        </is>
      </c>
    </row>
    <row r="10745" ht="25.5" customHeight="1">
      <c r="A10745" t="inlineStr">
        <is>
          <t>Taking a blanket from somewhere</t>
        </is>
      </c>
      <c r="B10745" t="inlineStr">
        <is>
          <t>Taking a blanket from storage tips</t>
        </is>
      </c>
      <c r="C10745"/>
      <c r="D10745"/>
      <c r="E10745" t="inlineStr">
        <is>
          <t>https://www.youtube.com/results?search_query=Taking+a+blanket+from+storage+tips&amp;sp=EgQgAXAB</t>
        </is>
      </c>
    </row>
    <row r="10746" ht="25.5" customHeight="1">
      <c r="A10746" t="inlineStr">
        <is>
          <t>Taking a blanket from somewhere</t>
        </is>
      </c>
      <c r="B10746" t="inlineStr">
        <is>
          <t>Day in the life of a professional organizer</t>
        </is>
      </c>
      <c r="C10746"/>
      <c r="D10746"/>
      <c r="E10746" t="inlineStr">
        <is>
          <t>https://www.youtube.com/results?search_query=Day+in+the+life+of+a+professional+organizer&amp;sp=EgQgAXAB</t>
        </is>
      </c>
    </row>
    <row r="10747" ht="25.5" customHeight="1">
      <c r="A10747" t="inlineStr">
        <is>
          <t>Taking a blanket from somewhere</t>
        </is>
      </c>
      <c r="B10747" t="inlineStr">
        <is>
          <t>How to effectively take a blanket from storage</t>
        </is>
      </c>
      <c r="C10747"/>
      <c r="D10747"/>
      <c r="E10747" t="inlineStr">
        <is>
          <t>https://www.youtube.com/results?search_query=How+to+effectively+take+a+blanket+from+storage&amp;sp=EgQgAXAB</t>
        </is>
      </c>
    </row>
    <row r="10748" ht="25.5" customHeight="1">
      <c r="A10748" t="inlineStr">
        <is>
          <t>Taking a blanket from somewhere</t>
        </is>
      </c>
      <c r="B10748" t="inlineStr">
        <is>
          <t>Proper way to take a blanket from a closet</t>
        </is>
      </c>
      <c r="C10748"/>
      <c r="D10748"/>
      <c r="E10748" t="inlineStr">
        <is>
          <t>https://www.youtube.com/results?search_query=Proper+way+to+take+a+blanket+from+a+closet&amp;sp=EgQgAXAB</t>
        </is>
      </c>
    </row>
    <row r="10749" ht="25.5" customHeight="1">
      <c r="A10749" t="inlineStr">
        <is>
          <t>Taking a blanket from somewhere</t>
        </is>
      </c>
      <c r="B10749" t="inlineStr">
        <is>
          <t>Unpacking a blanket for use tutorial</t>
        </is>
      </c>
      <c r="C10749"/>
      <c r="D10749"/>
      <c r="E10749" t="inlineStr">
        <is>
          <t>https://www.youtube.com/results?search_query=Unpacking+a+blanket+for+use+tutorial&amp;sp=EgQgAXAB</t>
        </is>
      </c>
    </row>
    <row r="10750" ht="25.5" customHeight="1">
      <c r="A10750" t="inlineStr">
        <is>
          <t>Taking a blanket from somewhere</t>
        </is>
      </c>
      <c r="B10750" t="inlineStr">
        <is>
          <t>Steps to remove a blanket from storage</t>
        </is>
      </c>
      <c r="C10750"/>
      <c r="D10750"/>
      <c r="E10750" t="inlineStr">
        <is>
          <t>https://www.youtube.com/results?search_query=Steps+to+remove+a+blanket+from+storage&amp;sp=EgQgAXAB</t>
        </is>
      </c>
    </row>
    <row r="10751" ht="25.5" customHeight="1">
      <c r="A10751" t="inlineStr">
        <is>
          <t>Taking a blanket from somewhere</t>
        </is>
      </c>
      <c r="B10751" t="inlineStr">
        <is>
          <t>Precautions when taking out a blanket from a garage</t>
        </is>
      </c>
      <c r="C10751"/>
      <c r="D10751"/>
      <c r="E10751" t="inlineStr">
        <is>
          <t>https://www.youtube.com/results?search_query=Precautions+when+taking+out+a+blanket+from+a+garage&amp;sp=EgQgAXAB</t>
        </is>
      </c>
    </row>
    <row r="10752" ht="25.5" customHeight="1">
      <c r="A10752" t="inlineStr">
        <is>
          <t>Taking a blanket from somewhere</t>
        </is>
      </c>
      <c r="B10752" t="inlineStr">
        <is>
          <t>Dealing with blankets from attic</t>
        </is>
      </c>
      <c r="C10752"/>
      <c r="D10752"/>
      <c r="E10752" t="inlineStr">
        <is>
          <t>https://www.youtube.com/results?search_query=Dealing+with+blankets+from+attic&amp;sp=EgQgAXAB</t>
        </is>
      </c>
    </row>
    <row r="10753" ht="25.5" customHeight="1">
      <c r="A10753" t="inlineStr">
        <is>
          <t>Taking a blanket from somewhere</t>
        </is>
      </c>
      <c r="B10753" t="inlineStr">
        <is>
          <t>Taking care of blankets after long storage</t>
        </is>
      </c>
      <c r="C10753"/>
      <c r="D10753"/>
      <c r="E10753" t="inlineStr">
        <is>
          <t>https://www.youtube.com/results?search_query=Taking+care+of+blankets+after+long+storage&amp;sp=EgQgAXAB</t>
        </is>
      </c>
    </row>
    <row r="10754" ht="25.5" customHeight="1">
      <c r="A10754" t="inlineStr">
        <is>
          <t>Throwing a blanket somewhere</t>
        </is>
      </c>
      <c r="B10754" t="inlineStr">
        <is>
          <t>How to properly throw a blanket</t>
        </is>
      </c>
      <c r="C10754"/>
      <c r="D10754"/>
      <c r="E10754" t="inlineStr">
        <is>
          <t>https://www.youtube.com/results?search_query=How+to+properly+throw+a+blanket&amp;sp=EgQgAXAB</t>
        </is>
      </c>
    </row>
    <row r="10755" ht="25.5" customHeight="1">
      <c r="A10755" t="inlineStr">
        <is>
          <t>Throwing a blanket somewhere</t>
        </is>
      </c>
      <c r="B10755" t="inlineStr">
        <is>
          <t>Tips for throwing a blanket on a couch</t>
        </is>
      </c>
      <c r="C10755"/>
      <c r="D10755"/>
      <c r="E10755" t="inlineStr">
        <is>
          <t>https://www.youtube.com/results?search_query=Tips+for+throwing+a+blanket+on+a+couch&amp;sp=EgQgAXAB</t>
        </is>
      </c>
    </row>
    <row r="10756" ht="25.5" customHeight="1">
      <c r="A10756" t="inlineStr">
        <is>
          <t>Throwing a blanket somewhere</t>
        </is>
      </c>
      <c r="B10756" t="inlineStr">
        <is>
          <t>Step by step guide for hanging a blanket on a wall</t>
        </is>
      </c>
      <c r="C10756"/>
      <c r="D10756"/>
      <c r="E10756" t="inlineStr">
        <is>
          <t>https://www.youtube.com/results?search_query=Step+by+step+guide+for+hanging+a+blanket+on+a+wall&amp;sp=EgQgAXAB</t>
        </is>
      </c>
    </row>
    <row r="10757" ht="25.5" customHeight="1">
      <c r="A10757" t="inlineStr">
        <is>
          <t>Throwing a blanket somewhere</t>
        </is>
      </c>
      <c r="B10757" t="inlineStr">
        <is>
          <t>Techniques in artfully throwing a blanket over bed</t>
        </is>
      </c>
      <c r="C10757"/>
      <c r="D10757"/>
      <c r="E10757" t="inlineStr">
        <is>
          <t>https://www.youtube.com/results?search_query=Techniques+in+artfully+throwing+a+blanket+over+bed&amp;sp=EgQgAXAB</t>
        </is>
      </c>
    </row>
    <row r="10758" ht="25.5" customHeight="1">
      <c r="A10758" t="inlineStr">
        <is>
          <t>Throwing a blanket somewhere</t>
        </is>
      </c>
      <c r="B10758" t="inlineStr">
        <is>
          <t>Tutorial for throwing a blanket in an outdoor setting</t>
        </is>
      </c>
      <c r="C10758"/>
      <c r="D10758"/>
      <c r="E10758" t="inlineStr">
        <is>
          <t>https://www.youtube.com/results?search_query=Tutorial+for+throwing+a+blanket+in+an+outdoor+setting&amp;sp=EgQgAXAB</t>
        </is>
      </c>
    </row>
    <row r="10759" ht="25.5" customHeight="1">
      <c r="A10759" t="inlineStr">
        <is>
          <t>Throwing a blanket somewhere</t>
        </is>
      </c>
      <c r="B10759" t="inlineStr">
        <is>
          <t>Learn how to throw a blanket for a picnic setup</t>
        </is>
      </c>
      <c r="C10759"/>
      <c r="D10759"/>
      <c r="E10759" t="inlineStr">
        <is>
          <t>https://www.youtube.com/results?search_query=Learn+how+to+throw+a+blanket+for+a+picnic+setup&amp;sp=EgQgAXAB</t>
        </is>
      </c>
    </row>
    <row r="10760" ht="25.5" customHeight="1">
      <c r="A10760" t="inlineStr">
        <is>
          <t>Throwing a blanket somewhere</t>
        </is>
      </c>
      <c r="B10760" t="inlineStr">
        <is>
          <t>Day in the life of a textile stylist: throwing blankets</t>
        </is>
      </c>
      <c r="C10760"/>
      <c r="D10760"/>
      <c r="E10760" t="inlineStr">
        <is>
          <t>https://www.youtube.com/results?search_query=Day+in+the+life+of+a+textile+stylist:+throwing+blankets&amp;sp=EgQgAXAB</t>
        </is>
      </c>
    </row>
    <row r="10761" ht="25.5" customHeight="1">
      <c r="A10761" t="inlineStr">
        <is>
          <t>Throwing a blanket somewhere</t>
        </is>
      </c>
      <c r="B10761" t="inlineStr">
        <is>
          <t>Mastering the craft of throwing a blanket on a chair</t>
        </is>
      </c>
      <c r="C10761"/>
      <c r="D10761"/>
      <c r="E10761" t="inlineStr">
        <is>
          <t>https://www.youtube.com/results?search_query=Mastering+the+craft+of+throwing+a+blanket+on+a+chair&amp;sp=EgQgAXAB</t>
        </is>
      </c>
    </row>
    <row r="10762" ht="25.5" customHeight="1">
      <c r="A10762" t="inlineStr">
        <is>
          <t>Throwing a blanket somewhere</t>
        </is>
      </c>
      <c r="B10762" t="inlineStr">
        <is>
          <t>How to throw a blanket for home decoration</t>
        </is>
      </c>
      <c r="C10762"/>
      <c r="D10762"/>
      <c r="E10762" t="inlineStr">
        <is>
          <t>https://www.youtube.com/results?search_query=How+to+throw+a+blanket+for+home+decoration&amp;sp=EgQgAXAB</t>
        </is>
      </c>
    </row>
    <row r="10763" ht="25.5" customHeight="1">
      <c r="A10763" t="inlineStr">
        <is>
          <t>Throwing a blanket somewhere</t>
        </is>
      </c>
      <c r="B10763" t="inlineStr">
        <is>
          <t>Throwing a blanket: Do's and Dont's</t>
        </is>
      </c>
      <c r="C10763"/>
      <c r="D10763"/>
      <c r="E10763" t="inlineStr">
        <is>
          <t>https://www.youtube.com/results?search_query=Throwing+a+blanket:+Do's+and+Dont's&amp;sp=EgQgAXAB</t>
        </is>
      </c>
    </row>
    <row r="10764" ht="25.5" customHeight="1">
      <c r="A10764" t="inlineStr">
        <is>
          <t>Tidying up a blanket/s</t>
        </is>
      </c>
      <c r="B10764" t="inlineStr">
        <is>
          <t>How to properly fold a blanket tutorial</t>
        </is>
      </c>
      <c r="C10764"/>
      <c r="D10764"/>
      <c r="E10764" t="inlineStr">
        <is>
          <t>https://www.youtube.com/results?search_query=How+to+properly+fold+a+blanket+tutorial&amp;sp=EgQgAXAB</t>
        </is>
      </c>
    </row>
    <row r="10765" ht="25.5" customHeight="1">
      <c r="A10765" t="inlineStr">
        <is>
          <t>Tidying up a blanket/s</t>
        </is>
      </c>
      <c r="B10765" t="inlineStr">
        <is>
          <t>Efficient ways to tidy up a blanket</t>
        </is>
      </c>
      <c r="C10765"/>
      <c r="D10765"/>
      <c r="E10765" t="inlineStr">
        <is>
          <t>https://www.youtube.com/results?search_query=Efficient+ways+to+tidy+up+a+blanket&amp;sp=EgQgAXAB</t>
        </is>
      </c>
    </row>
    <row r="10766" ht="25.5" customHeight="1">
      <c r="A10766" t="inlineStr">
        <is>
          <t>Tidying up a blanket/s</t>
        </is>
      </c>
      <c r="B10766" t="inlineStr">
        <is>
          <t>Steps to organize blankets at home</t>
        </is>
      </c>
      <c r="C10766"/>
      <c r="D10766"/>
      <c r="E10766" t="inlineStr">
        <is>
          <t>https://www.youtube.com/results?search_query=Steps+to+organize+blankets+at+home&amp;sp=EgQgAXAB</t>
        </is>
      </c>
    </row>
    <row r="10767" ht="25.5" customHeight="1">
      <c r="A10767" t="inlineStr">
        <is>
          <t>Tidying up a blanket/s</t>
        </is>
      </c>
      <c r="B10767" t="inlineStr">
        <is>
          <t>Day in the life of cleaning and tidying up household items including blankets</t>
        </is>
      </c>
      <c r="C10767"/>
      <c r="D10767"/>
      <c r="E10767" t="inlineStr">
        <is>
          <t>https://www.youtube.com/results?search_query=Day+in+the+life+of+cleaning+and+tidying+up+household+items+including+blankets&amp;sp=EgQgAXAB</t>
        </is>
      </c>
    </row>
    <row r="10768" ht="25.5" customHeight="1">
      <c r="A10768" t="inlineStr">
        <is>
          <t>Tidying up a blanket/s</t>
        </is>
      </c>
      <c r="B10768" t="inlineStr">
        <is>
          <t>DIY blanket tidying techniques</t>
        </is>
      </c>
      <c r="C10768"/>
      <c r="D10768"/>
      <c r="E10768" t="inlineStr">
        <is>
          <t>https://www.youtube.com/results?search_query=DIY+blanket+tidying+techniques&amp;sp=EgQgAXAB</t>
        </is>
      </c>
    </row>
    <row r="10769" ht="25.5" customHeight="1">
      <c r="A10769" t="inlineStr">
        <is>
          <t>Tidying up a blanket/s</t>
        </is>
      </c>
      <c r="B10769" t="inlineStr">
        <is>
          <t>Best practices to keep your blankets tidy</t>
        </is>
      </c>
      <c r="C10769"/>
      <c r="D10769"/>
      <c r="E10769" t="inlineStr">
        <is>
          <t>https://www.youtube.com/results?search_query=Best+practices+to+keep+your+blankets+tidy&amp;sp=EgQgAXAB</t>
        </is>
      </c>
    </row>
    <row r="10770" ht="25.5" customHeight="1">
      <c r="A10770" t="inlineStr">
        <is>
          <t>Tidying up a blanket/s</t>
        </is>
      </c>
      <c r="B10770" t="inlineStr">
        <is>
          <t>Storage hacks: How to store and tidy your blankets</t>
        </is>
      </c>
      <c r="C10770"/>
      <c r="D10770"/>
      <c r="E10770" t="inlineStr">
        <is>
          <t>https://www.youtube.com/results?search_query=Storage+hacks:+How+to+store+and+tidy+your+blankets&amp;sp=EgQgAXAB</t>
        </is>
      </c>
    </row>
    <row r="10771" ht="25.5" customHeight="1">
      <c r="A10771" t="inlineStr">
        <is>
          <t>Tidying up a blanket/s</t>
        </is>
      </c>
      <c r="B10771" t="inlineStr">
        <is>
          <t>How to fold a blanket perfectly for storage</t>
        </is>
      </c>
      <c r="C10771"/>
      <c r="D10771"/>
      <c r="E10771" t="inlineStr">
        <is>
          <t>https://www.youtube.com/results?search_query=How+to+fold+a+blanket+perfectly+for+storage&amp;sp=EgQgAXAB</t>
        </is>
      </c>
    </row>
    <row r="10772" ht="25.5" customHeight="1">
      <c r="A10772" t="inlineStr">
        <is>
          <t>Tidying up a blanket/s</t>
        </is>
      </c>
      <c r="B10772" t="inlineStr">
        <is>
          <t>Guide to maintaining a tidy blanket closet</t>
        </is>
      </c>
      <c r="C10772"/>
      <c r="D10772"/>
      <c r="E10772" t="inlineStr">
        <is>
          <t>https://www.youtube.com/results?search_query=Guide+to+maintaining+a+tidy+blanket+closet&amp;sp=EgQgAXAB</t>
        </is>
      </c>
    </row>
    <row r="10773" ht="25.5" customHeight="1">
      <c r="A10773" t="inlineStr">
        <is>
          <t>Tidying up a blanket/s</t>
        </is>
      </c>
      <c r="B10773" t="inlineStr">
        <is>
          <t>Quick tutorial for folding and tidying different types of blankets.</t>
        </is>
      </c>
      <c r="C10773"/>
      <c r="D10773"/>
      <c r="E10773" t="inlineStr">
        <is>
          <t>https://www.youtube.com/results?search_query=Quick+tutorial+for+folding+and+tidying+different+types+of+blankets.&amp;sp=EgQgAXAB</t>
        </is>
      </c>
    </row>
    <row r="10774" ht="25.5" customHeight="1">
      <c r="A10774" t="inlineStr">
        <is>
          <t>Holding a pillow</t>
        </is>
      </c>
      <c r="B10774" t="inlineStr">
        <is>
          <t>How to properly hold a pillow'</t>
        </is>
      </c>
      <c r="C10774"/>
      <c r="D10774"/>
      <c r="E10774" t="inlineStr">
        <is>
          <t>https://www.youtube.com/results?search_query=How+to+properly+hold+a+pillow'&amp;sp=EgQgAXAB</t>
        </is>
      </c>
    </row>
    <row r="10775" ht="25.5" customHeight="1">
      <c r="A10775" t="inlineStr">
        <is>
          <t>Holding a pillow</t>
        </is>
      </c>
      <c r="B10775" t="inlineStr">
        <is>
          <t>Best techniques for holding a pillow'</t>
        </is>
      </c>
      <c r="C10775"/>
      <c r="D10775"/>
      <c r="E10775" t="inlineStr">
        <is>
          <t>https://www.youtube.com/results?search_query=Best+techniques+for+holding+a+pillow'&amp;sp=EgQgAXAB</t>
        </is>
      </c>
    </row>
    <row r="10776" ht="25.5" customHeight="1">
      <c r="A10776" t="inlineStr">
        <is>
          <t>Holding a pillow</t>
        </is>
      </c>
      <c r="B10776" t="inlineStr">
        <is>
          <t>Holding a pillow for comfort'</t>
        </is>
      </c>
      <c r="C10776"/>
      <c r="D10776"/>
      <c r="E10776" t="inlineStr">
        <is>
          <t>https://www.youtube.com/results?search_query=Holding+a+pillow+for+comfort'&amp;sp=EgQgAXAB</t>
        </is>
      </c>
    </row>
    <row r="10777" ht="25.5" customHeight="1">
      <c r="A10777" t="inlineStr">
        <is>
          <t>Holding a pillow</t>
        </is>
      </c>
      <c r="B10777" t="inlineStr">
        <is>
          <t>Demonstrations of holding a pillow correctly'</t>
        </is>
      </c>
      <c r="C10777"/>
      <c r="D10777"/>
      <c r="E10777" t="inlineStr">
        <is>
          <t>https://www.youtube.com/results?search_query=Demonstrations+of+holding+a+pillow+correctly'&amp;sp=EgQgAXAB</t>
        </is>
      </c>
    </row>
    <row r="10778" ht="25.5" customHeight="1">
      <c r="A10778" t="inlineStr">
        <is>
          <t>Holding a pillow</t>
        </is>
      </c>
      <c r="B10778" t="inlineStr">
        <is>
          <t>Tutorial on holding a pillow for couch decor'</t>
        </is>
      </c>
      <c r="C10778"/>
      <c r="D10778"/>
      <c r="E10778" t="inlineStr">
        <is>
          <t>https://www.youtube.com/results?search_query=Tutorial+on+holding+a+pillow+for+couch+decor'&amp;sp=EgQgAXAB</t>
        </is>
      </c>
    </row>
    <row r="10779" ht="25.5" customHeight="1">
      <c r="A10779" t="inlineStr">
        <is>
          <t>Holding a pillow</t>
        </is>
      </c>
      <c r="B10779" t="inlineStr">
        <is>
          <t>How to hold a pregnancy pillow'</t>
        </is>
      </c>
      <c r="C10779"/>
      <c r="D10779"/>
      <c r="E10779" t="inlineStr">
        <is>
          <t>https://www.youtube.com/results?search_query=How+to+hold+a+pregnancy+pillow'&amp;sp=EgQgAXAB</t>
        </is>
      </c>
    </row>
    <row r="10780" ht="25.5" customHeight="1">
      <c r="A10780" t="inlineStr">
        <is>
          <t>Holding a pillow</t>
        </is>
      </c>
      <c r="B10780" t="inlineStr">
        <is>
          <t>Day in the life of a chiropractor teaching how to hold a pillow'</t>
        </is>
      </c>
      <c r="C10780"/>
      <c r="D10780"/>
      <c r="E10780" t="inlineStr">
        <is>
          <t>https://www.youtube.com/results?search_query=Day+in+the+life+of+a+chiropractor+teaching+how+to+hold+a+pillow'&amp;sp=EgQgAXAB</t>
        </is>
      </c>
    </row>
    <row r="10781" ht="25.5" customHeight="1">
      <c r="A10781" t="inlineStr">
        <is>
          <t>Holding a pillow</t>
        </is>
      </c>
      <c r="B10781" t="inlineStr">
        <is>
          <t>Benefits of holding a pillow while sleeping'</t>
        </is>
      </c>
      <c r="C10781"/>
      <c r="D10781"/>
      <c r="E10781" t="inlineStr">
        <is>
          <t>https://www.youtube.com/results?search_query=Benefits+of+holding+a+pillow+while+sleeping'&amp;sp=EgQgAXAB</t>
        </is>
      </c>
    </row>
    <row r="10782" ht="25.5" customHeight="1">
      <c r="A10782" t="inlineStr">
        <is>
          <t>Holding a pillow</t>
        </is>
      </c>
      <c r="B10782" t="inlineStr">
        <is>
          <t>Holding a pillow during meditation'</t>
        </is>
      </c>
      <c r="C10782"/>
      <c r="D10782"/>
      <c r="E10782" t="inlineStr">
        <is>
          <t>https://www.youtube.com/results?search_query=Holding+a+pillow+during+meditation'&amp;sp=EgQgAXAB</t>
        </is>
      </c>
    </row>
    <row r="10783" ht="25.5" customHeight="1">
      <c r="A10783" t="inlineStr">
        <is>
          <t>Holding a pillow</t>
        </is>
      </c>
      <c r="B10783" t="inlineStr">
        <is>
          <t>DIY guide on how to hold a pillow cover'.</t>
        </is>
      </c>
      <c r="C10783"/>
      <c r="D10783"/>
      <c r="E10783" t="inlineStr">
        <is>
          <t>https://www.youtube.com/results?search_query=DIY+guide+on+how+to+hold+a+pillow+cover'.&amp;sp=EgQgAXAB</t>
        </is>
      </c>
    </row>
    <row r="10784" ht="25.5" customHeight="1">
      <c r="A10784" t="inlineStr">
        <is>
          <t>Putting a pillow somewhere</t>
        </is>
      </c>
      <c r="B10784" t="inlineStr">
        <is>
          <t>How to position pillows for maximum comfort'</t>
        </is>
      </c>
      <c r="C10784"/>
      <c r="D10784"/>
      <c r="E10784" t="inlineStr">
        <is>
          <t>https://www.youtube.com/results?search_query=How+to+position+pillows+for+maximum+comfort'&amp;sp=EgQgAXAB</t>
        </is>
      </c>
    </row>
    <row r="10785" ht="25.5" customHeight="1">
      <c r="A10785" t="inlineStr">
        <is>
          <t>Putting a pillow somewhere</t>
        </is>
      </c>
      <c r="B10785" t="inlineStr">
        <is>
          <t>Best way to arrange pillows on a bed'</t>
        </is>
      </c>
      <c r="C10785"/>
      <c r="D10785"/>
      <c r="E10785" t="inlineStr">
        <is>
          <t>https://www.youtube.com/results?search_query=Best+way+to+arrange+pillows+on+a+bed'&amp;sp=EgQgAXAB</t>
        </is>
      </c>
    </row>
    <row r="10786" ht="25.5" customHeight="1">
      <c r="A10786" t="inlineStr">
        <is>
          <t>Putting a pillow somewhere</t>
        </is>
      </c>
      <c r="B10786" t="inlineStr">
        <is>
          <t>How to decorate a living room with throw pillows'</t>
        </is>
      </c>
      <c r="C10786"/>
      <c r="D10786"/>
      <c r="E10786" t="inlineStr">
        <is>
          <t>https://www.youtube.com/results?search_query=How+to+decorate+a+living+room+with+throw+pillows'&amp;sp=EgQgAXAB</t>
        </is>
      </c>
    </row>
    <row r="10787" ht="25.5" customHeight="1">
      <c r="A10787" t="inlineStr">
        <is>
          <t>Putting a pillow somewhere</t>
        </is>
      </c>
      <c r="B10787" t="inlineStr">
        <is>
          <t>How to fluff and shape a pillow'</t>
        </is>
      </c>
      <c r="C10787"/>
      <c r="D10787"/>
      <c r="E10787" t="inlineStr">
        <is>
          <t>https://www.youtube.com/results?search_query=How+to+fluff+and+shape+a+pillow'&amp;sp=EgQgAXAB</t>
        </is>
      </c>
    </row>
    <row r="10788" ht="25.5" customHeight="1">
      <c r="A10788" t="inlineStr">
        <is>
          <t>Putting a pillow somewhere</t>
        </is>
      </c>
      <c r="B10788" t="inlineStr">
        <is>
          <t>Putting pillows on a couch  tips and tricks'</t>
        </is>
      </c>
      <c r="C10788"/>
      <c r="D10788"/>
      <c r="E10788" t="inlineStr">
        <is>
          <t>https://www.youtube.com/results?search_query=Putting+pillows+on+a+couch++tips+and+tricks'&amp;sp=EgQgAXAB</t>
        </is>
      </c>
    </row>
    <row r="10789" ht="25.5" customHeight="1">
      <c r="A10789" t="inlineStr">
        <is>
          <t>Putting a pillow somewhere</t>
        </is>
      </c>
      <c r="B10789" t="inlineStr">
        <is>
          <t>Unique ideas for decorating with pillows'</t>
        </is>
      </c>
      <c r="C10789"/>
      <c r="D10789"/>
      <c r="E10789" t="inlineStr">
        <is>
          <t>https://www.youtube.com/results?search_query=Unique+ideas+for+decorating+with+pillows'&amp;sp=EgQgAXAB</t>
        </is>
      </c>
    </row>
    <row r="10790" ht="25.5" customHeight="1">
      <c r="A10790" t="inlineStr">
        <is>
          <t>Putting a pillow somewhere</t>
        </is>
      </c>
      <c r="B10790" t="inlineStr">
        <is>
          <t>How to use pillows for a good night's sleep'</t>
        </is>
      </c>
      <c r="C10790"/>
      <c r="D10790"/>
      <c r="E10790" t="inlineStr">
        <is>
          <t>https://www.youtube.com/results?search_query=How+to+use+pillows+for+a+good+night's+sleep'&amp;sp=EgQgAXAB</t>
        </is>
      </c>
    </row>
    <row r="10791" ht="25.5" customHeight="1">
      <c r="A10791" t="inlineStr">
        <is>
          <t>Putting a pillow somewhere</t>
        </is>
      </c>
      <c r="B10791" t="inlineStr">
        <is>
          <t>Day in the life of a professional home stager  pillow placement'</t>
        </is>
      </c>
      <c r="C10791"/>
      <c r="D10791"/>
      <c r="E10791" t="inlineStr">
        <is>
          <t>https://www.youtube.com/results?search_query=Day+in+the+life+of+a+professional+home+stager++pillow+placement'&amp;sp=EgQgAXAB</t>
        </is>
      </c>
    </row>
    <row r="10792" ht="25.5" customHeight="1">
      <c r="A10792" t="inlineStr">
        <is>
          <t>Putting a pillow somewhere</t>
        </is>
      </c>
      <c r="B10792" t="inlineStr">
        <is>
          <t>Ways to arrange pillows on a sectional sofa'</t>
        </is>
      </c>
      <c r="C10792"/>
      <c r="D10792"/>
      <c r="E10792" t="inlineStr">
        <is>
          <t>https://www.youtube.com/results?search_query=Ways+to+arrange+pillows+on+a+sectional+sofa'&amp;sp=EgQgAXAB</t>
        </is>
      </c>
    </row>
    <row r="10793" ht="25.5" customHeight="1">
      <c r="A10793" t="inlineStr">
        <is>
          <t>Putting a pillow somewhere</t>
        </is>
      </c>
      <c r="B10793" t="inlineStr">
        <is>
          <t>How to choose and place pillows for best aesthetic appeal'</t>
        </is>
      </c>
      <c r="C10793"/>
      <c r="D10793"/>
      <c r="E10793" t="inlineStr">
        <is>
          <t>https://www.youtube.com/results?search_query=How+to+choose+and+place+pillows+for+best+aesthetic+appeal'&amp;sp=EgQgAXAB</t>
        </is>
      </c>
    </row>
    <row r="10794" ht="25.5" customHeight="1">
      <c r="A10794" t="inlineStr">
        <is>
          <t>Snuggling with a pillow</t>
        </is>
      </c>
      <c r="B10794" t="inlineStr">
        <is>
          <t>How to properly snuggle with a pillow</t>
        </is>
      </c>
      <c r="C10794"/>
      <c r="D10794"/>
      <c r="E10794" t="inlineStr">
        <is>
          <t>https://www.youtube.com/results?search_query=How+to+properly+snuggle+with+a+pillow&amp;sp=EgQgAXAB</t>
        </is>
      </c>
    </row>
    <row r="10795" ht="25.5" customHeight="1">
      <c r="A10795" t="inlineStr">
        <is>
          <t>Snuggling with a pillow</t>
        </is>
      </c>
      <c r="B10795" t="inlineStr">
        <is>
          <t>Different ways to snuggle with a pillow</t>
        </is>
      </c>
      <c r="C10795"/>
      <c r="D10795"/>
      <c r="E10795" t="inlineStr">
        <is>
          <t>https://www.youtube.com/results?search_query=Different+ways+to+snuggle+with+a+pillow&amp;sp=EgQgAXAB</t>
        </is>
      </c>
    </row>
    <row r="10796" ht="25.5" customHeight="1">
      <c r="A10796" t="inlineStr">
        <is>
          <t>Snuggling with a pillow</t>
        </is>
      </c>
      <c r="B10796" t="inlineStr">
        <is>
          <t>Comfortable pillow snuggling techniques</t>
        </is>
      </c>
      <c r="C10796"/>
      <c r="D10796"/>
      <c r="E10796" t="inlineStr">
        <is>
          <t>https://www.youtube.com/results?search_query=Comfortable+pillow+snuggling+techniques&amp;sp=EgQgAXAB</t>
        </is>
      </c>
    </row>
    <row r="10797" ht="25.5" customHeight="1">
      <c r="A10797" t="inlineStr">
        <is>
          <t>Snuggling with a pillow</t>
        </is>
      </c>
      <c r="B10797" t="inlineStr">
        <is>
          <t>Health tips for snuggling with a pillow</t>
        </is>
      </c>
      <c r="C10797"/>
      <c r="D10797"/>
      <c r="E10797" t="inlineStr">
        <is>
          <t>https://www.youtube.com/results?search_query=Health+tips+for+snuggling+with+a+pillow&amp;sp=EgQgAXAB</t>
        </is>
      </c>
    </row>
    <row r="10798" ht="25.5" customHeight="1">
      <c r="A10798" t="inlineStr">
        <is>
          <t>Snuggling with a pillow</t>
        </is>
      </c>
      <c r="B10798" t="inlineStr">
        <is>
          <t>Pros and cons of snuggling with a pillow</t>
        </is>
      </c>
      <c r="C10798"/>
      <c r="D10798"/>
      <c r="E10798" t="inlineStr">
        <is>
          <t>https://www.youtube.com/results?search_query=Pros+and+cons+of+snuggling+with+a+pillow&amp;sp=EgQgAXAB</t>
        </is>
      </c>
    </row>
    <row r="10799" ht="25.5" customHeight="1">
      <c r="A10799" t="inlineStr">
        <is>
          <t>Snuggling with a pillow</t>
        </is>
      </c>
      <c r="B10799" t="inlineStr">
        <is>
          <t>Day in the life of a person who loves snuggling with pillows</t>
        </is>
      </c>
      <c r="C10799"/>
      <c r="D10799"/>
      <c r="E10799" t="inlineStr">
        <is>
          <t>https://www.youtube.com/results?search_query=Day+in+the+life+of+a+person+who+loves+snuggling+with+pillows&amp;sp=EgQgAXAB</t>
        </is>
      </c>
    </row>
    <row r="10800" ht="25.5" customHeight="1">
      <c r="A10800" t="inlineStr">
        <is>
          <t>Snuggling with a pillow</t>
        </is>
      </c>
      <c r="B10800" t="inlineStr">
        <is>
          <t>DIY guide to making a snuggle pillow</t>
        </is>
      </c>
      <c r="C10800"/>
      <c r="D10800"/>
      <c r="E10800" t="inlineStr">
        <is>
          <t>https://www.youtube.com/results?search_query=DIY+guide+to+making+a+snuggle+pillow&amp;sp=EgQgAXAB</t>
        </is>
      </c>
    </row>
    <row r="10801" ht="25.5" customHeight="1">
      <c r="A10801" t="inlineStr">
        <is>
          <t>Snuggling with a pillow</t>
        </is>
      </c>
      <c r="B10801" t="inlineStr">
        <is>
          <t>Best types of pillows for snuggling</t>
        </is>
      </c>
      <c r="C10801"/>
      <c r="D10801"/>
      <c r="E10801" t="inlineStr">
        <is>
          <t>https://www.youtube.com/results?search_query=Best+types+of+pillows+for+snuggling&amp;sp=EgQgAXAB</t>
        </is>
      </c>
    </row>
    <row r="10802" ht="25.5" customHeight="1">
      <c r="A10802" t="inlineStr">
        <is>
          <t>Snuggling with a pillow</t>
        </is>
      </c>
      <c r="B10802" t="inlineStr">
        <is>
          <t>Emotional benefits of snuggling with a pillow</t>
        </is>
      </c>
      <c r="C10802"/>
      <c r="D10802"/>
      <c r="E10802" t="inlineStr">
        <is>
          <t>https://www.youtube.com/results?search_query=Emotional+benefits+of+snuggling+with+a+pillow&amp;sp=EgQgAXAB</t>
        </is>
      </c>
    </row>
    <row r="10803" ht="25.5" customHeight="1">
      <c r="A10803" t="inlineStr">
        <is>
          <t>Snuggling with a pillow</t>
        </is>
      </c>
      <c r="B10803" t="inlineStr">
        <is>
          <t>How to clean pillows for snuggling</t>
        </is>
      </c>
      <c r="C10803"/>
      <c r="D10803"/>
      <c r="E10803" t="inlineStr">
        <is>
          <t>https://www.youtube.com/results?search_query=How+to+clean+pillows+for+snuggling&amp;sp=EgQgAXAB</t>
        </is>
      </c>
    </row>
    <row r="10804" ht="25.5" customHeight="1">
      <c r="A10804" t="inlineStr">
        <is>
          <t>Taking a pillow from somewhere</t>
        </is>
      </c>
      <c r="B10804" t="inlineStr">
        <is>
          <t>How to properly take a pillow from a store</t>
        </is>
      </c>
      <c r="C10804"/>
      <c r="D10804"/>
      <c r="E10804" t="inlineStr">
        <is>
          <t>https://www.youtube.com/results?search_query=How+to+properly+take+a+pillow+from+a+store&amp;sp=EgQgAXAB</t>
        </is>
      </c>
    </row>
    <row r="10805" ht="25.5" customHeight="1">
      <c r="A10805" t="inlineStr">
        <is>
          <t>Taking a pillow from somewhere</t>
        </is>
      </c>
      <c r="B10805" t="inlineStr">
        <is>
          <t>How to take pillows from hotels</t>
        </is>
      </c>
      <c r="C10805"/>
      <c r="D10805"/>
      <c r="E10805" t="inlineStr">
        <is>
          <t>https://www.youtube.com/results?search_query=How+to+take+pillows+from+hotels&amp;sp=EgQgAXAB</t>
        </is>
      </c>
    </row>
    <row r="10806" ht="25.5" customHeight="1">
      <c r="A10806" t="inlineStr">
        <is>
          <t>Taking a pillow from somewhere</t>
        </is>
      </c>
      <c r="B10806" t="inlineStr">
        <is>
          <t>Mistakes to avoid when taking a pillow from a store</t>
        </is>
      </c>
      <c r="C10806"/>
      <c r="D10806"/>
      <c r="E10806" t="inlineStr">
        <is>
          <t>https://www.youtube.com/results?search_query=Mistakes+to+avoid+when+taking+a+pillow+from+a+store&amp;sp=EgQgAXAB</t>
        </is>
      </c>
    </row>
    <row r="10807" ht="25.5" customHeight="1">
      <c r="A10807" t="inlineStr">
        <is>
          <t>Taking a pillow from somewhere</t>
        </is>
      </c>
      <c r="B10807" t="inlineStr">
        <is>
          <t>Day in the life of a pillow maker</t>
        </is>
      </c>
      <c r="C10807"/>
      <c r="D10807"/>
      <c r="E10807" t="inlineStr">
        <is>
          <t>https://www.youtube.com/results?search_query=Day+in+the+life+of+a+pillow+maker&amp;sp=EgQgAXAB</t>
        </is>
      </c>
    </row>
    <row r="10808" ht="25.5" customHeight="1">
      <c r="A10808" t="inlineStr">
        <is>
          <t>Taking a pillow from somewhere</t>
        </is>
      </c>
      <c r="B10808" t="inlineStr">
        <is>
          <t>How to take care of pillows after purchase</t>
        </is>
      </c>
      <c r="C10808"/>
      <c r="D10808"/>
      <c r="E10808" t="inlineStr">
        <is>
          <t>https://www.youtube.com/results?search_query=How+to+take+care+of+pillows+after+purchase&amp;sp=EgQgAXAB</t>
        </is>
      </c>
    </row>
    <row r="10809" ht="25.5" customHeight="1">
      <c r="A10809" t="inlineStr">
        <is>
          <t>Taking a pillow from somewhere</t>
        </is>
      </c>
      <c r="B10809" t="inlineStr">
        <is>
          <t>Best way to take a pillow from a couch</t>
        </is>
      </c>
      <c r="C10809"/>
      <c r="D10809"/>
      <c r="E10809" t="inlineStr">
        <is>
          <t>https://www.youtube.com/results?search_query=Best+way+to+take+a+pillow+from+a+couch&amp;sp=EgQgAXAB</t>
        </is>
      </c>
    </row>
    <row r="10810" ht="25.5" customHeight="1">
      <c r="A10810" t="inlineStr">
        <is>
          <t>Taking a pillow from somewhere</t>
        </is>
      </c>
      <c r="B10810" t="inlineStr">
        <is>
          <t>The art of taking a pillow from a bed</t>
        </is>
      </c>
      <c r="C10810"/>
      <c r="D10810"/>
      <c r="E10810" t="inlineStr">
        <is>
          <t>https://www.youtube.com/results?search_query=The+art+of+taking+a+pillow+from+a+bed&amp;sp=EgQgAXAB</t>
        </is>
      </c>
    </row>
    <row r="10811" ht="25.5" customHeight="1">
      <c r="A10811" t="inlineStr">
        <is>
          <t>Taking a pillow from somewhere</t>
        </is>
      </c>
      <c r="B10811" t="inlineStr">
        <is>
          <t>Proper ways to take a pillow from a friend's house</t>
        </is>
      </c>
      <c r="C10811"/>
      <c r="D10811"/>
      <c r="E10811" t="inlineStr">
        <is>
          <t>https://www.youtube.com/results?search_query=Proper+ways+to+take+a+pillow+from+a+friend's+house&amp;sp=EgQgAXAB</t>
        </is>
      </c>
    </row>
    <row r="10812" ht="25.5" customHeight="1">
      <c r="A10812" t="inlineStr">
        <is>
          <t>Taking a pillow from somewhere</t>
        </is>
      </c>
      <c r="B10812" t="inlineStr">
        <is>
          <t>How to take a pillow from a room without anyone noticing</t>
        </is>
      </c>
      <c r="C10812"/>
      <c r="D10812"/>
      <c r="E10812" t="inlineStr">
        <is>
          <t>https://www.youtube.com/results?search_query=How+to+take+a+pillow+from+a+room+without+anyone+noticing&amp;sp=EgQgAXAB</t>
        </is>
      </c>
    </row>
    <row r="10813" ht="25.5" customHeight="1">
      <c r="A10813" t="inlineStr">
        <is>
          <t>Taking a pillow from somewhere</t>
        </is>
      </c>
      <c r="B10813" t="inlineStr">
        <is>
          <t>Secrets to taking a pillow from a showroom</t>
        </is>
      </c>
      <c r="C10813"/>
      <c r="D10813"/>
      <c r="E10813" t="inlineStr">
        <is>
          <t>https://www.youtube.com/results?search_query=Secrets+to+taking+a+pillow+from+a+showroom&amp;sp=EgQgAXAB</t>
        </is>
      </c>
    </row>
    <row r="10814" ht="25.5" customHeight="1">
      <c r="A10814" t="inlineStr">
        <is>
          <t>Throwing a pillow somewhere</t>
        </is>
      </c>
      <c r="B10814" t="inlineStr">
        <is>
          <t>How to throw a pillow correctly</t>
        </is>
      </c>
      <c r="C10814"/>
      <c r="D10814"/>
      <c r="E10814" t="inlineStr">
        <is>
          <t>https://www.youtube.com/results?search_query=How+to+throw+a+pillow+correctly&amp;sp=EgQgAXAB</t>
        </is>
      </c>
    </row>
    <row r="10815" ht="25.5" customHeight="1">
      <c r="A10815" t="inlineStr">
        <is>
          <t>Throwing a pillow somewhere</t>
        </is>
      </c>
      <c r="B10815" t="inlineStr">
        <is>
          <t>Pillow fights and games</t>
        </is>
      </c>
      <c r="C10815"/>
      <c r="D10815"/>
      <c r="E10815" t="inlineStr">
        <is>
          <t>https://www.youtube.com/results?search_query=Pillow+fights+and+games&amp;sp=EgQgAXAB</t>
        </is>
      </c>
    </row>
    <row r="10816" ht="25.5" customHeight="1">
      <c r="A10816" t="inlineStr">
        <is>
          <t>Throwing a pillow somewhere</t>
        </is>
      </c>
      <c r="B10816" t="inlineStr">
        <is>
          <t>Pillow throwing techniques</t>
        </is>
      </c>
      <c r="C10816"/>
      <c r="D10816"/>
      <c r="E10816" t="inlineStr">
        <is>
          <t>https://www.youtube.com/results?search_query=Pillow+throwing+techniques&amp;sp=EgQgAXAB</t>
        </is>
      </c>
    </row>
    <row r="10817" ht="25.5" customHeight="1">
      <c r="A10817" t="inlineStr">
        <is>
          <t>Throwing a pillow somewhere</t>
        </is>
      </c>
      <c r="B10817" t="inlineStr">
        <is>
          <t>DIY Pillow toss game</t>
        </is>
      </c>
      <c r="C10817"/>
      <c r="D10817"/>
      <c r="E10817" t="inlineStr">
        <is>
          <t>https://www.youtube.com/results?search_query=DIY+Pillow+toss+game&amp;sp=EgQgAXAB</t>
        </is>
      </c>
    </row>
    <row r="10818" ht="25.5" customHeight="1">
      <c r="A10818" t="inlineStr">
        <is>
          <t>Throwing a pillow somewhere</t>
        </is>
      </c>
      <c r="B10818" t="inlineStr">
        <is>
          <t>Pillow tossing competition</t>
        </is>
      </c>
      <c r="C10818"/>
      <c r="D10818"/>
      <c r="E10818" t="inlineStr">
        <is>
          <t>https://www.youtube.com/results?search_query=Pillow+tossing+competition&amp;sp=EgQgAXAB</t>
        </is>
      </c>
    </row>
    <row r="10819" ht="25.5" customHeight="1">
      <c r="A10819" t="inlineStr">
        <is>
          <t>Throwing a pillow somewhere</t>
        </is>
      </c>
      <c r="B10819" t="inlineStr">
        <is>
          <t>Day in the life of a professional pillow tosser</t>
        </is>
      </c>
      <c r="C10819"/>
      <c r="D10819"/>
      <c r="E10819" t="inlineStr">
        <is>
          <t>https://www.youtube.com/results?search_query=Day+in+the+life+of+a+professional+pillow+tosser&amp;sp=EgQgAXAB</t>
        </is>
      </c>
    </row>
    <row r="10820" ht="25.5" customHeight="1">
      <c r="A10820" t="inlineStr">
        <is>
          <t>Throwing a pillow somewhere</t>
        </is>
      </c>
      <c r="B10820" t="inlineStr">
        <is>
          <t>Throwing pillows tutorial</t>
        </is>
      </c>
      <c r="C10820"/>
      <c r="D10820"/>
      <c r="E10820" t="inlineStr">
        <is>
          <t>https://www.youtube.com/results?search_query=Throwing+pillows+tutorial&amp;sp=EgQgAXAB</t>
        </is>
      </c>
    </row>
    <row r="10821" ht="25.5" customHeight="1">
      <c r="A10821" t="inlineStr">
        <is>
          <t>Throwing a pillow somewhere</t>
        </is>
      </c>
      <c r="B10821" t="inlineStr">
        <is>
          <t>Best tips for pillow throwing</t>
        </is>
      </c>
      <c r="C10821"/>
      <c r="D10821"/>
      <c r="E10821" t="inlineStr">
        <is>
          <t>https://www.youtube.com/results?search_query=Best+tips+for+pillow+throwing&amp;sp=EgQgAXAB</t>
        </is>
      </c>
    </row>
    <row r="10822" ht="25.5" customHeight="1">
      <c r="A10822" t="inlineStr">
        <is>
          <t>Throwing a pillow somewhere</t>
        </is>
      </c>
      <c r="B10822" t="inlineStr">
        <is>
          <t>Creative ways to throw a pillow</t>
        </is>
      </c>
      <c r="C10822"/>
      <c r="D10822"/>
      <c r="E10822" t="inlineStr">
        <is>
          <t>https://www.youtube.com/results?search_query=Creative+ways+to+throw+a+pillow&amp;sp=EgQgAXAB</t>
        </is>
      </c>
    </row>
    <row r="10823" ht="25.5" customHeight="1">
      <c r="A10823" t="inlineStr">
        <is>
          <t>Throwing a pillow somewhere</t>
        </is>
      </c>
      <c r="B10823" t="inlineStr">
        <is>
          <t>Exercises to improve pillow throwing skills</t>
        </is>
      </c>
      <c r="C10823"/>
      <c r="D10823"/>
      <c r="E10823" t="inlineStr">
        <is>
          <t>https://www.youtube.com/results?search_query=Exercises+to+improve+pillow+throwing+skills&amp;sp=EgQgAXAB</t>
        </is>
      </c>
    </row>
    <row r="10824" ht="25.5" customHeight="1">
      <c r="A10824" t="inlineStr">
        <is>
          <t>Putting something on a shelf</t>
        </is>
      </c>
      <c r="B10824" t="inlineStr">
        <is>
          <t>How to properly place items on a shelf</t>
        </is>
      </c>
      <c r="C10824"/>
      <c r="D10824"/>
      <c r="E10824" t="inlineStr">
        <is>
          <t>https://www.youtube.com/results?search_query=How+to+properly+place+items+on+a+shelf&amp;sp=EgQgAXAB</t>
        </is>
      </c>
    </row>
    <row r="10825" ht="25.5" customHeight="1">
      <c r="A10825" t="inlineStr">
        <is>
          <t>Putting something on a shelf</t>
        </is>
      </c>
      <c r="B10825" t="inlineStr">
        <is>
          <t>Easy method to organize a shelf</t>
        </is>
      </c>
      <c r="C10825"/>
      <c r="D10825"/>
      <c r="E10825" t="inlineStr">
        <is>
          <t>https://www.youtube.com/results?search_query=Easy+method+to+organize+a+shelf&amp;sp=EgQgAXAB</t>
        </is>
      </c>
    </row>
    <row r="10826" ht="25.5" customHeight="1">
      <c r="A10826" t="inlineStr">
        <is>
          <t>Putting something on a shelf</t>
        </is>
      </c>
      <c r="B10826" t="inlineStr">
        <is>
          <t>DIY shelf organization</t>
        </is>
      </c>
      <c r="C10826"/>
      <c r="D10826"/>
      <c r="E10826" t="inlineStr">
        <is>
          <t>https://www.youtube.com/results?search_query=DIY+shelf+organization&amp;sp=EgQgAXAB</t>
        </is>
      </c>
    </row>
    <row r="10827" ht="25.5" customHeight="1">
      <c r="A10827" t="inlineStr">
        <is>
          <t>Putting something on a shelf</t>
        </is>
      </c>
      <c r="B10827" t="inlineStr">
        <is>
          <t>Day in the life of a professional organizer</t>
        </is>
      </c>
      <c r="C10827"/>
      <c r="D10827"/>
      <c r="E10827" t="inlineStr">
        <is>
          <t>https://www.youtube.com/results?search_query=Day+in+the+life+of+a+professional+organizer&amp;sp=EgQgAXAB</t>
        </is>
      </c>
    </row>
    <row r="10828" ht="25.5" customHeight="1">
      <c r="A10828" t="inlineStr">
        <is>
          <t>Putting something on a shelf</t>
        </is>
      </c>
      <c r="B10828" t="inlineStr">
        <is>
          <t>Quick tutorial on putting things on shelf</t>
        </is>
      </c>
      <c r="C10828"/>
      <c r="D10828"/>
      <c r="E10828" t="inlineStr">
        <is>
          <t>https://www.youtube.com/results?search_query=Quick+tutorial+on+putting+things+on+shelf&amp;sp=EgQgAXAB</t>
        </is>
      </c>
    </row>
    <row r="10829" ht="25.5" customHeight="1">
      <c r="A10829" t="inlineStr">
        <is>
          <t>Putting something on a shelf</t>
        </is>
      </c>
      <c r="B10829" t="inlineStr">
        <is>
          <t>Proper techniques for stacking items on a shelf</t>
        </is>
      </c>
      <c r="C10829"/>
      <c r="D10829"/>
      <c r="E10829" t="inlineStr">
        <is>
          <t>https://www.youtube.com/results?search_query=Proper+techniques+for+stacking+items+on+a+shelf&amp;sp=EgQgAXAB</t>
        </is>
      </c>
    </row>
    <row r="10830" ht="25.5" customHeight="1">
      <c r="A10830" t="inlineStr">
        <is>
          <t>Putting something on a shelf</t>
        </is>
      </c>
      <c r="B10830" t="inlineStr">
        <is>
          <t>Maximizing space when putting something on a shelf</t>
        </is>
      </c>
      <c r="C10830"/>
      <c r="D10830"/>
      <c r="E10830" t="inlineStr">
        <is>
          <t>https://www.youtube.com/results?search_query=Maximizing+space+when+putting+something+on+a+shelf&amp;sp=EgQgAXAB</t>
        </is>
      </c>
    </row>
    <row r="10831" ht="25.5" customHeight="1">
      <c r="A10831" t="inlineStr">
        <is>
          <t>Putting something on a shelf</t>
        </is>
      </c>
      <c r="B10831" t="inlineStr">
        <is>
          <t>Step by step guide to arrange items on a shelf</t>
        </is>
      </c>
      <c r="C10831"/>
      <c r="D10831"/>
      <c r="E10831" t="inlineStr">
        <is>
          <t>https://www.youtube.com/results?search_query=Step+by+step+guide+to+arrange+items+on+a+shelf&amp;sp=EgQgAXAB</t>
        </is>
      </c>
    </row>
    <row r="10832" ht="25.5" customHeight="1">
      <c r="A10832" t="inlineStr">
        <is>
          <t>Putting something on a shelf</t>
        </is>
      </c>
      <c r="B10832" t="inlineStr">
        <is>
          <t>Tips for arranging books on a shelf</t>
        </is>
      </c>
      <c r="C10832"/>
      <c r="D10832"/>
      <c r="E10832" t="inlineStr">
        <is>
          <t>https://www.youtube.com/results?search_query=Tips+for+arranging+books+on+a+shelf&amp;sp=EgQgAXAB</t>
        </is>
      </c>
    </row>
    <row r="10833" ht="25.5" customHeight="1">
      <c r="A10833" t="inlineStr">
        <is>
          <t>Putting something on a shelf</t>
        </is>
      </c>
      <c r="B10833" t="inlineStr">
        <is>
          <t>Best way to style and decorate a shelf</t>
        </is>
      </c>
      <c r="C10833"/>
      <c r="D10833"/>
      <c r="E10833" t="inlineStr">
        <is>
          <t>https://www.youtube.com/results?search_query=Best+way+to+style+and+decorate+a+shelf&amp;sp=EgQgAXAB</t>
        </is>
      </c>
    </row>
    <row r="10834" ht="25.5" customHeight="1">
      <c r="A10834" t="inlineStr">
        <is>
          <t>Tidying a shelf or something on a shelf</t>
        </is>
      </c>
      <c r="B10834" t="inlineStr">
        <is>
          <t>How to tidy up a shelf quickly</t>
        </is>
      </c>
      <c r="C10834"/>
      <c r="D10834"/>
      <c r="E10834" t="inlineStr">
        <is>
          <t>https://www.youtube.com/results?search_query=How+to+tidy+up+a+shelf+quickly&amp;sp=EgQgAXAB</t>
        </is>
      </c>
    </row>
    <row r="10835" ht="25.5" customHeight="1">
      <c r="A10835" t="inlineStr">
        <is>
          <t>Tidying a shelf or something on a shelf</t>
        </is>
      </c>
      <c r="B10835" t="inlineStr">
        <is>
          <t>Efficient techniques for tidying something on a shelf</t>
        </is>
      </c>
      <c r="C10835"/>
      <c r="D10835"/>
      <c r="E10835" t="inlineStr">
        <is>
          <t>https://www.youtube.com/results?search_query=Efficient+techniques+for+tidying+something+on+a+shelf&amp;sp=EgQgAXAB</t>
        </is>
      </c>
    </row>
    <row r="10836" ht="25.5" customHeight="1">
      <c r="A10836" t="inlineStr">
        <is>
          <t>Tidying a shelf or something on a shelf</t>
        </is>
      </c>
      <c r="B10836" t="inlineStr">
        <is>
          <t>Tips for maintaining a clean and tidy shelf</t>
        </is>
      </c>
      <c r="C10836"/>
      <c r="D10836"/>
      <c r="E10836" t="inlineStr">
        <is>
          <t>https://www.youtube.com/results?search_query=Tips+for+maintaining+a+clean+and+tidy+shelf&amp;sp=EgQgAXAB</t>
        </is>
      </c>
    </row>
    <row r="10837" ht="25.5" customHeight="1">
      <c r="A10837" t="inlineStr">
        <is>
          <t>Tidying a shelf or something on a shelf</t>
        </is>
      </c>
      <c r="B10837" t="inlineStr">
        <is>
          <t>Best ways to organize items on a shelf</t>
        </is>
      </c>
      <c r="C10837"/>
      <c r="D10837"/>
      <c r="E10837" t="inlineStr">
        <is>
          <t>https://www.youtube.com/results?search_query=Best+ways+to+organize+items+on+a+shelf&amp;sp=EgQgAXAB</t>
        </is>
      </c>
    </row>
    <row r="10838" ht="25.5" customHeight="1">
      <c r="A10838" t="inlineStr">
        <is>
          <t>Tidying a shelf or something on a shelf</t>
        </is>
      </c>
      <c r="B10838" t="inlineStr">
        <is>
          <t>Decluttering and tidying up a bookshelf tutorial</t>
        </is>
      </c>
      <c r="C10838"/>
      <c r="D10838"/>
      <c r="E10838" t="inlineStr">
        <is>
          <t>https://www.youtube.com/results?search_query=Decluttering+and+tidying+up+a+bookshelf+tutorial&amp;sp=EgQgAXAB</t>
        </is>
      </c>
    </row>
    <row r="10839" ht="25.5" customHeight="1">
      <c r="A10839" t="inlineStr">
        <is>
          <t>Tidying a shelf or something on a shelf</t>
        </is>
      </c>
      <c r="B10839" t="inlineStr">
        <is>
          <t>Day in the life of a professional organizer: Shelf edition</t>
        </is>
      </c>
      <c r="C10839"/>
      <c r="D10839"/>
      <c r="E10839" t="inlineStr">
        <is>
          <t>https://www.youtube.com/results?search_query=Day+in+the+life+of+a+professional+organizer:+Shelf+edition&amp;sp=EgQgAXAB</t>
        </is>
      </c>
    </row>
    <row r="10840" ht="25.5" customHeight="1">
      <c r="A10840" t="inlineStr">
        <is>
          <t>Tidying a shelf or something on a shelf</t>
        </is>
      </c>
      <c r="B10840" t="inlineStr">
        <is>
          <t>Stepbystep guide to tidying up a kitchen shelf</t>
        </is>
      </c>
      <c r="C10840"/>
      <c r="D10840"/>
      <c r="E10840" t="inlineStr">
        <is>
          <t>https://www.youtube.com/results?search_query=Stepbystep+guide+to+tidying+up+a+kitchen+shelf&amp;sp=EgQgAXAB</t>
        </is>
      </c>
    </row>
    <row r="10841" ht="25.5" customHeight="1">
      <c r="A10841" t="inlineStr">
        <is>
          <t>Tidying a shelf or something on a shelf</t>
        </is>
      </c>
      <c r="B10841" t="inlineStr">
        <is>
          <t>Tidying a shelf: Before and after transformation</t>
        </is>
      </c>
      <c r="C10841"/>
      <c r="D10841"/>
      <c r="E10841" t="inlineStr">
        <is>
          <t>https://www.youtube.com/results?search_query=Tidying+a+shelf:+Before+and+after+transformation&amp;sp=EgQgAXAB</t>
        </is>
      </c>
    </row>
    <row r="10842" ht="25.5" customHeight="1">
      <c r="A10842" t="inlineStr">
        <is>
          <t>Tidying a shelf or something on a shelf</t>
        </is>
      </c>
      <c r="B10842" t="inlineStr">
        <is>
          <t>Shelf organization hacks for a tidy space</t>
        </is>
      </c>
      <c r="C10842"/>
      <c r="D10842"/>
      <c r="E10842" t="inlineStr">
        <is>
          <t>https://www.youtube.com/results?search_query=Shelf+organization+hacks+for+a+tidy+space&amp;sp=EgQgAXAB</t>
        </is>
      </c>
    </row>
    <row r="10843" ht="25.5" customHeight="1">
      <c r="A10843" t="inlineStr">
        <is>
          <t>Tidying a shelf or something on a shelf</t>
        </is>
      </c>
      <c r="B10843" t="inlineStr">
        <is>
          <t>Marie Kondo's methods for tidying a shelf</t>
        </is>
      </c>
      <c r="C10843"/>
      <c r="D10843"/>
      <c r="E10843" t="inlineStr">
        <is>
          <t>https://www.youtube.com/results?search_query=Marie+Kondo's+methods+for+tidying+a+shelf&amp;sp=EgQgAXAB</t>
        </is>
      </c>
    </row>
    <row r="10844" ht="25.5" customHeight="1">
      <c r="A10844" t="inlineStr">
        <is>
          <t>Reaching for and grabbing a picture</t>
        </is>
      </c>
      <c r="B10844" t="inlineStr">
        <is>
          <t>How to safely reach and grab a picture</t>
        </is>
      </c>
      <c r="C10844"/>
      <c r="D10844"/>
      <c r="E10844" t="inlineStr">
        <is>
          <t>https://www.youtube.com/results?search_query=How+to+safely+reach+and+grab+a+picture&amp;sp=EgQgAXAB</t>
        </is>
      </c>
    </row>
    <row r="10845" ht="25.5" customHeight="1">
      <c r="A10845" t="inlineStr">
        <is>
          <t>Reaching for and grabbing a picture</t>
        </is>
      </c>
      <c r="B10845" t="inlineStr">
        <is>
          <t>Tips for reaching and grabbing a picture</t>
        </is>
      </c>
      <c r="C10845"/>
      <c r="D10845"/>
      <c r="E10845" t="inlineStr">
        <is>
          <t>https://www.youtube.com/results?search_query=Tips+for+reaching+and+grabbing+a+picture&amp;sp=EgQgAXAB</t>
        </is>
      </c>
    </row>
    <row r="10846" ht="25.5" customHeight="1">
      <c r="A10846" t="inlineStr">
        <is>
          <t>Reaching for and grabbing a picture</t>
        </is>
      </c>
      <c r="B10846" t="inlineStr">
        <is>
          <t>Guide on grabbing a picture from high places</t>
        </is>
      </c>
      <c r="C10846"/>
      <c r="D10846"/>
      <c r="E10846" t="inlineStr">
        <is>
          <t>https://www.youtube.com/results?search_query=Guide+on+grabbing+a+picture+from+high+places&amp;sp=EgQgAXAB</t>
        </is>
      </c>
    </row>
    <row r="10847" ht="25.5" customHeight="1">
      <c r="A10847" t="inlineStr">
        <is>
          <t>Reaching for and grabbing a picture</t>
        </is>
      </c>
      <c r="B10847" t="inlineStr">
        <is>
          <t>Methods to reach for a picture effectively</t>
        </is>
      </c>
      <c r="C10847"/>
      <c r="D10847"/>
      <c r="E10847" t="inlineStr">
        <is>
          <t>https://www.youtube.com/results?search_query=Methods+to+reach+for+a+picture+effectively&amp;sp=EgQgAXAB</t>
        </is>
      </c>
    </row>
    <row r="10848" ht="25.5" customHeight="1">
      <c r="A10848" t="inlineStr">
        <is>
          <t>Reaching for and grabbing a picture</t>
        </is>
      </c>
      <c r="B10848" t="inlineStr">
        <is>
          <t>Proper technique to grab and handle pictures</t>
        </is>
      </c>
      <c r="C10848"/>
      <c r="D10848"/>
      <c r="E10848" t="inlineStr">
        <is>
          <t>https://www.youtube.com/results?search_query=Proper+technique+to+grab+and+handle+pictures&amp;sp=EgQgAXAB</t>
        </is>
      </c>
    </row>
    <row r="10849" ht="25.5" customHeight="1">
      <c r="A10849" t="inlineStr">
        <is>
          <t>Reaching for and grabbing a picture</t>
        </is>
      </c>
      <c r="B10849" t="inlineStr">
        <is>
          <t>Day in the life of a gallery assistant: handling pictures</t>
        </is>
      </c>
      <c r="C10849"/>
      <c r="D10849"/>
      <c r="E10849" t="inlineStr">
        <is>
          <t>https://www.youtube.com/results?search_query=Day+in+the+life+of+a+gallery+assistant:+handling+pictures&amp;sp=EgQgAXAB</t>
        </is>
      </c>
    </row>
    <row r="10850" ht="25.5" customHeight="1">
      <c r="A10850" t="inlineStr">
        <is>
          <t>Reaching for and grabbing a picture</t>
        </is>
      </c>
      <c r="B10850" t="inlineStr">
        <is>
          <t>Tutorial on handling and caring for pictures</t>
        </is>
      </c>
      <c r="C10850"/>
      <c r="D10850"/>
      <c r="E10850" t="inlineStr">
        <is>
          <t>https://www.youtube.com/results?search_query=Tutorial+on+handling+and+caring+for+pictures&amp;sp=EgQgAXAB</t>
        </is>
      </c>
    </row>
    <row r="10851" ht="25.5" customHeight="1">
      <c r="A10851" t="inlineStr">
        <is>
          <t>Reaching for and grabbing a picture</t>
        </is>
      </c>
      <c r="B10851" t="inlineStr">
        <is>
          <t>DIY tips on reaching for hung pictures</t>
        </is>
      </c>
      <c r="C10851"/>
      <c r="D10851"/>
      <c r="E10851" t="inlineStr">
        <is>
          <t>https://www.youtube.com/results?search_query=DIY+tips+on+reaching+for+hung+pictures&amp;sp=EgQgAXAB</t>
        </is>
      </c>
    </row>
    <row r="10852" ht="25.5" customHeight="1">
      <c r="A10852" t="inlineStr">
        <is>
          <t>Reaching for and grabbing a picture</t>
        </is>
      </c>
      <c r="B10852" t="inlineStr">
        <is>
          <t>Best practices for grabbing framed pictures</t>
        </is>
      </c>
      <c r="C10852"/>
      <c r="D10852"/>
      <c r="E10852" t="inlineStr">
        <is>
          <t>https://www.youtube.com/results?search_query=Best+practices+for+grabbing+framed+pictures&amp;sp=EgQgAXAB</t>
        </is>
      </c>
    </row>
    <row r="10853" ht="25.5" customHeight="1">
      <c r="A10853" t="inlineStr">
        <is>
          <t>Reaching for and grabbing a picture</t>
        </is>
      </c>
      <c r="B10853" t="inlineStr">
        <is>
          <t>Safety measures while reaching for highhung pictures</t>
        </is>
      </c>
      <c r="C10853"/>
      <c r="D10853"/>
      <c r="E10853" t="inlineStr">
        <is>
          <t>https://www.youtube.com/results?search_query=Safety+measures+while+reaching+for+highhung+pictures&amp;sp=EgQgAXAB</t>
        </is>
      </c>
    </row>
    <row r="10854" ht="25.5" customHeight="1">
      <c r="A10854" t="inlineStr">
        <is>
          <t>Holding a picture</t>
        </is>
      </c>
      <c r="B10854" t="inlineStr">
        <is>
          <t>How to properly hold a picture for photography</t>
        </is>
      </c>
      <c r="C10854"/>
      <c r="D10854"/>
      <c r="E10854" t="inlineStr">
        <is>
          <t>https://www.youtube.com/results?search_query=How+to+properly+hold+a+picture+for+photography&amp;sp=EgQgAXAB</t>
        </is>
      </c>
    </row>
    <row r="10855" ht="25.5" customHeight="1">
      <c r="A10855" t="inlineStr">
        <is>
          <t>Holding a picture</t>
        </is>
      </c>
      <c r="B10855" t="inlineStr">
        <is>
          <t>Tutorial on holding a picture while framing</t>
        </is>
      </c>
      <c r="C10855"/>
      <c r="D10855"/>
      <c r="E10855" t="inlineStr">
        <is>
          <t>https://www.youtube.com/results?search_query=Tutorial+on+holding+a+picture+while+framing&amp;sp=EgQgAXAB</t>
        </is>
      </c>
    </row>
    <row r="10856" ht="25.5" customHeight="1">
      <c r="A10856" t="inlineStr">
        <is>
          <t>Holding a picture</t>
        </is>
      </c>
      <c r="B10856" t="inlineStr">
        <is>
          <t>Day in the life of a museum curator handling artwork</t>
        </is>
      </c>
      <c r="C10856"/>
      <c r="D10856"/>
      <c r="E10856" t="inlineStr">
        <is>
          <t>https://www.youtube.com/results?search_query=Day+in+the+life+of+a+museum+curator+handling+artwork&amp;sp=EgQgAXAB</t>
        </is>
      </c>
    </row>
    <row r="10857" ht="25.5" customHeight="1">
      <c r="A10857" t="inlineStr">
        <is>
          <t>Holding a picture</t>
        </is>
      </c>
      <c r="B10857" t="inlineStr">
        <is>
          <t>Best way to hold a picture for cleaning</t>
        </is>
      </c>
      <c r="C10857"/>
      <c r="D10857"/>
      <c r="E10857" t="inlineStr">
        <is>
          <t>https://www.youtube.com/results?search_query=Best+way+to+hold+a+picture+for+cleaning&amp;sp=EgQgAXAB</t>
        </is>
      </c>
    </row>
    <row r="10858" ht="25.5" customHeight="1">
      <c r="A10858" t="inlineStr">
        <is>
          <t>Holding a picture</t>
        </is>
      </c>
      <c r="B10858" t="inlineStr">
        <is>
          <t>How to hold a picture without damaging it</t>
        </is>
      </c>
      <c r="C10858"/>
      <c r="D10858"/>
      <c r="E10858" t="inlineStr">
        <is>
          <t>https://www.youtube.com/results?search_query=How+to+hold+a+picture+without+damaging+it&amp;sp=EgQgAXAB</t>
        </is>
      </c>
    </row>
    <row r="10859" ht="25.5" customHeight="1">
      <c r="A10859" t="inlineStr">
        <is>
          <t>Holding a picture</t>
        </is>
      </c>
      <c r="B10859" t="inlineStr">
        <is>
          <t>Techniques for holding a picture during restoration</t>
        </is>
      </c>
      <c r="C10859"/>
      <c r="D10859"/>
      <c r="E10859" t="inlineStr">
        <is>
          <t>https://www.youtube.com/results?search_query=Techniques+for+holding+a+picture+during+restoration&amp;sp=EgQgAXAB</t>
        </is>
      </c>
    </row>
    <row r="10860" ht="25.5" customHeight="1">
      <c r="A10860" t="inlineStr">
        <is>
          <t>Holding a picture</t>
        </is>
      </c>
      <c r="B10860" t="inlineStr">
        <is>
          <t>Tips for holding a picture while scanning</t>
        </is>
      </c>
      <c r="C10860"/>
      <c r="D10860"/>
      <c r="E10860" t="inlineStr">
        <is>
          <t>https://www.youtube.com/results?search_query=Tips+for+holding+a+picture+while+scanning&amp;sp=EgQgAXAB</t>
        </is>
      </c>
    </row>
    <row r="10861" ht="25.5" customHeight="1">
      <c r="A10861" t="inlineStr">
        <is>
          <t>Holding a picture</t>
        </is>
      </c>
      <c r="B10861" t="inlineStr">
        <is>
          <t>Day in the life of a photographer  How to hold pictures</t>
        </is>
      </c>
      <c r="C10861"/>
      <c r="D10861"/>
      <c r="E10861" t="inlineStr">
        <is>
          <t>https://www.youtube.com/results?search_query=Day+in+the+life+of+a+photographer++How+to+hold+pictures&amp;sp=EgQgAXAB</t>
        </is>
      </c>
    </row>
    <row r="10862" ht="25.5" customHeight="1">
      <c r="A10862" t="inlineStr">
        <is>
          <t>Holding a picture</t>
        </is>
      </c>
      <c r="B10862" t="inlineStr">
        <is>
          <t>How to hold a picture for a presentation</t>
        </is>
      </c>
      <c r="C10862"/>
      <c r="D10862"/>
      <c r="E10862" t="inlineStr">
        <is>
          <t>https://www.youtube.com/results?search_query=How+to+hold+a+picture+for+a+presentation&amp;sp=EgQgAXAB</t>
        </is>
      </c>
    </row>
    <row r="10863" ht="25.5" customHeight="1">
      <c r="A10863" t="inlineStr">
        <is>
          <t>Holding a picture</t>
        </is>
      </c>
      <c r="B10863" t="inlineStr">
        <is>
          <t>Correct posture and grip for holding a picture</t>
        </is>
      </c>
      <c r="C10863"/>
      <c r="D10863"/>
      <c r="E10863" t="inlineStr">
        <is>
          <t>https://www.youtube.com/results?search_query=Correct+posture+and+grip+for+holding+a+picture&amp;sp=EgQgAXAB</t>
        </is>
      </c>
    </row>
    <row r="10864" ht="25.5" customHeight="1">
      <c r="A10864" t="inlineStr">
        <is>
          <t>Laughing at a picture</t>
        </is>
      </c>
      <c r="B10864" t="inlineStr">
        <is>
          <t>How to laugh at a funny picture</t>
        </is>
      </c>
      <c r="C10864"/>
      <c r="D10864"/>
      <c r="E10864" t="inlineStr">
        <is>
          <t>https://www.youtube.com/results?search_query=How+to+laugh+at+a+funny+picture&amp;sp=EgQgAXAB</t>
        </is>
      </c>
    </row>
    <row r="10865" ht="25.5" customHeight="1">
      <c r="A10865" t="inlineStr">
        <is>
          <t>Laughing at a picture</t>
        </is>
      </c>
      <c r="B10865" t="inlineStr">
        <is>
          <t>Tips for laughing at meme photos</t>
        </is>
      </c>
      <c r="C10865"/>
      <c r="D10865"/>
      <c r="E10865" t="inlineStr">
        <is>
          <t>https://www.youtube.com/results?search_query=Tips+for+laughing+at+meme+photos&amp;sp=EgQgAXAB</t>
        </is>
      </c>
    </row>
    <row r="10866" ht="25.5" customHeight="1">
      <c r="A10866" t="inlineStr">
        <is>
          <t>Laughing at a picture</t>
        </is>
      </c>
      <c r="B10866" t="inlineStr">
        <is>
          <t>Understanding humor in pictures</t>
        </is>
      </c>
      <c r="C10866"/>
      <c r="D10866"/>
      <c r="E10866" t="inlineStr">
        <is>
          <t>https://www.youtube.com/results?search_query=Understanding+humor+in+pictures&amp;sp=EgQgAXAB</t>
        </is>
      </c>
    </row>
    <row r="10867" ht="25.5" customHeight="1">
      <c r="A10867" t="inlineStr">
        <is>
          <t>Laughing at a picture</t>
        </is>
      </c>
      <c r="B10867" t="inlineStr">
        <is>
          <t>Day in the life of a standup comedian</t>
        </is>
      </c>
      <c r="C10867"/>
      <c r="D10867"/>
      <c r="E10867" t="inlineStr">
        <is>
          <t>https://www.youtube.com/results?search_query=Day+in+the+life+of+a+standup+comedian&amp;sp=EgQgAXAB</t>
        </is>
      </c>
    </row>
    <row r="10868" ht="25.5" customHeight="1">
      <c r="A10868" t="inlineStr">
        <is>
          <t>Laughing at a picture</t>
        </is>
      </c>
      <c r="B10868" t="inlineStr">
        <is>
          <t>Funniest picture reaction videos</t>
        </is>
      </c>
      <c r="C10868"/>
      <c r="D10868"/>
      <c r="E10868" t="inlineStr">
        <is>
          <t>https://www.youtube.com/results?search_query=Funniest+picture+reaction+videos&amp;sp=EgQgAXAB</t>
        </is>
      </c>
    </row>
    <row r="10869" ht="25.5" customHeight="1">
      <c r="A10869" t="inlineStr">
        <is>
          <t>Laughing at a picture</t>
        </is>
      </c>
      <c r="B10869" t="inlineStr">
        <is>
          <t>Lessons on visual humor</t>
        </is>
      </c>
      <c r="C10869"/>
      <c r="D10869"/>
      <c r="E10869" t="inlineStr">
        <is>
          <t>https://www.youtube.com/results?search_query=Lessons+on+visual+humor&amp;sp=EgQgAXAB</t>
        </is>
      </c>
    </row>
    <row r="10870" ht="25.5" customHeight="1">
      <c r="A10870" t="inlineStr">
        <is>
          <t>Laughing at a picture</t>
        </is>
      </c>
      <c r="B10870" t="inlineStr">
        <is>
          <t>Reacting to hilarious photos</t>
        </is>
      </c>
      <c r="C10870"/>
      <c r="D10870"/>
      <c r="E10870" t="inlineStr">
        <is>
          <t>https://www.youtube.com/results?search_query=Reacting+to+hilarious+photos&amp;sp=EgQgAXAB</t>
        </is>
      </c>
    </row>
    <row r="10871" ht="25.5" customHeight="1">
      <c r="A10871" t="inlineStr">
        <is>
          <t>Laughing at a picture</t>
        </is>
      </c>
      <c r="B10871" t="inlineStr">
        <is>
          <t>Interpreting humor in cartoons</t>
        </is>
      </c>
      <c r="C10871"/>
      <c r="D10871"/>
      <c r="E10871" t="inlineStr">
        <is>
          <t>https://www.youtube.com/results?search_query=Interpreting+humor+in+cartoons&amp;sp=EgQgAXAB</t>
        </is>
      </c>
    </row>
    <row r="10872" ht="25.5" customHeight="1">
      <c r="A10872" t="inlineStr">
        <is>
          <t>Laughing at a picture</t>
        </is>
      </c>
      <c r="B10872" t="inlineStr">
        <is>
          <t>Learning how to appreciate visual gags</t>
        </is>
      </c>
      <c r="C10872"/>
      <c r="D10872"/>
      <c r="E10872" t="inlineStr">
        <is>
          <t>https://www.youtube.com/results?search_query=Learning+how+to+appreciate+visual+gags&amp;sp=EgQgAXAB</t>
        </is>
      </c>
    </row>
    <row r="10873" ht="25.5" customHeight="1">
      <c r="A10873" t="inlineStr">
        <is>
          <t>Laughing at a picture</t>
        </is>
      </c>
      <c r="B10873" t="inlineStr">
        <is>
          <t>Funny photos and laugh challenges</t>
        </is>
      </c>
      <c r="C10873"/>
      <c r="D10873"/>
      <c r="E10873" t="inlineStr">
        <is>
          <t>https://www.youtube.com/results?search_query=Funny+photos+and+laugh+challenges&amp;sp=EgQgAXAB</t>
        </is>
      </c>
    </row>
    <row r="10874" ht="25.5" customHeight="1">
      <c r="A10874" t="inlineStr">
        <is>
          <t>Putting a picture somewhere</t>
        </is>
      </c>
      <c r="B10874" t="inlineStr">
        <is>
          <t>How to hang a picture properly</t>
        </is>
      </c>
      <c r="C10874"/>
      <c r="D10874"/>
      <c r="E10874" t="inlineStr">
        <is>
          <t>https://www.youtube.com/results?search_query=How+to+hang+a+picture+properly&amp;sp=EgQgAXAB</t>
        </is>
      </c>
    </row>
    <row r="10875" ht="25.5" customHeight="1">
      <c r="A10875" t="inlineStr">
        <is>
          <t>Putting a picture somewhere</t>
        </is>
      </c>
      <c r="B10875" t="inlineStr">
        <is>
          <t>Methods for attaching pictures on the wall</t>
        </is>
      </c>
      <c r="C10875"/>
      <c r="D10875"/>
      <c r="E10875" t="inlineStr">
        <is>
          <t>https://www.youtube.com/results?search_query=Methods+for+attaching+pictures+on+the+wall&amp;sp=EgQgAXAB</t>
        </is>
      </c>
    </row>
    <row r="10876" ht="25.5" customHeight="1">
      <c r="A10876" t="inlineStr">
        <is>
          <t>Putting a picture somewhere</t>
        </is>
      </c>
      <c r="B10876" t="inlineStr">
        <is>
          <t>Step by step guide to hanging pictures</t>
        </is>
      </c>
      <c r="C10876"/>
      <c r="D10876"/>
      <c r="E10876" t="inlineStr">
        <is>
          <t>https://www.youtube.com/results?search_query=Step+by+step+guide+to+hanging+pictures&amp;sp=EgQgAXAB</t>
        </is>
      </c>
    </row>
    <row r="10877" ht="25.5" customHeight="1">
      <c r="A10877" t="inlineStr">
        <is>
          <t>Putting a picture somewhere</t>
        </is>
      </c>
      <c r="B10877" t="inlineStr">
        <is>
          <t>DIY: how to put up a picture frame</t>
        </is>
      </c>
      <c r="C10877"/>
      <c r="D10877"/>
      <c r="E10877" t="inlineStr">
        <is>
          <t>https://www.youtube.com/results?search_query=DIY:+how+to+put+up+a+picture+frame&amp;sp=EgQgAXAB</t>
        </is>
      </c>
    </row>
    <row r="10878" ht="25.5" customHeight="1">
      <c r="A10878" t="inlineStr">
        <is>
          <t>Putting a picture somewhere</t>
        </is>
      </c>
      <c r="B10878" t="inlineStr">
        <is>
          <t>Day in the life of an Interior Decorator: placing pictures</t>
        </is>
      </c>
      <c r="C10878"/>
      <c r="D10878"/>
      <c r="E10878" t="inlineStr">
        <is>
          <t>https://www.youtube.com/results?search_query=Day+in+the+life+of+an+Interior+Decorator:+placing+pictures&amp;sp=EgQgAXAB</t>
        </is>
      </c>
    </row>
    <row r="10879" ht="25.5" customHeight="1">
      <c r="A10879" t="inlineStr">
        <is>
          <t>Putting a picture somewhere</t>
        </is>
      </c>
      <c r="B10879" t="inlineStr">
        <is>
          <t>Best ways to put pictures without nails</t>
        </is>
      </c>
      <c r="C10879"/>
      <c r="D10879"/>
      <c r="E10879" t="inlineStr">
        <is>
          <t>https://www.youtube.com/results?search_query=Best+ways+to+put+pictures+without+nails&amp;sp=EgQgAXAB</t>
        </is>
      </c>
    </row>
    <row r="10880" ht="25.5" customHeight="1">
      <c r="A10880" t="inlineStr">
        <is>
          <t>Putting a picture somewhere</t>
        </is>
      </c>
      <c r="B10880" t="inlineStr">
        <is>
          <t>How to put a picture in a frame</t>
        </is>
      </c>
      <c r="C10880"/>
      <c r="D10880"/>
      <c r="E10880" t="inlineStr">
        <is>
          <t>https://www.youtube.com/results?search_query=How+to+put+a+picture+in+a+frame&amp;sp=EgQgAXAB</t>
        </is>
      </c>
    </row>
    <row r="10881" ht="25.5" customHeight="1">
      <c r="A10881" t="inlineStr">
        <is>
          <t>Putting a picture somewhere</t>
        </is>
      </c>
      <c r="B10881" t="inlineStr">
        <is>
          <t>Professional tips for hanging pictures at home</t>
        </is>
      </c>
      <c r="C10881"/>
      <c r="D10881"/>
      <c r="E10881" t="inlineStr">
        <is>
          <t>https://www.youtube.com/results?search_query=Professional+tips+for+hanging+pictures+at+home&amp;sp=EgQgAXAB</t>
        </is>
      </c>
    </row>
    <row r="10882" ht="25.5" customHeight="1">
      <c r="A10882" t="inlineStr">
        <is>
          <t>Putting a picture somewhere</t>
        </is>
      </c>
      <c r="B10882" t="inlineStr">
        <is>
          <t>How to use picture hanging strips effectively</t>
        </is>
      </c>
      <c r="C10882"/>
      <c r="D10882"/>
      <c r="E10882" t="inlineStr">
        <is>
          <t>https://www.youtube.com/results?search_query=How+to+use+picture+hanging+strips+effectively&amp;sp=EgQgAXAB</t>
        </is>
      </c>
    </row>
    <row r="10883" ht="25.5" customHeight="1">
      <c r="A10883" t="inlineStr">
        <is>
          <t>Putting a picture somewhere</t>
        </is>
      </c>
      <c r="B10883" t="inlineStr">
        <is>
          <t>Wall decoration: how to arrange pictures on a wall</t>
        </is>
      </c>
      <c r="C10883"/>
      <c r="D10883"/>
      <c r="E10883" t="inlineStr">
        <is>
          <t>https://www.youtube.com/results?search_query=Wall+decoration:+how+to+arrange+pictures+on+a+wall&amp;sp=EgQgAXAB</t>
        </is>
      </c>
    </row>
    <row r="10884" ht="25.5" customHeight="1">
      <c r="A10884" t="inlineStr">
        <is>
          <t>Taking a picture of something</t>
        </is>
      </c>
      <c r="B10884" t="inlineStr">
        <is>
          <t>How to take a professional picture with a smartphone</t>
        </is>
      </c>
      <c r="C10884"/>
      <c r="D10884"/>
      <c r="E10884" t="inlineStr">
        <is>
          <t>https://www.youtube.com/results?search_query=How+to+take+a+professional+picture+with+a+smartphone&amp;sp=EgQgAXAB</t>
        </is>
      </c>
    </row>
    <row r="10885" ht="25.5" customHeight="1">
      <c r="A10885" t="inlineStr">
        <is>
          <t>Taking a picture of something</t>
        </is>
      </c>
      <c r="B10885" t="inlineStr">
        <is>
          <t>Tips and tricks for taking clear pictures</t>
        </is>
      </c>
      <c r="C10885"/>
      <c r="D10885"/>
      <c r="E10885" t="inlineStr">
        <is>
          <t>https://www.youtube.com/results?search_query=Tips+and+tricks+for+taking+clear+pictures&amp;sp=EgQgAXAB</t>
        </is>
      </c>
    </row>
    <row r="10886" ht="25.5" customHeight="1">
      <c r="A10886" t="inlineStr">
        <is>
          <t>Taking a picture of something</t>
        </is>
      </c>
      <c r="B10886" t="inlineStr">
        <is>
          <t>Guide to taking good pictures of objects</t>
        </is>
      </c>
      <c r="C10886"/>
      <c r="D10886"/>
      <c r="E10886" t="inlineStr">
        <is>
          <t>https://www.youtube.com/results?search_query=Guide+to+taking+good+pictures+of+objects&amp;sp=EgQgAXAB</t>
        </is>
      </c>
    </row>
    <row r="10887" ht="25.5" customHeight="1">
      <c r="A10887" t="inlineStr">
        <is>
          <t>Taking a picture of something</t>
        </is>
      </c>
      <c r="B10887" t="inlineStr">
        <is>
          <t>Improving your photography skills: Picture taking techniques</t>
        </is>
      </c>
      <c r="C10887"/>
      <c r="D10887"/>
      <c r="E10887" t="inlineStr">
        <is>
          <t>https://www.youtube.com/results?search_query=Improving+your+photography+skills:+Picture+taking+techniques&amp;sp=EgQgAXAB</t>
        </is>
      </c>
    </row>
    <row r="10888" ht="25.5" customHeight="1">
      <c r="A10888" t="inlineStr">
        <is>
          <t>Taking a picture of something</t>
        </is>
      </c>
      <c r="B10888" t="inlineStr">
        <is>
          <t>Day in the life of a professional photographer</t>
        </is>
      </c>
      <c r="C10888"/>
      <c r="D10888"/>
      <c r="E10888" t="inlineStr">
        <is>
          <t>https://www.youtube.com/results?search_query=Day+in+the+life+of+a+professional+photographer&amp;sp=EgQgAXAB</t>
        </is>
      </c>
    </row>
    <row r="10889" ht="25.5" customHeight="1">
      <c r="A10889" t="inlineStr">
        <is>
          <t>Taking a picture of something</t>
        </is>
      </c>
      <c r="B10889" t="inlineStr">
        <is>
          <t>Mastering the art of picture taking</t>
        </is>
      </c>
      <c r="C10889"/>
      <c r="D10889"/>
      <c r="E10889" t="inlineStr">
        <is>
          <t>https://www.youtube.com/results?search_query=Mastering+the+art+of+picture+taking&amp;sp=EgQgAXAB</t>
        </is>
      </c>
    </row>
    <row r="10890" ht="25.5" customHeight="1">
      <c r="A10890" t="inlineStr">
        <is>
          <t>Taking a picture of something</t>
        </is>
      </c>
      <c r="B10890" t="inlineStr">
        <is>
          <t>How to take a picture with perfect lighting</t>
        </is>
      </c>
      <c r="C10890"/>
      <c r="D10890"/>
      <c r="E10890" t="inlineStr">
        <is>
          <t>https://www.youtube.com/results?search_query=How+to+take+a+picture+with+perfect+lighting&amp;sp=EgQgAXAB</t>
        </is>
      </c>
    </row>
    <row r="10891" ht="25.5" customHeight="1">
      <c r="A10891" t="inlineStr">
        <is>
          <t>Taking a picture of something</t>
        </is>
      </c>
      <c r="B10891" t="inlineStr">
        <is>
          <t>The best angles for taking a picture</t>
        </is>
      </c>
      <c r="C10891"/>
      <c r="D10891"/>
      <c r="E10891" t="inlineStr">
        <is>
          <t>https://www.youtube.com/results?search_query=The+best+angles+for+taking+a+picture&amp;sp=EgQgAXAB</t>
        </is>
      </c>
    </row>
    <row r="10892" ht="25.5" customHeight="1">
      <c r="A10892" t="inlineStr">
        <is>
          <t>Taking a picture of something</t>
        </is>
      </c>
      <c r="B10892" t="inlineStr">
        <is>
          <t>Beginner's guide to taking breathtaking pictures</t>
        </is>
      </c>
      <c r="C10892"/>
      <c r="D10892"/>
      <c r="E10892" t="inlineStr">
        <is>
          <t>https://www.youtube.com/results?search_query=Beginner's+guide+to+taking+breathtaking+pictures&amp;sp=EgQgAXAB</t>
        </is>
      </c>
    </row>
    <row r="10893" ht="25.5" customHeight="1">
      <c r="A10893" t="inlineStr">
        <is>
          <t>Taking a picture of something</t>
        </is>
      </c>
      <c r="B10893" t="inlineStr">
        <is>
          <t>How professionals take pictures: Step by step guide</t>
        </is>
      </c>
      <c r="C10893"/>
      <c r="D10893"/>
      <c r="E10893" t="inlineStr">
        <is>
          <t>https://www.youtube.com/results?search_query=How+professionals+take+pictures:+Step+by+step+guide&amp;sp=EgQgAXAB</t>
        </is>
      </c>
    </row>
    <row r="10894" ht="25.5" customHeight="1">
      <c r="A10894" t="inlineStr">
        <is>
          <t>Watching/looking at a picture</t>
        </is>
      </c>
      <c r="B10894" t="inlineStr">
        <is>
          <t>How to appreciate art in pictures</t>
        </is>
      </c>
      <c r="C10894"/>
      <c r="D10894"/>
      <c r="E10894" t="inlineStr">
        <is>
          <t>https://www.youtube.com/results?search_query=How+to+appreciate+art+in+pictures&amp;sp=EgQgAXAB</t>
        </is>
      </c>
    </row>
    <row r="10895" ht="25.5" customHeight="1">
      <c r="A10895" t="inlineStr">
        <is>
          <t>Watching/looking at a picture</t>
        </is>
      </c>
      <c r="B10895" t="inlineStr">
        <is>
          <t>Analyzing a picture for beginners</t>
        </is>
      </c>
      <c r="C10895"/>
      <c r="D10895"/>
      <c r="E10895" t="inlineStr">
        <is>
          <t>https://www.youtube.com/results?search_query=Analyzing+a+picture+for+beginners&amp;sp=EgQgAXAB</t>
        </is>
      </c>
    </row>
    <row r="10896" ht="25.5" customHeight="1">
      <c r="A10896" t="inlineStr">
        <is>
          <t>Watching/looking at a picture</t>
        </is>
      </c>
      <c r="B10896" t="inlineStr">
        <is>
          <t>Day in the life of a photo editor</t>
        </is>
      </c>
      <c r="C10896"/>
      <c r="D10896"/>
      <c r="E10896" t="inlineStr">
        <is>
          <t>https://www.youtube.com/results?search_query=Day+in+the+life+of+a+photo+editor&amp;sp=EgQgAXAB</t>
        </is>
      </c>
    </row>
    <row r="10897" ht="25.5" customHeight="1">
      <c r="A10897" t="inlineStr">
        <is>
          <t>Watching/looking at a picture</t>
        </is>
      </c>
      <c r="B10897" t="inlineStr">
        <is>
          <t>Techniques of observing professional paintings</t>
        </is>
      </c>
      <c r="C10897"/>
      <c r="D10897"/>
      <c r="E10897" t="inlineStr">
        <is>
          <t>https://www.youtube.com/results?search_query=Techniques+of+observing+professional+paintings&amp;sp=EgQgAXAB</t>
        </is>
      </c>
    </row>
    <row r="10898" ht="25.5" customHeight="1">
      <c r="A10898" t="inlineStr">
        <is>
          <t>Watching/looking at a picture</t>
        </is>
      </c>
      <c r="B10898" t="inlineStr">
        <is>
          <t>Lessons on viewing and understanding photographs</t>
        </is>
      </c>
      <c r="C10898"/>
      <c r="D10898"/>
      <c r="E10898" t="inlineStr">
        <is>
          <t>https://www.youtube.com/results?search_query=Lessons+on+viewing+and+understanding+photographs&amp;sp=EgQgAXAB</t>
        </is>
      </c>
    </row>
    <row r="10899" ht="25.5" customHeight="1">
      <c r="A10899" t="inlineStr">
        <is>
          <t>Watching/looking at a picture</t>
        </is>
      </c>
      <c r="B10899" t="inlineStr">
        <is>
          <t>Understanding the basics of picture observation</t>
        </is>
      </c>
      <c r="C10899"/>
      <c r="D10899"/>
      <c r="E10899" t="inlineStr">
        <is>
          <t>https://www.youtube.com/results?search_query=Understanding+the+basics+of+picture+observation&amp;sp=EgQgAXAB</t>
        </is>
      </c>
    </row>
    <row r="10900" ht="25.5" customHeight="1">
      <c r="A10900" t="inlineStr">
        <is>
          <t>Watching/looking at a picture</t>
        </is>
      </c>
      <c r="B10900" t="inlineStr">
        <is>
          <t>Interpreting symbols and meanings in pictures</t>
        </is>
      </c>
      <c r="C10900"/>
      <c r="D10900"/>
      <c r="E10900" t="inlineStr">
        <is>
          <t>https://www.youtube.com/results?search_query=Interpreting+symbols+and+meanings+in+pictures&amp;sp=EgQgAXAB</t>
        </is>
      </c>
    </row>
    <row r="10901" ht="25.5" customHeight="1">
      <c r="A10901" t="inlineStr">
        <is>
          <t>Watching/looking at a picture</t>
        </is>
      </c>
      <c r="B10901" t="inlineStr">
        <is>
          <t>How to develop critical thinking through picture analysis</t>
        </is>
      </c>
      <c r="C10901"/>
      <c r="D10901"/>
      <c r="E10901" t="inlineStr">
        <is>
          <t>https://www.youtube.com/results?search_query=How+to+develop+critical+thinking+through+picture+analysis&amp;sp=EgQgAXAB</t>
        </is>
      </c>
    </row>
    <row r="10902" ht="25.5" customHeight="1">
      <c r="A10902" t="inlineStr">
        <is>
          <t>Watching/looking at a picture</t>
        </is>
      </c>
      <c r="B10902" t="inlineStr">
        <is>
          <t>Tutorial on how to analyze a picture or painting</t>
        </is>
      </c>
      <c r="C10902"/>
      <c r="D10902"/>
      <c r="E10902" t="inlineStr">
        <is>
          <t>https://www.youtube.com/results?search_query=Tutorial+on+how+to+analyze+a+picture+or+painting&amp;sp=EgQgAXAB</t>
        </is>
      </c>
    </row>
    <row r="10903" ht="25.5" customHeight="1">
      <c r="A10903" t="inlineStr">
        <is>
          <t>Watching/looking at a picture</t>
        </is>
      </c>
      <c r="B10903" t="inlineStr">
        <is>
          <t>Tips on how to enjoy looking at pictures in art galleries</t>
        </is>
      </c>
      <c r="C10903"/>
      <c r="D10903"/>
      <c r="E10903" t="inlineStr">
        <is>
          <t>https://www.youtube.com/results?search_query=Tips+on+how+to+enjoy+looking+at+pictures+in+art+galleries&amp;sp=EgQgAXAB</t>
        </is>
      </c>
    </row>
    <row r="10904" ht="25.5" customHeight="1">
      <c r="A10904" t="inlineStr">
        <is>
          <t>Closing a window</t>
        </is>
      </c>
      <c r="B10904" t="inlineStr">
        <is>
          <t>How to close a window properly</t>
        </is>
      </c>
      <c r="C10904"/>
      <c r="D10904"/>
      <c r="E10904" t="inlineStr">
        <is>
          <t>https://www.youtube.com/results?search_query=How+to+close+a+window+properly&amp;sp=EgQgAXAB</t>
        </is>
      </c>
    </row>
    <row r="10905" ht="25.5" customHeight="1">
      <c r="A10905" t="inlineStr">
        <is>
          <t>Closing a window</t>
        </is>
      </c>
      <c r="B10905" t="inlineStr">
        <is>
          <t>Step by step guide to closing windows</t>
        </is>
      </c>
      <c r="C10905"/>
      <c r="D10905"/>
      <c r="E10905" t="inlineStr">
        <is>
          <t>https://www.youtube.com/results?search_query=Step+by+step+guide+to+closing+windows&amp;sp=EgQgAXAB</t>
        </is>
      </c>
    </row>
    <row r="10906" ht="25.5" customHeight="1">
      <c r="A10906" t="inlineStr">
        <is>
          <t>Closing a window</t>
        </is>
      </c>
      <c r="B10906" t="inlineStr">
        <is>
          <t>Best way to close a window</t>
        </is>
      </c>
      <c r="C10906"/>
      <c r="D10906"/>
      <c r="E10906" t="inlineStr">
        <is>
          <t>https://www.youtube.com/results?search_query=Best+way+to+close+a+window&amp;sp=EgQgAXAB</t>
        </is>
      </c>
    </row>
    <row r="10907" ht="25.5" customHeight="1">
      <c r="A10907" t="inlineStr">
        <is>
          <t>Closing a window</t>
        </is>
      </c>
      <c r="B10907" t="inlineStr">
        <is>
          <t>Tips on how to close a window</t>
        </is>
      </c>
      <c r="C10907"/>
      <c r="D10907"/>
      <c r="E10907" t="inlineStr">
        <is>
          <t>https://www.youtube.com/results?search_query=Tips+on+how+to+close+a+window&amp;sp=EgQgAXAB</t>
        </is>
      </c>
    </row>
    <row r="10908" ht="25.5" customHeight="1">
      <c r="A10908" t="inlineStr">
        <is>
          <t>Closing a window</t>
        </is>
      </c>
      <c r="B10908" t="inlineStr">
        <is>
          <t>Preventing window damage when closing</t>
        </is>
      </c>
      <c r="C10908"/>
      <c r="D10908"/>
      <c r="E10908" t="inlineStr">
        <is>
          <t>https://www.youtube.com/results?search_query=Preventing+window+damage+when+closing&amp;sp=EgQgAXAB</t>
        </is>
      </c>
    </row>
    <row r="10909" ht="25.5" customHeight="1">
      <c r="A10909" t="inlineStr">
        <is>
          <t>Closing a window</t>
        </is>
      </c>
      <c r="B10909" t="inlineStr">
        <is>
          <t>Day in the life of a window cleaner</t>
        </is>
      </c>
      <c r="C10909"/>
      <c r="D10909"/>
      <c r="E10909" t="inlineStr">
        <is>
          <t>https://www.youtube.com/results?search_query=Day+in+the+life+of+a+window+cleaner&amp;sp=EgQgAXAB</t>
        </is>
      </c>
    </row>
    <row r="10910" ht="25.5" customHeight="1">
      <c r="A10910" t="inlineStr">
        <is>
          <t>Closing a window</t>
        </is>
      </c>
      <c r="B10910" t="inlineStr">
        <is>
          <t>Simple methods to close a window</t>
        </is>
      </c>
      <c r="C10910"/>
      <c r="D10910"/>
      <c r="E10910" t="inlineStr">
        <is>
          <t>https://www.youtube.com/results?search_query=Simple+methods+to+close+a+window&amp;sp=EgQgAXAB</t>
        </is>
      </c>
    </row>
    <row r="10911" ht="25.5" customHeight="1">
      <c r="A10911" t="inlineStr">
        <is>
          <t>Closing a window</t>
        </is>
      </c>
      <c r="B10911" t="inlineStr">
        <is>
          <t>Home maintenance: how to close windows</t>
        </is>
      </c>
      <c r="C10911"/>
      <c r="D10911"/>
      <c r="E10911" t="inlineStr">
        <is>
          <t>https://www.youtube.com/results?search_query=Home+maintenance:+how+to+close+windows&amp;sp=EgQgAXAB</t>
        </is>
      </c>
    </row>
    <row r="10912" ht="25.5" customHeight="1">
      <c r="A10912" t="inlineStr">
        <is>
          <t>Closing a window</t>
        </is>
      </c>
      <c r="B10912" t="inlineStr">
        <is>
          <t>Safe ways to close a window</t>
        </is>
      </c>
      <c r="C10912"/>
      <c r="D10912"/>
      <c r="E10912" t="inlineStr">
        <is>
          <t>https://www.youtube.com/results?search_query=Safe+ways+to+close+a+window&amp;sp=EgQgAXAB</t>
        </is>
      </c>
    </row>
    <row r="10913" ht="25.5" customHeight="1">
      <c r="A10913" t="inlineStr">
        <is>
          <t>Closing a window</t>
        </is>
      </c>
      <c r="B10913" t="inlineStr">
        <is>
          <t>DIY: how to correctly close windows</t>
        </is>
      </c>
      <c r="C10913"/>
      <c r="D10913"/>
      <c r="E10913" t="inlineStr">
        <is>
          <t>https://www.youtube.com/results?search_query=DIY:+how+to+correctly+close+windows&amp;sp=EgQgAXAB</t>
        </is>
      </c>
    </row>
    <row r="10914" ht="25.5" customHeight="1">
      <c r="A10914" t="inlineStr">
        <is>
          <t>Opening a window</t>
        </is>
      </c>
      <c r="B10914" t="inlineStr">
        <is>
          <t>How to open a window properly</t>
        </is>
      </c>
      <c r="C10914"/>
      <c r="D10914"/>
      <c r="E10914" t="inlineStr">
        <is>
          <t>https://www.youtube.com/results?search_query=How+to+open+a+window+properly&amp;sp=EgQgAXAB</t>
        </is>
      </c>
    </row>
    <row r="10915" ht="25.5" customHeight="1">
      <c r="A10915" t="inlineStr">
        <is>
          <t>Opening a window</t>
        </is>
      </c>
      <c r="B10915" t="inlineStr">
        <is>
          <t>Correct way to open a double hung window</t>
        </is>
      </c>
      <c r="C10915"/>
      <c r="D10915"/>
      <c r="E10915" t="inlineStr">
        <is>
          <t>https://www.youtube.com/results?search_query=Correct+way+to+open+a+double+hung+window&amp;sp=EgQgAXAB</t>
        </is>
      </c>
    </row>
    <row r="10916" ht="25.5" customHeight="1">
      <c r="A10916" t="inlineStr">
        <is>
          <t>Opening a window</t>
        </is>
      </c>
      <c r="B10916" t="inlineStr">
        <is>
          <t>Troubleshooting hard to open windows</t>
        </is>
      </c>
      <c r="C10916"/>
      <c r="D10916"/>
      <c r="E10916" t="inlineStr">
        <is>
          <t>https://www.youtube.com/results?search_query=Troubleshooting+hard+to+open+windows&amp;sp=EgQgAXAB</t>
        </is>
      </c>
    </row>
    <row r="10917" ht="25.5" customHeight="1">
      <c r="A10917" t="inlineStr">
        <is>
          <t>Opening a window</t>
        </is>
      </c>
      <c r="B10917" t="inlineStr">
        <is>
          <t>How to open a stuck window</t>
        </is>
      </c>
      <c r="C10917"/>
      <c r="D10917"/>
      <c r="E10917" t="inlineStr">
        <is>
          <t>https://www.youtube.com/results?search_query=How+to+open+a+stuck+window&amp;sp=EgQgAXAB</t>
        </is>
      </c>
    </row>
    <row r="10918" ht="25.5" customHeight="1">
      <c r="A10918" t="inlineStr">
        <is>
          <t>Opening a window</t>
        </is>
      </c>
      <c r="B10918" t="inlineStr">
        <is>
          <t>Safety measures when opening a window</t>
        </is>
      </c>
      <c r="C10918"/>
      <c r="D10918"/>
      <c r="E10918" t="inlineStr">
        <is>
          <t>https://www.youtube.com/results?search_query=Safety+measures+when+opening+a+window&amp;sp=EgQgAXAB</t>
        </is>
      </c>
    </row>
    <row r="10919" ht="25.5" customHeight="1">
      <c r="A10919" t="inlineStr">
        <is>
          <t>Opening a window</t>
        </is>
      </c>
      <c r="B10919" t="inlineStr">
        <is>
          <t>Day in the life of a window cleaner</t>
        </is>
      </c>
      <c r="C10919"/>
      <c r="D10919"/>
      <c r="E10919" t="inlineStr">
        <is>
          <t>https://www.youtube.com/results?search_query=Day+in+the+life+of+a+window+cleaner&amp;sp=EgQgAXAB</t>
        </is>
      </c>
    </row>
    <row r="10920" ht="25.5" customHeight="1">
      <c r="A10920" t="inlineStr">
        <is>
          <t>Opening a window</t>
        </is>
      </c>
      <c r="B10920" t="inlineStr">
        <is>
          <t>Learning to open different types of windows</t>
        </is>
      </c>
      <c r="C10920"/>
      <c r="D10920"/>
      <c r="E10920" t="inlineStr">
        <is>
          <t>https://www.youtube.com/results?search_query=Learning+to+open+different+types+of+windows&amp;sp=EgQgAXAB</t>
        </is>
      </c>
    </row>
    <row r="10921" ht="25.5" customHeight="1">
      <c r="A10921" t="inlineStr">
        <is>
          <t>Opening a window</t>
        </is>
      </c>
      <c r="B10921" t="inlineStr">
        <is>
          <t>Proper way of opening a car window</t>
        </is>
      </c>
      <c r="C10921"/>
      <c r="D10921"/>
      <c r="E10921" t="inlineStr">
        <is>
          <t>https://www.youtube.com/results?search_query=Proper+way+of+opening+a+car+window&amp;sp=EgQgAXAB</t>
        </is>
      </c>
    </row>
    <row r="10922" ht="25.5" customHeight="1">
      <c r="A10922" t="inlineStr">
        <is>
          <t>Opening a window</t>
        </is>
      </c>
      <c r="B10922" t="inlineStr">
        <is>
          <t>How to clean and open a window</t>
        </is>
      </c>
      <c r="C10922"/>
      <c r="D10922"/>
      <c r="E10922" t="inlineStr">
        <is>
          <t>https://www.youtube.com/results?search_query=How+to+clean+and+open+a+window&amp;sp=EgQgAXAB</t>
        </is>
      </c>
    </row>
    <row r="10923" ht="25.5" customHeight="1">
      <c r="A10923" t="inlineStr">
        <is>
          <t>Opening a window</t>
        </is>
      </c>
      <c r="B10923" t="inlineStr">
        <is>
          <t>DIY window opening procedure</t>
        </is>
      </c>
      <c r="C10923"/>
      <c r="D10923"/>
      <c r="E10923" t="inlineStr">
        <is>
          <t>https://www.youtube.com/results?search_query=DIY+window+opening+procedure&amp;sp=EgQgAXAB</t>
        </is>
      </c>
    </row>
    <row r="10924" ht="25.5" customHeight="1">
      <c r="A10924" t="inlineStr">
        <is>
          <t>Washing a window</t>
        </is>
      </c>
      <c r="B10924" t="inlineStr">
        <is>
          <t>How to wash a window perfectly'</t>
        </is>
      </c>
      <c r="C10924"/>
      <c r="D10924"/>
      <c r="E10924" t="inlineStr">
        <is>
          <t>https://www.youtube.com/results?search_query=How+to+wash+a+window+perfectly'&amp;sp=EgQgAXAB</t>
        </is>
      </c>
    </row>
    <row r="10925" ht="25.5" customHeight="1">
      <c r="A10925" t="inlineStr">
        <is>
          <t>Washing a window</t>
        </is>
      </c>
      <c r="B10925" t="inlineStr">
        <is>
          <t>Proper window washing technique'</t>
        </is>
      </c>
      <c r="C10925"/>
      <c r="D10925"/>
      <c r="E10925" t="inlineStr">
        <is>
          <t>https://www.youtube.com/results?search_query=Proper+window+washing+technique'&amp;sp=EgQgAXAB</t>
        </is>
      </c>
    </row>
    <row r="10926" ht="25.5" customHeight="1">
      <c r="A10926" t="inlineStr">
        <is>
          <t>Washing a window</t>
        </is>
      </c>
      <c r="B10926" t="inlineStr">
        <is>
          <t>Step by step guide to washing windows'</t>
        </is>
      </c>
      <c r="C10926"/>
      <c r="D10926"/>
      <c r="E10926" t="inlineStr">
        <is>
          <t>https://www.youtube.com/results?search_query=Step+by+step+guide+to+washing+windows'&amp;sp=EgQgAXAB</t>
        </is>
      </c>
    </row>
    <row r="10927" ht="25.5" customHeight="1">
      <c r="A10927" t="inlineStr">
        <is>
          <t>Washing a window</t>
        </is>
      </c>
      <c r="B10927" t="inlineStr">
        <is>
          <t>Tips for streakfree window washing'</t>
        </is>
      </c>
      <c r="C10927"/>
      <c r="D10927"/>
      <c r="E10927" t="inlineStr">
        <is>
          <t>https://www.youtube.com/results?search_query=Tips+for+streakfree+window+washing'&amp;sp=EgQgAXAB</t>
        </is>
      </c>
    </row>
    <row r="10928" ht="25.5" customHeight="1">
      <c r="A10928" t="inlineStr">
        <is>
          <t>Washing a window</t>
        </is>
      </c>
      <c r="B10928" t="inlineStr">
        <is>
          <t>DIY window washing tricks'</t>
        </is>
      </c>
      <c r="C10928"/>
      <c r="D10928"/>
      <c r="E10928" t="inlineStr">
        <is>
          <t>https://www.youtube.com/results?search_query=DIY+window+washing+tricks'&amp;sp=EgQgAXAB</t>
        </is>
      </c>
    </row>
    <row r="10929" ht="25.5" customHeight="1">
      <c r="A10929" t="inlineStr">
        <is>
          <t>Washing a window</t>
        </is>
      </c>
      <c r="B10929" t="inlineStr">
        <is>
          <t>How to clean glass windows'</t>
        </is>
      </c>
      <c r="C10929"/>
      <c r="D10929"/>
      <c r="E10929" t="inlineStr">
        <is>
          <t>https://www.youtube.com/results?search_query=How+to+clean+glass+windows'&amp;sp=EgQgAXAB</t>
        </is>
      </c>
    </row>
    <row r="10930" ht="25.5" customHeight="1">
      <c r="A10930" t="inlineStr">
        <is>
          <t>Washing a window</t>
        </is>
      </c>
      <c r="B10930" t="inlineStr">
        <is>
          <t>Cleaning windows with vinegar'</t>
        </is>
      </c>
      <c r="C10930"/>
      <c r="D10930"/>
      <c r="E10930" t="inlineStr">
        <is>
          <t>https://www.youtube.com/results?search_query=Cleaning+windows+with+vinegar'&amp;sp=EgQgAXAB</t>
        </is>
      </c>
    </row>
    <row r="10931" ht="25.5" customHeight="1">
      <c r="A10931" t="inlineStr">
        <is>
          <t>Washing a window</t>
        </is>
      </c>
      <c r="B10931" t="inlineStr">
        <is>
          <t>Professional window washing techniques'</t>
        </is>
      </c>
      <c r="C10931"/>
      <c r="D10931"/>
      <c r="E10931" t="inlineStr">
        <is>
          <t>https://www.youtube.com/results?search_query=Professional+window+washing+techniques'&amp;sp=EgQgAXAB</t>
        </is>
      </c>
    </row>
    <row r="10932" ht="25.5" customHeight="1">
      <c r="A10932" t="inlineStr">
        <is>
          <t>Washing a window</t>
        </is>
      </c>
      <c r="B10932" t="inlineStr">
        <is>
          <t>Regular process of washing a window'</t>
        </is>
      </c>
      <c r="C10932"/>
      <c r="D10932"/>
      <c r="E10932" t="inlineStr">
        <is>
          <t>https://www.youtube.com/results?search_query=Regular+process+of+washing+a+window'&amp;sp=EgQgAXAB</t>
        </is>
      </c>
    </row>
    <row r="10933" ht="25.5" customHeight="1">
      <c r="A10933" t="inlineStr">
        <is>
          <t>Washing a window</t>
        </is>
      </c>
      <c r="B10933" t="inlineStr">
        <is>
          <t>Day in the life of a professional window cleaner'</t>
        </is>
      </c>
      <c r="C10933"/>
      <c r="D10933"/>
      <c r="E10933" t="inlineStr">
        <is>
          <t>https://www.youtube.com/results?search_query=Day+in+the+life+of+a+professional+window+cleaner'&amp;sp=EgQgAXAB</t>
        </is>
      </c>
    </row>
    <row r="10934" ht="25.5" customHeight="1">
      <c r="A10934" t="inlineStr">
        <is>
          <t>Watching/Looking outside of a window</t>
        </is>
      </c>
      <c r="B10934" t="inlineStr">
        <is>
          <t>How to effectively observe nature from a window</t>
        </is>
      </c>
      <c r="C10934"/>
      <c r="D10934"/>
      <c r="E10934" t="inlineStr">
        <is>
          <t>https://www.youtube.com/results?search_query=How+to+effectively+observe+nature+from+a+window&amp;sp=EgQgAXAB</t>
        </is>
      </c>
    </row>
    <row r="10935" ht="25.5" customHeight="1">
      <c r="A10935" t="inlineStr">
        <is>
          <t>Watching/Looking outside of a window</t>
        </is>
      </c>
      <c r="B10935" t="inlineStr">
        <is>
          <t>Best bird watching techniques from a window</t>
        </is>
      </c>
      <c r="C10935"/>
      <c r="D10935"/>
      <c r="E10935" t="inlineStr">
        <is>
          <t>https://www.youtube.com/results?search_query=Best+bird+watching+techniques+from+a+window&amp;sp=EgQgAXAB</t>
        </is>
      </c>
    </row>
    <row r="10936" ht="25.5" customHeight="1">
      <c r="A10936" t="inlineStr">
        <is>
          <t>Watching/Looking outside of a window</t>
        </is>
      </c>
      <c r="B10936" t="inlineStr">
        <is>
          <t>Impact of looking outside the window for stress relief</t>
        </is>
      </c>
      <c r="C10936"/>
      <c r="D10936"/>
      <c r="E10936" t="inlineStr">
        <is>
          <t>https://www.youtube.com/results?search_query=Impact+of+looking+outside+the+window+for+stress+relief&amp;sp=EgQgAXAB</t>
        </is>
      </c>
    </row>
    <row r="10937" ht="25.5" customHeight="1">
      <c r="A10937" t="inlineStr">
        <is>
          <t>Watching/Looking outside of a window</t>
        </is>
      </c>
      <c r="B10937" t="inlineStr">
        <is>
          <t>How to decorate your window for better outside views</t>
        </is>
      </c>
      <c r="C10937"/>
      <c r="D10937"/>
      <c r="E10937" t="inlineStr">
        <is>
          <t>https://www.youtube.com/results?search_query=How+to+decorate+your+window+for+better+outside+views&amp;sp=EgQgAXAB</t>
        </is>
      </c>
    </row>
    <row r="10938" ht="25.5" customHeight="1">
      <c r="A10938" t="inlineStr">
        <is>
          <t>Watching/Looking outside of a window</t>
        </is>
      </c>
      <c r="B10938" t="inlineStr">
        <is>
          <t>Photography tips for shooting through a window</t>
        </is>
      </c>
      <c r="C10938"/>
      <c r="D10938"/>
      <c r="E10938" t="inlineStr">
        <is>
          <t>https://www.youtube.com/results?search_query=Photography+tips+for+shooting+through+a+window&amp;sp=EgQgAXAB</t>
        </is>
      </c>
    </row>
    <row r="10939" ht="25.5" customHeight="1">
      <c r="A10939" t="inlineStr">
        <is>
          <t>Watching/Looking outside of a window</t>
        </is>
      </c>
      <c r="B10939" t="inlineStr">
        <is>
          <t>Painting tutorial: capturing the view outside your window</t>
        </is>
      </c>
      <c r="C10939"/>
      <c r="D10939"/>
      <c r="E10939" t="inlineStr">
        <is>
          <t>https://www.youtube.com/results?search_query=Painting+tutorial:+capturing+the+view+outside+your+window&amp;sp=EgQgAXAB</t>
        </is>
      </c>
    </row>
    <row r="10940" ht="25.5" customHeight="1">
      <c r="A10940" t="inlineStr">
        <is>
          <t>Watching/Looking outside of a window</t>
        </is>
      </c>
      <c r="B10940" t="inlineStr">
        <is>
          <t>Rain watching: capturing the mood from a window</t>
        </is>
      </c>
      <c r="C10940"/>
      <c r="D10940"/>
      <c r="E10940" t="inlineStr">
        <is>
          <t>https://www.youtube.com/results?search_query=Rain+watching:+capturing+the+mood+from+a+window&amp;sp=EgQgAXAB</t>
        </is>
      </c>
    </row>
    <row r="10941" ht="25.5" customHeight="1">
      <c r="A10941" t="inlineStr">
        <is>
          <t>Watching/Looking outside of a window</t>
        </is>
      </c>
      <c r="B10941" t="inlineStr">
        <is>
          <t>Day in the life of a window cleaner</t>
        </is>
      </c>
      <c r="C10941"/>
      <c r="D10941"/>
      <c r="E10941" t="inlineStr">
        <is>
          <t>https://www.youtube.com/results?search_query=Day+in+the+life+of+a+window+cleaner&amp;sp=EgQgAXAB</t>
        </is>
      </c>
    </row>
    <row r="10942" ht="25.5" customHeight="1">
      <c r="A10942" t="inlineStr">
        <is>
          <t>Watching/Looking outside of a window</t>
        </is>
      </c>
      <c r="B10942" t="inlineStr">
        <is>
          <t>Meditation techniques: focusing on scenery outside the window</t>
        </is>
      </c>
      <c r="C10942"/>
      <c r="D10942"/>
      <c r="E10942" t="inlineStr">
        <is>
          <t>https://www.youtube.com/results?search_query=Meditation+techniques:+focusing+on+scenery+outside+the+window&amp;sp=EgQgAXAB</t>
        </is>
      </c>
    </row>
    <row r="10943" ht="25.5" customHeight="1">
      <c r="A10943" t="inlineStr">
        <is>
          <t>Watching/Looking outside of a window</t>
        </is>
      </c>
      <c r="B10943" t="inlineStr">
        <is>
          <t>Window mindfulness exercises for anxiety and stress relief</t>
        </is>
      </c>
      <c r="C10943"/>
      <c r="D10943"/>
      <c r="E10943" t="inlineStr">
        <is>
          <t>https://www.youtube.com/results?search_query=Window+mindfulness+exercises+for+anxiety+and+stress+relief&amp;sp=EgQgAXAB</t>
        </is>
      </c>
    </row>
    <row r="10944" ht="25.5" customHeight="1">
      <c r="A10944" t="inlineStr">
        <is>
          <t>Holding a mirror</t>
        </is>
      </c>
      <c r="B10944" t="inlineStr">
        <is>
          <t>How to hold a mirror for makeup application</t>
        </is>
      </c>
      <c r="C10944"/>
      <c r="D10944"/>
      <c r="E10944" t="inlineStr">
        <is>
          <t>https://www.youtube.com/results?search_query=How+to+hold+a+mirror+for+makeup+application&amp;sp=EgQgAXAB</t>
        </is>
      </c>
    </row>
    <row r="10945" ht="25.5" customHeight="1">
      <c r="A10945" t="inlineStr">
        <is>
          <t>Holding a mirror</t>
        </is>
      </c>
      <c r="B10945" t="inlineStr">
        <is>
          <t>Tips for holding a large mirror safely</t>
        </is>
      </c>
      <c r="C10945"/>
      <c r="D10945"/>
      <c r="E10945" t="inlineStr">
        <is>
          <t>https://www.youtube.com/results?search_query=Tips+for+holding+a+large+mirror+safely&amp;sp=EgQgAXAB</t>
        </is>
      </c>
    </row>
    <row r="10946" ht="25.5" customHeight="1">
      <c r="A10946" t="inlineStr">
        <is>
          <t>Holding a mirror</t>
        </is>
      </c>
      <c r="B10946" t="inlineStr">
        <is>
          <t>Day in the life of a mirror holder in theatre</t>
        </is>
      </c>
      <c r="C10946"/>
      <c r="D10946"/>
      <c r="E10946" t="inlineStr">
        <is>
          <t>https://www.youtube.com/results?search_query=Day+in+the+life+of+a+mirror+holder+in+theatre&amp;sp=EgQgAXAB</t>
        </is>
      </c>
    </row>
    <row r="10947" ht="25.5" customHeight="1">
      <c r="A10947" t="inlineStr">
        <is>
          <t>Holding a mirror</t>
        </is>
      </c>
      <c r="B10947" t="inlineStr">
        <is>
          <t>Best techniques for holding a mirror when cutting hair</t>
        </is>
      </c>
      <c r="C10947"/>
      <c r="D10947"/>
      <c r="E10947" t="inlineStr">
        <is>
          <t>https://www.youtube.com/results?search_query=Best+techniques+for+holding+a+mirror+when+cutting+hair&amp;sp=EgQgAXAB</t>
        </is>
      </c>
    </row>
    <row r="10948" ht="25.5" customHeight="1">
      <c r="A10948" t="inlineStr">
        <is>
          <t>Holding a mirror</t>
        </is>
      </c>
      <c r="B10948" t="inlineStr">
        <is>
          <t>Guide to holding a mirror for self portraits</t>
        </is>
      </c>
      <c r="C10948"/>
      <c r="D10948"/>
      <c r="E10948" t="inlineStr">
        <is>
          <t>https://www.youtube.com/results?search_query=Guide+to+holding+a+mirror+for+self+portraits&amp;sp=EgQgAXAB</t>
        </is>
      </c>
    </row>
    <row r="10949" ht="25.5" customHeight="1">
      <c r="A10949" t="inlineStr">
        <is>
          <t>Holding a mirror</t>
        </is>
      </c>
      <c r="B10949" t="inlineStr">
        <is>
          <t>Tutorial on how to hold a mirror for inspections</t>
        </is>
      </c>
      <c r="C10949"/>
      <c r="D10949"/>
      <c r="E10949" t="inlineStr">
        <is>
          <t>https://www.youtube.com/results?search_query=Tutorial+on+how+to+hold+a+mirror+for+inspections&amp;sp=EgQgAXAB</t>
        </is>
      </c>
    </row>
    <row r="10950" ht="25.5" customHeight="1">
      <c r="A10950" t="inlineStr">
        <is>
          <t>Holding a mirror</t>
        </is>
      </c>
      <c r="B10950" t="inlineStr">
        <is>
          <t>How to hold a handheld mirror for makeup tutorials</t>
        </is>
      </c>
      <c r="C10950"/>
      <c r="D10950"/>
      <c r="E10950" t="inlineStr">
        <is>
          <t>https://www.youtube.com/results?search_query=How+to+hold+a+handheld+mirror+for+makeup+tutorials&amp;sp=EgQgAXAB</t>
        </is>
      </c>
    </row>
    <row r="10951" ht="25.5" customHeight="1">
      <c r="A10951" t="inlineStr">
        <is>
          <t>Holding a mirror</t>
        </is>
      </c>
      <c r="B10951" t="inlineStr">
        <is>
          <t>DIY ideas for handsfree mirror holding</t>
        </is>
      </c>
      <c r="C10951"/>
      <c r="D10951"/>
      <c r="E10951" t="inlineStr">
        <is>
          <t>https://www.youtube.com/results?search_query=DIY+ideas+for+handsfree+mirror+holding&amp;sp=EgQgAXAB</t>
        </is>
      </c>
    </row>
    <row r="10952" ht="25.5" customHeight="1">
      <c r="A10952" t="inlineStr">
        <is>
          <t>Holding a mirror</t>
        </is>
      </c>
      <c r="B10952" t="inlineStr">
        <is>
          <t>Proper posture for holding a mirror during skincare routines</t>
        </is>
      </c>
      <c r="C10952"/>
      <c r="D10952"/>
      <c r="E10952" t="inlineStr">
        <is>
          <t>https://www.youtube.com/results?search_query=Proper+posture+for+holding+a+mirror+during+skincare+routines&amp;sp=EgQgAXAB</t>
        </is>
      </c>
    </row>
    <row r="10953" ht="25.5" customHeight="1">
      <c r="A10953" t="inlineStr">
        <is>
          <t>Holding a mirror</t>
        </is>
      </c>
      <c r="B10953" t="inlineStr">
        <is>
          <t>How to securely hold and hang a heavy mirror.</t>
        </is>
      </c>
      <c r="C10953"/>
      <c r="D10953"/>
      <c r="E10953" t="inlineStr">
        <is>
          <t>https://www.youtube.com/results?search_query=How+to+securely+hold+and+hang+a+heavy+mirror.&amp;sp=EgQgAXAB</t>
        </is>
      </c>
    </row>
    <row r="10954" ht="25.5" customHeight="1">
      <c r="A10954" t="inlineStr">
        <is>
          <t>Smiling in a mirror</t>
        </is>
      </c>
      <c r="B10954" t="inlineStr">
        <is>
          <t>How to practice smiling in a mirror</t>
        </is>
      </c>
      <c r="C10954"/>
      <c r="D10954"/>
      <c r="E10954" t="inlineStr">
        <is>
          <t>https://www.youtube.com/results?search_query=How+to+practice+smiling+in+a+mirror&amp;sp=EgQgAXAB</t>
        </is>
      </c>
    </row>
    <row r="10955" ht="25.5" customHeight="1">
      <c r="A10955" t="inlineStr">
        <is>
          <t>Smiling in a mirror</t>
        </is>
      </c>
      <c r="B10955" t="inlineStr">
        <is>
          <t>Techniques for smiling confidently in a mirror</t>
        </is>
      </c>
      <c r="C10955"/>
      <c r="D10955"/>
      <c r="E10955" t="inlineStr">
        <is>
          <t>https://www.youtube.com/results?search_query=Techniques+for+smiling+confidently+in+a+mirror&amp;sp=EgQgAXAB</t>
        </is>
      </c>
    </row>
    <row r="10956" ht="25.5" customHeight="1">
      <c r="A10956" t="inlineStr">
        <is>
          <t>Smiling in a mirror</t>
        </is>
      </c>
      <c r="B10956" t="inlineStr">
        <is>
          <t>Tutorial on improving smile with mirror practice</t>
        </is>
      </c>
      <c r="C10956"/>
      <c r="D10956"/>
      <c r="E10956" t="inlineStr">
        <is>
          <t>https://www.youtube.com/results?search_query=Tutorial+on+improving+smile+with+mirror+practice&amp;sp=EgQgAXAB</t>
        </is>
      </c>
    </row>
    <row r="10957" ht="25.5" customHeight="1">
      <c r="A10957" t="inlineStr">
        <is>
          <t>Smiling in a mirror</t>
        </is>
      </c>
      <c r="B10957" t="inlineStr">
        <is>
          <t>Effects of smiling in a mirror everyday</t>
        </is>
      </c>
      <c r="C10957"/>
      <c r="D10957"/>
      <c r="E10957" t="inlineStr">
        <is>
          <t>https://www.youtube.com/results?search_query=Effects+of+smiling+in+a+mirror+everyday&amp;sp=EgQgAXAB</t>
        </is>
      </c>
    </row>
    <row r="10958" ht="25.5" customHeight="1">
      <c r="A10958" t="inlineStr">
        <is>
          <t>Smiling in a mirror</t>
        </is>
      </c>
      <c r="B10958" t="inlineStr">
        <is>
          <t>Mirror rehearsal for perfect smile</t>
        </is>
      </c>
      <c r="C10958"/>
      <c r="D10958"/>
      <c r="E10958" t="inlineStr">
        <is>
          <t>https://www.youtube.com/results?search_query=Mirror+rehearsal+for+perfect+smile&amp;sp=EgQgAXAB</t>
        </is>
      </c>
    </row>
    <row r="10959" ht="25.5" customHeight="1">
      <c r="A10959" t="inlineStr">
        <is>
          <t>Smiling in a mirror</t>
        </is>
      </c>
      <c r="B10959" t="inlineStr">
        <is>
          <t>Day in the life of a model: smiling practice in a mirror</t>
        </is>
      </c>
      <c r="C10959"/>
      <c r="D10959"/>
      <c r="E10959" t="inlineStr">
        <is>
          <t>https://www.youtube.com/results?search_query=Day+in+the+life+of+a+model:+smiling+practice+in+a+mirror&amp;sp=EgQgAXAB</t>
        </is>
      </c>
    </row>
    <row r="10960" ht="25.5" customHeight="1">
      <c r="A10960" t="inlineStr">
        <is>
          <t>Smiling in a mirror</t>
        </is>
      </c>
      <c r="B10960" t="inlineStr">
        <is>
          <t>Benefits of smiling in a mirror</t>
        </is>
      </c>
      <c r="C10960"/>
      <c r="D10960"/>
      <c r="E10960" t="inlineStr">
        <is>
          <t>https://www.youtube.com/results?search_query=Benefits+of+smiling+in+a+mirror&amp;sp=EgQgAXAB</t>
        </is>
      </c>
    </row>
    <row r="10961" ht="25.5" customHeight="1">
      <c r="A10961" t="inlineStr">
        <is>
          <t>Smiling in a mirror</t>
        </is>
      </c>
      <c r="B10961" t="inlineStr">
        <is>
          <t>Psychological impacts of smiling in a mirror</t>
        </is>
      </c>
      <c r="C10961"/>
      <c r="D10961"/>
      <c r="E10961" t="inlineStr">
        <is>
          <t>https://www.youtube.com/results?search_query=Psychological+impacts+of+smiling+in+a+mirror&amp;sp=EgQgAXAB</t>
        </is>
      </c>
    </row>
    <row r="10962" ht="25.5" customHeight="1">
      <c r="A10962" t="inlineStr">
        <is>
          <t>Smiling in a mirror</t>
        </is>
      </c>
      <c r="B10962" t="inlineStr">
        <is>
          <t>Practicing different types of smiles in a mirror workout</t>
        </is>
      </c>
      <c r="C10962"/>
      <c r="D10962"/>
      <c r="E10962" t="inlineStr">
        <is>
          <t>https://www.youtube.com/results?search_query=Practicing+different+types+of+smiles+in+a+mirror+workout&amp;sp=EgQgAXAB</t>
        </is>
      </c>
    </row>
    <row r="10963" ht="25.5" customHeight="1">
      <c r="A10963" t="inlineStr">
        <is>
          <t>Smiling in a mirror</t>
        </is>
      </c>
      <c r="B10963" t="inlineStr">
        <is>
          <t>Mirror exercises to get the perfect smile</t>
        </is>
      </c>
      <c r="C10963"/>
      <c r="D10963"/>
      <c r="E10963" t="inlineStr">
        <is>
          <t>https://www.youtube.com/results?search_query=Mirror+exercises+to+get+the+perfect+smile&amp;sp=EgQgAXAB</t>
        </is>
      </c>
    </row>
    <row r="10964" ht="25.5" customHeight="1">
      <c r="A10964" t="inlineStr">
        <is>
          <t>Washing a mirror</t>
        </is>
      </c>
      <c r="B10964" t="inlineStr">
        <is>
          <t>How to properly wash a mirror</t>
        </is>
      </c>
      <c r="C10964"/>
      <c r="D10964"/>
      <c r="E10964" t="inlineStr">
        <is>
          <t>https://www.youtube.com/results?search_query=How+to+properly+wash+a+mirror&amp;sp=EgQgAXAB</t>
        </is>
      </c>
    </row>
    <row r="10965" ht="25.5" customHeight="1">
      <c r="A10965" t="inlineStr">
        <is>
          <t>Washing a mirror</t>
        </is>
      </c>
      <c r="B10965" t="inlineStr">
        <is>
          <t>DIY mirror cleaning techniques</t>
        </is>
      </c>
      <c r="C10965"/>
      <c r="D10965"/>
      <c r="E10965" t="inlineStr">
        <is>
          <t>https://www.youtube.com/results?search_query=DIY+mirror+cleaning+techniques&amp;sp=EgQgAXAB</t>
        </is>
      </c>
    </row>
    <row r="10966" ht="25.5" customHeight="1">
      <c r="A10966" t="inlineStr">
        <is>
          <t>Washing a mirror</t>
        </is>
      </c>
      <c r="B10966" t="inlineStr">
        <is>
          <t>Professional tips for washing mirrors</t>
        </is>
      </c>
      <c r="C10966"/>
      <c r="D10966"/>
      <c r="E10966" t="inlineStr">
        <is>
          <t>https://www.youtube.com/results?search_query=Professional+tips+for+washing+mirrors&amp;sp=EgQgAXAB</t>
        </is>
      </c>
    </row>
    <row r="10967" ht="25.5" customHeight="1">
      <c r="A10967" t="inlineStr">
        <is>
          <t>Washing a mirror</t>
        </is>
      </c>
      <c r="B10967" t="inlineStr">
        <is>
          <t>Do's and Don'ts when cleaning a mirror</t>
        </is>
      </c>
      <c r="C10967"/>
      <c r="D10967"/>
      <c r="E10967" t="inlineStr">
        <is>
          <t>https://www.youtube.com/results?search_query=Do's+and+Don'ts+when+cleaning+a+mirror&amp;sp=EgQgAXAB</t>
        </is>
      </c>
    </row>
    <row r="10968" ht="25.5" customHeight="1">
      <c r="A10968" t="inlineStr">
        <is>
          <t>Washing a mirror</t>
        </is>
      </c>
      <c r="B10968" t="inlineStr">
        <is>
          <t>Step by step guide to wash a mirror</t>
        </is>
      </c>
      <c r="C10968"/>
      <c r="D10968"/>
      <c r="E10968" t="inlineStr">
        <is>
          <t>https://www.youtube.com/results?search_query=Step+by+step+guide+to+wash+a+mirror&amp;sp=EgQgAXAB</t>
        </is>
      </c>
    </row>
    <row r="10969" ht="25.5" customHeight="1">
      <c r="A10969" t="inlineStr">
        <is>
          <t>Washing a mirror</t>
        </is>
      </c>
      <c r="B10969" t="inlineStr">
        <is>
          <t>Avoiding streaks when washing a mirror</t>
        </is>
      </c>
      <c r="C10969"/>
      <c r="D10969"/>
      <c r="E10969" t="inlineStr">
        <is>
          <t>https://www.youtube.com/results?search_query=Avoiding+streaks+when+washing+a+mirror&amp;sp=EgQgAXAB</t>
        </is>
      </c>
    </row>
    <row r="10970" ht="25.5" customHeight="1">
      <c r="A10970" t="inlineStr">
        <is>
          <t>Washing a mirror</t>
        </is>
      </c>
      <c r="B10970" t="inlineStr">
        <is>
          <t>Using natural products to clean a mirror</t>
        </is>
      </c>
      <c r="C10970"/>
      <c r="D10970"/>
      <c r="E10970" t="inlineStr">
        <is>
          <t>https://www.youtube.com/results?search_query=Using+natural+products+to+clean+a+mirror&amp;sp=EgQgAXAB</t>
        </is>
      </c>
    </row>
    <row r="10971" ht="25.5" customHeight="1">
      <c r="A10971" t="inlineStr">
        <is>
          <t>Washing a mirror</t>
        </is>
      </c>
      <c r="B10971" t="inlineStr">
        <is>
          <t>Day in the life of a professional window cleaner</t>
        </is>
      </c>
      <c r="C10971"/>
      <c r="D10971"/>
      <c r="E10971" t="inlineStr">
        <is>
          <t>https://www.youtube.com/results?search_query=Day+in+the+life+of+a+professional+window+cleaner&amp;sp=EgQgAXAB</t>
        </is>
      </c>
    </row>
    <row r="10972" ht="25.5" customHeight="1">
      <c r="A10972" t="inlineStr">
        <is>
          <t>Washing a mirror</t>
        </is>
      </c>
      <c r="B10972" t="inlineStr">
        <is>
          <t>Best practices for maintaining clean mirrors</t>
        </is>
      </c>
      <c r="C10972"/>
      <c r="D10972"/>
      <c r="E10972" t="inlineStr">
        <is>
          <t>https://www.youtube.com/results?search_query=Best+practices+for+maintaining+clean+mirrors&amp;sp=EgQgAXAB</t>
        </is>
      </c>
    </row>
    <row r="10973" ht="25.5" customHeight="1">
      <c r="A10973" t="inlineStr">
        <is>
          <t>Washing a mirror</t>
        </is>
      </c>
      <c r="B10973" t="inlineStr">
        <is>
          <t>How to clean a bathroom mirror effectively</t>
        </is>
      </c>
      <c r="C10973"/>
      <c r="D10973"/>
      <c r="E10973" t="inlineStr">
        <is>
          <t>https://www.youtube.com/results?search_query=How+to+clean+a+bathroom+mirror+effectively&amp;sp=EgQgAXAB</t>
        </is>
      </c>
    </row>
    <row r="10974" ht="25.5" customHeight="1">
      <c r="A10974" t="inlineStr">
        <is>
          <t>Watching something/someone/themselves in a mirror</t>
        </is>
      </c>
      <c r="B10974" t="inlineStr">
        <is>
          <t>How to use a mirror for selfreflection</t>
        </is>
      </c>
      <c r="C10974"/>
      <c r="D10974"/>
      <c r="E10974" t="inlineStr">
        <is>
          <t>https://www.youtube.com/results?search_query=How+to+use+a+mirror+for+selfreflection&amp;sp=EgQgAXAB</t>
        </is>
      </c>
    </row>
    <row r="10975" ht="25.5" customHeight="1">
      <c r="A10975" t="inlineStr">
        <is>
          <t>Watching something/someone/themselves in a mirror</t>
        </is>
      </c>
      <c r="B10975" t="inlineStr">
        <is>
          <t>Observing behavior through mirror reflections  Psychology facts</t>
        </is>
      </c>
      <c r="C10975"/>
      <c r="D10975"/>
      <c r="E10975" t="inlineStr">
        <is>
          <t>https://www.youtube.com/results?search_query=Observing+behavior+through+mirror+reflections++Psychology+facts&amp;sp=EgQgAXAB</t>
        </is>
      </c>
    </row>
    <row r="10976" ht="25.5" customHeight="1">
      <c r="A10976" t="inlineStr">
        <is>
          <t>Watching something/someone/themselves in a mirror</t>
        </is>
      </c>
      <c r="B10976" t="inlineStr">
        <is>
          <t>The art of mirror gazing meditation techniques</t>
        </is>
      </c>
      <c r="C10976"/>
      <c r="D10976"/>
      <c r="E10976" t="inlineStr">
        <is>
          <t>https://www.youtube.com/results?search_query=The+art+of+mirror+gazing+meditation+techniques&amp;sp=EgQgAXAB</t>
        </is>
      </c>
    </row>
    <row r="10977" ht="25.5" customHeight="1">
      <c r="A10977" t="inlineStr">
        <is>
          <t>Watching something/someone/themselves in a mirror</t>
        </is>
      </c>
      <c r="B10977" t="inlineStr">
        <is>
          <t>Actors practicing monologues in front of mirrors</t>
        </is>
      </c>
      <c r="C10977"/>
      <c r="D10977"/>
      <c r="E10977" t="inlineStr">
        <is>
          <t>https://www.youtube.com/results?search_query=Actors+practicing+monologues+in+front+of+mirrors&amp;sp=EgQgAXAB</t>
        </is>
      </c>
    </row>
    <row r="10978" ht="25.5" customHeight="1">
      <c r="A10978" t="inlineStr">
        <is>
          <t>Watching something/someone/themselves in a mirror</t>
        </is>
      </c>
      <c r="B10978" t="inlineStr">
        <is>
          <t>Magic tricks involving mirrors explained</t>
        </is>
      </c>
      <c r="C10978"/>
      <c r="D10978"/>
      <c r="E10978" t="inlineStr">
        <is>
          <t>https://www.youtube.com/results?search_query=Magic+tricks+involving+mirrors+explained&amp;sp=EgQgAXAB</t>
        </is>
      </c>
    </row>
    <row r="10979" ht="25.5" customHeight="1">
      <c r="A10979" t="inlineStr">
        <is>
          <t>Watching something/someone/themselves in a mirror</t>
        </is>
      </c>
      <c r="B10979" t="inlineStr">
        <is>
          <t>Day in the life of a mirror maker</t>
        </is>
      </c>
      <c r="C10979"/>
      <c r="D10979"/>
      <c r="E10979" t="inlineStr">
        <is>
          <t>https://www.youtube.com/results?search_query=Day+in+the+life+of+a+mirror+maker&amp;sp=EgQgAXAB</t>
        </is>
      </c>
    </row>
    <row r="10980" ht="25.5" customHeight="1">
      <c r="A10980" t="inlineStr">
        <is>
          <t>Watching something/someone/themselves in a mirror</t>
        </is>
      </c>
      <c r="B10980" t="inlineStr">
        <is>
          <t>How mirrors are made  a detailed process</t>
        </is>
      </c>
      <c r="C10980"/>
      <c r="D10980"/>
      <c r="E10980" t="inlineStr">
        <is>
          <t>https://www.youtube.com/results?search_query=How+mirrors+are+made++a+detailed+process&amp;sp=EgQgAXAB</t>
        </is>
      </c>
    </row>
    <row r="10981" ht="25.5" customHeight="1">
      <c r="A10981" t="inlineStr">
        <is>
          <t>Watching something/someone/themselves in a mirror</t>
        </is>
      </c>
      <c r="B10981" t="inlineStr">
        <is>
          <t>Scientific explanation of how mirrors actually work</t>
        </is>
      </c>
      <c r="C10981"/>
      <c r="D10981"/>
      <c r="E10981" t="inlineStr">
        <is>
          <t>https://www.youtube.com/results?search_query=Scientific+explanation+of+how+mirrors+actually+work&amp;sp=EgQgAXAB</t>
        </is>
      </c>
    </row>
    <row r="10982" ht="25.5" customHeight="1">
      <c r="A10982" t="inlineStr">
        <is>
          <t>Watching something/someone/themselves in a mirror</t>
        </is>
      </c>
      <c r="B10982" t="inlineStr">
        <is>
          <t>Using mirrors for home decoration  DIY ideas</t>
        </is>
      </c>
      <c r="C10982"/>
      <c r="D10982"/>
      <c r="E10982" t="inlineStr">
        <is>
          <t>https://www.youtube.com/results?search_query=Using+mirrors+for+home+decoration++DIY+ideas&amp;sp=EgQgAXAB</t>
        </is>
      </c>
    </row>
    <row r="10983" ht="25.5" customHeight="1">
      <c r="A10983" t="inlineStr">
        <is>
          <t>Watching something/someone/themselves in a mirror</t>
        </is>
      </c>
      <c r="B10983" t="inlineStr">
        <is>
          <t>How to fix a cracked mirror on your own</t>
        </is>
      </c>
      <c r="C10983"/>
      <c r="D10983"/>
      <c r="E10983" t="inlineStr">
        <is>
          <t>https://www.youtube.com/results?search_query=How+to+fix+a+cracked+mirror+on+your+own&amp;sp=EgQgAXAB</t>
        </is>
      </c>
    </row>
    <row r="10984" ht="25.5" customHeight="1">
      <c r="A10984" t="inlineStr">
        <is>
          <t>Walking through a doorway</t>
        </is>
      </c>
      <c r="B10984" t="inlineStr">
        <is>
          <t>How to properly balance while walking through a doorway</t>
        </is>
      </c>
      <c r="C10984"/>
      <c r="D10984"/>
      <c r="E10984" t="inlineStr">
        <is>
          <t>https://www.youtube.com/results?search_query=How+to+properly+balance+while+walking+through+a+doorway&amp;sp=EgQgAXAB</t>
        </is>
      </c>
    </row>
    <row r="10985" ht="25.5" customHeight="1">
      <c r="A10985" t="inlineStr">
        <is>
          <t>Walking through a doorway</t>
        </is>
      </c>
      <c r="B10985" t="inlineStr">
        <is>
          <t>Walking through the magical doorway  surreal video</t>
        </is>
      </c>
      <c r="C10985"/>
      <c r="D10985"/>
      <c r="E10985" t="inlineStr">
        <is>
          <t>https://www.youtube.com/results?search_query=Walking+through+the+magical+doorway++surreal+video&amp;sp=EgQgAXAB</t>
        </is>
      </c>
    </row>
    <row r="10986" ht="25.5" customHeight="1">
      <c r="A10986" t="inlineStr">
        <is>
          <t>Walking through a doorway</t>
        </is>
      </c>
      <c r="B10986" t="inlineStr">
        <is>
          <t>Stepbystep guide to walk through narrow doorways with ease</t>
        </is>
      </c>
      <c r="C10986"/>
      <c r="D10986"/>
      <c r="E10986" t="inlineStr">
        <is>
          <t>https://www.youtube.com/results?search_query=Stepbystep+guide+to+walk+through+narrow+doorways+with+ease&amp;sp=EgQgAXAB</t>
        </is>
      </c>
    </row>
    <row r="10987" ht="25.5" customHeight="1">
      <c r="A10987" t="inlineStr">
        <is>
          <t>Walking through a doorway</t>
        </is>
      </c>
      <c r="B10987" t="inlineStr">
        <is>
          <t>Experiencing the art of walking through ancient doorways</t>
        </is>
      </c>
      <c r="C10987"/>
      <c r="D10987"/>
      <c r="E10987" t="inlineStr">
        <is>
          <t>https://www.youtube.com/results?search_query=Experiencing+the+art+of+walking+through+ancient+doorways&amp;sp=EgQgAXAB</t>
        </is>
      </c>
    </row>
    <row r="10988" ht="25.5" customHeight="1">
      <c r="A10988" t="inlineStr">
        <is>
          <t>Walking through a doorway</t>
        </is>
      </c>
      <c r="B10988" t="inlineStr">
        <is>
          <t>Day in the life of a doortodoor salesman</t>
        </is>
      </c>
      <c r="C10988"/>
      <c r="D10988"/>
      <c r="E10988" t="inlineStr">
        <is>
          <t>https://www.youtube.com/results?search_query=Day+in+the+life+of+a+doortodoor+salesman&amp;sp=EgQgAXAB</t>
        </is>
      </c>
    </row>
    <row r="10989" ht="25.5" customHeight="1">
      <c r="A10989" t="inlineStr">
        <is>
          <t>Walking through a doorway</t>
        </is>
      </c>
      <c r="B10989" t="inlineStr">
        <is>
          <t>Guide to walking through automatic doors safely</t>
        </is>
      </c>
      <c r="C10989"/>
      <c r="D10989"/>
      <c r="E10989" t="inlineStr">
        <is>
          <t>https://www.youtube.com/results?search_query=Guide+to+walking+through+automatic+doors+safely&amp;sp=EgQgAXAB</t>
        </is>
      </c>
    </row>
    <row r="10990" ht="25.5" customHeight="1">
      <c r="A10990" t="inlineStr">
        <is>
          <t>Walking through a doorway</t>
        </is>
      </c>
      <c r="B10990" t="inlineStr">
        <is>
          <t>Emmanuel Acho's metaphor: walking through the door of opportunity</t>
        </is>
      </c>
      <c r="C10990"/>
      <c r="D10990"/>
      <c r="E10990" t="inlineStr">
        <is>
          <t>https://www.youtube.com/results?search_query=Emmanuel+Acho's+metaphor:+walking+through+the+door+of+opportunity&amp;sp=EgQgAXAB</t>
        </is>
      </c>
    </row>
    <row r="10991" ht="25.5" customHeight="1">
      <c r="A10991" t="inlineStr">
        <is>
          <t>Walking through a doorway</t>
        </is>
      </c>
      <c r="B10991" t="inlineStr">
        <is>
          <t>Historical tour: walking through the doorways of Versailles</t>
        </is>
      </c>
      <c r="C10991"/>
      <c r="D10991"/>
      <c r="E10991" t="inlineStr">
        <is>
          <t>https://www.youtube.com/results?search_query=Historical+tour:+walking+through+the+doorways+of+Versailles&amp;sp=EgQgAXAB</t>
        </is>
      </c>
    </row>
    <row r="10992" ht="25.5" customHeight="1">
      <c r="A10992" t="inlineStr">
        <is>
          <t>Walking through a doorway</t>
        </is>
      </c>
      <c r="B10992" t="inlineStr">
        <is>
          <t>Tutorial: How to make grand entrance through a doorway</t>
        </is>
      </c>
      <c r="C10992"/>
      <c r="D10992"/>
      <c r="E10992" t="inlineStr">
        <is>
          <t>https://www.youtube.com/results?search_query=Tutorial:+How+to+make+grand+entrance+through+a+doorway&amp;sp=EgQgAXAB</t>
        </is>
      </c>
    </row>
    <row r="10993" ht="25.5" customHeight="1">
      <c r="A10993" t="inlineStr">
        <is>
          <t>Walking through a doorway</t>
        </is>
      </c>
      <c r="B10993" t="inlineStr">
        <is>
          <t>Walking through the doors of the most expensive homes in the world</t>
        </is>
      </c>
      <c r="C10993"/>
      <c r="D10993"/>
      <c r="E10993" t="inlineStr">
        <is>
          <t>https://www.youtube.com/results?search_query=Walking+through+the+doors+of+the+most+expensive+homes+in+the+world&amp;sp=EgQgAXAB</t>
        </is>
      </c>
    </row>
    <row r="10994" ht="25.5" customHeight="1">
      <c r="A10994" t="inlineStr">
        <is>
          <t>Holding a broom</t>
        </is>
      </c>
      <c r="B10994" t="inlineStr">
        <is>
          <t>How to hold a broom correctly for sweeping</t>
        </is>
      </c>
      <c r="C10994"/>
      <c r="D10994"/>
      <c r="E10994" t="inlineStr">
        <is>
          <t>https://www.youtube.com/results?search_query=How+to+hold+a+broom+correctly+for+sweeping&amp;sp=EgQgAXAB</t>
        </is>
      </c>
    </row>
    <row r="10995" ht="25.5" customHeight="1">
      <c r="A10995" t="inlineStr">
        <is>
          <t>Holding a broom</t>
        </is>
      </c>
      <c r="B10995" t="inlineStr">
        <is>
          <t>Proper broom handling techniques</t>
        </is>
      </c>
      <c r="C10995"/>
      <c r="D10995"/>
      <c r="E10995" t="inlineStr">
        <is>
          <t>https://www.youtube.com/results?search_query=Proper+broom+handling+techniques&amp;sp=EgQgAXAB</t>
        </is>
      </c>
    </row>
    <row r="10996" ht="25.5" customHeight="1">
      <c r="A10996" t="inlineStr">
        <is>
          <t>Holding a broom</t>
        </is>
      </c>
      <c r="B10996" t="inlineStr">
        <is>
          <t>Tutorial on holding a broom for efficient cleaning</t>
        </is>
      </c>
      <c r="C10996"/>
      <c r="D10996"/>
      <c r="E10996" t="inlineStr">
        <is>
          <t>https://www.youtube.com/results?search_query=Tutorial+on+holding+a+broom+for+efficient+cleaning&amp;sp=EgQgAXAB</t>
        </is>
      </c>
    </row>
    <row r="10997" ht="25.5" customHeight="1">
      <c r="A10997" t="inlineStr">
        <is>
          <t>Holding a broom</t>
        </is>
      </c>
      <c r="B10997" t="inlineStr">
        <is>
          <t>The right way to grip a broom while sweeping</t>
        </is>
      </c>
      <c r="C10997"/>
      <c r="D10997"/>
      <c r="E10997" t="inlineStr">
        <is>
          <t>https://www.youtube.com/results?search_query=The+right+way+to+grip+a+broom+while+sweeping&amp;sp=EgQgAXAB</t>
        </is>
      </c>
    </row>
    <row r="10998" ht="25.5" customHeight="1">
      <c r="A10998" t="inlineStr">
        <is>
          <t>Holding a broom</t>
        </is>
      </c>
      <c r="B10998" t="inlineStr">
        <is>
          <t>Day in the life of a janitor: broom handling</t>
        </is>
      </c>
      <c r="C10998"/>
      <c r="D10998"/>
      <c r="E10998" t="inlineStr">
        <is>
          <t>https://www.youtube.com/results?search_query=Day+in+the+life+of+a+janitor:+broom+handling&amp;sp=EgQgAXAB</t>
        </is>
      </c>
    </row>
    <row r="10999" ht="25.5" customHeight="1">
      <c r="A10999" t="inlineStr">
        <is>
          <t>Holding a broom</t>
        </is>
      </c>
      <c r="B10999" t="inlineStr">
        <is>
          <t>Life hacks: different ways to hold a broom</t>
        </is>
      </c>
      <c r="C10999"/>
      <c r="D10999"/>
      <c r="E10999" t="inlineStr">
        <is>
          <t>https://www.youtube.com/results?search_query=Life+hacks:+different+ways+to+hold+a+broom&amp;sp=EgQgAXAB</t>
        </is>
      </c>
    </row>
    <row r="11000" ht="25.5" customHeight="1">
      <c r="A11000" t="inlineStr">
        <is>
          <t>Holding a broom</t>
        </is>
      </c>
      <c r="B11000" t="inlineStr">
        <is>
          <t>Professional advice: how to hold a broom for cleaning</t>
        </is>
      </c>
      <c r="C11000"/>
      <c r="D11000"/>
      <c r="E11000" t="inlineStr">
        <is>
          <t>https://www.youtube.com/results?search_query=Professional+advice:+how+to+hold+a+broom+for+cleaning&amp;sp=EgQgAXAB</t>
        </is>
      </c>
    </row>
    <row r="11001" ht="25.5" customHeight="1">
      <c r="A11001" t="inlineStr">
        <is>
          <t>Holding a broom</t>
        </is>
      </c>
      <c r="B11001" t="inlineStr">
        <is>
          <t>Common mistakes when holding a broom and how to correct them</t>
        </is>
      </c>
      <c r="C11001"/>
      <c r="D11001"/>
      <c r="E11001" t="inlineStr">
        <is>
          <t>https://www.youtube.com/results?search_query=Common+mistakes+when+holding+a+broom+and+how+to+correct+them&amp;sp=EgQgAXAB</t>
        </is>
      </c>
    </row>
    <row r="11002" ht="25.5" customHeight="1">
      <c r="A11002" t="inlineStr">
        <is>
          <t>Holding a broom</t>
        </is>
      </c>
      <c r="B11002" t="inlineStr">
        <is>
          <t>Optimal broom gripping methods for home cleaning</t>
        </is>
      </c>
      <c r="C11002"/>
      <c r="D11002"/>
      <c r="E11002" t="inlineStr">
        <is>
          <t>https://www.youtube.com/results?search_query=Optimal+broom+gripping+methods+for+home+cleaning&amp;sp=EgQgAXAB</t>
        </is>
      </c>
    </row>
    <row r="11003" ht="25.5" customHeight="1">
      <c r="A11003" t="inlineStr">
        <is>
          <t>Holding a broom</t>
        </is>
      </c>
      <c r="B11003" t="inlineStr">
        <is>
          <t>Essential cleaning skills: mastering broom handling</t>
        </is>
      </c>
      <c r="C11003"/>
      <c r="D11003"/>
      <c r="E11003" t="inlineStr">
        <is>
          <t>https://www.youtube.com/results?search_query=Essential+cleaning+skills:+mastering+broom+handling&amp;sp=EgQgAXAB</t>
        </is>
      </c>
    </row>
    <row r="11004" ht="25.5" customHeight="1">
      <c r="A11004" t="inlineStr">
        <is>
          <t>Putting a broom somewhere</t>
        </is>
      </c>
      <c r="B11004" t="inlineStr">
        <is>
          <t>How to properly store a broom</t>
        </is>
      </c>
      <c r="C11004"/>
      <c r="D11004"/>
      <c r="E11004" t="inlineStr">
        <is>
          <t>https://www.youtube.com/results?search_query=How+to+properly+store+a+broom&amp;sp=EgQgAXAB</t>
        </is>
      </c>
    </row>
    <row r="11005" ht="25.5" customHeight="1">
      <c r="A11005" t="inlineStr">
        <is>
          <t>Putting a broom somewhere</t>
        </is>
      </c>
      <c r="B11005" t="inlineStr">
        <is>
          <t>DIY broom storage ideas</t>
        </is>
      </c>
      <c r="C11005"/>
      <c r="D11005"/>
      <c r="E11005" t="inlineStr">
        <is>
          <t>https://www.youtube.com/results?search_query=DIY+broom+storage+ideas&amp;sp=EgQgAXAB</t>
        </is>
      </c>
    </row>
    <row r="11006" ht="25.5" customHeight="1">
      <c r="A11006" t="inlineStr">
        <is>
          <t>Putting a broom somewhere</t>
        </is>
      </c>
      <c r="B11006" t="inlineStr">
        <is>
          <t>Day in the life of a house cleaner  broom storage</t>
        </is>
      </c>
      <c r="C11006"/>
      <c r="D11006"/>
      <c r="E11006" t="inlineStr">
        <is>
          <t>https://www.youtube.com/results?search_query=Day+in+the+life+of+a+house+cleaner++broom+storage&amp;sp=EgQgAXAB</t>
        </is>
      </c>
    </row>
    <row r="11007" ht="25.5" customHeight="1">
      <c r="A11007" t="inlineStr">
        <is>
          <t>Putting a broom somewhere</t>
        </is>
      </c>
      <c r="B11007" t="inlineStr">
        <is>
          <t>Easy ways to hang a broom</t>
        </is>
      </c>
      <c r="C11007"/>
      <c r="D11007"/>
      <c r="E11007" t="inlineStr">
        <is>
          <t>https://www.youtube.com/results?search_query=Easy+ways+to+hang+a+broom&amp;sp=EgQgAXAB</t>
        </is>
      </c>
    </row>
    <row r="11008" ht="25.5" customHeight="1">
      <c r="A11008" t="inlineStr">
        <is>
          <t>Putting a broom somewhere</t>
        </is>
      </c>
      <c r="B11008" t="inlineStr">
        <is>
          <t>Creating a broom closet</t>
        </is>
      </c>
      <c r="C11008"/>
      <c r="D11008"/>
      <c r="E11008" t="inlineStr">
        <is>
          <t>https://www.youtube.com/results?search_query=Creating+a+broom+closet&amp;sp=EgQgAXAB</t>
        </is>
      </c>
    </row>
    <row r="11009" ht="25.5" customHeight="1">
      <c r="A11009" t="inlineStr">
        <is>
          <t>Putting a broom somewhere</t>
        </is>
      </c>
      <c r="B11009" t="inlineStr">
        <is>
          <t>Broom organization hacks</t>
        </is>
      </c>
      <c r="C11009"/>
      <c r="D11009"/>
      <c r="E11009" t="inlineStr">
        <is>
          <t>https://www.youtube.com/results?search_query=Broom+organization+hacks&amp;sp=EgQgAXAB</t>
        </is>
      </c>
    </row>
    <row r="11010" ht="25.5" customHeight="1">
      <c r="A11010" t="inlineStr">
        <is>
          <t>Putting a broom somewhere</t>
        </is>
      </c>
      <c r="B11010" t="inlineStr">
        <is>
          <t>DIY broom holder tutorial</t>
        </is>
      </c>
      <c r="C11010"/>
      <c r="D11010"/>
      <c r="E11010" t="inlineStr">
        <is>
          <t>https://www.youtube.com/results?search_query=DIY+broom+holder+tutorial&amp;sp=EgQgAXAB</t>
        </is>
      </c>
    </row>
    <row r="11011" ht="25.5" customHeight="1">
      <c r="A11011" t="inlineStr">
        <is>
          <t>Putting a broom somewhere</t>
        </is>
      </c>
      <c r="B11011" t="inlineStr">
        <is>
          <t>How to make a broom stand upright</t>
        </is>
      </c>
      <c r="C11011"/>
      <c r="D11011"/>
      <c r="E11011" t="inlineStr">
        <is>
          <t>https://www.youtube.com/results?search_query=How+to+make+a+broom+stand+upright&amp;sp=EgQgAXAB</t>
        </is>
      </c>
    </row>
    <row r="11012" ht="25.5" customHeight="1">
      <c r="A11012" t="inlineStr">
        <is>
          <t>Putting a broom somewhere</t>
        </is>
      </c>
      <c r="B11012" t="inlineStr">
        <is>
          <t>Broom storage solutions for small spaces</t>
        </is>
      </c>
      <c r="C11012"/>
      <c r="D11012"/>
      <c r="E11012" t="inlineStr">
        <is>
          <t>https://www.youtube.com/results?search_query=Broom+storage+solutions+for+small+spaces&amp;sp=EgQgAXAB</t>
        </is>
      </c>
    </row>
    <row r="11013" ht="25.5" customHeight="1">
      <c r="A11013" t="inlineStr">
        <is>
          <t>Putting a broom somewhere</t>
        </is>
      </c>
      <c r="B11013" t="inlineStr">
        <is>
          <t>The best broom holders and how to install them</t>
        </is>
      </c>
      <c r="C11013"/>
      <c r="D11013"/>
      <c r="E11013" t="inlineStr">
        <is>
          <t>https://www.youtube.com/results?search_query=The+best+broom+holders+and+how+to+install+them&amp;sp=EgQgAXAB</t>
        </is>
      </c>
    </row>
    <row r="11014" ht="25.5" customHeight="1">
      <c r="A11014" t="inlineStr">
        <is>
          <t>Taking a broom from somewhere</t>
        </is>
      </c>
      <c r="B11014" t="inlineStr">
        <is>
          <t>How to make a DIY broom</t>
        </is>
      </c>
      <c r="C11014"/>
      <c r="D11014"/>
      <c r="E11014" t="inlineStr">
        <is>
          <t>https://www.youtube.com/results?search_query=How+to+make+a+DIY+broom&amp;sp=EgQgAXAB</t>
        </is>
      </c>
    </row>
    <row r="11015" ht="25.5" customHeight="1">
      <c r="A11015" t="inlineStr">
        <is>
          <t>Taking a broom from somewhere</t>
        </is>
      </c>
      <c r="B11015" t="inlineStr">
        <is>
          <t>Getting a broom from a tree</t>
        </is>
      </c>
      <c r="C11015"/>
      <c r="D11015"/>
      <c r="E11015" t="inlineStr">
        <is>
          <t>https://www.youtube.com/results?search_query=Getting+a+broom+from+a+tree&amp;sp=EgQgAXAB</t>
        </is>
      </c>
    </row>
    <row r="11016" ht="25.5" customHeight="1">
      <c r="A11016" t="inlineStr">
        <is>
          <t>Taking a broom from somewhere</t>
        </is>
      </c>
      <c r="B11016" t="inlineStr">
        <is>
          <t>Gathering materials for traditional broom making</t>
        </is>
      </c>
      <c r="C11016"/>
      <c r="D11016"/>
      <c r="E11016" t="inlineStr">
        <is>
          <t>https://www.youtube.com/results?search_query=Gathering+materials+for+traditional+broom+making&amp;sp=EgQgAXAB</t>
        </is>
      </c>
    </row>
    <row r="11017" ht="25.5" customHeight="1">
      <c r="A11017" t="inlineStr">
        <is>
          <t>Taking a broom from somewhere</t>
        </is>
      </c>
      <c r="B11017" t="inlineStr">
        <is>
          <t>Day in the life of a broom maker</t>
        </is>
      </c>
      <c r="C11017"/>
      <c r="D11017"/>
      <c r="E11017" t="inlineStr">
        <is>
          <t>https://www.youtube.com/results?search_query=Day+in+the+life+of+a+broom+maker&amp;sp=EgQgAXAB</t>
        </is>
      </c>
    </row>
    <row r="11018" ht="25.5" customHeight="1">
      <c r="A11018" t="inlineStr">
        <is>
          <t>Taking a broom from somewhere</t>
        </is>
      </c>
      <c r="B11018" t="inlineStr">
        <is>
          <t>Extracting broom from a witch's broom plant</t>
        </is>
      </c>
      <c r="C11018"/>
      <c r="D11018"/>
      <c r="E11018" t="inlineStr">
        <is>
          <t>https://www.youtube.com/results?search_query=Extracting+broom+from+a+witch's+broom+plant&amp;sp=EgQgAXAB</t>
        </is>
      </c>
    </row>
    <row r="11019" ht="25.5" customHeight="1">
      <c r="A11019" t="inlineStr">
        <is>
          <t>Taking a broom from somewhere</t>
        </is>
      </c>
      <c r="B11019" t="inlineStr">
        <is>
          <t>Creating broom from natural materials</t>
        </is>
      </c>
      <c r="C11019"/>
      <c r="D11019"/>
      <c r="E11019" t="inlineStr">
        <is>
          <t>https://www.youtube.com/results?search_query=Creating+broom+from+natural+materials&amp;sp=EgQgAXAB</t>
        </is>
      </c>
    </row>
    <row r="11020" ht="25.5" customHeight="1">
      <c r="A11020" t="inlineStr">
        <is>
          <t>Taking a broom from somewhere</t>
        </is>
      </c>
      <c r="B11020" t="inlineStr">
        <is>
          <t>How to get broom from your local market</t>
        </is>
      </c>
      <c r="C11020"/>
      <c r="D11020"/>
      <c r="E11020" t="inlineStr">
        <is>
          <t>https://www.youtube.com/results?search_query=How+to+get+broom+from+your+local+market&amp;sp=EgQgAXAB</t>
        </is>
      </c>
    </row>
    <row r="11021" ht="25.5" customHeight="1">
      <c r="A11021" t="inlineStr">
        <is>
          <t>Taking a broom from somewhere</t>
        </is>
      </c>
      <c r="B11021" t="inlineStr">
        <is>
          <t>Visiting a broom shop</t>
        </is>
      </c>
      <c r="C11021"/>
      <c r="D11021"/>
      <c r="E11021" t="inlineStr">
        <is>
          <t>https://www.youtube.com/results?search_query=Visiting+a+broom+shop&amp;sp=EgQgAXAB</t>
        </is>
      </c>
    </row>
    <row r="11022" ht="25.5" customHeight="1">
      <c r="A11022" t="inlineStr">
        <is>
          <t>Taking a broom from somewhere</t>
        </is>
      </c>
      <c r="B11022" t="inlineStr">
        <is>
          <t>Getting a broom from Harry Potter</t>
        </is>
      </c>
      <c r="C11022"/>
      <c r="D11022"/>
      <c r="E11022" t="inlineStr">
        <is>
          <t>https://www.youtube.com/results?search_query=Getting+a+broom+from+Harry+Potter&amp;sp=EgQgAXAB</t>
        </is>
      </c>
    </row>
    <row r="11023" ht="25.5" customHeight="1">
      <c r="A11023" t="inlineStr">
        <is>
          <t>Taking a broom from somewhere</t>
        </is>
      </c>
      <c r="B11023" t="inlineStr">
        <is>
          <t>How to choose and buy a broom from store</t>
        </is>
      </c>
      <c r="C11023"/>
      <c r="D11023"/>
      <c r="E11023" t="inlineStr">
        <is>
          <t>https://www.youtube.com/results?search_query=How+to+choose+and+buy+a+broom+from+store&amp;sp=EgQgAXAB</t>
        </is>
      </c>
    </row>
    <row r="11024" ht="25.5" customHeight="1">
      <c r="A11024" t="inlineStr">
        <is>
          <t>Throwing a broom somewhere</t>
        </is>
      </c>
      <c r="B11024" t="inlineStr">
        <is>
          <t>How to properly throw a broom</t>
        </is>
      </c>
      <c r="C11024"/>
      <c r="D11024"/>
      <c r="E11024" t="inlineStr">
        <is>
          <t>https://www.youtube.com/results?search_query=How+to+properly+throw+a+broom&amp;sp=EgQgAXAB</t>
        </is>
      </c>
    </row>
    <row r="11025" ht="25.5" customHeight="1">
      <c r="A11025" t="inlineStr">
        <is>
          <t>Throwing a broom somewhere</t>
        </is>
      </c>
      <c r="B11025" t="inlineStr">
        <is>
          <t>Techniques for throwing a broom</t>
        </is>
      </c>
      <c r="C11025"/>
      <c r="D11025"/>
      <c r="E11025" t="inlineStr">
        <is>
          <t>https://www.youtube.com/results?search_query=Techniques+for+throwing+a+broom&amp;sp=EgQgAXAB</t>
        </is>
      </c>
    </row>
    <row r="11026" ht="25.5" customHeight="1">
      <c r="A11026" t="inlineStr">
        <is>
          <t>Throwing a broom somewhere</t>
        </is>
      </c>
      <c r="B11026" t="inlineStr">
        <is>
          <t>Broom throwing challenges</t>
        </is>
      </c>
      <c r="C11026"/>
      <c r="D11026"/>
      <c r="E11026" t="inlineStr">
        <is>
          <t>https://www.youtube.com/results?search_query=Broom+throwing+challenges&amp;sp=EgQgAXAB</t>
        </is>
      </c>
    </row>
    <row r="11027" ht="25.5" customHeight="1">
      <c r="A11027" t="inlineStr">
        <is>
          <t>Throwing a broom somewhere</t>
        </is>
      </c>
      <c r="B11027" t="inlineStr">
        <is>
          <t>Tutorial on broom throwing</t>
        </is>
      </c>
      <c r="C11027"/>
      <c r="D11027"/>
      <c r="E11027" t="inlineStr">
        <is>
          <t>https://www.youtube.com/results?search_query=Tutorial+on+broom+throwing&amp;sp=EgQgAXAB</t>
        </is>
      </c>
    </row>
    <row r="11028" ht="25.5" customHeight="1">
      <c r="A11028" t="inlineStr">
        <is>
          <t>Throwing a broom somewhere</t>
        </is>
      </c>
      <c r="B11028" t="inlineStr">
        <is>
          <t>Day in the life of a broomthrowing athlete</t>
        </is>
      </c>
      <c r="C11028"/>
      <c r="D11028"/>
      <c r="E11028" t="inlineStr">
        <is>
          <t>https://www.youtube.com/results?search_query=Day+in+the+life+of+a+broomthrowing+athlete&amp;sp=EgQgAXAB</t>
        </is>
      </c>
    </row>
    <row r="11029" ht="25.5" customHeight="1">
      <c r="A11029" t="inlineStr">
        <is>
          <t>Throwing a broom somewhere</t>
        </is>
      </c>
      <c r="B11029" t="inlineStr">
        <is>
          <t>Broom throwing techniques and tips</t>
        </is>
      </c>
      <c r="C11029"/>
      <c r="D11029"/>
      <c r="E11029" t="inlineStr">
        <is>
          <t>https://www.youtube.com/results?search_query=Broom+throwing+techniques+and+tips&amp;sp=EgQgAXAB</t>
        </is>
      </c>
    </row>
    <row r="11030" ht="25.5" customHeight="1">
      <c r="A11030" t="inlineStr">
        <is>
          <t>Throwing a broom somewhere</t>
        </is>
      </c>
      <c r="B11030" t="inlineStr">
        <is>
          <t>Practical uses for broom throwing</t>
        </is>
      </c>
      <c r="C11030"/>
      <c r="D11030"/>
      <c r="E11030" t="inlineStr">
        <is>
          <t>https://www.youtube.com/results?search_query=Practical+uses+for+broom+throwing&amp;sp=EgQgAXAB</t>
        </is>
      </c>
    </row>
    <row r="11031" ht="25.5" customHeight="1">
      <c r="A11031" t="inlineStr">
        <is>
          <t>Throwing a broom somewhere</t>
        </is>
      </c>
      <c r="B11031" t="inlineStr">
        <is>
          <t>Professional broom throwing competition</t>
        </is>
      </c>
      <c r="C11031"/>
      <c r="D11031"/>
      <c r="E11031" t="inlineStr">
        <is>
          <t>https://www.youtube.com/results?search_query=Professional+broom+throwing+competition&amp;sp=EgQgAXAB</t>
        </is>
      </c>
    </row>
    <row r="11032" ht="25.5" customHeight="1">
      <c r="A11032" t="inlineStr">
        <is>
          <t>Throwing a broom somewhere</t>
        </is>
      </c>
      <c r="B11032" t="inlineStr">
        <is>
          <t>Safety precautions for broom throwing</t>
        </is>
      </c>
      <c r="C11032"/>
      <c r="D11032"/>
      <c r="E11032" t="inlineStr">
        <is>
          <t>https://www.youtube.com/results?search_query=Safety+precautions+for+broom+throwing&amp;sp=EgQgAXAB</t>
        </is>
      </c>
    </row>
    <row r="11033" ht="25.5" customHeight="1">
      <c r="A11033" t="inlineStr">
        <is>
          <t>Throwing a broom somewhere</t>
        </is>
      </c>
      <c r="B11033" t="inlineStr">
        <is>
          <t>Indoor broom throwing instructional video</t>
        </is>
      </c>
      <c r="C11033"/>
      <c r="D11033"/>
      <c r="E11033" t="inlineStr">
        <is>
          <t>https://www.youtube.com/results?search_query=Indoor+broom+throwing+instructional+video&amp;sp=EgQgAXAB</t>
        </is>
      </c>
    </row>
    <row r="11034" ht="25.5" customHeight="1">
      <c r="A11034" t="inlineStr">
        <is>
          <t>Tidying up with a broom</t>
        </is>
      </c>
      <c r="B11034" t="inlineStr">
        <is>
          <t>How to properly sweep with a broom</t>
        </is>
      </c>
      <c r="C11034"/>
      <c r="D11034"/>
      <c r="E11034" t="inlineStr">
        <is>
          <t>https://www.youtube.com/results?search_query=How+to+properly+sweep+with+a+broom&amp;sp=EgQgAXAB</t>
        </is>
      </c>
    </row>
    <row r="11035" ht="25.5" customHeight="1">
      <c r="A11035" t="inlineStr">
        <is>
          <t>Tidying up with a broom</t>
        </is>
      </c>
      <c r="B11035" t="inlineStr">
        <is>
          <t>Effective techniques for cleaning with a broom</t>
        </is>
      </c>
      <c r="C11035"/>
      <c r="D11035"/>
      <c r="E11035" t="inlineStr">
        <is>
          <t>https://www.youtube.com/results?search_query=Effective+techniques+for+cleaning+with+a+broom&amp;sp=EgQgAXAB</t>
        </is>
      </c>
    </row>
    <row r="11036" ht="25.5" customHeight="1">
      <c r="A11036" t="inlineStr">
        <is>
          <t>Tidying up with a broom</t>
        </is>
      </c>
      <c r="B11036" t="inlineStr">
        <is>
          <t>Step by step guide to tidying up with a broom</t>
        </is>
      </c>
      <c r="C11036"/>
      <c r="D11036"/>
      <c r="E11036" t="inlineStr">
        <is>
          <t>https://www.youtube.com/results?search_query=Step+by+step+guide+to+tidying+up+with+a+broom&amp;sp=EgQgAXAB</t>
        </is>
      </c>
    </row>
    <row r="11037" ht="25.5" customHeight="1">
      <c r="A11037" t="inlineStr">
        <is>
          <t>Tidying up with a broom</t>
        </is>
      </c>
      <c r="B11037" t="inlineStr">
        <is>
          <t>Quick tips for efficient sweeping</t>
        </is>
      </c>
      <c r="C11037"/>
      <c r="D11037"/>
      <c r="E11037" t="inlineStr">
        <is>
          <t>https://www.youtube.com/results?search_query=Quick+tips+for+efficient+sweeping&amp;sp=EgQgAXAB</t>
        </is>
      </c>
    </row>
    <row r="11038" ht="25.5" customHeight="1">
      <c r="A11038" t="inlineStr">
        <is>
          <t>Tidying up with a broom</t>
        </is>
      </c>
      <c r="B11038" t="inlineStr">
        <is>
          <t>How to keep your home clean with a broom</t>
        </is>
      </c>
      <c r="C11038"/>
      <c r="D11038"/>
      <c r="E11038" t="inlineStr">
        <is>
          <t>https://www.youtube.com/results?search_query=How+to+keep+your+home+clean+with+a+broom&amp;sp=EgQgAXAB</t>
        </is>
      </c>
    </row>
    <row r="11039" ht="25.5" customHeight="1">
      <c r="A11039" t="inlineStr">
        <is>
          <t>Tidying up with a broom</t>
        </is>
      </c>
      <c r="B11039" t="inlineStr">
        <is>
          <t>Day in the life of a professional cleaner</t>
        </is>
      </c>
      <c r="C11039"/>
      <c r="D11039"/>
      <c r="E11039" t="inlineStr">
        <is>
          <t>https://www.youtube.com/results?search_query=Day+in+the+life+of+a+professional+cleaner&amp;sp=EgQgAXAB</t>
        </is>
      </c>
    </row>
    <row r="11040" ht="25.5" customHeight="1">
      <c r="A11040" t="inlineStr">
        <is>
          <t>Tidying up with a broom</t>
        </is>
      </c>
      <c r="B11040" t="inlineStr">
        <is>
          <t>Proper broom usage tutorial</t>
        </is>
      </c>
      <c r="C11040"/>
      <c r="D11040"/>
      <c r="E11040" t="inlineStr">
        <is>
          <t>https://www.youtube.com/results?search_query=Proper+broom+usage+tutorial&amp;sp=EgQgAXAB</t>
        </is>
      </c>
    </row>
    <row r="11041" ht="25.5" customHeight="1">
      <c r="A11041" t="inlineStr">
        <is>
          <t>Tidying up with a broom</t>
        </is>
      </c>
      <c r="B11041" t="inlineStr">
        <is>
          <t>Best brooms for tidying up</t>
        </is>
      </c>
      <c r="C11041"/>
      <c r="D11041"/>
      <c r="E11041" t="inlineStr">
        <is>
          <t>https://www.youtube.com/results?search_query=Best+brooms+for+tidying+up&amp;sp=EgQgAXAB</t>
        </is>
      </c>
    </row>
    <row r="11042" ht="25.5" customHeight="1">
      <c r="A11042" t="inlineStr">
        <is>
          <t>Tidying up with a broom</t>
        </is>
      </c>
      <c r="B11042" t="inlineStr">
        <is>
          <t>How to clean different surfaces with a broom</t>
        </is>
      </c>
      <c r="C11042"/>
      <c r="D11042"/>
      <c r="E11042" t="inlineStr">
        <is>
          <t>https://www.youtube.com/results?search_query=How+to+clean+different+surfaces+with+a+broom&amp;sp=EgQgAXAB</t>
        </is>
      </c>
    </row>
    <row r="11043" ht="25.5" customHeight="1">
      <c r="A11043" t="inlineStr">
        <is>
          <t>Tidying up with a broom</t>
        </is>
      </c>
      <c r="B11043" t="inlineStr">
        <is>
          <t>Maintaining a clean home with just a broom</t>
        </is>
      </c>
      <c r="C11043"/>
      <c r="D11043"/>
      <c r="E11043" t="inlineStr">
        <is>
          <t>https://www.youtube.com/results?search_query=Maintaining+a+clean+home+with+just+a+broom&amp;sp=EgQgAXAB</t>
        </is>
      </c>
    </row>
    <row r="11044" ht="25.5" customHeight="1">
      <c r="A11044" t="inlineStr">
        <is>
          <t>Fixing a light</t>
        </is>
      </c>
      <c r="B11044" t="inlineStr">
        <is>
          <t>How to fix a light bulb at home</t>
        </is>
      </c>
      <c r="C11044"/>
      <c r="D11044"/>
      <c r="E11044" t="inlineStr">
        <is>
          <t>https://www.youtube.com/results?search_query=How+to+fix+a+light+bulb+at+home&amp;sp=EgQgAXAB</t>
        </is>
      </c>
    </row>
    <row r="11045" ht="25.5" customHeight="1">
      <c r="A11045" t="inlineStr">
        <is>
          <t>Fixing a light</t>
        </is>
      </c>
      <c r="B11045" t="inlineStr">
        <is>
          <t>DIY guide to fixing a light fixture</t>
        </is>
      </c>
      <c r="C11045"/>
      <c r="D11045"/>
      <c r="E11045" t="inlineStr">
        <is>
          <t>https://www.youtube.com/results?search_query=DIY+guide+to+fixing+a+light+fixture&amp;sp=EgQgAXAB</t>
        </is>
      </c>
    </row>
    <row r="11046" ht="25.5" customHeight="1">
      <c r="A11046" t="inlineStr">
        <is>
          <t>Fixing a light</t>
        </is>
      </c>
      <c r="B11046" t="inlineStr">
        <is>
          <t>Replacing a broken light bulb</t>
        </is>
      </c>
      <c r="C11046"/>
      <c r="D11046"/>
      <c r="E11046" t="inlineStr">
        <is>
          <t>https://www.youtube.com/results?search_query=Replacing+a+broken+light+bulb&amp;sp=EgQgAXAB</t>
        </is>
      </c>
    </row>
    <row r="11047" ht="25.5" customHeight="1">
      <c r="A11047" t="inlineStr">
        <is>
          <t>Fixing a light</t>
        </is>
      </c>
      <c r="B11047" t="inlineStr">
        <is>
          <t>Step by step tutorial on how to fix a light</t>
        </is>
      </c>
      <c r="C11047"/>
      <c r="D11047"/>
      <c r="E11047" t="inlineStr">
        <is>
          <t>https://www.youtube.com/results?search_query=Step+by+step+tutorial+on+how+to+fix+a+light&amp;sp=EgQgAXAB</t>
        </is>
      </c>
    </row>
    <row r="11048" ht="25.5" customHeight="1">
      <c r="A11048" t="inlineStr">
        <is>
          <t>Fixing a light</t>
        </is>
      </c>
      <c r="B11048" t="inlineStr">
        <is>
          <t>Day in the life of an electrician fixing lights</t>
        </is>
      </c>
      <c r="C11048"/>
      <c r="D11048"/>
      <c r="E11048" t="inlineStr">
        <is>
          <t>https://www.youtube.com/results?search_query=Day+in+the+life+of+an+electrician+fixing+lights&amp;sp=EgQgAXAB</t>
        </is>
      </c>
    </row>
    <row r="11049" ht="25.5" customHeight="1">
      <c r="A11049" t="inlineStr">
        <is>
          <t>Fixing a light</t>
        </is>
      </c>
      <c r="B11049" t="inlineStr">
        <is>
          <t>Solving common light bulb problems</t>
        </is>
      </c>
      <c r="C11049"/>
      <c r="D11049"/>
      <c r="E11049" t="inlineStr">
        <is>
          <t>https://www.youtube.com/results?search_query=Solving+common+light+bulb+problems&amp;sp=EgQgAXAB</t>
        </is>
      </c>
    </row>
    <row r="11050" ht="25.5" customHeight="1">
      <c r="A11050" t="inlineStr">
        <is>
          <t>Fixing a light</t>
        </is>
      </c>
      <c r="B11050" t="inlineStr">
        <is>
          <t>How to fix pendant lights</t>
        </is>
      </c>
      <c r="C11050"/>
      <c r="D11050"/>
      <c r="E11050" t="inlineStr">
        <is>
          <t>https://www.youtube.com/results?search_query=How+to+fix+pendant+lights&amp;sp=EgQgAXAB</t>
        </is>
      </c>
    </row>
    <row r="11051" ht="25.5" customHeight="1">
      <c r="A11051" t="inlineStr">
        <is>
          <t>Fixing a light</t>
        </is>
      </c>
      <c r="B11051" t="inlineStr">
        <is>
          <t>Troubleshooting light fixtures</t>
        </is>
      </c>
      <c r="C11051"/>
      <c r="D11051"/>
      <c r="E11051" t="inlineStr">
        <is>
          <t>https://www.youtube.com/results?search_query=Troubleshooting+light+fixtures&amp;sp=EgQgAXAB</t>
        </is>
      </c>
    </row>
    <row r="11052" ht="25.5" customHeight="1">
      <c r="A11052" t="inlineStr">
        <is>
          <t>Fixing a light</t>
        </is>
      </c>
      <c r="B11052" t="inlineStr">
        <is>
          <t>How to repair a flickering light</t>
        </is>
      </c>
      <c r="C11052"/>
      <c r="D11052"/>
      <c r="E11052" t="inlineStr">
        <is>
          <t>https://www.youtube.com/results?search_query=How+to+repair+a+flickering+light&amp;sp=EgQgAXAB</t>
        </is>
      </c>
    </row>
    <row r="11053" ht="25.5" customHeight="1">
      <c r="A11053" t="inlineStr">
        <is>
          <t>Fixing a light</t>
        </is>
      </c>
      <c r="B11053" t="inlineStr">
        <is>
          <t>Install or replace a light fixture tutorial</t>
        </is>
      </c>
      <c r="C11053"/>
      <c r="D11053"/>
      <c r="E11053" t="inlineStr">
        <is>
          <t>https://www.youtube.com/results?search_query=Install+or+replace+a+light+fixture+tutorial&amp;sp=EgQgAXAB</t>
        </is>
      </c>
    </row>
    <row r="11054" ht="25.5" customHeight="1">
      <c r="A11054" t="inlineStr">
        <is>
          <t>Turning on a light</t>
        </is>
      </c>
      <c r="B11054" t="inlineStr">
        <is>
          <t>How to turn on a light switch</t>
        </is>
      </c>
      <c r="C11054"/>
      <c r="D11054"/>
      <c r="E11054" t="inlineStr">
        <is>
          <t>https://www.youtube.com/results?search_query=How+to+turn+on+a+light+switch&amp;sp=EgQgAXAB</t>
        </is>
      </c>
    </row>
    <row r="11055" ht="25.5" customHeight="1">
      <c r="A11055" t="inlineStr">
        <is>
          <t>Turning on a light</t>
        </is>
      </c>
      <c r="B11055" t="inlineStr">
        <is>
          <t>Demonstration of turning on light</t>
        </is>
      </c>
      <c r="C11055"/>
      <c r="D11055"/>
      <c r="E11055" t="inlineStr">
        <is>
          <t>https://www.youtube.com/results?search_query=Demonstration+of+turning+on+light&amp;sp=EgQgAXAB</t>
        </is>
      </c>
    </row>
    <row r="11056" ht="25.5" customHeight="1">
      <c r="A11056" t="inlineStr">
        <is>
          <t>Turning on a light</t>
        </is>
      </c>
      <c r="B11056" t="inlineStr">
        <is>
          <t>Understanding light switches and how they work</t>
        </is>
      </c>
      <c r="C11056"/>
      <c r="D11056"/>
      <c r="E11056" t="inlineStr">
        <is>
          <t>https://www.youtube.com/results?search_query=Understanding+light+switches+and+how+they+work&amp;sp=EgQgAXAB</t>
        </is>
      </c>
    </row>
    <row r="11057" ht="25.5" customHeight="1">
      <c r="A11057" t="inlineStr">
        <is>
          <t>Turning on a light</t>
        </is>
      </c>
      <c r="B11057" t="inlineStr">
        <is>
          <t>Step by step guide to turning on a light</t>
        </is>
      </c>
      <c r="C11057"/>
      <c r="D11057"/>
      <c r="E11057" t="inlineStr">
        <is>
          <t>https://www.youtube.com/results?search_query=Step+by+step+guide+to+turning+on+a+light&amp;sp=EgQgAXAB</t>
        </is>
      </c>
    </row>
    <row r="11058" ht="25.5" customHeight="1">
      <c r="A11058" t="inlineStr">
        <is>
          <t>Turning on a light</t>
        </is>
      </c>
      <c r="B11058" t="inlineStr">
        <is>
          <t>Common mistakes people make turning on the light</t>
        </is>
      </c>
      <c r="C11058"/>
      <c r="D11058"/>
      <c r="E11058" t="inlineStr">
        <is>
          <t>https://www.youtube.com/results?search_query=Common+mistakes+people+make+turning+on+the+light&amp;sp=EgQgAXAB</t>
        </is>
      </c>
    </row>
    <row r="11059" ht="25.5" customHeight="1">
      <c r="A11059" t="inlineStr">
        <is>
          <t>Turning on a light</t>
        </is>
      </c>
      <c r="B11059" t="inlineStr">
        <is>
          <t>Correct way to turn on a light bulb</t>
        </is>
      </c>
      <c r="C11059"/>
      <c r="D11059"/>
      <c r="E11059" t="inlineStr">
        <is>
          <t>https://www.youtube.com/results?search_query=Correct+way+to+turn+on+a+light+bulb&amp;sp=EgQgAXAB</t>
        </is>
      </c>
    </row>
    <row r="11060" ht="25.5" customHeight="1">
      <c r="A11060" t="inlineStr">
        <is>
          <t>Turning on a light</t>
        </is>
      </c>
      <c r="B11060" t="inlineStr">
        <is>
          <t>Day in the life of an electrician: how to operate light switches</t>
        </is>
      </c>
      <c r="C11060"/>
      <c r="D11060"/>
      <c r="E11060" t="inlineStr">
        <is>
          <t>https://www.youtube.com/results?search_query=Day+in+the+life+of+an+electrician:+how+to+operate+light+switches&amp;sp=EgQgAXAB</t>
        </is>
      </c>
    </row>
    <row r="11061" ht="25.5" customHeight="1">
      <c r="A11061" t="inlineStr">
        <is>
          <t>Turning on a light</t>
        </is>
      </c>
      <c r="B11061" t="inlineStr">
        <is>
          <t>Indepth tutorial on how to turn on different types of lights</t>
        </is>
      </c>
      <c r="C11061"/>
      <c r="D11061"/>
      <c r="E11061" t="inlineStr">
        <is>
          <t>https://www.youtube.com/results?search_query=Indepth+tutorial+on+how+to+turn+on+different+types+of+lights&amp;sp=EgQgAXAB</t>
        </is>
      </c>
    </row>
    <row r="11062" ht="25.5" customHeight="1">
      <c r="A11062" t="inlineStr">
        <is>
          <t>Turning on a light</t>
        </is>
      </c>
      <c r="B11062" t="inlineStr">
        <is>
          <t>Do's and Don'ts of turning on a light</t>
        </is>
      </c>
      <c r="C11062"/>
      <c r="D11062"/>
      <c r="E11062" t="inlineStr">
        <is>
          <t>https://www.youtube.com/results?search_query=Do's+and+Don'ts+of+turning+on+a+light&amp;sp=EgQgAXAB</t>
        </is>
      </c>
    </row>
    <row r="11063" ht="25.5" customHeight="1">
      <c r="A11063" t="inlineStr">
        <is>
          <t>Turning on a light</t>
        </is>
      </c>
      <c r="B11063" t="inlineStr">
        <is>
          <t>Visual guide to turning on and off the light</t>
        </is>
      </c>
      <c r="C11063"/>
      <c r="D11063"/>
      <c r="E11063" t="inlineStr">
        <is>
          <t>https://www.youtube.com/results?search_query=Visual+guide+to+turning+on+and+off+the+light&amp;sp=EgQgAXAB</t>
        </is>
      </c>
    </row>
    <row r="11064" ht="25.5" customHeight="1">
      <c r="A11064" t="inlineStr">
        <is>
          <t>Turning off a light</t>
        </is>
      </c>
      <c r="B11064" t="inlineStr">
        <is>
          <t>How to turn off a light switch safely</t>
        </is>
      </c>
      <c r="C11064"/>
      <c r="D11064"/>
      <c r="E11064" t="inlineStr">
        <is>
          <t>https://www.youtube.com/results?search_query=How+to+turn+off+a+light+switch+safely&amp;sp=EgQgAXAB</t>
        </is>
      </c>
    </row>
    <row r="11065" ht="25.5" customHeight="1">
      <c r="A11065" t="inlineStr">
        <is>
          <t>Turning off a light</t>
        </is>
      </c>
      <c r="B11065" t="inlineStr">
        <is>
          <t>Best techniques to turn off lights</t>
        </is>
      </c>
      <c r="C11065"/>
      <c r="D11065"/>
      <c r="E11065" t="inlineStr">
        <is>
          <t>https://www.youtube.com/results?search_query=Best+techniques+to+turn+off+lights&amp;sp=EgQgAXAB</t>
        </is>
      </c>
    </row>
    <row r="11066" ht="25.5" customHeight="1">
      <c r="A11066" t="inlineStr">
        <is>
          <t>Turning off a light</t>
        </is>
      </c>
      <c r="B11066" t="inlineStr">
        <is>
          <t>Steps to correctly turn off a light</t>
        </is>
      </c>
      <c r="C11066"/>
      <c r="D11066"/>
      <c r="E11066" t="inlineStr">
        <is>
          <t>https://www.youtube.com/results?search_query=Steps+to+correctly+turn+off+a+light&amp;sp=EgQgAXAB</t>
        </is>
      </c>
    </row>
    <row r="11067" ht="25.5" customHeight="1">
      <c r="A11067" t="inlineStr">
        <is>
          <t>Turning off a light</t>
        </is>
      </c>
      <c r="B11067" t="inlineStr">
        <is>
          <t>Proper handling of a light switch</t>
        </is>
      </c>
      <c r="C11067"/>
      <c r="D11067"/>
      <c r="E11067" t="inlineStr">
        <is>
          <t>https://www.youtube.com/results?search_query=Proper+handling+of+a+light+switch&amp;sp=EgQgAXAB</t>
        </is>
      </c>
    </row>
    <row r="11068" ht="25.5" customHeight="1">
      <c r="A11068" t="inlineStr">
        <is>
          <t>Turning off a light</t>
        </is>
      </c>
      <c r="B11068" t="inlineStr">
        <is>
          <t>How to switch off a light bulb</t>
        </is>
      </c>
      <c r="C11068"/>
      <c r="D11068"/>
      <c r="E11068" t="inlineStr">
        <is>
          <t>https://www.youtube.com/results?search_query=How+to+switch+off+a+light+bulb&amp;sp=EgQgAXAB</t>
        </is>
      </c>
    </row>
    <row r="11069" ht="25.5" customHeight="1">
      <c r="A11069" t="inlineStr">
        <is>
          <t>Turning off a light</t>
        </is>
      </c>
      <c r="B11069" t="inlineStr">
        <is>
          <t>Demonstration of turning off a light</t>
        </is>
      </c>
      <c r="C11069"/>
      <c r="D11069"/>
      <c r="E11069" t="inlineStr">
        <is>
          <t>https://www.youtube.com/results?search_query=Demonstration+of+turning+off+a+light&amp;sp=EgQgAXAB</t>
        </is>
      </c>
    </row>
    <row r="11070" ht="25.5" customHeight="1">
      <c r="A11070" t="inlineStr">
        <is>
          <t>Turning off a light</t>
        </is>
      </c>
      <c r="B11070" t="inlineStr">
        <is>
          <t>Day in the life of an electrician turning off lights</t>
        </is>
      </c>
      <c r="C11070"/>
      <c r="D11070"/>
      <c r="E11070" t="inlineStr">
        <is>
          <t>https://www.youtube.com/results?search_query=Day+in+the+life+of+an+electrician+turning+off+lights&amp;sp=EgQgAXAB</t>
        </is>
      </c>
    </row>
    <row r="11071" ht="25.5" customHeight="1">
      <c r="A11071" t="inlineStr">
        <is>
          <t>Turning off a light</t>
        </is>
      </c>
      <c r="B11071" t="inlineStr">
        <is>
          <t>DIY guide for switching off lights</t>
        </is>
      </c>
      <c r="C11071"/>
      <c r="D11071"/>
      <c r="E11071" t="inlineStr">
        <is>
          <t>https://www.youtube.com/results?search_query=DIY+guide+for+switching+off+lights&amp;sp=EgQgAXAB</t>
        </is>
      </c>
    </row>
    <row r="11072" ht="25.5" customHeight="1">
      <c r="A11072" t="inlineStr">
        <is>
          <t>Turning off a light</t>
        </is>
      </c>
      <c r="B11072" t="inlineStr">
        <is>
          <t>How to locate and turn off a light switch</t>
        </is>
      </c>
      <c r="C11072"/>
      <c r="D11072"/>
      <c r="E11072" t="inlineStr">
        <is>
          <t>https://www.youtube.com/results?search_query=How+to+locate+and+turn+off+a+light+switch&amp;sp=EgQgAXAB</t>
        </is>
      </c>
    </row>
    <row r="11073" ht="25.5" customHeight="1">
      <c r="A11073" t="inlineStr">
        <is>
          <t>Turning off a light</t>
        </is>
      </c>
      <c r="B11073" t="inlineStr">
        <is>
          <t>Understanding the process of turning off lights</t>
        </is>
      </c>
      <c r="C11073"/>
      <c r="D11073"/>
      <c r="E11073" t="inlineStr">
        <is>
          <t>https://www.youtube.com/results?search_query=Understanding+the+process+of+turning+off+lights&amp;sp=EgQgAXAB</t>
        </is>
      </c>
    </row>
    <row r="11074" ht="25.5" customHeight="1">
      <c r="A11074" t="inlineStr">
        <is>
          <t>Drinking from a cup/glass/bottle</t>
        </is>
      </c>
      <c r="B11074" t="inlineStr">
        <is>
          <t>How to properly drink from a cup without spilling</t>
        </is>
      </c>
      <c r="C11074" t="inlineStr">
        <is>
          <t>Yes</t>
        </is>
      </c>
      <c r="D11074"/>
      <c r="E11074" t="inlineStr">
        <is>
          <t>https://www.youtube.com/results?search_query=How+to+properly+drink+from+a+cup+without+spilling&amp;sp=EgQgAXAB</t>
        </is>
      </c>
    </row>
    <row r="11075" ht="25.5" customHeight="1">
      <c r="A11075" t="inlineStr">
        <is>
          <t>Drinking from a cup/glass/bottle</t>
        </is>
      </c>
      <c r="B11075" t="inlineStr">
        <is>
          <t>Day in the life of a sommelier: drinking from different glasses</t>
        </is>
      </c>
      <c r="C11075" t="inlineStr">
        <is>
          <t>Yes</t>
        </is>
      </c>
      <c r="D11075"/>
      <c r="E11075" t="inlineStr">
        <is>
          <t>https://www.youtube.com/results?search_query=Day+in+the+life+of+a+sommelier:+drinking+from+different+glasses&amp;sp=EgQgAXAB</t>
        </is>
      </c>
    </row>
    <row r="11076" ht="25.5" customHeight="1">
      <c r="A11076" t="inlineStr">
        <is>
          <t>Drinking from a cup/glass/bottle</t>
        </is>
      </c>
      <c r="B11076" t="inlineStr">
        <is>
          <t>Techniques for drinking from a water bottle</t>
        </is>
      </c>
      <c r="C11076" t="inlineStr">
        <is>
          <t>Yes</t>
        </is>
      </c>
      <c r="D11076"/>
      <c r="E11076" t="inlineStr">
        <is>
          <t>https://www.youtube.com/results?search_query=Techniques+for+drinking+from+a+water+bottle&amp;sp=EgQgAXAB</t>
        </is>
      </c>
    </row>
    <row r="11077" ht="25.5" customHeight="1">
      <c r="A11077" t="inlineStr">
        <is>
          <t>Drinking from a cup/glass/bottle</t>
        </is>
      </c>
      <c r="B11077" t="inlineStr">
        <is>
          <t>Proper way to drink from a wine glass</t>
        </is>
      </c>
      <c r="C11077" t="inlineStr">
        <is>
          <t>Yes</t>
        </is>
      </c>
      <c r="D11077"/>
      <c r="E11077" t="inlineStr">
        <is>
          <t>https://www.youtube.com/results?search_query=Proper+way+to+drink+from+a+wine+glass&amp;sp=EgQgAXAB</t>
        </is>
      </c>
    </row>
    <row r="11078" ht="25.5" customHeight="1">
      <c r="A11078" t="inlineStr">
        <is>
          <t>Drinking from a cup/glass/bottle</t>
        </is>
      </c>
      <c r="B11078" t="inlineStr">
        <is>
          <t>How to drink from a glass bottle without spilling</t>
        </is>
      </c>
      <c r="C11078" t="inlineStr">
        <is>
          <t>Yes</t>
        </is>
      </c>
      <c r="D11078"/>
      <c r="E11078" t="inlineStr">
        <is>
          <t>https://www.youtube.com/results?search_query=How+to+drink+from+a+glass+bottle+without+spilling&amp;sp=EgQgAXAB</t>
        </is>
      </c>
    </row>
    <row r="11079" ht="25.5" customHeight="1">
      <c r="A11079" t="inlineStr">
        <is>
          <t>Drinking from a cup/glass/bottle</t>
        </is>
      </c>
      <c r="B11079" t="inlineStr">
        <is>
          <t>Health benefits of drinking water from a glass</t>
        </is>
      </c>
      <c r="C11079" t="inlineStr">
        <is>
          <t>Yes</t>
        </is>
      </c>
      <c r="D11079"/>
      <c r="E11079" t="inlineStr">
        <is>
          <t>https://www.youtube.com/results?search_query=Health+benefits+of+drinking+water+from+a+glass&amp;sp=EgQgAXAB</t>
        </is>
      </c>
    </row>
    <row r="11080" ht="25.5" customHeight="1">
      <c r="A11080" t="inlineStr">
        <is>
          <t>Drinking from a cup/glass/bottle</t>
        </is>
      </c>
      <c r="B11080" t="inlineStr">
        <is>
          <t>Cultural drinking customs: how to drink sake from a traditional cup</t>
        </is>
      </c>
      <c r="C11080" t="inlineStr">
        <is>
          <t>Yes</t>
        </is>
      </c>
      <c r="D11080"/>
      <c r="E11080" t="inlineStr">
        <is>
          <t>https://www.youtube.com/results?search_query=Cultural+drinking+customs:+how+to+drink+sake+from+a+traditional+cup&amp;sp=EgQgAXAB</t>
        </is>
      </c>
    </row>
    <row r="11081" ht="25.5" customHeight="1">
      <c r="A11081" t="inlineStr">
        <is>
          <t>Drinking from a cup/glass/bottle</t>
        </is>
      </c>
      <c r="B11081" t="inlineStr">
        <is>
          <t>How to drink from a champagne glass</t>
        </is>
      </c>
      <c r="C11081" t="inlineStr">
        <is>
          <t>Yes</t>
        </is>
      </c>
      <c r="D11081"/>
      <c r="E11081" t="inlineStr">
        <is>
          <t>https://www.youtube.com/results?search_query=How+to+drink+from+a+champagne+glass&amp;sp=EgQgAXAB</t>
        </is>
      </c>
    </row>
    <row r="11082" ht="25.5" customHeight="1">
      <c r="A11082" t="inlineStr">
        <is>
          <t>Drinking from a cup/glass/bottle</t>
        </is>
      </c>
      <c r="B11082" t="inlineStr">
        <is>
          <t>Proper etiquette when drinking from a mug or cup</t>
        </is>
      </c>
      <c r="C11082" t="inlineStr">
        <is>
          <t>Yes</t>
        </is>
      </c>
      <c r="D11082"/>
      <c r="E11082" t="inlineStr">
        <is>
          <t>https://www.youtube.com/results?search_query=Proper+etiquette+when+drinking+from+a+mug+or+cup&amp;sp=EgQgAXAB</t>
        </is>
      </c>
    </row>
    <row r="11083" ht="25.5" customHeight="1">
      <c r="A11083" t="inlineStr">
        <is>
          <t>Drinking from a cup/glass/bottle</t>
        </is>
      </c>
      <c r="B11083" t="inlineStr">
        <is>
          <t>How to hydrate effectively: drinking water from a bottle tips and tricks</t>
        </is>
      </c>
      <c r="C11083" t="inlineStr">
        <is>
          <t>Yes</t>
        </is>
      </c>
      <c r="D11083"/>
      <c r="E11083" t="inlineStr">
        <is>
          <t>https://www.youtube.com/results?search_query=How+to+hydrate+effectively:+drinking+water+from+a+bottle+tips+and+tricks&amp;sp=EgQgAXAB</t>
        </is>
      </c>
    </row>
    <row r="11084" ht="25.5" customHeight="1">
      <c r="A11084" t="inlineStr">
        <is>
          <t>Holding a cup/glass/bottle of something</t>
        </is>
      </c>
      <c r="B11084" t="inlineStr">
        <is>
          <t>How to hold a cup properly</t>
        </is>
      </c>
      <c r="C11084"/>
      <c r="D11084"/>
      <c r="E11084" t="inlineStr">
        <is>
          <t>https://www.youtube.com/results?search_query=How+to+hold+a+cup+properly&amp;sp=EgQgAXAB</t>
        </is>
      </c>
    </row>
    <row r="11085" ht="25.5" customHeight="1">
      <c r="A11085" t="inlineStr">
        <is>
          <t>Holding a cup/glass/bottle of something</t>
        </is>
      </c>
      <c r="B11085" t="inlineStr">
        <is>
          <t>Techniques for holding a glass bottle</t>
        </is>
      </c>
      <c r="C11085"/>
      <c r="D11085"/>
      <c r="E11085" t="inlineStr">
        <is>
          <t>https://www.youtube.com/results?search_query=Techniques+for+holding+a+glass+bottle&amp;sp=EgQgAXAB</t>
        </is>
      </c>
    </row>
    <row r="11086" ht="25.5" customHeight="1">
      <c r="A11086" t="inlineStr">
        <is>
          <t>Holding a cup/glass/bottle of something</t>
        </is>
      </c>
      <c r="B11086" t="inlineStr">
        <is>
          <t>Day in the life of a bartender: holding bottles</t>
        </is>
      </c>
      <c r="C11086"/>
      <c r="D11086"/>
      <c r="E11086" t="inlineStr">
        <is>
          <t>https://www.youtube.com/results?search_query=Day+in+the+life+of+a+bartender:+holding+bottles&amp;sp=EgQgAXAB</t>
        </is>
      </c>
    </row>
    <row r="11087" ht="25.5" customHeight="1">
      <c r="A11087" t="inlineStr">
        <is>
          <t>Holding a cup/glass/bottle of something</t>
        </is>
      </c>
      <c r="B11087" t="inlineStr">
        <is>
          <t>Ways to hold different types of glasses</t>
        </is>
      </c>
      <c r="C11087"/>
      <c r="D11087"/>
      <c r="E11087" t="inlineStr">
        <is>
          <t>https://www.youtube.com/results?search_query=Ways+to+hold+different+types+of+glasses&amp;sp=EgQgAXAB</t>
        </is>
      </c>
    </row>
    <row r="11088" ht="25.5" customHeight="1">
      <c r="A11088" t="inlineStr">
        <is>
          <t>Holding a cup/glass/bottle of something</t>
        </is>
      </c>
      <c r="B11088" t="inlineStr">
        <is>
          <t>How to grip a beer bottle correctly</t>
        </is>
      </c>
      <c r="C11088"/>
      <c r="D11088"/>
      <c r="E11088" t="inlineStr">
        <is>
          <t>https://www.youtube.com/results?search_query=How+to+grip+a+beer+bottle+correctly&amp;sp=EgQgAXAB</t>
        </is>
      </c>
    </row>
    <row r="11089" ht="25.5" customHeight="1">
      <c r="A11089" t="inlineStr">
        <is>
          <t>Holding a cup/glass/bottle of something</t>
        </is>
      </c>
      <c r="B11089" t="inlineStr">
        <is>
          <t>Holding a cup: common mistakes to avoid</t>
        </is>
      </c>
      <c r="C11089"/>
      <c r="D11089"/>
      <c r="E11089" t="inlineStr">
        <is>
          <t>https://www.youtube.com/results?search_query=Holding+a+cup:+common+mistakes+to+avoid&amp;sp=EgQgAXAB</t>
        </is>
      </c>
    </row>
    <row r="11090" ht="25.5" customHeight="1">
      <c r="A11090" t="inlineStr">
        <is>
          <t>Holding a cup/glass/bottle of something</t>
        </is>
      </c>
      <c r="B11090" t="inlineStr">
        <is>
          <t>DIY: how to hold a bottle for art projects</t>
        </is>
      </c>
      <c r="C11090"/>
      <c r="D11090"/>
      <c r="E11090" t="inlineStr">
        <is>
          <t>https://www.youtube.com/results?search_query=DIY:+how+to+hold+a+bottle+for+art+projects&amp;sp=EgQgAXAB</t>
        </is>
      </c>
    </row>
    <row r="11091" ht="25.5" customHeight="1">
      <c r="A11091" t="inlineStr">
        <is>
          <t>Holding a cup/glass/bottle of something</t>
        </is>
      </c>
      <c r="B11091" t="inlineStr">
        <is>
          <t>Masterclass on wine glass holding techniques</t>
        </is>
      </c>
      <c r="C11091"/>
      <c r="D11091"/>
      <c r="E11091" t="inlineStr">
        <is>
          <t>https://www.youtube.com/results?search_query=Masterclass+on+wine+glass+holding+techniques&amp;sp=EgQgAXAB</t>
        </is>
      </c>
    </row>
    <row r="11092" ht="25.5" customHeight="1">
      <c r="A11092" t="inlineStr">
        <is>
          <t>Holding a cup/glass/bottle of something</t>
        </is>
      </c>
      <c r="B11092" t="inlineStr">
        <is>
          <t>The science behind holding a hot cup</t>
        </is>
      </c>
      <c r="C11092"/>
      <c r="D11092"/>
      <c r="E11092" t="inlineStr">
        <is>
          <t>https://www.youtube.com/results?search_query=The+science+behind+holding+a+hot+cup&amp;sp=EgQgAXAB</t>
        </is>
      </c>
    </row>
    <row r="11093" ht="25.5" customHeight="1">
      <c r="A11093" t="inlineStr">
        <is>
          <t>Holding a cup/glass/bottle of something</t>
        </is>
      </c>
      <c r="B11093" t="inlineStr">
        <is>
          <t>Best practices to hold a baby bottle</t>
        </is>
      </c>
      <c r="C11093"/>
      <c r="D11093"/>
      <c r="E11093" t="inlineStr">
        <is>
          <t>https://www.youtube.com/results?search_query=Best+practices+to+hold+a+baby+bottle&amp;sp=EgQgAXAB</t>
        </is>
      </c>
    </row>
    <row r="11094" ht="25.5" customHeight="1">
      <c r="A11094" t="inlineStr">
        <is>
          <t>Pouring something into a cup/glass/bottle</t>
        </is>
      </c>
      <c r="B11094" t="inlineStr">
        <is>
          <t>How to pour a perfect glass of beer</t>
        </is>
      </c>
      <c r="C11094"/>
      <c r="D11094"/>
      <c r="E11094" t="inlineStr">
        <is>
          <t>https://www.youtube.com/results?search_query=How+to+pour+a+perfect+glass+of+beer&amp;sp=EgQgAXAB</t>
        </is>
      </c>
    </row>
    <row r="11095" ht="25.5" customHeight="1">
      <c r="A11095" t="inlineStr">
        <is>
          <t>Pouring something into a cup/glass/bottle</t>
        </is>
      </c>
      <c r="B11095" t="inlineStr">
        <is>
          <t>Tutorial on pouring liquids properly</t>
        </is>
      </c>
      <c r="C11095"/>
      <c r="D11095"/>
      <c r="E11095" t="inlineStr">
        <is>
          <t>https://www.youtube.com/results?search_query=Tutorial+on+pouring+liquids+properly&amp;sp=EgQgAXAB</t>
        </is>
      </c>
    </row>
    <row r="11096" ht="25.5" customHeight="1">
      <c r="A11096" t="inlineStr">
        <is>
          <t>Pouring something into a cup/glass/bottle</t>
        </is>
      </c>
      <c r="B11096" t="inlineStr">
        <is>
          <t>Day in the life of a barista: Pouring techniques</t>
        </is>
      </c>
      <c r="C11096"/>
      <c r="D11096"/>
      <c r="E11096" t="inlineStr">
        <is>
          <t>https://www.youtube.com/results?search_query=Day+in+the+life+of+a+barista:+Pouring+techniques&amp;sp=EgQgAXAB</t>
        </is>
      </c>
    </row>
    <row r="11097" ht="25.5" customHeight="1">
      <c r="A11097" t="inlineStr">
        <is>
          <t>Pouring something into a cup/glass/bottle</t>
        </is>
      </c>
      <c r="B11097" t="inlineStr">
        <is>
          <t>Art of pouring: Barman skills</t>
        </is>
      </c>
      <c r="C11097"/>
      <c r="D11097"/>
      <c r="E11097" t="inlineStr">
        <is>
          <t>https://www.youtube.com/results?search_query=Art+of+pouring:+Barman+skills&amp;sp=EgQgAXAB</t>
        </is>
      </c>
    </row>
    <row r="11098" ht="25.5" customHeight="1">
      <c r="A11098" t="inlineStr">
        <is>
          <t>Pouring something into a cup/glass/bottle</t>
        </is>
      </c>
      <c r="B11098" t="inlineStr">
        <is>
          <t>Pouring a bottle of wine without spilling</t>
        </is>
      </c>
      <c r="C11098"/>
      <c r="D11098"/>
      <c r="E11098" t="inlineStr">
        <is>
          <t>https://www.youtube.com/results?search_query=Pouring+a+bottle+of+wine+without+spilling&amp;sp=EgQgAXAB</t>
        </is>
      </c>
    </row>
    <row r="11099" ht="25.5" customHeight="1">
      <c r="A11099" t="inlineStr">
        <is>
          <t>Pouring something into a cup/glass/bottle</t>
        </is>
      </c>
      <c r="B11099" t="inlineStr">
        <is>
          <t>How to pour a drink without a mess</t>
        </is>
      </c>
      <c r="C11099"/>
      <c r="D11099"/>
      <c r="E11099" t="inlineStr">
        <is>
          <t>https://www.youtube.com/results?search_query=How+to+pour+a+drink+without+a+mess&amp;sp=EgQgAXAB</t>
        </is>
      </c>
    </row>
    <row r="11100" ht="25.5" customHeight="1">
      <c r="A11100" t="inlineStr">
        <is>
          <t>Pouring something into a cup/glass/bottle</t>
        </is>
      </c>
      <c r="B11100" t="inlineStr">
        <is>
          <t>Bartending tricks: How to pour into a glass</t>
        </is>
      </c>
      <c r="C11100"/>
      <c r="D11100"/>
      <c r="E11100" t="inlineStr">
        <is>
          <t>https://www.youtube.com/results?search_query=Bartending+tricks:+How+to+pour+into+a+glass&amp;sp=EgQgAXAB</t>
        </is>
      </c>
    </row>
    <row r="11101" ht="25.5" customHeight="1">
      <c r="A11101" t="inlineStr">
        <is>
          <t>Pouring something into a cup/glass/bottle</t>
        </is>
      </c>
      <c r="B11101" t="inlineStr">
        <is>
          <t>Perfectly pouring soda into a cup</t>
        </is>
      </c>
      <c r="C11101"/>
      <c r="D11101"/>
      <c r="E11101" t="inlineStr">
        <is>
          <t>https://www.youtube.com/results?search_query=Perfectly+pouring+soda+into+a+cup&amp;sp=EgQgAXAB</t>
        </is>
      </c>
    </row>
    <row r="11102" ht="25.5" customHeight="1">
      <c r="A11102" t="inlineStr">
        <is>
          <t>Pouring something into a cup/glass/bottle</t>
        </is>
      </c>
      <c r="B11102" t="inlineStr">
        <is>
          <t>Guide to pouring a glass of champagne</t>
        </is>
      </c>
      <c r="C11102"/>
      <c r="D11102"/>
      <c r="E11102" t="inlineStr">
        <is>
          <t>https://www.youtube.com/results?search_query=Guide+to+pouring+a+glass+of+champagne&amp;sp=EgQgAXAB</t>
        </is>
      </c>
    </row>
    <row r="11103" ht="25.5" customHeight="1">
      <c r="A11103" t="inlineStr">
        <is>
          <t>Pouring something into a cup/glass/bottle</t>
        </is>
      </c>
      <c r="B11103" t="inlineStr">
        <is>
          <t>Professional skills: How to pour hot beverages into a cup</t>
        </is>
      </c>
      <c r="C11103"/>
      <c r="D11103"/>
      <c r="E11103" t="inlineStr">
        <is>
          <t>https://www.youtube.com/results?search_query=Professional+skills:+How+to+pour+hot+beverages+into+a+cup&amp;sp=EgQgAXAB</t>
        </is>
      </c>
    </row>
    <row r="11104" ht="25.5" customHeight="1">
      <c r="A11104" t="inlineStr">
        <is>
          <t>Putting a cup/glass/bottle somewhere</t>
        </is>
      </c>
      <c r="B11104" t="inlineStr">
        <is>
          <t>How to properly store glassware</t>
        </is>
      </c>
      <c r="C11104"/>
      <c r="D11104"/>
      <c r="E11104" t="inlineStr">
        <is>
          <t>https://www.youtube.com/results?search_query=How+to+properly+store+glassware&amp;sp=EgQgAXAB</t>
        </is>
      </c>
    </row>
    <row r="11105" ht="25.5" customHeight="1">
      <c r="A11105" t="inlineStr">
        <is>
          <t>Putting a cup/glass/bottle somewhere</t>
        </is>
      </c>
      <c r="B11105" t="inlineStr">
        <is>
          <t>Routines for organizing cups and glasses</t>
        </is>
      </c>
      <c r="C11105"/>
      <c r="D11105"/>
      <c r="E11105" t="inlineStr">
        <is>
          <t>https://www.youtube.com/results?search_query=Routines+for+organizing+cups+and+glasses&amp;sp=EgQgAXAB</t>
        </is>
      </c>
    </row>
    <row r="11106" ht="25.5" customHeight="1">
      <c r="A11106" t="inlineStr">
        <is>
          <t>Putting a cup/glass/bottle somewhere</t>
        </is>
      </c>
      <c r="B11106" t="inlineStr">
        <is>
          <t>Complete guide to storing bottles</t>
        </is>
      </c>
      <c r="C11106"/>
      <c r="D11106"/>
      <c r="E11106" t="inlineStr">
        <is>
          <t>https://www.youtube.com/results?search_query=Complete+guide+to+storing+bottles&amp;sp=EgQgAXAB</t>
        </is>
      </c>
    </row>
    <row r="11107" ht="25.5" customHeight="1">
      <c r="A11107" t="inlineStr">
        <is>
          <t>Putting a cup/glass/bottle somewhere</t>
        </is>
      </c>
      <c r="B11107" t="inlineStr">
        <is>
          <t>Tips for storing wine glasses safely</t>
        </is>
      </c>
      <c r="C11107"/>
      <c r="D11107"/>
      <c r="E11107" t="inlineStr">
        <is>
          <t>https://www.youtube.com/results?search_query=Tips+for+storing+wine+glasses+safely&amp;sp=EgQgAXAB</t>
        </is>
      </c>
    </row>
    <row r="11108" ht="25.5" customHeight="1">
      <c r="A11108" t="inlineStr">
        <is>
          <t>Putting a cup/glass/bottle somewhere</t>
        </is>
      </c>
      <c r="B11108" t="inlineStr">
        <is>
          <t>Best practices for placing bottles on racks</t>
        </is>
      </c>
      <c r="C11108"/>
      <c r="D11108"/>
      <c r="E11108" t="inlineStr">
        <is>
          <t>https://www.youtube.com/results?search_query=Best+practices+for+placing+bottles+on+racks&amp;sp=EgQgAXAB</t>
        </is>
      </c>
    </row>
    <row r="11109" ht="25.5" customHeight="1">
      <c r="A11109" t="inlineStr">
        <is>
          <t>Putting a cup/glass/bottle somewhere</t>
        </is>
      </c>
      <c r="B11109" t="inlineStr">
        <is>
          <t>Day in the life of a bartender: storing and managing glassware</t>
        </is>
      </c>
      <c r="C11109"/>
      <c r="D11109"/>
      <c r="E11109" t="inlineStr">
        <is>
          <t>https://www.youtube.com/results?search_query=Day+in+the+life+of+a+bartender:+storing+and+managing+glassware&amp;sp=EgQgAXAB</t>
        </is>
      </c>
    </row>
    <row r="11110" ht="25.5" customHeight="1">
      <c r="A11110" t="inlineStr">
        <is>
          <t>Putting a cup/glass/bottle somewhere</t>
        </is>
      </c>
      <c r="B11110" t="inlineStr">
        <is>
          <t>How to place a glass or bottle on a table – bartending skills</t>
        </is>
      </c>
      <c r="C11110"/>
      <c r="D11110"/>
      <c r="E11110" t="inlineStr">
        <is>
          <t>https://www.youtube.com/results?search_query=How+to+place+a+glass+or+bottle+on+a+table+–+bartending+skills&amp;sp=EgQgAXAB</t>
        </is>
      </c>
    </row>
    <row r="11111" ht="25.5" customHeight="1">
      <c r="A11111" t="inlineStr">
        <is>
          <t>Putting a cup/glass/bottle somewhere</t>
        </is>
      </c>
      <c r="B11111" t="inlineStr">
        <is>
          <t>Storing strategies for glassware and bottles</t>
        </is>
      </c>
      <c r="C11111"/>
      <c r="D11111"/>
      <c r="E11111" t="inlineStr">
        <is>
          <t>https://www.youtube.com/results?search_query=Storing+strategies+for+glassware+and+bottles&amp;sp=EgQgAXAB</t>
        </is>
      </c>
    </row>
    <row r="11112" ht="25.5" customHeight="1">
      <c r="A11112" t="inlineStr">
        <is>
          <t>Putting a cup/glass/bottle somewhere</t>
        </is>
      </c>
      <c r="B11112" t="inlineStr">
        <is>
          <t>How to arrange drinks cabinet: bottles and glassware</t>
        </is>
      </c>
      <c r="C11112"/>
      <c r="D11112"/>
      <c r="E11112" t="inlineStr">
        <is>
          <t>https://www.youtube.com/results?search_query=How+to+arrange+drinks+cabinet:+bottles+and+glassware&amp;sp=EgQgAXAB</t>
        </is>
      </c>
    </row>
    <row r="11113" ht="25.5" customHeight="1">
      <c r="A11113" t="inlineStr">
        <is>
          <t>Putting a cup/glass/bottle somewhere</t>
        </is>
      </c>
      <c r="B11113" t="inlineStr">
        <is>
          <t>Using cup and bottle holders: A tutorial</t>
        </is>
      </c>
      <c r="C11113"/>
      <c r="D11113"/>
      <c r="E11113" t="inlineStr">
        <is>
          <t>https://www.youtube.com/results?search_query=Using+cup+and+bottle+holders:+A+tutorial&amp;sp=EgQgAXAB</t>
        </is>
      </c>
    </row>
    <row r="11114" ht="25.5" customHeight="1">
      <c r="A11114" t="inlineStr">
        <is>
          <t>Taking a cup/glass/bottle from somewhere</t>
        </is>
      </c>
      <c r="B11114" t="inlineStr">
        <is>
          <t>How to properly take a bottle from a shelf</t>
        </is>
      </c>
      <c r="C11114"/>
      <c r="D11114"/>
      <c r="E11114" t="inlineStr">
        <is>
          <t>https://www.youtube.com/results?search_query=How+to+properly+take+a+bottle+from+a+shelf&amp;sp=EgQgAXAB</t>
        </is>
      </c>
    </row>
    <row r="11115" ht="25.5" customHeight="1">
      <c r="A11115" t="inlineStr">
        <is>
          <t>Taking a cup/glass/bottle from somewhere</t>
        </is>
      </c>
      <c r="B11115" t="inlineStr">
        <is>
          <t>Techniques for grabbing a glass from the cupboard</t>
        </is>
      </c>
      <c r="C11115"/>
      <c r="D11115"/>
      <c r="E11115" t="inlineStr">
        <is>
          <t>https://www.youtube.com/results?search_query=Techniques+for+grabbing+a+glass+from+the+cupboard&amp;sp=EgQgAXAB</t>
        </is>
      </c>
    </row>
    <row r="11116" ht="25.5" customHeight="1">
      <c r="A11116" t="inlineStr">
        <is>
          <t>Taking a cup/glass/bottle from somewhere</t>
        </is>
      </c>
      <c r="B11116" t="inlineStr">
        <is>
          <t>Day in the life of a bartender: How to grab a bottle</t>
        </is>
      </c>
      <c r="C11116"/>
      <c r="D11116"/>
      <c r="E11116" t="inlineStr">
        <is>
          <t>https://www.youtube.com/results?search_query=Day+in+the+life+of+a+bartender:+How+to+grab+a+bottle&amp;sp=EgQgAXAB</t>
        </is>
      </c>
    </row>
    <row r="11117" ht="25.5" customHeight="1">
      <c r="A11117" t="inlineStr">
        <is>
          <t>Taking a cup/glass/bottle from somewhere</t>
        </is>
      </c>
      <c r="B11117" t="inlineStr">
        <is>
          <t>Tutorial on taking a glass from a high shelf</t>
        </is>
      </c>
      <c r="C11117"/>
      <c r="D11117"/>
      <c r="E11117" t="inlineStr">
        <is>
          <t>https://www.youtube.com/results?search_query=Tutorial+on+taking+a+glass+from+a+high+shelf&amp;sp=EgQgAXAB</t>
        </is>
      </c>
    </row>
    <row r="11118" ht="25.5" customHeight="1">
      <c r="A11118" t="inlineStr">
        <is>
          <t>Taking a cup/glass/bottle from somewhere</t>
        </is>
      </c>
      <c r="B11118" t="inlineStr">
        <is>
          <t>Step by step guide to properly lifting a bottle</t>
        </is>
      </c>
      <c r="C11118"/>
      <c r="D11118"/>
      <c r="E11118" t="inlineStr">
        <is>
          <t>https://www.youtube.com/results?search_query=Step+by+step+guide+to+properly+lifting+a+bottle&amp;sp=EgQgAXAB</t>
        </is>
      </c>
    </row>
    <row r="11119" ht="25.5" customHeight="1">
      <c r="A11119" t="inlineStr">
        <is>
          <t>Taking a cup/glass/bottle from somewhere</t>
        </is>
      </c>
      <c r="B11119" t="inlineStr">
        <is>
          <t>How to safely take a cup from a cabinet</t>
        </is>
      </c>
      <c r="C11119"/>
      <c r="D11119"/>
      <c r="E11119" t="inlineStr">
        <is>
          <t>https://www.youtube.com/results?search_query=How+to+safely+take+a+cup+from+a+cabinet&amp;sp=EgQgAXAB</t>
        </is>
      </c>
    </row>
    <row r="11120" ht="25.5" customHeight="1">
      <c r="A11120" t="inlineStr">
        <is>
          <t>Taking a cup/glass/bottle from somewhere</t>
        </is>
      </c>
      <c r="B11120" t="inlineStr">
        <is>
          <t>Correct way to pull a glass from a rack</t>
        </is>
      </c>
      <c r="C11120"/>
      <c r="D11120"/>
      <c r="E11120" t="inlineStr">
        <is>
          <t>https://www.youtube.com/results?search_query=Correct+way+to+pull+a+glass+from+a+rack&amp;sp=EgQgAXAB</t>
        </is>
      </c>
    </row>
    <row r="11121" ht="25.5" customHeight="1">
      <c r="A11121" t="inlineStr">
        <is>
          <t>Taking a cup/glass/bottle from somewhere</t>
        </is>
      </c>
      <c r="B11121" t="inlineStr">
        <is>
          <t>Training video on handling and taking bottles</t>
        </is>
      </c>
      <c r="C11121"/>
      <c r="D11121"/>
      <c r="E11121" t="inlineStr">
        <is>
          <t>https://www.youtube.com/results?search_query=Training+video+on+handling+and+taking+bottles&amp;sp=EgQgAXAB</t>
        </is>
      </c>
    </row>
    <row r="11122" ht="25.5" customHeight="1">
      <c r="A11122" t="inlineStr">
        <is>
          <t>Taking a cup/glass/bottle from somewhere</t>
        </is>
      </c>
      <c r="B11122" t="inlineStr">
        <is>
          <t>Pro tips: How to take a glass from a dishwasher</t>
        </is>
      </c>
      <c r="C11122"/>
      <c r="D11122"/>
      <c r="E11122" t="inlineStr">
        <is>
          <t>https://www.youtube.com/results?search_query=Pro+tips:+How+to+take+a+glass+from+a+dishwasher&amp;sp=EgQgAXAB</t>
        </is>
      </c>
    </row>
    <row r="11123" ht="25.5" customHeight="1">
      <c r="A11123" t="inlineStr">
        <is>
          <t>Taking a cup/glass/bottle from somewhere</t>
        </is>
      </c>
      <c r="B11123" t="inlineStr">
        <is>
          <t>Professional advice on removing a bottle from a wine rack</t>
        </is>
      </c>
      <c r="C11123"/>
      <c r="D11123"/>
      <c r="E11123" t="inlineStr">
        <is>
          <t>https://www.youtube.com/results?search_query=Professional+advice+on+removing+a+bottle+from+a+wine+rack&amp;sp=EgQgAXAB</t>
        </is>
      </c>
    </row>
    <row r="11124" ht="25.5" customHeight="1">
      <c r="A11124" t="inlineStr">
        <is>
          <t>Washing a cup/glass/bottle</t>
        </is>
      </c>
      <c r="B11124" t="inlineStr">
        <is>
          <t>How to properly wash a cup</t>
        </is>
      </c>
      <c r="C11124"/>
      <c r="D11124"/>
      <c r="E11124" t="inlineStr">
        <is>
          <t>https://www.youtube.com/results?search_query=How+to+properly+wash+a+cup&amp;sp=EgQgAXAB</t>
        </is>
      </c>
    </row>
    <row r="11125" ht="25.5" customHeight="1">
      <c r="A11125" t="inlineStr">
        <is>
          <t>Washing a cup/glass/bottle</t>
        </is>
      </c>
      <c r="B11125" t="inlineStr">
        <is>
          <t>Best methods for cleaning glassware</t>
        </is>
      </c>
      <c r="C11125"/>
      <c r="D11125"/>
      <c r="E11125" t="inlineStr">
        <is>
          <t>https://www.youtube.com/results?search_query=Best+methods+for+cleaning+glassware&amp;sp=EgQgAXAB</t>
        </is>
      </c>
    </row>
    <row r="11126" ht="25.5" customHeight="1">
      <c r="A11126" t="inlineStr">
        <is>
          <t>Washing a cup/glass/bottle</t>
        </is>
      </c>
      <c r="B11126" t="inlineStr">
        <is>
          <t>Tutorial on bottle cleaning</t>
        </is>
      </c>
      <c r="C11126"/>
      <c r="D11126"/>
      <c r="E11126" t="inlineStr">
        <is>
          <t>https://www.youtube.com/results?search_query=Tutorial+on+bottle+cleaning&amp;sp=EgQgAXAB</t>
        </is>
      </c>
    </row>
    <row r="11127" ht="25.5" customHeight="1">
      <c r="A11127" t="inlineStr">
        <is>
          <t>Washing a cup/glass/bottle</t>
        </is>
      </c>
      <c r="B11127" t="inlineStr">
        <is>
          <t>Correct way to wash a glass cup</t>
        </is>
      </c>
      <c r="C11127"/>
      <c r="D11127"/>
      <c r="E11127" t="inlineStr">
        <is>
          <t>https://www.youtube.com/results?search_query=Correct+way+to+wash+a+glass+cup&amp;sp=EgQgAXAB</t>
        </is>
      </c>
    </row>
    <row r="11128" ht="25.5" customHeight="1">
      <c r="A11128" t="inlineStr">
        <is>
          <t>Washing a cup/glass/bottle</t>
        </is>
      </c>
      <c r="B11128" t="inlineStr">
        <is>
          <t>Common mistakes people make when washing cups</t>
        </is>
      </c>
      <c r="C11128"/>
      <c r="D11128"/>
      <c r="E11128" t="inlineStr">
        <is>
          <t>https://www.youtube.com/results?search_query=Common+mistakes+people+make+when+washing+cups&amp;sp=EgQgAXAB</t>
        </is>
      </c>
    </row>
    <row r="11129" ht="25.5" customHeight="1">
      <c r="A11129" t="inlineStr">
        <is>
          <t>Washing a cup/glass/bottle</t>
        </is>
      </c>
      <c r="B11129" t="inlineStr">
        <is>
          <t>Easy steps for bottle cleaning in dishwasher</t>
        </is>
      </c>
      <c r="C11129"/>
      <c r="D11129"/>
      <c r="E11129" t="inlineStr">
        <is>
          <t>https://www.youtube.com/results?search_query=Easy+steps+for+bottle+cleaning+in+dishwasher&amp;sp=EgQgAXAB</t>
        </is>
      </c>
    </row>
    <row r="11130" ht="25.5" customHeight="1">
      <c r="A11130" t="inlineStr">
        <is>
          <t>Washing a cup/glass/bottle</t>
        </is>
      </c>
      <c r="B11130" t="inlineStr">
        <is>
          <t>Day in the life of a professional dish cleaner</t>
        </is>
      </c>
      <c r="C11130"/>
      <c r="D11130"/>
      <c r="E11130" t="inlineStr">
        <is>
          <t>https://www.youtube.com/results?search_query=Day+in+the+life+of+a+professional+dish+cleaner&amp;sp=EgQgAXAB</t>
        </is>
      </c>
    </row>
    <row r="11131" ht="25.5" customHeight="1">
      <c r="A11131" t="inlineStr">
        <is>
          <t>Washing a cup/glass/bottle</t>
        </is>
      </c>
      <c r="B11131" t="inlineStr">
        <is>
          <t>Best practices for washing glass and cups</t>
        </is>
      </c>
      <c r="C11131"/>
      <c r="D11131"/>
      <c r="E11131" t="inlineStr">
        <is>
          <t>https://www.youtube.com/results?search_query=Best+practices+for+washing+glass+and+cups&amp;sp=EgQgAXAB</t>
        </is>
      </c>
    </row>
    <row r="11132" ht="25.5" customHeight="1">
      <c r="A11132" t="inlineStr">
        <is>
          <t>Washing a cup/glass/bottle</t>
        </is>
      </c>
      <c r="B11132" t="inlineStr">
        <is>
          <t>Hygienic way to wash bottle</t>
        </is>
      </c>
      <c r="C11132"/>
      <c r="D11132"/>
      <c r="E11132" t="inlineStr">
        <is>
          <t>https://www.youtube.com/results?search_query=Hygienic+way+to+wash+bottle&amp;sp=EgQgAXAB</t>
        </is>
      </c>
    </row>
    <row r="11133" ht="25.5" customHeight="1">
      <c r="A11133" t="inlineStr">
        <is>
          <t>Washing a cup/glass/bottle</t>
        </is>
      </c>
      <c r="B11133" t="inlineStr">
        <is>
          <t>Efficient techniques for cleaning glassware</t>
        </is>
      </c>
      <c r="C11133"/>
      <c r="D11133"/>
      <c r="E11133" t="inlineStr">
        <is>
          <t>https://www.youtube.com/results?search_query=Efficient+techniques+for+cleaning+glassware&amp;sp=EgQgAXAB</t>
        </is>
      </c>
    </row>
    <row r="11134" ht="25.5" customHeight="1">
      <c r="A11134" t="inlineStr">
        <is>
          <t>Closing a closet/cabinet</t>
        </is>
      </c>
      <c r="B11134" t="inlineStr">
        <is>
          <t>How to properly close a closet door</t>
        </is>
      </c>
      <c r="C11134"/>
      <c r="D11134"/>
      <c r="E11134" t="inlineStr">
        <is>
          <t>https://www.youtube.com/results?search_query=How+to+properly+close+a+closet+door&amp;sp=EgQgAXAB</t>
        </is>
      </c>
    </row>
    <row r="11135" ht="25.5" customHeight="1">
      <c r="A11135" t="inlineStr">
        <is>
          <t>Closing a closet/cabinet</t>
        </is>
      </c>
      <c r="B11135" t="inlineStr">
        <is>
          <t>Troubleshooting cabinet door closing issues</t>
        </is>
      </c>
      <c r="C11135"/>
      <c r="D11135"/>
      <c r="E11135" t="inlineStr">
        <is>
          <t>https://www.youtube.com/results?search_query=Troubleshooting+cabinet+door+closing+issues&amp;sp=EgQgAXAB</t>
        </is>
      </c>
    </row>
    <row r="11136" ht="25.5" customHeight="1">
      <c r="A11136" t="inlineStr">
        <is>
          <t>Closing a closet/cabinet</t>
        </is>
      </c>
      <c r="B11136" t="inlineStr">
        <is>
          <t>Fixing a closet door that won't close</t>
        </is>
      </c>
      <c r="C11136"/>
      <c r="D11136"/>
      <c r="E11136" t="inlineStr">
        <is>
          <t>https://www.youtube.com/results?search_query=Fixing+a+closet+door+that+won't+close&amp;sp=EgQgAXAB</t>
        </is>
      </c>
    </row>
    <row r="11137" ht="25.5" customHeight="1">
      <c r="A11137" t="inlineStr">
        <is>
          <t>Closing a closet/cabinet</t>
        </is>
      </c>
      <c r="B11137" t="inlineStr">
        <is>
          <t>Guide to installing selfclosing cabinet hinges</t>
        </is>
      </c>
      <c r="C11137"/>
      <c r="D11137"/>
      <c r="E11137" t="inlineStr">
        <is>
          <t>https://www.youtube.com/results?search_query=Guide+to+installing+selfclosing+cabinet+hinges&amp;sp=EgQgAXAB</t>
        </is>
      </c>
    </row>
    <row r="11138" ht="25.5" customHeight="1">
      <c r="A11138" t="inlineStr">
        <is>
          <t>Closing a closet/cabinet</t>
        </is>
      </c>
      <c r="B11138" t="inlineStr">
        <is>
          <t>Day in the life of a cabinet maker: Closing and fitting doors</t>
        </is>
      </c>
      <c r="C11138"/>
      <c r="D11138"/>
      <c r="E11138" t="inlineStr">
        <is>
          <t>https://www.youtube.com/results?search_query=Day+in+the+life+of+a+cabinet+maker:+Closing+and+fitting+doors&amp;sp=EgQgAXAB</t>
        </is>
      </c>
    </row>
    <row r="11139" ht="25.5" customHeight="1">
      <c r="A11139" t="inlineStr">
        <is>
          <t>Closing a closet/cabinet</t>
        </is>
      </c>
      <c r="B11139" t="inlineStr">
        <is>
          <t>Tutorial on adjusting cabinet doors for perfect closure</t>
        </is>
      </c>
      <c r="C11139"/>
      <c r="D11139"/>
      <c r="E11139" t="inlineStr">
        <is>
          <t>https://www.youtube.com/results?search_query=Tutorial+on+adjusting+cabinet+doors+for+perfect+closure&amp;sp=EgQgAXAB</t>
        </is>
      </c>
    </row>
    <row r="11140" ht="25.5" customHeight="1">
      <c r="A11140" t="inlineStr">
        <is>
          <t>Closing a closet/cabinet</t>
        </is>
      </c>
      <c r="B11140" t="inlineStr">
        <is>
          <t>Best practices for closing sliding closet doors</t>
        </is>
      </c>
      <c r="C11140"/>
      <c r="D11140"/>
      <c r="E11140" t="inlineStr">
        <is>
          <t>https://www.youtube.com/results?search_query=Best+practices+for+closing+sliding+closet+doors&amp;sp=EgQgAXAB</t>
        </is>
      </c>
    </row>
    <row r="11141" ht="25.5" customHeight="1">
      <c r="A11141" t="inlineStr">
        <is>
          <t>Closing a closet/cabinet</t>
        </is>
      </c>
      <c r="B11141" t="inlineStr">
        <is>
          <t>Stepbystep guide to softclosing cabinet doors</t>
        </is>
      </c>
      <c r="C11141"/>
      <c r="D11141"/>
      <c r="E11141" t="inlineStr">
        <is>
          <t>https://www.youtube.com/results?search_query=Stepbystep+guide+to+softclosing+cabinet+doors&amp;sp=EgQgAXAB</t>
        </is>
      </c>
    </row>
    <row r="11142" ht="25.5" customHeight="1">
      <c r="A11142" t="inlineStr">
        <is>
          <t>Closing a closet/cabinet</t>
        </is>
      </c>
      <c r="B11142" t="inlineStr">
        <is>
          <t>How to close sticky closet doors</t>
        </is>
      </c>
      <c r="C11142"/>
      <c r="D11142"/>
      <c r="E11142" t="inlineStr">
        <is>
          <t>https://www.youtube.com/results?search_query=How+to+close+sticky+closet+doors&amp;sp=EgQgAXAB</t>
        </is>
      </c>
    </row>
    <row r="11143" ht="25.5" customHeight="1">
      <c r="A11143" t="inlineStr">
        <is>
          <t>Closing a closet/cabinet</t>
        </is>
      </c>
      <c r="B11143" t="inlineStr">
        <is>
          <t>Fixing common issues with cabinet door closing</t>
        </is>
      </c>
      <c r="C11143"/>
      <c r="D11143"/>
      <c r="E11143" t="inlineStr">
        <is>
          <t>https://www.youtube.com/results?search_query=Fixing+common+issues+with+cabinet+door+closing&amp;sp=EgQgAXAB</t>
        </is>
      </c>
    </row>
    <row r="11144" ht="25.5" customHeight="1">
      <c r="A11144" t="inlineStr">
        <is>
          <t>Opening a closet/cabinet</t>
        </is>
      </c>
      <c r="B11144" t="inlineStr">
        <is>
          <t>How to properly open a cabinet or closet door</t>
        </is>
      </c>
      <c r="C11144"/>
      <c r="D11144"/>
      <c r="E11144" t="inlineStr">
        <is>
          <t>https://www.youtube.com/results?search_query=How+to+properly+open+a+cabinet+or+closet+door&amp;sp=EgQgAXAB</t>
        </is>
      </c>
    </row>
    <row r="11145" ht="25.5" customHeight="1">
      <c r="A11145" t="inlineStr">
        <is>
          <t>Opening a closet/cabinet</t>
        </is>
      </c>
      <c r="B11145" t="inlineStr">
        <is>
          <t>DIY: Fixing a stuck closet or cabinet door</t>
        </is>
      </c>
      <c r="C11145"/>
      <c r="D11145"/>
      <c r="E11145" t="inlineStr">
        <is>
          <t>https://www.youtube.com/results?search_query=DIY:+Fixing+a+stuck+closet+or+cabinet+door&amp;sp=EgQgAXAB</t>
        </is>
      </c>
    </row>
    <row r="11146" ht="25.5" customHeight="1">
      <c r="A11146" t="inlineStr">
        <is>
          <t>Opening a closet/cabinet</t>
        </is>
      </c>
      <c r="B11146" t="inlineStr">
        <is>
          <t>Correct way to open and close cabinets</t>
        </is>
      </c>
      <c r="C11146"/>
      <c r="D11146"/>
      <c r="E11146" t="inlineStr">
        <is>
          <t>https://www.youtube.com/results?search_query=Correct+way+to+open+and+close+cabinets&amp;sp=EgQgAXAB</t>
        </is>
      </c>
    </row>
    <row r="11147" ht="25.5" customHeight="1">
      <c r="A11147" t="inlineStr">
        <is>
          <t>Opening a closet/cabinet</t>
        </is>
      </c>
      <c r="B11147" t="inlineStr">
        <is>
          <t>Day in the life of a handyman: fixing closet and cabinet doors</t>
        </is>
      </c>
      <c r="C11147"/>
      <c r="D11147"/>
      <c r="E11147" t="inlineStr">
        <is>
          <t>https://www.youtube.com/results?search_query=Day+in+the+life+of+a+handyman:+fixing+closet+and+cabinet+doors&amp;sp=EgQgAXAB</t>
        </is>
      </c>
    </row>
    <row r="11148" ht="25.5" customHeight="1">
      <c r="A11148" t="inlineStr">
        <is>
          <t>Opening a closet/cabinet</t>
        </is>
      </c>
      <c r="B11148" t="inlineStr">
        <is>
          <t>Troubleshooting cabinet and closet door issues</t>
        </is>
      </c>
      <c r="C11148"/>
      <c r="D11148"/>
      <c r="E11148" t="inlineStr">
        <is>
          <t>https://www.youtube.com/results?search_query=Troubleshooting+cabinet+and+closet+door+issues&amp;sp=EgQgAXAB</t>
        </is>
      </c>
    </row>
    <row r="11149" ht="25.5" customHeight="1">
      <c r="A11149" t="inlineStr">
        <is>
          <t>Opening a closet/cabinet</t>
        </is>
      </c>
      <c r="B11149" t="inlineStr">
        <is>
          <t>How to handle stubborn cabinets and closets</t>
        </is>
      </c>
      <c r="C11149"/>
      <c r="D11149"/>
      <c r="E11149" t="inlineStr">
        <is>
          <t>https://www.youtube.com/results?search_query=How+to+handle+stubborn+cabinets+and+closets&amp;sp=EgQgAXAB</t>
        </is>
      </c>
    </row>
    <row r="11150" ht="25.5" customHeight="1">
      <c r="A11150" t="inlineStr">
        <is>
          <t>Opening a closet/cabinet</t>
        </is>
      </c>
      <c r="B11150" t="inlineStr">
        <is>
          <t>Tips to open cupboard doors without damaging them</t>
        </is>
      </c>
      <c r="C11150"/>
      <c r="D11150"/>
      <c r="E11150" t="inlineStr">
        <is>
          <t>https://www.youtube.com/results?search_query=Tips+to+open+cupboard+doors+without+damaging+them&amp;sp=EgQgAXAB</t>
        </is>
      </c>
    </row>
    <row r="11151" ht="25.5" customHeight="1">
      <c r="A11151" t="inlineStr">
        <is>
          <t>Opening a closet/cabinet</t>
        </is>
      </c>
      <c r="B11151" t="inlineStr">
        <is>
          <t>Guide to properly opening and closing closet doors</t>
        </is>
      </c>
      <c r="C11151"/>
      <c r="D11151"/>
      <c r="E11151" t="inlineStr">
        <is>
          <t>https://www.youtube.com/results?search_query=Guide+to+properly+opening+and+closing+closet+doors&amp;sp=EgQgAXAB</t>
        </is>
      </c>
    </row>
    <row r="11152" ht="25.5" customHeight="1">
      <c r="A11152" t="inlineStr">
        <is>
          <t>Opening a closet/cabinet</t>
        </is>
      </c>
      <c r="B11152" t="inlineStr">
        <is>
          <t>Steps to unjam a cabinet or closet door</t>
        </is>
      </c>
      <c r="C11152"/>
      <c r="D11152"/>
      <c r="E11152" t="inlineStr">
        <is>
          <t>https://www.youtube.com/results?search_query=Steps+to+unjam+a+cabinet+or+closet+door&amp;sp=EgQgAXAB</t>
        </is>
      </c>
    </row>
    <row r="11153" ht="25.5" customHeight="1">
      <c r="A11153" t="inlineStr">
        <is>
          <t>Opening a closet/cabinet</t>
        </is>
      </c>
      <c r="B11153" t="inlineStr">
        <is>
          <t>Methods to unlock a stuck closet or cabinet door</t>
        </is>
      </c>
      <c r="C11153"/>
      <c r="D11153"/>
      <c r="E11153" t="inlineStr">
        <is>
          <t>https://www.youtube.com/results?search_query=Methods+to+unlock+a+stuck+closet+or+cabinet+door&amp;sp=EgQgAXAB</t>
        </is>
      </c>
    </row>
    <row r="11154" ht="25.5" customHeight="1">
      <c r="A11154" t="inlineStr">
        <is>
          <t>Tidying up a closet/cabinet</t>
        </is>
      </c>
      <c r="B11154" t="inlineStr">
        <is>
          <t>How to tidy up a closet efficiently</t>
        </is>
      </c>
      <c r="C11154"/>
      <c r="D11154"/>
      <c r="E11154" t="inlineStr">
        <is>
          <t>https://www.youtube.com/results?search_query=How+to+tidy+up+a+closet+efficiently&amp;sp=EgQgAXAB</t>
        </is>
      </c>
    </row>
    <row r="11155" ht="25.5" customHeight="1">
      <c r="A11155" t="inlineStr">
        <is>
          <t>Tidying up a closet/cabinet</t>
        </is>
      </c>
      <c r="B11155" t="inlineStr">
        <is>
          <t>Organizing a cabinet: stepbystep guide</t>
        </is>
      </c>
      <c r="C11155"/>
      <c r="D11155"/>
      <c r="E11155" t="inlineStr">
        <is>
          <t>https://www.youtube.com/results?search_query=Organizing+a+cabinet:+stepbystep+guide&amp;sp=EgQgAXAB</t>
        </is>
      </c>
    </row>
    <row r="11156" ht="25.5" customHeight="1">
      <c r="A11156" t="inlineStr">
        <is>
          <t>Tidying up a closet/cabinet</t>
        </is>
      </c>
      <c r="B11156" t="inlineStr">
        <is>
          <t>Best method to tidy up a closet</t>
        </is>
      </c>
      <c r="C11156"/>
      <c r="D11156"/>
      <c r="E11156" t="inlineStr">
        <is>
          <t>https://www.youtube.com/results?search_query=Best+method+to+tidy+up+a+closet&amp;sp=EgQgAXAB</t>
        </is>
      </c>
    </row>
    <row r="11157" ht="25.5" customHeight="1">
      <c r="A11157" t="inlineStr">
        <is>
          <t>Tidying up a closet/cabinet</t>
        </is>
      </c>
      <c r="B11157" t="inlineStr">
        <is>
          <t>Tutorials for organizing wardrobe essentials in cabinets</t>
        </is>
      </c>
      <c r="C11157"/>
      <c r="D11157"/>
      <c r="E11157" t="inlineStr">
        <is>
          <t>https://www.youtube.com/results?search_query=Tutorials+for+organizing+wardrobe+essentials+in+cabinets&amp;sp=EgQgAXAB</t>
        </is>
      </c>
    </row>
    <row r="11158" ht="25.5" customHeight="1">
      <c r="A11158" t="inlineStr">
        <is>
          <t>Tidying up a closet/cabinet</t>
        </is>
      </c>
      <c r="B11158" t="inlineStr">
        <is>
          <t>DIY hacks for closet cleanup</t>
        </is>
      </c>
      <c r="C11158"/>
      <c r="D11158"/>
      <c r="E11158" t="inlineStr">
        <is>
          <t>https://www.youtube.com/results?search_query=DIY+hacks+for+closet+cleanup&amp;sp=EgQgAXAB</t>
        </is>
      </c>
    </row>
    <row r="11159" ht="25.5" customHeight="1">
      <c r="A11159" t="inlineStr">
        <is>
          <t>Tidying up a closet/cabinet</t>
        </is>
      </c>
      <c r="B11159" t="inlineStr">
        <is>
          <t>Professional organizer tips for cabinet tidying</t>
        </is>
      </c>
      <c r="C11159"/>
      <c r="D11159"/>
      <c r="E11159" t="inlineStr">
        <is>
          <t>https://www.youtube.com/results?search_query=Professional+organizer+tips+for+cabinet+tidying&amp;sp=EgQgAXAB</t>
        </is>
      </c>
    </row>
    <row r="11160" ht="25.5" customHeight="1">
      <c r="A11160" t="inlineStr">
        <is>
          <t>Tidying up a closet/cabinet</t>
        </is>
      </c>
      <c r="B11160" t="inlineStr">
        <is>
          <t>The method of Marie Kondo for tidying closets</t>
        </is>
      </c>
      <c r="C11160"/>
      <c r="D11160"/>
      <c r="E11160" t="inlineStr">
        <is>
          <t>https://www.youtube.com/results?search_query=The+method+of+Marie+Kondo+for+tidying+closets&amp;sp=EgQgAXAB</t>
        </is>
      </c>
    </row>
    <row r="11161" ht="25.5" customHeight="1">
      <c r="A11161" t="inlineStr">
        <is>
          <t>Tidying up a closet/cabinet</t>
        </is>
      </c>
      <c r="B11161" t="inlineStr">
        <is>
          <t>A day in the life of a professional organizer: cabinet tidying</t>
        </is>
      </c>
      <c r="C11161"/>
      <c r="D11161"/>
      <c r="E11161" t="inlineStr">
        <is>
          <t>https://www.youtube.com/results?search_query=A+day+in+the+life+of+a+professional+organizer:+cabinet+tidying&amp;sp=EgQgAXAB</t>
        </is>
      </c>
    </row>
    <row r="11162" ht="25.5" customHeight="1">
      <c r="A11162" t="inlineStr">
        <is>
          <t>Tidying up a closet/cabinet</t>
        </is>
      </c>
      <c r="B11162" t="inlineStr">
        <is>
          <t>Speed cleaning: how to organize your cabinet quickly</t>
        </is>
      </c>
      <c r="C11162"/>
      <c r="D11162"/>
      <c r="E11162" t="inlineStr">
        <is>
          <t>https://www.youtube.com/results?search_query=Speed+cleaning:+how+to+organize+your+cabinet+quickly&amp;sp=EgQgAXAB</t>
        </is>
      </c>
    </row>
    <row r="11163" ht="25.5" customHeight="1">
      <c r="A11163" t="inlineStr">
        <is>
          <t>Tidying up a closet/cabinet</t>
        </is>
      </c>
      <c r="B11163" t="inlineStr">
        <is>
          <t>Practice of decluttering: how to tidy up your wardrobe</t>
        </is>
      </c>
      <c r="C11163"/>
      <c r="D11163"/>
      <c r="E11163" t="inlineStr">
        <is>
          <t>https://www.youtube.com/results?search_query=Practice+of+decluttering:+how+to+tidy+up+your+wardrobe&amp;sp=EgQgAXAB</t>
        </is>
      </c>
    </row>
    <row r="11164" ht="25.5" customHeight="1">
      <c r="A11164" t="inlineStr">
        <is>
          <t>holding a paper/notebook</t>
        </is>
      </c>
      <c r="B11164" t="inlineStr">
        <is>
          <t>How to properly hold a notebook for writing</t>
        </is>
      </c>
      <c r="C11164"/>
      <c r="D11164"/>
      <c r="E11164" t="inlineStr">
        <is>
          <t>https://www.youtube.com/results?search_query=How+to+properly+hold+a+notebook+for+writing&amp;sp=EgQgAXAB</t>
        </is>
      </c>
    </row>
    <row r="11165" ht="25.5" customHeight="1">
      <c r="A11165" t="inlineStr">
        <is>
          <t>holding a paper/notebook</t>
        </is>
      </c>
      <c r="B11165" t="inlineStr">
        <is>
          <t>Techniques to hold a paper while sketching</t>
        </is>
      </c>
      <c r="C11165"/>
      <c r="D11165"/>
      <c r="E11165" t="inlineStr">
        <is>
          <t>https://www.youtube.com/results?search_query=Techniques+to+hold+a+paper+while+sketching&amp;sp=EgQgAXAB</t>
        </is>
      </c>
    </row>
    <row r="11166" ht="25.5" customHeight="1">
      <c r="A11166" t="inlineStr">
        <is>
          <t>holding a paper/notebook</t>
        </is>
      </c>
      <c r="B11166" t="inlineStr">
        <is>
          <t>How to hold a notebook when taking notes</t>
        </is>
      </c>
      <c r="C11166"/>
      <c r="D11166"/>
      <c r="E11166" t="inlineStr">
        <is>
          <t>https://www.youtube.com/results?search_query=How+to+hold+a+notebook+when+taking+notes&amp;sp=EgQgAXAB</t>
        </is>
      </c>
    </row>
    <row r="11167" ht="25.5" customHeight="1">
      <c r="A11167" t="inlineStr">
        <is>
          <t>holding a paper/notebook</t>
        </is>
      </c>
      <c r="B11167" t="inlineStr">
        <is>
          <t>Day in the life of a journalist: how they hold their notebook</t>
        </is>
      </c>
      <c r="C11167"/>
      <c r="D11167"/>
      <c r="E11167" t="inlineStr">
        <is>
          <t>https://www.youtube.com/results?search_query=Day+in+the+life+of+a+journalist:+how+they+hold+their+notebook&amp;sp=EgQgAXAB</t>
        </is>
      </c>
    </row>
    <row r="11168" ht="25.5" customHeight="1">
      <c r="A11168" t="inlineStr">
        <is>
          <t>holding a paper/notebook</t>
        </is>
      </c>
      <c r="B11168" t="inlineStr">
        <is>
          <t>Ways to hold a paper for calligraphy</t>
        </is>
      </c>
      <c r="C11168"/>
      <c r="D11168"/>
      <c r="E11168" t="inlineStr">
        <is>
          <t>https://www.youtube.com/results?search_query=Ways+to+hold+a+paper+for+calligraphy&amp;sp=EgQgAXAB</t>
        </is>
      </c>
    </row>
    <row r="11169" ht="25.5" customHeight="1">
      <c r="A11169" t="inlineStr">
        <is>
          <t>holding a paper/notebook</t>
        </is>
      </c>
      <c r="B11169" t="inlineStr">
        <is>
          <t>How to hold a notebook for lefthanded people</t>
        </is>
      </c>
      <c r="C11169"/>
      <c r="D11169"/>
      <c r="E11169" t="inlineStr">
        <is>
          <t>https://www.youtube.com/results?search_query=How+to+hold+a+notebook+for+lefthanded+people&amp;sp=EgQgAXAB</t>
        </is>
      </c>
    </row>
    <row r="11170" ht="25.5" customHeight="1">
      <c r="A11170" t="inlineStr">
        <is>
          <t>holding a paper/notebook</t>
        </is>
      </c>
      <c r="B11170" t="inlineStr">
        <is>
          <t>Proper way to hold a paper while painting</t>
        </is>
      </c>
      <c r="C11170"/>
      <c r="D11170"/>
      <c r="E11170" t="inlineStr">
        <is>
          <t>https://www.youtube.com/results?search_query=Proper+way+to+hold+a+paper+while+painting&amp;sp=EgQgAXAB</t>
        </is>
      </c>
    </row>
    <row r="11171" ht="25.5" customHeight="1">
      <c r="A11171" t="inlineStr">
        <is>
          <t>holding a paper/notebook</t>
        </is>
      </c>
      <c r="B11171" t="inlineStr">
        <is>
          <t>How professionals hold their notebook in meetings</t>
        </is>
      </c>
      <c r="C11171"/>
      <c r="D11171"/>
      <c r="E11171" t="inlineStr">
        <is>
          <t>https://www.youtube.com/results?search_query=How+professionals+hold+their+notebook+in+meetings&amp;sp=EgQgAXAB</t>
        </is>
      </c>
    </row>
    <row r="11172" ht="25.5" customHeight="1">
      <c r="A11172" t="inlineStr">
        <is>
          <t>holding a paper/notebook</t>
        </is>
      </c>
      <c r="B11172" t="inlineStr">
        <is>
          <t>How to hold a paper for folding origami</t>
        </is>
      </c>
      <c r="C11172"/>
      <c r="D11172"/>
      <c r="E11172" t="inlineStr">
        <is>
          <t>https://www.youtube.com/results?search_query=How+to+hold+a+paper+for+folding+origami&amp;sp=EgQgAXAB</t>
        </is>
      </c>
    </row>
    <row r="11173" ht="25.5" customHeight="1">
      <c r="A11173" t="inlineStr">
        <is>
          <t>holding a paper/notebook</t>
        </is>
      </c>
      <c r="B11173" t="inlineStr">
        <is>
          <t>How sketch artists hold their paper while drawing</t>
        </is>
      </c>
      <c r="C11173"/>
      <c r="D11173"/>
      <c r="E11173" t="inlineStr">
        <is>
          <t>https://www.youtube.com/results?search_query=How+sketch+artists+hold+their+paper+while+drawing&amp;sp=EgQgAXAB</t>
        </is>
      </c>
    </row>
    <row r="11174" ht="25.5" customHeight="1">
      <c r="A11174" t="inlineStr">
        <is>
          <t>Putting their paper/notebook somewhere</t>
        </is>
      </c>
      <c r="B11174" t="inlineStr">
        <is>
          <t>How to organize your paper and notebook</t>
        </is>
      </c>
      <c r="C11174"/>
      <c r="D11174"/>
      <c r="E11174" t="inlineStr">
        <is>
          <t>https://www.youtube.com/results?search_query=How+to+organize+your+paper+and+notebook&amp;sp=EgQgAXAB</t>
        </is>
      </c>
    </row>
    <row r="11175" ht="25.5" customHeight="1">
      <c r="A11175" t="inlineStr">
        <is>
          <t>Putting their paper/notebook somewhere</t>
        </is>
      </c>
      <c r="B11175" t="inlineStr">
        <is>
          <t>Best methods to arrange your notebooks</t>
        </is>
      </c>
      <c r="C11175"/>
      <c r="D11175"/>
      <c r="E11175" t="inlineStr">
        <is>
          <t>https://www.youtube.com/results?search_query=Best+methods+to+arrange+your+notebooks&amp;sp=EgQgAXAB</t>
        </is>
      </c>
    </row>
    <row r="11176" ht="25.5" customHeight="1">
      <c r="A11176" t="inlineStr">
        <is>
          <t>Putting their paper/notebook somewhere</t>
        </is>
      </c>
      <c r="B11176" t="inlineStr">
        <is>
          <t>Day in the life of a notebook organizer</t>
        </is>
      </c>
      <c r="C11176"/>
      <c r="D11176"/>
      <c r="E11176" t="inlineStr">
        <is>
          <t>https://www.youtube.com/results?search_query=Day+in+the+life+of+a+notebook+organizer&amp;sp=EgQgAXAB</t>
        </is>
      </c>
    </row>
    <row r="11177" ht="25.5" customHeight="1">
      <c r="A11177" t="inlineStr">
        <is>
          <t>Putting their paper/notebook somewhere</t>
        </is>
      </c>
      <c r="B11177" t="inlineStr">
        <is>
          <t>DIY notebook and paper storage ideas</t>
        </is>
      </c>
      <c r="C11177"/>
      <c r="D11177"/>
      <c r="E11177" t="inlineStr">
        <is>
          <t>https://www.youtube.com/results?search_query=DIY+notebook+and+paper+storage+ideas&amp;sp=EgQgAXAB</t>
        </is>
      </c>
    </row>
    <row r="11178" ht="25.5" customHeight="1">
      <c r="A11178" t="inlineStr">
        <is>
          <t>Putting their paper/notebook somewhere</t>
        </is>
      </c>
      <c r="B11178" t="inlineStr">
        <is>
          <t>Organizing your study materials: paper and notebook</t>
        </is>
      </c>
      <c r="C11178"/>
      <c r="D11178"/>
      <c r="E11178" t="inlineStr">
        <is>
          <t>https://www.youtube.com/results?search_query=Organizing+your+study+materials:+paper+and+notebook&amp;sp=EgQgAXAB</t>
        </is>
      </c>
    </row>
    <row r="11179" ht="25.5" customHeight="1">
      <c r="A11179" t="inlineStr">
        <is>
          <t>Putting their paper/notebook somewhere</t>
        </is>
      </c>
      <c r="B11179" t="inlineStr">
        <is>
          <t>How to effectively store your notebook and paper</t>
        </is>
      </c>
      <c r="C11179"/>
      <c r="D11179"/>
      <c r="E11179" t="inlineStr">
        <is>
          <t>https://www.youtube.com/results?search_query=How+to+effectively+store+your+notebook+and+paper&amp;sp=EgQgAXAB</t>
        </is>
      </c>
    </row>
    <row r="11180" ht="25.5" customHeight="1">
      <c r="A11180" t="inlineStr">
        <is>
          <t>Putting their paper/notebook somewhere</t>
        </is>
      </c>
      <c r="B11180" t="inlineStr">
        <is>
          <t>Create a dedicated space for notebooks and papers</t>
        </is>
      </c>
      <c r="C11180"/>
      <c r="D11180"/>
      <c r="E11180" t="inlineStr">
        <is>
          <t>https://www.youtube.com/results?search_query=Create+a+dedicated+space+for+notebooks+and+papers&amp;sp=EgQgAXAB</t>
        </is>
      </c>
    </row>
    <row r="11181" ht="25.5" customHeight="1">
      <c r="A11181" t="inlineStr">
        <is>
          <t>Putting their paper/notebook somewhere</t>
        </is>
      </c>
      <c r="B11181" t="inlineStr">
        <is>
          <t>Space saving storage solutions for notebooks and papers</t>
        </is>
      </c>
      <c r="C11181"/>
      <c r="D11181"/>
      <c r="E11181" t="inlineStr">
        <is>
          <t>https://www.youtube.com/results?search_query=Space+saving+storage+solutions+for+notebooks+and+papers&amp;sp=EgQgAXAB</t>
        </is>
      </c>
    </row>
    <row r="11182" ht="25.5" customHeight="1">
      <c r="A11182" t="inlineStr">
        <is>
          <t>Putting their paper/notebook somewhere</t>
        </is>
      </c>
      <c r="B11182" t="inlineStr">
        <is>
          <t>Nifty notebook and paper organization hacks</t>
        </is>
      </c>
      <c r="C11182"/>
      <c r="D11182"/>
      <c r="E11182" t="inlineStr">
        <is>
          <t>https://www.youtube.com/results?search_query=Nifty+notebook+and+paper+organization+hacks&amp;sp=EgQgAXAB</t>
        </is>
      </c>
    </row>
    <row r="11183" ht="25.5" customHeight="1">
      <c r="A11183" t="inlineStr">
        <is>
          <t>Putting their paper/notebook somewhere</t>
        </is>
      </c>
      <c r="B11183" t="inlineStr">
        <is>
          <t>Making the most out of small spaces: paper and notebook organization</t>
        </is>
      </c>
      <c r="C11183"/>
      <c r="D11183"/>
      <c r="E11183" t="inlineStr">
        <is>
          <t>https://www.youtube.com/results?search_query=Making+the+most+out+of+small+spaces:+paper+and+notebook+organization&amp;sp=EgQgAXAB</t>
        </is>
      </c>
    </row>
    <row r="11184" ht="25.5" customHeight="1">
      <c r="A11184" t="inlineStr">
        <is>
          <t>Taking paper/notebook from somewhere</t>
        </is>
      </c>
      <c r="B11184" t="inlineStr">
        <is>
          <t>How to properly store and retrieve notebooks</t>
        </is>
      </c>
      <c r="C11184"/>
      <c r="D11184"/>
      <c r="E11184" t="inlineStr">
        <is>
          <t>https://www.youtube.com/results?search_query=How+to+properly+store+and+retrieve+notebooks&amp;sp=EgQgAXAB</t>
        </is>
      </c>
    </row>
    <row r="11185" ht="25.5" customHeight="1">
      <c r="A11185" t="inlineStr">
        <is>
          <t>Taking paper/notebook from somewhere</t>
        </is>
      </c>
      <c r="B11185" t="inlineStr">
        <is>
          <t>Best ways to handle and take paper without damaging it</t>
        </is>
      </c>
      <c r="C11185"/>
      <c r="D11185"/>
      <c r="E11185" t="inlineStr">
        <is>
          <t>https://www.youtube.com/results?search_query=Best+ways+to+handle+and+take+paper+without+damaging+it&amp;sp=EgQgAXAB</t>
        </is>
      </c>
    </row>
    <row r="11186" ht="25.5" customHeight="1">
      <c r="A11186" t="inlineStr">
        <is>
          <t>Taking paper/notebook from somewhere</t>
        </is>
      </c>
      <c r="B11186" t="inlineStr">
        <is>
          <t>Day in the life of a Stationary Store Employee</t>
        </is>
      </c>
      <c r="C11186"/>
      <c r="D11186"/>
      <c r="E11186" t="inlineStr">
        <is>
          <t>https://www.youtube.com/results?search_query=Day+in+the+life+of+a+Stationary+Store+Employee&amp;sp=EgQgAXAB</t>
        </is>
      </c>
    </row>
    <row r="11187" ht="25.5" customHeight="1">
      <c r="A11187" t="inlineStr">
        <is>
          <t>Taking paper/notebook from somewhere</t>
        </is>
      </c>
      <c r="B11187" t="inlineStr">
        <is>
          <t>How to organise your notebooks and papers</t>
        </is>
      </c>
      <c r="C11187"/>
      <c r="D11187"/>
      <c r="E11187" t="inlineStr">
        <is>
          <t>https://www.youtube.com/results?search_query=How+to+organise+your+notebooks+and+papers&amp;sp=EgQgAXAB</t>
        </is>
      </c>
    </row>
    <row r="11188" ht="25.5" customHeight="1">
      <c r="A11188" t="inlineStr">
        <is>
          <t>Taking paper/notebook from somewhere</t>
        </is>
      </c>
      <c r="B11188" t="inlineStr">
        <is>
          <t>How to remove paper from a notebook without tearing it</t>
        </is>
      </c>
      <c r="C11188"/>
      <c r="D11188"/>
      <c r="E11188" t="inlineStr">
        <is>
          <t>https://www.youtube.com/results?search_query=How+to+remove+paper+from+a+notebook+without+tearing+it&amp;sp=EgQgAXAB</t>
        </is>
      </c>
    </row>
    <row r="11189" ht="25.5" customHeight="1">
      <c r="A11189" t="inlineStr">
        <is>
          <t>Taking paper/notebook from somewhere</t>
        </is>
      </c>
      <c r="B11189" t="inlineStr">
        <is>
          <t>Professional tips on taking notes from books</t>
        </is>
      </c>
      <c r="C11189"/>
      <c r="D11189"/>
      <c r="E11189" t="inlineStr">
        <is>
          <t>https://www.youtube.com/results?search_query=Professional+tips+on+taking+notes+from+books&amp;sp=EgQgAXAB</t>
        </is>
      </c>
    </row>
    <row r="11190" ht="25.5" customHeight="1">
      <c r="A11190" t="inlineStr">
        <is>
          <t>Taking paper/notebook from somewhere</t>
        </is>
      </c>
      <c r="B11190" t="inlineStr">
        <is>
          <t>Day in the life of a librarian organizing books and notes</t>
        </is>
      </c>
      <c r="C11190"/>
      <c r="D11190"/>
      <c r="E11190" t="inlineStr">
        <is>
          <t>https://www.youtube.com/results?search_query=Day+in+the+life+of+a+librarian+organizing+books+and+notes&amp;sp=EgQgAXAB</t>
        </is>
      </c>
    </row>
    <row r="11191" ht="25.5" customHeight="1">
      <c r="A11191" t="inlineStr">
        <is>
          <t>Taking paper/notebook from somewhere</t>
        </is>
      </c>
      <c r="B11191" t="inlineStr">
        <is>
          <t>Techniques to effectively use and maintain notebooks</t>
        </is>
      </c>
      <c r="C11191"/>
      <c r="D11191"/>
      <c r="E11191" t="inlineStr">
        <is>
          <t>https://www.youtube.com/results?search_query=Techniques+to+effectively+use+and+maintain+notebooks&amp;sp=EgQgAXAB</t>
        </is>
      </c>
    </row>
    <row r="11192" ht="25.5" customHeight="1">
      <c r="A11192" t="inlineStr">
        <is>
          <t>Taking paper/notebook from somewhere</t>
        </is>
      </c>
      <c r="B11192" t="inlineStr">
        <is>
          <t>Methods for taking paper from a notepad</t>
        </is>
      </c>
      <c r="C11192"/>
      <c r="D11192"/>
      <c r="E11192" t="inlineStr">
        <is>
          <t>https://www.youtube.com/results?search_query=Methods+for+taking+paper+from+a+notepad&amp;sp=EgQgAXAB</t>
        </is>
      </c>
    </row>
    <row r="11193" ht="25.5" customHeight="1">
      <c r="A11193" t="inlineStr">
        <is>
          <t>Taking paper/notebook from somewhere</t>
        </is>
      </c>
      <c r="B11193" t="inlineStr">
        <is>
          <t>How to take paper/notebook from a shelf without messing up the arrangement</t>
        </is>
      </c>
      <c r="C11193"/>
      <c r="D11193"/>
      <c r="E11193" t="inlineStr">
        <is>
          <t>https://www.youtube.com/results?search_query=How+to+take+paper/notebook+from+a+shelf+without+messing+up+the+arrangement&amp;sp=EgQgAXAB</t>
        </is>
      </c>
    </row>
    <row r="11194" ht="25.5" customHeight="1">
      <c r="A11194" t="inlineStr">
        <is>
          <t>Holding a dish</t>
        </is>
      </c>
      <c r="B11194" t="inlineStr">
        <is>
          <t>How to properly hold a dish</t>
        </is>
      </c>
      <c r="C11194"/>
      <c r="D11194"/>
      <c r="E11194" t="inlineStr">
        <is>
          <t>https://www.youtube.com/results?search_query=How+to+properly+hold+a+dish&amp;sp=EgQgAXAB</t>
        </is>
      </c>
    </row>
    <row r="11195" ht="25.5" customHeight="1">
      <c r="A11195" t="inlineStr">
        <is>
          <t>Holding a dish</t>
        </is>
      </c>
      <c r="B11195" t="inlineStr">
        <is>
          <t>Tutorial on holding a dish for servers</t>
        </is>
      </c>
      <c r="C11195"/>
      <c r="D11195"/>
      <c r="E11195" t="inlineStr">
        <is>
          <t>https://www.youtube.com/results?search_query=Tutorial+on+holding+a+dish+for+servers&amp;sp=EgQgAXAB</t>
        </is>
      </c>
    </row>
    <row r="11196" ht="25.5" customHeight="1">
      <c r="A11196" t="inlineStr">
        <is>
          <t>Holding a dish</t>
        </is>
      </c>
      <c r="B11196" t="inlineStr">
        <is>
          <t>Proper ways to carry a dish in restaurant</t>
        </is>
      </c>
      <c r="C11196"/>
      <c r="D11196"/>
      <c r="E11196" t="inlineStr">
        <is>
          <t>https://www.youtube.com/results?search_query=Proper+ways+to+carry+a+dish+in+restaurant&amp;sp=EgQgAXAB</t>
        </is>
      </c>
    </row>
    <row r="11197" ht="25.5" customHeight="1">
      <c r="A11197" t="inlineStr">
        <is>
          <t>Holding a dish</t>
        </is>
      </c>
      <c r="B11197" t="inlineStr">
        <is>
          <t>Day in the life of a server: holding dishes</t>
        </is>
      </c>
      <c r="C11197"/>
      <c r="D11197"/>
      <c r="E11197" t="inlineStr">
        <is>
          <t>https://www.youtube.com/results?search_query=Day+in+the+life+of+a+server:+holding+dishes&amp;sp=EgQgAXAB</t>
        </is>
      </c>
    </row>
    <row r="11198" ht="25.5" customHeight="1">
      <c r="A11198" t="inlineStr">
        <is>
          <t>Holding a dish</t>
        </is>
      </c>
      <c r="B11198" t="inlineStr">
        <is>
          <t>Skills for holding multiple dishes at once</t>
        </is>
      </c>
      <c r="C11198"/>
      <c r="D11198"/>
      <c r="E11198" t="inlineStr">
        <is>
          <t>https://www.youtube.com/results?search_query=Skills+for+holding+multiple+dishes+at+once&amp;sp=EgQgAXAB</t>
        </is>
      </c>
    </row>
    <row r="11199" ht="25.5" customHeight="1">
      <c r="A11199" t="inlineStr">
        <is>
          <t>Holding a dish</t>
        </is>
      </c>
      <c r="B11199" t="inlineStr">
        <is>
          <t>Safety measures while holding a hot dish</t>
        </is>
      </c>
      <c r="C11199"/>
      <c r="D11199"/>
      <c r="E11199" t="inlineStr">
        <is>
          <t>https://www.youtube.com/results?search_query=Safety+measures+while+holding+a+hot+dish&amp;sp=EgQgAXAB</t>
        </is>
      </c>
    </row>
    <row r="11200" ht="25.5" customHeight="1">
      <c r="A11200" t="inlineStr">
        <is>
          <t>Holding a dish</t>
        </is>
      </c>
      <c r="B11200" t="inlineStr">
        <is>
          <t>Techniques of holding and balancing a dish</t>
        </is>
      </c>
      <c r="C11200"/>
      <c r="D11200"/>
      <c r="E11200" t="inlineStr">
        <is>
          <t>https://www.youtube.com/results?search_query=Techniques+of+holding+and+balancing+a+dish&amp;sp=EgQgAXAB</t>
        </is>
      </c>
    </row>
    <row r="11201" ht="25.5" customHeight="1">
      <c r="A11201" t="inlineStr">
        <is>
          <t>Holding a dish</t>
        </is>
      </c>
      <c r="B11201" t="inlineStr">
        <is>
          <t>Carrying dish training for waiters</t>
        </is>
      </c>
      <c r="C11201"/>
      <c r="D11201"/>
      <c r="E11201" t="inlineStr">
        <is>
          <t>https://www.youtube.com/results?search_query=Carrying+dish+training+for+waiters&amp;sp=EgQgAXAB</t>
        </is>
      </c>
    </row>
    <row r="11202" ht="25.5" customHeight="1">
      <c r="A11202" t="inlineStr">
        <is>
          <t>Holding a dish</t>
        </is>
      </c>
      <c r="B11202" t="inlineStr">
        <is>
          <t>Tips and tricks on how to hold a dish for beginners</t>
        </is>
      </c>
      <c r="C11202"/>
      <c r="D11202"/>
      <c r="E11202" t="inlineStr">
        <is>
          <t>https://www.youtube.com/results?search_query=Tips+and+tricks+on+how+to+hold+a+dish+for+beginners&amp;sp=EgQgAXAB</t>
        </is>
      </c>
    </row>
    <row r="11203" ht="25.5" customHeight="1">
      <c r="A11203" t="inlineStr">
        <is>
          <t>Holding a dish</t>
        </is>
      </c>
      <c r="B11203" t="inlineStr">
        <is>
          <t>Steps to effectively hold a dish without dropping</t>
        </is>
      </c>
      <c r="C11203"/>
      <c r="D11203"/>
      <c r="E11203" t="inlineStr">
        <is>
          <t>https://www.youtube.com/results?search_query=Steps+to+effectively+hold+a+dish+without+dropping&amp;sp=EgQgAXAB</t>
        </is>
      </c>
    </row>
    <row r="11204" ht="25.5" customHeight="1">
      <c r="A11204" t="inlineStr">
        <is>
          <t>Putting a dish/es somewhere</t>
        </is>
      </c>
      <c r="B11204" t="inlineStr">
        <is>
          <t>How to properly store dishes</t>
        </is>
      </c>
      <c r="C11204"/>
      <c r="D11204"/>
      <c r="E11204" t="inlineStr">
        <is>
          <t>https://www.youtube.com/results?search_query=How+to+properly+store+dishes&amp;sp=EgQgAXAB</t>
        </is>
      </c>
    </row>
    <row r="11205" ht="25.5" customHeight="1">
      <c r="A11205" t="inlineStr">
        <is>
          <t>Putting a dish/es somewhere</t>
        </is>
      </c>
      <c r="B11205" t="inlineStr">
        <is>
          <t>Best ways to organize dishes in kitchen</t>
        </is>
      </c>
      <c r="C11205"/>
      <c r="D11205"/>
      <c r="E11205" t="inlineStr">
        <is>
          <t>https://www.youtube.com/results?search_query=Best+ways+to+organize+dishes+in+kitchen&amp;sp=EgQgAXAB</t>
        </is>
      </c>
    </row>
    <row r="11206" ht="25.5" customHeight="1">
      <c r="A11206" t="inlineStr">
        <is>
          <t>Putting a dish/es somewhere</t>
        </is>
      </c>
      <c r="B11206" t="inlineStr">
        <is>
          <t>Tips for placing dishes in dishwasher</t>
        </is>
      </c>
      <c r="C11206"/>
      <c r="D11206"/>
      <c r="E11206" t="inlineStr">
        <is>
          <t>https://www.youtube.com/results?search_query=Tips+for+placing+dishes+in+dishwasher&amp;sp=EgQgAXAB</t>
        </is>
      </c>
    </row>
    <row r="11207" ht="25.5" customHeight="1">
      <c r="A11207" t="inlineStr">
        <is>
          <t>Putting a dish/es somewhere</t>
        </is>
      </c>
      <c r="B11207" t="inlineStr">
        <is>
          <t>How to arrange dishes in a showcase</t>
        </is>
      </c>
      <c r="C11207"/>
      <c r="D11207"/>
      <c r="E11207" t="inlineStr">
        <is>
          <t>https://www.youtube.com/results?search_query=How+to+arrange+dishes+in+a+showcase&amp;sp=EgQgAXAB</t>
        </is>
      </c>
    </row>
    <row r="11208" ht="25.5" customHeight="1">
      <c r="A11208" t="inlineStr">
        <is>
          <t>Putting a dish/es somewhere</t>
        </is>
      </c>
      <c r="B11208" t="inlineStr">
        <is>
          <t>Day in the life of a restaurant dishwasher</t>
        </is>
      </c>
      <c r="C11208"/>
      <c r="D11208"/>
      <c r="E11208" t="inlineStr">
        <is>
          <t>https://www.youtube.com/results?search_query=Day+in+the+life+of+a+restaurant+dishwasher&amp;sp=EgQgAXAB</t>
        </is>
      </c>
    </row>
    <row r="11209" ht="25.5" customHeight="1">
      <c r="A11209" t="inlineStr">
        <is>
          <t>Putting a dish/es somewhere</t>
        </is>
      </c>
      <c r="B11209" t="inlineStr">
        <is>
          <t>Tutorial on storing dishes to save space</t>
        </is>
      </c>
      <c r="C11209"/>
      <c r="D11209"/>
      <c r="E11209" t="inlineStr">
        <is>
          <t>https://www.youtube.com/results?search_query=Tutorial+on+storing+dishes+to+save+space&amp;sp=EgQgAXAB</t>
        </is>
      </c>
    </row>
    <row r="11210" ht="25.5" customHeight="1">
      <c r="A11210" t="inlineStr">
        <is>
          <t>Putting a dish/es somewhere</t>
        </is>
      </c>
      <c r="B11210" t="inlineStr">
        <is>
          <t>How to pack dishes for moving</t>
        </is>
      </c>
      <c r="C11210"/>
      <c r="D11210"/>
      <c r="E11210" t="inlineStr">
        <is>
          <t>https://www.youtube.com/results?search_query=How+to+pack+dishes+for+moving&amp;sp=EgQgAXAB</t>
        </is>
      </c>
    </row>
    <row r="11211" ht="25.5" customHeight="1">
      <c r="A11211" t="inlineStr">
        <is>
          <t>Putting a dish/es somewhere</t>
        </is>
      </c>
      <c r="B11211" t="inlineStr">
        <is>
          <t>Decorating with dishes: best practices</t>
        </is>
      </c>
      <c r="C11211"/>
      <c r="D11211"/>
      <c r="E11211" t="inlineStr">
        <is>
          <t>https://www.youtube.com/results?search_query=Decorating+with+dishes:+best+practices&amp;sp=EgQgAXAB</t>
        </is>
      </c>
    </row>
    <row r="11212" ht="25.5" customHeight="1">
      <c r="A11212" t="inlineStr">
        <is>
          <t>Putting a dish/es somewhere</t>
        </is>
      </c>
      <c r="B11212" t="inlineStr">
        <is>
          <t>How to stack dishes in a cabinet</t>
        </is>
      </c>
      <c r="C11212"/>
      <c r="D11212"/>
      <c r="E11212" t="inlineStr">
        <is>
          <t>https://www.youtube.com/results?search_query=How+to+stack+dishes+in+a+cabinet&amp;sp=EgQgAXAB</t>
        </is>
      </c>
    </row>
    <row r="11213" ht="25.5" customHeight="1">
      <c r="A11213" t="inlineStr">
        <is>
          <t>Putting a dish/es somewhere</t>
        </is>
      </c>
      <c r="B11213" t="inlineStr">
        <is>
          <t>Safely placing dishes in a hutch tutorial</t>
        </is>
      </c>
      <c r="C11213"/>
      <c r="D11213"/>
      <c r="E11213" t="inlineStr">
        <is>
          <t>https://www.youtube.com/results?search_query=Safely+placing+dishes+in+a+hutch+tutorial&amp;sp=EgQgAXAB</t>
        </is>
      </c>
    </row>
    <row r="11214" ht="25.5" customHeight="1">
      <c r="A11214" t="inlineStr">
        <is>
          <t>Taking a dish/es from somewhere</t>
        </is>
      </c>
      <c r="B11214" t="inlineStr">
        <is>
          <t>How to safely transport dishes from one place to another</t>
        </is>
      </c>
      <c r="C11214"/>
      <c r="D11214"/>
      <c r="E11214" t="inlineStr">
        <is>
          <t>https://www.youtube.com/results?search_query=How+to+safely+transport+dishes+from+one+place+to+another&amp;sp=EgQgAXAB</t>
        </is>
      </c>
    </row>
    <row r="11215" ht="25.5" customHeight="1">
      <c r="A11215" t="inlineStr">
        <is>
          <t>Taking a dish/es from somewhere</t>
        </is>
      </c>
      <c r="B11215" t="inlineStr">
        <is>
          <t>Packing dishes for transport tutorial</t>
        </is>
      </c>
      <c r="C11215"/>
      <c r="D11215"/>
      <c r="E11215" t="inlineStr">
        <is>
          <t>https://www.youtube.com/results?search_query=Packing+dishes+for+transport+tutorial&amp;sp=EgQgAXAB</t>
        </is>
      </c>
    </row>
    <row r="11216" ht="25.5" customHeight="1">
      <c r="A11216" t="inlineStr">
        <is>
          <t>Taking a dish/es from somewhere</t>
        </is>
      </c>
      <c r="B11216" t="inlineStr">
        <is>
          <t>Day in the life of a professional caterer  food transportation</t>
        </is>
      </c>
      <c r="C11216"/>
      <c r="D11216"/>
      <c r="E11216" t="inlineStr">
        <is>
          <t>https://www.youtube.com/results?search_query=Day+in+the+life+of+a+professional+caterer++food+transportation&amp;sp=EgQgAXAB</t>
        </is>
      </c>
    </row>
    <row r="11217" ht="25.5" customHeight="1">
      <c r="A11217" t="inlineStr">
        <is>
          <t>Taking a dish/es from somewhere</t>
        </is>
      </c>
      <c r="B11217" t="inlineStr">
        <is>
          <t>How to carry dishes without dropping them</t>
        </is>
      </c>
      <c r="C11217"/>
      <c r="D11217"/>
      <c r="E11217" t="inlineStr">
        <is>
          <t>https://www.youtube.com/results?search_query=How+to+carry+dishes+without+dropping+them&amp;sp=EgQgAXAB</t>
        </is>
      </c>
    </row>
    <row r="11218" ht="25.5" customHeight="1">
      <c r="A11218" t="inlineStr">
        <is>
          <t>Taking a dish/es from somewhere</t>
        </is>
      </c>
      <c r="B11218" t="inlineStr">
        <is>
          <t>Restaurant takeaway dish packaging process</t>
        </is>
      </c>
      <c r="C11218"/>
      <c r="D11218"/>
      <c r="E11218" t="inlineStr">
        <is>
          <t>https://www.youtube.com/results?search_query=Restaurant+takeaway+dish+packaging+process&amp;sp=EgQgAXAB</t>
        </is>
      </c>
    </row>
    <row r="11219" ht="25.5" customHeight="1">
      <c r="A11219" t="inlineStr">
        <is>
          <t>Taking a dish/es from somewhere</t>
        </is>
      </c>
      <c r="B11219" t="inlineStr">
        <is>
          <t>Best practices for transporting food items</t>
        </is>
      </c>
      <c r="C11219"/>
      <c r="D11219"/>
      <c r="E11219" t="inlineStr">
        <is>
          <t>https://www.youtube.com/results?search_query=Best+practices+for+transporting+food+items&amp;sp=EgQgAXAB</t>
        </is>
      </c>
    </row>
    <row r="11220" ht="25.5" customHeight="1">
      <c r="A11220" t="inlineStr">
        <is>
          <t>Taking a dish/es from somewhere</t>
        </is>
      </c>
      <c r="B11220" t="inlineStr">
        <is>
          <t>Personal safety measures when carrying heavy dishes</t>
        </is>
      </c>
      <c r="C11220"/>
      <c r="D11220"/>
      <c r="E11220" t="inlineStr">
        <is>
          <t>https://www.youtube.com/results?search_query=Personal+safety+measures+when+carrying+heavy+dishes&amp;sp=EgQgAXAB</t>
        </is>
      </c>
    </row>
    <row r="11221" ht="25.5" customHeight="1">
      <c r="A11221" t="inlineStr">
        <is>
          <t>Taking a dish/es from somewhere</t>
        </is>
      </c>
      <c r="B11221" t="inlineStr">
        <is>
          <t>How food delivery services transport meals</t>
        </is>
      </c>
      <c r="C11221"/>
      <c r="D11221"/>
      <c r="E11221" t="inlineStr">
        <is>
          <t>https://www.youtube.com/results?search_query=How+food+delivery+services+transport+meals&amp;sp=EgQgAXAB</t>
        </is>
      </c>
    </row>
    <row r="11222" ht="25.5" customHeight="1">
      <c r="A11222" t="inlineStr">
        <is>
          <t>Taking a dish/es from somewhere</t>
        </is>
      </c>
      <c r="B11222" t="inlineStr">
        <is>
          <t>DIY guide for creating insulated food transportation solutions</t>
        </is>
      </c>
      <c r="C11222"/>
      <c r="D11222"/>
      <c r="E11222" t="inlineStr">
        <is>
          <t>https://www.youtube.com/results?search_query=DIY+guide+for+creating+insulated+food+transportation+solutions&amp;sp=EgQgAXAB</t>
        </is>
      </c>
    </row>
    <row r="11223" ht="25.5" customHeight="1">
      <c r="A11223" t="inlineStr">
        <is>
          <t>Taking a dish/es from somewhere</t>
        </is>
      </c>
      <c r="B11223" t="inlineStr">
        <is>
          <t>What to consider when transporting dishes  safety and hygiene tips</t>
        </is>
      </c>
      <c r="C11223"/>
      <c r="D11223"/>
      <c r="E11223" t="inlineStr">
        <is>
          <t>https://www.youtube.com/results?search_query=What+to+consider+when+transporting+dishes++safety+and+hygiene+tips&amp;sp=EgQgAXAB</t>
        </is>
      </c>
    </row>
    <row r="11224" ht="25.5" customHeight="1">
      <c r="A11224" t="inlineStr">
        <is>
          <t>Wash a dish/dishes</t>
        </is>
      </c>
      <c r="B11224" t="inlineStr">
        <is>
          <t>How to wash dishes by hand properly</t>
        </is>
      </c>
      <c r="C11224"/>
      <c r="D11224"/>
      <c r="E11224" t="inlineStr">
        <is>
          <t>https://www.youtube.com/results?search_query=How+to+wash+dishes+by+hand+properly&amp;sp=EgQgAXAB</t>
        </is>
      </c>
    </row>
    <row r="11225" ht="25.5" customHeight="1">
      <c r="A11225" t="inlineStr">
        <is>
          <t>Wash a dish/dishes</t>
        </is>
      </c>
      <c r="B11225" t="inlineStr">
        <is>
          <t>Effective techniques for washing dishes</t>
        </is>
      </c>
      <c r="C11225"/>
      <c r="D11225"/>
      <c r="E11225" t="inlineStr">
        <is>
          <t>https://www.youtube.com/results?search_query=Effective+techniques+for+washing+dishes&amp;sp=EgQgAXAB</t>
        </is>
      </c>
    </row>
    <row r="11226" ht="25.5" customHeight="1">
      <c r="A11226" t="inlineStr">
        <is>
          <t>Wash a dish/dishes</t>
        </is>
      </c>
      <c r="B11226" t="inlineStr">
        <is>
          <t>Tutorial on washing dishes without dishwasher</t>
        </is>
      </c>
      <c r="C11226"/>
      <c r="D11226"/>
      <c r="E11226" t="inlineStr">
        <is>
          <t>https://www.youtube.com/results?search_query=Tutorial+on+washing+dishes+without+dishwasher&amp;sp=EgQgAXAB</t>
        </is>
      </c>
    </row>
    <row r="11227" ht="25.5" customHeight="1">
      <c r="A11227" t="inlineStr">
        <is>
          <t>Wash a dish/dishes</t>
        </is>
      </c>
      <c r="B11227" t="inlineStr">
        <is>
          <t>Best dish soaps for washing dishes</t>
        </is>
      </c>
      <c r="C11227"/>
      <c r="D11227"/>
      <c r="E11227" t="inlineStr">
        <is>
          <t>https://www.youtube.com/results?search_query=Best+dish+soaps+for+washing+dishes&amp;sp=EgQgAXAB</t>
        </is>
      </c>
    </row>
    <row r="11228" ht="25.5" customHeight="1">
      <c r="A11228" t="inlineStr">
        <is>
          <t>Wash a dish/dishes</t>
        </is>
      </c>
      <c r="B11228" t="inlineStr">
        <is>
          <t>Day in the life of a dishwasher job</t>
        </is>
      </c>
      <c r="C11228"/>
      <c r="D11228"/>
      <c r="E11228" t="inlineStr">
        <is>
          <t>https://www.youtube.com/results?search_query=Day+in+the+life+of+a+dishwasher+job&amp;sp=EgQgAXAB</t>
        </is>
      </c>
    </row>
    <row r="11229" ht="25.5" customHeight="1">
      <c r="A11229" t="inlineStr">
        <is>
          <t>Wash a dish/dishes</t>
        </is>
      </c>
      <c r="B11229" t="inlineStr">
        <is>
          <t>Sanitary steps to wash dishes at home</t>
        </is>
      </c>
      <c r="C11229"/>
      <c r="D11229"/>
      <c r="E11229" t="inlineStr">
        <is>
          <t>https://www.youtube.com/results?search_query=Sanitary+steps+to+wash+dishes+at+home&amp;sp=EgQgAXAB</t>
        </is>
      </c>
    </row>
    <row r="11230" ht="25.5" customHeight="1">
      <c r="A11230" t="inlineStr">
        <is>
          <t>Wash a dish/dishes</t>
        </is>
      </c>
      <c r="B11230" t="inlineStr">
        <is>
          <t>Dishwashing routine for beginners</t>
        </is>
      </c>
      <c r="C11230"/>
      <c r="D11230"/>
      <c r="E11230" t="inlineStr">
        <is>
          <t>https://www.youtube.com/results?search_query=Dishwashing+routine+for+beginners&amp;sp=EgQgAXAB</t>
        </is>
      </c>
    </row>
    <row r="11231" ht="25.5" customHeight="1">
      <c r="A11231" t="inlineStr">
        <is>
          <t>Wash a dish/dishes</t>
        </is>
      </c>
      <c r="B11231" t="inlineStr">
        <is>
          <t>How to wash dishes fast</t>
        </is>
      </c>
      <c r="C11231"/>
      <c r="D11231"/>
      <c r="E11231" t="inlineStr">
        <is>
          <t>https://www.youtube.com/results?search_query=How+to+wash+dishes+fast&amp;sp=EgQgAXAB</t>
        </is>
      </c>
    </row>
    <row r="11232" ht="25.5" customHeight="1">
      <c r="A11232" t="inlineStr">
        <is>
          <t>Wash a dish/dishes</t>
        </is>
      </c>
      <c r="B11232" t="inlineStr">
        <is>
          <t>Guide on washing different types of dishes</t>
        </is>
      </c>
      <c r="C11232"/>
      <c r="D11232"/>
      <c r="E11232" t="inlineStr">
        <is>
          <t>https://www.youtube.com/results?search_query=Guide+on+washing+different+types+of+dishes&amp;sp=EgQgAXAB</t>
        </is>
      </c>
    </row>
    <row r="11233" ht="25.5" customHeight="1">
      <c r="A11233" t="inlineStr">
        <is>
          <t>Wash a dish/dishes</t>
        </is>
      </c>
      <c r="B11233" t="inlineStr">
        <is>
          <t>Ecofriendly ways to wash dishes</t>
        </is>
      </c>
      <c r="C11233"/>
      <c r="D11233"/>
      <c r="E11233" t="inlineStr">
        <is>
          <t>https://www.youtube.com/results?search_query=Ecofriendly+ways+to+wash+dishes&amp;sp=EgQgAXAB</t>
        </is>
      </c>
    </row>
    <row r="11234" ht="25.5" customHeight="1">
      <c r="A11234" t="inlineStr">
        <is>
          <t>Lying on a sofa/couch</t>
        </is>
      </c>
      <c r="B11234" t="inlineStr">
        <is>
          <t>How to properly lie on a sofa</t>
        </is>
      </c>
      <c r="C11234"/>
      <c r="D11234"/>
      <c r="E11234" t="inlineStr">
        <is>
          <t>https://www.youtube.com/results?search_query=How+to+properly+lie+on+a+sofa&amp;sp=EgQgAXAB</t>
        </is>
      </c>
    </row>
    <row r="11235" ht="25.5" customHeight="1">
      <c r="A11235" t="inlineStr">
        <is>
          <t>Lying on a sofa/couch</t>
        </is>
      </c>
      <c r="B11235" t="inlineStr">
        <is>
          <t>Essential positions for lying on a couch</t>
        </is>
      </c>
      <c r="C11235"/>
      <c r="D11235"/>
      <c r="E11235" t="inlineStr">
        <is>
          <t>https://www.youtube.com/results?search_query=Essential+positions+for+lying+on+a+couch&amp;sp=EgQgAXAB</t>
        </is>
      </c>
    </row>
    <row r="11236" ht="25.5" customHeight="1">
      <c r="A11236" t="inlineStr">
        <is>
          <t>Lying on a sofa/couch</t>
        </is>
      </c>
      <c r="B11236" t="inlineStr">
        <is>
          <t>Day in the life of a physical therapist: Correct ways to lie on a sofa</t>
        </is>
      </c>
      <c r="C11236"/>
      <c r="D11236"/>
      <c r="E11236" t="inlineStr">
        <is>
          <t>https://www.youtube.com/results?search_query=Day+in+the+life+of+a+physical+therapist:+Correct+ways+to+lie+on+a+sofa&amp;sp=EgQgAXAB</t>
        </is>
      </c>
    </row>
    <row r="11237" ht="25.5" customHeight="1">
      <c r="A11237" t="inlineStr">
        <is>
          <t>Lying on a sofa/couch</t>
        </is>
      </c>
      <c r="B11237" t="inlineStr">
        <is>
          <t>Proper lying positions on a couch for spine health</t>
        </is>
      </c>
      <c r="C11237"/>
      <c r="D11237"/>
      <c r="E11237" t="inlineStr">
        <is>
          <t>https://www.youtube.com/results?search_query=Proper+lying+positions+on+a+couch+for+spine+health&amp;sp=EgQgAXAB</t>
        </is>
      </c>
    </row>
    <row r="11238" ht="25.5" customHeight="1">
      <c r="A11238" t="inlineStr">
        <is>
          <t>Lying on a sofa/couch</t>
        </is>
      </c>
      <c r="B11238" t="inlineStr">
        <is>
          <t>Best ways to lie on a sofa for a power nap</t>
        </is>
      </c>
      <c r="C11238"/>
      <c r="D11238"/>
      <c r="E11238" t="inlineStr">
        <is>
          <t>https://www.youtube.com/results?search_query=Best+ways+to+lie+on+a+sofa+for+a+power+nap&amp;sp=EgQgAXAB</t>
        </is>
      </c>
    </row>
    <row r="11239" ht="25.5" customHeight="1">
      <c r="A11239" t="inlineStr">
        <is>
          <t>Lying on a sofa/couch</t>
        </is>
      </c>
      <c r="B11239" t="inlineStr">
        <is>
          <t>Yoga instructions: Variations of lying on a couch</t>
        </is>
      </c>
      <c r="C11239"/>
      <c r="D11239"/>
      <c r="E11239" t="inlineStr">
        <is>
          <t>https://www.youtube.com/results?search_query=Yoga+instructions:+Variations+of+lying+on+a+couch&amp;sp=EgQgAXAB</t>
        </is>
      </c>
    </row>
    <row r="11240" ht="25.5" customHeight="1">
      <c r="A11240" t="inlineStr">
        <is>
          <t>Lying on a sofa/couch</t>
        </is>
      </c>
      <c r="B11240" t="inlineStr">
        <is>
          <t>Ergonomics: How to lie on a sofa without back pain</t>
        </is>
      </c>
      <c r="C11240"/>
      <c r="D11240"/>
      <c r="E11240" t="inlineStr">
        <is>
          <t>https://www.youtube.com/results?search_query=Ergonomics:+How+to+lie+on+a+sofa+without+back+pain&amp;sp=EgQgAXAB</t>
        </is>
      </c>
    </row>
    <row r="11241" ht="25.5" customHeight="1">
      <c r="A11241" t="inlineStr">
        <is>
          <t>Lying on a sofa/couch</t>
        </is>
      </c>
      <c r="B11241" t="inlineStr">
        <is>
          <t>How to make lying on a couch more comfortable</t>
        </is>
      </c>
      <c r="C11241"/>
      <c r="D11241"/>
      <c r="E11241" t="inlineStr">
        <is>
          <t>https://www.youtube.com/results?search_query=How+to+make+lying+on+a+couch+more+comfortable&amp;sp=EgQgAXAB</t>
        </is>
      </c>
    </row>
    <row r="11242" ht="25.5" customHeight="1">
      <c r="A11242" t="inlineStr">
        <is>
          <t>Lying on a sofa/couch</t>
        </is>
      </c>
      <c r="B11242" t="inlineStr">
        <is>
          <t>Techniques on lying on a couch for better relaxation</t>
        </is>
      </c>
      <c r="C11242"/>
      <c r="D11242"/>
      <c r="E11242" t="inlineStr">
        <is>
          <t>https://www.youtube.com/results?search_query=Techniques+on+lying+on+a+couch+for+better+relaxation&amp;sp=EgQgAXAB</t>
        </is>
      </c>
    </row>
    <row r="11243" ht="25.5" customHeight="1">
      <c r="A11243" t="inlineStr">
        <is>
          <t>Lying on a sofa/couch</t>
        </is>
      </c>
      <c r="B11243" t="inlineStr">
        <is>
          <t>Physiotherapy tips: How to lie on a sofa after back surgery</t>
        </is>
      </c>
      <c r="C11243"/>
      <c r="D11243"/>
      <c r="E11243" t="inlineStr">
        <is>
          <t>https://www.youtube.com/results?search_query=Physiotherapy+tips:+How+to+lie+on+a+sofa+after+back+surgery&amp;sp=EgQgAXAB</t>
        </is>
      </c>
    </row>
    <row r="11244" ht="25.5" customHeight="1">
      <c r="A11244" t="inlineStr">
        <is>
          <t>Sitting on sofa/couch</t>
        </is>
      </c>
      <c r="B11244" t="inlineStr">
        <is>
          <t>How to choose the perfect sofa for your livingroom</t>
        </is>
      </c>
      <c r="C11244"/>
      <c r="D11244"/>
      <c r="E11244" t="inlineStr">
        <is>
          <t>https://www.youtube.com/results?search_query=How+to+choose+the+perfect+sofa+for+your+livingroom&amp;sp=EgQgAXAB</t>
        </is>
      </c>
    </row>
    <row r="11245" ht="25.5" customHeight="1">
      <c r="A11245" t="inlineStr">
        <is>
          <t>Sitting on sofa/couch</t>
        </is>
      </c>
      <c r="B11245" t="inlineStr">
        <is>
          <t>Comfortable couch sitting positions</t>
        </is>
      </c>
      <c r="C11245"/>
      <c r="D11245"/>
      <c r="E11245" t="inlineStr">
        <is>
          <t>https://www.youtube.com/results?search_query=Comfortable+couch+sitting+positions&amp;sp=EgQgAXAB</t>
        </is>
      </c>
    </row>
    <row r="11246" ht="25.5" customHeight="1">
      <c r="A11246" t="inlineStr">
        <is>
          <t>Sitting on sofa/couch</t>
        </is>
      </c>
      <c r="B11246" t="inlineStr">
        <is>
          <t>Day in the life of a couch potato</t>
        </is>
      </c>
      <c r="C11246"/>
      <c r="D11246"/>
      <c r="E11246" t="inlineStr">
        <is>
          <t>https://www.youtube.com/results?search_query=Day+in+the+life+of+a+couch+potato&amp;sp=EgQgAXAB</t>
        </is>
      </c>
    </row>
    <row r="11247" ht="25.5" customHeight="1">
      <c r="A11247" t="inlineStr">
        <is>
          <t>Sitting on sofa/couch</t>
        </is>
      </c>
      <c r="B11247" t="inlineStr">
        <is>
          <t>How to clean your sofa effectively</t>
        </is>
      </c>
      <c r="C11247"/>
      <c r="D11247"/>
      <c r="E11247" t="inlineStr">
        <is>
          <t>https://www.youtube.com/results?search_query=How+to+clean+your+sofa+effectively&amp;sp=EgQgAXAB</t>
        </is>
      </c>
    </row>
    <row r="11248" ht="25.5" customHeight="1">
      <c r="A11248" t="inlineStr">
        <is>
          <t>Sitting on sofa/couch</t>
        </is>
      </c>
      <c r="B11248" t="inlineStr">
        <is>
          <t>Different ways to decorate your sofa</t>
        </is>
      </c>
      <c r="C11248"/>
      <c r="D11248"/>
      <c r="E11248" t="inlineStr">
        <is>
          <t>https://www.youtube.com/results?search_query=Different+ways+to+decorate+your+sofa&amp;sp=EgQgAXAB</t>
        </is>
      </c>
    </row>
    <row r="11249" ht="25.5" customHeight="1">
      <c r="A11249" t="inlineStr">
        <is>
          <t>Sitting on sofa/couch</t>
        </is>
      </c>
      <c r="B11249" t="inlineStr">
        <is>
          <t>How to arrange your living room with a sofa</t>
        </is>
      </c>
      <c r="C11249"/>
      <c r="D11249"/>
      <c r="E11249" t="inlineStr">
        <is>
          <t>https://www.youtube.com/results?search_query=How+to+arrange+your+living+room+with+a+sofa&amp;sp=EgQgAXAB</t>
        </is>
      </c>
    </row>
    <row r="11250" ht="25.5" customHeight="1">
      <c r="A11250" t="inlineStr">
        <is>
          <t>Sitting on sofa/couch</t>
        </is>
      </c>
      <c r="B11250" t="inlineStr">
        <is>
          <t>Couch exercises to do while watching TV</t>
        </is>
      </c>
      <c r="C11250"/>
      <c r="D11250"/>
      <c r="E11250" t="inlineStr">
        <is>
          <t>https://www.youtube.com/results?search_query=Couch+exercises+to+do+while+watching+TV&amp;sp=EgQgAXAB</t>
        </is>
      </c>
    </row>
    <row r="11251" ht="25.5" customHeight="1">
      <c r="A11251" t="inlineStr">
        <is>
          <t>Sitting on sofa/couch</t>
        </is>
      </c>
      <c r="B11251" t="inlineStr">
        <is>
          <t>How to protect your sofa from spills and stains</t>
        </is>
      </c>
      <c r="C11251"/>
      <c r="D11251"/>
      <c r="E11251" t="inlineStr">
        <is>
          <t>https://www.youtube.com/results?search_query=How+to+protect+your+sofa+from+spills+and+stains&amp;sp=EgQgAXAB</t>
        </is>
      </c>
    </row>
    <row r="11252" ht="25.5" customHeight="1">
      <c r="A11252" t="inlineStr">
        <is>
          <t>Sitting on sofa/couch</t>
        </is>
      </c>
      <c r="B11252" t="inlineStr">
        <is>
          <t>The right method to sit on a sofa for spinal health</t>
        </is>
      </c>
      <c r="C11252"/>
      <c r="D11252"/>
      <c r="E11252" t="inlineStr">
        <is>
          <t>https://www.youtube.com/results?search_query=The+right+method+to+sit+on+a+sofa+for+spinal+health&amp;sp=EgQgAXAB</t>
        </is>
      </c>
    </row>
    <row r="11253" ht="25.5" customHeight="1">
      <c r="A11253" t="inlineStr">
        <is>
          <t>Sitting on sofa/couch</t>
        </is>
      </c>
      <c r="B11253" t="inlineStr">
        <is>
          <t>DIY sofa or couch makeover ideas</t>
        </is>
      </c>
      <c r="C11253"/>
      <c r="D11253"/>
      <c r="E11253" t="inlineStr">
        <is>
          <t>https://www.youtube.com/results?search_query=DIY+sofa+or+couch+makeover+ideas&amp;sp=EgQgAXAB</t>
        </is>
      </c>
    </row>
    <row r="11254" ht="25.5" customHeight="1">
      <c r="A11254" t="inlineStr">
        <is>
          <t>Lying on the floor</t>
        </is>
      </c>
      <c r="B11254" t="inlineStr">
        <is>
          <t>How to properly lie on the floor for back pain relief</t>
        </is>
      </c>
      <c r="C11254"/>
      <c r="D11254"/>
      <c r="E11254" t="inlineStr">
        <is>
          <t>https://www.youtube.com/results?search_query=How+to+properly+lie+on+the+floor+for+back+pain+relief&amp;sp=EgQgAXAB</t>
        </is>
      </c>
    </row>
    <row r="11255" ht="25.5" customHeight="1">
      <c r="A11255" t="inlineStr">
        <is>
          <t>Lying on the floor</t>
        </is>
      </c>
      <c r="B11255" t="inlineStr">
        <is>
          <t>Floor exercises for core strengthening</t>
        </is>
      </c>
      <c r="C11255"/>
      <c r="D11255"/>
      <c r="E11255" t="inlineStr">
        <is>
          <t>https://www.youtube.com/results?search_query=Floor+exercises+for+core+strengthening&amp;sp=EgQgAXAB</t>
        </is>
      </c>
    </row>
    <row r="11256" ht="25.5" customHeight="1">
      <c r="A11256" t="inlineStr">
        <is>
          <t>Lying on the floor</t>
        </is>
      </c>
      <c r="B11256" t="inlineStr">
        <is>
          <t>Day in the life of a yoga practitioner</t>
        </is>
      </c>
      <c r="C11256"/>
      <c r="D11256"/>
      <c r="E11256" t="inlineStr">
        <is>
          <t>https://www.youtube.com/results?search_query=Day+in+the+life+of+a+yoga+practitioner&amp;sp=EgQgAXAB</t>
        </is>
      </c>
    </row>
    <row r="11257" ht="25.5" customHeight="1">
      <c r="A11257" t="inlineStr">
        <is>
          <t>Lying on the floor</t>
        </is>
      </c>
      <c r="B11257" t="inlineStr">
        <is>
          <t>How to do floor meditation for beginners</t>
        </is>
      </c>
      <c r="C11257"/>
      <c r="D11257"/>
      <c r="E11257" t="inlineStr">
        <is>
          <t>https://www.youtube.com/results?search_query=How+to+do+floor+meditation+for+beginners&amp;sp=EgQgAXAB</t>
        </is>
      </c>
    </row>
    <row r="11258" ht="25.5" customHeight="1">
      <c r="A11258" t="inlineStr">
        <is>
          <t>Lying on the floor</t>
        </is>
      </c>
      <c r="B11258" t="inlineStr">
        <is>
          <t>Step by step floor stretching routines</t>
        </is>
      </c>
      <c r="C11258"/>
      <c r="D11258"/>
      <c r="E11258" t="inlineStr">
        <is>
          <t>https://www.youtube.com/results?search_query=Step+by+step+floor+stretching+routines&amp;sp=EgQgAXAB</t>
        </is>
      </c>
    </row>
    <row r="11259" ht="25.5" customHeight="1">
      <c r="A11259" t="inlineStr">
        <is>
          <t>Lying on the floor</t>
        </is>
      </c>
      <c r="B11259" t="inlineStr">
        <is>
          <t>Comfortable ways to lie on the floor</t>
        </is>
      </c>
      <c r="C11259"/>
      <c r="D11259"/>
      <c r="E11259" t="inlineStr">
        <is>
          <t>https://www.youtube.com/results?search_query=Comfortable+ways+to+lie+on+the+floor&amp;sp=EgQgAXAB</t>
        </is>
      </c>
    </row>
    <row r="11260" ht="25.5" customHeight="1">
      <c r="A11260" t="inlineStr">
        <is>
          <t>Lying on the floor</t>
        </is>
      </c>
      <c r="B11260" t="inlineStr">
        <is>
          <t>Floor workouts to improve flexibility</t>
        </is>
      </c>
      <c r="C11260"/>
      <c r="D11260"/>
      <c r="E11260" t="inlineStr">
        <is>
          <t>https://www.youtube.com/results?search_query=Floor+workouts+to+improve+flexibility&amp;sp=EgQgAXAB</t>
        </is>
      </c>
    </row>
    <row r="11261" ht="25.5" customHeight="1">
      <c r="A11261" t="inlineStr">
        <is>
          <t>Lying on the floor</t>
        </is>
      </c>
      <c r="B11261" t="inlineStr">
        <is>
          <t>Guidelines for safe sleeping on the floor</t>
        </is>
      </c>
      <c r="C11261"/>
      <c r="D11261"/>
      <c r="E11261" t="inlineStr">
        <is>
          <t>https://www.youtube.com/results?search_query=Guidelines+for+safe+sleeping+on+the+floor&amp;sp=EgQgAXAB</t>
        </is>
      </c>
    </row>
    <row r="11262" ht="25.5" customHeight="1">
      <c r="A11262" t="inlineStr">
        <is>
          <t>Lying on the floor</t>
        </is>
      </c>
      <c r="B11262" t="inlineStr">
        <is>
          <t>Exercises to do while lying on the floor</t>
        </is>
      </c>
      <c r="C11262"/>
      <c r="D11262"/>
      <c r="E11262" t="inlineStr">
        <is>
          <t>https://www.youtube.com/results?search_query=Exercises+to+do+while+lying+on+the+floor&amp;sp=EgQgAXAB</t>
        </is>
      </c>
    </row>
    <row r="11263" ht="25.5" customHeight="1">
      <c r="A11263" t="inlineStr">
        <is>
          <t>Lying on the floor</t>
        </is>
      </c>
      <c r="B11263" t="inlineStr">
        <is>
          <t>Floor yoga poses for relaxation and stress relief</t>
        </is>
      </c>
      <c r="C11263"/>
      <c r="D11263"/>
      <c r="E11263" t="inlineStr">
        <is>
          <t>https://www.youtube.com/results?search_query=Floor+yoga+poses+for+relaxation+and+stress+relief&amp;sp=EgQgAXAB</t>
        </is>
      </c>
    </row>
    <row r="11264" ht="25.5" customHeight="1">
      <c r="A11264" t="inlineStr">
        <is>
          <t>Sitting on the floor</t>
        </is>
      </c>
      <c r="B11264" t="inlineStr">
        <is>
          <t>How to sit on the floor with correct posture</t>
        </is>
      </c>
      <c r="C11264"/>
      <c r="D11264"/>
      <c r="E11264" t="inlineStr">
        <is>
          <t>https://www.youtube.com/results?search_query=How+to+sit+on+the+floor+with+correct+posture&amp;sp=EgQgAXAB</t>
        </is>
      </c>
    </row>
    <row r="11265" ht="25.5" customHeight="1">
      <c r="A11265" t="inlineStr">
        <is>
          <t>Sitting on the floor</t>
        </is>
      </c>
      <c r="B11265" t="inlineStr">
        <is>
          <t>Benefits of sitting on the floor</t>
        </is>
      </c>
      <c r="C11265"/>
      <c r="D11265"/>
      <c r="E11265" t="inlineStr">
        <is>
          <t>https://www.youtube.com/results?search_query=Benefits+of+sitting+on+the+floor&amp;sp=EgQgAXAB</t>
        </is>
      </c>
    </row>
    <row r="11266" ht="25.5" customHeight="1">
      <c r="A11266" t="inlineStr">
        <is>
          <t>Sitting on the floor</t>
        </is>
      </c>
      <c r="B11266" t="inlineStr">
        <is>
          <t>How to train yourself to sit on the floor</t>
        </is>
      </c>
      <c r="C11266"/>
      <c r="D11266"/>
      <c r="E11266" t="inlineStr">
        <is>
          <t>https://www.youtube.com/results?search_query=How+to+train+yourself+to+sit+on+the+floor&amp;sp=EgQgAXAB</t>
        </is>
      </c>
    </row>
    <row r="11267" ht="25.5" customHeight="1">
      <c r="A11267" t="inlineStr">
        <is>
          <t>Sitting on the floor</t>
        </is>
      </c>
      <c r="B11267" t="inlineStr">
        <is>
          <t>Exercises for sitting on the floor</t>
        </is>
      </c>
      <c r="C11267"/>
      <c r="D11267"/>
      <c r="E11267" t="inlineStr">
        <is>
          <t>https://www.youtube.com/results?search_query=Exercises+for+sitting+on+the+floor&amp;sp=EgQgAXAB</t>
        </is>
      </c>
    </row>
    <row r="11268" ht="25.5" customHeight="1">
      <c r="A11268" t="inlineStr">
        <is>
          <t>Sitting on the floor</t>
        </is>
      </c>
      <c r="B11268" t="inlineStr">
        <is>
          <t>Cultural practices involving sitting on the floor</t>
        </is>
      </c>
      <c r="C11268"/>
      <c r="D11268"/>
      <c r="E11268" t="inlineStr">
        <is>
          <t>https://www.youtube.com/results?search_query=Cultural+practices+involving+sitting+on+the+floor&amp;sp=EgQgAXAB</t>
        </is>
      </c>
    </row>
    <row r="11269" ht="25.5" customHeight="1">
      <c r="A11269" t="inlineStr">
        <is>
          <t>Sitting on the floor</t>
        </is>
      </c>
      <c r="B11269" t="inlineStr">
        <is>
          <t>Yoga sequences for sitting on the floor</t>
        </is>
      </c>
      <c r="C11269"/>
      <c r="D11269"/>
      <c r="E11269" t="inlineStr">
        <is>
          <t>https://www.youtube.com/results?search_query=Yoga+sequences+for+sitting+on+the+floor&amp;sp=EgQgAXAB</t>
        </is>
      </c>
    </row>
    <row r="11270" ht="25.5" customHeight="1">
      <c r="A11270" t="inlineStr">
        <is>
          <t>Sitting on the floor</t>
        </is>
      </c>
      <c r="B11270" t="inlineStr">
        <is>
          <t>Day in the life of a Yoga teacher sitting on the floor</t>
        </is>
      </c>
      <c r="C11270"/>
      <c r="D11270"/>
      <c r="E11270" t="inlineStr">
        <is>
          <t>https://www.youtube.com/results?search_query=Day+in+the+life+of+a+Yoga+teacher+sitting+on+the+floor&amp;sp=EgQgAXAB</t>
        </is>
      </c>
    </row>
    <row r="11271" ht="25.5" customHeight="1">
      <c r="A11271" t="inlineStr">
        <is>
          <t>Sitting on the floor</t>
        </is>
      </c>
      <c r="B11271" t="inlineStr">
        <is>
          <t>Productivity hacks for working while sitting on the floor</t>
        </is>
      </c>
      <c r="C11271"/>
      <c r="D11271"/>
      <c r="E11271" t="inlineStr">
        <is>
          <t>https://www.youtube.com/results?search_query=Productivity+hacks+for+working+while+sitting+on+the+floor&amp;sp=EgQgAXAB</t>
        </is>
      </c>
    </row>
    <row r="11272" ht="25.5" customHeight="1">
      <c r="A11272" t="inlineStr">
        <is>
          <t>Sitting on the floor</t>
        </is>
      </c>
      <c r="B11272" t="inlineStr">
        <is>
          <t>Meditation techniques while sitting on the floor</t>
        </is>
      </c>
      <c r="C11272"/>
      <c r="D11272"/>
      <c r="E11272" t="inlineStr">
        <is>
          <t>https://www.youtube.com/results?search_query=Meditation+techniques+while+sitting+on+the+floor&amp;sp=EgQgAXAB</t>
        </is>
      </c>
    </row>
    <row r="11273" ht="25.5" customHeight="1">
      <c r="A11273" t="inlineStr">
        <is>
          <t>Sitting on the floor</t>
        </is>
      </c>
      <c r="B11273" t="inlineStr">
        <is>
          <t>Therapeutic effects of floor sitting</t>
        </is>
      </c>
      <c r="C11273"/>
      <c r="D11273"/>
      <c r="E11273" t="inlineStr">
        <is>
          <t>https://www.youtube.com/results?search_query=Therapeutic+effects+of+floor+sitting&amp;sp=EgQgAXAB</t>
        </is>
      </c>
    </row>
    <row r="11274" ht="25.5" customHeight="1">
      <c r="A11274" t="inlineStr">
        <is>
          <t>Throwing something on the floor</t>
        </is>
      </c>
      <c r="B11274" t="inlineStr">
        <is>
          <t>How to properly throw a Frisbee</t>
        </is>
      </c>
      <c r="C11274"/>
      <c r="D11274"/>
      <c r="E11274" t="inlineStr">
        <is>
          <t>https://www.youtube.com/results?search_query=How+to+properly+throw+a+Frisbee&amp;sp=EgQgAXAB</t>
        </is>
      </c>
    </row>
    <row r="11275" ht="25.5" customHeight="1">
      <c r="A11275" t="inlineStr">
        <is>
          <t>Throwing something on the floor</t>
        </is>
      </c>
      <c r="B11275" t="inlineStr">
        <is>
          <t>Correct technique of throwing javelin</t>
        </is>
      </c>
      <c r="C11275"/>
      <c r="D11275"/>
      <c r="E11275" t="inlineStr">
        <is>
          <t>https://www.youtube.com/results?search_query=Correct+technique+of+throwing+javelin&amp;sp=EgQgAXAB</t>
        </is>
      </c>
    </row>
    <row r="11276" ht="25.5" customHeight="1">
      <c r="A11276" t="inlineStr">
        <is>
          <t>Throwing something on the floor</t>
        </is>
      </c>
      <c r="B11276" t="inlineStr">
        <is>
          <t>How to throw a bowling ball with precision</t>
        </is>
      </c>
      <c r="C11276"/>
      <c r="D11276"/>
      <c r="E11276" t="inlineStr">
        <is>
          <t>https://www.youtube.com/results?search_query=How+to+throw+a+bowling+ball+with+precision&amp;sp=EgQgAXAB</t>
        </is>
      </c>
    </row>
    <row r="11277" ht="25.5" customHeight="1">
      <c r="A11277" t="inlineStr">
        <is>
          <t>Throwing something on the floor</t>
        </is>
      </c>
      <c r="B11277" t="inlineStr">
        <is>
          <t>Physics behind throwing objects</t>
        </is>
      </c>
      <c r="C11277"/>
      <c r="D11277"/>
      <c r="E11277" t="inlineStr">
        <is>
          <t>https://www.youtube.com/results?search_query=Physics+behind+throwing+objects&amp;sp=EgQgAXAB</t>
        </is>
      </c>
    </row>
    <row r="11278" ht="25.5" customHeight="1">
      <c r="A11278" t="inlineStr">
        <is>
          <t>Throwing something on the floor</t>
        </is>
      </c>
      <c r="B11278" t="inlineStr">
        <is>
          <t>Day in the life of a discus thrower</t>
        </is>
      </c>
      <c r="C11278"/>
      <c r="D11278"/>
      <c r="E11278" t="inlineStr">
        <is>
          <t>https://www.youtube.com/results?search_query=Day+in+the+life+of+a+discus+thrower&amp;sp=EgQgAXAB</t>
        </is>
      </c>
    </row>
    <row r="11279" ht="25.5" customHeight="1">
      <c r="A11279" t="inlineStr">
        <is>
          <t>Throwing something on the floor</t>
        </is>
      </c>
      <c r="B11279" t="inlineStr">
        <is>
          <t>How to safely throw away broken glass</t>
        </is>
      </c>
      <c r="C11279"/>
      <c r="D11279"/>
      <c r="E11279" t="inlineStr">
        <is>
          <t>https://www.youtube.com/results?search_query=How+to+safely+throw+away+broken+glass&amp;sp=EgQgAXAB</t>
        </is>
      </c>
    </row>
    <row r="11280" ht="25.5" customHeight="1">
      <c r="A11280" t="inlineStr">
        <is>
          <t>Throwing something on the floor</t>
        </is>
      </c>
      <c r="B11280" t="inlineStr">
        <is>
          <t>Tutorial on throwing pottery on a wheel</t>
        </is>
      </c>
      <c r="C11280"/>
      <c r="D11280"/>
      <c r="E11280" t="inlineStr">
        <is>
          <t>https://www.youtube.com/results?search_query=Tutorial+on+throwing+pottery+on+a+wheel&amp;sp=EgQgAXAB</t>
        </is>
      </c>
    </row>
    <row r="11281" ht="25.5" customHeight="1">
      <c r="A11281" t="inlineStr">
        <is>
          <t>Throwing something on the floor</t>
        </is>
      </c>
      <c r="B11281" t="inlineStr">
        <is>
          <t>Throwing unusual objects challenge videos</t>
        </is>
      </c>
      <c r="C11281"/>
      <c r="D11281"/>
      <c r="E11281" t="inlineStr">
        <is>
          <t>https://www.youtube.com/results?search_query=Throwing+unusual+objects+challenge+videos&amp;sp=EgQgAXAB</t>
        </is>
      </c>
    </row>
    <row r="11282" ht="25.5" customHeight="1">
      <c r="A11282" t="inlineStr">
        <is>
          <t>Throwing something on the floor</t>
        </is>
      </c>
      <c r="B11282" t="inlineStr">
        <is>
          <t>How not to throw items to avoid damage</t>
        </is>
      </c>
      <c r="C11282"/>
      <c r="D11282"/>
      <c r="E11282" t="inlineStr">
        <is>
          <t>https://www.youtube.com/results?search_query=How+not+to+throw+items+to+avoid+damage&amp;sp=EgQgAXAB</t>
        </is>
      </c>
    </row>
    <row r="11283" ht="25.5" customHeight="1">
      <c r="A11283" t="inlineStr">
        <is>
          <t>Throwing something on the floor</t>
        </is>
      </c>
      <c r="B11283" t="inlineStr">
        <is>
          <t>Experiment: what happens when you throw an item on the floor</t>
        </is>
      </c>
      <c r="C11283"/>
      <c r="D11283"/>
      <c r="E11283" t="inlineStr">
        <is>
          <t>https://www.youtube.com/results?search_query=Experiment:+what+happens+when+you+throw+an+item+on+the+floor&amp;sp=EgQgAXAB</t>
        </is>
      </c>
    </row>
    <row r="11284" ht="25.5" customHeight="1">
      <c r="A11284" t="inlineStr">
        <is>
          <t>Tidying something on the floor</t>
        </is>
      </c>
      <c r="B11284" t="inlineStr">
        <is>
          <t>How to tidy up things on the floor quickly</t>
        </is>
      </c>
      <c r="C11284"/>
      <c r="D11284"/>
      <c r="E11284" t="inlineStr">
        <is>
          <t>https://www.youtube.com/results?search_query=How+to+tidy+up+things+on+the+floor+quickly&amp;sp=EgQgAXAB</t>
        </is>
      </c>
    </row>
    <row r="11285" ht="25.5" customHeight="1">
      <c r="A11285" t="inlineStr">
        <is>
          <t>Tidying something on the floor</t>
        </is>
      </c>
      <c r="B11285" t="inlineStr">
        <is>
          <t>Effective methods to clean floor messes</t>
        </is>
      </c>
      <c r="C11285"/>
      <c r="D11285"/>
      <c r="E11285" t="inlineStr">
        <is>
          <t>https://www.youtube.com/results?search_query=Effective+methods+to+clean+floor+messes&amp;sp=EgQgAXAB</t>
        </is>
      </c>
    </row>
    <row r="11286" ht="25.5" customHeight="1">
      <c r="A11286" t="inlineStr">
        <is>
          <t>Tidying something on the floor</t>
        </is>
      </c>
      <c r="B11286" t="inlineStr">
        <is>
          <t>How to organize stuff on the floor</t>
        </is>
      </c>
      <c r="C11286"/>
      <c r="D11286"/>
      <c r="E11286" t="inlineStr">
        <is>
          <t>https://www.youtube.com/results?search_query=How+to+organize+stuff+on+the+floor&amp;sp=EgQgAXAB</t>
        </is>
      </c>
    </row>
    <row r="11287" ht="25.5" customHeight="1">
      <c r="A11287" t="inlineStr">
        <is>
          <t>Tidying something on the floor</t>
        </is>
      </c>
      <c r="B11287" t="inlineStr">
        <is>
          <t>Step by step guide to tidying things on the floor</t>
        </is>
      </c>
      <c r="C11287"/>
      <c r="D11287"/>
      <c r="E11287" t="inlineStr">
        <is>
          <t>https://www.youtube.com/results?search_query=Step+by+step+guide+to+tidying+things+on+the+floor&amp;sp=EgQgAXAB</t>
        </is>
      </c>
    </row>
    <row r="11288" ht="25.5" customHeight="1">
      <c r="A11288" t="inlineStr">
        <is>
          <t>Tidying something on the floor</t>
        </is>
      </c>
      <c r="B11288" t="inlineStr">
        <is>
          <t>Cleaning hacks for floor messes</t>
        </is>
      </c>
      <c r="C11288"/>
      <c r="D11288"/>
      <c r="E11288" t="inlineStr">
        <is>
          <t>https://www.youtube.com/results?search_query=Cleaning+hacks+for+floor+messes&amp;sp=EgQgAXAB</t>
        </is>
      </c>
    </row>
    <row r="11289" ht="25.5" customHeight="1">
      <c r="A11289" t="inlineStr">
        <is>
          <t>Tidying something on the floor</t>
        </is>
      </c>
      <c r="B11289" t="inlineStr">
        <is>
          <t>Top tips for tidying items on the floor</t>
        </is>
      </c>
      <c r="C11289"/>
      <c r="D11289"/>
      <c r="E11289" t="inlineStr">
        <is>
          <t>https://www.youtube.com/results?search_query=Top+tips+for+tidying+items+on+the+floor&amp;sp=EgQgAXAB</t>
        </is>
      </c>
    </row>
    <row r="11290" ht="25.5" customHeight="1">
      <c r="A11290" t="inlineStr">
        <is>
          <t>Tidying something on the floor</t>
        </is>
      </c>
      <c r="B11290" t="inlineStr">
        <is>
          <t>Day in the life of a professional cleaner  floor tidying methods</t>
        </is>
      </c>
      <c r="C11290"/>
      <c r="D11290"/>
      <c r="E11290" t="inlineStr">
        <is>
          <t>https://www.youtube.com/results?search_query=Day+in+the+life+of+a+professional+cleaner++floor+tidying+methods&amp;sp=EgQgAXAB</t>
        </is>
      </c>
    </row>
    <row r="11291" ht="25.5" customHeight="1">
      <c r="A11291" t="inlineStr">
        <is>
          <t>Tidying something on the floor</t>
        </is>
      </c>
      <c r="B11291" t="inlineStr">
        <is>
          <t>How to keep your floor tidy and clean</t>
        </is>
      </c>
      <c r="C11291"/>
      <c r="D11291"/>
      <c r="E11291" t="inlineStr">
        <is>
          <t>https://www.youtube.com/results?search_query=How+to+keep+your+floor+tidy+and+clean&amp;sp=EgQgAXAB</t>
        </is>
      </c>
    </row>
    <row r="11292" ht="25.5" customHeight="1">
      <c r="A11292" t="inlineStr">
        <is>
          <t>Tidying something on the floor</t>
        </is>
      </c>
      <c r="B11292" t="inlineStr">
        <is>
          <t>Professional advice on tidying things on the floor</t>
        </is>
      </c>
      <c r="C11292"/>
      <c r="D11292"/>
      <c r="E11292" t="inlineStr">
        <is>
          <t>https://www.youtube.com/results?search_query=Professional+advice+on+tidying+things+on+the+floor&amp;sp=EgQgAXAB</t>
        </is>
      </c>
    </row>
    <row r="11293" ht="25.5" customHeight="1">
      <c r="A11293" t="inlineStr">
        <is>
          <t>Tidying something on the floor</t>
        </is>
      </c>
      <c r="B11293" t="inlineStr">
        <is>
          <t>Easy and quick ways to tidy something on the floor</t>
        </is>
      </c>
      <c r="C11293"/>
      <c r="D11293"/>
      <c r="E11293" t="inlineStr">
        <is>
          <t>https://www.youtube.com/results?search_query=Easy+and+quick+ways+to+tidy+something+on+the+floor&amp;sp=EgQgAXAB</t>
        </is>
      </c>
    </row>
    <row r="11294" ht="25.5" customHeight="1">
      <c r="A11294" t="inlineStr">
        <is>
          <t>Holding some medicine</t>
        </is>
      </c>
      <c r="B11294" t="inlineStr">
        <is>
          <t>How to correctly hold and administer medicine</t>
        </is>
      </c>
      <c r="C11294"/>
      <c r="D11294"/>
      <c r="E11294" t="inlineStr">
        <is>
          <t>https://www.youtube.com/results?search_query=How+to+correctly+hold+and+administer+medicine&amp;sp=EgQgAXAB</t>
        </is>
      </c>
    </row>
    <row r="11295" ht="25.5" customHeight="1">
      <c r="A11295" t="inlineStr">
        <is>
          <t>Holding some medicine</t>
        </is>
      </c>
      <c r="B11295" t="inlineStr">
        <is>
          <t>Demonstrations on holding different forms of medicine</t>
        </is>
      </c>
      <c r="C11295"/>
      <c r="D11295"/>
      <c r="E11295" t="inlineStr">
        <is>
          <t>https://www.youtube.com/results?search_query=Demonstrations+on+holding+different+forms+of+medicine&amp;sp=EgQgAXAB</t>
        </is>
      </c>
    </row>
    <row r="11296" ht="25.5" customHeight="1">
      <c r="A11296" t="inlineStr">
        <is>
          <t>Holding some medicine</t>
        </is>
      </c>
      <c r="B11296" t="inlineStr">
        <is>
          <t>Proper techniques for holding medicine syringes</t>
        </is>
      </c>
      <c r="C11296"/>
      <c r="D11296"/>
      <c r="E11296" t="inlineStr">
        <is>
          <t>https://www.youtube.com/results?search_query=Proper+techniques+for+holding+medicine+syringes&amp;sp=EgQgAXAB</t>
        </is>
      </c>
    </row>
    <row r="11297" ht="25.5" customHeight="1">
      <c r="A11297" t="inlineStr">
        <is>
          <t>Holding some medicine</t>
        </is>
      </c>
      <c r="B11297" t="inlineStr">
        <is>
          <t>How to hold pills and capsules effectively for medicine</t>
        </is>
      </c>
      <c r="C11297"/>
      <c r="D11297"/>
      <c r="E11297" t="inlineStr">
        <is>
          <t>https://www.youtube.com/results?search_query=How+to+hold+pills+and+capsules+effectively+for+medicine&amp;sp=EgQgAXAB</t>
        </is>
      </c>
    </row>
    <row r="11298" ht="25.5" customHeight="1">
      <c r="A11298" t="inlineStr">
        <is>
          <t>Holding some medicine</t>
        </is>
      </c>
      <c r="B11298" t="inlineStr">
        <is>
          <t>How to store and hold medication safely</t>
        </is>
      </c>
      <c r="C11298"/>
      <c r="D11298"/>
      <c r="E11298" t="inlineStr">
        <is>
          <t>https://www.youtube.com/results?search_query=How+to+store+and+hold+medication+safely&amp;sp=EgQgAXAB</t>
        </is>
      </c>
    </row>
    <row r="11299" ht="25.5" customHeight="1">
      <c r="A11299" t="inlineStr">
        <is>
          <t>Holding some medicine</t>
        </is>
      </c>
      <c r="B11299" t="inlineStr">
        <is>
          <t>Video tutorial on preparing and holding liquid medicine</t>
        </is>
      </c>
      <c r="C11299"/>
      <c r="D11299"/>
      <c r="E11299" t="inlineStr">
        <is>
          <t>https://www.youtube.com/results?search_query=Video+tutorial+on+preparing+and+holding+liquid+medicine&amp;sp=EgQgAXAB</t>
        </is>
      </c>
    </row>
    <row r="11300" ht="25.5" customHeight="1">
      <c r="A11300" t="inlineStr">
        <is>
          <t>Holding some medicine</t>
        </is>
      </c>
      <c r="B11300" t="inlineStr">
        <is>
          <t>Day in the life of a pharmacist: How to hold and dispense medicine</t>
        </is>
      </c>
      <c r="C11300"/>
      <c r="D11300"/>
      <c r="E11300" t="inlineStr">
        <is>
          <t>https://www.youtube.com/results?search_query=Day+in+the+life+of+a+pharmacist:+How+to+hold+and+dispense+medicine&amp;sp=EgQgAXAB</t>
        </is>
      </c>
    </row>
    <row r="11301" ht="25.5" customHeight="1">
      <c r="A11301" t="inlineStr">
        <is>
          <t>Holding some medicine</t>
        </is>
      </c>
      <c r="B11301" t="inlineStr">
        <is>
          <t>Common mistakes made while holding or taking medicine</t>
        </is>
      </c>
      <c r="C11301"/>
      <c r="D11301"/>
      <c r="E11301" t="inlineStr">
        <is>
          <t>https://www.youtube.com/results?search_query=Common+mistakes+made+while+holding+or+taking+medicine&amp;sp=EgQgAXAB</t>
        </is>
      </c>
    </row>
    <row r="11302" ht="25.5" customHeight="1">
      <c r="A11302" t="inlineStr">
        <is>
          <t>Holding some medicine</t>
        </is>
      </c>
      <c r="B11302" t="inlineStr">
        <is>
          <t>Properly holding a medicine dropper: Step by step guide</t>
        </is>
      </c>
      <c r="C11302"/>
      <c r="D11302"/>
      <c r="E11302" t="inlineStr">
        <is>
          <t>https://www.youtube.com/results?search_query=Properly+holding+a+medicine+dropper:+Step+by+step+guide&amp;sp=EgQgAXAB</t>
        </is>
      </c>
    </row>
    <row r="11303" ht="25.5" customHeight="1">
      <c r="A11303" t="inlineStr">
        <is>
          <t>Holding some medicine</t>
        </is>
      </c>
      <c r="B11303" t="inlineStr">
        <is>
          <t>Disease specific medication holding strategies</t>
        </is>
      </c>
      <c r="C11303"/>
      <c r="D11303"/>
      <c r="E11303" t="inlineStr">
        <is>
          <t>https://www.youtube.com/results?search_query=Disease+specific+medication+holding+strategies&amp;sp=EgQgAXAB</t>
        </is>
      </c>
    </row>
    <row r="11304" ht="25.5" customHeight="1">
      <c r="A11304" t="inlineStr">
        <is>
          <t>Taking/consuming some medicine</t>
        </is>
      </c>
      <c r="B11304" t="inlineStr">
        <is>
          <t>How to take medicine correctly</t>
        </is>
      </c>
      <c r="C11304"/>
      <c r="D11304"/>
      <c r="E11304" t="inlineStr">
        <is>
          <t>https://www.youtube.com/results?search_query=How+to+take+medicine+correctly&amp;sp=EgQgAXAB</t>
        </is>
      </c>
    </row>
    <row r="11305" ht="25.5" customHeight="1">
      <c r="A11305" t="inlineStr">
        <is>
          <t>Taking/consuming some medicine</t>
        </is>
      </c>
      <c r="B11305" t="inlineStr">
        <is>
          <t>Best ways to consume medicine</t>
        </is>
      </c>
      <c r="C11305"/>
      <c r="D11305"/>
      <c r="E11305" t="inlineStr">
        <is>
          <t>https://www.youtube.com/results?search_query=Best+ways+to+consume+medicine&amp;sp=EgQgAXAB</t>
        </is>
      </c>
    </row>
    <row r="11306" ht="25.5" customHeight="1">
      <c r="A11306" t="inlineStr">
        <is>
          <t>Taking/consuming some medicine</t>
        </is>
      </c>
      <c r="B11306" t="inlineStr">
        <is>
          <t>How to swallow hard pills easily</t>
        </is>
      </c>
      <c r="C11306"/>
      <c r="D11306"/>
      <c r="E11306" t="inlineStr">
        <is>
          <t>https://www.youtube.com/results?search_query=How+to+swallow+hard+pills+easily&amp;sp=EgQgAXAB</t>
        </is>
      </c>
    </row>
    <row r="11307" ht="25.5" customHeight="1">
      <c r="A11307" t="inlineStr">
        <is>
          <t>Taking/consuming some medicine</t>
        </is>
      </c>
      <c r="B11307" t="inlineStr">
        <is>
          <t>Safe practices for taking prescribed medication</t>
        </is>
      </c>
      <c r="C11307"/>
      <c r="D11307"/>
      <c r="E11307" t="inlineStr">
        <is>
          <t>https://www.youtube.com/results?search_query=Safe+practices+for+taking+prescribed+medication&amp;sp=EgQgAXAB</t>
        </is>
      </c>
    </row>
    <row r="11308" ht="25.5" customHeight="1">
      <c r="A11308" t="inlineStr">
        <is>
          <t>Taking/consuming some medicine</t>
        </is>
      </c>
      <c r="B11308" t="inlineStr">
        <is>
          <t>Dos and Don'ts of consuming medicine</t>
        </is>
      </c>
      <c r="C11308"/>
      <c r="D11308"/>
      <c r="E11308" t="inlineStr">
        <is>
          <t>https://www.youtube.com/results?search_query=Dos+and+Don'ts+of+consuming+medicine&amp;sp=EgQgAXAB</t>
        </is>
      </c>
    </row>
    <row r="11309" ht="25.5" customHeight="1">
      <c r="A11309" t="inlineStr">
        <is>
          <t>Taking/consuming some medicine</t>
        </is>
      </c>
      <c r="B11309" t="inlineStr">
        <is>
          <t>Tips for remembering to take medicine</t>
        </is>
      </c>
      <c r="C11309"/>
      <c r="D11309"/>
      <c r="E11309" t="inlineStr">
        <is>
          <t>https://www.youtube.com/results?search_query=Tips+for+remembering+to+take+medicine&amp;sp=EgQgAXAB</t>
        </is>
      </c>
    </row>
    <row r="11310" ht="25.5" customHeight="1">
      <c r="A11310" t="inlineStr">
        <is>
          <t>Taking/consuming some medicine</t>
        </is>
      </c>
      <c r="B11310" t="inlineStr">
        <is>
          <t>Day in the life of a pharmacist handling medicine</t>
        </is>
      </c>
      <c r="C11310"/>
      <c r="D11310"/>
      <c r="E11310" t="inlineStr">
        <is>
          <t>https://www.youtube.com/results?search_query=Day+in+the+life+of+a+pharmacist+handling+medicine&amp;sp=EgQgAXAB</t>
        </is>
      </c>
    </row>
    <row r="11311" ht="25.5" customHeight="1">
      <c r="A11311" t="inlineStr">
        <is>
          <t>Taking/consuming some medicine</t>
        </is>
      </c>
      <c r="B11311" t="inlineStr">
        <is>
          <t>What does it mean to take medicine with food</t>
        </is>
      </c>
      <c r="C11311"/>
      <c r="D11311"/>
      <c r="E11311" t="inlineStr">
        <is>
          <t>https://www.youtube.com/results?search_query=What+does+it+mean+to+take+medicine+with+food&amp;sp=EgQgAXAB</t>
        </is>
      </c>
    </row>
    <row r="11312" ht="25.5" customHeight="1">
      <c r="A11312" t="inlineStr">
        <is>
          <t>Taking/consuming some medicine</t>
        </is>
      </c>
      <c r="B11312" t="inlineStr">
        <is>
          <t>How to give medicine to a child safely</t>
        </is>
      </c>
      <c r="C11312"/>
      <c r="D11312"/>
      <c r="E11312" t="inlineStr">
        <is>
          <t>https://www.youtube.com/results?search_query=How+to+give+medicine+to+a+child+safely&amp;sp=EgQgAXAB</t>
        </is>
      </c>
    </row>
    <row r="11313" ht="25.5" customHeight="1">
      <c r="A11313" t="inlineStr">
        <is>
          <t>Taking/consuming some medicine</t>
        </is>
      </c>
      <c r="B11313" t="inlineStr">
        <is>
          <t>Understanding over the counter medicine labels</t>
        </is>
      </c>
      <c r="C11313"/>
      <c r="D11313"/>
      <c r="E11313" t="inlineStr">
        <is>
          <t>https://www.youtube.com/results?search_query=Understanding+over+the+counter+medicine+labels&amp;sp=EgQgAXAB</t>
        </is>
      </c>
    </row>
    <row r="11314" ht="25.5" customHeight="1">
      <c r="A11314" t="inlineStr">
        <is>
          <t>Putting groceries somewhere</t>
        </is>
      </c>
      <c r="B11314" t="inlineStr">
        <is>
          <t>How to properly store groceries</t>
        </is>
      </c>
      <c r="C11314"/>
      <c r="D11314"/>
      <c r="E11314" t="inlineStr">
        <is>
          <t>https://www.youtube.com/results?search_query=How+to+properly+store+groceries&amp;sp=EgQgAXAB</t>
        </is>
      </c>
    </row>
    <row r="11315" ht="25.5" customHeight="1">
      <c r="A11315" t="inlineStr">
        <is>
          <t>Putting groceries somewhere</t>
        </is>
      </c>
      <c r="B11315" t="inlineStr">
        <is>
          <t>Best ways to organize groceries</t>
        </is>
      </c>
      <c r="C11315"/>
      <c r="D11315"/>
      <c r="E11315" t="inlineStr">
        <is>
          <t>https://www.youtube.com/results?search_query=Best+ways+to+organize+groceries&amp;sp=EgQgAXAB</t>
        </is>
      </c>
    </row>
    <row r="11316" ht="25.5" customHeight="1">
      <c r="A11316" t="inlineStr">
        <is>
          <t>Putting groceries somewhere</t>
        </is>
      </c>
      <c r="B11316" t="inlineStr">
        <is>
          <t>Day in the life of a professional pantry organizer</t>
        </is>
      </c>
      <c r="C11316"/>
      <c r="D11316"/>
      <c r="E11316" t="inlineStr">
        <is>
          <t>https://www.youtube.com/results?search_query=Day+in+the+life+of+a+professional+pantry+organizer&amp;sp=EgQgAXAB</t>
        </is>
      </c>
    </row>
    <row r="11317" ht="25.5" customHeight="1">
      <c r="A11317" t="inlineStr">
        <is>
          <t>Putting groceries somewhere</t>
        </is>
      </c>
      <c r="B11317" t="inlineStr">
        <is>
          <t>How to keep groceries fresh</t>
        </is>
      </c>
      <c r="C11317"/>
      <c r="D11317"/>
      <c r="E11317" t="inlineStr">
        <is>
          <t>https://www.youtube.com/results?search_query=How+to+keep+groceries+fresh&amp;sp=EgQgAXAB</t>
        </is>
      </c>
    </row>
    <row r="11318" ht="25.5" customHeight="1">
      <c r="A11318" t="inlineStr">
        <is>
          <t>Putting groceries somewhere</t>
        </is>
      </c>
      <c r="B11318" t="inlineStr">
        <is>
          <t>Innovative ways to store groceries at home</t>
        </is>
      </c>
      <c r="C11318"/>
      <c r="D11318"/>
      <c r="E11318" t="inlineStr">
        <is>
          <t>https://www.youtube.com/results?search_query=Innovative+ways+to+store+groceries+at+home&amp;sp=EgQgAXAB</t>
        </is>
      </c>
    </row>
    <row r="11319" ht="25.5" customHeight="1">
      <c r="A11319" t="inlineStr">
        <is>
          <t>Putting groceries somewhere</t>
        </is>
      </c>
      <c r="B11319" t="inlineStr">
        <is>
          <t>How to preserve grocery items effectively</t>
        </is>
      </c>
      <c r="C11319"/>
      <c r="D11319"/>
      <c r="E11319" t="inlineStr">
        <is>
          <t>https://www.youtube.com/results?search_query=How+to+preserve+grocery+items+effectively&amp;sp=EgQgAXAB</t>
        </is>
      </c>
    </row>
    <row r="11320" ht="25.5" customHeight="1">
      <c r="A11320" t="inlineStr">
        <is>
          <t>Putting groceries somewhere</t>
        </is>
      </c>
      <c r="B11320" t="inlineStr">
        <is>
          <t>How to put away groceries to prevent food waste</t>
        </is>
      </c>
      <c r="C11320"/>
      <c r="D11320"/>
      <c r="E11320" t="inlineStr">
        <is>
          <t>https://www.youtube.com/results?search_query=How+to+put+away+groceries+to+prevent+food+waste&amp;sp=EgQgAXAB</t>
        </is>
      </c>
    </row>
    <row r="11321" ht="25.5" customHeight="1">
      <c r="A11321" t="inlineStr">
        <is>
          <t>Putting groceries somewhere</t>
        </is>
      </c>
      <c r="B11321" t="inlineStr">
        <is>
          <t>Tips and tricks for storing groceries</t>
        </is>
      </c>
      <c r="C11321"/>
      <c r="D11321"/>
      <c r="E11321" t="inlineStr">
        <is>
          <t>https://www.youtube.com/results?search_query=Tips+and+tricks+for+storing+groceries&amp;sp=EgQgAXAB</t>
        </is>
      </c>
    </row>
    <row r="11322" ht="25.5" customHeight="1">
      <c r="A11322" t="inlineStr">
        <is>
          <t>Putting groceries somewhere</t>
        </is>
      </c>
      <c r="B11322" t="inlineStr">
        <is>
          <t>Tutorial for optimizing grocery storage in small spaces</t>
        </is>
      </c>
      <c r="C11322"/>
      <c r="D11322"/>
      <c r="E11322" t="inlineStr">
        <is>
          <t>https://www.youtube.com/results?search_query=Tutorial+for+optimizing+grocery+storage+in+small+spaces&amp;sp=EgQgAXAB</t>
        </is>
      </c>
    </row>
    <row r="11323" ht="25.5" customHeight="1">
      <c r="A11323" t="inlineStr">
        <is>
          <t>Putting groceries somewhere</t>
        </is>
      </c>
      <c r="B11323" t="inlineStr">
        <is>
          <t>Effective use of refrigerator for storing groceries.</t>
        </is>
      </c>
      <c r="C11323"/>
      <c r="D11323"/>
      <c r="E11323" t="inlineStr">
        <is>
          <t>https://www.youtube.com/results?search_query=Effective+use+of+refrigerator+for+storing+groceries.&amp;sp=EgQgAXAB</t>
        </is>
      </c>
    </row>
    <row r="11324" ht="25.5" customHeight="1">
      <c r="A11324" t="inlineStr">
        <is>
          <t>Laughing at television</t>
        </is>
      </c>
      <c r="B11324" t="inlineStr">
        <is>
          <t>Compilation of funniest television moments</t>
        </is>
      </c>
      <c r="C11324"/>
      <c r="D11324"/>
      <c r="E11324" t="inlineStr">
        <is>
          <t>https://www.youtube.com/results?search_query=Compilation+of+funniest+television+moments&amp;sp=EgQgAXAB</t>
        </is>
      </c>
    </row>
    <row r="11325" ht="25.5" customHeight="1">
      <c r="A11325" t="inlineStr">
        <is>
          <t>Laughing at television</t>
        </is>
      </c>
      <c r="B11325" t="inlineStr">
        <is>
          <t>Best sitcom moments to make you laugh</t>
        </is>
      </c>
      <c r="C11325"/>
      <c r="D11325"/>
      <c r="E11325" t="inlineStr">
        <is>
          <t>https://www.youtube.com/results?search_query=Best+sitcom+moments+to+make+you+laugh&amp;sp=EgQgAXAB</t>
        </is>
      </c>
    </row>
    <row r="11326" ht="25.5" customHeight="1">
      <c r="A11326" t="inlineStr">
        <is>
          <t>Laughing at television</t>
        </is>
      </c>
      <c r="B11326" t="inlineStr">
        <is>
          <t>How to understand humor in television shows</t>
        </is>
      </c>
      <c r="C11326"/>
      <c r="D11326"/>
      <c r="E11326" t="inlineStr">
        <is>
          <t>https://www.youtube.com/results?search_query=How+to+understand+humor+in+television+shows&amp;sp=EgQgAXAB</t>
        </is>
      </c>
    </row>
    <row r="11327" ht="25.5" customHeight="1">
      <c r="A11327" t="inlineStr">
        <is>
          <t>Laughing at television</t>
        </is>
      </c>
      <c r="B11327" t="inlineStr">
        <is>
          <t>Comedian reactions to popular television shows</t>
        </is>
      </c>
      <c r="C11327"/>
      <c r="D11327"/>
      <c r="E11327" t="inlineStr">
        <is>
          <t>https://www.youtube.com/results?search_query=Comedian+reactions+to+popular+television+shows&amp;sp=EgQgAXAB</t>
        </is>
      </c>
    </row>
    <row r="11328" ht="25.5" customHeight="1">
      <c r="A11328" t="inlineStr">
        <is>
          <t>Laughing at television</t>
        </is>
      </c>
      <c r="B11328" t="inlineStr">
        <is>
          <t>Funniest television show bloopers</t>
        </is>
      </c>
      <c r="C11328"/>
      <c r="D11328"/>
      <c r="E11328" t="inlineStr">
        <is>
          <t>https://www.youtube.com/results?search_query=Funniest+television+show+bloopers&amp;sp=EgQgAXAB</t>
        </is>
      </c>
    </row>
    <row r="11329" ht="25.5" customHeight="1">
      <c r="A11329" t="inlineStr">
        <is>
          <t>Laughing at television</t>
        </is>
      </c>
      <c r="B11329" t="inlineStr">
        <is>
          <t>Compilation of live audience reactions to television shows</t>
        </is>
      </c>
      <c r="C11329"/>
      <c r="D11329"/>
      <c r="E11329" t="inlineStr">
        <is>
          <t>https://www.youtube.com/results?search_query=Compilation+of+live+audience+reactions+to+television+shows&amp;sp=EgQgAXAB</t>
        </is>
      </c>
    </row>
    <row r="11330" ht="25.5" customHeight="1">
      <c r="A11330" t="inlineStr">
        <is>
          <t>Laughing at television</t>
        </is>
      </c>
      <c r="B11330" t="inlineStr">
        <is>
          <t>Day in the life of a sitcom writer</t>
        </is>
      </c>
      <c r="C11330"/>
      <c r="D11330"/>
      <c r="E11330" t="inlineStr">
        <is>
          <t>https://www.youtube.com/results?search_query=Day+in+the+life+of+a+sitcom+writer&amp;sp=EgQgAXAB</t>
        </is>
      </c>
    </row>
    <row r="11331" ht="25.5" customHeight="1">
      <c r="A11331" t="inlineStr">
        <is>
          <t>Laughing at television</t>
        </is>
      </c>
      <c r="B11331" t="inlineStr">
        <is>
          <t>Analyzing humor in modern television</t>
        </is>
      </c>
      <c r="C11331"/>
      <c r="D11331"/>
      <c r="E11331" t="inlineStr">
        <is>
          <t>https://www.youtube.com/results?search_query=Analyzing+humor+in+modern+television&amp;sp=EgQgAXAB</t>
        </is>
      </c>
    </row>
    <row r="11332" ht="25.5" customHeight="1">
      <c r="A11332" t="inlineStr">
        <is>
          <t>Laughing at television</t>
        </is>
      </c>
      <c r="B11332" t="inlineStr">
        <is>
          <t>Stand up comedians talk about TV shows</t>
        </is>
      </c>
      <c r="C11332"/>
      <c r="D11332"/>
      <c r="E11332" t="inlineStr">
        <is>
          <t>https://www.youtube.com/results?search_query=Stand+up+comedians+talk+about+TV+shows&amp;sp=EgQgAXAB</t>
        </is>
      </c>
    </row>
    <row r="11333" ht="25.5" customHeight="1">
      <c r="A11333" t="inlineStr">
        <is>
          <t>Laughing at television</t>
        </is>
      </c>
      <c r="B11333" t="inlineStr">
        <is>
          <t>Funniest moments in reality TV history</t>
        </is>
      </c>
      <c r="C11333"/>
      <c r="D11333"/>
      <c r="E11333" t="inlineStr">
        <is>
          <t>https://www.youtube.com/results?search_query=Funniest+moments+in+reality+TV+history&amp;sp=EgQgAXAB</t>
        </is>
      </c>
    </row>
    <row r="11334" ht="25.5" customHeight="1">
      <c r="A11334" t="inlineStr">
        <is>
          <t>Watching television</t>
        </is>
      </c>
      <c r="B11334" t="inlineStr">
        <is>
          <t>How to optimize your television for the best viewing experience</t>
        </is>
      </c>
      <c r="C11334"/>
      <c r="D11334"/>
      <c r="E11334" t="inlineStr">
        <is>
          <t>https://www.youtube.com/results?search_query=How+to+optimize+your+television+for+the+best+viewing+experience&amp;sp=EgQgAXAB</t>
        </is>
      </c>
    </row>
    <row r="11335" ht="25.5" customHeight="1">
      <c r="A11335" t="inlineStr">
        <is>
          <t>Watching television</t>
        </is>
      </c>
      <c r="B11335" t="inlineStr">
        <is>
          <t>Watching television benefits and drawbacks</t>
        </is>
      </c>
      <c r="C11335"/>
      <c r="D11335"/>
      <c r="E11335" t="inlineStr">
        <is>
          <t>https://www.youtube.com/results?search_query=Watching+television+benefits+and+drawbacks&amp;sp=EgQgAXAB</t>
        </is>
      </c>
    </row>
    <row r="11336" ht="25.5" customHeight="1">
      <c r="A11336" t="inlineStr">
        <is>
          <t>Watching television</t>
        </is>
      </c>
      <c r="B11336" t="inlineStr">
        <is>
          <t>Day in the Life of a television producer</t>
        </is>
      </c>
      <c r="C11336"/>
      <c r="D11336"/>
      <c r="E11336" t="inlineStr">
        <is>
          <t>https://www.youtube.com/results?search_query=Day+in+the+Life+of+a+television+producer&amp;sp=EgQgAXAB</t>
        </is>
      </c>
    </row>
    <row r="11337" ht="25.5" customHeight="1">
      <c r="A11337" t="inlineStr">
        <is>
          <t>Watching television</t>
        </is>
      </c>
      <c r="B11337" t="inlineStr">
        <is>
          <t>How television shows are made</t>
        </is>
      </c>
      <c r="C11337"/>
      <c r="D11337"/>
      <c r="E11337" t="inlineStr">
        <is>
          <t>https://www.youtube.com/results?search_query=How+television+shows+are+made&amp;sp=EgQgAXAB</t>
        </is>
      </c>
    </row>
    <row r="11338" ht="25.5" customHeight="1">
      <c r="A11338" t="inlineStr">
        <is>
          <t>Watching television</t>
        </is>
      </c>
      <c r="B11338" t="inlineStr">
        <is>
          <t>Evolution of Television technology</t>
        </is>
      </c>
      <c r="C11338"/>
      <c r="D11338"/>
      <c r="E11338" t="inlineStr">
        <is>
          <t>https://www.youtube.com/results?search_query=Evolution+of+Television+technology&amp;sp=EgQgAXAB</t>
        </is>
      </c>
    </row>
    <row r="11339" ht="25.5" customHeight="1">
      <c r="A11339" t="inlineStr">
        <is>
          <t>Watching television</t>
        </is>
      </c>
      <c r="B11339" t="inlineStr">
        <is>
          <t>How to reduce eye strain while watching TV</t>
        </is>
      </c>
      <c r="C11339"/>
      <c r="D11339"/>
      <c r="E11339" t="inlineStr">
        <is>
          <t>https://www.youtube.com/results?search_query=How+to+reduce+eye+strain+while+watching+TV&amp;sp=EgQgAXAB</t>
        </is>
      </c>
    </row>
    <row r="11340" ht="25.5" customHeight="1">
      <c r="A11340" t="inlineStr">
        <is>
          <t>Watching television</t>
        </is>
      </c>
      <c r="B11340" t="inlineStr">
        <is>
          <t>Best shows to watch on television</t>
        </is>
      </c>
      <c r="C11340"/>
      <c r="D11340"/>
      <c r="E11340" t="inlineStr">
        <is>
          <t>https://www.youtube.com/results?search_query=Best+shows+to+watch+on+television&amp;sp=EgQgAXAB</t>
        </is>
      </c>
    </row>
    <row r="11341" ht="25.5" customHeight="1">
      <c r="A11341" t="inlineStr">
        <is>
          <t>Watching television</t>
        </is>
      </c>
      <c r="B11341" t="inlineStr">
        <is>
          <t>How to fix common TV problems</t>
        </is>
      </c>
      <c r="C11341"/>
      <c r="D11341"/>
      <c r="E11341" t="inlineStr">
        <is>
          <t>https://www.youtube.com/results?search_query=How+to+fix+common+TV+problems&amp;sp=EgQgAXAB</t>
        </is>
      </c>
    </row>
    <row r="11342" ht="25.5" customHeight="1">
      <c r="A11342" t="inlineStr">
        <is>
          <t>Watching television</t>
        </is>
      </c>
      <c r="B11342" t="inlineStr">
        <is>
          <t>Educational programs to watch on television</t>
        </is>
      </c>
      <c r="C11342"/>
      <c r="D11342"/>
      <c r="E11342" t="inlineStr">
        <is>
          <t>https://www.youtube.com/results?search_query=Educational+programs+to+watch+on+television&amp;sp=EgQgAXAB</t>
        </is>
      </c>
    </row>
    <row r="11343" ht="25.5" customHeight="1">
      <c r="A11343" t="inlineStr">
        <is>
          <t>Watching television</t>
        </is>
      </c>
      <c r="B11343" t="inlineStr">
        <is>
          <t>TV watching habits around the world</t>
        </is>
      </c>
      <c r="C11343"/>
      <c r="D11343"/>
      <c r="E11343" t="inlineStr">
        <is>
          <t>https://www.youtube.com/results?search_query=TV+watching+habits+around+the+world&amp;sp=EgQgAXAB</t>
        </is>
      </c>
    </row>
    <row r="11344" ht="25.5" customHeight="1">
      <c r="A11344" t="inlineStr">
        <is>
          <t>awakening in bed</t>
        </is>
      </c>
      <c r="B11344" t="inlineStr">
        <is>
          <t>How to properly wake up in the morning</t>
        </is>
      </c>
      <c r="C11344"/>
      <c r="D11344"/>
      <c r="E11344" t="inlineStr">
        <is>
          <t>https://www.youtube.com/results?search_query=How+to+properly+wake+up+in+the+morning&amp;sp=EgQgAXAB</t>
        </is>
      </c>
    </row>
    <row r="11345" ht="25.5" customHeight="1">
      <c r="A11345" t="inlineStr">
        <is>
          <t>awakening in bed</t>
        </is>
      </c>
      <c r="B11345" t="inlineStr">
        <is>
          <t>Healthy morning habits for an energized day</t>
        </is>
      </c>
      <c r="C11345"/>
      <c r="D11345"/>
      <c r="E11345" t="inlineStr">
        <is>
          <t>https://www.youtube.com/results?search_query=Healthy+morning+habits+for+an+energized+day&amp;sp=EgQgAXAB</t>
        </is>
      </c>
    </row>
    <row r="11346" ht="25.5" customHeight="1">
      <c r="A11346" t="inlineStr">
        <is>
          <t>awakening in bed</t>
        </is>
      </c>
      <c r="B11346" t="inlineStr">
        <is>
          <t>Day in the life of a morning person</t>
        </is>
      </c>
      <c r="C11346"/>
      <c r="D11346"/>
      <c r="E11346" t="inlineStr">
        <is>
          <t>https://www.youtube.com/results?search_query=Day+in+the+life+of+a+morning+person&amp;sp=EgQgAXAB</t>
        </is>
      </c>
    </row>
    <row r="11347" ht="25.5" customHeight="1">
      <c r="A11347" t="inlineStr">
        <is>
          <t>awakening in bed</t>
        </is>
      </c>
      <c r="B11347" t="inlineStr">
        <is>
          <t>Avoiding grogginess in the morning</t>
        </is>
      </c>
      <c r="C11347"/>
      <c r="D11347"/>
      <c r="E11347" t="inlineStr">
        <is>
          <t>https://www.youtube.com/results?search_query=Avoiding+grogginess+in+the+morning&amp;sp=EgQgAXAB</t>
        </is>
      </c>
    </row>
    <row r="11348" ht="25.5" customHeight="1">
      <c r="A11348" t="inlineStr">
        <is>
          <t>awakening in bed</t>
        </is>
      </c>
      <c r="B11348" t="inlineStr">
        <is>
          <t>The science of waking up from sleep</t>
        </is>
      </c>
      <c r="C11348"/>
      <c r="D11348"/>
      <c r="E11348" t="inlineStr">
        <is>
          <t>https://www.youtube.com/results?search_query=The+science+of+waking+up+from+sleep&amp;sp=EgQgAXAB</t>
        </is>
      </c>
    </row>
    <row r="11349" ht="25.5" customHeight="1">
      <c r="A11349" t="inlineStr">
        <is>
          <t>awakening in bed</t>
        </is>
      </c>
      <c r="B11349" t="inlineStr">
        <is>
          <t>Improving your wake up routine</t>
        </is>
      </c>
      <c r="C11349"/>
      <c r="D11349"/>
      <c r="E11349" t="inlineStr">
        <is>
          <t>https://www.youtube.com/results?search_query=Improving+your+wake+up+routine&amp;sp=EgQgAXAB</t>
        </is>
      </c>
    </row>
    <row r="11350" ht="25.5" customHeight="1">
      <c r="A11350" t="inlineStr">
        <is>
          <t>awakening in bed</t>
        </is>
      </c>
      <c r="B11350" t="inlineStr">
        <is>
          <t>How to wake up without an alarm clock</t>
        </is>
      </c>
      <c r="C11350"/>
      <c r="D11350"/>
      <c r="E11350" t="inlineStr">
        <is>
          <t>https://www.youtube.com/results?search_query=How+to+wake+up+without+an+alarm+clock&amp;sp=EgQgAXAB</t>
        </is>
      </c>
    </row>
    <row r="11351" ht="25.5" customHeight="1">
      <c r="A11351" t="inlineStr">
        <is>
          <t>awakening in bed</t>
        </is>
      </c>
      <c r="B11351" t="inlineStr">
        <is>
          <t>Exercises to do when you wake up in bed</t>
        </is>
      </c>
      <c r="C11351"/>
      <c r="D11351"/>
      <c r="E11351" t="inlineStr">
        <is>
          <t>https://www.youtube.com/results?search_query=Exercises+to+do+when+you+wake+up+in+bed&amp;sp=EgQgAXAB</t>
        </is>
      </c>
    </row>
    <row r="11352" ht="25.5" customHeight="1">
      <c r="A11352" t="inlineStr">
        <is>
          <t>awakening in bed</t>
        </is>
      </c>
      <c r="B11352" t="inlineStr">
        <is>
          <t>Become a morning person with these easy steps</t>
        </is>
      </c>
      <c r="C11352"/>
      <c r="D11352"/>
      <c r="E11352" t="inlineStr">
        <is>
          <t>https://www.youtube.com/results?search_query=Become+a+morning+person+with+these+easy+steps&amp;sp=EgQgAXAB</t>
        </is>
      </c>
    </row>
    <row r="11353" ht="25.5" customHeight="1">
      <c r="A11353" t="inlineStr">
        <is>
          <t>awakening in bed</t>
        </is>
      </c>
      <c r="B11353" t="inlineStr">
        <is>
          <t>Morning yoga routine in bed</t>
        </is>
      </c>
      <c r="C11353"/>
      <c r="D11353"/>
      <c r="E11353" t="inlineStr">
        <is>
          <t>https://www.youtube.com/results?search_query=Morning+yoga+routine+in+bed&amp;sp=EgQgAXAB</t>
        </is>
      </c>
    </row>
    <row r="11354" ht="25.5" customHeight="1">
      <c r="A11354" t="inlineStr">
        <is>
          <t>Lying on a bed</t>
        </is>
      </c>
      <c r="B11354" t="inlineStr">
        <is>
          <t>How to lie comfortably on a bed</t>
        </is>
      </c>
      <c r="C11354"/>
      <c r="D11354"/>
      <c r="E11354" t="inlineStr">
        <is>
          <t>https://www.youtube.com/results?search_query=How+to+lie+comfortably+on+a+bed&amp;sp=EgQgAXAB</t>
        </is>
      </c>
    </row>
    <row r="11355" ht="25.5" customHeight="1">
      <c r="A11355" t="inlineStr">
        <is>
          <t>Lying on a bed</t>
        </is>
      </c>
      <c r="B11355" t="inlineStr">
        <is>
          <t>Best positions for lying on a bed</t>
        </is>
      </c>
      <c r="C11355"/>
      <c r="D11355"/>
      <c r="E11355" t="inlineStr">
        <is>
          <t>https://www.youtube.com/results?search_query=Best+positions+for+lying+on+a+bed&amp;sp=EgQgAXAB</t>
        </is>
      </c>
    </row>
    <row r="11356" ht="25.5" customHeight="1">
      <c r="A11356" t="inlineStr">
        <is>
          <t>Lying on a bed</t>
        </is>
      </c>
      <c r="B11356" t="inlineStr">
        <is>
          <t>How to lie on a bed for back support</t>
        </is>
      </c>
      <c r="C11356"/>
      <c r="D11356"/>
      <c r="E11356" t="inlineStr">
        <is>
          <t>https://www.youtube.com/results?search_query=How+to+lie+on+a+bed+for+back+support&amp;sp=EgQgAXAB</t>
        </is>
      </c>
    </row>
    <row r="11357" ht="25.5" customHeight="1">
      <c r="A11357" t="inlineStr">
        <is>
          <t>Lying on a bed</t>
        </is>
      </c>
      <c r="B11357" t="inlineStr">
        <is>
          <t>Relaxing activities while lying on a bed</t>
        </is>
      </c>
      <c r="C11357"/>
      <c r="D11357"/>
      <c r="E11357" t="inlineStr">
        <is>
          <t>https://www.youtube.com/results?search_query=Relaxing+activities+while+lying+on+a+bed&amp;sp=EgQgAXAB</t>
        </is>
      </c>
    </row>
    <row r="11358" ht="25.5" customHeight="1">
      <c r="A11358" t="inlineStr">
        <is>
          <t>Lying on a bed</t>
        </is>
      </c>
      <c r="B11358" t="inlineStr">
        <is>
          <t>Day in the life of a bed tester</t>
        </is>
      </c>
      <c r="C11358"/>
      <c r="D11358"/>
      <c r="E11358" t="inlineStr">
        <is>
          <t>https://www.youtube.com/results?search_query=Day+in+the+life+of+a+bed+tester&amp;sp=EgQgAXAB</t>
        </is>
      </c>
    </row>
    <row r="11359" ht="25.5" customHeight="1">
      <c r="A11359" t="inlineStr">
        <is>
          <t>Lying on a bed</t>
        </is>
      </c>
      <c r="B11359" t="inlineStr">
        <is>
          <t>Tips for lying on a bed without hurting your neck</t>
        </is>
      </c>
      <c r="C11359"/>
      <c r="D11359"/>
      <c r="E11359" t="inlineStr">
        <is>
          <t>https://www.youtube.com/results?search_query=Tips+for+lying+on+a+bed+without+hurting+your+neck&amp;sp=EgQgAXAB</t>
        </is>
      </c>
    </row>
    <row r="11360" ht="25.5" customHeight="1">
      <c r="A11360" t="inlineStr">
        <is>
          <t>Lying on a bed</t>
        </is>
      </c>
      <c r="B11360" t="inlineStr">
        <is>
          <t>Stretching exercises while lying on a bed</t>
        </is>
      </c>
      <c r="C11360"/>
      <c r="D11360"/>
      <c r="E11360" t="inlineStr">
        <is>
          <t>https://www.youtube.com/results?search_query=Stretching+exercises+while+lying+on+a+bed&amp;sp=EgQgAXAB</t>
        </is>
      </c>
    </row>
    <row r="11361" ht="25.5" customHeight="1">
      <c r="A11361" t="inlineStr">
        <is>
          <t>Lying on a bed</t>
        </is>
      </c>
      <c r="B11361" t="inlineStr">
        <is>
          <t>Perfect pillow position for lying on a bed</t>
        </is>
      </c>
      <c r="C11361"/>
      <c r="D11361"/>
      <c r="E11361" t="inlineStr">
        <is>
          <t>https://www.youtube.com/results?search_query=Perfect+pillow+position+for+lying+on+a+bed&amp;sp=EgQgAXAB</t>
        </is>
      </c>
    </row>
    <row r="11362" ht="25.5" customHeight="1">
      <c r="A11362" t="inlineStr">
        <is>
          <t>Lying on a bed</t>
        </is>
      </c>
      <c r="B11362" t="inlineStr">
        <is>
          <t>How to practice mindful meditation lying on a bed</t>
        </is>
      </c>
      <c r="C11362"/>
      <c r="D11362"/>
      <c r="E11362" t="inlineStr">
        <is>
          <t>https://www.youtube.com/results?search_query=How+to+practice+mindful+meditation+lying+on+a+bed&amp;sp=EgQgAXAB</t>
        </is>
      </c>
    </row>
    <row r="11363" ht="25.5" customHeight="1">
      <c r="A11363" t="inlineStr">
        <is>
          <t>Lying on a bed</t>
        </is>
      </c>
      <c r="B11363" t="inlineStr">
        <is>
          <t>How to choose the best mattress for your lying position</t>
        </is>
      </c>
      <c r="C11363"/>
      <c r="D11363"/>
      <c r="E11363" t="inlineStr">
        <is>
          <t>https://www.youtube.com/results?search_query=How+to+choose+the+best+mattress+for+your+lying+position&amp;sp=EgQgAXAB</t>
        </is>
      </c>
    </row>
    <row r="11364" ht="25.5" customHeight="1">
      <c r="A11364" t="inlineStr">
        <is>
          <t>Sitting in a bed</t>
        </is>
      </c>
      <c r="B11364" t="inlineStr">
        <is>
          <t>How to sit comfortably in bed</t>
        </is>
      </c>
      <c r="C11364"/>
      <c r="D11364"/>
      <c r="E11364" t="inlineStr">
        <is>
          <t>https://www.youtube.com/results?search_query=How+to+sit+comfortably+in+bed&amp;sp=EgQgAXAB</t>
        </is>
      </c>
    </row>
    <row r="11365" ht="25.5" customHeight="1">
      <c r="A11365" t="inlineStr">
        <is>
          <t>Sitting in a bed</t>
        </is>
      </c>
      <c r="B11365" t="inlineStr">
        <is>
          <t>Posture advice for sitting in bed</t>
        </is>
      </c>
      <c r="C11365"/>
      <c r="D11365"/>
      <c r="E11365" t="inlineStr">
        <is>
          <t>https://www.youtube.com/results?search_query=Posture+advice+for+sitting+in+bed&amp;sp=EgQgAXAB</t>
        </is>
      </c>
    </row>
    <row r="11366" ht="25.5" customHeight="1">
      <c r="A11366" t="inlineStr">
        <is>
          <t>Sitting in a bed</t>
        </is>
      </c>
      <c r="B11366" t="inlineStr">
        <is>
          <t>Day in the life of bedridden</t>
        </is>
      </c>
      <c r="C11366"/>
      <c r="D11366"/>
      <c r="E11366" t="inlineStr">
        <is>
          <t>https://www.youtube.com/results?search_query=Day+in+the+life+of+bedridden&amp;sp=EgQgAXAB</t>
        </is>
      </c>
    </row>
    <row r="11367" ht="25.5" customHeight="1">
      <c r="A11367" t="inlineStr">
        <is>
          <t>Sitting in a bed</t>
        </is>
      </c>
      <c r="B11367" t="inlineStr">
        <is>
          <t>Different ways to sit in bed</t>
        </is>
      </c>
      <c r="C11367"/>
      <c r="D11367"/>
      <c r="E11367" t="inlineStr">
        <is>
          <t>https://www.youtube.com/results?search_query=Different+ways+to+sit+in+bed&amp;sp=EgQgAXAB</t>
        </is>
      </c>
    </row>
    <row r="11368" ht="25.5" customHeight="1">
      <c r="A11368" t="inlineStr">
        <is>
          <t>Sitting in a bed</t>
        </is>
      </c>
      <c r="B11368" t="inlineStr">
        <is>
          <t>Proper way to sit in bed for reading</t>
        </is>
      </c>
      <c r="C11368"/>
      <c r="D11368"/>
      <c r="E11368" t="inlineStr">
        <is>
          <t>https://www.youtube.com/results?search_query=Proper+way+to+sit+in+bed+for+reading&amp;sp=EgQgAXAB</t>
        </is>
      </c>
    </row>
    <row r="11369" ht="25.5" customHeight="1">
      <c r="A11369" t="inlineStr">
        <is>
          <t>Sitting in a bed</t>
        </is>
      </c>
      <c r="B11369" t="inlineStr">
        <is>
          <t>Back support while sitting in bed</t>
        </is>
      </c>
      <c r="C11369"/>
      <c r="D11369"/>
      <c r="E11369" t="inlineStr">
        <is>
          <t>https://www.youtube.com/results?search_query=Back+support+while+sitting+in+bed&amp;sp=EgQgAXAB</t>
        </is>
      </c>
    </row>
    <row r="11370" ht="25.5" customHeight="1">
      <c r="A11370" t="inlineStr">
        <is>
          <t>Sitting in a bed</t>
        </is>
      </c>
      <c r="B11370" t="inlineStr">
        <is>
          <t>Best bed cushions for sitting</t>
        </is>
      </c>
      <c r="C11370"/>
      <c r="D11370"/>
      <c r="E11370" t="inlineStr">
        <is>
          <t>https://www.youtube.com/results?search_query=Best+bed+cushions+for+sitting&amp;sp=EgQgAXAB</t>
        </is>
      </c>
    </row>
    <row r="11371" ht="25.5" customHeight="1">
      <c r="A11371" t="inlineStr">
        <is>
          <t>Sitting in a bed</t>
        </is>
      </c>
      <c r="B11371" t="inlineStr">
        <is>
          <t>Activities you can do sitting in bed</t>
        </is>
      </c>
      <c r="C11371"/>
      <c r="D11371"/>
      <c r="E11371" t="inlineStr">
        <is>
          <t>https://www.youtube.com/results?search_query=Activities+you+can+do+sitting+in+bed&amp;sp=EgQgAXAB</t>
        </is>
      </c>
    </row>
    <row r="11372" ht="25.5" customHeight="1">
      <c r="A11372" t="inlineStr">
        <is>
          <t>Sitting in a bed</t>
        </is>
      </c>
      <c r="B11372" t="inlineStr">
        <is>
          <t>Exercises while sitting in bed</t>
        </is>
      </c>
      <c r="C11372"/>
      <c r="D11372"/>
      <c r="E11372" t="inlineStr">
        <is>
          <t>https://www.youtube.com/results?search_query=Exercises+while+sitting+in+bed&amp;sp=EgQgAXAB</t>
        </is>
      </c>
    </row>
    <row r="11373" ht="25.5" customHeight="1">
      <c r="A11373" t="inlineStr">
        <is>
          <t>Sitting in a bed</t>
        </is>
      </c>
      <c r="B11373" t="inlineStr">
        <is>
          <t>Vlogs of people spending a day sitting in bed</t>
        </is>
      </c>
      <c r="C11373"/>
      <c r="D11373"/>
      <c r="E11373" t="inlineStr">
        <is>
          <t>https://www.youtube.com/results?search_query=Vlogs+of+people+spending+a+day+sitting+in+bed&amp;sp=EgQgAXAB</t>
        </is>
      </c>
    </row>
    <row r="11374" ht="25.5" customHeight="1">
      <c r="A11374" t="inlineStr">
        <is>
          <t>Fixing a vacuum</t>
        </is>
      </c>
      <c r="B11374" t="inlineStr">
        <is>
          <t>How to fix a vacuum cleaner</t>
        </is>
      </c>
      <c r="C11374"/>
      <c r="D11374"/>
      <c r="E11374" t="inlineStr">
        <is>
          <t>https://www.youtube.com/results?search_query=How+to+fix+a+vacuum+cleaner&amp;sp=EgQgAXAB</t>
        </is>
      </c>
    </row>
    <row r="11375" ht="25.5" customHeight="1">
      <c r="A11375" t="inlineStr">
        <is>
          <t>Fixing a vacuum</t>
        </is>
      </c>
      <c r="B11375" t="inlineStr">
        <is>
          <t>DIY vacuum cleaner repair</t>
        </is>
      </c>
      <c r="C11375"/>
      <c r="D11375"/>
      <c r="E11375" t="inlineStr">
        <is>
          <t>https://www.youtube.com/results?search_query=DIY+vacuum+cleaner+repair&amp;sp=EgQgAXAB</t>
        </is>
      </c>
    </row>
    <row r="11376" ht="25.5" customHeight="1">
      <c r="A11376" t="inlineStr">
        <is>
          <t>Fixing a vacuum</t>
        </is>
      </c>
      <c r="B11376" t="inlineStr">
        <is>
          <t>Troubleshooting common vacuum cleaner problems</t>
        </is>
      </c>
      <c r="C11376"/>
      <c r="D11376"/>
      <c r="E11376" t="inlineStr">
        <is>
          <t>https://www.youtube.com/results?search_query=Troubleshooting+common+vacuum+cleaner+problems&amp;sp=EgQgAXAB</t>
        </is>
      </c>
    </row>
    <row r="11377" ht="25.5" customHeight="1">
      <c r="A11377" t="inlineStr">
        <is>
          <t>Fixing a vacuum</t>
        </is>
      </c>
      <c r="B11377" t="inlineStr">
        <is>
          <t>Step by step guide to fix a vacuum cleaner</t>
        </is>
      </c>
      <c r="C11377"/>
      <c r="D11377"/>
      <c r="E11377" t="inlineStr">
        <is>
          <t>https://www.youtube.com/results?search_query=Step+by+step+guide+to+fix+a+vacuum+cleaner&amp;sp=EgQgAXAB</t>
        </is>
      </c>
    </row>
    <row r="11378" ht="25.5" customHeight="1">
      <c r="A11378" t="inlineStr">
        <is>
          <t>Fixing a vacuum</t>
        </is>
      </c>
      <c r="B11378" t="inlineStr">
        <is>
          <t>Fix vacuum cleaner suction issues</t>
        </is>
      </c>
      <c r="C11378"/>
      <c r="D11378"/>
      <c r="E11378" t="inlineStr">
        <is>
          <t>https://www.youtube.com/results?search_query=Fix+vacuum+cleaner+suction+issues&amp;sp=EgQgAXAB</t>
        </is>
      </c>
    </row>
    <row r="11379" ht="25.5" customHeight="1">
      <c r="A11379" t="inlineStr">
        <is>
          <t>Fixing a vacuum</t>
        </is>
      </c>
      <c r="B11379" t="inlineStr">
        <is>
          <t>How to fix a broken vacuums motor</t>
        </is>
      </c>
      <c r="C11379"/>
      <c r="D11379"/>
      <c r="E11379" t="inlineStr">
        <is>
          <t>https://www.youtube.com/results?search_query=How+to+fix+a+broken+vacuums+motor&amp;sp=EgQgAXAB</t>
        </is>
      </c>
    </row>
    <row r="11380" ht="25.5" customHeight="1">
      <c r="A11380" t="inlineStr">
        <is>
          <t>Fixing a vacuum</t>
        </is>
      </c>
      <c r="B11380" t="inlineStr">
        <is>
          <t>Day in the life of a vacuum cleaner repairman</t>
        </is>
      </c>
      <c r="C11380"/>
      <c r="D11380"/>
      <c r="E11380" t="inlineStr">
        <is>
          <t>https://www.youtube.com/results?search_query=Day+in+the+life+of+a+vacuum+cleaner+repairman&amp;sp=EgQgAXAB</t>
        </is>
      </c>
    </row>
    <row r="11381" ht="25.5" customHeight="1">
      <c r="A11381" t="inlineStr">
        <is>
          <t>Fixing a vacuum</t>
        </is>
      </c>
      <c r="B11381" t="inlineStr">
        <is>
          <t>Replacing vacuum cleaner parts tutorial</t>
        </is>
      </c>
      <c r="C11381"/>
      <c r="D11381"/>
      <c r="E11381" t="inlineStr">
        <is>
          <t>https://www.youtube.com/results?search_query=Replacing+vacuum+cleaner+parts+tutorial&amp;sp=EgQgAXAB</t>
        </is>
      </c>
    </row>
    <row r="11382" ht="25.5" customHeight="1">
      <c r="A11382" t="inlineStr">
        <is>
          <t>Fixing a vacuum</t>
        </is>
      </c>
      <c r="B11382" t="inlineStr">
        <is>
          <t>How to diagnose and repair a vacuum cleaner</t>
        </is>
      </c>
      <c r="C11382"/>
      <c r="D11382"/>
      <c r="E11382" t="inlineStr">
        <is>
          <t>https://www.youtube.com/results?search_query=How+to+diagnose+and+repair+a+vacuum+cleaner&amp;sp=EgQgAXAB</t>
        </is>
      </c>
    </row>
    <row r="11383" ht="25.5" customHeight="1">
      <c r="A11383" t="inlineStr">
        <is>
          <t>Fixing a vacuum</t>
        </is>
      </c>
      <c r="B11383" t="inlineStr">
        <is>
          <t>Practical guide to vacuum cleaner maintenance and repair</t>
        </is>
      </c>
      <c r="C11383"/>
      <c r="D11383"/>
      <c r="E11383" t="inlineStr">
        <is>
          <t>https://www.youtube.com/results?search_query=Practical+guide+to+vacuum+cleaner+maintenance+and+repair&amp;sp=EgQgAXAB</t>
        </is>
      </c>
    </row>
    <row r="11384" ht="25.5" customHeight="1">
      <c r="A11384" t="inlineStr">
        <is>
          <t>Holding a vacuum</t>
        </is>
      </c>
      <c r="B11384" t="inlineStr">
        <is>
          <t>How to correctly hold a vacuum cleaner</t>
        </is>
      </c>
      <c r="C11384"/>
      <c r="D11384"/>
      <c r="E11384" t="inlineStr">
        <is>
          <t>https://www.youtube.com/results?search_query=How+to+correctly+hold+a+vacuum+cleaner&amp;sp=EgQgAXAB</t>
        </is>
      </c>
    </row>
    <row r="11385" ht="25.5" customHeight="1">
      <c r="A11385" t="inlineStr">
        <is>
          <t>Holding a vacuum</t>
        </is>
      </c>
      <c r="B11385" t="inlineStr">
        <is>
          <t>Proper techniques in holding a vacuum cleaner</t>
        </is>
      </c>
      <c r="C11385"/>
      <c r="D11385"/>
      <c r="E11385" t="inlineStr">
        <is>
          <t>https://www.youtube.com/results?search_query=Proper+techniques+in+holding+a+vacuum+cleaner&amp;sp=EgQgAXAB</t>
        </is>
      </c>
    </row>
    <row r="11386" ht="25.5" customHeight="1">
      <c r="A11386" t="inlineStr">
        <is>
          <t>Holding a vacuum</t>
        </is>
      </c>
      <c r="B11386" t="inlineStr">
        <is>
          <t>Hand position when holding a vacuum</t>
        </is>
      </c>
      <c r="C11386"/>
      <c r="D11386"/>
      <c r="E11386" t="inlineStr">
        <is>
          <t>https://www.youtube.com/results?search_query=Hand+position+when+holding+a+vacuum&amp;sp=EgQgAXAB</t>
        </is>
      </c>
    </row>
    <row r="11387" ht="25.5" customHeight="1">
      <c r="A11387" t="inlineStr">
        <is>
          <t>Holding a vacuum</t>
        </is>
      </c>
      <c r="B11387" t="inlineStr">
        <is>
          <t>Day in the life of a professional cleaner  vacuum usage</t>
        </is>
      </c>
      <c r="C11387"/>
      <c r="D11387"/>
      <c r="E11387" t="inlineStr">
        <is>
          <t>https://www.youtube.com/results?search_query=Day+in+the+life+of+a+professional+cleaner++vacuum+usage&amp;sp=EgQgAXAB</t>
        </is>
      </c>
    </row>
    <row r="11388" ht="25.5" customHeight="1">
      <c r="A11388" t="inlineStr">
        <is>
          <t>Holding a vacuum</t>
        </is>
      </c>
      <c r="B11388" t="inlineStr">
        <is>
          <t>Instructions for handling and holding a vacuum cleaner</t>
        </is>
      </c>
      <c r="C11388"/>
      <c r="D11388"/>
      <c r="E11388" t="inlineStr">
        <is>
          <t>https://www.youtube.com/results?search_query=Instructions+for+handling+and+holding+a+vacuum+cleaner&amp;sp=EgQgAXAB</t>
        </is>
      </c>
    </row>
    <row r="11389" ht="25.5" customHeight="1">
      <c r="A11389" t="inlineStr">
        <is>
          <t>Holding a vacuum</t>
        </is>
      </c>
      <c r="B11389" t="inlineStr">
        <is>
          <t>Quick tutorial on how to hold a vacuum</t>
        </is>
      </c>
      <c r="C11389"/>
      <c r="D11389"/>
      <c r="E11389" t="inlineStr">
        <is>
          <t>https://www.youtube.com/results?search_query=Quick+tutorial+on+how+to+hold+a+vacuum&amp;sp=EgQgAXAB</t>
        </is>
      </c>
    </row>
    <row r="11390" ht="25.5" customHeight="1">
      <c r="A11390" t="inlineStr">
        <is>
          <t>Holding a vacuum</t>
        </is>
      </c>
      <c r="B11390" t="inlineStr">
        <is>
          <t>Do's and Don'ts when holding a vacuum cleaner</t>
        </is>
      </c>
      <c r="C11390"/>
      <c r="D11390"/>
      <c r="E11390" t="inlineStr">
        <is>
          <t>https://www.youtube.com/results?search_query=Do's+and+Don'ts+when+holding+a+vacuum+cleaner&amp;sp=EgQgAXAB</t>
        </is>
      </c>
    </row>
    <row r="11391" ht="25.5" customHeight="1">
      <c r="A11391" t="inlineStr">
        <is>
          <t>Holding a vacuum</t>
        </is>
      </c>
      <c r="B11391" t="inlineStr">
        <is>
          <t>Guide to using a vacuum cleaner for beginners</t>
        </is>
      </c>
      <c r="C11391"/>
      <c r="D11391"/>
      <c r="E11391" t="inlineStr">
        <is>
          <t>https://www.youtube.com/results?search_query=Guide+to+using+a+vacuum+cleaner+for+beginners&amp;sp=EgQgAXAB</t>
        </is>
      </c>
    </row>
    <row r="11392" ht="25.5" customHeight="1">
      <c r="A11392" t="inlineStr">
        <is>
          <t>Holding a vacuum</t>
        </is>
      </c>
      <c r="B11392" t="inlineStr">
        <is>
          <t>Keeping grip when holding vacuum during cleaning</t>
        </is>
      </c>
      <c r="C11392"/>
      <c r="D11392"/>
      <c r="E11392" t="inlineStr">
        <is>
          <t>https://www.youtube.com/results?search_query=Keeping+grip+when+holding+vacuum+during+cleaning&amp;sp=EgQgAXAB</t>
        </is>
      </c>
    </row>
    <row r="11393" ht="25.5" customHeight="1">
      <c r="A11393" t="inlineStr">
        <is>
          <t>Holding a vacuum</t>
        </is>
      </c>
      <c r="B11393" t="inlineStr">
        <is>
          <t>Best practices in holding and operating a vacuum cleaner</t>
        </is>
      </c>
      <c r="C11393"/>
      <c r="D11393"/>
      <c r="E11393" t="inlineStr">
        <is>
          <t>https://www.youtube.com/results?search_query=Best+practices+in+holding+and+operating+a+vacuum+cleaner&amp;sp=EgQgAXAB</t>
        </is>
      </c>
    </row>
    <row r="11394" ht="25.5" customHeight="1">
      <c r="A11394" t="inlineStr">
        <is>
          <t>Taking a vacuum from somewhere</t>
        </is>
      </c>
      <c r="B11394" t="inlineStr">
        <is>
          <t>How to use a vacuum cleaner for beginners</t>
        </is>
      </c>
      <c r="C11394"/>
      <c r="D11394"/>
      <c r="E11394" t="inlineStr">
        <is>
          <t>https://www.youtube.com/results?search_query=How+to+use+a+vacuum+cleaner+for+beginners&amp;sp=EgQgAXAB</t>
        </is>
      </c>
    </row>
    <row r="11395" ht="25.5" customHeight="1">
      <c r="A11395" t="inlineStr">
        <is>
          <t>Taking a vacuum from somewhere</t>
        </is>
      </c>
      <c r="B11395" t="inlineStr">
        <is>
          <t>Day in the life of a professional cleaner using vacuum</t>
        </is>
      </c>
      <c r="C11395"/>
      <c r="D11395"/>
      <c r="E11395" t="inlineStr">
        <is>
          <t>https://www.youtube.com/results?search_query=Day+in+the+life+of+a+professional+cleaner+using+vacuum&amp;sp=EgQgAXAB</t>
        </is>
      </c>
    </row>
    <row r="11396" ht="25.5" customHeight="1">
      <c r="A11396" t="inlineStr">
        <is>
          <t>Taking a vacuum from somewhere</t>
        </is>
      </c>
      <c r="B11396" t="inlineStr">
        <is>
          <t>Best techniques for operating a vacuum cleaner</t>
        </is>
      </c>
      <c r="C11396"/>
      <c r="D11396"/>
      <c r="E11396" t="inlineStr">
        <is>
          <t>https://www.youtube.com/results?search_query=Best+techniques+for+operating+a+vacuum+cleaner&amp;sp=EgQgAXAB</t>
        </is>
      </c>
    </row>
    <row r="11397" ht="25.5" customHeight="1">
      <c r="A11397" t="inlineStr">
        <is>
          <t>Taking a vacuum from somewhere</t>
        </is>
      </c>
      <c r="B11397" t="inlineStr">
        <is>
          <t>Vacuum cleaner hacks everyone should know</t>
        </is>
      </c>
      <c r="C11397"/>
      <c r="D11397"/>
      <c r="E11397" t="inlineStr">
        <is>
          <t>https://www.youtube.com/results?search_query=Vacuum+cleaner+hacks+everyone+should+know&amp;sp=EgQgAXAB</t>
        </is>
      </c>
    </row>
    <row r="11398" ht="25.5" customHeight="1">
      <c r="A11398" t="inlineStr">
        <is>
          <t>Taking a vacuum from somewhere</t>
        </is>
      </c>
      <c r="B11398" t="inlineStr">
        <is>
          <t>Effective ways to utilize a vacuum cleaner</t>
        </is>
      </c>
      <c r="C11398"/>
      <c r="D11398"/>
      <c r="E11398" t="inlineStr">
        <is>
          <t>https://www.youtube.com/results?search_query=Effective+ways+to+utilize+a+vacuum+cleaner&amp;sp=EgQgAXAB</t>
        </is>
      </c>
    </row>
    <row r="11399" ht="25.5" customHeight="1">
      <c r="A11399" t="inlineStr">
        <is>
          <t>Taking a vacuum from somewhere</t>
        </is>
      </c>
      <c r="B11399" t="inlineStr">
        <is>
          <t>Unboxing and reviewing toprated vacuum cleaners</t>
        </is>
      </c>
      <c r="C11399"/>
      <c r="D11399"/>
      <c r="E11399" t="inlineStr">
        <is>
          <t>https://www.youtube.com/results?search_query=Unboxing+and+reviewing+toprated+vacuum+cleaners&amp;sp=EgQgAXAB</t>
        </is>
      </c>
    </row>
    <row r="11400" ht="25.5" customHeight="1">
      <c r="A11400" t="inlineStr">
        <is>
          <t>Taking a vacuum from somewhere</t>
        </is>
      </c>
      <c r="B11400" t="inlineStr">
        <is>
          <t>Step by step guide to setting up a vacuum cleaner</t>
        </is>
      </c>
      <c r="C11400"/>
      <c r="D11400"/>
      <c r="E11400" t="inlineStr">
        <is>
          <t>https://www.youtube.com/results?search_query=Step+by+step+guide+to+setting+up+a+vacuum+cleaner&amp;sp=EgQgAXAB</t>
        </is>
      </c>
    </row>
    <row r="11401" ht="25.5" customHeight="1">
      <c r="A11401" t="inlineStr">
        <is>
          <t>Taking a vacuum from somewhere</t>
        </is>
      </c>
      <c r="B11401" t="inlineStr">
        <is>
          <t>Comparison of different brands of vacuum cleaners</t>
        </is>
      </c>
      <c r="C11401"/>
      <c r="D11401"/>
      <c r="E11401" t="inlineStr">
        <is>
          <t>https://www.youtube.com/results?search_query=Comparison+of+different+brands+of+vacuum+cleaners&amp;sp=EgQgAXAB</t>
        </is>
      </c>
    </row>
    <row r="11402" ht="25.5" customHeight="1">
      <c r="A11402" t="inlineStr">
        <is>
          <t>Taking a vacuum from somewhere</t>
        </is>
      </c>
      <c r="B11402" t="inlineStr">
        <is>
          <t>How to maintain and service your vacuum cleaner</t>
        </is>
      </c>
      <c r="C11402"/>
      <c r="D11402"/>
      <c r="E11402" t="inlineStr">
        <is>
          <t>https://www.youtube.com/results?search_query=How+to+maintain+and+service+your+vacuum+cleaner&amp;sp=EgQgAXAB</t>
        </is>
      </c>
    </row>
    <row r="11403" ht="25.5" customHeight="1">
      <c r="A11403" t="inlineStr">
        <is>
          <t>Taking a vacuum from somewhere</t>
        </is>
      </c>
      <c r="B11403" t="inlineStr">
        <is>
          <t>Ecofriendly practices while using a vacuum cleaner</t>
        </is>
      </c>
      <c r="C11403"/>
      <c r="D11403"/>
      <c r="E11403" t="inlineStr">
        <is>
          <t>https://www.youtube.com/results?search_query=Ecofriendly+practices+while+using+a+vacuum+cleaner&amp;sp=EgQgAXAB</t>
        </is>
      </c>
    </row>
    <row r="11404" ht="25.5" customHeight="1">
      <c r="A11404" t="inlineStr">
        <is>
          <t>Washing their hands</t>
        </is>
      </c>
      <c r="B11404" t="inlineStr">
        <is>
          <t>How to wash hands properly</t>
        </is>
      </c>
      <c r="C11404"/>
      <c r="D11404"/>
      <c r="E11404" t="inlineStr">
        <is>
          <t>https://www.youtube.com/results?search_query=How+to+wash+hands+properly&amp;sp=EgQgAXAB</t>
        </is>
      </c>
    </row>
    <row r="11405" ht="25.5" customHeight="1">
      <c r="A11405" t="inlineStr">
        <is>
          <t>Washing their hands</t>
        </is>
      </c>
      <c r="B11405" t="inlineStr">
        <is>
          <t>Best technique for hand washing</t>
        </is>
      </c>
      <c r="C11405"/>
      <c r="D11405"/>
      <c r="E11405" t="inlineStr">
        <is>
          <t>https://www.youtube.com/results?search_query=Best+technique+for+hand+washing&amp;sp=EgQgAXAB</t>
        </is>
      </c>
    </row>
    <row r="11406" ht="25.5" customHeight="1">
      <c r="A11406" t="inlineStr">
        <is>
          <t>Washing their hands</t>
        </is>
      </c>
      <c r="B11406" t="inlineStr">
        <is>
          <t>Hand washing routine for kids</t>
        </is>
      </c>
      <c r="C11406"/>
      <c r="D11406"/>
      <c r="E11406" t="inlineStr">
        <is>
          <t>https://www.youtube.com/results?search_query=Hand+washing+routine+for+kids&amp;sp=EgQgAXAB</t>
        </is>
      </c>
    </row>
    <row r="11407" ht="25.5" customHeight="1">
      <c r="A11407" t="inlineStr">
        <is>
          <t>Washing their hands</t>
        </is>
      </c>
      <c r="B11407" t="inlineStr">
        <is>
          <t>Correct steps to wash hands according to WHO</t>
        </is>
      </c>
      <c r="C11407"/>
      <c r="D11407"/>
      <c r="E11407" t="inlineStr">
        <is>
          <t>https://www.youtube.com/results?search_query=Correct+steps+to+wash+hands+according+to+WHO&amp;sp=EgQgAXAB</t>
        </is>
      </c>
    </row>
    <row r="11408" ht="25.5" customHeight="1">
      <c r="A11408" t="inlineStr">
        <is>
          <t>Washing their hands</t>
        </is>
      </c>
      <c r="B11408" t="inlineStr">
        <is>
          <t>The official CDC guide on hand washing</t>
        </is>
      </c>
      <c r="C11408"/>
      <c r="D11408"/>
      <c r="E11408" t="inlineStr">
        <is>
          <t>https://www.youtube.com/results?search_query=The+official+CDC+guide+on+hand+washing&amp;sp=EgQgAXAB</t>
        </is>
      </c>
    </row>
    <row r="11409" ht="25.5" customHeight="1">
      <c r="A11409" t="inlineStr">
        <is>
          <t>Washing their hands</t>
        </is>
      </c>
      <c r="B11409" t="inlineStr">
        <is>
          <t>Benefits of washing hands regularly</t>
        </is>
      </c>
      <c r="C11409"/>
      <c r="D11409"/>
      <c r="E11409" t="inlineStr">
        <is>
          <t>https://www.youtube.com/results?search_query=Benefits+of+washing+hands+regularly&amp;sp=EgQgAXAB</t>
        </is>
      </c>
    </row>
    <row r="11410" ht="25.5" customHeight="1">
      <c r="A11410" t="inlineStr">
        <is>
          <t>Washing their hands</t>
        </is>
      </c>
      <c r="B11410" t="inlineStr">
        <is>
          <t>Day in the life of a nurse: Proper hand hygiene</t>
        </is>
      </c>
      <c r="C11410"/>
      <c r="D11410"/>
      <c r="E11410" t="inlineStr">
        <is>
          <t>https://www.youtube.com/results?search_query=Day+in+the+life+of+a+nurse:+Proper+hand+hygiene&amp;sp=EgQgAXAB</t>
        </is>
      </c>
    </row>
    <row r="11411" ht="25.5" customHeight="1">
      <c r="A11411" t="inlineStr">
        <is>
          <t>Washing their hands</t>
        </is>
      </c>
      <c r="B11411" t="inlineStr">
        <is>
          <t>Hand washing techniques to prevent Covid19</t>
        </is>
      </c>
      <c r="C11411"/>
      <c r="D11411"/>
      <c r="E11411" t="inlineStr">
        <is>
          <t>https://www.youtube.com/results?search_query=Hand+washing+techniques+to+prevent+Covid19&amp;sp=EgQgAXAB</t>
        </is>
      </c>
    </row>
    <row r="11412" ht="25.5" customHeight="1">
      <c r="A11412" t="inlineStr">
        <is>
          <t>Washing their hands</t>
        </is>
      </c>
      <c r="B11412" t="inlineStr">
        <is>
          <t>Importance of hand washing after using the restroom</t>
        </is>
      </c>
      <c r="C11412"/>
      <c r="D11412"/>
      <c r="E11412" t="inlineStr">
        <is>
          <t>https://www.youtube.com/results?search_query=Importance+of+hand+washing+after+using+the+restroom&amp;sp=EgQgAXAB</t>
        </is>
      </c>
    </row>
    <row r="11413" ht="25.5" customHeight="1">
      <c r="A11413" t="inlineStr">
        <is>
          <t>Washing their hands</t>
        </is>
      </c>
      <c r="B11413" t="inlineStr">
        <is>
          <t>How to teach children about hand washing</t>
        </is>
      </c>
      <c r="C11413"/>
      <c r="D11413"/>
      <c r="E11413" t="inlineStr">
        <is>
          <t>https://www.youtube.com/results?search_query=How+to+teach+children+about+hand+washing&amp;sp=EgQgAXAB</t>
        </is>
      </c>
    </row>
    <row r="11414" ht="25.5" customHeight="1">
      <c r="A11414" t="inlineStr">
        <is>
          <t>Fixing a doorknob</t>
        </is>
      </c>
      <c r="B11414" t="inlineStr">
        <is>
          <t>How to fix a loose doorknob</t>
        </is>
      </c>
      <c r="C11414"/>
      <c r="D11414"/>
      <c r="E11414" t="inlineStr">
        <is>
          <t>https://www.youtube.com/results?search_query=How+to+fix+a+loose+doorknob&amp;sp=EgQgAXAB</t>
        </is>
      </c>
    </row>
    <row r="11415" ht="25.5" customHeight="1">
      <c r="A11415" t="inlineStr">
        <is>
          <t>Fixing a doorknob</t>
        </is>
      </c>
      <c r="B11415" t="inlineStr">
        <is>
          <t>Tutorial on fixing a broken doorknob</t>
        </is>
      </c>
      <c r="C11415"/>
      <c r="D11415"/>
      <c r="E11415" t="inlineStr">
        <is>
          <t>https://www.youtube.com/results?search_query=Tutorial+on+fixing+a+broken+doorknob&amp;sp=EgQgAXAB</t>
        </is>
      </c>
    </row>
    <row r="11416" ht="25.5" customHeight="1">
      <c r="A11416" t="inlineStr">
        <is>
          <t>Fixing a doorknob</t>
        </is>
      </c>
      <c r="B11416" t="inlineStr">
        <is>
          <t>Steps to replace a doorknob</t>
        </is>
      </c>
      <c r="C11416"/>
      <c r="D11416"/>
      <c r="E11416" t="inlineStr">
        <is>
          <t>https://www.youtube.com/results?search_query=Steps+to+replace+a+doorknob&amp;sp=EgQgAXAB</t>
        </is>
      </c>
    </row>
    <row r="11417" ht="25.5" customHeight="1">
      <c r="A11417" t="inlineStr">
        <is>
          <t>Fixing a doorknob</t>
        </is>
      </c>
      <c r="B11417" t="inlineStr">
        <is>
          <t>DIY: Fixing a sticky doorknob</t>
        </is>
      </c>
      <c r="C11417"/>
      <c r="D11417"/>
      <c r="E11417" t="inlineStr">
        <is>
          <t>https://www.youtube.com/results?search_query=DIY:+Fixing+a+sticky+doorknob&amp;sp=EgQgAXAB</t>
        </is>
      </c>
    </row>
    <row r="11418" ht="25.5" customHeight="1">
      <c r="A11418" t="inlineStr">
        <is>
          <t>Fixing a doorknob</t>
        </is>
      </c>
      <c r="B11418" t="inlineStr">
        <is>
          <t>Repairing a faulty doorknob</t>
        </is>
      </c>
      <c r="C11418"/>
      <c r="D11418"/>
      <c r="E11418" t="inlineStr">
        <is>
          <t>https://www.youtube.com/results?search_query=Repairing+a+faulty+doorknob&amp;sp=EgQgAXAB</t>
        </is>
      </c>
    </row>
    <row r="11419" ht="25.5" customHeight="1">
      <c r="A11419" t="inlineStr">
        <is>
          <t>Fixing a doorknob</t>
        </is>
      </c>
      <c r="B11419" t="inlineStr">
        <is>
          <t>Day in the life of a handyman fixing a doorknob</t>
        </is>
      </c>
      <c r="C11419"/>
      <c r="D11419"/>
      <c r="E11419" t="inlineStr">
        <is>
          <t>https://www.youtube.com/results?search_query=Day+in+the+life+of+a+handyman+fixing+a+doorknob&amp;sp=EgQgAXAB</t>
        </is>
      </c>
    </row>
    <row r="11420" ht="25.5" customHeight="1">
      <c r="A11420" t="inlineStr">
        <is>
          <t>Fixing a doorknob</t>
        </is>
      </c>
      <c r="B11420" t="inlineStr">
        <is>
          <t>How to tighten a doorknob</t>
        </is>
      </c>
      <c r="C11420"/>
      <c r="D11420"/>
      <c r="E11420" t="inlineStr">
        <is>
          <t>https://www.youtube.com/results?search_query=How+to+tighten+a+doorknob&amp;sp=EgQgAXAB</t>
        </is>
      </c>
    </row>
    <row r="11421" ht="25.5" customHeight="1">
      <c r="A11421" t="inlineStr">
        <is>
          <t>Fixing a doorknob</t>
        </is>
      </c>
      <c r="B11421" t="inlineStr">
        <is>
          <t>How to fix a doorknob that won't turn</t>
        </is>
      </c>
      <c r="C11421"/>
      <c r="D11421"/>
      <c r="E11421" t="inlineStr">
        <is>
          <t>https://www.youtube.com/results?search_query=How+to+fix+a+doorknob+that+won't+turn&amp;sp=EgQgAXAB</t>
        </is>
      </c>
    </row>
    <row r="11422" ht="25.5" customHeight="1">
      <c r="A11422" t="inlineStr">
        <is>
          <t>Fixing a doorknob</t>
        </is>
      </c>
      <c r="B11422" t="inlineStr">
        <is>
          <t>How to fix a doorknob that won't lock</t>
        </is>
      </c>
      <c r="C11422"/>
      <c r="D11422"/>
      <c r="E11422" t="inlineStr">
        <is>
          <t>https://www.youtube.com/results?search_query=How+to+fix+a+doorknob+that+won't+lock&amp;sp=EgQgAXAB</t>
        </is>
      </c>
    </row>
    <row r="11423" ht="25.5" customHeight="1">
      <c r="A11423" t="inlineStr">
        <is>
          <t>Fixing a doorknob</t>
        </is>
      </c>
      <c r="B11423" t="inlineStr">
        <is>
          <t>Home improvement: repairing a doorknob</t>
        </is>
      </c>
      <c r="C11423"/>
      <c r="D11423"/>
      <c r="E11423" t="inlineStr">
        <is>
          <t>https://www.youtube.com/results?search_query=Home+improvement:+repairing+a+doorknob&amp;sp=EgQgAXAB</t>
        </is>
      </c>
    </row>
    <row r="11424" ht="25.5" customHeight="1">
      <c r="A11424" t="inlineStr">
        <is>
          <t>Grasping onto a doorknob</t>
        </is>
      </c>
      <c r="B11424" t="inlineStr">
        <is>
          <t>How to properly grip a doorknob</t>
        </is>
      </c>
      <c r="C11424"/>
      <c r="D11424"/>
      <c r="E11424" t="inlineStr">
        <is>
          <t>https://www.youtube.com/results?search_query=How+to+properly+grip+a+doorknob&amp;sp=EgQgAXAB</t>
        </is>
      </c>
    </row>
    <row r="11425" ht="25.5" customHeight="1">
      <c r="A11425" t="inlineStr">
        <is>
          <t>Grasping onto a doorknob</t>
        </is>
      </c>
      <c r="B11425" t="inlineStr">
        <is>
          <t>Techniques for turning a doorknob</t>
        </is>
      </c>
      <c r="C11425"/>
      <c r="D11425"/>
      <c r="E11425" t="inlineStr">
        <is>
          <t>https://www.youtube.com/results?search_query=Techniques+for+turning+a+doorknob&amp;sp=EgQgAXAB</t>
        </is>
      </c>
    </row>
    <row r="11426" ht="25.5" customHeight="1">
      <c r="A11426" t="inlineStr">
        <is>
          <t>Grasping onto a doorknob</t>
        </is>
      </c>
      <c r="B11426" t="inlineStr">
        <is>
          <t>Correct hand placement for opening doors</t>
        </is>
      </c>
      <c r="C11426"/>
      <c r="D11426"/>
      <c r="E11426" t="inlineStr">
        <is>
          <t>https://www.youtube.com/results?search_query=Correct+hand+placement+for+opening+doors&amp;sp=EgQgAXAB</t>
        </is>
      </c>
    </row>
    <row r="11427" ht="25.5" customHeight="1">
      <c r="A11427" t="inlineStr">
        <is>
          <t>Grasping onto a doorknob</t>
        </is>
      </c>
      <c r="B11427" t="inlineStr">
        <is>
          <t>Demonstration on how to grasp a doorknob</t>
        </is>
      </c>
      <c r="C11427"/>
      <c r="D11427"/>
      <c r="E11427" t="inlineStr">
        <is>
          <t>https://www.youtube.com/results?search_query=Demonstration+on+how+to+grasp+a+doorknob&amp;sp=EgQgAXAB</t>
        </is>
      </c>
    </row>
    <row r="11428" ht="25.5" customHeight="1">
      <c r="A11428" t="inlineStr">
        <is>
          <t>Grasping onto a doorknob</t>
        </is>
      </c>
      <c r="B11428" t="inlineStr">
        <is>
          <t>Proper way to turn a doorknob</t>
        </is>
      </c>
      <c r="C11428"/>
      <c r="D11428"/>
      <c r="E11428" t="inlineStr">
        <is>
          <t>https://www.youtube.com/results?search_query=Proper+way+to+turn+a+doorknob&amp;sp=EgQgAXAB</t>
        </is>
      </c>
    </row>
    <row r="11429" ht="25.5" customHeight="1">
      <c r="A11429" t="inlineStr">
        <is>
          <t>Grasping onto a doorknob</t>
        </is>
      </c>
      <c r="B11429" t="inlineStr">
        <is>
          <t>Step by step guide to opening a door</t>
        </is>
      </c>
      <c r="C11429"/>
      <c r="D11429"/>
      <c r="E11429" t="inlineStr">
        <is>
          <t>https://www.youtube.com/results?search_query=Step+by+step+guide+to+opening+a+door&amp;sp=EgQgAXAB</t>
        </is>
      </c>
    </row>
    <row r="11430" ht="25.5" customHeight="1">
      <c r="A11430" t="inlineStr">
        <is>
          <t>Grasping onto a doorknob</t>
        </is>
      </c>
      <c r="B11430" t="inlineStr">
        <is>
          <t>Practical doorknob turning tutorials</t>
        </is>
      </c>
      <c r="C11430"/>
      <c r="D11430"/>
      <c r="E11430" t="inlineStr">
        <is>
          <t>https://www.youtube.com/results?search_query=Practical+doorknob+turning+tutorials&amp;sp=EgQgAXAB</t>
        </is>
      </c>
    </row>
    <row r="11431" ht="25.5" customHeight="1">
      <c r="A11431" t="inlineStr">
        <is>
          <t>Grasping onto a doorknob</t>
        </is>
      </c>
      <c r="B11431" t="inlineStr">
        <is>
          <t>A day in the life of a locksmith  handling doorknobs</t>
        </is>
      </c>
      <c r="C11431"/>
      <c r="D11431"/>
      <c r="E11431" t="inlineStr">
        <is>
          <t>https://www.youtube.com/results?search_query=A+day+in+the+life+of+a+locksmith++handling+doorknobs&amp;sp=EgQgAXAB</t>
        </is>
      </c>
    </row>
    <row r="11432" ht="25.5" customHeight="1">
      <c r="A11432" t="inlineStr">
        <is>
          <t>Grasping onto a doorknob</t>
        </is>
      </c>
      <c r="B11432" t="inlineStr">
        <is>
          <t>Mastering the art of opening doors  doorknob tutorial</t>
        </is>
      </c>
      <c r="C11432"/>
      <c r="D11432"/>
      <c r="E11432" t="inlineStr">
        <is>
          <t>https://www.youtube.com/results?search_query=Mastering+the+art+of+opening+doors++doorknob+tutorial&amp;sp=EgQgAXAB</t>
        </is>
      </c>
    </row>
    <row r="11433" ht="25.5" customHeight="1">
      <c r="A11433" t="inlineStr">
        <is>
          <t>Grasping onto a doorknob</t>
        </is>
      </c>
      <c r="B11433" t="inlineStr">
        <is>
          <t>Tips for easily turning stiff doorknobs</t>
        </is>
      </c>
      <c r="C11433"/>
      <c r="D11433"/>
      <c r="E11433" t="inlineStr">
        <is>
          <t>https://www.youtube.com/results?search_query=Tips+for+easily+turning+stiff+doorknobs&amp;sp=EgQgAXAB</t>
        </is>
      </c>
    </row>
    <row r="11434" ht="25.5" customHeight="1">
      <c r="A11434" t="inlineStr">
        <is>
          <t>Closing a refrigerator</t>
        </is>
      </c>
      <c r="B11434" t="inlineStr">
        <is>
          <t>How to properly close a refrigerator door</t>
        </is>
      </c>
      <c r="C11434"/>
      <c r="D11434"/>
      <c r="E11434" t="inlineStr">
        <is>
          <t>https://www.youtube.com/results?search_query=How+to+properly+close+a+refrigerator+door&amp;sp=EgQgAXAB</t>
        </is>
      </c>
    </row>
    <row r="11435" ht="25.5" customHeight="1">
      <c r="A11435" t="inlineStr">
        <is>
          <t>Closing a refrigerator</t>
        </is>
      </c>
      <c r="B11435" t="inlineStr">
        <is>
          <t>Tips for closing a refrigerator door correctly</t>
        </is>
      </c>
      <c r="C11435"/>
      <c r="D11435"/>
      <c r="E11435" t="inlineStr">
        <is>
          <t>https://www.youtube.com/results?search_query=Tips+for+closing+a+refrigerator+door+correctly&amp;sp=EgQgAXAB</t>
        </is>
      </c>
    </row>
    <row r="11436" ht="25.5" customHeight="1">
      <c r="A11436" t="inlineStr">
        <is>
          <t>Closing a refrigerator</t>
        </is>
      </c>
      <c r="B11436" t="inlineStr">
        <is>
          <t>Common mistakes in closing a fridge door and how to avoid them</t>
        </is>
      </c>
      <c r="C11436"/>
      <c r="D11436"/>
      <c r="E11436" t="inlineStr">
        <is>
          <t>https://www.youtube.com/results?search_query=Common+mistakes+in+closing+a+fridge+door+and+how+to+avoid+them&amp;sp=EgQgAXAB</t>
        </is>
      </c>
    </row>
    <row r="11437" ht="25.5" customHeight="1">
      <c r="A11437" t="inlineStr">
        <is>
          <t>Closing a refrigerator</t>
        </is>
      </c>
      <c r="B11437" t="inlineStr">
        <is>
          <t>Proper way to ensure your refrigerator door is closed</t>
        </is>
      </c>
      <c r="C11437"/>
      <c r="D11437"/>
      <c r="E11437" t="inlineStr">
        <is>
          <t>https://www.youtube.com/results?search_query=Proper+way+to+ensure+your+refrigerator+door+is+closed&amp;sp=EgQgAXAB</t>
        </is>
      </c>
    </row>
    <row r="11438" ht="25.5" customHeight="1">
      <c r="A11438" t="inlineStr">
        <is>
          <t>Closing a refrigerator</t>
        </is>
      </c>
      <c r="B11438" t="inlineStr">
        <is>
          <t>Troubleshooting for closing freezer on refrigerator guide</t>
        </is>
      </c>
      <c r="C11438"/>
      <c r="D11438"/>
      <c r="E11438" t="inlineStr">
        <is>
          <t>https://www.youtube.com/results?search_query=Troubleshooting+for+closing+freezer+on+refrigerator+guide&amp;sp=EgQgAXAB</t>
        </is>
      </c>
    </row>
    <row r="11439" ht="25.5" customHeight="1">
      <c r="A11439" t="inlineStr">
        <is>
          <t>Closing a refrigerator</t>
        </is>
      </c>
      <c r="B11439" t="inlineStr">
        <is>
          <t>DIY guide to adjusting refrigerator doors for closed sealing</t>
        </is>
      </c>
      <c r="C11439"/>
      <c r="D11439"/>
      <c r="E11439" t="inlineStr">
        <is>
          <t>https://www.youtube.com/results?search_query=DIY+guide+to+adjusting+refrigerator+doors+for+closed+sealing&amp;sp=EgQgAXAB</t>
        </is>
      </c>
    </row>
    <row r="11440" ht="25.5" customHeight="1">
      <c r="A11440" t="inlineStr">
        <is>
          <t>Closing a refrigerator</t>
        </is>
      </c>
      <c r="B11440" t="inlineStr">
        <is>
          <t>Day in the life of a refrigerator technician  closing doors</t>
        </is>
      </c>
      <c r="C11440"/>
      <c r="D11440"/>
      <c r="E11440" t="inlineStr">
        <is>
          <t>https://www.youtube.com/results?search_query=Day+in+the+life+of+a+refrigerator+technician++closing+doors&amp;sp=EgQgAXAB</t>
        </is>
      </c>
    </row>
    <row r="11441" ht="25.5" customHeight="1">
      <c r="A11441" t="inlineStr">
        <is>
          <t>Closing a refrigerator</t>
        </is>
      </c>
      <c r="B11441" t="inlineStr">
        <is>
          <t>Maintenance tips to keep your refrigerator door closing properly</t>
        </is>
      </c>
      <c r="C11441"/>
      <c r="D11441"/>
      <c r="E11441" t="inlineStr">
        <is>
          <t>https://www.youtube.com/results?search_query=Maintenance+tips+to+keep+your+refrigerator+door+closing+properly&amp;sp=EgQgAXAB</t>
        </is>
      </c>
    </row>
    <row r="11442" ht="25.5" customHeight="1">
      <c r="A11442" t="inlineStr">
        <is>
          <t>Closing a refrigerator</t>
        </is>
      </c>
      <c r="B11442" t="inlineStr">
        <is>
          <t>How to fix a refrigerator door that doesn't close properly</t>
        </is>
      </c>
      <c r="C11442"/>
      <c r="D11442"/>
      <c r="E11442" t="inlineStr">
        <is>
          <t>https://www.youtube.com/results?search_query=How+to+fix+a+refrigerator+door+that+doesn't+close+properly&amp;sp=EgQgAXAB</t>
        </is>
      </c>
    </row>
    <row r="11443" ht="25.5" customHeight="1">
      <c r="A11443" t="inlineStr">
        <is>
          <t>Closing a refrigerator</t>
        </is>
      </c>
      <c r="B11443" t="inlineStr">
        <is>
          <t>Safe techniques in closing a refrigerator door to maintain temperature</t>
        </is>
      </c>
      <c r="C11443"/>
      <c r="D11443"/>
      <c r="E11443" t="inlineStr">
        <is>
          <t>https://www.youtube.com/results?search_query=Safe+techniques+in+closing+a+refrigerator+door+to+maintain+temperature&amp;sp=EgQgAXAB</t>
        </is>
      </c>
    </row>
    <row r="11444" ht="25.5" customHeight="1">
      <c r="A11444" t="inlineStr">
        <is>
          <t>Opening a refrigerator</t>
        </is>
      </c>
      <c r="B11444" t="inlineStr">
        <is>
          <t>How to properly open a refrigerator</t>
        </is>
      </c>
      <c r="C11444"/>
      <c r="D11444"/>
      <c r="E11444" t="inlineStr">
        <is>
          <t>https://www.youtube.com/results?search_query=How+to+properly+open+a+refrigerator&amp;sp=EgQgAXAB</t>
        </is>
      </c>
    </row>
    <row r="11445" ht="25.5" customHeight="1">
      <c r="A11445" t="inlineStr">
        <is>
          <t>Opening a refrigerator</t>
        </is>
      </c>
      <c r="B11445" t="inlineStr">
        <is>
          <t>Methods to open a stuck refrigerator</t>
        </is>
      </c>
      <c r="C11445"/>
      <c r="D11445"/>
      <c r="E11445" t="inlineStr">
        <is>
          <t>https://www.youtube.com/results?search_query=Methods+to+open+a+stuck+refrigerator&amp;sp=EgQgAXAB</t>
        </is>
      </c>
    </row>
    <row r="11446" ht="25.5" customHeight="1">
      <c r="A11446" t="inlineStr">
        <is>
          <t>Opening a refrigerator</t>
        </is>
      </c>
      <c r="B11446" t="inlineStr">
        <is>
          <t>Fixing a refrigerator not opening smoothly</t>
        </is>
      </c>
      <c r="C11446"/>
      <c r="D11446"/>
      <c r="E11446" t="inlineStr">
        <is>
          <t>https://www.youtube.com/results?search_query=Fixing+a+refrigerator+not+opening+smoothly&amp;sp=EgQgAXAB</t>
        </is>
      </c>
    </row>
    <row r="11447" ht="25.5" customHeight="1">
      <c r="A11447" t="inlineStr">
        <is>
          <t>Opening a refrigerator</t>
        </is>
      </c>
      <c r="B11447" t="inlineStr">
        <is>
          <t>Tutorial on opening a vintage refrigerator</t>
        </is>
      </c>
      <c r="C11447"/>
      <c r="D11447"/>
      <c r="E11447" t="inlineStr">
        <is>
          <t>https://www.youtube.com/results?search_query=Tutorial+on+opening+a+vintage+refrigerator&amp;sp=EgQgAXAB</t>
        </is>
      </c>
    </row>
    <row r="11448" ht="25.5" customHeight="1">
      <c r="A11448" t="inlineStr">
        <is>
          <t>Opening a refrigerator</t>
        </is>
      </c>
      <c r="B11448" t="inlineStr">
        <is>
          <t>A day in the life of a refrigerator repairman: Opening issues</t>
        </is>
      </c>
      <c r="C11448"/>
      <c r="D11448"/>
      <c r="E11448" t="inlineStr">
        <is>
          <t>https://www.youtube.com/results?search_query=A+day+in+the+life+of+a+refrigerator+repairman:+Opening+issues&amp;sp=EgQgAXAB</t>
        </is>
      </c>
    </row>
    <row r="11449" ht="25.5" customHeight="1">
      <c r="A11449" t="inlineStr">
        <is>
          <t>Opening a refrigerator</t>
        </is>
      </c>
      <c r="B11449" t="inlineStr">
        <is>
          <t>The mechanics of opening a refrigerator explained</t>
        </is>
      </c>
      <c r="C11449"/>
      <c r="D11449"/>
      <c r="E11449" t="inlineStr">
        <is>
          <t>https://www.youtube.com/results?search_query=The+mechanics+of+opening+a+refrigerator+explained&amp;sp=EgQgAXAB</t>
        </is>
      </c>
    </row>
    <row r="11450" ht="25.5" customHeight="1">
      <c r="A11450" t="inlineStr">
        <is>
          <t>Opening a refrigerator</t>
        </is>
      </c>
      <c r="B11450" t="inlineStr">
        <is>
          <t>Do's and don'ts while opening a refrigerator door</t>
        </is>
      </c>
      <c r="C11450"/>
      <c r="D11450"/>
      <c r="E11450" t="inlineStr">
        <is>
          <t>https://www.youtube.com/results?search_query=Do's+and+don'ts+while+opening+a+refrigerator+door&amp;sp=EgQgAXAB</t>
        </is>
      </c>
    </row>
    <row r="11451" ht="25.5" customHeight="1">
      <c r="A11451" t="inlineStr">
        <is>
          <t>Opening a refrigerator</t>
        </is>
      </c>
      <c r="B11451" t="inlineStr">
        <is>
          <t>Guide to open and close a refrigerator door</t>
        </is>
      </c>
      <c r="C11451"/>
      <c r="D11451"/>
      <c r="E11451" t="inlineStr">
        <is>
          <t>https://www.youtube.com/results?search_query=Guide+to+open+and+close+a+refrigerator+door&amp;sp=EgQgAXAB</t>
        </is>
      </c>
    </row>
    <row r="11452" ht="25.5" customHeight="1">
      <c r="A11452" t="inlineStr">
        <is>
          <t>Opening a refrigerator</t>
        </is>
      </c>
      <c r="B11452" t="inlineStr">
        <is>
          <t>Technique to open a heavy refrigerator door</t>
        </is>
      </c>
      <c r="C11452"/>
      <c r="D11452"/>
      <c r="E11452" t="inlineStr">
        <is>
          <t>https://www.youtube.com/results?search_query=Technique+to+open+a+heavy+refrigerator+door&amp;sp=EgQgAXAB</t>
        </is>
      </c>
    </row>
    <row r="11453" ht="25.5" customHeight="1">
      <c r="A11453" t="inlineStr">
        <is>
          <t>Opening a refrigerator</t>
        </is>
      </c>
      <c r="B11453" t="inlineStr">
        <is>
          <t>Instructions for opening a refrigerator door with a broken handle</t>
        </is>
      </c>
      <c r="C11453"/>
      <c r="D11453"/>
      <c r="E11453" t="inlineStr">
        <is>
          <t>https://www.youtube.com/results?search_query=Instructions+for+opening+a+refrigerator+door+with+a+broken+handle&amp;sp=EgQgAXAB</t>
        </is>
      </c>
    </row>
    <row r="11454" ht="25.5" customHeight="1">
      <c r="A11454" t="inlineStr">
        <is>
          <t>Working on paper/notebook</t>
        </is>
      </c>
      <c r="B11454" t="inlineStr">
        <is>
          <t>How to effectively work on a notebook for studying</t>
        </is>
      </c>
      <c r="C11454"/>
      <c r="D11454"/>
      <c r="E11454" t="inlineStr">
        <is>
          <t>https://www.youtube.com/results?search_query=How+to+effectively+work+on+a+notebook+for+studying&amp;sp=EgQgAXAB</t>
        </is>
      </c>
    </row>
    <row r="11455" ht="25.5" customHeight="1">
      <c r="A11455" t="inlineStr">
        <is>
          <t>Working on paper/notebook</t>
        </is>
      </c>
      <c r="B11455" t="inlineStr">
        <is>
          <t>Working on a paper: Strategies and techniques</t>
        </is>
      </c>
      <c r="C11455"/>
      <c r="D11455"/>
      <c r="E11455" t="inlineStr">
        <is>
          <t>https://www.youtube.com/results?search_query=Working+on+a+paper:+Strategies+and+techniques&amp;sp=EgQgAXAB</t>
        </is>
      </c>
    </row>
    <row r="11456" ht="25.5" customHeight="1">
      <c r="A11456" t="inlineStr">
        <is>
          <t>Working on paper/notebook</t>
        </is>
      </c>
      <c r="B11456" t="inlineStr">
        <is>
          <t>Day in the life of a writer working on a notebook</t>
        </is>
      </c>
      <c r="C11456"/>
      <c r="D11456"/>
      <c r="E11456" t="inlineStr">
        <is>
          <t>https://www.youtube.com/results?search_query=Day+in+the+life+of+a+writer+working+on+a+notebook&amp;sp=EgQgAXAB</t>
        </is>
      </c>
    </row>
    <row r="11457" ht="25.5" customHeight="1">
      <c r="A11457" t="inlineStr">
        <is>
          <t>Working on paper/notebook</t>
        </is>
      </c>
      <c r="B11457" t="inlineStr">
        <is>
          <t>Best practices for working on a paper or notebook</t>
        </is>
      </c>
      <c r="C11457"/>
      <c r="D11457"/>
      <c r="E11457" t="inlineStr">
        <is>
          <t>https://www.youtube.com/results?search_query=Best+practices+for+working+on+a+paper+or+notebook&amp;sp=EgQgAXAB</t>
        </is>
      </c>
    </row>
    <row r="11458" ht="25.5" customHeight="1">
      <c r="A11458" t="inlineStr">
        <is>
          <t>Working on paper/notebook</t>
        </is>
      </c>
      <c r="B11458" t="inlineStr">
        <is>
          <t>Top productivity tips for working on a notebook</t>
        </is>
      </c>
      <c r="C11458"/>
      <c r="D11458"/>
      <c r="E11458" t="inlineStr">
        <is>
          <t>https://www.youtube.com/results?search_query=Top+productivity+tips+for+working+on+a+notebook&amp;sp=EgQgAXAB</t>
        </is>
      </c>
    </row>
    <row r="11459" ht="25.5" customHeight="1">
      <c r="A11459" t="inlineStr">
        <is>
          <t>Working on paper/notebook</t>
        </is>
      </c>
      <c r="B11459" t="inlineStr">
        <is>
          <t>How to organize your paper work in a notebook</t>
        </is>
      </c>
      <c r="C11459"/>
      <c r="D11459"/>
      <c r="E11459" t="inlineStr">
        <is>
          <t>https://www.youtube.com/results?search_query=How+to+organize+your+paper+work+in+a+notebook&amp;sp=EgQgAXAB</t>
        </is>
      </c>
    </row>
    <row r="11460" ht="25.5" customHeight="1">
      <c r="A11460" t="inlineStr">
        <is>
          <t>Working on paper/notebook</t>
        </is>
      </c>
      <c r="B11460" t="inlineStr">
        <is>
          <t>Creative ideas on how to work with a notebook</t>
        </is>
      </c>
      <c r="C11460"/>
      <c r="D11460"/>
      <c r="E11460" t="inlineStr">
        <is>
          <t>https://www.youtube.com/results?search_query=Creative+ideas+on+how+to+work+with+a+notebook&amp;sp=EgQgAXAB</t>
        </is>
      </c>
    </row>
    <row r="11461" ht="25.5" customHeight="1">
      <c r="A11461" t="inlineStr">
        <is>
          <t>Working on paper/notebook</t>
        </is>
      </c>
      <c r="B11461" t="inlineStr">
        <is>
          <t>Techniques for brainstorming while working on a paper</t>
        </is>
      </c>
      <c r="C11461"/>
      <c r="D11461"/>
      <c r="E11461" t="inlineStr">
        <is>
          <t>https://www.youtube.com/results?search_query=Techniques+for+brainstorming+while+working+on+a+paper&amp;sp=EgQgAXAB</t>
        </is>
      </c>
    </row>
    <row r="11462" ht="25.5" customHeight="1">
      <c r="A11462" t="inlineStr">
        <is>
          <t>Working on paper/notebook</t>
        </is>
      </c>
      <c r="B11462" t="inlineStr">
        <is>
          <t>How to manage tasks when working on a notebook</t>
        </is>
      </c>
      <c r="C11462"/>
      <c r="D11462"/>
      <c r="E11462" t="inlineStr">
        <is>
          <t>https://www.youtube.com/results?search_query=How+to+manage+tasks+when+working+on+a+notebook&amp;sp=EgQgAXAB</t>
        </is>
      </c>
    </row>
    <row r="11463" ht="25.5" customHeight="1">
      <c r="A11463" t="inlineStr">
        <is>
          <t>Working on paper/notebook</t>
        </is>
      </c>
      <c r="B11463" t="inlineStr">
        <is>
          <t>Guide to digital notetaking and working on notebook apps</t>
        </is>
      </c>
      <c r="C11463"/>
      <c r="D11463"/>
      <c r="E11463" t="inlineStr">
        <is>
          <t>https://www.youtube.com/results?search_query=Guide+to+digital+notetaking+and+working+on+notebook+apps&amp;sp=EgQgAXAB</t>
        </is>
      </c>
    </row>
    <row r="11464" ht="25.5" customHeight="1">
      <c r="A11464" t="inlineStr">
        <is>
          <t>awakening</t>
        </is>
      </c>
      <c r="B11464" t="inlineStr">
        <is>
          <t>How to achieve spiritual awakening</t>
        </is>
      </c>
      <c r="C11464"/>
      <c r="D11464"/>
      <c r="E11464" t="inlineStr">
        <is>
          <t>https://www.youtube.com/results?search_query=How+to+achieve+spiritual+awakening&amp;sp=EgQgAXAB</t>
        </is>
      </c>
    </row>
    <row r="11465" ht="25.5" customHeight="1">
      <c r="A11465" t="inlineStr">
        <is>
          <t>awakening</t>
        </is>
      </c>
      <c r="B11465" t="inlineStr">
        <is>
          <t>Guided meditation for awakening</t>
        </is>
      </c>
      <c r="C11465"/>
      <c r="D11465"/>
      <c r="E11465" t="inlineStr">
        <is>
          <t>https://www.youtube.com/results?search_query=Guided+meditation+for+awakening&amp;sp=EgQgAXAB</t>
        </is>
      </c>
    </row>
    <row r="11466" ht="25.5" customHeight="1">
      <c r="A11466" t="inlineStr">
        <is>
          <t>awakening</t>
        </is>
      </c>
      <c r="B11466" t="inlineStr">
        <is>
          <t>Day in the life after spiritual awakening</t>
        </is>
      </c>
      <c r="C11466"/>
      <c r="D11466"/>
      <c r="E11466" t="inlineStr">
        <is>
          <t>https://www.youtube.com/results?search_query=Day+in+the+life+after+spiritual+awakening&amp;sp=EgQgAXAB</t>
        </is>
      </c>
    </row>
    <row r="11467" ht="25.5" customHeight="1">
      <c r="A11467" t="inlineStr">
        <is>
          <t>awakening</t>
        </is>
      </c>
      <c r="B11467" t="inlineStr">
        <is>
          <t>Ancient practices for awakening</t>
        </is>
      </c>
      <c r="C11467"/>
      <c r="D11467"/>
      <c r="E11467" t="inlineStr">
        <is>
          <t>https://www.youtube.com/results?search_query=Ancient+practices+for+awakening&amp;sp=EgQgAXAB</t>
        </is>
      </c>
    </row>
    <row r="11468" ht="25.5" customHeight="1">
      <c r="A11468" t="inlineStr">
        <is>
          <t>awakening</t>
        </is>
      </c>
      <c r="B11468" t="inlineStr">
        <is>
          <t>Awakening Kundalini energy</t>
        </is>
      </c>
      <c r="C11468"/>
      <c r="D11468"/>
      <c r="E11468" t="inlineStr">
        <is>
          <t>https://www.youtube.com/results?search_query=Awakening+Kundalini+energy&amp;sp=EgQgAXAB</t>
        </is>
      </c>
    </row>
    <row r="11469" ht="25.5" customHeight="1">
      <c r="A11469" t="inlineStr">
        <is>
          <t>awakening</t>
        </is>
      </c>
      <c r="B11469" t="inlineStr">
        <is>
          <t>Benefits of awakening chakras</t>
        </is>
      </c>
      <c r="C11469"/>
      <c r="D11469"/>
      <c r="E11469" t="inlineStr">
        <is>
          <t>https://www.youtube.com/results?search_query=Benefits+of+awakening+chakras&amp;sp=EgQgAXAB</t>
        </is>
      </c>
    </row>
    <row r="11470" ht="25.5" customHeight="1">
      <c r="A11470" t="inlineStr">
        <is>
          <t>awakening</t>
        </is>
      </c>
      <c r="B11470" t="inlineStr">
        <is>
          <t>How to accelerate spiritual awakening</t>
        </is>
      </c>
      <c r="C11470"/>
      <c r="D11470"/>
      <c r="E11470" t="inlineStr">
        <is>
          <t>https://www.youtube.com/results?search_query=How+to+accelerate+spiritual+awakening&amp;sp=EgQgAXAB</t>
        </is>
      </c>
    </row>
    <row r="11471" ht="25.5" customHeight="1">
      <c r="A11471" t="inlineStr">
        <is>
          <t>awakening</t>
        </is>
      </c>
      <c r="B11471" t="inlineStr">
        <is>
          <t>Understand the signs of spiritual awakening</t>
        </is>
      </c>
      <c r="C11471"/>
      <c r="D11471"/>
      <c r="E11471" t="inlineStr">
        <is>
          <t>https://www.youtube.com/results?search_query=Understand+the+signs+of+spiritual+awakening&amp;sp=EgQgAXAB</t>
        </is>
      </c>
    </row>
    <row r="11472" ht="25.5" customHeight="1">
      <c r="A11472" t="inlineStr">
        <is>
          <t>awakening</t>
        </is>
      </c>
      <c r="B11472" t="inlineStr">
        <is>
          <t>Awakening the third eye: step by step guide</t>
        </is>
      </c>
      <c r="C11472"/>
      <c r="D11472"/>
      <c r="E11472" t="inlineStr">
        <is>
          <t>https://www.youtube.com/results?search_query=Awakening+the+third+eye:+step+by+step+guide&amp;sp=EgQgAXAB</t>
        </is>
      </c>
    </row>
    <row r="11473" ht="25.5" customHeight="1">
      <c r="A11473" t="inlineStr">
        <is>
          <t>awakening</t>
        </is>
      </c>
      <c r="B11473" t="inlineStr">
        <is>
          <t>Documentaries on spiritual awakening</t>
        </is>
      </c>
      <c r="C11473"/>
      <c r="D11473"/>
      <c r="E11473" t="inlineStr">
        <is>
          <t>https://www.youtube.com/results?search_query=Documentaries+on+spiritual+awakening&amp;sp=EgQgAXAB</t>
        </is>
      </c>
    </row>
    <row r="11474" ht="25.5" customHeight="1">
      <c r="A11474" t="inlineStr">
        <is>
          <t>dressing</t>
        </is>
      </c>
      <c r="B11474" t="inlineStr">
        <is>
          <t>How to dress well for men</t>
        </is>
      </c>
      <c r="C11474"/>
      <c r="D11474"/>
      <c r="E11474" t="inlineStr">
        <is>
          <t>https://www.youtube.com/results?search_query=How+to+dress+well+for+men&amp;sp=EgQgAXAB</t>
        </is>
      </c>
    </row>
    <row r="11475" ht="25.5" customHeight="1">
      <c r="A11475" t="inlineStr">
        <is>
          <t>dressing</t>
        </is>
      </c>
      <c r="B11475" t="inlineStr">
        <is>
          <t>Women's dressing styles tutorials</t>
        </is>
      </c>
      <c r="C11475"/>
      <c r="D11475"/>
      <c r="E11475" t="inlineStr">
        <is>
          <t>https://www.youtube.com/results?search_query=Women's+dressing+styles+tutorials&amp;sp=EgQgAXAB</t>
        </is>
      </c>
    </row>
    <row r="11476" ht="25.5" customHeight="1">
      <c r="A11476" t="inlineStr">
        <is>
          <t>dressing</t>
        </is>
      </c>
      <c r="B11476" t="inlineStr">
        <is>
          <t>Latest fashion trends and how to dress</t>
        </is>
      </c>
      <c r="C11476"/>
      <c r="D11476"/>
      <c r="E11476" t="inlineStr">
        <is>
          <t>https://www.youtube.com/results?search_query=Latest+fashion+trends+and+how+to+dress&amp;sp=EgQgAXAB</t>
        </is>
      </c>
    </row>
    <row r="11477" ht="25.5" customHeight="1">
      <c r="A11477" t="inlineStr">
        <is>
          <t>dressing</t>
        </is>
      </c>
      <c r="B11477" t="inlineStr">
        <is>
          <t>Day in the life of a fashion stylist</t>
        </is>
      </c>
      <c r="C11477"/>
      <c r="D11477"/>
      <c r="E11477" t="inlineStr">
        <is>
          <t>https://www.youtube.com/results?search_query=Day+in+the+life+of+a+fashion+stylist&amp;sp=EgQgAXAB</t>
        </is>
      </c>
    </row>
    <row r="11478" ht="25.5" customHeight="1">
      <c r="A11478" t="inlineStr">
        <is>
          <t>dressing</t>
        </is>
      </c>
      <c r="B11478" t="inlineStr">
        <is>
          <t>Guide to mixing and matching clothes</t>
        </is>
      </c>
      <c r="C11478"/>
      <c r="D11478"/>
      <c r="E11478" t="inlineStr">
        <is>
          <t>https://www.youtube.com/results?search_query=Guide+to+mixing+and+matching+clothes&amp;sp=EgQgAXAB</t>
        </is>
      </c>
    </row>
    <row r="11479" ht="25.5" customHeight="1">
      <c r="A11479" t="inlineStr">
        <is>
          <t>dressing</t>
        </is>
      </c>
      <c r="B11479" t="inlineStr">
        <is>
          <t>How to dress for different occasions</t>
        </is>
      </c>
      <c r="C11479"/>
      <c r="D11479"/>
      <c r="E11479" t="inlineStr">
        <is>
          <t>https://www.youtube.com/results?search_query=How+to+dress+for+different+occasions&amp;sp=EgQgAXAB</t>
        </is>
      </c>
    </row>
    <row r="11480" ht="25.5" customHeight="1">
      <c r="A11480" t="inlineStr">
        <is>
          <t>dressing</t>
        </is>
      </c>
      <c r="B11480" t="inlineStr">
        <is>
          <t>Tips on dressing professionally for work</t>
        </is>
      </c>
      <c r="C11480"/>
      <c r="D11480"/>
      <c r="E11480" t="inlineStr">
        <is>
          <t>https://www.youtube.com/results?search_query=Tips+on+dressing+professionally+for+work&amp;sp=EgQgAXAB</t>
        </is>
      </c>
    </row>
    <row r="11481" ht="25.5" customHeight="1">
      <c r="A11481" t="inlineStr">
        <is>
          <t>dressing</t>
        </is>
      </c>
      <c r="B11481" t="inlineStr">
        <is>
          <t>How to dress on a budget</t>
        </is>
      </c>
      <c r="C11481"/>
      <c r="D11481"/>
      <c r="E11481" t="inlineStr">
        <is>
          <t>https://www.youtube.com/results?search_query=How+to+dress+on+a+budget&amp;sp=EgQgAXAB</t>
        </is>
      </c>
    </row>
    <row r="11482" ht="25.5" customHeight="1">
      <c r="A11482" t="inlineStr">
        <is>
          <t>dressing</t>
        </is>
      </c>
      <c r="B11482" t="inlineStr">
        <is>
          <t>Step by step guide on dressing up for a dinner date</t>
        </is>
      </c>
      <c r="C11482"/>
      <c r="D11482"/>
      <c r="E11482" t="inlineStr">
        <is>
          <t>https://www.youtube.com/results?search_query=Step+by+step+guide+on+dressing+up+for+a+dinner+date&amp;sp=EgQgAXAB</t>
        </is>
      </c>
    </row>
    <row r="11483" ht="25.5" customHeight="1">
      <c r="A11483" t="inlineStr">
        <is>
          <t>dressing</t>
        </is>
      </c>
      <c r="B11483" t="inlineStr">
        <is>
          <t>The art of layering clothes: Dressing for cold weather</t>
        </is>
      </c>
      <c r="C11483"/>
      <c r="D11483"/>
      <c r="E11483" t="inlineStr">
        <is>
          <t>https://www.youtube.com/results?search_query=The+art+of+layering+clothes:+Dressing+for+cold+weather&amp;sp=EgQgAXAB</t>
        </is>
      </c>
    </row>
    <row r="11484" ht="25.5" customHeight="1">
      <c r="A11484" t="inlineStr">
        <is>
          <t>going from standing to sitting</t>
        </is>
      </c>
      <c r="B11484" t="inlineStr">
        <is>
          <t>How to properly transition from standing to sitting for health</t>
        </is>
      </c>
      <c r="C11484"/>
      <c r="D11484"/>
      <c r="E11484" t="inlineStr">
        <is>
          <t>https://www.youtube.com/results?search_query=How+to+properly+transition+from+standing+to+sitting+for+health&amp;sp=EgQgAXAB</t>
        </is>
      </c>
    </row>
    <row r="11485" ht="25.5" customHeight="1">
      <c r="A11485" t="inlineStr">
        <is>
          <t>going from standing to sitting</t>
        </is>
      </c>
      <c r="B11485" t="inlineStr">
        <is>
          <t>Techniques for going from standing to sitting</t>
        </is>
      </c>
      <c r="C11485"/>
      <c r="D11485"/>
      <c r="E11485" t="inlineStr">
        <is>
          <t>https://www.youtube.com/results?search_query=Techniques+for+going+from+standing+to+sitting&amp;sp=EgQgAXAB</t>
        </is>
      </c>
    </row>
    <row r="11486" ht="25.5" customHeight="1">
      <c r="A11486" t="inlineStr">
        <is>
          <t>going from standing to sitting</t>
        </is>
      </c>
      <c r="B11486" t="inlineStr">
        <is>
          <t>Exercises for going from standing to sitting</t>
        </is>
      </c>
      <c r="C11486"/>
      <c r="D11486"/>
      <c r="E11486" t="inlineStr">
        <is>
          <t>https://www.youtube.com/results?search_query=Exercises+for+going+from+standing+to+sitting&amp;sp=EgQgAXAB</t>
        </is>
      </c>
    </row>
    <row r="11487" ht="25.5" customHeight="1">
      <c r="A11487" t="inlineStr">
        <is>
          <t>going from standing to sitting</t>
        </is>
      </c>
      <c r="B11487" t="inlineStr">
        <is>
          <t>Day in the life of a physiotherapist teaching how to go from standing to sitting</t>
        </is>
      </c>
      <c r="C11487"/>
      <c r="D11487"/>
      <c r="E11487" t="inlineStr">
        <is>
          <t>https://www.youtube.com/results?search_query=Day+in+the+life+of+a+physiotherapist+teaching+how+to+go+from+standing+to+sitting&amp;sp=EgQgAXAB</t>
        </is>
      </c>
    </row>
    <row r="11488" ht="25.5" customHeight="1">
      <c r="A11488" t="inlineStr">
        <is>
          <t>going from standing to sitting</t>
        </is>
      </c>
      <c r="B11488" t="inlineStr">
        <is>
          <t>Tips on how to easily transition from standing to sitting</t>
        </is>
      </c>
      <c r="C11488"/>
      <c r="D11488"/>
      <c r="E11488" t="inlineStr">
        <is>
          <t>https://www.youtube.com/results?search_query=Tips+on+how+to+easily+transition+from+standing+to+sitting&amp;sp=EgQgAXAB</t>
        </is>
      </c>
    </row>
    <row r="11489" ht="25.5" customHeight="1">
      <c r="A11489" t="inlineStr">
        <is>
          <t>going from standing to sitting</t>
        </is>
      </c>
      <c r="B11489" t="inlineStr">
        <is>
          <t>Yoga practices for going from standing to sitting</t>
        </is>
      </c>
      <c r="C11489"/>
      <c r="D11489"/>
      <c r="E11489" t="inlineStr">
        <is>
          <t>https://www.youtube.com/results?search_query=Yoga+practices+for+going+from+standing+to+sitting&amp;sp=EgQgAXAB</t>
        </is>
      </c>
    </row>
    <row r="11490" ht="25.5" customHeight="1">
      <c r="A11490" t="inlineStr">
        <is>
          <t>going from standing to sitting</t>
        </is>
      </c>
      <c r="B11490" t="inlineStr">
        <is>
          <t>Proper body mechanics when going from standing to sitting</t>
        </is>
      </c>
      <c r="C11490"/>
      <c r="D11490"/>
      <c r="E11490" t="inlineStr">
        <is>
          <t>https://www.youtube.com/results?search_query=Proper+body+mechanics+when+going+from+standing+to+sitting&amp;sp=EgQgAXAB</t>
        </is>
      </c>
    </row>
    <row r="11491" ht="25.5" customHeight="1">
      <c r="A11491" t="inlineStr">
        <is>
          <t>going from standing to sitting</t>
        </is>
      </c>
      <c r="B11491" t="inlineStr">
        <is>
          <t>Pilates guide for transitioning from standing to sitting</t>
        </is>
      </c>
      <c r="C11491"/>
      <c r="D11491"/>
      <c r="E11491" t="inlineStr">
        <is>
          <t>https://www.youtube.com/results?search_query=Pilates+guide+for+transitioning+from+standing+to+sitting&amp;sp=EgQgAXAB</t>
        </is>
      </c>
    </row>
    <row r="11492" ht="25.5" customHeight="1">
      <c r="A11492" t="inlineStr">
        <is>
          <t>going from standing to sitting</t>
        </is>
      </c>
      <c r="B11492" t="inlineStr">
        <is>
          <t>Physical therapy for transitioning from standing to sitting</t>
        </is>
      </c>
      <c r="C11492"/>
      <c r="D11492"/>
      <c r="E11492" t="inlineStr">
        <is>
          <t>https://www.youtube.com/results?search_query=Physical+therapy+for+transitioning+from+standing+to+sitting&amp;sp=EgQgAXAB</t>
        </is>
      </c>
    </row>
    <row r="11493" ht="25.5" customHeight="1">
      <c r="A11493" t="inlineStr">
        <is>
          <t>going from standing to sitting</t>
        </is>
      </c>
      <c r="B11493" t="inlineStr">
        <is>
          <t>Tutorial on how to go from standing to sitting without pain</t>
        </is>
      </c>
      <c r="C11493"/>
      <c r="D11493"/>
      <c r="E11493" t="inlineStr">
        <is>
          <t>https://www.youtube.com/results?search_query=Tutorial+on+how+to+go+from+standing+to+sitting+without+pain&amp;sp=EgQgAXAB</t>
        </is>
      </c>
    </row>
    <row r="11494" ht="25.5" customHeight="1">
      <c r="A11494" t="inlineStr">
        <is>
          <t>standing up from somewhere</t>
        </is>
      </c>
      <c r="B11494" t="inlineStr">
        <is>
          <t>How to properly stand up from a sitting position</t>
        </is>
      </c>
      <c r="C11494"/>
      <c r="D11494"/>
      <c r="E11494" t="inlineStr">
        <is>
          <t>https://www.youtube.com/results?search_query=How+to+properly+stand+up+from+a+sitting+position&amp;sp=EgQgAXAB</t>
        </is>
      </c>
    </row>
    <row r="11495" ht="25.5" customHeight="1">
      <c r="A11495" t="inlineStr">
        <is>
          <t>standing up from somewhere</t>
        </is>
      </c>
      <c r="B11495" t="inlineStr">
        <is>
          <t>Standing up from ground techniques</t>
        </is>
      </c>
      <c r="C11495"/>
      <c r="D11495"/>
      <c r="E11495" t="inlineStr">
        <is>
          <t>https://www.youtube.com/results?search_query=Standing+up+from+ground+techniques&amp;sp=EgQgAXAB</t>
        </is>
      </c>
    </row>
    <row r="11496" ht="25.5" customHeight="1">
      <c r="A11496" t="inlineStr">
        <is>
          <t>standing up from somewhere</t>
        </is>
      </c>
      <c r="B11496" t="inlineStr">
        <is>
          <t>Physical therapy tips for standing up</t>
        </is>
      </c>
      <c r="C11496"/>
      <c r="D11496"/>
      <c r="E11496" t="inlineStr">
        <is>
          <t>https://www.youtube.com/results?search_query=Physical+therapy+tips+for+standing+up&amp;sp=EgQgAXAB</t>
        </is>
      </c>
    </row>
    <row r="11497" ht="25.5" customHeight="1">
      <c r="A11497" t="inlineStr">
        <is>
          <t>standing up from somewhere</t>
        </is>
      </c>
      <c r="B11497" t="inlineStr">
        <is>
          <t>Exercises to improve standing up from a chair</t>
        </is>
      </c>
      <c r="C11497"/>
      <c r="D11497"/>
      <c r="E11497" t="inlineStr">
        <is>
          <t>https://www.youtube.com/results?search_query=Exercises+to+improve+standing+up+from+a+chair&amp;sp=EgQgAXAB</t>
        </is>
      </c>
    </row>
    <row r="11498" ht="25.5" customHeight="1">
      <c r="A11498" t="inlineStr">
        <is>
          <t>standing up from somewhere</t>
        </is>
      </c>
      <c r="B11498" t="inlineStr">
        <is>
          <t>Day in the life of a physiotherapist: teaching how to stand up</t>
        </is>
      </c>
      <c r="C11498"/>
      <c r="D11498"/>
      <c r="E11498" t="inlineStr">
        <is>
          <t>https://www.youtube.com/results?search_query=Day+in+the+life+of+a+physiotherapist:+teaching+how+to+stand+up&amp;sp=EgQgAXAB</t>
        </is>
      </c>
    </row>
    <row r="11499" ht="25.5" customHeight="1">
      <c r="A11499" t="inlineStr">
        <is>
          <t>standing up from somewhere</t>
        </is>
      </c>
      <c r="B11499" t="inlineStr">
        <is>
          <t>How to stand up from the floor without assistance</t>
        </is>
      </c>
      <c r="C11499"/>
      <c r="D11499"/>
      <c r="E11499" t="inlineStr">
        <is>
          <t>https://www.youtube.com/results?search_query=How+to+stand+up+from+the+floor+without+assistance&amp;sp=EgQgAXAB</t>
        </is>
      </c>
    </row>
    <row r="11500" ht="25.5" customHeight="1">
      <c r="A11500" t="inlineStr">
        <is>
          <t>standing up from somewhere</t>
        </is>
      </c>
      <c r="B11500" t="inlineStr">
        <is>
          <t>Best techniques for standing up from lying down</t>
        </is>
      </c>
      <c r="C11500"/>
      <c r="D11500"/>
      <c r="E11500" t="inlineStr">
        <is>
          <t>https://www.youtube.com/results?search_query=Best+techniques+for+standing+up+from+lying+down&amp;sp=EgQgAXAB</t>
        </is>
      </c>
    </row>
    <row r="11501" ht="25.5" customHeight="1">
      <c r="A11501" t="inlineStr">
        <is>
          <t>standing up from somewhere</t>
        </is>
      </c>
      <c r="B11501" t="inlineStr">
        <is>
          <t>Practicing standing up from a low surface</t>
        </is>
      </c>
      <c r="C11501"/>
      <c r="D11501"/>
      <c r="E11501" t="inlineStr">
        <is>
          <t>https://www.youtube.com/results?search_query=Practicing+standing+up+from+a+low+surface&amp;sp=EgQgAXAB</t>
        </is>
      </c>
    </row>
    <row r="11502" ht="25.5" customHeight="1">
      <c r="A11502" t="inlineStr">
        <is>
          <t>standing up from somewhere</t>
        </is>
      </c>
      <c r="B11502" t="inlineStr">
        <is>
          <t>How to safely stand up from a fall</t>
        </is>
      </c>
      <c r="C11502"/>
      <c r="D11502"/>
      <c r="E11502" t="inlineStr">
        <is>
          <t>https://www.youtube.com/results?search_query=How+to+safely+stand+up+from+a+fall&amp;sp=EgQgAXAB</t>
        </is>
      </c>
    </row>
    <row r="11503" ht="25.5" customHeight="1">
      <c r="A11503" t="inlineStr">
        <is>
          <t>standing up from somewhere</t>
        </is>
      </c>
      <c r="B11503" t="inlineStr">
        <is>
          <t>Yoga exercises for standing up from different positions</t>
        </is>
      </c>
      <c r="C11503"/>
      <c r="D11503"/>
      <c r="E11503" t="inlineStr">
        <is>
          <t>https://www.youtube.com/results?search_query=Yoga+exercises+for+standing+up+from+different+positions&amp;sp=EgQgAXAB</t>
        </is>
      </c>
    </row>
    <row r="11504" ht="25.5" customHeight="1">
      <c r="A11504" t="inlineStr">
        <is>
          <t>eating something</t>
        </is>
      </c>
      <c r="B11504" t="inlineStr">
        <is>
          <t>How to eat correctly'</t>
        </is>
      </c>
      <c r="C11504"/>
      <c r="D11504"/>
      <c r="E11504" t="inlineStr">
        <is>
          <t>https://www.youtube.com/results?search_query=How+to+eat+correctly'&amp;sp=EgQgAXAB</t>
        </is>
      </c>
    </row>
    <row r="11505" ht="25.5" customHeight="1">
      <c r="A11505" t="inlineStr">
        <is>
          <t>eating something</t>
        </is>
      </c>
      <c r="B11505" t="inlineStr">
        <is>
          <t>Proper eating techniques'</t>
        </is>
      </c>
      <c r="C11505"/>
      <c r="D11505"/>
      <c r="E11505" t="inlineStr">
        <is>
          <t>https://www.youtube.com/results?search_query=Proper+eating+techniques'&amp;sp=EgQgAXAB</t>
        </is>
      </c>
    </row>
    <row r="11506" ht="25.5" customHeight="1">
      <c r="A11506" t="inlineStr">
        <is>
          <t>eating something</t>
        </is>
      </c>
      <c r="B11506" t="inlineStr">
        <is>
          <t>Healthy eating habits for a fit life'</t>
        </is>
      </c>
      <c r="C11506"/>
      <c r="D11506"/>
      <c r="E11506" t="inlineStr">
        <is>
          <t>https://www.youtube.com/results?search_query=Healthy+eating+habits+for+a+fit+life'&amp;sp=EgQgAXAB</t>
        </is>
      </c>
    </row>
    <row r="11507" ht="25.5" customHeight="1">
      <c r="A11507" t="inlineStr">
        <is>
          <t>eating something</t>
        </is>
      </c>
      <c r="B11507" t="inlineStr">
        <is>
          <t>What to consider when eating something new'</t>
        </is>
      </c>
      <c r="C11507"/>
      <c r="D11507"/>
      <c r="E11507" t="inlineStr">
        <is>
          <t>https://www.youtube.com/results?search_query=What+to+consider+when+eating+something+new'&amp;sp=EgQgAXAB</t>
        </is>
      </c>
    </row>
    <row r="11508" ht="25.5" customHeight="1">
      <c r="A11508" t="inlineStr">
        <is>
          <t>eating something</t>
        </is>
      </c>
      <c r="B11508" t="inlineStr">
        <is>
          <t>How to consume different types of food'</t>
        </is>
      </c>
      <c r="C11508"/>
      <c r="D11508"/>
      <c r="E11508" t="inlineStr">
        <is>
          <t>https://www.youtube.com/results?search_query=How+to+consume+different+types+of+food'&amp;sp=EgQgAXAB</t>
        </is>
      </c>
    </row>
    <row r="11509" ht="25.5" customHeight="1">
      <c r="A11509" t="inlineStr">
        <is>
          <t>eating something</t>
        </is>
      </c>
      <c r="B11509" t="inlineStr">
        <is>
          <t>Day in the life of a food critic'</t>
        </is>
      </c>
      <c r="C11509"/>
      <c r="D11509"/>
      <c r="E11509" t="inlineStr">
        <is>
          <t>https://www.youtube.com/results?search_query=Day+in+the+life+of+a+food+critic'&amp;sp=EgQgAXAB</t>
        </is>
      </c>
    </row>
    <row r="11510" ht="25.5" customHeight="1">
      <c r="A11510" t="inlineStr">
        <is>
          <t>eating something</t>
        </is>
      </c>
      <c r="B11510" t="inlineStr">
        <is>
          <t>Day in the life of a professional eater'</t>
        </is>
      </c>
      <c r="C11510"/>
      <c r="D11510"/>
      <c r="E11510" t="inlineStr">
        <is>
          <t>https://www.youtube.com/results?search_query=Day+in+the+life+of+a+professional+eater'&amp;sp=EgQgAXAB</t>
        </is>
      </c>
    </row>
    <row r="11511" ht="25.5" customHeight="1">
      <c r="A11511" t="inlineStr">
        <is>
          <t>eating something</t>
        </is>
      </c>
      <c r="B11511" t="inlineStr">
        <is>
          <t>Step by step guide to mindfully eating'</t>
        </is>
      </c>
      <c r="C11511"/>
      <c r="D11511"/>
      <c r="E11511" t="inlineStr">
        <is>
          <t>https://www.youtube.com/results?search_query=Step+by+step+guide+to+mindfully+eating'&amp;sp=EgQgAXAB</t>
        </is>
      </c>
    </row>
    <row r="11512" ht="25.5" customHeight="1">
      <c r="A11512" t="inlineStr">
        <is>
          <t>eating something</t>
        </is>
      </c>
      <c r="B11512" t="inlineStr">
        <is>
          <t>How to make eating a mindful experience'</t>
        </is>
      </c>
      <c r="C11512"/>
      <c r="D11512"/>
      <c r="E11512" t="inlineStr">
        <is>
          <t>https://www.youtube.com/results?search_query=How+to+make+eating+a+mindful+experience'&amp;sp=EgQgAXAB</t>
        </is>
      </c>
    </row>
    <row r="11513" ht="25.5" customHeight="1">
      <c r="A11513" t="inlineStr">
        <is>
          <t>eating something</t>
        </is>
      </c>
      <c r="B11513" t="inlineStr">
        <is>
          <t>Fun eating challenge videos'</t>
        </is>
      </c>
      <c r="C11513"/>
      <c r="D11513"/>
      <c r="E11513" t="inlineStr">
        <is>
          <t>https://www.youtube.com/results?search_query=Fun+eating+challenge+videos'&amp;sp=EgQgAXAB</t>
        </is>
      </c>
    </row>
    <row r="11514" ht="25.5" customHeight="1">
      <c r="A11514" t="inlineStr">
        <is>
          <t>playing controller</t>
        </is>
      </c>
      <c r="B11514" t="inlineStr">
        <is>
          <t>How to play games using a controller</t>
        </is>
      </c>
      <c r="C11514"/>
      <c r="D11514"/>
      <c r="E11514" t="inlineStr">
        <is>
          <t>https://www.youtube.com/results?search_query=How+to+play+games+using+a+controller&amp;sp=EgQgAXAB</t>
        </is>
      </c>
    </row>
    <row r="11515" ht="25.5" customHeight="1">
      <c r="A11515" t="inlineStr">
        <is>
          <t>playing controller</t>
        </is>
      </c>
      <c r="B11515" t="inlineStr">
        <is>
          <t>Guide to setting up your gaming controller</t>
        </is>
      </c>
      <c r="C11515"/>
      <c r="D11515"/>
      <c r="E11515" t="inlineStr">
        <is>
          <t>https://www.youtube.com/results?search_query=Guide+to+setting+up+your+gaming+controller&amp;sp=EgQgAXAB</t>
        </is>
      </c>
    </row>
    <row r="11516" ht="25.5" customHeight="1">
      <c r="A11516" t="inlineStr">
        <is>
          <t>playing controller</t>
        </is>
      </c>
      <c r="B11516" t="inlineStr">
        <is>
          <t>Playing controller vs playing mouse and keyboard</t>
        </is>
      </c>
      <c r="C11516"/>
      <c r="D11516"/>
      <c r="E11516" t="inlineStr">
        <is>
          <t>https://www.youtube.com/results?search_query=Playing+controller+vs+playing+mouse+and+keyboard&amp;sp=EgQgAXAB</t>
        </is>
      </c>
    </row>
    <row r="11517" ht="25.5" customHeight="1">
      <c r="A11517" t="inlineStr">
        <is>
          <t>playing controller</t>
        </is>
      </c>
      <c r="B11517" t="inlineStr">
        <is>
          <t>Day in the life of a professional console gamer</t>
        </is>
      </c>
      <c r="C11517"/>
      <c r="D11517"/>
      <c r="E11517" t="inlineStr">
        <is>
          <t>https://www.youtube.com/results?search_query=Day+in+the+life+of+a+professional+console+gamer&amp;sp=EgQgAXAB</t>
        </is>
      </c>
    </row>
    <row r="11518" ht="25.5" customHeight="1">
      <c r="A11518" t="inlineStr">
        <is>
          <t>playing controller</t>
        </is>
      </c>
      <c r="B11518" t="inlineStr">
        <is>
          <t>Controller tips and tricks for beginners</t>
        </is>
      </c>
      <c r="C11518"/>
      <c r="D11518"/>
      <c r="E11518" t="inlineStr">
        <is>
          <t>https://www.youtube.com/results?search_query=Controller+tips+and+tricks+for+beginners&amp;sp=EgQgAXAB</t>
        </is>
      </c>
    </row>
    <row r="11519" ht="25.5" customHeight="1">
      <c r="A11519" t="inlineStr">
        <is>
          <t>playing controller</t>
        </is>
      </c>
      <c r="B11519" t="inlineStr">
        <is>
          <t>Essential gears for gaming: gaming controller setup</t>
        </is>
      </c>
      <c r="C11519"/>
      <c r="D11519"/>
      <c r="E11519" t="inlineStr">
        <is>
          <t>https://www.youtube.com/results?search_query=Essential+gears+for+gaming:+gaming+controller+setup&amp;sp=EgQgAXAB</t>
        </is>
      </c>
    </row>
    <row r="11520" ht="25.5" customHeight="1">
      <c r="A11520" t="inlineStr">
        <is>
          <t>playing controller</t>
        </is>
      </c>
      <c r="B11520" t="inlineStr">
        <is>
          <t>Learning how to play fighting games on controller</t>
        </is>
      </c>
      <c r="C11520"/>
      <c r="D11520"/>
      <c r="E11520" t="inlineStr">
        <is>
          <t>https://www.youtube.com/results?search_query=Learning+how+to+play+fighting+games+on+controller&amp;sp=EgQgAXAB</t>
        </is>
      </c>
    </row>
    <row r="11521" ht="25.5" customHeight="1">
      <c r="A11521" t="inlineStr">
        <is>
          <t>playing controller</t>
        </is>
      </c>
      <c r="B11521" t="inlineStr">
        <is>
          <t>How to customize your controller for optimal gaming</t>
        </is>
      </c>
      <c r="C11521"/>
      <c r="D11521"/>
      <c r="E11521" t="inlineStr">
        <is>
          <t>https://www.youtube.com/results?search_query=How+to+customize+your+controller+for+optimal+gaming&amp;sp=EgQgAXAB</t>
        </is>
      </c>
    </row>
    <row r="11522" ht="25.5" customHeight="1">
      <c r="A11522" t="inlineStr">
        <is>
          <t>playing controller</t>
        </is>
      </c>
      <c r="B11522" t="inlineStr">
        <is>
          <t>Game Controller Techniques for advanced players</t>
        </is>
      </c>
      <c r="C11522"/>
      <c r="D11522"/>
      <c r="E11522" t="inlineStr">
        <is>
          <t>https://www.youtube.com/results?search_query=Game+Controller+Techniques+for+advanced+players&amp;sp=EgQgAXAB</t>
        </is>
      </c>
    </row>
    <row r="11523" ht="25.5" customHeight="1">
      <c r="A11523" t="inlineStr">
        <is>
          <t>playing controller</t>
        </is>
      </c>
      <c r="B11523" t="inlineStr">
        <is>
          <t>Controller gaming: Best practices and common mistakes</t>
        </is>
      </c>
      <c r="C11523"/>
      <c r="D11523"/>
      <c r="E11523" t="inlineStr">
        <is>
          <t>https://www.youtube.com/results?search_query=Controller+gaming:+Best+practices+and+common+mistakes&amp;sp=EgQgAXAB</t>
        </is>
      </c>
    </row>
    <row r="11524" ht="25.5" customHeight="1">
      <c r="A11524" t="inlineStr">
        <is>
          <t>photograph</t>
        </is>
      </c>
      <c r="B11524" t="inlineStr">
        <is>
          <t>How to take professional photographs</t>
        </is>
      </c>
      <c r="C11524"/>
      <c r="D11524"/>
      <c r="E11524" t="inlineStr">
        <is>
          <t>https://www.youtube.com/results?search_query=How+to+take+professional+photographs&amp;sp=EgQgAXAB</t>
        </is>
      </c>
    </row>
    <row r="11525" ht="25.5" customHeight="1">
      <c r="A11525" t="inlineStr">
        <is>
          <t>photograph</t>
        </is>
      </c>
      <c r="B11525" t="inlineStr">
        <is>
          <t>Photography guides for beginners</t>
        </is>
      </c>
      <c r="C11525"/>
      <c r="D11525"/>
      <c r="E11525" t="inlineStr">
        <is>
          <t>https://www.youtube.com/results?search_query=Photography+guides+for+beginners&amp;sp=EgQgAXAB</t>
        </is>
      </c>
    </row>
    <row r="11526" ht="25.5" customHeight="1">
      <c r="A11526" t="inlineStr">
        <is>
          <t>photograph</t>
        </is>
      </c>
      <c r="B11526" t="inlineStr">
        <is>
          <t>Day in the life of a portrait photographer</t>
        </is>
      </c>
      <c r="C11526"/>
      <c r="D11526"/>
      <c r="E11526" t="inlineStr">
        <is>
          <t>https://www.youtube.com/results?search_query=Day+in+the+life+of+a+portrait+photographer&amp;sp=EgQgAXAB</t>
        </is>
      </c>
    </row>
    <row r="11527" ht="25.5" customHeight="1">
      <c r="A11527" t="inlineStr">
        <is>
          <t>photograph</t>
        </is>
      </c>
      <c r="B11527" t="inlineStr">
        <is>
          <t>How to shoot landscape photography</t>
        </is>
      </c>
      <c r="C11527"/>
      <c r="D11527"/>
      <c r="E11527" t="inlineStr">
        <is>
          <t>https://www.youtube.com/results?search_query=How+to+shoot+landscape+photography&amp;sp=EgQgAXAB</t>
        </is>
      </c>
    </row>
    <row r="11528" ht="25.5" customHeight="1">
      <c r="A11528" t="inlineStr">
        <is>
          <t>photograph</t>
        </is>
      </c>
      <c r="B11528" t="inlineStr">
        <is>
          <t>Using manual settings in photography</t>
        </is>
      </c>
      <c r="C11528"/>
      <c r="D11528"/>
      <c r="E11528" t="inlineStr">
        <is>
          <t>https://www.youtube.com/results?search_query=Using+manual+settings+in+photography&amp;sp=EgQgAXAB</t>
        </is>
      </c>
    </row>
    <row r="11529" ht="25.5" customHeight="1">
      <c r="A11529" t="inlineStr">
        <is>
          <t>photograph</t>
        </is>
      </c>
      <c r="B11529" t="inlineStr">
        <is>
          <t>Street photography tutorials</t>
        </is>
      </c>
      <c r="C11529"/>
      <c r="D11529"/>
      <c r="E11529" t="inlineStr">
        <is>
          <t>https://www.youtube.com/results?search_query=Street+photography+tutorials&amp;sp=EgQgAXAB</t>
        </is>
      </c>
    </row>
    <row r="11530" ht="25.5" customHeight="1">
      <c r="A11530" t="inlineStr">
        <is>
          <t>photograph</t>
        </is>
      </c>
      <c r="B11530" t="inlineStr">
        <is>
          <t>Travel photography tips and techniques</t>
        </is>
      </c>
      <c r="C11530"/>
      <c r="D11530"/>
      <c r="E11530" t="inlineStr">
        <is>
          <t>https://www.youtube.com/results?search_query=Travel+photography+tips+and+techniques&amp;sp=EgQgAXAB</t>
        </is>
      </c>
    </row>
    <row r="11531" ht="25.5" customHeight="1">
      <c r="A11531" t="inlineStr">
        <is>
          <t>photograph</t>
        </is>
      </c>
      <c r="B11531" t="inlineStr">
        <is>
          <t>How to photograph in different light conditions</t>
        </is>
      </c>
      <c r="C11531"/>
      <c r="D11531"/>
      <c r="E11531" t="inlineStr">
        <is>
          <t>https://www.youtube.com/results?search_query=How+to+photograph+in+different+light+conditions&amp;sp=EgQgAXAB</t>
        </is>
      </c>
    </row>
    <row r="11532" ht="25.5" customHeight="1">
      <c r="A11532" t="inlineStr">
        <is>
          <t>photograph</t>
        </is>
      </c>
      <c r="B11532" t="inlineStr">
        <is>
          <t>Night photography tutorial for beginners</t>
        </is>
      </c>
      <c r="C11532"/>
      <c r="D11532"/>
      <c r="E11532" t="inlineStr">
        <is>
          <t>https://www.youtube.com/results?search_query=Night+photography+tutorial+for+beginners&amp;sp=EgQgAXAB</t>
        </is>
      </c>
    </row>
    <row r="11533" ht="25.5" customHeight="1">
      <c r="A11533" t="inlineStr">
        <is>
          <t>photograph</t>
        </is>
      </c>
      <c r="B11533" t="inlineStr">
        <is>
          <t>Mastering composition in photography</t>
        </is>
      </c>
      <c r="C11533"/>
      <c r="D11533"/>
      <c r="E11533" t="inlineStr">
        <is>
          <t>https://www.youtube.com/results?search_query=Mastering+composition+in+photography&amp;sp=EgQgAXAB</t>
        </is>
      </c>
    </row>
    <row r="11534" ht="25.5" customHeight="1">
      <c r="A11534" t="inlineStr">
        <is>
          <t>recreation</t>
        </is>
      </c>
      <c r="B11534" t="inlineStr">
        <is>
          <t>How to plan a recreation event</t>
        </is>
      </c>
      <c r="C11534"/>
      <c r="D11534"/>
      <c r="E11534" t="inlineStr">
        <is>
          <t>https://www.youtube.com/results?search_query=How+to+plan+a+recreation+event&amp;sp=EgQgAXAB</t>
        </is>
      </c>
    </row>
    <row r="11535" ht="25.5" customHeight="1">
      <c r="A11535" t="inlineStr">
        <is>
          <t>recreation</t>
        </is>
      </c>
      <c r="B11535" t="inlineStr">
        <is>
          <t>Outdoor recreational activities for families</t>
        </is>
      </c>
      <c r="C11535"/>
      <c r="D11535"/>
      <c r="E11535" t="inlineStr">
        <is>
          <t>https://www.youtube.com/results?search_query=Outdoor+recreational+activities+for+families&amp;sp=EgQgAXAB</t>
        </is>
      </c>
    </row>
    <row r="11536" ht="25.5" customHeight="1">
      <c r="A11536" t="inlineStr">
        <is>
          <t>recreation</t>
        </is>
      </c>
      <c r="B11536" t="inlineStr">
        <is>
          <t>Indoor recreational activities for all ages</t>
        </is>
      </c>
      <c r="C11536"/>
      <c r="D11536"/>
      <c r="E11536" t="inlineStr">
        <is>
          <t>https://www.youtube.com/results?search_query=Indoor+recreational+activities+for+all+ages&amp;sp=EgQgAXAB</t>
        </is>
      </c>
    </row>
    <row r="11537" ht="25.5" customHeight="1">
      <c r="A11537" t="inlineStr">
        <is>
          <t>recreation</t>
        </is>
      </c>
      <c r="B11537" t="inlineStr">
        <is>
          <t>Day in the life of a recreational coordinator</t>
        </is>
      </c>
      <c r="C11537"/>
      <c r="D11537"/>
      <c r="E11537" t="inlineStr">
        <is>
          <t>https://www.youtube.com/results?search_query=Day+in+the+life+of+a+recreational+coordinator&amp;sp=EgQgAXAB</t>
        </is>
      </c>
    </row>
    <row r="11538" ht="25.5" customHeight="1">
      <c r="A11538" t="inlineStr">
        <is>
          <t>recreation</t>
        </is>
      </c>
      <c r="B11538" t="inlineStr">
        <is>
          <t>How to organize a community recreational program</t>
        </is>
      </c>
      <c r="C11538"/>
      <c r="D11538"/>
      <c r="E11538" t="inlineStr">
        <is>
          <t>https://www.youtube.com/results?search_query=How+to+organize+a+community+recreational+program&amp;sp=EgQgAXAB</t>
        </is>
      </c>
    </row>
    <row r="11539" ht="25.5" customHeight="1">
      <c r="A11539" t="inlineStr">
        <is>
          <t>recreation</t>
        </is>
      </c>
      <c r="B11539" t="inlineStr">
        <is>
          <t>DIY recreational room setup at home</t>
        </is>
      </c>
      <c r="C11539"/>
      <c r="D11539"/>
      <c r="E11539" t="inlineStr">
        <is>
          <t>https://www.youtube.com/results?search_query=+DIY+recreational+room+setup+at+home&amp;sp=EgQgAXAB</t>
        </is>
      </c>
    </row>
    <row r="11540" ht="25.5" customHeight="1">
      <c r="A11540" t="inlineStr">
        <is>
          <t>recreation</t>
        </is>
      </c>
      <c r="B11540" t="inlineStr">
        <is>
          <t>How to maintain safety during recreational activities</t>
        </is>
      </c>
      <c r="C11540"/>
      <c r="D11540"/>
      <c r="E11540" t="inlineStr">
        <is>
          <t>https://www.youtube.com/results?search_query=How+to+maintain+safety+during+recreational+activities&amp;sp=EgQgAXAB</t>
        </is>
      </c>
    </row>
    <row r="11541" ht="25.5" customHeight="1">
      <c r="A11541" t="inlineStr">
        <is>
          <t>recreation</t>
        </is>
      </c>
      <c r="B11541" t="inlineStr">
        <is>
          <t>Recreational activities for kids and youth</t>
        </is>
      </c>
      <c r="C11541"/>
      <c r="D11541"/>
      <c r="E11541" t="inlineStr">
        <is>
          <t>https://www.youtube.com/results?search_query=Recreational+activities+for+kids+and+youth&amp;sp=EgQgAXAB</t>
        </is>
      </c>
    </row>
    <row r="11542" ht="25.5" customHeight="1">
      <c r="A11542" t="inlineStr">
        <is>
          <t>recreation</t>
        </is>
      </c>
      <c r="B11542" t="inlineStr">
        <is>
          <t>Day in the life of a recreational therapist</t>
        </is>
      </c>
      <c r="C11542"/>
      <c r="D11542"/>
      <c r="E11542" t="inlineStr">
        <is>
          <t>https://www.youtube.com/results?search_query=Day+in+the+life+of+a+recreational+therapist&amp;sp=EgQgAXAB</t>
        </is>
      </c>
    </row>
    <row r="11543" ht="25.5" customHeight="1">
      <c r="A11543" t="inlineStr">
        <is>
          <t>recreation</t>
        </is>
      </c>
      <c r="B11543" t="inlineStr">
        <is>
          <t>Benefits of recreation for mental health</t>
        </is>
      </c>
      <c r="C11543"/>
      <c r="D11543"/>
      <c r="E11543" t="inlineStr">
        <is>
          <t>https://www.youtube.com/results?search_query=Benefits+of+recreation+for+mental+health&amp;sp=EgQgAXAB</t>
        </is>
      </c>
    </row>
    <row r="11544" ht="25.5" customHeight="1">
      <c r="A11544" t="inlineStr">
        <is>
          <t>playing recorder</t>
        </is>
      </c>
      <c r="B11544" t="inlineStr">
        <is>
          <t>How to play recorder for beginners</t>
        </is>
      </c>
      <c r="C11544"/>
      <c r="D11544"/>
      <c r="E11544" t="inlineStr">
        <is>
          <t>https://www.youtube.com/results?search_query=How+to+play+recorder+for+beginners&amp;sp=EgQgAXAB</t>
        </is>
      </c>
    </row>
    <row r="11545" ht="25.5" customHeight="1">
      <c r="A11545" t="inlineStr">
        <is>
          <t>playing recorder</t>
        </is>
      </c>
      <c r="B11545" t="inlineStr">
        <is>
          <t>Mastering recorder techniques</t>
        </is>
      </c>
      <c r="C11545"/>
      <c r="D11545"/>
      <c r="E11545" t="inlineStr">
        <is>
          <t>https://www.youtube.com/results?search_query=Mastering+recorder+techniques&amp;sp=EgQgAXAB</t>
        </is>
      </c>
    </row>
    <row r="11546" ht="25.5" customHeight="1">
      <c r="A11546" t="inlineStr">
        <is>
          <t>playing recorder</t>
        </is>
      </c>
      <c r="B11546" t="inlineStr">
        <is>
          <t>Basic recorder lessons for beginners</t>
        </is>
      </c>
      <c r="C11546"/>
      <c r="D11546"/>
      <c r="E11546" t="inlineStr">
        <is>
          <t>https://www.youtube.com/results?search_query=Basic+recorder+lessons+for+beginners&amp;sp=EgQgAXAB</t>
        </is>
      </c>
    </row>
    <row r="11547" ht="25.5" customHeight="1">
      <c r="A11547" t="inlineStr">
        <is>
          <t>playing recorder</t>
        </is>
      </c>
      <c r="B11547" t="inlineStr">
        <is>
          <t>Day in the life of a professional recorder player</t>
        </is>
      </c>
      <c r="C11547"/>
      <c r="D11547"/>
      <c r="E11547" t="inlineStr">
        <is>
          <t>https://www.youtube.com/results?search_query=Day+in+the+life+of+a+professional+recorder+player&amp;sp=EgQgAXAB</t>
        </is>
      </c>
    </row>
    <row r="11548" ht="25.5" customHeight="1">
      <c r="A11548" t="inlineStr">
        <is>
          <t>playing recorder</t>
        </is>
      </c>
      <c r="B11548" t="inlineStr">
        <is>
          <t>Top recorder pieces for practice</t>
        </is>
      </c>
      <c r="C11548"/>
      <c r="D11548"/>
      <c r="E11548" t="inlineStr">
        <is>
          <t>https://www.youtube.com/results?search_query=Top+recorder+pieces+for+practice&amp;sp=EgQgAXAB</t>
        </is>
      </c>
    </row>
    <row r="11549" ht="25.5" customHeight="1">
      <c r="A11549" t="inlineStr">
        <is>
          <t>playing recorder</t>
        </is>
      </c>
      <c r="B11549" t="inlineStr">
        <is>
          <t>Playing recorder tutorial for advanced learners</t>
        </is>
      </c>
      <c r="C11549"/>
      <c r="D11549"/>
      <c r="E11549" t="inlineStr">
        <is>
          <t>https://www.youtube.com/results?search_query=Playing+recorder+tutorial+for+advanced+learners&amp;sp=EgQgAXAB</t>
        </is>
      </c>
    </row>
    <row r="11550" ht="25.5" customHeight="1">
      <c r="A11550" t="inlineStr">
        <is>
          <t>playing recorder</t>
        </is>
      </c>
      <c r="B11550" t="inlineStr">
        <is>
          <t>Improving breath control in recorder playing</t>
        </is>
      </c>
      <c r="C11550"/>
      <c r="D11550"/>
      <c r="E11550" t="inlineStr">
        <is>
          <t>https://www.youtube.com/results?search_query=Improving+breath+control+in+recorder+playing&amp;sp=EgQgAXAB</t>
        </is>
      </c>
    </row>
    <row r="11551" ht="25.5" customHeight="1">
      <c r="A11551" t="inlineStr">
        <is>
          <t>playing recorder</t>
        </is>
      </c>
      <c r="B11551" t="inlineStr">
        <is>
          <t>Easy melodies to learn on a recorder.</t>
        </is>
      </c>
      <c r="C11551"/>
      <c r="D11551"/>
      <c r="E11551" t="inlineStr">
        <is>
          <t>https://www.youtube.com/results?search_query=Easy+melodies+to+learn+on+a+recorder.&amp;sp=EgQgAXAB</t>
        </is>
      </c>
    </row>
    <row r="11552" ht="25.5" customHeight="1">
      <c r="A11552" t="inlineStr">
        <is>
          <t>playing recorder</t>
        </is>
      </c>
      <c r="B11552" t="inlineStr">
        <is>
          <t>Understanding note reading for recorder playing</t>
        </is>
      </c>
      <c r="C11552"/>
      <c r="D11552"/>
      <c r="E11552" t="inlineStr">
        <is>
          <t>https://www.youtube.com/results?search_query=Understanding+note+reading+for+recorder+playing&amp;sp=EgQgAXAB</t>
        </is>
      </c>
    </row>
    <row r="11553" ht="25.5" customHeight="1">
      <c r="A11553" t="inlineStr">
        <is>
          <t>playing recorder</t>
        </is>
      </c>
      <c r="B11553" t="inlineStr">
        <is>
          <t>Play recorder like a pro</t>
        </is>
      </c>
      <c r="C11553"/>
      <c r="D11553"/>
      <c r="E11553" t="inlineStr">
        <is>
          <t>https://www.youtube.com/results?search_query=Play+recorder+like+a+pro&amp;sp=EgQgAXAB</t>
        </is>
      </c>
    </row>
    <row r="11554" ht="25.5" customHeight="1">
      <c r="A11554" t="inlineStr">
        <is>
          <t>playing cello</t>
        </is>
      </c>
      <c r="B11554" t="inlineStr">
        <is>
          <t>Cello for beginners tutorial</t>
        </is>
      </c>
      <c r="C11554"/>
      <c r="D11554"/>
      <c r="E11554" t="inlineStr">
        <is>
          <t>https://www.youtube.com/results?search_query=Cello+for+beginners+tutorial&amp;sp=EgQgAXAB</t>
        </is>
      </c>
    </row>
    <row r="11555" ht="25.5" customHeight="1">
      <c r="A11555" t="inlineStr">
        <is>
          <t>playing cello</t>
        </is>
      </c>
      <c r="B11555" t="inlineStr">
        <is>
          <t>How to play cello for the first time</t>
        </is>
      </c>
      <c r="C11555"/>
      <c r="D11555"/>
      <c r="E11555" t="inlineStr">
        <is>
          <t>https://www.youtube.com/results?search_query=How+to+play+cello+for+the+first+time&amp;sp=EgQgAXAB</t>
        </is>
      </c>
    </row>
    <row r="11556" ht="25.5" customHeight="1">
      <c r="A11556" t="inlineStr">
        <is>
          <t>playing cello</t>
        </is>
      </c>
      <c r="B11556" t="inlineStr">
        <is>
          <t>Day in the life of a professional cellist</t>
        </is>
      </c>
      <c r="C11556"/>
      <c r="D11556"/>
      <c r="E11556" t="inlineStr">
        <is>
          <t>https://www.youtube.com/results?search_query=Day+in+the+life+of+a+professional+cellist&amp;sp=EgQgAXAB</t>
        </is>
      </c>
    </row>
    <row r="11557" ht="25.5" customHeight="1">
      <c r="A11557" t="inlineStr">
        <is>
          <t>playing cello</t>
        </is>
      </c>
      <c r="B11557" t="inlineStr">
        <is>
          <t>Cello lessons for intermediate players</t>
        </is>
      </c>
      <c r="C11557"/>
      <c r="D11557"/>
      <c r="E11557" t="inlineStr">
        <is>
          <t>https://www.youtube.com/results?search_query=Cello+lessons+for+intermediate+players&amp;sp=EgQgAXAB</t>
        </is>
      </c>
    </row>
    <row r="11558" ht="25.5" customHeight="1">
      <c r="A11558" t="inlineStr">
        <is>
          <t>playing cello</t>
        </is>
      </c>
      <c r="B11558" t="inlineStr">
        <is>
          <t>Master techniques in cello playing</t>
        </is>
      </c>
      <c r="C11558"/>
      <c r="D11558"/>
      <c r="E11558" t="inlineStr">
        <is>
          <t>https://www.youtube.com/results?search_query=Master+techniques+in+cello+playing&amp;sp=EgQgAXAB</t>
        </is>
      </c>
    </row>
    <row r="11559" ht="25.5" customHeight="1">
      <c r="A11559" t="inlineStr">
        <is>
          <t>playing cello</t>
        </is>
      </c>
      <c r="B11559" t="inlineStr">
        <is>
          <t>Renowned cellists performing live</t>
        </is>
      </c>
      <c r="C11559"/>
      <c r="D11559"/>
      <c r="E11559" t="inlineStr">
        <is>
          <t>https://www.youtube.com/results?search_query=Renowned+cellists+performing+live&amp;sp=EgQgAXAB</t>
        </is>
      </c>
    </row>
    <row r="11560" ht="25.5" customHeight="1">
      <c r="A11560" t="inlineStr">
        <is>
          <t>playing cello</t>
        </is>
      </c>
      <c r="B11560" t="inlineStr">
        <is>
          <t>Practice routine for cello players</t>
        </is>
      </c>
      <c r="C11560"/>
      <c r="D11560"/>
      <c r="E11560" t="inlineStr">
        <is>
          <t>https://www.youtube.com/results?search_query=Practice+routine+for+cello+players&amp;sp=EgQgAXAB</t>
        </is>
      </c>
    </row>
    <row r="11561" ht="25.5" customHeight="1">
      <c r="A11561" t="inlineStr">
        <is>
          <t>playing cello</t>
        </is>
      </c>
      <c r="B11561" t="inlineStr">
        <is>
          <t>How to maintain and clean your cello</t>
        </is>
      </c>
      <c r="C11561"/>
      <c r="D11561"/>
      <c r="E11561" t="inlineStr">
        <is>
          <t>https://www.youtube.com/results?search_query=How+to+maintain+and+clean+your+cello&amp;sp=EgQgAXAB</t>
        </is>
      </c>
    </row>
    <row r="11562" ht="25.5" customHeight="1">
      <c r="A11562" t="inlineStr">
        <is>
          <t>playing cello</t>
        </is>
      </c>
      <c r="B11562" t="inlineStr">
        <is>
          <t>Best exercises for cello players</t>
        </is>
      </c>
      <c r="C11562"/>
      <c r="D11562"/>
      <c r="E11562" t="inlineStr">
        <is>
          <t>https://www.youtube.com/results?search_query=Best+exercises+for+cello+players&amp;sp=EgQgAXAB</t>
        </is>
      </c>
    </row>
    <row r="11563" ht="25.5" customHeight="1">
      <c r="A11563" t="inlineStr">
        <is>
          <t>playing cello</t>
        </is>
      </c>
      <c r="B11563" t="inlineStr">
        <is>
          <t>How to read cello sheet music for beginners</t>
        </is>
      </c>
      <c r="C11563"/>
      <c r="D11563"/>
      <c r="E11563" t="inlineStr">
        <is>
          <t>https://www.youtube.com/results?search_query=How+to+read+cello+sheet+music+for+beginners&amp;sp=EgQgAXAB</t>
        </is>
      </c>
    </row>
    <row r="11564" ht="25.5" customHeight="1">
      <c r="A11564" t="inlineStr">
        <is>
          <t>playing flute</t>
        </is>
      </c>
      <c r="B11564" t="inlineStr">
        <is>
          <t>How to play flute for beginners</t>
        </is>
      </c>
      <c r="C11564"/>
      <c r="D11564"/>
      <c r="E11564" t="inlineStr">
        <is>
          <t>https://www.youtube.com/results?search_query=How+to+play+flute+for+beginners&amp;sp=EgQgAXAB</t>
        </is>
      </c>
    </row>
    <row r="11565" ht="25.5" customHeight="1">
      <c r="A11565" t="inlineStr">
        <is>
          <t>playing flute</t>
        </is>
      </c>
      <c r="B11565" t="inlineStr">
        <is>
          <t>Masterclass on playing flute</t>
        </is>
      </c>
      <c r="C11565"/>
      <c r="D11565"/>
      <c r="E11565" t="inlineStr">
        <is>
          <t>https://www.youtube.com/results?search_query=Masterclass+on+playing+flute&amp;sp=EgQgAXAB</t>
        </is>
      </c>
    </row>
    <row r="11566" ht="25.5" customHeight="1">
      <c r="A11566" t="inlineStr">
        <is>
          <t>playing flute</t>
        </is>
      </c>
      <c r="B11566" t="inlineStr">
        <is>
          <t>Tips and techniques for playing flute</t>
        </is>
      </c>
      <c r="C11566"/>
      <c r="D11566"/>
      <c r="E11566" t="inlineStr">
        <is>
          <t>https://www.youtube.com/results?search_query=Tips+and+techniques+for+playing+flute&amp;sp=EgQgAXAB</t>
        </is>
      </c>
    </row>
    <row r="11567" ht="25.5" customHeight="1">
      <c r="A11567" t="inlineStr">
        <is>
          <t>playing flute</t>
        </is>
      </c>
      <c r="B11567" t="inlineStr">
        <is>
          <t>Best flute solo performances</t>
        </is>
      </c>
      <c r="C11567"/>
      <c r="D11567"/>
      <c r="E11567" t="inlineStr">
        <is>
          <t>https://www.youtube.com/results?search_query=Best+flute+solo+performances&amp;sp=EgQgAXAB</t>
        </is>
      </c>
    </row>
    <row r="11568" ht="25.5" customHeight="1">
      <c r="A11568" t="inlineStr">
        <is>
          <t>playing flute</t>
        </is>
      </c>
      <c r="B11568" t="inlineStr">
        <is>
          <t>Playing flute tutorial for advanced players</t>
        </is>
      </c>
      <c r="C11568"/>
      <c r="D11568"/>
      <c r="E11568" t="inlineStr">
        <is>
          <t>https://www.youtube.com/results?search_query=Playing+flute+tutorial+for+advanced+players&amp;sp=EgQgAXAB</t>
        </is>
      </c>
    </row>
    <row r="11569" ht="25.5" customHeight="1">
      <c r="A11569" t="inlineStr">
        <is>
          <t>playing flute</t>
        </is>
      </c>
      <c r="B11569" t="inlineStr">
        <is>
          <t>Day in the life of a professional flute player</t>
        </is>
      </c>
      <c r="C11569"/>
      <c r="D11569"/>
      <c r="E11569" t="inlineStr">
        <is>
          <t>https://www.youtube.com/results?search_query=Day+in+the+life+of+a+professional+flute+player&amp;sp=EgQgAXAB</t>
        </is>
      </c>
    </row>
    <row r="11570" ht="25.5" customHeight="1">
      <c r="A11570" t="inlineStr">
        <is>
          <t>playing flute</t>
        </is>
      </c>
      <c r="B11570" t="inlineStr">
        <is>
          <t>History and basics of flute playing</t>
        </is>
      </c>
      <c r="C11570"/>
      <c r="D11570"/>
      <c r="E11570" t="inlineStr">
        <is>
          <t>https://www.youtube.com/results?search_query=History+and+basics+of+flute+playing&amp;sp=EgQgAXAB</t>
        </is>
      </c>
    </row>
    <row r="11571" ht="25.5" customHeight="1">
      <c r="A11571" t="inlineStr">
        <is>
          <t>playing flute</t>
        </is>
      </c>
      <c r="B11571" t="inlineStr">
        <is>
          <t>Learning to play popular songs on the flute</t>
        </is>
      </c>
      <c r="C11571"/>
      <c r="D11571"/>
      <c r="E11571" t="inlineStr">
        <is>
          <t>https://www.youtube.com/results?search_query=Learning+to+play+popular+songs+on+the+flute&amp;sp=EgQgAXAB</t>
        </is>
      </c>
    </row>
    <row r="11572" ht="25.5" customHeight="1">
      <c r="A11572" t="inlineStr">
        <is>
          <t>playing flute</t>
        </is>
      </c>
      <c r="B11572" t="inlineStr">
        <is>
          <t>Flute playing exercises and practice routines</t>
        </is>
      </c>
      <c r="C11572"/>
      <c r="D11572"/>
      <c r="E11572" t="inlineStr">
        <is>
          <t>https://www.youtube.com/results?search_query=Flute+playing+exercises+and+practice+routines&amp;sp=EgQgAXAB</t>
        </is>
      </c>
    </row>
    <row r="11573" ht="25.5" customHeight="1">
      <c r="A11573" t="inlineStr">
        <is>
          <t>playing flute</t>
        </is>
      </c>
      <c r="B11573" t="inlineStr">
        <is>
          <t>Mistakes to avoid when playing the flute</t>
        </is>
      </c>
      <c r="C11573"/>
      <c r="D11573"/>
      <c r="E11573" t="inlineStr">
        <is>
          <t>https://www.youtube.com/results?search_query=Mistakes+to+avoid+when+playing+the+flute&amp;sp=EgQgAXAB</t>
        </is>
      </c>
    </row>
    <row r="11574" ht="25.5" customHeight="1">
      <c r="A11574" t="inlineStr">
        <is>
          <t>playing bass guitar</t>
        </is>
      </c>
      <c r="B11574" t="inlineStr">
        <is>
          <t>How to play bass guitar for beginners</t>
        </is>
      </c>
      <c r="C11574"/>
      <c r="D11574"/>
      <c r="E11574" t="inlineStr">
        <is>
          <t>https://www.youtube.com/results?search_query=How+to+play+bass+guitar+for+beginners&amp;sp=EgQgAXAB</t>
        </is>
      </c>
    </row>
    <row r="11575" ht="25.5" customHeight="1">
      <c r="A11575" t="inlineStr">
        <is>
          <t>playing bass guitar</t>
        </is>
      </c>
      <c r="B11575" t="inlineStr">
        <is>
          <t>Mastering the basics of playing bass guitar</t>
        </is>
      </c>
      <c r="C11575"/>
      <c r="D11575"/>
      <c r="E11575" t="inlineStr">
        <is>
          <t>https://www.youtube.com/results?search_query=Mastering+the+basics+of+playing+bass+guitar&amp;sp=EgQgAXAB</t>
        </is>
      </c>
    </row>
    <row r="11576" ht="25.5" customHeight="1">
      <c r="A11576" t="inlineStr">
        <is>
          <t>playing bass guitar</t>
        </is>
      </c>
      <c r="B11576" t="inlineStr">
        <is>
          <t>Bass guitar lessons for intermediate players</t>
        </is>
      </c>
      <c r="C11576"/>
      <c r="D11576"/>
      <c r="E11576" t="inlineStr">
        <is>
          <t>https://www.youtube.com/results?search_query=Bass+guitar+lessons+for+intermediate+players&amp;sp=EgQgAXAB</t>
        </is>
      </c>
    </row>
    <row r="11577" ht="25.5" customHeight="1">
      <c r="A11577" t="inlineStr">
        <is>
          <t>playing bass guitar</t>
        </is>
      </c>
      <c r="B11577" t="inlineStr">
        <is>
          <t>Mistakes to avoid when playing the bass guitar</t>
        </is>
      </c>
      <c r="C11577"/>
      <c r="D11577"/>
      <c r="E11577" t="inlineStr">
        <is>
          <t>https://www.youtube.com/results?search_query=Mistakes+to+avoid+when+playing+the+bass+guitar&amp;sp=EgQgAXAB</t>
        </is>
      </c>
    </row>
    <row r="11578" ht="25.5" customHeight="1">
      <c r="A11578" t="inlineStr">
        <is>
          <t>playing bass guitar</t>
        </is>
      </c>
      <c r="B11578" t="inlineStr">
        <is>
          <t>Day in the life of a professional bass guitarist</t>
        </is>
      </c>
      <c r="C11578"/>
      <c r="D11578"/>
      <c r="E11578" t="inlineStr">
        <is>
          <t>https://www.youtube.com/results?search_query=Day+in+the+life+of+a+professional+bass+guitarist&amp;sp=EgQgAXAB</t>
        </is>
      </c>
    </row>
    <row r="11579" ht="25.5" customHeight="1">
      <c r="A11579" t="inlineStr">
        <is>
          <t>playing bass guitar</t>
        </is>
      </c>
      <c r="B11579" t="inlineStr">
        <is>
          <t>Bass guitar cover songs by popular artists</t>
        </is>
      </c>
      <c r="C11579"/>
      <c r="D11579"/>
      <c r="E11579" t="inlineStr">
        <is>
          <t>https://www.youtube.com/results?search_query=Bass+guitar+cover+songs+by+popular+artists&amp;sp=EgQgAXAB</t>
        </is>
      </c>
    </row>
    <row r="11580" ht="25.5" customHeight="1">
      <c r="A11580" t="inlineStr">
        <is>
          <t>playing bass guitar</t>
        </is>
      </c>
      <c r="B11580" t="inlineStr">
        <is>
          <t>Learning advanced techniques in bass guitar</t>
        </is>
      </c>
      <c r="C11580"/>
      <c r="D11580"/>
      <c r="E11580" t="inlineStr">
        <is>
          <t>https://www.youtube.com/results?search_query=Learning+advanced+techniques+in+bass+guitar&amp;sp=EgQgAXAB</t>
        </is>
      </c>
    </row>
    <row r="11581" ht="25.5" customHeight="1">
      <c r="A11581" t="inlineStr">
        <is>
          <t>playing bass guitar</t>
        </is>
      </c>
      <c r="B11581" t="inlineStr">
        <is>
          <t>Playing bass guitar in different music genres</t>
        </is>
      </c>
      <c r="C11581"/>
      <c r="D11581"/>
      <c r="E11581" t="inlineStr">
        <is>
          <t>https://www.youtube.com/results?search_query=Playing+bass+guitar+in+different+music+genres&amp;sp=EgQgAXAB</t>
        </is>
      </c>
    </row>
    <row r="11582" ht="25.5" customHeight="1">
      <c r="A11582" t="inlineStr">
        <is>
          <t>playing bass guitar</t>
        </is>
      </c>
      <c r="B11582" t="inlineStr">
        <is>
          <t>Bass guitar: Understanding rhythm and groove</t>
        </is>
      </c>
      <c r="C11582"/>
      <c r="D11582"/>
      <c r="E11582" t="inlineStr">
        <is>
          <t>https://www.youtube.com/results?search_query=Bass+guitar:+Understanding+rhythm+and+groove&amp;sp=EgQgAXAB</t>
        </is>
      </c>
    </row>
    <row r="11583" ht="25.5" customHeight="1">
      <c r="A11583" t="inlineStr">
        <is>
          <t>playing bass guitar</t>
        </is>
      </c>
      <c r="B11583" t="inlineStr">
        <is>
          <t>Practicing scales and chords on bass guitar</t>
        </is>
      </c>
      <c r="C11583"/>
      <c r="D11583"/>
      <c r="E11583" t="inlineStr">
        <is>
          <t>https://www.youtube.com/results?search_query=Practicing+scales+and+chords+on+bass+guitar&amp;sp=EgQgAXAB</t>
        </is>
      </c>
    </row>
    <row r="11584" ht="25.5" customHeight="1">
      <c r="A11584" t="inlineStr">
        <is>
          <t>throwing tantrum</t>
        </is>
      </c>
      <c r="B11584" t="inlineStr">
        <is>
          <t>How to handle a child throwing tantrum effectively</t>
        </is>
      </c>
      <c r="C11584"/>
      <c r="D11584"/>
      <c r="E11584" t="inlineStr">
        <is>
          <t>https://www.youtube.com/results?search_query=How+to+handle+a+child+throwing+tantrum+effectively&amp;sp=EgQgAXAB</t>
        </is>
      </c>
    </row>
    <row r="11585" ht="25.5" customHeight="1">
      <c r="A11585" t="inlineStr">
        <is>
          <t>throwing tantrum</t>
        </is>
      </c>
      <c r="B11585" t="inlineStr">
        <is>
          <t>Techniques to calm a toddler throwing tantrum</t>
        </is>
      </c>
      <c r="C11585"/>
      <c r="D11585"/>
      <c r="E11585" t="inlineStr">
        <is>
          <t>https://www.youtube.com/results?search_query=Techniques+to+calm+a+toddler+throwing+tantrum&amp;sp=EgQgAXAB</t>
        </is>
      </c>
    </row>
    <row r="11586" ht="25.5" customHeight="1">
      <c r="A11586" t="inlineStr">
        <is>
          <t>throwing tantrum</t>
        </is>
      </c>
      <c r="B11586" t="inlineStr">
        <is>
          <t>Common reasons why kids throw tantrum</t>
        </is>
      </c>
      <c r="C11586"/>
      <c r="D11586"/>
      <c r="E11586" t="inlineStr">
        <is>
          <t>https://www.youtube.com/results?search_query=Common+reasons+why+kids+throw+tantrum&amp;sp=EgQgAXAB</t>
        </is>
      </c>
    </row>
    <row r="11587" ht="25.5" customHeight="1">
      <c r="A11587" t="inlineStr">
        <is>
          <t>throwing tantrum</t>
        </is>
      </c>
      <c r="B11587" t="inlineStr">
        <is>
          <t>Day in the life of a parent dealing with frequent tantrums</t>
        </is>
      </c>
      <c r="C11587"/>
      <c r="D11587"/>
      <c r="E11587" t="inlineStr">
        <is>
          <t>https://www.youtube.com/results?search_query=Day+in+the+life+of+a+parent+dealing+with+frequent+tantrums&amp;sp=EgQgAXAB</t>
        </is>
      </c>
    </row>
    <row r="11588" ht="25.5" customHeight="1">
      <c r="A11588" t="inlineStr">
        <is>
          <t>throwing tantrum</t>
        </is>
      </c>
      <c r="B11588" t="inlineStr">
        <is>
          <t>Ways to prevent your kid from throwing a tantrum</t>
        </is>
      </c>
      <c r="C11588"/>
      <c r="D11588"/>
      <c r="E11588" t="inlineStr">
        <is>
          <t>https://www.youtube.com/results?search_query=Ways+to+prevent+your+kid+from+throwing+a+tantrum&amp;sp=EgQgAXAB</t>
        </is>
      </c>
    </row>
    <row r="11589" ht="25.5" customHeight="1">
      <c r="A11589" t="inlineStr">
        <is>
          <t>throwing tantrum</t>
        </is>
      </c>
      <c r="B11589" t="inlineStr">
        <is>
          <t>Psychological effects of children frequently throwing tantrums</t>
        </is>
      </c>
      <c r="C11589"/>
      <c r="D11589"/>
      <c r="E11589" t="inlineStr">
        <is>
          <t>https://www.youtube.com/results?search_query=Psychological+effects+of+children+frequently+throwing+tantrums&amp;sp=EgQgAXAB</t>
        </is>
      </c>
    </row>
    <row r="11590" ht="25.5" customHeight="1">
      <c r="A11590" t="inlineStr">
        <is>
          <t>throwing tantrum</t>
        </is>
      </c>
      <c r="B11590" t="inlineStr">
        <is>
          <t>Professional advice on dealing with a child's tantrum</t>
        </is>
      </c>
      <c r="C11590"/>
      <c r="D11590"/>
      <c r="E11590" t="inlineStr">
        <is>
          <t>https://www.youtube.com/results?search_query=Professional+advice+on+dealing+with+a+child's+tantrum&amp;sp=EgQgAXAB</t>
        </is>
      </c>
    </row>
    <row r="11591" ht="25.5" customHeight="1">
      <c r="A11591" t="inlineStr">
        <is>
          <t>throwing tantrum</t>
        </is>
      </c>
      <c r="B11591" t="inlineStr">
        <is>
          <t>Understanding and managing temper tantrums in toddlers</t>
        </is>
      </c>
      <c r="C11591"/>
      <c r="D11591"/>
      <c r="E11591" t="inlineStr">
        <is>
          <t>https://www.youtube.com/results?search_query=Understanding+and+managing+temper+tantrums+in+toddlers&amp;sp=EgQgAXAB</t>
        </is>
      </c>
    </row>
    <row r="11592" ht="25.5" customHeight="1">
      <c r="A11592" t="inlineStr">
        <is>
          <t>throwing tantrum</t>
        </is>
      </c>
      <c r="B11592" t="inlineStr">
        <is>
          <t>Expert talks on how to respond when your child throws a tantrum</t>
        </is>
      </c>
      <c r="C11592"/>
      <c r="D11592"/>
      <c r="E11592" t="inlineStr">
        <is>
          <t>https://www.youtube.com/results?search_query=Expert+talks+on+how+to+respond+when+your+child+throws+a+tantrum&amp;sp=EgQgAXAB</t>
        </is>
      </c>
    </row>
    <row r="11593" ht="25.5" customHeight="1">
      <c r="A11593" t="inlineStr">
        <is>
          <t>throwing tantrum</t>
        </is>
      </c>
      <c r="B11593" t="inlineStr">
        <is>
          <t>Behavior management strategies for handling a child's tantrum</t>
        </is>
      </c>
      <c r="C11593"/>
      <c r="D11593"/>
      <c r="E11593" t="inlineStr">
        <is>
          <t>https://www.youtube.com/results?search_query=Behavior+management+strategies+for+handling+a+child's+tantrum&amp;sp=EgQgAXAB</t>
        </is>
      </c>
    </row>
    <row r="11594" ht="25.5" customHeight="1">
      <c r="A11594" t="inlineStr">
        <is>
          <t>playing clarinet</t>
        </is>
      </c>
      <c r="B11594" t="inlineStr">
        <is>
          <t>How to play the clarinet for beginners</t>
        </is>
      </c>
      <c r="C11594"/>
      <c r="D11594"/>
      <c r="E11594" t="inlineStr">
        <is>
          <t>https://www.youtube.com/results?search_query=How+to+play+the+clarinet+for+beginners&amp;sp=EgQgAXAB</t>
        </is>
      </c>
    </row>
    <row r="11595" ht="25.5" customHeight="1">
      <c r="A11595" t="inlineStr">
        <is>
          <t>playing clarinet</t>
        </is>
      </c>
      <c r="B11595" t="inlineStr">
        <is>
          <t>Pro tips for playing clarinet</t>
        </is>
      </c>
      <c r="C11595"/>
      <c r="D11595"/>
      <c r="E11595" t="inlineStr">
        <is>
          <t>https://www.youtube.com/results?search_query=Pro+tips+for+playing+clarinet&amp;sp=EgQgAXAB</t>
        </is>
      </c>
    </row>
    <row r="11596" ht="25.5" customHeight="1">
      <c r="A11596" t="inlineStr">
        <is>
          <t>playing clarinet</t>
        </is>
      </c>
      <c r="B11596" t="inlineStr">
        <is>
          <t>Day in the life of a professional clarinet player</t>
        </is>
      </c>
      <c r="C11596"/>
      <c r="D11596"/>
      <c r="E11596" t="inlineStr">
        <is>
          <t>https://www.youtube.com/results?search_query=Day+in+the+life+of+a+professional+clarinet+player&amp;sp=EgQgAXAB</t>
        </is>
      </c>
    </row>
    <row r="11597" ht="25.5" customHeight="1">
      <c r="A11597" t="inlineStr">
        <is>
          <t>playing clarinet</t>
        </is>
      </c>
      <c r="B11597" t="inlineStr">
        <is>
          <t>Best finger techniques for playing clarinet</t>
        </is>
      </c>
      <c r="C11597"/>
      <c r="D11597"/>
      <c r="E11597" t="inlineStr">
        <is>
          <t>https://www.youtube.com/results?search_query=Best+finger+techniques+for+playing+clarinet&amp;sp=EgQgAXAB</t>
        </is>
      </c>
    </row>
    <row r="11598" ht="25.5" customHeight="1">
      <c r="A11598" t="inlineStr">
        <is>
          <t>playing clarinet</t>
        </is>
      </c>
      <c r="B11598" t="inlineStr">
        <is>
          <t>Improving your clarinet tone</t>
        </is>
      </c>
      <c r="C11598"/>
      <c r="D11598"/>
      <c r="E11598" t="inlineStr">
        <is>
          <t>https://www.youtube.com/results?search_query=Improving+your+clarinet+tone&amp;sp=EgQgAXAB</t>
        </is>
      </c>
    </row>
    <row r="11599" ht="25.5" customHeight="1">
      <c r="A11599" t="inlineStr">
        <is>
          <t>playing clarinet</t>
        </is>
      </c>
      <c r="B11599" t="inlineStr">
        <is>
          <t>Advanced clarinet playing techniques</t>
        </is>
      </c>
      <c r="C11599"/>
      <c r="D11599"/>
      <c r="E11599" t="inlineStr">
        <is>
          <t>https://www.youtube.com/results?search_query=Advanced+clarinet+playing+techniques&amp;sp=EgQgAXAB</t>
        </is>
      </c>
    </row>
    <row r="11600" ht="25.5" customHeight="1">
      <c r="A11600" t="inlineStr">
        <is>
          <t>playing clarinet</t>
        </is>
      </c>
      <c r="B11600" t="inlineStr">
        <is>
          <t>How to maintain and clean your clarinet</t>
        </is>
      </c>
      <c r="C11600"/>
      <c r="D11600"/>
      <c r="E11600" t="inlineStr">
        <is>
          <t>https://www.youtube.com/results?search_query=How+to+maintain+and+clean+your+clarinet&amp;sp=EgQgAXAB</t>
        </is>
      </c>
    </row>
    <row r="11601" ht="25.5" customHeight="1">
      <c r="A11601" t="inlineStr">
        <is>
          <t>playing clarinet</t>
        </is>
      </c>
      <c r="B11601" t="inlineStr">
        <is>
          <t>How to read clarinet music for beginners</t>
        </is>
      </c>
      <c r="C11601"/>
      <c r="D11601"/>
      <c r="E11601" t="inlineStr">
        <is>
          <t>https://www.youtube.com/results?search_query=How+to+read+clarinet+music+for+beginners&amp;sp=EgQgAXAB</t>
        </is>
      </c>
    </row>
    <row r="11602" ht="25.5" customHeight="1">
      <c r="A11602" t="inlineStr">
        <is>
          <t>playing clarinet</t>
        </is>
      </c>
      <c r="B11602" t="inlineStr">
        <is>
          <t>Masterclasses in playing the clarinet</t>
        </is>
      </c>
      <c r="C11602"/>
      <c r="D11602"/>
      <c r="E11602" t="inlineStr">
        <is>
          <t>https://www.youtube.com/results?search_query=Masterclasses+in+playing+the+clarinet&amp;sp=EgQgAXAB</t>
        </is>
      </c>
    </row>
    <row r="11603" ht="25.5" customHeight="1">
      <c r="A11603" t="inlineStr">
        <is>
          <t>playing clarinet</t>
        </is>
      </c>
      <c r="B11603" t="inlineStr">
        <is>
          <t>Clarinet playing challenges and how to overcome them</t>
        </is>
      </c>
      <c r="C11603"/>
      <c r="D11603"/>
      <c r="E11603" t="inlineStr">
        <is>
          <t>https://www.youtube.com/results?search_query=Clarinet+playing+challenges+and+how+to+overcome+them&amp;sp=EgQgAXAB</t>
        </is>
      </c>
    </row>
    <row r="11604" ht="25.5" customHeight="1">
      <c r="A11604" t="inlineStr">
        <is>
          <t>roller skating</t>
        </is>
      </c>
      <c r="B11604" t="inlineStr">
        <is>
          <t>How to start roller skating for beginners</t>
        </is>
      </c>
      <c r="C11604"/>
      <c r="D11604"/>
      <c r="E11604" t="inlineStr">
        <is>
          <t>https://www.youtube.com/results?search_query=How+to+start+roller+skating+for+beginners&amp;sp=EgQgAXAB</t>
        </is>
      </c>
    </row>
    <row r="11605" ht="25.5" customHeight="1">
      <c r="A11605" t="inlineStr">
        <is>
          <t>roller skating</t>
        </is>
      </c>
      <c r="B11605" t="inlineStr">
        <is>
          <t>Tips and tricks for advanced roller skating</t>
        </is>
      </c>
      <c r="C11605"/>
      <c r="D11605"/>
      <c r="E11605" t="inlineStr">
        <is>
          <t>https://www.youtube.com/results?search_query=Tips+and+tricks+for+advanced+roller+skating&amp;sp=EgQgAXAB</t>
        </is>
      </c>
    </row>
    <row r="11606" ht="25.5" customHeight="1">
      <c r="A11606" t="inlineStr">
        <is>
          <t>roller skating</t>
        </is>
      </c>
      <c r="B11606" t="inlineStr">
        <is>
          <t>Day in the life of a professional roller skater</t>
        </is>
      </c>
      <c r="C11606"/>
      <c r="D11606"/>
      <c r="E11606" t="inlineStr">
        <is>
          <t>https://www.youtube.com/results?search_query=Day+in+the+life+of+a+professional+roller+skater&amp;sp=EgQgAXAB</t>
        </is>
      </c>
    </row>
    <row r="11607" ht="25.5" customHeight="1">
      <c r="A11607" t="inlineStr">
        <is>
          <t>roller skating</t>
        </is>
      </c>
      <c r="B11607" t="inlineStr">
        <is>
          <t>Best roller skating routines</t>
        </is>
      </c>
      <c r="C11607"/>
      <c r="D11607"/>
      <c r="E11607" t="inlineStr">
        <is>
          <t>https://www.youtube.com/results?search_query=Best+roller+skating+routines&amp;sp=EgQgAXAB</t>
        </is>
      </c>
    </row>
    <row r="11608" ht="25.5" customHeight="1">
      <c r="A11608" t="inlineStr">
        <is>
          <t>roller skating</t>
        </is>
      </c>
      <c r="B11608" t="inlineStr">
        <is>
          <t>Roller skating technique tutorials</t>
        </is>
      </c>
      <c r="C11608"/>
      <c r="D11608"/>
      <c r="E11608" t="inlineStr">
        <is>
          <t>https://www.youtube.com/results?search_query=Roller+skating+technique+tutorials&amp;sp=EgQgAXAB</t>
        </is>
      </c>
    </row>
    <row r="11609" ht="25.5" customHeight="1">
      <c r="A11609" t="inlineStr">
        <is>
          <t>roller skating</t>
        </is>
      </c>
      <c r="B11609" t="inlineStr">
        <is>
          <t>Improving balance in roller skating</t>
        </is>
      </c>
      <c r="C11609"/>
      <c r="D11609"/>
      <c r="E11609" t="inlineStr">
        <is>
          <t>https://www.youtube.com/results?search_query=Improving+balance+in+roller+skating&amp;sp=EgQgAXAB</t>
        </is>
      </c>
    </row>
    <row r="11610" ht="25.5" customHeight="1">
      <c r="A11610" t="inlineStr">
        <is>
          <t>roller skating</t>
        </is>
      </c>
      <c r="B11610" t="inlineStr">
        <is>
          <t>How to maintain and clean roller skates</t>
        </is>
      </c>
      <c r="C11610"/>
      <c r="D11610"/>
      <c r="E11610" t="inlineStr">
        <is>
          <t>https://www.youtube.com/results?search_query=How+to+maintain+and+clean+roller+skates&amp;sp=EgQgAXAB</t>
        </is>
      </c>
    </row>
    <row r="11611" ht="25.5" customHeight="1">
      <c r="A11611" t="inlineStr">
        <is>
          <t>roller skating</t>
        </is>
      </c>
      <c r="B11611" t="inlineStr">
        <is>
          <t>Roller skating competitions highlights</t>
        </is>
      </c>
      <c r="C11611"/>
      <c r="D11611"/>
      <c r="E11611" t="inlineStr">
        <is>
          <t>https://www.youtube.com/results?search_query=Roller+skating+competitions+highlights&amp;sp=EgQgAXAB</t>
        </is>
      </c>
    </row>
    <row r="11612" ht="25.5" customHeight="1">
      <c r="A11612" t="inlineStr">
        <is>
          <t>roller skating</t>
        </is>
      </c>
      <c r="B11612" t="inlineStr">
        <is>
          <t>How to roller skate backwards tutorial</t>
        </is>
      </c>
      <c r="C11612"/>
      <c r="D11612"/>
      <c r="E11612" t="inlineStr">
        <is>
          <t>https://www.youtube.com/results?search_query=How+to+roller+skate+backwards+tutorial&amp;sp=EgQgAXAB</t>
        </is>
      </c>
    </row>
    <row r="11613" ht="25.5" customHeight="1">
      <c r="A11613" t="inlineStr">
        <is>
          <t>roller skating</t>
        </is>
      </c>
      <c r="B11613" t="inlineStr">
        <is>
          <t>Roller skating safety measures and precautions</t>
        </is>
      </c>
      <c r="C11613"/>
      <c r="D11613"/>
      <c r="E11613" t="inlineStr">
        <is>
          <t>https://www.youtube.com/results?search_query=Roller+skating+safety+measures+and+precautions&amp;sp=EgQgAXAB</t>
        </is>
      </c>
    </row>
    <row r="11614" ht="25.5" customHeight="1">
      <c r="A11614" t="inlineStr">
        <is>
          <t>using segway</t>
        </is>
      </c>
      <c r="B11614" t="inlineStr">
        <is>
          <t>How to ride a Segway for beginners</t>
        </is>
      </c>
      <c r="C11614" t="inlineStr">
        <is>
          <t>Yes</t>
        </is>
      </c>
      <c r="D11614"/>
      <c r="E11614" t="inlineStr">
        <is>
          <t>https://www.youtube.com/results?search_query=How+to+ride+a+Segway+for+beginners&amp;sp=EgQgAXAB</t>
        </is>
      </c>
    </row>
    <row r="11615" ht="25.5" customHeight="1">
      <c r="A11615" t="inlineStr">
        <is>
          <t>using segway</t>
        </is>
      </c>
      <c r="B11615" t="inlineStr">
        <is>
          <t>Using Segway safety tips</t>
        </is>
      </c>
      <c r="C11615" t="inlineStr">
        <is>
          <t>Yes</t>
        </is>
      </c>
      <c r="D11615"/>
      <c r="E11615" t="inlineStr">
        <is>
          <t>https://www.youtube.com/results?search_query=Using+Segway+safety+tips&amp;sp=EgQgAXAB</t>
        </is>
      </c>
    </row>
    <row r="11616" ht="25.5" customHeight="1">
      <c r="A11616" t="inlineStr">
        <is>
          <t>using segway</t>
        </is>
      </c>
      <c r="B11616" t="inlineStr">
        <is>
          <t>Day in the life of a Segway tour guide</t>
        </is>
      </c>
      <c r="C11616" t="inlineStr">
        <is>
          <t>Yes</t>
        </is>
      </c>
      <c r="D11616"/>
      <c r="E11616" t="inlineStr">
        <is>
          <t>https://www.youtube.com/results?search_query=Day+in+the+life+of+a+Segway+tour+guide&amp;sp=EgQgAXAB</t>
        </is>
      </c>
    </row>
    <row r="11617" ht="25.5" customHeight="1">
      <c r="A11617" t="inlineStr">
        <is>
          <t>using segway</t>
        </is>
      </c>
      <c r="B11617" t="inlineStr">
        <is>
          <t>Tricks you can do with a Segway</t>
        </is>
      </c>
      <c r="C11617" t="inlineStr">
        <is>
          <t>Yes</t>
        </is>
      </c>
      <c r="D11617"/>
      <c r="E11617" t="inlineStr">
        <is>
          <t>https://www.youtube.com/results?search_query=Tricks+you+can+do+with+a+Segway&amp;sp=EgQgAXAB</t>
        </is>
      </c>
    </row>
    <row r="11618" ht="25.5" customHeight="1">
      <c r="A11618" t="inlineStr">
        <is>
          <t>using segway</t>
        </is>
      </c>
      <c r="B11618" t="inlineStr">
        <is>
          <t>Segway obstacle course challenge</t>
        </is>
      </c>
      <c r="C11618" t="inlineStr">
        <is>
          <t>Yes</t>
        </is>
      </c>
      <c r="D11618"/>
      <c r="E11618" t="inlineStr">
        <is>
          <t>https://www.youtube.com/results?search_query=Segway+obstacle+course+challenge&amp;sp=EgQgAXAB</t>
        </is>
      </c>
    </row>
    <row r="11619" ht="25.5" customHeight="1">
      <c r="A11619" t="inlineStr">
        <is>
          <t>using segway</t>
        </is>
      </c>
      <c r="B11619" t="inlineStr">
        <is>
          <t>How to maintain a Segway</t>
        </is>
      </c>
      <c r="C11619" t="inlineStr">
        <is>
          <t>Yes</t>
        </is>
      </c>
      <c r="D11619"/>
      <c r="E11619" t="inlineStr">
        <is>
          <t>https://www.youtube.com/results?search_query=How+to+maintain+a+Segway&amp;sp=EgQgAXAB</t>
        </is>
      </c>
    </row>
    <row r="11620" ht="25.5" customHeight="1">
      <c r="A11620" t="inlineStr">
        <is>
          <t>using segway</t>
        </is>
      </c>
      <c r="B11620" t="inlineStr">
        <is>
          <t>Best places to use a Segway</t>
        </is>
      </c>
      <c r="C11620" t="inlineStr">
        <is>
          <t>Yes</t>
        </is>
      </c>
      <c r="D11620"/>
      <c r="E11620" t="inlineStr">
        <is>
          <t>https://www.youtube.com/results?search_query=Best+places+to+use+a+Segway&amp;sp=EgQgAXAB</t>
        </is>
      </c>
    </row>
    <row r="11621" ht="25.5" customHeight="1">
      <c r="A11621" t="inlineStr">
        <is>
          <t>using segway</t>
        </is>
      </c>
      <c r="B11621" t="inlineStr">
        <is>
          <t>Understanding Segway controls and features</t>
        </is>
      </c>
      <c r="C11621" t="inlineStr">
        <is>
          <t>Yes</t>
        </is>
      </c>
      <c r="D11621"/>
      <c r="E11621" t="inlineStr">
        <is>
          <t>https://www.youtube.com/results?search_query=Understanding+Segway+controls+and+features&amp;sp=EgQgAXAB</t>
        </is>
      </c>
    </row>
    <row r="11622" ht="25.5" customHeight="1">
      <c r="A11622" t="inlineStr">
        <is>
          <t>using segway</t>
        </is>
      </c>
      <c r="B11622" t="inlineStr">
        <is>
          <t>How to optimize your Segway battery life</t>
        </is>
      </c>
      <c r="C11622" t="inlineStr">
        <is>
          <t>Yes</t>
        </is>
      </c>
      <c r="D11622"/>
      <c r="E11622" t="inlineStr">
        <is>
          <t>https://www.youtube.com/results?search_query=How+to+optimize+your+Segway+battery+life&amp;sp=EgQgAXAB</t>
        </is>
      </c>
    </row>
    <row r="11623" ht="25.5" customHeight="1">
      <c r="A11623" t="inlineStr">
        <is>
          <t>using segway</t>
        </is>
      </c>
      <c r="B11623" t="inlineStr">
        <is>
          <t>Segway races: Competitive riding techniques</t>
        </is>
      </c>
      <c r="C11623" t="inlineStr">
        <is>
          <t>Yes</t>
        </is>
      </c>
      <c r="D11623"/>
      <c r="E11623" t="inlineStr">
        <is>
          <t>https://www.youtube.com/results?search_query=Segway+races:+Competitive+riding+techniques&amp;sp=EgQgAXAB</t>
        </is>
      </c>
    </row>
    <row r="11624" ht="25.5" customHeight="1">
      <c r="A11624" t="inlineStr">
        <is>
          <t>playing violin</t>
        </is>
      </c>
      <c r="B11624" t="inlineStr">
        <is>
          <t>How to play violin for beginners</t>
        </is>
      </c>
      <c r="C11624"/>
      <c r="D11624"/>
      <c r="E11624" t="inlineStr">
        <is>
          <t>https://www.youtube.com/results?search_query=How+to+play+violin+for+beginners&amp;sp=EgQgAXAB</t>
        </is>
      </c>
    </row>
    <row r="11625" ht="25.5" customHeight="1">
      <c r="A11625" t="inlineStr">
        <is>
          <t>playing violin</t>
        </is>
      </c>
      <c r="B11625" t="inlineStr">
        <is>
          <t>Best violin playing techniques</t>
        </is>
      </c>
      <c r="C11625"/>
      <c r="D11625"/>
      <c r="E11625" t="inlineStr">
        <is>
          <t>https://www.youtube.com/results?search_query=Best+violin+playing+techniques&amp;sp=EgQgAXAB</t>
        </is>
      </c>
    </row>
    <row r="11626" ht="25.5" customHeight="1">
      <c r="A11626" t="inlineStr">
        <is>
          <t>playing violin</t>
        </is>
      </c>
      <c r="B11626" t="inlineStr">
        <is>
          <t>Playing violin tutorials</t>
        </is>
      </c>
      <c r="C11626"/>
      <c r="D11626"/>
      <c r="E11626" t="inlineStr">
        <is>
          <t>https://www.youtube.com/results?search_query=Playing+violin+tutorials&amp;sp=EgQgAXAB</t>
        </is>
      </c>
    </row>
    <row r="11627" ht="25.5" customHeight="1">
      <c r="A11627" t="inlineStr">
        <is>
          <t>playing violin</t>
        </is>
      </c>
      <c r="B11627" t="inlineStr">
        <is>
          <t>Day in the life of a professional violinist</t>
        </is>
      </c>
      <c r="C11627"/>
      <c r="D11627"/>
      <c r="E11627" t="inlineStr">
        <is>
          <t>https://www.youtube.com/results?search_query=Day+in+the+life+of+a+professional+violinist&amp;sp=EgQgAXAB</t>
        </is>
      </c>
    </row>
    <row r="11628" ht="25.5" customHeight="1">
      <c r="A11628" t="inlineStr">
        <is>
          <t>playing violin</t>
        </is>
      </c>
      <c r="B11628" t="inlineStr">
        <is>
          <t>Advanced violin playing skills</t>
        </is>
      </c>
      <c r="C11628"/>
      <c r="D11628"/>
      <c r="E11628" t="inlineStr">
        <is>
          <t>https://www.youtube.com/results?search_query=Advanced+violin+playing+skills&amp;sp=EgQgAXAB</t>
        </is>
      </c>
    </row>
    <row r="11629" ht="25.5" customHeight="1">
      <c r="A11629" t="inlineStr">
        <is>
          <t>playing violin</t>
        </is>
      </c>
      <c r="B11629" t="inlineStr">
        <is>
          <t>How to tune and maintain a violin</t>
        </is>
      </c>
      <c r="C11629"/>
      <c r="D11629"/>
      <c r="E11629" t="inlineStr">
        <is>
          <t>https://www.youtube.com/results?search_query=How+to+tune+and+maintain+a+violin&amp;sp=EgQgAXAB</t>
        </is>
      </c>
    </row>
    <row r="11630" ht="25.5" customHeight="1">
      <c r="A11630" t="inlineStr">
        <is>
          <t>playing violin</t>
        </is>
      </c>
      <c r="B11630" t="inlineStr">
        <is>
          <t>Understanding violin notes for beginners</t>
        </is>
      </c>
      <c r="C11630"/>
      <c r="D11630"/>
      <c r="E11630" t="inlineStr">
        <is>
          <t>https://www.youtube.com/results?search_query=Understanding+violin+notes+for+beginners&amp;sp=EgQgAXAB</t>
        </is>
      </c>
    </row>
    <row r="11631" ht="25.5" customHeight="1">
      <c r="A11631" t="inlineStr">
        <is>
          <t>playing violin</t>
        </is>
      </c>
      <c r="B11631" t="inlineStr">
        <is>
          <t>Performance tips for violinists</t>
        </is>
      </c>
      <c r="C11631"/>
      <c r="D11631"/>
      <c r="E11631" t="inlineStr">
        <is>
          <t>https://www.youtube.com/results?search_query=Performance+tips+for+violinists&amp;sp=EgQgAXAB</t>
        </is>
      </c>
    </row>
    <row r="11632" ht="25.5" customHeight="1">
      <c r="A11632" t="inlineStr">
        <is>
          <t>playing violin</t>
        </is>
      </c>
      <c r="B11632" t="inlineStr">
        <is>
          <t>Step by step guide to playing violin</t>
        </is>
      </c>
      <c r="C11632"/>
      <c r="D11632"/>
      <c r="E11632" t="inlineStr">
        <is>
          <t>https://www.youtube.com/results?search_query=Step+by+step+guide+to+playing+violin&amp;sp=EgQgAXAB</t>
        </is>
      </c>
    </row>
    <row r="11633" ht="25.5" customHeight="1">
      <c r="A11633" t="inlineStr">
        <is>
          <t>playing violin</t>
        </is>
      </c>
      <c r="B11633" t="inlineStr">
        <is>
          <t>Common mistakes while playing violin and how to correct them</t>
        </is>
      </c>
      <c r="C11633"/>
      <c r="D11633"/>
      <c r="E11633" t="inlineStr">
        <is>
          <t>https://www.youtube.com/results?search_query=Common+mistakes+while+playing+violin+and+how+to+correct+them&amp;sp=EgQgAXAB</t>
        </is>
      </c>
    </row>
    <row r="11634" ht="25.5" customHeight="1">
      <c r="A11634" t="inlineStr">
        <is>
          <t>playing saxophone</t>
        </is>
      </c>
      <c r="B11634" t="inlineStr">
        <is>
          <t>How to play saxophone for beginners'</t>
        </is>
      </c>
      <c r="C11634"/>
      <c r="D11634"/>
      <c r="E11634" t="inlineStr">
        <is>
          <t>https://www.youtube.com/results?search_query=How+to+play+saxophone+for+beginners'&amp;sp=EgQgAXAB</t>
        </is>
      </c>
    </row>
    <row r="11635" ht="25.5" customHeight="1">
      <c r="A11635" t="inlineStr">
        <is>
          <t>playing saxophone</t>
        </is>
      </c>
      <c r="B11635" t="inlineStr">
        <is>
          <t>Learn saxophone scales and techniques'</t>
        </is>
      </c>
      <c r="C11635"/>
      <c r="D11635"/>
      <c r="E11635" t="inlineStr">
        <is>
          <t>https://www.youtube.com/results?search_query=Learn+saxophone+scales+and+techniques'&amp;sp=EgQgAXAB</t>
        </is>
      </c>
    </row>
    <row r="11636" ht="25.5" customHeight="1">
      <c r="A11636" t="inlineStr">
        <is>
          <t>playing saxophone</t>
        </is>
      </c>
      <c r="B11636" t="inlineStr">
        <is>
          <t>Beginners guide to playing a saxophone'</t>
        </is>
      </c>
      <c r="C11636"/>
      <c r="D11636"/>
      <c r="E11636" t="inlineStr">
        <is>
          <t>https://www.youtube.com/results?search_query=Beginners+guide+to+playing+a+saxophone'&amp;sp=EgQgAXAB</t>
        </is>
      </c>
    </row>
    <row r="11637" ht="25.5" customHeight="1">
      <c r="A11637" t="inlineStr">
        <is>
          <t>playing saxophone</t>
        </is>
      </c>
      <c r="B11637" t="inlineStr">
        <is>
          <t>Improving saxophone tone for intermediate players'</t>
        </is>
      </c>
      <c r="C11637"/>
      <c r="D11637"/>
      <c r="E11637" t="inlineStr">
        <is>
          <t>https://www.youtube.com/results?search_query=Improving+saxophone+tone+for+intermediate+players'&amp;sp=EgQgAXAB</t>
        </is>
      </c>
    </row>
    <row r="11638" ht="25.5" customHeight="1">
      <c r="A11638" t="inlineStr">
        <is>
          <t>playing saxophone</t>
        </is>
      </c>
      <c r="B11638" t="inlineStr">
        <is>
          <t>Understanding saxophone fingerings and techniques'</t>
        </is>
      </c>
      <c r="C11638"/>
      <c r="D11638"/>
      <c r="E11638" t="inlineStr">
        <is>
          <t>https://www.youtube.com/results?search_query=Understanding+saxophone+fingerings+and+techniques'&amp;sp=EgQgAXAB</t>
        </is>
      </c>
    </row>
    <row r="11639" ht="25.5" customHeight="1">
      <c r="A11639" t="inlineStr">
        <is>
          <t>playing saxophone</t>
        </is>
      </c>
      <c r="B11639" t="inlineStr">
        <is>
          <t>Day in the life of a professional saxophone player'</t>
        </is>
      </c>
      <c r="C11639"/>
      <c r="D11639"/>
      <c r="E11639" t="inlineStr">
        <is>
          <t>https://www.youtube.com/results?search_query=Day+in+the+life+of+a+professional+saxophone+player'&amp;sp=EgQgAXAB</t>
        </is>
      </c>
    </row>
    <row r="11640" ht="25.5" customHeight="1">
      <c r="A11640" t="inlineStr">
        <is>
          <t>playing saxophone</t>
        </is>
      </c>
      <c r="B11640" t="inlineStr">
        <is>
          <t>Basic saxophone exercises for warmups'</t>
        </is>
      </c>
      <c r="C11640"/>
      <c r="D11640"/>
      <c r="E11640" t="inlineStr">
        <is>
          <t>https://www.youtube.com/results?search_query=Basic+saxophone+exercises+for+warmups'&amp;sp=EgQgAXAB</t>
        </is>
      </c>
    </row>
    <row r="11641" ht="25.5" customHeight="1">
      <c r="A11641" t="inlineStr">
        <is>
          <t>playing saxophone</t>
        </is>
      </c>
      <c r="B11641" t="inlineStr">
        <is>
          <t>Playing high notes on a saxophone tutorial'</t>
        </is>
      </c>
      <c r="C11641"/>
      <c r="D11641"/>
      <c r="E11641" t="inlineStr">
        <is>
          <t>https://www.youtube.com/results?search_query=Playing+high+notes+on+a+saxophone+tutorial'&amp;sp=EgQgAXAB</t>
        </is>
      </c>
    </row>
    <row r="11642" ht="25.5" customHeight="1">
      <c r="A11642" t="inlineStr">
        <is>
          <t>playing saxophone</t>
        </is>
      </c>
      <c r="B11642" t="inlineStr">
        <is>
          <t>Jazz improvisation techniques for saxophone'</t>
        </is>
      </c>
      <c r="C11642"/>
      <c r="D11642"/>
      <c r="E11642" t="inlineStr">
        <is>
          <t>https://www.youtube.com/results?search_query=Jazz+improvisation+techniques+for+saxophone'&amp;sp=EgQgAXAB</t>
        </is>
      </c>
    </row>
    <row r="11643" ht="25.5" customHeight="1">
      <c r="A11643" t="inlineStr">
        <is>
          <t>playing saxophone</t>
        </is>
      </c>
      <c r="B11643" t="inlineStr">
        <is>
          <t>How to read saxophone sheet music'</t>
        </is>
      </c>
      <c r="C11643"/>
      <c r="D11643"/>
      <c r="E11643" t="inlineStr">
        <is>
          <t>https://www.youtube.com/results?search_query=How+to+read+saxophone+sheet+music'&amp;sp=EgQgAXAB</t>
        </is>
      </c>
    </row>
    <row r="11644" ht="25.5" customHeight="1">
      <c r="A11644" t="inlineStr">
        <is>
          <t>smile</t>
        </is>
      </c>
      <c r="B11644" t="inlineStr">
        <is>
          <t>How to smile naturally for Photos</t>
        </is>
      </c>
      <c r="C11644"/>
      <c r="D11644"/>
      <c r="E11644" t="inlineStr">
        <is>
          <t>https://www.youtube.com/results?search_query=How+to+smile+naturally+for+Photos&amp;sp=EgQgAXAB</t>
        </is>
      </c>
    </row>
    <row r="11645" ht="25.5" customHeight="1">
      <c r="A11645" t="inlineStr">
        <is>
          <t>smile</t>
        </is>
      </c>
      <c r="B11645" t="inlineStr">
        <is>
          <t>Benefits of smiling daily</t>
        </is>
      </c>
      <c r="C11645"/>
      <c r="D11645"/>
      <c r="E11645" t="inlineStr">
        <is>
          <t>https://www.youtube.com/results?search_query=Benefits+of+smiling+daily&amp;sp=EgQgAXAB</t>
        </is>
      </c>
    </row>
    <row r="11646" ht="25.5" customHeight="1">
      <c r="A11646" t="inlineStr">
        <is>
          <t>smile</t>
        </is>
      </c>
      <c r="B11646" t="inlineStr">
        <is>
          <t>Steps to practice a better smile</t>
        </is>
      </c>
      <c r="C11646"/>
      <c r="D11646"/>
      <c r="E11646" t="inlineStr">
        <is>
          <t>https://www.youtube.com/results?search_query=Steps+to+practice+a+better+smile&amp;sp=EgQgAXAB</t>
        </is>
      </c>
    </row>
    <row r="11647" ht="25.5" customHeight="1">
      <c r="A11647" t="inlineStr">
        <is>
          <t>smile</t>
        </is>
      </c>
      <c r="B11647" t="inlineStr">
        <is>
          <t>Ways to improve your smile</t>
        </is>
      </c>
      <c r="C11647"/>
      <c r="D11647"/>
      <c r="E11647" t="inlineStr">
        <is>
          <t>https://www.youtube.com/results?search_query=Ways+to+improve+your+smile&amp;sp=EgQgAXAB</t>
        </is>
      </c>
    </row>
    <row r="11648" ht="25.5" customHeight="1">
      <c r="A11648" t="inlineStr">
        <is>
          <t>smile</t>
        </is>
      </c>
      <c r="B11648" t="inlineStr">
        <is>
          <t>Day in the life of a Smile designer</t>
        </is>
      </c>
      <c r="C11648"/>
      <c r="D11648"/>
      <c r="E11648" t="inlineStr">
        <is>
          <t>https://www.youtube.com/results?search_query=Day+in+the+life+of+a+Smile+designer&amp;sp=EgQgAXAB</t>
        </is>
      </c>
    </row>
    <row r="11649" ht="25.5" customHeight="1">
      <c r="A11649" t="inlineStr">
        <is>
          <t>smile</t>
        </is>
      </c>
      <c r="B11649" t="inlineStr">
        <is>
          <t>Exercises for a more attractive smile</t>
        </is>
      </c>
      <c r="C11649"/>
      <c r="D11649"/>
      <c r="E11649" t="inlineStr">
        <is>
          <t>https://www.youtube.com/results?search_query=Exercises+for+a+more+attractive+smile&amp;sp=EgQgAXAB</t>
        </is>
      </c>
    </row>
    <row r="11650" ht="25.5" customHeight="1">
      <c r="A11650" t="inlineStr">
        <is>
          <t>smile</t>
        </is>
      </c>
      <c r="B11650" t="inlineStr">
        <is>
          <t>Facts about smiling you may not know</t>
        </is>
      </c>
      <c r="C11650"/>
      <c r="D11650"/>
      <c r="E11650" t="inlineStr">
        <is>
          <t>https://www.youtube.com/results?search_query=Facts+about+smiling+you+may+not+know&amp;sp=EgQgAXAB</t>
        </is>
      </c>
    </row>
    <row r="11651" ht="25.5" customHeight="1">
      <c r="A11651" t="inlineStr">
        <is>
          <t>smile</t>
        </is>
      </c>
      <c r="B11651" t="inlineStr">
        <is>
          <t>How to maintain a healthy smile</t>
        </is>
      </c>
      <c r="C11651"/>
      <c r="D11651"/>
      <c r="E11651" t="inlineStr">
        <is>
          <t>https://www.youtube.com/results?search_query=How+to+maintain+a+healthy+smile&amp;sp=EgQgAXAB</t>
        </is>
      </c>
    </row>
    <row r="11652" ht="25.5" customHeight="1">
      <c r="A11652" t="inlineStr">
        <is>
          <t>smile</t>
        </is>
      </c>
      <c r="B11652" t="inlineStr">
        <is>
          <t>Psychology behind smiling and laughter</t>
        </is>
      </c>
      <c r="C11652"/>
      <c r="D11652"/>
      <c r="E11652" t="inlineStr">
        <is>
          <t>https://www.youtube.com/results?search_query=Psychology+behind+smiling+and+laughter&amp;sp=EgQgAXAB</t>
        </is>
      </c>
    </row>
    <row r="11653" ht="25.5" customHeight="1">
      <c r="A11653" t="inlineStr">
        <is>
          <t>smile</t>
        </is>
      </c>
      <c r="B11653" t="inlineStr">
        <is>
          <t>Impact of smiling on your mental health</t>
        </is>
      </c>
      <c r="C11653"/>
      <c r="D11653"/>
      <c r="E11653" t="inlineStr">
        <is>
          <t>https://www.youtube.com/results?search_query=Impact+of+smiling+on+your+mental+health&amp;sp=EgQgAXAB</t>
        </is>
      </c>
    </row>
    <row r="11654" ht="25.5" customHeight="1">
      <c r="A11654" t="inlineStr">
        <is>
          <t>playing organ</t>
        </is>
      </c>
      <c r="B11654" t="inlineStr">
        <is>
          <t>How to play the organ for beginners</t>
        </is>
      </c>
      <c r="C11654"/>
      <c r="D11654"/>
      <c r="E11654" t="inlineStr">
        <is>
          <t>https://www.youtube.com/results?search_query=How+to+play+the+organ+for+beginners&amp;sp=EgQgAXAB</t>
        </is>
      </c>
    </row>
    <row r="11655" ht="25.5" customHeight="1">
      <c r="A11655" t="inlineStr">
        <is>
          <t>playing organ</t>
        </is>
      </c>
      <c r="B11655" t="inlineStr">
        <is>
          <t>Masterclass in playing the pipe organ</t>
        </is>
      </c>
      <c r="C11655"/>
      <c r="D11655"/>
      <c r="E11655" t="inlineStr">
        <is>
          <t>https://www.youtube.com/results?search_query=Masterclass+in+playing+the+pipe+organ&amp;sp=EgQgAXAB</t>
        </is>
      </c>
    </row>
    <row r="11656" ht="25.5" customHeight="1">
      <c r="A11656" t="inlineStr">
        <is>
          <t>playing organ</t>
        </is>
      </c>
      <c r="B11656" t="inlineStr">
        <is>
          <t>Techniques for playing the organ</t>
        </is>
      </c>
      <c r="C11656"/>
      <c r="D11656"/>
      <c r="E11656" t="inlineStr">
        <is>
          <t>https://www.youtube.com/results?search_query=Techniques+for+playing+the+organ&amp;sp=EgQgAXAB</t>
        </is>
      </c>
    </row>
    <row r="11657" ht="25.5" customHeight="1">
      <c r="A11657" t="inlineStr">
        <is>
          <t>playing organ</t>
        </is>
      </c>
      <c r="B11657" t="inlineStr">
        <is>
          <t>Day in the life of a professional organist</t>
        </is>
      </c>
      <c r="C11657"/>
      <c r="D11657"/>
      <c r="E11657" t="inlineStr">
        <is>
          <t>https://www.youtube.com/results?search_query=Day+in+the+life+of+a+professional+organist&amp;sp=EgQgAXAB</t>
        </is>
      </c>
    </row>
    <row r="11658" ht="25.5" customHeight="1">
      <c r="A11658" t="inlineStr">
        <is>
          <t>playing organ</t>
        </is>
      </c>
      <c r="B11658" t="inlineStr">
        <is>
          <t>Beginner lessons for playing the church organ</t>
        </is>
      </c>
      <c r="C11658"/>
      <c r="D11658"/>
      <c r="E11658" t="inlineStr">
        <is>
          <t>https://www.youtube.com/results?search_query=Beginner+lessons+for+playing+the+church+organ&amp;sp=EgQgAXAB</t>
        </is>
      </c>
    </row>
    <row r="11659" ht="25.5" customHeight="1">
      <c r="A11659" t="inlineStr">
        <is>
          <t>playing organ</t>
        </is>
      </c>
      <c r="B11659" t="inlineStr">
        <is>
          <t>Demonstration of advanced organ playing</t>
        </is>
      </c>
      <c r="C11659"/>
      <c r="D11659"/>
      <c r="E11659" t="inlineStr">
        <is>
          <t>https://www.youtube.com/results?search_query=Demonstration+of+advanced+organ+playing&amp;sp=EgQgAXAB</t>
        </is>
      </c>
    </row>
    <row r="11660" ht="25.5" customHeight="1">
      <c r="A11660" t="inlineStr">
        <is>
          <t>playing organ</t>
        </is>
      </c>
      <c r="B11660" t="inlineStr">
        <is>
          <t>Common mistakes in playing the organ and how to avoid them</t>
        </is>
      </c>
      <c r="C11660"/>
      <c r="D11660"/>
      <c r="E11660" t="inlineStr">
        <is>
          <t>https://www.youtube.com/results?search_query=Common+mistakes+in+playing+the+organ+and+how+to+avoid+them&amp;sp=EgQgAXAB</t>
        </is>
      </c>
    </row>
    <row r="11661" ht="25.5" customHeight="1">
      <c r="A11661" t="inlineStr">
        <is>
          <t>playing organ</t>
        </is>
      </c>
      <c r="B11661" t="inlineStr">
        <is>
          <t>How to read organ sheet music for beginners</t>
        </is>
      </c>
      <c r="C11661"/>
      <c r="D11661"/>
      <c r="E11661" t="inlineStr">
        <is>
          <t>https://www.youtube.com/results?search_query=How+to+read+organ+sheet+music+for+beginners&amp;sp=EgQgAXAB</t>
        </is>
      </c>
    </row>
    <row r="11662" ht="25.5" customHeight="1">
      <c r="A11662" t="inlineStr">
        <is>
          <t>playing organ</t>
        </is>
      </c>
      <c r="B11662" t="inlineStr">
        <is>
          <t>Tutorial on playing famous organ music pieces</t>
        </is>
      </c>
      <c r="C11662"/>
      <c r="D11662"/>
      <c r="E11662" t="inlineStr">
        <is>
          <t>https://www.youtube.com/results?search_query=Tutorial+on+playing+famous+organ+music+pieces&amp;sp=EgQgAXAB</t>
        </is>
      </c>
    </row>
    <row r="11663" ht="25.5" customHeight="1">
      <c r="A11663" t="inlineStr">
        <is>
          <t>playing organ</t>
        </is>
      </c>
      <c r="B11663" t="inlineStr">
        <is>
          <t>Playing the organ vs. piano: differences and similarities</t>
        </is>
      </c>
      <c r="C11663"/>
      <c r="D11663"/>
      <c r="E11663" t="inlineStr">
        <is>
          <t>https://www.youtube.com/results?search_query=Playing+the+organ+vs.+piano:+differences+and+similarities&amp;sp=EgQgAXAB</t>
        </is>
      </c>
    </row>
    <row r="11664" ht="25.5" customHeight="1">
      <c r="A11664" t="inlineStr">
        <is>
          <t>inflating balloons</t>
        </is>
      </c>
      <c r="B11664" t="inlineStr">
        <is>
          <t>How to inflate a balloon without helium</t>
        </is>
      </c>
      <c r="C11664"/>
      <c r="D11664"/>
      <c r="E11664" t="inlineStr">
        <is>
          <t>https://www.youtube.com/results?search_query=How+to+inflate+a+balloon+without+helium&amp;sp=EgQgAXAB</t>
        </is>
      </c>
    </row>
    <row r="11665" ht="25.5" customHeight="1">
      <c r="A11665" t="inlineStr">
        <is>
          <t>inflating balloons</t>
        </is>
      </c>
      <c r="B11665" t="inlineStr">
        <is>
          <t>Techniques for inflating balloons faster</t>
        </is>
      </c>
      <c r="C11665"/>
      <c r="D11665"/>
      <c r="E11665" t="inlineStr">
        <is>
          <t>https://www.youtube.com/results?search_query=Techniques+for+inflating+balloons+faster&amp;sp=EgQgAXAB</t>
        </is>
      </c>
    </row>
    <row r="11666" ht="25.5" customHeight="1">
      <c r="A11666" t="inlineStr">
        <is>
          <t>inflating balloons</t>
        </is>
      </c>
      <c r="B11666" t="inlineStr">
        <is>
          <t>Inflating balloons for parties guide</t>
        </is>
      </c>
      <c r="C11666"/>
      <c r="D11666"/>
      <c r="E11666" t="inlineStr">
        <is>
          <t>https://www.youtube.com/results?search_query=Inflating+balloons+for+parties+guide&amp;sp=EgQgAXAB</t>
        </is>
      </c>
    </row>
    <row r="11667" ht="25.5" customHeight="1">
      <c r="A11667" t="inlineStr">
        <is>
          <t>inflating balloons</t>
        </is>
      </c>
      <c r="B11667" t="inlineStr">
        <is>
          <t>DIY balloon inflation for birthday parties</t>
        </is>
      </c>
      <c r="C11667"/>
      <c r="D11667"/>
      <c r="E11667" t="inlineStr">
        <is>
          <t>https://www.youtube.com/results?search_query=DIY+balloon+inflation+for+birthday+parties&amp;sp=EgQgAXAB</t>
        </is>
      </c>
    </row>
    <row r="11668" ht="25.5" customHeight="1">
      <c r="A11668" t="inlineStr">
        <is>
          <t>inflating balloons</t>
        </is>
      </c>
      <c r="B11668" t="inlineStr">
        <is>
          <t>Day in the life of a balloon inflator</t>
        </is>
      </c>
      <c r="C11668"/>
      <c r="D11668"/>
      <c r="E11668" t="inlineStr">
        <is>
          <t>https://www.youtube.com/results?search_query=Day+in+the+life+of+a+balloon+inflator&amp;sp=EgQgAXAB</t>
        </is>
      </c>
    </row>
    <row r="11669" ht="25.5" customHeight="1">
      <c r="A11669" t="inlineStr">
        <is>
          <t>inflating balloons</t>
        </is>
      </c>
      <c r="B11669" t="inlineStr">
        <is>
          <t>Safety tips while inflating balloons</t>
        </is>
      </c>
      <c r="C11669"/>
      <c r="D11669"/>
      <c r="E11669" t="inlineStr">
        <is>
          <t>https://www.youtube.com/results?search_query=Safety+tips+while+inflating+balloons&amp;sp=EgQgAXAB</t>
        </is>
      </c>
    </row>
    <row r="11670" ht="25.5" customHeight="1">
      <c r="A11670" t="inlineStr">
        <is>
          <t>inflating balloons</t>
        </is>
      </c>
      <c r="B11670" t="inlineStr">
        <is>
          <t>How to inflate large number of balloons at once</t>
        </is>
      </c>
      <c r="C11670"/>
      <c r="D11670"/>
      <c r="E11670" t="inlineStr">
        <is>
          <t>https://www.youtube.com/results?search_query=How+to+inflate+large+number+of+balloons+at+once&amp;sp=EgQgAXAB</t>
        </is>
      </c>
    </row>
    <row r="11671" ht="25.5" customHeight="1">
      <c r="A11671" t="inlineStr">
        <is>
          <t>inflating balloons</t>
        </is>
      </c>
      <c r="B11671" t="inlineStr">
        <is>
          <t>Methods of inflating balloons with helium</t>
        </is>
      </c>
      <c r="C11671"/>
      <c r="D11671"/>
      <c r="E11671" t="inlineStr">
        <is>
          <t>https://www.youtube.com/results?search_query=Methods+of+inflating+balloons+with+helium&amp;sp=EgQgAXAB</t>
        </is>
      </c>
    </row>
    <row r="11672" ht="25.5" customHeight="1">
      <c r="A11672" t="inlineStr">
        <is>
          <t>inflating balloons</t>
        </is>
      </c>
      <c r="B11672" t="inlineStr">
        <is>
          <t>Explanation on how balloon inflation works</t>
        </is>
      </c>
      <c r="C11672"/>
      <c r="D11672"/>
      <c r="E11672" t="inlineStr">
        <is>
          <t>https://www.youtube.com/results?search_query=Explanation+on+how+balloon+inflation+works&amp;sp=EgQgAXAB</t>
        </is>
      </c>
    </row>
    <row r="11673" ht="25.5" customHeight="1">
      <c r="A11673" t="inlineStr">
        <is>
          <t>inflating balloons</t>
        </is>
      </c>
      <c r="B11673" t="inlineStr">
        <is>
          <t>How to inflate a balloon and tie it correctly</t>
        </is>
      </c>
      <c r="C11673"/>
      <c r="D11673"/>
      <c r="E11673" t="inlineStr">
        <is>
          <t>https://www.youtube.com/results?search_query=How+to+inflate+a+balloon+and+tie+it+correctly&amp;sp=EgQgAXAB</t>
        </is>
      </c>
    </row>
    <row r="11674" ht="25.5" customHeight="1">
      <c r="A11674" t="inlineStr">
        <is>
          <t>waving hand</t>
        </is>
      </c>
      <c r="B11674" t="inlineStr">
        <is>
          <t>How to wave hand properly</t>
        </is>
      </c>
      <c r="C11674"/>
      <c r="D11674"/>
      <c r="E11674" t="inlineStr">
        <is>
          <t>https://www.youtube.com/results?search_query=How+to+wave+hand+properly&amp;sp=EgQgAXAB</t>
        </is>
      </c>
    </row>
    <row r="11675" ht="25.5" customHeight="1">
      <c r="A11675" t="inlineStr">
        <is>
          <t>waving hand</t>
        </is>
      </c>
      <c r="B11675" t="inlineStr">
        <is>
          <t>Waving hand tutorial for beginners</t>
        </is>
      </c>
      <c r="C11675"/>
      <c r="D11675"/>
      <c r="E11675" t="inlineStr">
        <is>
          <t>https://www.youtube.com/results?search_query=Waving+hand+tutorial+for+beginners&amp;sp=EgQgAXAB</t>
        </is>
      </c>
    </row>
    <row r="11676" ht="25.5" customHeight="1">
      <c r="A11676" t="inlineStr">
        <is>
          <t>waving hand</t>
        </is>
      </c>
      <c r="B11676" t="inlineStr">
        <is>
          <t>Day in the life of a sign language interpreter: hand gestures</t>
        </is>
      </c>
      <c r="C11676"/>
      <c r="D11676"/>
      <c r="E11676" t="inlineStr">
        <is>
          <t>https://www.youtube.com/results?search_query=Day+in+the+life+of+a+sign+language+interpreter:+hand+gestures&amp;sp=EgQgAXAB</t>
        </is>
      </c>
    </row>
    <row r="11677" ht="25.5" customHeight="1">
      <c r="A11677" t="inlineStr">
        <is>
          <t>waving hand</t>
        </is>
      </c>
      <c r="B11677" t="inlineStr">
        <is>
          <t>Communication gestures: hand waving meaning</t>
        </is>
      </c>
      <c r="C11677"/>
      <c r="D11677"/>
      <c r="E11677" t="inlineStr">
        <is>
          <t>https://www.youtube.com/results?search_query=Communication+gestures:+hand+waving+meaning&amp;sp=EgQgAXAB</t>
        </is>
      </c>
    </row>
    <row r="11678" ht="25.5" customHeight="1">
      <c r="A11678" t="inlineStr">
        <is>
          <t>waving hand</t>
        </is>
      </c>
      <c r="B11678" t="inlineStr">
        <is>
          <t>How to wave hands in dance</t>
        </is>
      </c>
      <c r="C11678"/>
      <c r="D11678"/>
      <c r="E11678" t="inlineStr">
        <is>
          <t>https://www.youtube.com/results?search_query=How+to+wave+hands+in+dance&amp;sp=EgQgAXAB</t>
        </is>
      </c>
    </row>
    <row r="11679" ht="25.5" customHeight="1">
      <c r="A11679" t="inlineStr">
        <is>
          <t>waving hand</t>
        </is>
      </c>
      <c r="B11679" t="inlineStr">
        <is>
          <t>The science behind hand waving</t>
        </is>
      </c>
      <c r="C11679"/>
      <c r="D11679"/>
      <c r="E11679" t="inlineStr">
        <is>
          <t>https://www.youtube.com/results?search_query=The+science+behind+hand+waving&amp;sp=EgQgAXAB</t>
        </is>
      </c>
    </row>
    <row r="11680" ht="25.5" customHeight="1">
      <c r="A11680" t="inlineStr">
        <is>
          <t>waving hand</t>
        </is>
      </c>
      <c r="B11680" t="inlineStr">
        <is>
          <t>Etiquette: Proper way to wave hand</t>
        </is>
      </c>
      <c r="C11680"/>
      <c r="D11680"/>
      <c r="E11680" t="inlineStr">
        <is>
          <t>https://www.youtube.com/results?search_query=Etiquette:+Proper+way+to+wave+hand&amp;sp=EgQgAXAB</t>
        </is>
      </c>
    </row>
    <row r="11681" ht="25.5" customHeight="1">
      <c r="A11681" t="inlineStr">
        <is>
          <t>waving hand</t>
        </is>
      </c>
      <c r="B11681" t="inlineStr">
        <is>
          <t>Different cultures hand waving</t>
        </is>
      </c>
      <c r="C11681"/>
      <c r="D11681"/>
      <c r="E11681" t="inlineStr">
        <is>
          <t>https://www.youtube.com/results?search_query=Different+cultures+hand+waving&amp;sp=EgQgAXAB</t>
        </is>
      </c>
    </row>
    <row r="11682" ht="25.5" customHeight="1">
      <c r="A11682" t="inlineStr">
        <is>
          <t>waving hand</t>
        </is>
      </c>
      <c r="B11682" t="inlineStr">
        <is>
          <t>How to do the royal wave: Hand waving techniques</t>
        </is>
      </c>
      <c r="C11682"/>
      <c r="D11682"/>
      <c r="E11682" t="inlineStr">
        <is>
          <t>https://www.youtube.com/results?search_query=How+to+do+the+royal+wave:+Hand+waving+techniques&amp;sp=EgQgAXAB</t>
        </is>
      </c>
    </row>
    <row r="11683" ht="25.5" customHeight="1">
      <c r="A11683" t="inlineStr">
        <is>
          <t>waving hand</t>
        </is>
      </c>
      <c r="B11683" t="inlineStr">
        <is>
          <t>Mastering hand gestures: Wave hand.</t>
        </is>
      </c>
      <c r="C11683"/>
      <c r="D11683"/>
      <c r="E11683" t="inlineStr">
        <is>
          <t>https://www.youtube.com/results?search_query=Mastering+hand+gestures:+Wave+hand.&amp;sp=EgQgAXAB</t>
        </is>
      </c>
    </row>
    <row r="11684" ht="25.5" customHeight="1">
      <c r="A11684" t="inlineStr">
        <is>
          <t>public speaking</t>
        </is>
      </c>
      <c r="B11684" t="inlineStr">
        <is>
          <t>How to improve public speaking skills'</t>
        </is>
      </c>
      <c r="C11684"/>
      <c r="D11684"/>
      <c r="E11684" t="inlineStr">
        <is>
          <t>https://www.youtube.com/results?search_query=How+to+improve+public+speaking+skills'&amp;sp=EgQgAXAB</t>
        </is>
      </c>
    </row>
    <row r="11685" ht="25.5" customHeight="1">
      <c r="A11685" t="inlineStr">
        <is>
          <t>public speaking</t>
        </is>
      </c>
      <c r="B11685" t="inlineStr">
        <is>
          <t>Top ten tips for public speaking'</t>
        </is>
      </c>
      <c r="C11685"/>
      <c r="D11685"/>
      <c r="E11685" t="inlineStr">
        <is>
          <t>https://www.youtube.com/results?search_query=Top+ten+tips+for+public+speaking'&amp;sp=EgQgAXAB</t>
        </is>
      </c>
    </row>
    <row r="11686" ht="25.5" customHeight="1">
      <c r="A11686" t="inlineStr">
        <is>
          <t>public speaking</t>
        </is>
      </c>
      <c r="B11686" t="inlineStr">
        <is>
          <t>Public speaking techniques for beginners'</t>
        </is>
      </c>
      <c r="C11686"/>
      <c r="D11686"/>
      <c r="E11686" t="inlineStr">
        <is>
          <t>https://www.youtube.com/results?search_query=Public+speaking+techniques+for+beginners'&amp;sp=EgQgAXAB</t>
        </is>
      </c>
    </row>
    <row r="11687" ht="25.5" customHeight="1">
      <c r="A11687" t="inlineStr">
        <is>
          <t>public speaking</t>
        </is>
      </c>
      <c r="B11687" t="inlineStr">
        <is>
          <t>A day in the life of a professional public speaker'</t>
        </is>
      </c>
      <c r="C11687"/>
      <c r="D11687"/>
      <c r="E11687" t="inlineStr">
        <is>
          <t>https://www.youtube.com/results?search_query=A+day+in+the+life+of+a+professional+public+speaker'&amp;sp=EgQgAXAB</t>
        </is>
      </c>
    </row>
    <row r="11688" ht="25.5" customHeight="1">
      <c r="A11688" t="inlineStr">
        <is>
          <t>public speaking</t>
        </is>
      </c>
      <c r="B11688" t="inlineStr">
        <is>
          <t>Exercises to overcome fear of public speaking'</t>
        </is>
      </c>
      <c r="C11688"/>
      <c r="D11688"/>
      <c r="E11688" t="inlineStr">
        <is>
          <t>https://www.youtube.com/results?search_query=Exercises+to+overcome+fear+of+public+speaking'&amp;sp=EgQgAXAB</t>
        </is>
      </c>
    </row>
    <row r="11689" ht="25.5" customHeight="1">
      <c r="A11689" t="inlineStr">
        <is>
          <t>public speaking</t>
        </is>
      </c>
      <c r="B11689" t="inlineStr">
        <is>
          <t>Best public speaking performances'</t>
        </is>
      </c>
      <c r="C11689"/>
      <c r="D11689"/>
      <c r="E11689" t="inlineStr">
        <is>
          <t>https://www.youtube.com/results?search_query=Best+public+speaking+performances'&amp;sp=EgQgAXAB</t>
        </is>
      </c>
    </row>
    <row r="11690" ht="25.5" customHeight="1">
      <c r="A11690" t="inlineStr">
        <is>
          <t>public speaking</t>
        </is>
      </c>
      <c r="B11690" t="inlineStr">
        <is>
          <t>How to engage audience in public speaking'</t>
        </is>
      </c>
      <c r="C11690"/>
      <c r="D11690"/>
      <c r="E11690" t="inlineStr">
        <is>
          <t>https://www.youtube.com/results?search_query=How+to+engage+audience+in+public+speaking'&amp;sp=EgQgAXAB</t>
        </is>
      </c>
    </row>
    <row r="11691" ht="25.5" customHeight="1">
      <c r="A11691" t="inlineStr">
        <is>
          <t>public speaking</t>
        </is>
      </c>
      <c r="B11691" t="inlineStr">
        <is>
          <t>Motivational speakers on public speaking'</t>
        </is>
      </c>
      <c r="C11691"/>
      <c r="D11691"/>
      <c r="E11691" t="inlineStr">
        <is>
          <t>https://www.youtube.com/results?search_query=Motivational+speakers+on+public+speaking'&amp;sp=EgQgAXAB</t>
        </is>
      </c>
    </row>
    <row r="11692" ht="25.5" customHeight="1">
      <c r="A11692" t="inlineStr">
        <is>
          <t>public speaking</t>
        </is>
      </c>
      <c r="B11692" t="inlineStr">
        <is>
          <t>Public speaking masterclass'</t>
        </is>
      </c>
      <c r="C11692"/>
      <c r="D11692"/>
      <c r="E11692" t="inlineStr">
        <is>
          <t>https://www.youtube.com/results?search_query=Public+speaking+masterclass'&amp;sp=EgQgAXAB</t>
        </is>
      </c>
    </row>
    <row r="11693" ht="25.5" customHeight="1">
      <c r="A11693" t="inlineStr">
        <is>
          <t>public speaking</t>
        </is>
      </c>
      <c r="B11693" t="inlineStr">
        <is>
          <t>Public speaking hacks from renowned speakers'</t>
        </is>
      </c>
      <c r="C11693"/>
      <c r="D11693"/>
      <c r="E11693" t="inlineStr">
        <is>
          <t>https://www.youtube.com/results?search_query=Public+speaking+hacks+from+renowned+speakers'&amp;sp=EgQgAXAB</t>
        </is>
      </c>
    </row>
    <row r="11694" ht="25.5" customHeight="1">
      <c r="A11694" t="inlineStr">
        <is>
          <t>outdoor recreation</t>
        </is>
      </c>
      <c r="B11694" t="inlineStr">
        <is>
          <t>How to get started with outdoor recreation</t>
        </is>
      </c>
      <c r="C11694"/>
      <c r="D11694"/>
      <c r="E11694" t="inlineStr">
        <is>
          <t>https://www.youtube.com/results?search_query=How+to+get+started+with+outdoor+recreation&amp;sp=EgQgAXAB</t>
        </is>
      </c>
    </row>
    <row r="11695" ht="25.5" customHeight="1">
      <c r="A11695" t="inlineStr">
        <is>
          <t>outdoor recreation</t>
        </is>
      </c>
      <c r="B11695" t="inlineStr">
        <is>
          <t>Top 10 outdoor recreation activities</t>
        </is>
      </c>
      <c r="C11695"/>
      <c r="D11695"/>
      <c r="E11695" t="inlineStr">
        <is>
          <t>https://www.youtube.com/results?search_query=Top+10+outdoor+recreation+activities&amp;sp=EgQgAXAB</t>
        </is>
      </c>
    </row>
    <row r="11696" ht="25.5" customHeight="1">
      <c r="A11696" t="inlineStr">
        <is>
          <t>outdoor recreation</t>
        </is>
      </c>
      <c r="B11696" t="inlineStr">
        <is>
          <t>Beginner's guide to outdoor sports and recreation</t>
        </is>
      </c>
      <c r="C11696"/>
      <c r="D11696"/>
      <c r="E11696" t="inlineStr">
        <is>
          <t>https://www.youtube.com/results?search_query=Beginner's+guide+to+outdoor+sports+and+recreation&amp;sp=EgQgAXAB</t>
        </is>
      </c>
    </row>
    <row r="11697" ht="25.5" customHeight="1">
      <c r="A11697" t="inlineStr">
        <is>
          <t>outdoor recreation</t>
        </is>
      </c>
      <c r="B11697" t="inlineStr">
        <is>
          <t>Day in the life of an outdoor recreation enthusiast</t>
        </is>
      </c>
      <c r="C11697"/>
      <c r="D11697"/>
      <c r="E11697" t="inlineStr">
        <is>
          <t>https://www.youtube.com/results?search_query=Day+in+the+life+of+an+outdoor+recreation+enthusiast&amp;sp=EgQgAXAB</t>
        </is>
      </c>
    </row>
    <row r="11698" ht="25.5" customHeight="1">
      <c r="A11698" t="inlineStr">
        <is>
          <t>outdoor recreation</t>
        </is>
      </c>
      <c r="B11698" t="inlineStr">
        <is>
          <t>Outdoor recreation safety</t>
        </is>
      </c>
      <c r="C11698"/>
      <c r="D11698"/>
      <c r="E11698" t="inlineStr">
        <is>
          <t>https://www.youtube.com/results?search_query=Outdoor+recreation+safety&amp;sp=EgQgAXAB</t>
        </is>
      </c>
    </row>
    <row r="11699" ht="25.5" customHeight="1">
      <c r="A11699" t="inlineStr">
        <is>
          <t>outdoor recreation</t>
        </is>
      </c>
      <c r="B11699" t="inlineStr">
        <is>
          <t>Outdoor recreation benefits and wellbeing</t>
        </is>
      </c>
      <c r="C11699"/>
      <c r="D11699"/>
      <c r="E11699" t="inlineStr">
        <is>
          <t>https://www.youtube.com/results?search_query=Outdoor+recreation+benefits+and+wellbeing&amp;sp=EgQgAXAB</t>
        </is>
      </c>
    </row>
    <row r="11700" ht="25.5" customHeight="1">
      <c r="A11700" t="inlineStr">
        <is>
          <t>outdoor recreation</t>
        </is>
      </c>
      <c r="B11700" t="inlineStr">
        <is>
          <t>Best outdoor recreational activities for families</t>
        </is>
      </c>
      <c r="C11700"/>
      <c r="D11700"/>
      <c r="E11700" t="inlineStr">
        <is>
          <t>https://www.youtube.com/results?search_query=Best+outdoor+recreational+activities+for+families&amp;sp=EgQgAXAB</t>
        </is>
      </c>
    </row>
    <row r="11701" ht="25.5" customHeight="1">
      <c r="A11701" t="inlineStr">
        <is>
          <t>outdoor recreation</t>
        </is>
      </c>
      <c r="B11701" t="inlineStr">
        <is>
          <t>Outdoor recreation in U.S National Parks</t>
        </is>
      </c>
      <c r="C11701"/>
      <c r="D11701"/>
      <c r="E11701" t="inlineStr">
        <is>
          <t>https://www.youtube.com/results?search_query=Outdoor+recreation+in+U.S+National+Parks&amp;sp=EgQgAXAB</t>
        </is>
      </c>
    </row>
    <row r="11702" ht="25.5" customHeight="1">
      <c r="A11702" t="inlineStr">
        <is>
          <t>outdoor recreation</t>
        </is>
      </c>
      <c r="B11702" t="inlineStr">
        <is>
          <t>Outdoor wilderness survival tips</t>
        </is>
      </c>
      <c r="C11702"/>
      <c r="D11702"/>
      <c r="E11702" t="inlineStr">
        <is>
          <t>https://www.youtube.com/results?search_query=Outdoor+wilderness+survival+tips&amp;sp=EgQgAXAB</t>
        </is>
      </c>
    </row>
    <row r="11703" ht="25.5" customHeight="1">
      <c r="A11703" t="inlineStr">
        <is>
          <t>outdoor recreation</t>
        </is>
      </c>
      <c r="B11703" t="inlineStr">
        <is>
          <t>DIY outdoor recreation gear and equipment</t>
        </is>
      </c>
      <c r="C11703"/>
      <c r="D11703"/>
      <c r="E11703" t="inlineStr">
        <is>
          <t>https://www.youtube.com/results?search_query=DIY+outdoor+recreation+gear+and+equipment&amp;sp=EgQgAXAB</t>
        </is>
      </c>
    </row>
    <row r="11704" ht="25.5" customHeight="1">
      <c r="A11704" t="inlineStr">
        <is>
          <t>passing american football not in game</t>
        </is>
      </c>
      <c r="B11704" t="inlineStr">
        <is>
          <t>How to pass an American football tutorial</t>
        </is>
      </c>
      <c r="C11704"/>
      <c r="D11704"/>
      <c r="E11704" t="inlineStr">
        <is>
          <t>https://www.youtube.com/results?search_query=How+to+pass+an+American+football+tutorial&amp;sp=EgQgAXAB</t>
        </is>
      </c>
    </row>
    <row r="11705" ht="25.5" customHeight="1">
      <c r="A11705" t="inlineStr">
        <is>
          <t>passing american football not in game</t>
        </is>
      </c>
      <c r="B11705" t="inlineStr">
        <is>
          <t>American football passing drills for beginners</t>
        </is>
      </c>
      <c r="C11705"/>
      <c r="D11705"/>
      <c r="E11705" t="inlineStr">
        <is>
          <t>https://www.youtube.com/results?search_query=American+football+passing+drills+for+beginners&amp;sp=EgQgAXAB</t>
        </is>
      </c>
    </row>
    <row r="11706" ht="25.5" customHeight="1">
      <c r="A11706" t="inlineStr">
        <is>
          <t>passing american football not in game</t>
        </is>
      </c>
      <c r="B11706" t="inlineStr">
        <is>
          <t>Improving American football passing skills</t>
        </is>
      </c>
      <c r="C11706"/>
      <c r="D11706"/>
      <c r="E11706" t="inlineStr">
        <is>
          <t>https://www.youtube.com/results?search_query=Improving+American+football+passing+skills&amp;sp=EgQgAXAB</t>
        </is>
      </c>
    </row>
    <row r="11707" ht="25.5" customHeight="1">
      <c r="A11707" t="inlineStr">
        <is>
          <t>passing american football not in game</t>
        </is>
      </c>
      <c r="B11707" t="inlineStr">
        <is>
          <t>Day in the life of a football quarterback training</t>
        </is>
      </c>
      <c r="C11707"/>
      <c r="D11707"/>
      <c r="E11707" t="inlineStr">
        <is>
          <t>https://www.youtube.com/results?search_query=Day+in+the+life+of+a+football+quarterback+training&amp;sp=EgQgAXAB</t>
        </is>
      </c>
    </row>
    <row r="11708" ht="25.5" customHeight="1">
      <c r="A11708" t="inlineStr">
        <is>
          <t>passing american football not in game</t>
        </is>
      </c>
      <c r="B11708" t="inlineStr">
        <is>
          <t>American football passing techniques explained</t>
        </is>
      </c>
      <c r="C11708"/>
      <c r="D11708"/>
      <c r="E11708" t="inlineStr">
        <is>
          <t>https://www.youtube.com/results?search_query=American+football+passing+techniques+explained&amp;sp=EgQgAXAB</t>
        </is>
      </c>
    </row>
    <row r="11709" ht="25.5" customHeight="1">
      <c r="A11709" t="inlineStr">
        <is>
          <t>passing american football not in game</t>
        </is>
      </c>
      <c r="B11709" t="inlineStr">
        <is>
          <t>How to throw a perfect spiral in American football</t>
        </is>
      </c>
      <c r="C11709"/>
      <c r="D11709"/>
      <c r="E11709" t="inlineStr">
        <is>
          <t>https://www.youtube.com/results?search_query=How+to+throw+a+perfect+spiral+in+American+football&amp;sp=EgQgAXAB</t>
        </is>
      </c>
    </row>
    <row r="11710" ht="25.5" customHeight="1">
      <c r="A11710" t="inlineStr">
        <is>
          <t>passing american football not in game</t>
        </is>
      </c>
      <c r="B11710" t="inlineStr">
        <is>
          <t>Mastering American football passing not in a game</t>
        </is>
      </c>
      <c r="C11710"/>
      <c r="D11710"/>
      <c r="E11710" t="inlineStr">
        <is>
          <t>https://www.youtube.com/results?search_query=Mastering+American+football+passing+not+in+a+game&amp;sp=EgQgAXAB</t>
        </is>
      </c>
    </row>
    <row r="11711" ht="25.5" customHeight="1">
      <c r="A11711" t="inlineStr">
        <is>
          <t>passing american football not in game</t>
        </is>
      </c>
      <c r="B11711" t="inlineStr">
        <is>
          <t>Essential exercises to improve your American Football pass</t>
        </is>
      </c>
      <c r="C11711"/>
      <c r="D11711"/>
      <c r="E11711" t="inlineStr">
        <is>
          <t>https://www.youtube.com/results?search_query=Essential+exercises+to+improve+your+American+Football+pass&amp;sp=EgQgAXAB</t>
        </is>
      </c>
    </row>
    <row r="11712" ht="25.5" customHeight="1">
      <c r="A11712" t="inlineStr">
        <is>
          <t>passing american football not in game</t>
        </is>
      </c>
      <c r="B11712" t="inlineStr">
        <is>
          <t>American football passing practice routine</t>
        </is>
      </c>
      <c r="C11712"/>
      <c r="D11712"/>
      <c r="E11712" t="inlineStr">
        <is>
          <t>https://www.youtube.com/results?search_query=American+football+passing+practice+routine&amp;sp=EgQgAXAB</t>
        </is>
      </c>
    </row>
    <row r="11713" ht="25.5" customHeight="1">
      <c r="A11713" t="inlineStr">
        <is>
          <t>passing american football not in game</t>
        </is>
      </c>
      <c r="B11713" t="inlineStr">
        <is>
          <t>Football quarterback drills for a precise pass</t>
        </is>
      </c>
      <c r="C11713"/>
      <c r="D11713"/>
      <c r="E11713" t="inlineStr">
        <is>
          <t>https://www.youtube.com/results?search_query=Football+quarterback+drills+for+a+precise+pass&amp;sp=EgQgAXAB</t>
        </is>
      </c>
    </row>
    <row r="11714" ht="25.5" customHeight="1">
      <c r="A11714" t="inlineStr">
        <is>
          <t>playing trumpet</t>
        </is>
      </c>
      <c r="B11714" t="inlineStr">
        <is>
          <t>How to play the trumpet for beginners'</t>
        </is>
      </c>
      <c r="C11714"/>
      <c r="D11714"/>
      <c r="E11714" t="inlineStr">
        <is>
          <t>https://www.youtube.com/results?search_query=How+to+play+the+trumpet+for+beginners'&amp;sp=EgQgAXAB</t>
        </is>
      </c>
    </row>
    <row r="11715" ht="25.5" customHeight="1">
      <c r="A11715" t="inlineStr">
        <is>
          <t>playing trumpet</t>
        </is>
      </c>
      <c r="B11715" t="inlineStr">
        <is>
          <t>Balancing the technique of playing trumpet'</t>
        </is>
      </c>
      <c r="C11715"/>
      <c r="D11715"/>
      <c r="E11715" t="inlineStr">
        <is>
          <t>https://www.youtube.com/results?search_query=Balancing+the+technique+of+playing+trumpet'&amp;sp=EgQgAXAB</t>
        </is>
      </c>
    </row>
    <row r="11716" ht="25.5" customHeight="1">
      <c r="A11716" t="inlineStr">
        <is>
          <t>playing trumpet</t>
        </is>
      </c>
      <c r="B11716" t="inlineStr">
        <is>
          <t>Basic notes on playing trumpet'</t>
        </is>
      </c>
      <c r="C11716"/>
      <c r="D11716"/>
      <c r="E11716" t="inlineStr">
        <is>
          <t>https://www.youtube.com/results?search_query=Basic+notes+on+playing+trumpet'&amp;sp=EgQgAXAB</t>
        </is>
      </c>
    </row>
    <row r="11717" ht="25.5" customHeight="1">
      <c r="A11717" t="inlineStr">
        <is>
          <t>playing trumpet</t>
        </is>
      </c>
      <c r="B11717" t="inlineStr">
        <is>
          <t>Famous trumpet compositions and how to play them'</t>
        </is>
      </c>
      <c r="C11717"/>
      <c r="D11717"/>
      <c r="E11717" t="inlineStr">
        <is>
          <t>https://www.youtube.com/results?search_query=Famous+trumpet+compositions+and+how+to+play+them'&amp;sp=EgQgAXAB</t>
        </is>
      </c>
    </row>
    <row r="11718" ht="25.5" customHeight="1">
      <c r="A11718" t="inlineStr">
        <is>
          <t>playing trumpet</t>
        </is>
      </c>
      <c r="B11718" t="inlineStr">
        <is>
          <t>Day in the life of trumpet player'</t>
        </is>
      </c>
      <c r="C11718"/>
      <c r="D11718"/>
      <c r="E11718" t="inlineStr">
        <is>
          <t>https://www.youtube.com/results?search_query=Day+in+the+life+of+trumpet+player'&amp;sp=EgQgAXAB</t>
        </is>
      </c>
    </row>
    <row r="11719" ht="25.5" customHeight="1">
      <c r="A11719" t="inlineStr">
        <is>
          <t>playing trumpet</t>
        </is>
      </c>
      <c r="B11719" t="inlineStr">
        <is>
          <t>Developing range and flexibility in trumpet playing'</t>
        </is>
      </c>
      <c r="C11719"/>
      <c r="D11719"/>
      <c r="E11719" t="inlineStr">
        <is>
          <t>https://www.youtube.com/results?search_query=Developing+range+and+flexibility+in+trumpet+playing'&amp;sp=EgQgAXAB</t>
        </is>
      </c>
    </row>
    <row r="11720" ht="25.5" customHeight="1">
      <c r="A11720" t="inlineStr">
        <is>
          <t>playing trumpet</t>
        </is>
      </c>
      <c r="B11720" t="inlineStr">
        <is>
          <t>Solo trumpet playing tutorial'</t>
        </is>
      </c>
      <c r="C11720"/>
      <c r="D11720"/>
      <c r="E11720" t="inlineStr">
        <is>
          <t>https://www.youtube.com/results?search_query=Solo+trumpet+playing+tutorial'&amp;sp=EgQgAXAB</t>
        </is>
      </c>
    </row>
    <row r="11721" ht="25.5" customHeight="1">
      <c r="A11721" t="inlineStr">
        <is>
          <t>playing trumpet</t>
        </is>
      </c>
      <c r="B11721" t="inlineStr">
        <is>
          <t>Breathing techniques for trumpet players'</t>
        </is>
      </c>
      <c r="C11721"/>
      <c r="D11721"/>
      <c r="E11721" t="inlineStr">
        <is>
          <t>https://www.youtube.com/results?search_query=Breathing+techniques+for+trumpet+players'&amp;sp=EgQgAXAB</t>
        </is>
      </c>
    </row>
    <row r="11722" ht="25.5" customHeight="1">
      <c r="A11722" t="inlineStr">
        <is>
          <t>playing trumpet</t>
        </is>
      </c>
      <c r="B11722" t="inlineStr">
        <is>
          <t>Improving trumpet sound quality tutorial'</t>
        </is>
      </c>
      <c r="C11722"/>
      <c r="D11722"/>
      <c r="E11722" t="inlineStr">
        <is>
          <t>https://www.youtube.com/results?search_query=Improving+trumpet+sound+quality+tutorial'&amp;sp=EgQgAXAB</t>
        </is>
      </c>
    </row>
    <row r="11723" ht="25.5" customHeight="1">
      <c r="A11723" t="inlineStr">
        <is>
          <t>playing trumpet</t>
        </is>
      </c>
      <c r="B11723" t="inlineStr">
        <is>
          <t>Masterclass on trumpet playing secrets'</t>
        </is>
      </c>
      <c r="C11723"/>
      <c r="D11723"/>
      <c r="E11723" t="inlineStr">
        <is>
          <t>https://www.youtube.com/results?search_query=Masterclass+on+trumpet+playing+secrets'&amp;sp=EgQgAXAB</t>
        </is>
      </c>
    </row>
    <row r="11724" ht="25.5" customHeight="1">
      <c r="A11724" t="inlineStr">
        <is>
          <t>playing pan pipes</t>
        </is>
      </c>
      <c r="B11724" t="inlineStr">
        <is>
          <t>How to play pan pipes for beginners</t>
        </is>
      </c>
      <c r="C11724"/>
      <c r="D11724"/>
      <c r="E11724" t="inlineStr">
        <is>
          <t>https://www.youtube.com/results?search_query=How+to+play+pan+pipes+for+beginners&amp;sp=EgQgAXAB</t>
        </is>
      </c>
    </row>
    <row r="11725" ht="25.5" customHeight="1">
      <c r="A11725" t="inlineStr">
        <is>
          <t>playing pan pipes</t>
        </is>
      </c>
      <c r="B11725" t="inlineStr">
        <is>
          <t>Mastering pan pipes techniques</t>
        </is>
      </c>
      <c r="C11725"/>
      <c r="D11725"/>
      <c r="E11725" t="inlineStr">
        <is>
          <t>https://www.youtube.com/results?search_query=Mastering+pan+pipes+techniques&amp;sp=EgQgAXAB</t>
        </is>
      </c>
    </row>
    <row r="11726" ht="25.5" customHeight="1">
      <c r="A11726" t="inlineStr">
        <is>
          <t>playing pan pipes</t>
        </is>
      </c>
      <c r="B11726" t="inlineStr">
        <is>
          <t>Guide to playing pan pipes</t>
        </is>
      </c>
      <c r="C11726"/>
      <c r="D11726"/>
      <c r="E11726" t="inlineStr">
        <is>
          <t>https://www.youtube.com/results?search_query=Guide+to+playing+pan+pipes&amp;sp=EgQgAXAB</t>
        </is>
      </c>
    </row>
    <row r="11727" ht="25.5" customHeight="1">
      <c r="A11727" t="inlineStr">
        <is>
          <t>playing pan pipes</t>
        </is>
      </c>
      <c r="B11727" t="inlineStr">
        <is>
          <t>Pan pipes tutorial for beginners</t>
        </is>
      </c>
      <c r="C11727"/>
      <c r="D11727"/>
      <c r="E11727" t="inlineStr">
        <is>
          <t>https://www.youtube.com/results?search_query=Pan+pipes+tutorial+for+beginners&amp;sp=EgQgAXAB</t>
        </is>
      </c>
    </row>
    <row r="11728" ht="25.5" customHeight="1">
      <c r="A11728" t="inlineStr">
        <is>
          <t>playing pan pipes</t>
        </is>
      </c>
      <c r="B11728" t="inlineStr">
        <is>
          <t>Day in the life of a professional pan pipe player</t>
        </is>
      </c>
      <c r="C11728"/>
      <c r="D11728"/>
      <c r="E11728" t="inlineStr">
        <is>
          <t>https://www.youtube.com/results?search_query=Day+in+the+life+of+a+professional+pan+pipe+player&amp;sp=EgQgAXAB</t>
        </is>
      </c>
    </row>
    <row r="11729" ht="25.5" customHeight="1">
      <c r="A11729" t="inlineStr">
        <is>
          <t>playing pan pipes</t>
        </is>
      </c>
      <c r="B11729" t="inlineStr">
        <is>
          <t>Tips and tricks for playing pan pipes</t>
        </is>
      </c>
      <c r="C11729"/>
      <c r="D11729"/>
      <c r="E11729" t="inlineStr">
        <is>
          <t>https://www.youtube.com/results?search_query=Tips+and+tricks+for+playing+pan+pipes&amp;sp=EgQgAXAB</t>
        </is>
      </c>
    </row>
    <row r="11730" ht="25.5" customHeight="1">
      <c r="A11730" t="inlineStr">
        <is>
          <t>playing pan pipes</t>
        </is>
      </c>
      <c r="B11730" t="inlineStr">
        <is>
          <t>Easy pan pipe songs for beginners</t>
        </is>
      </c>
      <c r="C11730"/>
      <c r="D11730"/>
      <c r="E11730" t="inlineStr">
        <is>
          <t>https://www.youtube.com/results?search_query=Easy+pan+pipe+songs+for+beginners&amp;sp=EgQgAXAB</t>
        </is>
      </c>
    </row>
    <row r="11731" ht="25.5" customHeight="1">
      <c r="A11731" t="inlineStr">
        <is>
          <t>playing pan pipes</t>
        </is>
      </c>
      <c r="B11731" t="inlineStr">
        <is>
          <t>Practice routine for pan pipe players</t>
        </is>
      </c>
      <c r="C11731"/>
      <c r="D11731"/>
      <c r="E11731" t="inlineStr">
        <is>
          <t>https://www.youtube.com/results?search_query=Practice+routine+for+pan+pipe+players&amp;sp=EgQgAXAB</t>
        </is>
      </c>
    </row>
    <row r="11732" ht="25.5" customHeight="1">
      <c r="A11732" t="inlineStr">
        <is>
          <t>playing pan pipes</t>
        </is>
      </c>
      <c r="B11732" t="inlineStr">
        <is>
          <t>Understanding the basics of pan pipes</t>
        </is>
      </c>
      <c r="C11732"/>
      <c r="D11732"/>
      <c r="E11732" t="inlineStr">
        <is>
          <t>https://www.youtube.com/results?search_query=Understanding+the+basics+of+pan+pipes&amp;sp=EgQgAXAB</t>
        </is>
      </c>
    </row>
    <row r="11733" ht="25.5" customHeight="1">
      <c r="A11733" t="inlineStr">
        <is>
          <t>playing pan pipes</t>
        </is>
      </c>
      <c r="B11733" t="inlineStr">
        <is>
          <t>How to tune and maintain your pan pipes</t>
        </is>
      </c>
      <c r="C11733"/>
      <c r="D11733"/>
      <c r="E11733" t="inlineStr">
        <is>
          <t>https://www.youtube.com/results?search_query=How+to+tune+and+maintain+your+pan+pipes&amp;sp=EgQgAXAB</t>
        </is>
      </c>
    </row>
    <row r="11734" ht="25.5" customHeight="1">
      <c r="A11734" t="inlineStr">
        <is>
          <t>percussion</t>
        </is>
      </c>
      <c r="B11734" t="inlineStr">
        <is>
          <t>How to play percussion for beginners'</t>
        </is>
      </c>
      <c r="C11734"/>
      <c r="D11734"/>
      <c r="E11734" t="inlineStr">
        <is>
          <t>https://www.youtube.com/results?search_query=How+to+play+percussion+for+beginners'&amp;sp=EgQgAXAB</t>
        </is>
      </c>
    </row>
    <row r="11735" ht="25.5" customHeight="1">
      <c r="A11735" t="inlineStr">
        <is>
          <t>percussion</t>
        </is>
      </c>
      <c r="B11735" t="inlineStr">
        <is>
          <t>Introduction to percussion instruments'</t>
        </is>
      </c>
      <c r="C11735"/>
      <c r="D11735"/>
      <c r="E11735" t="inlineStr">
        <is>
          <t>https://www.youtube.com/results?search_query=Introduction+to+percussion+instruments'&amp;sp=EgQgAXAB</t>
        </is>
      </c>
    </row>
    <row r="11736" ht="25.5" customHeight="1">
      <c r="A11736" t="inlineStr">
        <is>
          <t>percussion</t>
        </is>
      </c>
      <c r="B11736" t="inlineStr">
        <is>
          <t>Beginner's guide to percussion techniques'</t>
        </is>
      </c>
      <c r="C11736"/>
      <c r="D11736"/>
      <c r="E11736" t="inlineStr">
        <is>
          <t>https://www.youtube.com/results?search_query=Beginner's+guide+to+percussion+techniques'&amp;sp=EgQgAXAB</t>
        </is>
      </c>
    </row>
    <row r="11737" ht="25.5" customHeight="1">
      <c r="A11737" t="inlineStr">
        <is>
          <t>percussion</t>
        </is>
      </c>
      <c r="B11737" t="inlineStr">
        <is>
          <t>Day in the life of a professional percussionist'</t>
        </is>
      </c>
      <c r="C11737"/>
      <c r="D11737"/>
      <c r="E11737" t="inlineStr">
        <is>
          <t>https://www.youtube.com/results?search_query=Day+in+the+life+of+a+professional+percussionist'&amp;sp=EgQgAXAB</t>
        </is>
      </c>
    </row>
    <row r="11738" ht="25.5" customHeight="1">
      <c r="A11738" t="inlineStr">
        <is>
          <t>percussion</t>
        </is>
      </c>
      <c r="B11738" t="inlineStr">
        <is>
          <t>How to tune percussion instruments'</t>
        </is>
      </c>
      <c r="C11738"/>
      <c r="D11738"/>
      <c r="E11738" t="inlineStr">
        <is>
          <t>https://www.youtube.com/results?search_query=How+to+tune+percussion+instruments'&amp;sp=EgQgAXAB</t>
        </is>
      </c>
    </row>
    <row r="11739" ht="25.5" customHeight="1">
      <c r="A11739" t="inlineStr">
        <is>
          <t>percussion</t>
        </is>
      </c>
      <c r="B11739" t="inlineStr">
        <is>
          <t>Highest rated percussion solos on YouTube'</t>
        </is>
      </c>
      <c r="C11739"/>
      <c r="D11739"/>
      <c r="E11739" t="inlineStr">
        <is>
          <t>https://www.youtube.com/results?search_query=Highest+rated+percussion+solos+on+YouTube'&amp;sp=EgQgAXAB</t>
        </is>
      </c>
    </row>
    <row r="11740" ht="25.5" customHeight="1">
      <c r="A11740" t="inlineStr">
        <is>
          <t>percussion</t>
        </is>
      </c>
      <c r="B11740" t="inlineStr">
        <is>
          <t>Practical exercises in playing percussion'</t>
        </is>
      </c>
      <c r="C11740"/>
      <c r="D11740"/>
      <c r="E11740" t="inlineStr">
        <is>
          <t>https://www.youtube.com/results?search_query=Practical+exercises+in+playing+percussion'&amp;sp=EgQgAXAB</t>
        </is>
      </c>
    </row>
    <row r="11741" ht="25.5" customHeight="1">
      <c r="A11741" t="inlineStr">
        <is>
          <t>percussion</t>
        </is>
      </c>
      <c r="B11741" t="inlineStr">
        <is>
          <t>Tutorials on reading percussion sheet music'</t>
        </is>
      </c>
      <c r="C11741"/>
      <c r="D11741"/>
      <c r="E11741" t="inlineStr">
        <is>
          <t>https://www.youtube.com/results?search_query=Tutorials+on+reading+percussion+sheet+music'&amp;sp=EgQgAXAB</t>
        </is>
      </c>
    </row>
    <row r="11742" ht="25.5" customHeight="1">
      <c r="A11742" t="inlineStr">
        <is>
          <t>percussion</t>
        </is>
      </c>
      <c r="B11742" t="inlineStr">
        <is>
          <t>Masterclasses with famous percussionists'</t>
        </is>
      </c>
      <c r="C11742"/>
      <c r="D11742"/>
      <c r="E11742" t="inlineStr">
        <is>
          <t>https://www.youtube.com/results?search_query=Masterclasses+with+famous+percussionists'&amp;sp=EgQgAXAB</t>
        </is>
      </c>
    </row>
    <row r="11743" ht="25.5" customHeight="1">
      <c r="A11743" t="inlineStr">
        <is>
          <t>percussion</t>
        </is>
      </c>
      <c r="B11743" t="inlineStr">
        <is>
          <t>History and evolution of percussion music'</t>
        </is>
      </c>
      <c r="C11743"/>
      <c r="D11743"/>
      <c r="E11743" t="inlineStr">
        <is>
          <t>https://www.youtube.com/results?search_query=History+and+evolution+of+percussion+music'&amp;sp=EgQgAXAB</t>
        </is>
      </c>
    </row>
    <row r="11744" ht="25.5" customHeight="1">
      <c r="A11744" t="inlineStr">
        <is>
          <t>playing ocarina</t>
        </is>
      </c>
      <c r="B11744" t="inlineStr">
        <is>
          <t>How to play the Ocarina for beginners</t>
        </is>
      </c>
      <c r="C11744"/>
      <c r="D11744"/>
      <c r="E11744" t="inlineStr">
        <is>
          <t>https://www.youtube.com/results?search_query=How+to+play+the+Ocarina+for+beginners&amp;sp=EgQgAXAB</t>
        </is>
      </c>
    </row>
    <row r="11745" ht="25.5" customHeight="1">
      <c r="A11745" t="inlineStr">
        <is>
          <t>playing ocarina</t>
        </is>
      </c>
      <c r="B11745" t="inlineStr">
        <is>
          <t>Best Ocarina tutorials for all levels</t>
        </is>
      </c>
      <c r="C11745"/>
      <c r="D11745"/>
      <c r="E11745" t="inlineStr">
        <is>
          <t>https://www.youtube.com/results?search_query=Best+Ocarina+tutorials+for+all+levels&amp;sp=EgQgAXAB</t>
        </is>
      </c>
    </row>
    <row r="11746" ht="25.5" customHeight="1">
      <c r="A11746" t="inlineStr">
        <is>
          <t>playing ocarina</t>
        </is>
      </c>
      <c r="B11746" t="inlineStr">
        <is>
          <t>Simple Ocarina songs to learn</t>
        </is>
      </c>
      <c r="C11746"/>
      <c r="D11746"/>
      <c r="E11746" t="inlineStr">
        <is>
          <t>https://www.youtube.com/results?search_query=Simple+Ocarina+songs+to+learn&amp;sp=EgQgAXAB</t>
        </is>
      </c>
    </row>
    <row r="11747" ht="25.5" customHeight="1">
      <c r="A11747" t="inlineStr">
        <is>
          <t>playing ocarina</t>
        </is>
      </c>
      <c r="B11747" t="inlineStr">
        <is>
          <t>Day in the life of a professional Ocarina player</t>
        </is>
      </c>
      <c r="C11747"/>
      <c r="D11747"/>
      <c r="E11747" t="inlineStr">
        <is>
          <t>https://www.youtube.com/results?search_query=Day+in+the+life+of+a+professional+Ocarina+player&amp;sp=EgQgAXAB</t>
        </is>
      </c>
    </row>
    <row r="11748" ht="25.5" customHeight="1">
      <c r="A11748" t="inlineStr">
        <is>
          <t>playing ocarina</t>
        </is>
      </c>
      <c r="B11748" t="inlineStr">
        <is>
          <t>Mastering Ocarina techniques and fingerings</t>
        </is>
      </c>
      <c r="C11748"/>
      <c r="D11748"/>
      <c r="E11748" t="inlineStr">
        <is>
          <t>https://www.youtube.com/results?search_query=Mastering+Ocarina+techniques+and+fingerings&amp;sp=EgQgAXAB</t>
        </is>
      </c>
    </row>
    <row r="11749" ht="25.5" customHeight="1">
      <c r="A11749" t="inlineStr">
        <is>
          <t>playing ocarina</t>
        </is>
      </c>
      <c r="B11749" t="inlineStr">
        <is>
          <t>The basic rules of playing an Ocarina</t>
        </is>
      </c>
      <c r="C11749"/>
      <c r="D11749"/>
      <c r="E11749" t="inlineStr">
        <is>
          <t>https://www.youtube.com/results?search_query=The+basic+rules+of+playing+an+Ocarina&amp;sp=EgQgAXAB</t>
        </is>
      </c>
    </row>
    <row r="11750" ht="25.5" customHeight="1">
      <c r="A11750" t="inlineStr">
        <is>
          <t>playing ocarina</t>
        </is>
      </c>
      <c r="B11750" t="inlineStr">
        <is>
          <t>Improvisation on Ocarina: Beginner's guide</t>
        </is>
      </c>
      <c r="C11750"/>
      <c r="D11750"/>
      <c r="E11750" t="inlineStr">
        <is>
          <t>https://www.youtube.com/results?search_query=Improvisation+on+Ocarina:+Beginner's+guide&amp;sp=EgQgAXAB</t>
        </is>
      </c>
    </row>
    <row r="11751" ht="25.5" customHeight="1">
      <c r="A11751" t="inlineStr">
        <is>
          <t>playing ocarina</t>
        </is>
      </c>
      <c r="B11751" t="inlineStr">
        <is>
          <t>How to play high notes on an Ocarina</t>
        </is>
      </c>
      <c r="C11751"/>
      <c r="D11751"/>
      <c r="E11751" t="inlineStr">
        <is>
          <t>https://www.youtube.com/results?search_query=How+to+play+high+notes+on+an+Ocarina&amp;sp=EgQgAXAB</t>
        </is>
      </c>
    </row>
    <row r="11752" ht="25.5" customHeight="1">
      <c r="A11752" t="inlineStr">
        <is>
          <t>playing ocarina</t>
        </is>
      </c>
      <c r="B11752" t="inlineStr">
        <is>
          <t>Learn Ocarina: Understanding notation and rhythm</t>
        </is>
      </c>
      <c r="C11752"/>
      <c r="D11752"/>
      <c r="E11752" t="inlineStr">
        <is>
          <t>https://www.youtube.com/results?search_query=Learn+Ocarina:+Understanding+notation+and+rhythm&amp;sp=EgQgAXAB</t>
        </is>
      </c>
    </row>
    <row r="11753" ht="25.5" customHeight="1">
      <c r="A11753" t="inlineStr">
        <is>
          <t>playing ocarina</t>
        </is>
      </c>
      <c r="B11753" t="inlineStr">
        <is>
          <t>Ocarina playing tips and tricks from experts</t>
        </is>
      </c>
      <c r="C11753"/>
      <c r="D11753"/>
      <c r="E11753" t="inlineStr">
        <is>
          <t>https://www.youtube.com/results?search_query=Ocarina+playing+tips+and+tricks+from+experts&amp;sp=EgQgAXAB</t>
        </is>
      </c>
    </row>
    <row r="11754" ht="25.5" customHeight="1">
      <c r="A11754" t="inlineStr">
        <is>
          <t>smoking pipe</t>
        </is>
      </c>
      <c r="B11754" t="inlineStr">
        <is>
          <t>How to smoke a pipe for beginners</t>
        </is>
      </c>
      <c r="C11754"/>
      <c r="D11754"/>
      <c r="E11754" t="inlineStr">
        <is>
          <t>https://www.youtube.com/results?search_query=How+to+smoke+a+pipe+for+beginners&amp;sp=EgQgAXAB</t>
        </is>
      </c>
    </row>
    <row r="11755" ht="25.5" customHeight="1">
      <c r="A11755" t="inlineStr">
        <is>
          <t>smoking pipe</t>
        </is>
      </c>
      <c r="B11755" t="inlineStr">
        <is>
          <t>Day in the life of a pipe smoker</t>
        </is>
      </c>
      <c r="C11755"/>
      <c r="D11755"/>
      <c r="E11755" t="inlineStr">
        <is>
          <t>https://www.youtube.com/results?search_query=Day+in+the+life+of+a+pipe+smoker&amp;sp=EgQgAXAB</t>
        </is>
      </c>
    </row>
    <row r="11756" ht="25.5" customHeight="1">
      <c r="A11756" t="inlineStr">
        <is>
          <t>smoking pipe</t>
        </is>
      </c>
      <c r="B11756" t="inlineStr">
        <is>
          <t>Best practices for smoking a pipe</t>
        </is>
      </c>
      <c r="C11756"/>
      <c r="D11756"/>
      <c r="E11756" t="inlineStr">
        <is>
          <t>https://www.youtube.com/results?search_query=Best+practices+for+smoking+a+pipe&amp;sp=EgQgAXAB</t>
        </is>
      </c>
    </row>
    <row r="11757" ht="25.5" customHeight="1">
      <c r="A11757" t="inlineStr">
        <is>
          <t>smoking pipe</t>
        </is>
      </c>
      <c r="B11757" t="inlineStr">
        <is>
          <t>Proper way to clean a smoking pipe</t>
        </is>
      </c>
      <c r="C11757"/>
      <c r="D11757"/>
      <c r="E11757" t="inlineStr">
        <is>
          <t>https://www.youtube.com/results?search_query=Proper+way+to+clean+a+smoking+pipe&amp;sp=EgQgAXAB</t>
        </is>
      </c>
    </row>
    <row r="11758" ht="25.5" customHeight="1">
      <c r="A11758" t="inlineStr">
        <is>
          <t>smoking pipe</t>
        </is>
      </c>
      <c r="B11758" t="inlineStr">
        <is>
          <t>Top 10 smoking pipe brands</t>
        </is>
      </c>
      <c r="C11758"/>
      <c r="D11758"/>
      <c r="E11758" t="inlineStr">
        <is>
          <t>https://www.youtube.com/results?search_query=Top+10+smoking+pipe+brands&amp;sp=EgQgAXAB</t>
        </is>
      </c>
    </row>
    <row r="11759" ht="25.5" customHeight="1">
      <c r="A11759" t="inlineStr">
        <is>
          <t>smoking pipe</t>
        </is>
      </c>
      <c r="B11759" t="inlineStr">
        <is>
          <t>Compare smoking pipe tobacco types</t>
        </is>
      </c>
      <c r="C11759"/>
      <c r="D11759"/>
      <c r="E11759" t="inlineStr">
        <is>
          <t>https://www.youtube.com/results?search_query=Compare+smoking+pipe+tobacco+types&amp;sp=EgQgAXAB</t>
        </is>
      </c>
    </row>
    <row r="11760" ht="25.5" customHeight="1">
      <c r="A11760" t="inlineStr">
        <is>
          <t>smoking pipe</t>
        </is>
      </c>
      <c r="B11760" t="inlineStr">
        <is>
          <t>Tips and tricks for smoking pipe</t>
        </is>
      </c>
      <c r="C11760"/>
      <c r="D11760"/>
      <c r="E11760" t="inlineStr">
        <is>
          <t>https://www.youtube.com/results?search_query=Tips+and+tricks+for+smoking+pipe&amp;sp=EgQgAXAB</t>
        </is>
      </c>
    </row>
    <row r="11761" ht="25.5" customHeight="1">
      <c r="A11761" t="inlineStr">
        <is>
          <t>smoking pipe</t>
        </is>
      </c>
      <c r="B11761" t="inlineStr">
        <is>
          <t>How to pack a smoking pipe</t>
        </is>
      </c>
      <c r="C11761"/>
      <c r="D11761"/>
      <c r="E11761" t="inlineStr">
        <is>
          <t>https://www.youtube.com/results?search_query=How+to+pack+a+smoking+pipe&amp;sp=EgQgAXAB</t>
        </is>
      </c>
    </row>
    <row r="11762" ht="25.5" customHeight="1">
      <c r="A11762" t="inlineStr">
        <is>
          <t>smoking pipe</t>
        </is>
      </c>
      <c r="B11762" t="inlineStr">
        <is>
          <t>Tutorials on maintaining a smoking pipe</t>
        </is>
      </c>
      <c r="C11762"/>
      <c r="D11762"/>
      <c r="E11762" t="inlineStr">
        <is>
          <t>https://www.youtube.com/results?search_query=Tutorials+on+maintaining+a+smoking+pipe&amp;sp=EgQgAXAB</t>
        </is>
      </c>
    </row>
    <row r="11763" ht="25.5" customHeight="1">
      <c r="A11763" t="inlineStr">
        <is>
          <t>smoking pipe</t>
        </is>
      </c>
      <c r="B11763" t="inlineStr">
        <is>
          <t>History and evolution of smoking pipes</t>
        </is>
      </c>
      <c r="C11763"/>
      <c r="D11763"/>
      <c r="E11763" t="inlineStr">
        <is>
          <t>https://www.youtube.com/results?search_query=History+and+evolution+of+smoking+pipes&amp;sp=EgQgAXAB</t>
        </is>
      </c>
    </row>
    <row r="11764" ht="25.5" customHeight="1">
      <c r="A11764" t="inlineStr">
        <is>
          <t>backflip human</t>
        </is>
      </c>
      <c r="B11764" t="inlineStr">
        <is>
          <t>How to do a backflip for beginners</t>
        </is>
      </c>
      <c r="C11764"/>
      <c r="D11764"/>
      <c r="E11764" t="inlineStr">
        <is>
          <t>https://www.youtube.com/results?search_query=How+to+do+a+backflip+for+beginners&amp;sp=EgQgAXAB</t>
        </is>
      </c>
    </row>
    <row r="11765" ht="25.5" customHeight="1">
      <c r="A11765" t="inlineStr">
        <is>
          <t>backflip human</t>
        </is>
      </c>
      <c r="B11765" t="inlineStr">
        <is>
          <t>Learning to backflip in a day</t>
        </is>
      </c>
      <c r="C11765"/>
      <c r="D11765"/>
      <c r="E11765" t="inlineStr">
        <is>
          <t>https://www.youtube.com/results?search_query=Learning+to+backflip+in+a+day&amp;sp=EgQgAXAB</t>
        </is>
      </c>
    </row>
    <row r="11766" ht="25.5" customHeight="1">
      <c r="A11766" t="inlineStr">
        <is>
          <t>backflip human</t>
        </is>
      </c>
      <c r="B11766" t="inlineStr">
        <is>
          <t>Day in the life of a gymnast trying to perfect a backflip</t>
        </is>
      </c>
      <c r="C11766"/>
      <c r="D11766"/>
      <c r="E11766" t="inlineStr">
        <is>
          <t>https://www.youtube.com/results?search_query=Day+in+the+life+of+a+gymnast+trying+to+perfect+a+backflip&amp;sp=EgQgAXAB</t>
        </is>
      </c>
    </row>
    <row r="11767" ht="25.5" customHeight="1">
      <c r="A11767" t="inlineStr">
        <is>
          <t>backflip human</t>
        </is>
      </c>
      <c r="B11767" t="inlineStr">
        <is>
          <t>Backflip tutorial step by step</t>
        </is>
      </c>
      <c r="C11767"/>
      <c r="D11767"/>
      <c r="E11767" t="inlineStr">
        <is>
          <t>https://www.youtube.com/results?search_query=Backflip+tutorial+step+by+step&amp;sp=EgQgAXAB</t>
        </is>
      </c>
    </row>
    <row r="11768" ht="25.5" customHeight="1">
      <c r="A11768" t="inlineStr">
        <is>
          <t>backflip human</t>
        </is>
      </c>
      <c r="B11768" t="inlineStr">
        <is>
          <t>Safety precautions while doing a backflip</t>
        </is>
      </c>
      <c r="C11768"/>
      <c r="D11768"/>
      <c r="E11768" t="inlineStr">
        <is>
          <t>https://www.youtube.com/results?search_query=Safety+precautions+while+doing+a+backflip&amp;sp=EgQgAXAB</t>
        </is>
      </c>
    </row>
    <row r="11769" ht="25.5" customHeight="1">
      <c r="A11769" t="inlineStr">
        <is>
          <t>backflip human</t>
        </is>
      </c>
      <c r="B11769" t="inlineStr">
        <is>
          <t>Exercises to help master a backflip</t>
        </is>
      </c>
      <c r="C11769"/>
      <c r="D11769"/>
      <c r="E11769" t="inlineStr">
        <is>
          <t>https://www.youtube.com/results?search_query=Exercises+to+help+master+a+backflip&amp;sp=EgQgAXAB</t>
        </is>
      </c>
    </row>
    <row r="11770" ht="25.5" customHeight="1">
      <c r="A11770" t="inlineStr">
        <is>
          <t>backflip human</t>
        </is>
      </c>
      <c r="B11770" t="inlineStr">
        <is>
          <t>Proper technique for a human backflip</t>
        </is>
      </c>
      <c r="C11770"/>
      <c r="D11770"/>
      <c r="E11770" t="inlineStr">
        <is>
          <t>https://www.youtube.com/results?search_query=Proper+technique+for+a+human+backflip&amp;sp=EgQgAXAB</t>
        </is>
      </c>
    </row>
    <row r="11771" ht="25.5" customHeight="1">
      <c r="A11771" t="inlineStr">
        <is>
          <t>backflip human</t>
        </is>
      </c>
      <c r="B11771" t="inlineStr">
        <is>
          <t>Common mistakes in doing a human backflip</t>
        </is>
      </c>
      <c r="C11771"/>
      <c r="D11771"/>
      <c r="E11771" t="inlineStr">
        <is>
          <t>https://www.youtube.com/results?search_query=Common+mistakes+in+doing+a+human+backflip&amp;sp=EgQgAXAB</t>
        </is>
      </c>
    </row>
    <row r="11772" ht="25.5" customHeight="1">
      <c r="A11772" t="inlineStr">
        <is>
          <t>backflip human</t>
        </is>
      </c>
      <c r="B11772" t="inlineStr">
        <is>
          <t>Progression tutorials for doing a backflip</t>
        </is>
      </c>
      <c r="C11772"/>
      <c r="D11772"/>
      <c r="E11772" t="inlineStr">
        <is>
          <t>https://www.youtube.com/results?search_query=Progression+tutorials+for+doing+a+backflip&amp;sp=EgQgAXAB</t>
        </is>
      </c>
    </row>
    <row r="11773" ht="25.5" customHeight="1">
      <c r="A11773" t="inlineStr">
        <is>
          <t>backflip human</t>
        </is>
      </c>
      <c r="B11773" t="inlineStr">
        <is>
          <t>Improving my backflip technique day by day.</t>
        </is>
      </c>
      <c r="C11773"/>
      <c r="D11773"/>
      <c r="E11773" t="inlineStr">
        <is>
          <t>https://www.youtube.com/results?search_query=Improving+my+backflip+technique+day+by+day.&amp;sp=EgQgAXAB</t>
        </is>
      </c>
    </row>
    <row r="11774" ht="25.5" customHeight="1">
      <c r="A11774" t="inlineStr">
        <is>
          <t>giving or receiving award</t>
        </is>
      </c>
      <c r="B11774" t="inlineStr">
        <is>
          <t>How to prepare a speech for receiving an award'</t>
        </is>
      </c>
      <c r="C11774"/>
      <c r="D11774"/>
      <c r="E11774" t="inlineStr">
        <is>
          <t>https://www.youtube.com/results?search_query=How+to+prepare+a+speech+for+receiving+an+award'&amp;sp=EgQgAXAB</t>
        </is>
      </c>
    </row>
    <row r="11775" ht="25.5" customHeight="1">
      <c r="A11775" t="inlineStr">
        <is>
          <t>giving or receiving award</t>
        </is>
      </c>
      <c r="B11775" t="inlineStr">
        <is>
          <t>Best award receiving moments in history'</t>
        </is>
      </c>
      <c r="C11775"/>
      <c r="D11775"/>
      <c r="E11775" t="inlineStr">
        <is>
          <t>https://www.youtube.com/results?search_query=Best+award+receiving+moments+in+history'&amp;sp=EgQgAXAB</t>
        </is>
      </c>
    </row>
    <row r="11776" ht="25.5" customHeight="1">
      <c r="A11776" t="inlineStr">
        <is>
          <t>giving or receiving award</t>
        </is>
      </c>
      <c r="B11776" t="inlineStr">
        <is>
          <t>Day in the life of an award presenter'</t>
        </is>
      </c>
      <c r="C11776"/>
      <c r="D11776"/>
      <c r="E11776" t="inlineStr">
        <is>
          <t>https://www.youtube.com/results?search_query=Day+in+the+life+of+an+award+presenter'&amp;sp=EgQgAXAB</t>
        </is>
      </c>
    </row>
    <row r="11777" ht="25.5" customHeight="1">
      <c r="A11777" t="inlineStr">
        <is>
          <t>giving or receiving award</t>
        </is>
      </c>
      <c r="B11777" t="inlineStr">
        <is>
          <t>How to present an award at a ceremony'</t>
        </is>
      </c>
      <c r="C11777"/>
      <c r="D11777"/>
      <c r="E11777" t="inlineStr">
        <is>
          <t>https://www.youtube.com/results?search_query=How+to+present+an+award+at+a+ceremony'&amp;sp=EgQgAXAB</t>
        </is>
      </c>
    </row>
    <row r="11778" ht="25.5" customHeight="1">
      <c r="A11778" t="inlineStr">
        <is>
          <t>giving or receiving award</t>
        </is>
      </c>
      <c r="B11778" t="inlineStr">
        <is>
          <t>Top speeches for giving an award'</t>
        </is>
      </c>
      <c r="C11778"/>
      <c r="D11778"/>
      <c r="E11778" t="inlineStr">
        <is>
          <t>https://www.youtube.com/results?search_query=Top+speeches+for+giving+an+award'&amp;sp=EgQgAXAB</t>
        </is>
      </c>
    </row>
    <row r="11779" ht="25.5" customHeight="1">
      <c r="A11779" t="inlineStr">
        <is>
          <t>giving or receiving award</t>
        </is>
      </c>
      <c r="B11779" t="inlineStr">
        <is>
          <t>Personal experiences of receiving prestigious awards'</t>
        </is>
      </c>
      <c r="C11779"/>
      <c r="D11779"/>
      <c r="E11779" t="inlineStr">
        <is>
          <t>https://www.youtube.com/results?search_query=Personal+experiences+of+receiving+prestigious+awards'&amp;sp=EgQgAXAB</t>
        </is>
      </c>
    </row>
    <row r="11780" ht="25.5" customHeight="1">
      <c r="A11780" t="inlineStr">
        <is>
          <t>giving or receiving award</t>
        </is>
      </c>
      <c r="B11780" t="inlineStr">
        <is>
          <t>Guide to presenting and receiving an award'</t>
        </is>
      </c>
      <c r="C11780"/>
      <c r="D11780"/>
      <c r="E11780" t="inlineStr">
        <is>
          <t>https://www.youtube.com/results?search_query=Guide+to+presenting+and+receiving+an+award'&amp;sp=EgQgAXAB</t>
        </is>
      </c>
    </row>
    <row r="11781" ht="25.5" customHeight="1">
      <c r="A11781" t="inlineStr">
        <is>
          <t>giving or receiving award</t>
        </is>
      </c>
      <c r="B11781" t="inlineStr">
        <is>
          <t>How to react when receiving an award'</t>
        </is>
      </c>
      <c r="C11781"/>
      <c r="D11781"/>
      <c r="E11781" t="inlineStr">
        <is>
          <t>https://www.youtube.com/results?search_query=How+to+react+when+receiving+an+award'&amp;sp=EgQgAXAB</t>
        </is>
      </c>
    </row>
    <row r="11782" ht="25.5" customHeight="1">
      <c r="A11782" t="inlineStr">
        <is>
          <t>giving or receiving award</t>
        </is>
      </c>
      <c r="B11782" t="inlineStr">
        <is>
          <t>The art of giving a memorable award speech'</t>
        </is>
      </c>
      <c r="C11782"/>
      <c r="D11782"/>
      <c r="E11782" t="inlineStr">
        <is>
          <t>https://www.youtube.com/results?search_query=The+art+of+giving+a+memorable+award+speech'&amp;sp=EgQgAXAB</t>
        </is>
      </c>
    </row>
    <row r="11783" ht="25.5" customHeight="1">
      <c r="A11783" t="inlineStr">
        <is>
          <t>giving or receiving award</t>
        </is>
      </c>
      <c r="B11783" t="inlineStr">
        <is>
          <t>Mistakes to avoid when presenting or accepting an award'</t>
        </is>
      </c>
      <c r="C11783"/>
      <c r="D11783"/>
      <c r="E11783" t="inlineStr">
        <is>
          <t>https://www.youtube.com/results?search_query=Mistakes+to+avoid+when+presenting+or+accepting+an+award'&amp;sp=EgQgAXAB</t>
        </is>
      </c>
    </row>
    <row r="11784" ht="25.5" customHeight="1">
      <c r="A11784" t="inlineStr">
        <is>
          <t>grooming horse</t>
        </is>
      </c>
      <c r="B11784" t="inlineStr">
        <is>
          <t>How to properly groom a horse</t>
        </is>
      </c>
      <c r="C11784"/>
      <c r="D11784"/>
      <c r="E11784" t="inlineStr">
        <is>
          <t>https://www.youtube.com/results?search_query=How+to+properly+groom+a+horse&amp;sp=EgQgAXAB</t>
        </is>
      </c>
    </row>
    <row r="11785" ht="25.5" customHeight="1">
      <c r="A11785" t="inlineStr">
        <is>
          <t>grooming horse</t>
        </is>
      </c>
      <c r="B11785" t="inlineStr">
        <is>
          <t>Essential horse grooming tools and their uses</t>
        </is>
      </c>
      <c r="C11785"/>
      <c r="D11785"/>
      <c r="E11785" t="inlineStr">
        <is>
          <t>https://www.youtube.com/results?search_query=Essential+horse+grooming+tools+and+their+uses&amp;sp=EgQgAXAB</t>
        </is>
      </c>
    </row>
    <row r="11786" ht="25.5" customHeight="1">
      <c r="A11786" t="inlineStr">
        <is>
          <t>grooming horse</t>
        </is>
      </c>
      <c r="B11786" t="inlineStr">
        <is>
          <t>Step by step guide to grooming a horse</t>
        </is>
      </c>
      <c r="C11786"/>
      <c r="D11786"/>
      <c r="E11786" t="inlineStr">
        <is>
          <t>https://www.youtube.com/results?search_query=Step+by+step+guide+to+grooming+a+horse&amp;sp=EgQgAXAB</t>
        </is>
      </c>
    </row>
    <row r="11787" ht="25.5" customHeight="1">
      <c r="A11787" t="inlineStr">
        <is>
          <t>grooming horse</t>
        </is>
      </c>
      <c r="B11787" t="inlineStr">
        <is>
          <t>Day in the life of a professional horse groomer</t>
        </is>
      </c>
      <c r="C11787"/>
      <c r="D11787"/>
      <c r="E11787" t="inlineStr">
        <is>
          <t>https://www.youtube.com/results?search_query=Day+in+the+life+of+a+professional+horse+groomer&amp;sp=EgQgAXAB</t>
        </is>
      </c>
    </row>
    <row r="11788" ht="25.5" customHeight="1">
      <c r="A11788" t="inlineStr">
        <is>
          <t>grooming horse</t>
        </is>
      </c>
      <c r="B11788" t="inlineStr">
        <is>
          <t>Common mistakes to avoid while grooming horses</t>
        </is>
      </c>
      <c r="C11788"/>
      <c r="D11788"/>
      <c r="E11788" t="inlineStr">
        <is>
          <t>https://www.youtube.com/results?search_query=Common+mistakes+to+avoid+while+grooming+horses&amp;sp=EgQgAXAB</t>
        </is>
      </c>
    </row>
    <row r="11789" ht="25.5" customHeight="1">
      <c r="A11789" t="inlineStr">
        <is>
          <t>grooming horse</t>
        </is>
      </c>
      <c r="B11789" t="inlineStr">
        <is>
          <t>Horse grooming tips for beginners</t>
        </is>
      </c>
      <c r="C11789"/>
      <c r="D11789"/>
      <c r="E11789" t="inlineStr">
        <is>
          <t>https://www.youtube.com/results?search_query=Horse+grooming+tips+for+beginners&amp;sp=EgQgAXAB</t>
        </is>
      </c>
    </row>
    <row r="11790" ht="25.5" customHeight="1">
      <c r="A11790" t="inlineStr">
        <is>
          <t>grooming horse</t>
        </is>
      </c>
      <c r="B11790" t="inlineStr">
        <is>
          <t>Grooming different breeds of horses</t>
        </is>
      </c>
      <c r="C11790"/>
      <c r="D11790"/>
      <c r="E11790" t="inlineStr">
        <is>
          <t>https://www.youtube.com/results?search_query=Grooming+different+breeds+of+horses&amp;sp=EgQgAXAB</t>
        </is>
      </c>
    </row>
    <row r="11791" ht="25.5" customHeight="1">
      <c r="A11791" t="inlineStr">
        <is>
          <t>grooming horse</t>
        </is>
      </c>
      <c r="B11791" t="inlineStr">
        <is>
          <t>Grooming a horse for show: best practices</t>
        </is>
      </c>
      <c r="C11791"/>
      <c r="D11791"/>
      <c r="E11791" t="inlineStr">
        <is>
          <t>https://www.youtube.com/results?search_query=Grooming+a+horse+for+show:+best+practices&amp;sp=EgQgAXAB</t>
        </is>
      </c>
    </row>
    <row r="11792" ht="25.5" customHeight="1">
      <c r="A11792" t="inlineStr">
        <is>
          <t>grooming horse</t>
        </is>
      </c>
      <c r="B11792" t="inlineStr">
        <is>
          <t>Daily routine of maintaining horse's grooming</t>
        </is>
      </c>
      <c r="C11792"/>
      <c r="D11792"/>
      <c r="E11792" t="inlineStr">
        <is>
          <t>https://www.youtube.com/results?search_query=Daily+routine+of+maintaining+horse's+grooming&amp;sp=EgQgAXAB</t>
        </is>
      </c>
    </row>
    <row r="11793" ht="25.5" customHeight="1">
      <c r="A11793" t="inlineStr">
        <is>
          <t>grooming horse</t>
        </is>
      </c>
      <c r="B11793" t="inlineStr">
        <is>
          <t>Expert advice on horse grooming techniques</t>
        </is>
      </c>
      <c r="C11793"/>
      <c r="D11793"/>
      <c r="E11793" t="inlineStr">
        <is>
          <t>https://www.youtube.com/results?search_query=Expert+advice+on+horse+grooming+techniques&amp;sp=EgQgAXAB</t>
        </is>
      </c>
    </row>
    <row r="11794" ht="25.5" customHeight="1">
      <c r="A11794" t="inlineStr">
        <is>
          <t>answering questions</t>
        </is>
      </c>
      <c r="B11794" t="inlineStr">
        <is>
          <t>How to effectively answer questions</t>
        </is>
      </c>
      <c r="C11794"/>
      <c r="D11794"/>
      <c r="E11794" t="inlineStr">
        <is>
          <t>https://www.youtube.com/results?search_query=How+to+effectively+answer+questions&amp;sp=EgQgAXAB</t>
        </is>
      </c>
    </row>
    <row r="11795" ht="25.5" customHeight="1">
      <c r="A11795" t="inlineStr">
        <is>
          <t>answering questions</t>
        </is>
      </c>
      <c r="B11795" t="inlineStr">
        <is>
          <t>Techniques for answering questions quickly</t>
        </is>
      </c>
      <c r="C11795"/>
      <c r="D11795"/>
      <c r="E11795" t="inlineStr">
        <is>
          <t>https://www.youtube.com/results?search_query=Techniques+for+answering+questions+quickly&amp;sp=EgQgAXAB</t>
        </is>
      </c>
    </row>
    <row r="11796" ht="25.5" customHeight="1">
      <c r="A11796" t="inlineStr">
        <is>
          <t>answering questions</t>
        </is>
      </c>
      <c r="B11796" t="inlineStr">
        <is>
          <t>Day in the life of a quiz show contestant</t>
        </is>
      </c>
      <c r="C11796"/>
      <c r="D11796"/>
      <c r="E11796" t="inlineStr">
        <is>
          <t>https://www.youtube.com/results?search_query=Day+in+the+life+of+a+quiz+show+contestant&amp;sp=EgQgAXAB</t>
        </is>
      </c>
    </row>
    <row r="11797" ht="25.5" customHeight="1">
      <c r="A11797" t="inlineStr">
        <is>
          <t>answering questions</t>
        </is>
      </c>
      <c r="B11797" t="inlineStr">
        <is>
          <t>Skills for improving question answering</t>
        </is>
      </c>
      <c r="C11797"/>
      <c r="D11797"/>
      <c r="E11797" t="inlineStr">
        <is>
          <t>https://www.youtube.com/results?search_query=Skills+for+improving+question+answering&amp;sp=EgQgAXAB</t>
        </is>
      </c>
    </row>
    <row r="11798" ht="25.5" customHeight="1">
      <c r="A11798" t="inlineStr">
        <is>
          <t>answering questions</t>
        </is>
      </c>
      <c r="B11798" t="inlineStr">
        <is>
          <t>The art of answering questions in interviews</t>
        </is>
      </c>
      <c r="C11798"/>
      <c r="D11798"/>
      <c r="E11798" t="inlineStr">
        <is>
          <t>https://www.youtube.com/results?search_query=The+art+of+answering+questions+in+interviews&amp;sp=EgQgAXAB</t>
        </is>
      </c>
    </row>
    <row r="11799" ht="25.5" customHeight="1">
      <c r="A11799" t="inlineStr">
        <is>
          <t>answering questions</t>
        </is>
      </c>
      <c r="B11799" t="inlineStr">
        <is>
          <t>Tips on answering questions during a Q&amp;A session</t>
        </is>
      </c>
      <c r="C11799"/>
      <c r="D11799"/>
      <c r="E11799" t="inlineStr">
        <is>
          <t>https://www.youtube.com/results?search_query=Tips+on+answering+questions+during+a+Q&amp;A+session&amp;sp=EgQgAXAB</t>
        </is>
      </c>
    </row>
    <row r="11800" ht="25.5" customHeight="1">
      <c r="A11800" t="inlineStr">
        <is>
          <t>answering questions</t>
        </is>
      </c>
      <c r="B11800" t="inlineStr">
        <is>
          <t>Best ways to answer difficult questions</t>
        </is>
      </c>
      <c r="C11800"/>
      <c r="D11800"/>
      <c r="E11800" t="inlineStr">
        <is>
          <t>https://www.youtube.com/results?search_query=Best+ways+to+answer+difficult+questions&amp;sp=EgQgAXAB</t>
        </is>
      </c>
    </row>
    <row r="11801" ht="25.5" customHeight="1">
      <c r="A11801" t="inlineStr">
        <is>
          <t>answering questions</t>
        </is>
      </c>
      <c r="B11801" t="inlineStr">
        <is>
          <t>Training for answering questions in competitions</t>
        </is>
      </c>
      <c r="C11801"/>
      <c r="D11801"/>
      <c r="E11801" t="inlineStr">
        <is>
          <t>https://www.youtube.com/results?search_query=Training+for+answering+questions+in+competitions&amp;sp=EgQgAXAB</t>
        </is>
      </c>
    </row>
    <row r="11802" ht="25.5" customHeight="1">
      <c r="A11802" t="inlineStr">
        <is>
          <t>answering questions</t>
        </is>
      </c>
      <c r="B11802" t="inlineStr">
        <is>
          <t>Mastering the skill of answering questions</t>
        </is>
      </c>
      <c r="C11802"/>
      <c r="D11802"/>
      <c r="E11802" t="inlineStr">
        <is>
          <t>https://www.youtube.com/results?search_query=Mastering+the+skill+of+answering+questions&amp;sp=EgQgAXAB</t>
        </is>
      </c>
    </row>
    <row r="11803" ht="25.5" customHeight="1">
      <c r="A11803" t="inlineStr">
        <is>
          <t>answering questions</t>
        </is>
      </c>
      <c r="B11803" t="inlineStr">
        <is>
          <t>Methodologies for answering openended questions</t>
        </is>
      </c>
      <c r="C11803"/>
      <c r="D11803"/>
      <c r="E11803" t="inlineStr">
        <is>
          <t>https://www.youtube.com/results?search_query=Methodologies+for+answering+openended+questions&amp;sp=EgQgAXAB</t>
        </is>
      </c>
    </row>
    <row r="11804" ht="25.5" customHeight="1">
      <c r="A11804" t="inlineStr">
        <is>
          <t>cutting orange</t>
        </is>
      </c>
      <c r="B11804" t="inlineStr">
        <is>
          <t>How to cut an orange</t>
        </is>
      </c>
      <c r="C11804"/>
      <c r="D11804"/>
      <c r="E11804" t="inlineStr">
        <is>
          <t>https://www.youtube.com/results?search_query=How+to+cut+an+orange&amp;sp=EgQgAXAB</t>
        </is>
      </c>
    </row>
    <row r="11805" ht="25.5" customHeight="1">
      <c r="A11805" t="inlineStr">
        <is>
          <t>cutting orange</t>
        </is>
      </c>
      <c r="B11805" t="inlineStr">
        <is>
          <t>Best way to chop orange</t>
        </is>
      </c>
      <c r="C11805"/>
      <c r="D11805"/>
      <c r="E11805" t="inlineStr">
        <is>
          <t>https://www.youtube.com/results?search_query=Best+way+to+chop+orange&amp;sp=EgQgAXAB</t>
        </is>
      </c>
    </row>
    <row r="11806" ht="25.5" customHeight="1">
      <c r="A11806" t="inlineStr">
        <is>
          <t>cutting orange</t>
        </is>
      </c>
      <c r="B11806" t="inlineStr">
        <is>
          <t>Peeling and cutting orange</t>
        </is>
      </c>
      <c r="C11806"/>
      <c r="D11806"/>
      <c r="E11806" t="inlineStr">
        <is>
          <t>https://www.youtube.com/results?search_query=Peeling+and+cutting+orange&amp;sp=EgQgAXAB</t>
        </is>
      </c>
    </row>
    <row r="11807" ht="25.5" customHeight="1">
      <c r="A11807" t="inlineStr">
        <is>
          <t>cutting orange</t>
        </is>
      </c>
      <c r="B11807" t="inlineStr">
        <is>
          <t>Techniques in slicing oranges</t>
        </is>
      </c>
      <c r="C11807"/>
      <c r="D11807"/>
      <c r="E11807" t="inlineStr">
        <is>
          <t>https://www.youtube.com/results?search_query=Techniques+in+slicing+oranges&amp;sp=EgQgAXAB</t>
        </is>
      </c>
    </row>
    <row r="11808" ht="25.5" customHeight="1">
      <c r="A11808" t="inlineStr">
        <is>
          <t>cutting orange</t>
        </is>
      </c>
      <c r="B11808" t="inlineStr">
        <is>
          <t>Cutting orange for juice tutorial</t>
        </is>
      </c>
      <c r="C11808"/>
      <c r="D11808"/>
      <c r="E11808" t="inlineStr">
        <is>
          <t>https://www.youtube.com/results?search_query=Cutting+orange+for+juice+tutorial&amp;sp=EgQgAXAB</t>
        </is>
      </c>
    </row>
    <row r="11809" ht="25.5" customHeight="1">
      <c r="A11809" t="inlineStr">
        <is>
          <t>cutting orange</t>
        </is>
      </c>
      <c r="B11809" t="inlineStr">
        <is>
          <t>Demonstration on dividing orange into segments</t>
        </is>
      </c>
      <c r="C11809"/>
      <c r="D11809"/>
      <c r="E11809" t="inlineStr">
        <is>
          <t>https://www.youtube.com/results?search_query=Demonstration+on+dividing+orange+into+segments&amp;sp=EgQgAXAB</t>
        </is>
      </c>
    </row>
    <row r="11810" ht="25.5" customHeight="1">
      <c r="A11810" t="inlineStr">
        <is>
          <t>cutting orange</t>
        </is>
      </c>
      <c r="B11810" t="inlineStr">
        <is>
          <t>DIY: How to swiftly cut an orange</t>
        </is>
      </c>
      <c r="C11810"/>
      <c r="D11810"/>
      <c r="E11810" t="inlineStr">
        <is>
          <t>https://www.youtube.com/results?search_query=DIY:+How+to+swiftly+cut+an+orange&amp;sp=EgQgAXAB</t>
        </is>
      </c>
    </row>
    <row r="11811" ht="25.5" customHeight="1">
      <c r="A11811" t="inlineStr">
        <is>
          <t>cutting orange</t>
        </is>
      </c>
      <c r="B11811" t="inlineStr">
        <is>
          <t>Practical guide on slicing an orange</t>
        </is>
      </c>
      <c r="C11811"/>
      <c r="D11811"/>
      <c r="E11811" t="inlineStr">
        <is>
          <t>https://www.youtube.com/results?search_query=Practical+guide+on+slicing+an+orange&amp;sp=EgQgAXAB</t>
        </is>
      </c>
    </row>
    <row r="11812" ht="25.5" customHeight="1">
      <c r="A11812" t="inlineStr">
        <is>
          <t>cutting orange</t>
        </is>
      </c>
      <c r="B11812" t="inlineStr">
        <is>
          <t>Cutting oranges in interesting ways</t>
        </is>
      </c>
      <c r="C11812"/>
      <c r="D11812"/>
      <c r="E11812" t="inlineStr">
        <is>
          <t>https://www.youtube.com/results?search_query=Cutting+oranges+in+interesting+ways&amp;sp=EgQgAXAB</t>
        </is>
      </c>
    </row>
    <row r="11813" ht="25.5" customHeight="1">
      <c r="A11813" t="inlineStr">
        <is>
          <t>cutting orange</t>
        </is>
      </c>
      <c r="B11813" t="inlineStr">
        <is>
          <t>Day in the life of a chef: Cutting fruits like orange.</t>
        </is>
      </c>
      <c r="C11813"/>
      <c r="D11813"/>
      <c r="E11813" t="inlineStr">
        <is>
          <t>https://www.youtube.com/results?search_query=Day+in+the+life+of+a+chef:+Cutting+fruits+like+orange.&amp;sp=EgQgAXAB</t>
        </is>
      </c>
    </row>
    <row r="11814" ht="25.5" customHeight="1">
      <c r="A11814" t="inlineStr">
        <is>
          <t>playing pinball</t>
        </is>
      </c>
      <c r="B11814" t="inlineStr">
        <is>
          <t>How to play pinball for beginners</t>
        </is>
      </c>
      <c r="C11814"/>
      <c r="D11814"/>
      <c r="E11814" t="inlineStr">
        <is>
          <t>https://www.youtube.com/results?search_query=How+to+play+pinball+for+beginners&amp;sp=EgQgAXAB</t>
        </is>
      </c>
    </row>
    <row r="11815" ht="25.5" customHeight="1">
      <c r="A11815" t="inlineStr">
        <is>
          <t>playing pinball</t>
        </is>
      </c>
      <c r="B11815" t="inlineStr">
        <is>
          <t>Mastering pinball skills</t>
        </is>
      </c>
      <c r="C11815"/>
      <c r="D11815"/>
      <c r="E11815" t="inlineStr">
        <is>
          <t>https://www.youtube.com/results?search_query=Mastering+pinball+skills&amp;sp=EgQgAXAB</t>
        </is>
      </c>
    </row>
    <row r="11816" ht="25.5" customHeight="1">
      <c r="A11816" t="inlineStr">
        <is>
          <t>playing pinball</t>
        </is>
      </c>
      <c r="B11816" t="inlineStr">
        <is>
          <t>Pinball tournaments highlights</t>
        </is>
      </c>
      <c r="C11816"/>
      <c r="D11816"/>
      <c r="E11816" t="inlineStr">
        <is>
          <t>https://www.youtube.com/results?search_query=Pinball+tournaments+highlights&amp;sp=EgQgAXAB</t>
        </is>
      </c>
    </row>
    <row r="11817" ht="25.5" customHeight="1">
      <c r="A11817" t="inlineStr">
        <is>
          <t>playing pinball</t>
        </is>
      </c>
      <c r="B11817" t="inlineStr">
        <is>
          <t>Popular pinball machines reviews</t>
        </is>
      </c>
      <c r="C11817"/>
      <c r="D11817"/>
      <c r="E11817" t="inlineStr">
        <is>
          <t>https://www.youtube.com/results?search_query=Popular+pinball+machines+reviews&amp;sp=EgQgAXAB</t>
        </is>
      </c>
    </row>
    <row r="11818" ht="25.5" customHeight="1">
      <c r="A11818" t="inlineStr">
        <is>
          <t>playing pinball</t>
        </is>
      </c>
      <c r="B11818" t="inlineStr">
        <is>
          <t>Day in the life of a professional pinball player</t>
        </is>
      </c>
      <c r="C11818"/>
      <c r="D11818"/>
      <c r="E11818" t="inlineStr">
        <is>
          <t>https://www.youtube.com/results?search_query=Day+in+the+life+of+a+professional+pinball+player&amp;sp=EgQgAXAB</t>
        </is>
      </c>
    </row>
    <row r="11819" ht="25.5" customHeight="1">
      <c r="A11819" t="inlineStr">
        <is>
          <t>playing pinball</t>
        </is>
      </c>
      <c r="B11819" t="inlineStr">
        <is>
          <t>Pinball machine restoration process</t>
        </is>
      </c>
      <c r="C11819"/>
      <c r="D11819"/>
      <c r="E11819" t="inlineStr">
        <is>
          <t>https://www.youtube.com/results?search_query=Pinball+machine+restoration+process&amp;sp=EgQgAXAB</t>
        </is>
      </c>
    </row>
    <row r="11820" ht="25.5" customHeight="1">
      <c r="A11820" t="inlineStr">
        <is>
          <t>playing pinball</t>
        </is>
      </c>
      <c r="B11820" t="inlineStr">
        <is>
          <t>Advanced techniques in playing pinball</t>
        </is>
      </c>
      <c r="C11820"/>
      <c r="D11820"/>
      <c r="E11820" t="inlineStr">
        <is>
          <t>https://www.youtube.com/results?search_query=Advanced+techniques+in+playing+pinball&amp;sp=EgQgAXAB</t>
        </is>
      </c>
    </row>
    <row r="11821" ht="25.5" customHeight="1">
      <c r="A11821" t="inlineStr">
        <is>
          <t>playing pinball</t>
        </is>
      </c>
      <c r="B11821" t="inlineStr">
        <is>
          <t>Best strategies for scoring high in pinball</t>
        </is>
      </c>
      <c r="C11821"/>
      <c r="D11821"/>
      <c r="E11821" t="inlineStr">
        <is>
          <t>https://www.youtube.com/results?search_query=Best+strategies+for+scoring+high+in+pinball&amp;sp=EgQgAXAB</t>
        </is>
      </c>
    </row>
    <row r="11822" ht="25.5" customHeight="1">
      <c r="A11822" t="inlineStr">
        <is>
          <t>playing pinball</t>
        </is>
      </c>
      <c r="B11822" t="inlineStr">
        <is>
          <t>History and evolution of pinball machines</t>
        </is>
      </c>
      <c r="C11822"/>
      <c r="D11822"/>
      <c r="E11822" t="inlineStr">
        <is>
          <t>https://www.youtube.com/results?search_query=History+and+evolution+of+pinball+machines&amp;sp=EgQgAXAB</t>
        </is>
      </c>
    </row>
    <row r="11823" ht="25.5" customHeight="1">
      <c r="A11823" t="inlineStr">
        <is>
          <t>playing pinball</t>
        </is>
      </c>
      <c r="B11823" t="inlineStr">
        <is>
          <t>DIY pinball machine construction tutorial</t>
        </is>
      </c>
      <c r="C11823"/>
      <c r="D11823"/>
      <c r="E11823" t="inlineStr">
        <is>
          <t>https://www.youtube.com/results?search_query=DIY+pinball+machine+construction+tutorial&amp;sp=EgQgAXAB</t>
        </is>
      </c>
    </row>
    <row r="11824" ht="25.5" customHeight="1">
      <c r="A11824" t="inlineStr">
        <is>
          <t>alligator wrestling</t>
        </is>
      </c>
      <c r="B11824" t="inlineStr">
        <is>
          <t>Alligator wrestling techniques for beginners'</t>
        </is>
      </c>
      <c r="C11824"/>
      <c r="D11824"/>
      <c r="E11824" t="inlineStr">
        <is>
          <t>https://www.youtube.com/results?search_query=Alligator+wrestling+techniques+for+beginners'&amp;sp=EgQgAXAB</t>
        </is>
      </c>
    </row>
    <row r="11825" ht="25.5" customHeight="1">
      <c r="A11825" t="inlineStr">
        <is>
          <t>alligator wrestling</t>
        </is>
      </c>
      <c r="B11825" t="inlineStr">
        <is>
          <t>Professional alligator wrestling in Florida'</t>
        </is>
      </c>
      <c r="C11825"/>
      <c r="D11825"/>
      <c r="E11825" t="inlineStr">
        <is>
          <t>https://www.youtube.com/results?search_query=Professional+alligator+wrestling+in+Florida'&amp;sp=EgQgAXAB</t>
        </is>
      </c>
    </row>
    <row r="11826" ht="25.5" customHeight="1">
      <c r="A11826" t="inlineStr">
        <is>
          <t>alligator wrestling</t>
        </is>
      </c>
      <c r="B11826" t="inlineStr">
        <is>
          <t>Alligator wrestling safety equipment'</t>
        </is>
      </c>
      <c r="C11826"/>
      <c r="D11826"/>
      <c r="E11826" t="inlineStr">
        <is>
          <t>https://www.youtube.com/results?search_query=Alligator+wrestling+safety+equipment'&amp;sp=EgQgAXAB</t>
        </is>
      </c>
    </row>
    <row r="11827" ht="25.5" customHeight="1">
      <c r="A11827" t="inlineStr">
        <is>
          <t>alligator wrestling</t>
        </is>
      </c>
      <c r="B11827" t="inlineStr">
        <is>
          <t>How to safely wrestle an alligator'</t>
        </is>
      </c>
      <c r="C11827"/>
      <c r="D11827"/>
      <c r="E11827" t="inlineStr">
        <is>
          <t>https://www.youtube.com/results?search_query=How+to+safely+wrestle+an+alligator'&amp;sp=EgQgAXAB</t>
        </is>
      </c>
    </row>
    <row r="11828" ht="25.5" customHeight="1">
      <c r="A11828" t="inlineStr">
        <is>
          <t>alligator wrestling</t>
        </is>
      </c>
      <c r="B11828" t="inlineStr">
        <is>
          <t>A day in the life of an alligator wrestler'</t>
        </is>
      </c>
      <c r="C11828"/>
      <c r="D11828"/>
      <c r="E11828" t="inlineStr">
        <is>
          <t>https://www.youtube.com/results?search_query=A+day+in+the+life+of+an+alligator+wrestler'&amp;sp=EgQgAXAB</t>
        </is>
      </c>
    </row>
    <row r="11829" ht="25.5" customHeight="1">
      <c r="A11829" t="inlineStr">
        <is>
          <t>alligator wrestling</t>
        </is>
      </c>
      <c r="B11829" t="inlineStr">
        <is>
          <t>History and evolution of alligator wrestling'</t>
        </is>
      </c>
      <c r="C11829"/>
      <c r="D11829"/>
      <c r="E11829" t="inlineStr">
        <is>
          <t>https://www.youtube.com/results?search_query=History+and+evolution+of+alligator+wrestling'&amp;sp=EgQgAXAB</t>
        </is>
      </c>
    </row>
    <row r="11830" ht="25.5" customHeight="1">
      <c r="A11830" t="inlineStr">
        <is>
          <t>alligator wrestling</t>
        </is>
      </c>
      <c r="B11830" t="inlineStr">
        <is>
          <t>Cultural significance of alligator wrestling'</t>
        </is>
      </c>
      <c r="C11830"/>
      <c r="D11830"/>
      <c r="E11830" t="inlineStr">
        <is>
          <t>https://www.youtube.com/results?search_query=Cultural+significance+of+alligator+wrestling'&amp;sp=EgQgAXAB</t>
        </is>
      </c>
    </row>
    <row r="11831" ht="25.5" customHeight="1">
      <c r="A11831" t="inlineStr">
        <is>
          <t>alligator wrestling</t>
        </is>
      </c>
      <c r="B11831" t="inlineStr">
        <is>
          <t>Documentary on alligator wrestling'</t>
        </is>
      </c>
      <c r="C11831"/>
      <c r="D11831"/>
      <c r="E11831" t="inlineStr">
        <is>
          <t>https://www.youtube.com/results?search_query=Documentary+on+alligator+wrestling'&amp;sp=EgQgAXAB</t>
        </is>
      </c>
    </row>
    <row r="11832" ht="25.5" customHeight="1">
      <c r="A11832" t="inlineStr">
        <is>
          <t>alligator wrestling</t>
        </is>
      </c>
      <c r="B11832" t="inlineStr">
        <is>
          <t>Alligator wrestling training and tutorial'</t>
        </is>
      </c>
      <c r="C11832"/>
      <c r="D11832"/>
      <c r="E11832" t="inlineStr">
        <is>
          <t>https://www.youtube.com/results?search_query=Alligator+wrestling+training+and+tutorial'&amp;sp=EgQgAXAB</t>
        </is>
      </c>
    </row>
    <row r="11833" ht="25.5" customHeight="1">
      <c r="A11833" t="inlineStr">
        <is>
          <t>alligator wrestling</t>
        </is>
      </c>
      <c r="B11833" t="inlineStr">
        <is>
          <t>Championships and events in alligator wrestling'</t>
        </is>
      </c>
      <c r="C11833"/>
      <c r="D11833"/>
      <c r="E11833" t="inlineStr">
        <is>
          <t>https://www.youtube.com/results?search_query=Championships+and+events+in+alligator+wrestling'&amp;sp=EgQgAXAB</t>
        </is>
      </c>
    </row>
    <row r="11834" ht="25.5" customHeight="1">
      <c r="A11834" t="inlineStr">
        <is>
          <t>breathing fire</t>
        </is>
      </c>
      <c r="B11834" t="inlineStr">
        <is>
          <t>How to safely breathe fire tutorial</t>
        </is>
      </c>
      <c r="C11834"/>
      <c r="D11834"/>
      <c r="E11834" t="inlineStr">
        <is>
          <t>https://www.youtube.com/results?search_query=How+to+safely+breathe+fire+tutorial&amp;sp=EgQgAXAB</t>
        </is>
      </c>
    </row>
    <row r="11835" ht="25.5" customHeight="1">
      <c r="A11835" t="inlineStr">
        <is>
          <t>breathing fire</t>
        </is>
      </c>
      <c r="B11835" t="inlineStr">
        <is>
          <t>The science behind fire breathing</t>
        </is>
      </c>
      <c r="C11835"/>
      <c r="D11835"/>
      <c r="E11835" t="inlineStr">
        <is>
          <t>https://www.youtube.com/results?search_query=The+science+behind+fire+breathing&amp;sp=EgQgAXAB</t>
        </is>
      </c>
    </row>
    <row r="11836" ht="25.5" customHeight="1">
      <c r="A11836" t="inlineStr">
        <is>
          <t>breathing fire</t>
        </is>
      </c>
      <c r="B11836" t="inlineStr">
        <is>
          <t>Fire breathing tricks and techniques</t>
        </is>
      </c>
      <c r="C11836"/>
      <c r="D11836"/>
      <c r="E11836" t="inlineStr">
        <is>
          <t>https://www.youtube.com/results?search_query=Fire+breathing+tricks+and+techniques&amp;sp=EgQgAXAB</t>
        </is>
      </c>
    </row>
    <row r="11837" ht="25.5" customHeight="1">
      <c r="A11837" t="inlineStr">
        <is>
          <t>breathing fire</t>
        </is>
      </c>
      <c r="B11837" t="inlineStr">
        <is>
          <t>Day in the life of a firebreathing performer</t>
        </is>
      </c>
      <c r="C11837"/>
      <c r="D11837"/>
      <c r="E11837" t="inlineStr">
        <is>
          <t>https://www.youtube.com/results?search_query=Day+in+the+life+of+a+firebreathing+performer&amp;sp=EgQgAXAB</t>
        </is>
      </c>
    </row>
    <row r="11838" ht="25.5" customHeight="1">
      <c r="A11838" t="inlineStr">
        <is>
          <t>breathing fire</t>
        </is>
      </c>
      <c r="B11838" t="inlineStr">
        <is>
          <t>Fire breathing performances at major events</t>
        </is>
      </c>
      <c r="C11838"/>
      <c r="D11838"/>
      <c r="E11838" t="inlineStr">
        <is>
          <t>https://www.youtube.com/results?search_query=Fire+breathing+performances+at+major+events&amp;sp=EgQgAXAB</t>
        </is>
      </c>
    </row>
    <row r="11839" ht="25.5" customHeight="1">
      <c r="A11839" t="inlineStr">
        <is>
          <t>breathing fire</t>
        </is>
      </c>
      <c r="B11839" t="inlineStr">
        <is>
          <t>Fire breathing training sessions for beginners</t>
        </is>
      </c>
      <c r="C11839"/>
      <c r="D11839"/>
      <c r="E11839" t="inlineStr">
        <is>
          <t>https://www.youtube.com/results?search_query=Fire+breathing+training+sessions+for+beginners&amp;sp=EgQgAXAB</t>
        </is>
      </c>
    </row>
    <row r="11840" ht="25.5" customHeight="1">
      <c r="A11840" t="inlineStr">
        <is>
          <t>breathing fire</t>
        </is>
      </c>
      <c r="B11840" t="inlineStr">
        <is>
          <t>Breathing fire risks and safety measures</t>
        </is>
      </c>
      <c r="C11840"/>
      <c r="D11840"/>
      <c r="E11840" t="inlineStr">
        <is>
          <t>https://www.youtube.com/results?search_query=Breathing+fire+risks+and+safety+measures&amp;sp=EgQgAXAB</t>
        </is>
      </c>
    </row>
    <row r="11841" ht="25.5" customHeight="1">
      <c r="A11841" t="inlineStr">
        <is>
          <t>breathing fire</t>
        </is>
      </c>
      <c r="B11841" t="inlineStr">
        <is>
          <t>Fire breathing dragon in mythology and pop culture</t>
        </is>
      </c>
      <c r="C11841"/>
      <c r="D11841"/>
      <c r="E11841" t="inlineStr">
        <is>
          <t>https://www.youtube.com/results?search_query=Fire+breathing+dragon+in+mythology+and+pop+culture&amp;sp=EgQgAXAB</t>
        </is>
      </c>
    </row>
    <row r="11842" ht="25.5" customHeight="1">
      <c r="A11842" t="inlineStr">
        <is>
          <t>breathing fire</t>
        </is>
      </c>
      <c r="B11842" t="inlineStr">
        <is>
          <t>History and origins of fire breathing</t>
        </is>
      </c>
      <c r="C11842"/>
      <c r="D11842"/>
      <c r="E11842" t="inlineStr">
        <is>
          <t>https://www.youtube.com/results?search_query=History+and+origins+of+fire+breathing&amp;sp=EgQgAXAB</t>
        </is>
      </c>
    </row>
    <row r="11843" ht="25.5" customHeight="1">
      <c r="A11843" t="inlineStr">
        <is>
          <t>breathing fire</t>
        </is>
      </c>
      <c r="B11843" t="inlineStr">
        <is>
          <t>Fire breathers at Renaissance Faires</t>
        </is>
      </c>
      <c r="C11843"/>
      <c r="D11843"/>
      <c r="E11843" t="inlineStr">
        <is>
          <t>https://www.youtube.com/results?search_query=Fire+breathers+at+Renaissance+Faires&amp;sp=EgQgAXAB</t>
        </is>
      </c>
    </row>
    <row r="11844" ht="25.5" customHeight="1">
      <c r="A11844" t="inlineStr">
        <is>
          <t>folding napkins</t>
        </is>
      </c>
      <c r="B11844" t="inlineStr">
        <is>
          <t>How to fold napkins for a formal dinner</t>
        </is>
      </c>
      <c r="C11844"/>
      <c r="D11844"/>
      <c r="E11844" t="inlineStr">
        <is>
          <t>https://www.youtube.com/results?search_query=How+to+fold+napkins+for+a+formal+dinner&amp;sp=EgQgAXAB</t>
        </is>
      </c>
    </row>
    <row r="11845" ht="25.5" customHeight="1">
      <c r="A11845" t="inlineStr">
        <is>
          <t>folding napkins</t>
        </is>
      </c>
      <c r="B11845" t="inlineStr">
        <is>
          <t>Beginner's guide to folding napkins</t>
        </is>
      </c>
      <c r="C11845"/>
      <c r="D11845"/>
      <c r="E11845" t="inlineStr">
        <is>
          <t>https://www.youtube.com/results?search_query=Beginner's+guide+to+folding+napkins&amp;sp=EgQgAXAB</t>
        </is>
      </c>
    </row>
    <row r="11846" ht="25.5" customHeight="1">
      <c r="A11846" t="inlineStr">
        <is>
          <t>folding napkins</t>
        </is>
      </c>
      <c r="B11846" t="inlineStr">
        <is>
          <t>Napkin folding techniques step by step</t>
        </is>
      </c>
      <c r="C11846"/>
      <c r="D11846"/>
      <c r="E11846" t="inlineStr">
        <is>
          <t>https://www.youtube.com/results?search_query=Napkin+folding+techniques+step+by+step&amp;sp=EgQgAXAB</t>
        </is>
      </c>
    </row>
    <row r="11847" ht="25.5" customHeight="1">
      <c r="A11847" t="inlineStr">
        <is>
          <t>folding napkins</t>
        </is>
      </c>
      <c r="B11847" t="inlineStr">
        <is>
          <t>Fancy napkin foldings for parties</t>
        </is>
      </c>
      <c r="C11847"/>
      <c r="D11847"/>
      <c r="E11847" t="inlineStr">
        <is>
          <t>https://www.youtube.com/results?search_query=Fancy+napkin+foldings+for+parties&amp;sp=EgQgAXAB</t>
        </is>
      </c>
    </row>
    <row r="11848" ht="25.5" customHeight="1">
      <c r="A11848" t="inlineStr">
        <is>
          <t>folding napkins</t>
        </is>
      </c>
      <c r="B11848" t="inlineStr">
        <is>
          <t>Unique ways to fold napkins</t>
        </is>
      </c>
      <c r="C11848"/>
      <c r="D11848"/>
      <c r="E11848" t="inlineStr">
        <is>
          <t>https://www.youtube.com/results?search_query=Unique+ways+to+fold+napkins&amp;sp=EgQgAXAB</t>
        </is>
      </c>
    </row>
    <row r="11849" ht="25.5" customHeight="1">
      <c r="A11849" t="inlineStr">
        <is>
          <t>folding napkins</t>
        </is>
      </c>
      <c r="B11849" t="inlineStr">
        <is>
          <t>Origami napkin folding tutorial</t>
        </is>
      </c>
      <c r="C11849"/>
      <c r="D11849"/>
      <c r="E11849" t="inlineStr">
        <is>
          <t>https://www.youtube.com/results?search_query=Origami+napkin+folding+tutorial&amp;sp=EgQgAXAB</t>
        </is>
      </c>
    </row>
    <row r="11850" ht="25.5" customHeight="1">
      <c r="A11850" t="inlineStr">
        <is>
          <t>folding napkins</t>
        </is>
      </c>
      <c r="B11850" t="inlineStr">
        <is>
          <t>Napkin folding tricks for special occasions</t>
        </is>
      </c>
      <c r="C11850"/>
      <c r="D11850"/>
      <c r="E11850" t="inlineStr">
        <is>
          <t>https://www.youtube.com/results?search_query=Napkin+folding+tricks+for+special+occasions&amp;sp=EgQgAXAB</t>
        </is>
      </c>
    </row>
    <row r="11851" ht="25.5" customHeight="1">
      <c r="A11851" t="inlineStr">
        <is>
          <t>folding napkins</t>
        </is>
      </c>
      <c r="B11851" t="inlineStr">
        <is>
          <t>Master class on folding napkins</t>
        </is>
      </c>
      <c r="C11851"/>
      <c r="D11851"/>
      <c r="E11851" t="inlineStr">
        <is>
          <t>https://www.youtube.com/results?search_query=Master+class+on+folding+napkins&amp;sp=EgQgAXAB</t>
        </is>
      </c>
    </row>
    <row r="11852" ht="25.5" customHeight="1">
      <c r="A11852" t="inlineStr">
        <is>
          <t>folding napkins</t>
        </is>
      </c>
      <c r="B11852" t="inlineStr">
        <is>
          <t>Day in the life of a professional table creator  napkin folding</t>
        </is>
      </c>
      <c r="C11852"/>
      <c r="D11852"/>
      <c r="E11852" t="inlineStr">
        <is>
          <t>https://www.youtube.com/results?search_query=Day+in+the+life+of+a+professional+table+creator++napkin+folding&amp;sp=EgQgAXAB</t>
        </is>
      </c>
    </row>
    <row r="11853" ht="25.5" customHeight="1">
      <c r="A11853" t="inlineStr">
        <is>
          <t>folding napkins</t>
        </is>
      </c>
      <c r="B11853" t="inlineStr">
        <is>
          <t>Top 10 creative ways to fold napkins</t>
        </is>
      </c>
      <c r="C11853"/>
      <c r="D11853"/>
      <c r="E11853" t="inlineStr">
        <is>
          <t>https://www.youtube.com/results?search_query=Top+10+creative+ways+to+fold+napkins&amp;sp=EgQgAXAB</t>
        </is>
      </c>
    </row>
    <row r="11854" ht="25.5" customHeight="1">
      <c r="A11854" t="inlineStr">
        <is>
          <t>making paper aeroplanes</t>
        </is>
      </c>
      <c r="B11854" t="inlineStr">
        <is>
          <t>How to make a paper aeroplane step by step</t>
        </is>
      </c>
      <c r="C11854"/>
      <c r="D11854"/>
      <c r="E11854" t="inlineStr">
        <is>
          <t>https://www.youtube.com/results?search_query=How+to+make+a+paper+aeroplane+step+by+step&amp;sp=EgQgAXAB</t>
        </is>
      </c>
    </row>
    <row r="11855" ht="25.5" customHeight="1">
      <c r="A11855" t="inlineStr">
        <is>
          <t>making paper aeroplanes</t>
        </is>
      </c>
      <c r="B11855" t="inlineStr">
        <is>
          <t>Best paper aeroplane designs</t>
        </is>
      </c>
      <c r="C11855"/>
      <c r="D11855"/>
      <c r="E11855" t="inlineStr">
        <is>
          <t>https://www.youtube.com/results?search_query=Best+paper+aeroplane+designs&amp;sp=EgQgAXAB</t>
        </is>
      </c>
    </row>
    <row r="11856" ht="25.5" customHeight="1">
      <c r="A11856" t="inlineStr">
        <is>
          <t>making paper aeroplanes</t>
        </is>
      </c>
      <c r="B11856" t="inlineStr">
        <is>
          <t>Making a Guinness world record paper aeroplane</t>
        </is>
      </c>
      <c r="C11856"/>
      <c r="D11856"/>
      <c r="E11856" t="inlineStr">
        <is>
          <t>https://www.youtube.com/results?search_query=Making+a+Guinness+world+record+paper+aeroplane&amp;sp=EgQgAXAB</t>
        </is>
      </c>
    </row>
    <row r="11857" ht="25.5" customHeight="1">
      <c r="A11857" t="inlineStr">
        <is>
          <t>making paper aeroplanes</t>
        </is>
      </c>
      <c r="B11857" t="inlineStr">
        <is>
          <t>DIY paper aeroplane tutorial</t>
        </is>
      </c>
      <c r="C11857"/>
      <c r="D11857"/>
      <c r="E11857" t="inlineStr">
        <is>
          <t>https://www.youtube.com/results?search_query=DIY+paper+aeroplane+tutorial&amp;sp=EgQgAXAB</t>
        </is>
      </c>
    </row>
    <row r="11858" ht="25.5" customHeight="1">
      <c r="A11858" t="inlineStr">
        <is>
          <t>making paper aeroplanes</t>
        </is>
      </c>
      <c r="B11858" t="inlineStr">
        <is>
          <t>Paper aeroplane making challenge</t>
        </is>
      </c>
      <c r="C11858"/>
      <c r="D11858"/>
      <c r="E11858" t="inlineStr">
        <is>
          <t>https://www.youtube.com/results?search_query=Paper+aeroplane+making+challenge&amp;sp=EgQgAXAB</t>
        </is>
      </c>
    </row>
    <row r="11859" ht="25.5" customHeight="1">
      <c r="A11859" t="inlineStr">
        <is>
          <t>making paper aeroplanes</t>
        </is>
      </c>
      <c r="B11859" t="inlineStr">
        <is>
          <t>How to make a paper aeroplane that flies far</t>
        </is>
      </c>
      <c r="C11859"/>
      <c r="D11859"/>
      <c r="E11859" t="inlineStr">
        <is>
          <t>https://www.youtube.com/results?search_query=How+to+make+a+paper+aeroplane+that+flies+far&amp;sp=EgQgAXAB</t>
        </is>
      </c>
    </row>
    <row r="11860" ht="25.5" customHeight="1">
      <c r="A11860" t="inlineStr">
        <is>
          <t>making paper aeroplanes</t>
        </is>
      </c>
      <c r="B11860" t="inlineStr">
        <is>
          <t>Day in the life of a professional paper aeroplane maker</t>
        </is>
      </c>
      <c r="C11860"/>
      <c r="D11860"/>
      <c r="E11860" t="inlineStr">
        <is>
          <t>https://www.youtube.com/results?search_query=Day+in+the+life+of+a+professional+paper+aeroplane+maker&amp;sp=EgQgAXAB</t>
        </is>
      </c>
    </row>
    <row r="11861" ht="25.5" customHeight="1">
      <c r="A11861" t="inlineStr">
        <is>
          <t>making paper aeroplanes</t>
        </is>
      </c>
      <c r="B11861" t="inlineStr">
        <is>
          <t>Origami: Making a paper aeroplane</t>
        </is>
      </c>
      <c r="C11861"/>
      <c r="D11861"/>
      <c r="E11861" t="inlineStr">
        <is>
          <t>https://www.youtube.com/results?search_query=Origami:+Making+a+paper+aeroplane&amp;sp=EgQgAXAB</t>
        </is>
      </c>
    </row>
    <row r="11862" ht="25.5" customHeight="1">
      <c r="A11862" t="inlineStr">
        <is>
          <t>making paper aeroplanes</t>
        </is>
      </c>
      <c r="B11862" t="inlineStr">
        <is>
          <t>Various styles of paper aeroplanes and how to make them</t>
        </is>
      </c>
      <c r="C11862"/>
      <c r="D11862"/>
      <c r="E11862" t="inlineStr">
        <is>
          <t>https://www.youtube.com/results?search_query=Various+styles+of+paper+aeroplanes+and+how+to+make+them&amp;sp=EgQgAXAB</t>
        </is>
      </c>
    </row>
    <row r="11863" ht="25.5" customHeight="1">
      <c r="A11863" t="inlineStr">
        <is>
          <t>making paper aeroplanes</t>
        </is>
      </c>
      <c r="B11863" t="inlineStr">
        <is>
          <t>Crafting the perfect paper aeroplane</t>
        </is>
      </c>
      <c r="C11863"/>
      <c r="D11863"/>
      <c r="E11863" t="inlineStr">
        <is>
          <t>https://www.youtube.com/results?search_query=Crafting+the+perfect+paper+aeroplane&amp;sp=EgQgAXAB</t>
        </is>
      </c>
    </row>
    <row r="11864" ht="25.5" customHeight="1">
      <c r="A11864" t="inlineStr">
        <is>
          <t>cumbia</t>
        </is>
      </c>
      <c r="B11864" t="inlineStr">
        <is>
          <t>How to dance Cumbia for beginners</t>
        </is>
      </c>
      <c r="C11864"/>
      <c r="D11864"/>
      <c r="E11864" t="inlineStr">
        <is>
          <t>https://www.youtube.com/results?search_query=How+to+dance+Cumbia+for+beginners&amp;sp=EgQgAXAB</t>
        </is>
      </c>
    </row>
    <row r="11865" ht="25.5" customHeight="1">
      <c r="A11865" t="inlineStr">
        <is>
          <t>cumbia</t>
        </is>
      </c>
      <c r="B11865" t="inlineStr">
        <is>
          <t>Basic steps of Cumbia dance</t>
        </is>
      </c>
      <c r="C11865"/>
      <c r="D11865"/>
      <c r="E11865" t="inlineStr">
        <is>
          <t>https://www.youtube.com/results?search_query=Basic+steps+of+Cumbia+dance&amp;sp=EgQgAXAB</t>
        </is>
      </c>
    </row>
    <row r="11866" ht="25.5" customHeight="1">
      <c r="A11866" t="inlineStr">
        <is>
          <t>cumbia</t>
        </is>
      </c>
      <c r="B11866" t="inlineStr">
        <is>
          <t>Best Cumbia music for dance</t>
        </is>
      </c>
      <c r="C11866"/>
      <c r="D11866"/>
      <c r="E11866" t="inlineStr">
        <is>
          <t>https://www.youtube.com/results?search_query=Best+Cumbia+music+for+dance&amp;sp=EgQgAXAB</t>
        </is>
      </c>
    </row>
    <row r="11867" ht="25.5" customHeight="1">
      <c r="A11867" t="inlineStr">
        <is>
          <t>cumbia</t>
        </is>
      </c>
      <c r="B11867" t="inlineStr">
        <is>
          <t>Day in the life of a Cumbia dancer</t>
        </is>
      </c>
      <c r="C11867"/>
      <c r="D11867"/>
      <c r="E11867" t="inlineStr">
        <is>
          <t>https://www.youtube.com/results?search_query=Day+in+the+life+of+a+Cumbia+dancer&amp;sp=EgQgAXAB</t>
        </is>
      </c>
    </row>
    <row r="11868" ht="25.5" customHeight="1">
      <c r="A11868" t="inlineStr">
        <is>
          <t>cumbia</t>
        </is>
      </c>
      <c r="B11868" t="inlineStr">
        <is>
          <t>History and origin of Cumbia dance</t>
        </is>
      </c>
      <c r="C11868"/>
      <c r="D11868"/>
      <c r="E11868" t="inlineStr">
        <is>
          <t>https://www.youtube.com/results?search_query=History+and+origin+of+Cumbia+dance&amp;sp=EgQgAXAB</t>
        </is>
      </c>
    </row>
    <row r="11869" ht="25.5" customHeight="1">
      <c r="A11869" t="inlineStr">
        <is>
          <t>cumbia</t>
        </is>
      </c>
      <c r="B11869" t="inlineStr">
        <is>
          <t>Cumbia dance performances at world festivals</t>
        </is>
      </c>
      <c r="C11869"/>
      <c r="D11869"/>
      <c r="E11869" t="inlineStr">
        <is>
          <t>https://www.youtube.com/results?search_query=Cumbia+dance+performances+at+world+festivals&amp;sp=EgQgAXAB</t>
        </is>
      </c>
    </row>
    <row r="11870" ht="25.5" customHeight="1">
      <c r="A11870" t="inlineStr">
        <is>
          <t>cumbia</t>
        </is>
      </c>
      <c r="B11870" t="inlineStr">
        <is>
          <t>Professional Cumbia dancing tips and tricks</t>
        </is>
      </c>
      <c r="C11870"/>
      <c r="D11870"/>
      <c r="E11870" t="inlineStr">
        <is>
          <t>https://www.youtube.com/results?search_query=Professional+Cumbia+dancing+tips+and+tricks&amp;sp=EgQgAXAB</t>
        </is>
      </c>
    </row>
    <row r="11871" ht="25.5" customHeight="1">
      <c r="A11871" t="inlineStr">
        <is>
          <t>cumbia</t>
        </is>
      </c>
      <c r="B11871" t="inlineStr">
        <is>
          <t>Dance lessons for Cumbia style</t>
        </is>
      </c>
      <c r="C11871"/>
      <c r="D11871"/>
      <c r="E11871" t="inlineStr">
        <is>
          <t>https://www.youtube.com/results?search_query=Dance+lessons+for+Cumbia+style&amp;sp=EgQgAXAB</t>
        </is>
      </c>
    </row>
    <row r="11872" ht="25.5" customHeight="1">
      <c r="A11872" t="inlineStr">
        <is>
          <t>cumbia</t>
        </is>
      </c>
      <c r="B11872" t="inlineStr">
        <is>
          <t>Story and culture behind Cumbia dance</t>
        </is>
      </c>
      <c r="C11872"/>
      <c r="D11872"/>
      <c r="E11872" t="inlineStr">
        <is>
          <t>https://www.youtube.com/results?search_query=Story+and+culture+behind+Cumbia+dance&amp;sp=EgQgAXAB</t>
        </is>
      </c>
    </row>
    <row r="11873" ht="25.5" customHeight="1">
      <c r="A11873" t="inlineStr">
        <is>
          <t>cumbia</t>
        </is>
      </c>
      <c r="B11873" t="inlineStr">
        <is>
          <t>Worldrenowned Cumbia dancers and their performances</t>
        </is>
      </c>
      <c r="C11873"/>
      <c r="D11873"/>
      <c r="E11873" t="inlineStr">
        <is>
          <t>https://www.youtube.com/results?search_query=Worldrenowned+Cumbia+dancers+and+their+performances&amp;sp=EgQgAXAB</t>
        </is>
      </c>
    </row>
    <row r="11874" ht="25.5" customHeight="1">
      <c r="A11874" t="inlineStr">
        <is>
          <t>putting on eyeliner</t>
        </is>
      </c>
      <c r="B11874" t="inlineStr">
        <is>
          <t>How to apply eyeliner for beginners</t>
        </is>
      </c>
      <c r="C11874"/>
      <c r="D11874"/>
      <c r="E11874" t="inlineStr">
        <is>
          <t>https://www.youtube.com/results?search_query=How+to+apply+eyeliner+for+beginners&amp;sp=EgQgAXAB</t>
        </is>
      </c>
    </row>
    <row r="11875" ht="25.5" customHeight="1">
      <c r="A11875" t="inlineStr">
        <is>
          <t>putting on eyeliner</t>
        </is>
      </c>
      <c r="B11875" t="inlineStr">
        <is>
          <t>Best techniques for putting on eyeliner</t>
        </is>
      </c>
      <c r="C11875"/>
      <c r="D11875"/>
      <c r="E11875" t="inlineStr">
        <is>
          <t>https://www.youtube.com/results?search_query=Best+techniques+for+putting+on+eyeliner&amp;sp=EgQgAXAB</t>
        </is>
      </c>
    </row>
    <row r="11876" ht="25.5" customHeight="1">
      <c r="A11876" t="inlineStr">
        <is>
          <t>putting on eyeliner</t>
        </is>
      </c>
      <c r="B11876" t="inlineStr">
        <is>
          <t>Day in the life of a makeup artist: eyeliner tutorial</t>
        </is>
      </c>
      <c r="C11876"/>
      <c r="D11876"/>
      <c r="E11876" t="inlineStr">
        <is>
          <t>https://www.youtube.com/results?search_query=Day+in+the+life+of+a+makeup+artist:+eyeliner+tutorial&amp;sp=EgQgAXAB</t>
        </is>
      </c>
    </row>
    <row r="11877" ht="25.5" customHeight="1">
      <c r="A11877" t="inlineStr">
        <is>
          <t>putting on eyeliner</t>
        </is>
      </c>
      <c r="B11877" t="inlineStr">
        <is>
          <t>Applying winged eyeliner step by step</t>
        </is>
      </c>
      <c r="C11877"/>
      <c r="D11877"/>
      <c r="E11877" t="inlineStr">
        <is>
          <t>https://www.youtube.com/results?search_query=Applying+winged+eyeliner+step+by+step&amp;sp=EgQgAXAB</t>
        </is>
      </c>
    </row>
    <row r="11878" ht="25.5" customHeight="1">
      <c r="A11878" t="inlineStr">
        <is>
          <t>putting on eyeliner</t>
        </is>
      </c>
      <c r="B11878" t="inlineStr">
        <is>
          <t>How to put on liquid eyeliner</t>
        </is>
      </c>
      <c r="C11878"/>
      <c r="D11878"/>
      <c r="E11878" t="inlineStr">
        <is>
          <t>https://www.youtube.com/results?search_query=How+to+put+on+liquid+eyeliner&amp;sp=EgQgAXAB</t>
        </is>
      </c>
    </row>
    <row r="11879" ht="25.5" customHeight="1">
      <c r="A11879" t="inlineStr">
        <is>
          <t>putting on eyeliner</t>
        </is>
      </c>
      <c r="B11879" t="inlineStr">
        <is>
          <t>Top eyeliner hacks from beauty gurus</t>
        </is>
      </c>
      <c r="C11879"/>
      <c r="D11879"/>
      <c r="E11879" t="inlineStr">
        <is>
          <t>https://www.youtube.com/results?search_query=Top+eyeliner+hacks+from+beauty+gurus&amp;sp=EgQgAXAB</t>
        </is>
      </c>
    </row>
    <row r="11880" ht="25.5" customHeight="1">
      <c r="A11880" t="inlineStr">
        <is>
          <t>putting on eyeliner</t>
        </is>
      </c>
      <c r="B11880" t="inlineStr">
        <is>
          <t>Professional tips for applying pencil eyeliner</t>
        </is>
      </c>
      <c r="C11880"/>
      <c r="D11880"/>
      <c r="E11880" t="inlineStr">
        <is>
          <t>https://www.youtube.com/results?search_query=Professional+tips+for+applying+pencil+eyeliner&amp;sp=EgQgAXAB</t>
        </is>
      </c>
    </row>
    <row r="11881" ht="25.5" customHeight="1">
      <c r="A11881" t="inlineStr">
        <is>
          <t>putting on eyeliner</t>
        </is>
      </c>
      <c r="B11881" t="inlineStr">
        <is>
          <t>Complete guide to putting on eyeliner</t>
        </is>
      </c>
      <c r="C11881"/>
      <c r="D11881"/>
      <c r="E11881" t="inlineStr">
        <is>
          <t>https://www.youtube.com/results?search_query=Complete+guide+to+putting+on+eyeliner&amp;sp=EgQgAXAB</t>
        </is>
      </c>
    </row>
    <row r="11882" ht="25.5" customHeight="1">
      <c r="A11882" t="inlineStr">
        <is>
          <t>putting on eyeliner</t>
        </is>
      </c>
      <c r="B11882" t="inlineStr">
        <is>
          <t>Mistakes to avoid when applying eyeliner</t>
        </is>
      </c>
      <c r="C11882"/>
      <c r="D11882"/>
      <c r="E11882" t="inlineStr">
        <is>
          <t>https://www.youtube.com/results?search_query=Mistakes+to+avoid+when+applying+eyeliner&amp;sp=EgQgAXAB</t>
        </is>
      </c>
    </row>
    <row r="11883" ht="25.5" customHeight="1">
      <c r="A11883" t="inlineStr">
        <is>
          <t>putting on eyeliner</t>
        </is>
      </c>
      <c r="B11883" t="inlineStr">
        <is>
          <t>Demonstration of different eyeliner styles and how to achieve them</t>
        </is>
      </c>
      <c r="C11883"/>
      <c r="D11883"/>
      <c r="E11883" t="inlineStr">
        <is>
          <t>https://www.youtube.com/results?search_query=Demonstration+of+different+eyeliner+styles+and+how+to+achieve+them&amp;sp=EgQgAXAB</t>
        </is>
      </c>
    </row>
    <row r="11884" ht="25.5" customHeight="1">
      <c r="A11884" t="inlineStr">
        <is>
          <t>recording music</t>
        </is>
      </c>
      <c r="B11884" t="inlineStr">
        <is>
          <t>How to record music at home for beginners</t>
        </is>
      </c>
      <c r="C11884"/>
      <c r="D11884"/>
      <c r="E11884" t="inlineStr">
        <is>
          <t>https://www.youtube.com/results?search_query=How+to+record+music+at+home+for+beginners&amp;sp=EgQgAXAB</t>
        </is>
      </c>
    </row>
    <row r="11885" ht="25.5" customHeight="1">
      <c r="A11885" t="inlineStr">
        <is>
          <t>recording music</t>
        </is>
      </c>
      <c r="B11885" t="inlineStr">
        <is>
          <t>Beginner's guide to recording music in Studio</t>
        </is>
      </c>
      <c r="C11885"/>
      <c r="D11885"/>
      <c r="E11885" t="inlineStr">
        <is>
          <t>https://www.youtube.com/results?search_query=Beginner's+guide+to+recording+music+in+Studio&amp;sp=EgQgAXAB</t>
        </is>
      </c>
    </row>
    <row r="11886" ht="25.5" customHeight="1">
      <c r="A11886" t="inlineStr">
        <is>
          <t>recording music</t>
        </is>
      </c>
      <c r="B11886" t="inlineStr">
        <is>
          <t>Music production: Record music using Digital Audio Workstations</t>
        </is>
      </c>
      <c r="C11886"/>
      <c r="D11886"/>
      <c r="E11886" t="inlineStr">
        <is>
          <t>https://www.youtube.com/results?search_query=Music+production:+Record+music+using+Digital+Audio+Workstations&amp;sp=EgQgAXAB</t>
        </is>
      </c>
    </row>
    <row r="11887" ht="25.5" customHeight="1">
      <c r="A11887" t="inlineStr">
        <is>
          <t>recording music</t>
        </is>
      </c>
      <c r="B11887" t="inlineStr">
        <is>
          <t>How to record live music: best techniques</t>
        </is>
      </c>
      <c r="C11887"/>
      <c r="D11887"/>
      <c r="E11887" t="inlineStr">
        <is>
          <t>https://www.youtube.com/results?search_query=How+to+record+live+music:+best+techniques&amp;sp=EgQgAXAB</t>
        </is>
      </c>
    </row>
    <row r="11888" ht="25.5" customHeight="1">
      <c r="A11888" t="inlineStr">
        <is>
          <t>recording music</t>
        </is>
      </c>
      <c r="B11888" t="inlineStr">
        <is>
          <t>Day in the life of a music recording engineer</t>
        </is>
      </c>
      <c r="C11888"/>
      <c r="D11888"/>
      <c r="E11888" t="inlineStr">
        <is>
          <t>https://www.youtube.com/results?search_query=Day+in+the+life+of+a+music+recording+engineer&amp;sp=EgQgAXAB</t>
        </is>
      </c>
    </row>
    <row r="11889" ht="25.5" customHeight="1">
      <c r="A11889" t="inlineStr">
        <is>
          <t>recording music</t>
        </is>
      </c>
      <c r="B11889" t="inlineStr">
        <is>
          <t>Recording music with software instruments: tutorial</t>
        </is>
      </c>
      <c r="C11889"/>
      <c r="D11889"/>
      <c r="E11889" t="inlineStr">
        <is>
          <t>https://www.youtube.com/results?search_query=Recording+music+with+software+instruments:+tutorial&amp;sp=EgQgAXAB</t>
        </is>
      </c>
    </row>
    <row r="11890" ht="25.5" customHeight="1">
      <c r="A11890" t="inlineStr">
        <is>
          <t>recording music</t>
        </is>
      </c>
      <c r="B11890" t="inlineStr">
        <is>
          <t>Best mics and equipment for home music recording</t>
        </is>
      </c>
      <c r="C11890"/>
      <c r="D11890"/>
      <c r="E11890" t="inlineStr">
        <is>
          <t>https://www.youtube.com/results?search_query=Best+mics+and+equipment+for+home+music+recording&amp;sp=EgQgAXAB</t>
        </is>
      </c>
    </row>
    <row r="11891" ht="25.5" customHeight="1">
      <c r="A11891" t="inlineStr">
        <is>
          <t>recording music</t>
        </is>
      </c>
      <c r="B11891" t="inlineStr">
        <is>
          <t>Music recording: tips for vocal and instrument capture</t>
        </is>
      </c>
      <c r="C11891"/>
      <c r="D11891"/>
      <c r="E11891" t="inlineStr">
        <is>
          <t>https://www.youtube.com/results?search_query=Music+recording:+tips+for+vocal+and+instrument+capture&amp;sp=EgQgAXAB</t>
        </is>
      </c>
    </row>
    <row r="11892" ht="25.5" customHeight="1">
      <c r="A11892" t="inlineStr">
        <is>
          <t>recording music</t>
        </is>
      </c>
      <c r="B11892" t="inlineStr">
        <is>
          <t>Step by step process of recording a music track</t>
        </is>
      </c>
      <c r="C11892"/>
      <c r="D11892"/>
      <c r="E11892" t="inlineStr">
        <is>
          <t>https://www.youtube.com/results?search_query=Step+by+step+process+of+recording+a+music+track&amp;sp=EgQgAXAB</t>
        </is>
      </c>
    </row>
    <row r="11893" ht="25.5" customHeight="1">
      <c r="A11893" t="inlineStr">
        <is>
          <t>recording music</t>
        </is>
      </c>
      <c r="B11893" t="inlineStr">
        <is>
          <t>Music recording mistakes to avoid for beginners</t>
        </is>
      </c>
      <c r="C11893"/>
      <c r="D11893"/>
      <c r="E11893" t="inlineStr">
        <is>
          <t>https://www.youtube.com/results?search_query=Music+recording+mistakes+to+avoid+for+beginners&amp;sp=EgQgAXAB</t>
        </is>
      </c>
    </row>
    <row r="11894" ht="25.5" customHeight="1">
      <c r="A11894" t="inlineStr">
        <is>
          <t>pushing cart</t>
        </is>
      </c>
      <c r="B11894" t="inlineStr">
        <is>
          <t>How to properly push a shopping cart</t>
        </is>
      </c>
      <c r="C11894"/>
      <c r="D11894"/>
      <c r="E11894" t="inlineStr">
        <is>
          <t>https://www.youtube.com/results?search_query=How+to+properly+push+a+shopping+cart&amp;sp=EgQgAXAB</t>
        </is>
      </c>
    </row>
    <row r="11895" ht="25.5" customHeight="1">
      <c r="A11895" t="inlineStr">
        <is>
          <t>pushing cart</t>
        </is>
      </c>
      <c r="B11895" t="inlineStr">
        <is>
          <t>Correct techniques for pushing a heavy cart</t>
        </is>
      </c>
      <c r="C11895"/>
      <c r="D11895"/>
      <c r="E11895" t="inlineStr">
        <is>
          <t>https://www.youtube.com/results?search_query=Correct+techniques+for+pushing+a+heavy+cart&amp;sp=EgQgAXAB</t>
        </is>
      </c>
    </row>
    <row r="11896" ht="25.5" customHeight="1">
      <c r="A11896" t="inlineStr">
        <is>
          <t>pushing cart</t>
        </is>
      </c>
      <c r="B11896" t="inlineStr">
        <is>
          <t>Day in the life of a warehouse worker pushing carts</t>
        </is>
      </c>
      <c r="C11896"/>
      <c r="D11896"/>
      <c r="E11896" t="inlineStr">
        <is>
          <t>https://www.youtube.com/results?search_query=Day+in+the+life+of+a+warehouse+worker+pushing+carts&amp;sp=EgQgAXAB</t>
        </is>
      </c>
    </row>
    <row r="11897" ht="25.5" customHeight="1">
      <c r="A11897" t="inlineStr">
        <is>
          <t>pushing cart</t>
        </is>
      </c>
      <c r="B11897" t="inlineStr">
        <is>
          <t>Safety tips for pushing a supermarket cart</t>
        </is>
      </c>
      <c r="C11897"/>
      <c r="D11897"/>
      <c r="E11897" t="inlineStr">
        <is>
          <t>https://www.youtube.com/results?search_query=Safety+tips+for+pushing+a+supermarket+cart&amp;sp=EgQgAXAB</t>
        </is>
      </c>
    </row>
    <row r="11898" ht="25.5" customHeight="1">
      <c r="A11898" t="inlineStr">
        <is>
          <t>pushing cart</t>
        </is>
      </c>
      <c r="B11898" t="inlineStr">
        <is>
          <t>Pushing cart exercises for strength training</t>
        </is>
      </c>
      <c r="C11898"/>
      <c r="D11898"/>
      <c r="E11898" t="inlineStr">
        <is>
          <t>https://www.youtube.com/results?search_query=Pushing+cart+exercises+for+strength+training&amp;sp=EgQgAXAB</t>
        </is>
      </c>
    </row>
    <row r="11899" ht="25.5" customHeight="1">
      <c r="A11899" t="inlineStr">
        <is>
          <t>pushing cart</t>
        </is>
      </c>
      <c r="B11899" t="inlineStr">
        <is>
          <t>Pushing cart during a professional moving job</t>
        </is>
      </c>
      <c r="C11899"/>
      <c r="D11899"/>
      <c r="E11899" t="inlineStr">
        <is>
          <t>https://www.youtube.com/results?search_query=Pushing+cart+during+a+professional+moving+job&amp;sp=EgQgAXAB</t>
        </is>
      </c>
    </row>
    <row r="11900" ht="25.5" customHeight="1">
      <c r="A11900" t="inlineStr">
        <is>
          <t>pushing cart</t>
        </is>
      </c>
      <c r="B11900" t="inlineStr">
        <is>
          <t>Strategies for pushing a cart loaded with goods</t>
        </is>
      </c>
      <c r="C11900"/>
      <c r="D11900"/>
      <c r="E11900" t="inlineStr">
        <is>
          <t>https://www.youtube.com/results?search_query=Strategies+for+pushing+a+cart+loaded+with+goods&amp;sp=EgQgAXAB</t>
        </is>
      </c>
    </row>
    <row r="11901" ht="25.5" customHeight="1">
      <c r="A11901" t="inlineStr">
        <is>
          <t>pushing cart</t>
        </is>
      </c>
      <c r="B11901" t="inlineStr">
        <is>
          <t>Workout ideas using a push cart</t>
        </is>
      </c>
      <c r="C11901"/>
      <c r="D11901"/>
      <c r="E11901" t="inlineStr">
        <is>
          <t>https://www.youtube.com/results?search_query=Workout+ideas+using+a+push+cart&amp;sp=EgQgAXAB</t>
        </is>
      </c>
    </row>
    <row r="11902" ht="25.5" customHeight="1">
      <c r="A11902" t="inlineStr">
        <is>
          <t>pushing cart</t>
        </is>
      </c>
      <c r="B11902" t="inlineStr">
        <is>
          <t>Historical evolution of pushing carts for transportation</t>
        </is>
      </c>
      <c r="C11902"/>
      <c r="D11902"/>
      <c r="E11902" t="inlineStr">
        <is>
          <t>https://www.youtube.com/results?search_query=Historical+evolution+of+pushing+carts+for+transportation&amp;sp=EgQgAXAB</t>
        </is>
      </c>
    </row>
    <row r="11903" ht="25.5" customHeight="1">
      <c r="A11903" t="inlineStr">
        <is>
          <t>pushing cart</t>
        </is>
      </c>
      <c r="B11903" t="inlineStr">
        <is>
          <t>Performance art involving pushing a cart</t>
        </is>
      </c>
      <c r="C11903"/>
      <c r="D11903"/>
      <c r="E11903" t="inlineStr">
        <is>
          <t>https://www.youtube.com/results?search_query=Performance+art+involving+pushing+a+cart&amp;sp=EgQgAXAB</t>
        </is>
      </c>
    </row>
    <row r="11904" ht="25.5" customHeight="1">
      <c r="A11904" t="inlineStr">
        <is>
          <t>dancing macarena</t>
        </is>
      </c>
      <c r="B11904" t="inlineStr">
        <is>
          <t>How to dance Macarena for beginners</t>
        </is>
      </c>
      <c r="C11904"/>
      <c r="D11904"/>
      <c r="E11904" t="inlineStr">
        <is>
          <t>https://www.youtube.com/results?search_query=How+to+dance+Macarena+for+beginners&amp;sp=EgQgAXAB</t>
        </is>
      </c>
    </row>
    <row r="11905" ht="25.5" customHeight="1">
      <c r="A11905" t="inlineStr">
        <is>
          <t>dancing macarena</t>
        </is>
      </c>
      <c r="B11905" t="inlineStr">
        <is>
          <t>Learn Macarena dance steps in detail</t>
        </is>
      </c>
      <c r="C11905"/>
      <c r="D11905"/>
      <c r="E11905" t="inlineStr">
        <is>
          <t>https://www.youtube.com/results?search_query=Learn+Macarena+dance+steps+in+detail&amp;sp=EgQgAXAB</t>
        </is>
      </c>
    </row>
    <row r="11906" ht="25.5" customHeight="1">
      <c r="A11906" t="inlineStr">
        <is>
          <t>dancing macarena</t>
        </is>
      </c>
      <c r="B11906" t="inlineStr">
        <is>
          <t>Macarena dance tutorial step by step</t>
        </is>
      </c>
      <c r="C11906"/>
      <c r="D11906"/>
      <c r="E11906" t="inlineStr">
        <is>
          <t>https://www.youtube.com/results?search_query=Macarena+dance+tutorial+step+by+step&amp;sp=EgQgAXAB</t>
        </is>
      </c>
    </row>
    <row r="11907" ht="25.5" customHeight="1">
      <c r="A11907" t="inlineStr">
        <is>
          <t>dancing macarena</t>
        </is>
      </c>
      <c r="B11907" t="inlineStr">
        <is>
          <t>Day in the life of a professional Macarena dancer</t>
        </is>
      </c>
      <c r="C11907"/>
      <c r="D11907"/>
      <c r="E11907" t="inlineStr">
        <is>
          <t>https://www.youtube.com/results?search_query=Day+in+the+life+of+a+professional+Macarena+dancer&amp;sp=EgQgAXAB</t>
        </is>
      </c>
    </row>
    <row r="11908" ht="25.5" customHeight="1">
      <c r="A11908" t="inlineStr">
        <is>
          <t>dancing macarena</t>
        </is>
      </c>
      <c r="B11908" t="inlineStr">
        <is>
          <t>DIY Macarena dance practice at home</t>
        </is>
      </c>
      <c r="C11908"/>
      <c r="D11908"/>
      <c r="E11908" t="inlineStr">
        <is>
          <t>https://www.youtube.com/results?search_query=DIY+Macarena+dance+practice+at+home&amp;sp=EgQgAXAB</t>
        </is>
      </c>
    </row>
    <row r="11909" ht="25.5" customHeight="1">
      <c r="A11909" t="inlineStr">
        <is>
          <t>dancing macarena</t>
        </is>
      </c>
      <c r="B11909" t="inlineStr">
        <is>
          <t>Dancing Macarena at a dance festival</t>
        </is>
      </c>
      <c r="C11909"/>
      <c r="D11909"/>
      <c r="E11909" t="inlineStr">
        <is>
          <t>https://www.youtube.com/results?search_query=Dancing+Macarena+at+a+dance+festival&amp;sp=EgQgAXAB</t>
        </is>
      </c>
    </row>
    <row r="11910" ht="25.5" customHeight="1">
      <c r="A11910" t="inlineStr">
        <is>
          <t>dancing macarena</t>
        </is>
      </c>
      <c r="B11910" t="inlineStr">
        <is>
          <t>Tips to master Macarena dance</t>
        </is>
      </c>
      <c r="C11910"/>
      <c r="D11910"/>
      <c r="E11910" t="inlineStr">
        <is>
          <t>https://www.youtube.com/results?search_query=Tips+to+master+Macarena+dance&amp;sp=EgQgAXAB</t>
        </is>
      </c>
    </row>
    <row r="11911" ht="25.5" customHeight="1">
      <c r="A11911" t="inlineStr">
        <is>
          <t>dancing macarena</t>
        </is>
      </c>
      <c r="B11911" t="inlineStr">
        <is>
          <t>Macarena dance performances at world championships</t>
        </is>
      </c>
      <c r="C11911"/>
      <c r="D11911"/>
      <c r="E11911" t="inlineStr">
        <is>
          <t>https://www.youtube.com/results?search_query=Macarena+dance+performances+at+world+championships&amp;sp=EgQgAXAB</t>
        </is>
      </c>
    </row>
    <row r="11912" ht="25.5" customHeight="1">
      <c r="A11912" t="inlineStr">
        <is>
          <t>dancing macarena</t>
        </is>
      </c>
      <c r="B11912" t="inlineStr">
        <is>
          <t>Improving your Macarena dance moves</t>
        </is>
      </c>
      <c r="C11912"/>
      <c r="D11912"/>
      <c r="E11912" t="inlineStr">
        <is>
          <t>https://www.youtube.com/results?search_query=Improving+your+Macarena+dance+moves&amp;sp=EgQgAXAB</t>
        </is>
      </c>
    </row>
    <row r="11913" ht="25.5" customHeight="1">
      <c r="A11913" t="inlineStr">
        <is>
          <t>dancing macarena</t>
        </is>
      </c>
      <c r="B11913" t="inlineStr">
        <is>
          <t>Top Macarena dancers to watch on YouTube</t>
        </is>
      </c>
      <c r="C11913"/>
      <c r="D11913"/>
      <c r="E11913" t="inlineStr">
        <is>
          <t>https://www.youtube.com/results?search_query=Top+Macarena+dancers+to+watch+on+YouTube&amp;sp=EgQgAXAB</t>
        </is>
      </c>
    </row>
    <row r="11914" ht="25.5" customHeight="1">
      <c r="A11914" t="inlineStr">
        <is>
          <t>pushing wheelchair</t>
        </is>
      </c>
      <c r="B11914" t="inlineStr">
        <is>
          <t>How to properly push a wheelchair</t>
        </is>
      </c>
      <c r="C11914"/>
      <c r="D11914"/>
      <c r="E11914" t="inlineStr">
        <is>
          <t>https://www.youtube.com/results?search_query=How+to+properly+push+a+wheelchair&amp;sp=EgQgAXAB</t>
        </is>
      </c>
    </row>
    <row r="11915" ht="25.5" customHeight="1">
      <c r="A11915" t="inlineStr">
        <is>
          <t>pushing wheelchair</t>
        </is>
      </c>
      <c r="B11915" t="inlineStr">
        <is>
          <t>Best techniques for pushing a wheelchair</t>
        </is>
      </c>
      <c r="C11915"/>
      <c r="D11915"/>
      <c r="E11915" t="inlineStr">
        <is>
          <t>https://www.youtube.com/results?search_query=Best+techniques+for+pushing+a+wheelchair&amp;sp=EgQgAXAB</t>
        </is>
      </c>
    </row>
    <row r="11916" ht="25.5" customHeight="1">
      <c r="A11916" t="inlineStr">
        <is>
          <t>pushing wheelchair</t>
        </is>
      </c>
      <c r="B11916" t="inlineStr">
        <is>
          <t>Day in the life of a wheelchair assistant</t>
        </is>
      </c>
      <c r="C11916"/>
      <c r="D11916"/>
      <c r="E11916" t="inlineStr">
        <is>
          <t>https://www.youtube.com/results?search_query=Day+in+the+life+of+a+wheelchair+assistant&amp;sp=EgQgAXAB</t>
        </is>
      </c>
    </row>
    <row r="11917" ht="25.5" customHeight="1">
      <c r="A11917" t="inlineStr">
        <is>
          <t>pushing wheelchair</t>
        </is>
      </c>
      <c r="B11917" t="inlineStr">
        <is>
          <t>Pushing wheelchair on different terrains</t>
        </is>
      </c>
      <c r="C11917"/>
      <c r="D11917"/>
      <c r="E11917" t="inlineStr">
        <is>
          <t>https://www.youtube.com/results?search_query=Pushing+wheelchair+on+different+terrains&amp;sp=EgQgAXAB</t>
        </is>
      </c>
    </row>
    <row r="11918" ht="25.5" customHeight="1">
      <c r="A11918" t="inlineStr">
        <is>
          <t>pushing wheelchair</t>
        </is>
      </c>
      <c r="B11918" t="inlineStr">
        <is>
          <t>Safety measures when pushing a wheelchair</t>
        </is>
      </c>
      <c r="C11918"/>
      <c r="D11918"/>
      <c r="E11918" t="inlineStr">
        <is>
          <t>https://www.youtube.com/results?search_query=Safety+measures+when+pushing+a+wheelchair&amp;sp=EgQgAXAB</t>
        </is>
      </c>
    </row>
    <row r="11919" ht="25.5" customHeight="1">
      <c r="A11919" t="inlineStr">
        <is>
          <t>pushing wheelchair</t>
        </is>
      </c>
      <c r="B11919" t="inlineStr">
        <is>
          <t>Pushing a wheelchair uphill techniques</t>
        </is>
      </c>
      <c r="C11919"/>
      <c r="D11919"/>
      <c r="E11919" t="inlineStr">
        <is>
          <t>https://www.youtube.com/results?search_query=Pushing+a+wheelchair+uphill+techniques&amp;sp=EgQgAXAB</t>
        </is>
      </c>
    </row>
    <row r="11920" ht="25.5" customHeight="1">
      <c r="A11920" t="inlineStr">
        <is>
          <t>pushing wheelchair</t>
        </is>
      </c>
      <c r="B11920" t="inlineStr">
        <is>
          <t>Downhill wheelchair pushing control methods</t>
        </is>
      </c>
      <c r="C11920"/>
      <c r="D11920"/>
      <c r="E11920" t="inlineStr">
        <is>
          <t>https://www.youtube.com/results?search_query=Downhill+wheelchair+pushing+control+methods&amp;sp=EgQgAXAB</t>
        </is>
      </c>
    </row>
    <row r="11921" ht="25.5" customHeight="1">
      <c r="A11921" t="inlineStr">
        <is>
          <t>pushing wheelchair</t>
        </is>
      </c>
      <c r="B11921" t="inlineStr">
        <is>
          <t>Navigating obstacles while pushing a wheelchair</t>
        </is>
      </c>
      <c r="C11921"/>
      <c r="D11921"/>
      <c r="E11921" t="inlineStr">
        <is>
          <t>https://www.youtube.com/results?search_query=Navigating+obstacles+while+pushing+a+wheelchair&amp;sp=EgQgAXAB</t>
        </is>
      </c>
    </row>
    <row r="11922" ht="25.5" customHeight="1">
      <c r="A11922" t="inlineStr">
        <is>
          <t>pushing wheelchair</t>
        </is>
      </c>
      <c r="B11922" t="inlineStr">
        <is>
          <t>Exercises for pushing a wheelchair</t>
        </is>
      </c>
      <c r="C11922"/>
      <c r="D11922"/>
      <c r="E11922" t="inlineStr">
        <is>
          <t>https://www.youtube.com/results?search_query=Exercises+for+pushing+a+wheelchair&amp;sp=EgQgAXAB</t>
        </is>
      </c>
    </row>
    <row r="11923" ht="25.5" customHeight="1">
      <c r="A11923" t="inlineStr">
        <is>
          <t>pushing wheelchair</t>
        </is>
      </c>
      <c r="B11923" t="inlineStr">
        <is>
          <t>Tips for pushing a wheelchair over long distances</t>
        </is>
      </c>
      <c r="C11923"/>
      <c r="D11923"/>
      <c r="E11923" t="inlineStr">
        <is>
          <t>https://www.youtube.com/results?search_query=Tips+for+pushing+a+wheelchair+over+long+distances&amp;sp=EgQgAXAB</t>
        </is>
      </c>
    </row>
    <row r="11924" ht="25.5" customHeight="1">
      <c r="A11924" t="inlineStr">
        <is>
          <t>ski jumping</t>
        </is>
      </c>
      <c r="B11924" t="inlineStr">
        <is>
          <t>How to start ski jumping for beginners</t>
        </is>
      </c>
      <c r="C11924"/>
      <c r="D11924"/>
      <c r="E11924" t="inlineStr">
        <is>
          <t>https://www.youtube.com/results?search_query=How+to+start+ski+jumping+for+beginners&amp;sp=EgQgAXAB</t>
        </is>
      </c>
    </row>
    <row r="11925" ht="25.5" customHeight="1">
      <c r="A11925" t="inlineStr">
        <is>
          <t>ski jumping</t>
        </is>
      </c>
      <c r="B11925" t="inlineStr">
        <is>
          <t>Day in the life of a professional ski jumper</t>
        </is>
      </c>
      <c r="C11925"/>
      <c r="D11925"/>
      <c r="E11925" t="inlineStr">
        <is>
          <t>https://www.youtube.com/results?search_query=Day+in+the+life+of+a+professional+ski+jumper&amp;sp=EgQgAXAB</t>
        </is>
      </c>
    </row>
    <row r="11926" ht="25.5" customHeight="1">
      <c r="A11926" t="inlineStr">
        <is>
          <t>ski jumping</t>
        </is>
      </c>
      <c r="B11926" t="inlineStr">
        <is>
          <t>Training for ski jumping: what to expect</t>
        </is>
      </c>
      <c r="C11926"/>
      <c r="D11926"/>
      <c r="E11926" t="inlineStr">
        <is>
          <t>https://www.youtube.com/results?search_query=Training+for+ski+jumping:+what+to+expect&amp;sp=EgQgAXAB</t>
        </is>
      </c>
    </row>
    <row r="11927" ht="25.5" customHeight="1">
      <c r="A11927" t="inlineStr">
        <is>
          <t>ski jumping</t>
        </is>
      </c>
      <c r="B11927" t="inlineStr">
        <is>
          <t>Ski jumping techniques explained</t>
        </is>
      </c>
      <c r="C11927"/>
      <c r="D11927"/>
      <c r="E11927" t="inlineStr">
        <is>
          <t>https://www.youtube.com/results?search_query=Ski+jumping+techniques+explained&amp;sp=EgQgAXAB</t>
        </is>
      </c>
    </row>
    <row r="11928" ht="25.5" customHeight="1">
      <c r="A11928" t="inlineStr">
        <is>
          <t>ski jumping</t>
        </is>
      </c>
      <c r="B11928" t="inlineStr">
        <is>
          <t>Tips on improving ski jumping skills</t>
        </is>
      </c>
      <c r="C11928"/>
      <c r="D11928"/>
      <c r="E11928" t="inlineStr">
        <is>
          <t>https://www.youtube.com/results?search_query=Tips+on+improving+ski+jumping+skills&amp;sp=EgQgAXAB</t>
        </is>
      </c>
    </row>
    <row r="11929" ht="25.5" customHeight="1">
      <c r="A11929" t="inlineStr">
        <is>
          <t>ski jumping</t>
        </is>
      </c>
      <c r="B11929" t="inlineStr">
        <is>
          <t>Behind the scene of a ski jumping competition</t>
        </is>
      </c>
      <c r="C11929"/>
      <c r="D11929"/>
      <c r="E11929" t="inlineStr">
        <is>
          <t>https://www.youtube.com/results?search_query=Behind+the+scene+of+a+ski+jumping+competition&amp;sp=EgQgAXAB</t>
        </is>
      </c>
    </row>
    <row r="11930" ht="25.5" customHeight="1">
      <c r="A11930" t="inlineStr">
        <is>
          <t>ski jumping</t>
        </is>
      </c>
      <c r="B11930" t="inlineStr">
        <is>
          <t>Ski jumping fails and how to avoid them</t>
        </is>
      </c>
      <c r="C11930"/>
      <c r="D11930"/>
      <c r="E11930" t="inlineStr">
        <is>
          <t>https://www.youtube.com/results?search_query=Ski+jumping+fails+and+how+to+avoid+them&amp;sp=EgQgAXAB</t>
        </is>
      </c>
    </row>
    <row r="11931" ht="25.5" customHeight="1">
      <c r="A11931" t="inlineStr">
        <is>
          <t>ski jumping</t>
        </is>
      </c>
      <c r="B11931" t="inlineStr">
        <is>
          <t>Ski jumping equipment: what you need</t>
        </is>
      </c>
      <c r="C11931"/>
      <c r="D11931"/>
      <c r="E11931" t="inlineStr">
        <is>
          <t>https://www.youtube.com/results?search_query=Ski+jumping+equipment:+what+you+need&amp;sp=EgQgAXAB</t>
        </is>
      </c>
    </row>
    <row r="11932" ht="25.5" customHeight="1">
      <c r="A11932" t="inlineStr">
        <is>
          <t>ski jumping</t>
        </is>
      </c>
      <c r="B11932" t="inlineStr">
        <is>
          <t>Ski jumping records and the athletes who set them</t>
        </is>
      </c>
      <c r="C11932"/>
      <c r="D11932"/>
      <c r="E11932" t="inlineStr">
        <is>
          <t>https://www.youtube.com/results?search_query=Ski+jumping+records+and+the+athletes+who+set+them&amp;sp=EgQgAXAB</t>
        </is>
      </c>
    </row>
    <row r="11933" ht="25.5" customHeight="1">
      <c r="A11933" t="inlineStr">
        <is>
          <t>ski jumping</t>
        </is>
      </c>
      <c r="B11933" t="inlineStr">
        <is>
          <t>Safety measures in ski jumping: A comprehensive guide</t>
        </is>
      </c>
      <c r="C11933"/>
      <c r="D11933"/>
      <c r="E11933" t="inlineStr">
        <is>
          <t>https://www.youtube.com/results?search_query=Safety+measures+in+ski+jumping:+A+comprehensive+guide&amp;sp=EgQgAXAB</t>
        </is>
      </c>
    </row>
    <row r="11934" ht="25.5" customHeight="1">
      <c r="A11934" t="inlineStr">
        <is>
          <t>playing cymbals</t>
        </is>
      </c>
      <c r="B11934" t="inlineStr">
        <is>
          <t>How to play cymbals for beginners</t>
        </is>
      </c>
      <c r="C11934"/>
      <c r="D11934"/>
      <c r="E11934" t="inlineStr">
        <is>
          <t>https://www.youtube.com/results?search_query=How+to+play+cymbals+for+beginners&amp;sp=EgQgAXAB</t>
        </is>
      </c>
    </row>
    <row r="11935" ht="25.5" customHeight="1">
      <c r="A11935" t="inlineStr">
        <is>
          <t>playing cymbals</t>
        </is>
      </c>
      <c r="B11935" t="inlineStr">
        <is>
          <t>Techniques for playing cymbals in a band</t>
        </is>
      </c>
      <c r="C11935"/>
      <c r="D11935"/>
      <c r="E11935" t="inlineStr">
        <is>
          <t>https://www.youtube.com/results?search_query=Techniques+for+playing+cymbals+in+a+band&amp;sp=EgQgAXAB</t>
        </is>
      </c>
    </row>
    <row r="11936" ht="25.5" customHeight="1">
      <c r="A11936" t="inlineStr">
        <is>
          <t>playing cymbals</t>
        </is>
      </c>
      <c r="B11936" t="inlineStr">
        <is>
          <t>Cymbals playing tutorial for advanced players</t>
        </is>
      </c>
      <c r="C11936"/>
      <c r="D11936"/>
      <c r="E11936" t="inlineStr">
        <is>
          <t>https://www.youtube.com/results?search_query=Cymbals+playing+tutorial+for+advanced+players&amp;sp=EgQgAXAB</t>
        </is>
      </c>
    </row>
    <row r="11937" ht="25.5" customHeight="1">
      <c r="A11937" t="inlineStr">
        <is>
          <t>playing cymbals</t>
        </is>
      </c>
      <c r="B11937" t="inlineStr">
        <is>
          <t>Day in the life of a professional cymbal player</t>
        </is>
      </c>
      <c r="C11937"/>
      <c r="D11937"/>
      <c r="E11937" t="inlineStr">
        <is>
          <t>https://www.youtube.com/results?search_query=Day+in+the+life+of+a+professional+cymbal+player&amp;sp=EgQgAXAB</t>
        </is>
      </c>
    </row>
    <row r="11938" ht="25.5" customHeight="1">
      <c r="A11938" t="inlineStr">
        <is>
          <t>playing cymbals</t>
        </is>
      </c>
      <c r="B11938" t="inlineStr">
        <is>
          <t>Best cymbals for playing rock music</t>
        </is>
      </c>
      <c r="C11938"/>
      <c r="D11938"/>
      <c r="E11938" t="inlineStr">
        <is>
          <t>https://www.youtube.com/results?search_query=Best+cymbals+for+playing+rock+music&amp;sp=EgQgAXAB</t>
        </is>
      </c>
    </row>
    <row r="11939" ht="25.5" customHeight="1">
      <c r="A11939" t="inlineStr">
        <is>
          <t>playing cymbals</t>
        </is>
      </c>
      <c r="B11939" t="inlineStr">
        <is>
          <t>Proper way to hold and strike cymbals</t>
        </is>
      </c>
      <c r="C11939"/>
      <c r="D11939"/>
      <c r="E11939" t="inlineStr">
        <is>
          <t>https://www.youtube.com/results?search_query=Proper+way+to+hold+and+strike+cymbals&amp;sp=EgQgAXAB</t>
        </is>
      </c>
    </row>
    <row r="11940" ht="25.5" customHeight="1">
      <c r="A11940" t="inlineStr">
        <is>
          <t>playing cymbals</t>
        </is>
      </c>
      <c r="B11940" t="inlineStr">
        <is>
          <t>Playing cymbals in a symphony orchestra</t>
        </is>
      </c>
      <c r="C11940"/>
      <c r="D11940"/>
      <c r="E11940" t="inlineStr">
        <is>
          <t>https://www.youtube.com/results?search_query=Playing+cymbals+in+a+symphony+orchestra&amp;sp=EgQgAXAB</t>
        </is>
      </c>
    </row>
    <row r="11941" ht="25.5" customHeight="1">
      <c r="A11941" t="inlineStr">
        <is>
          <t>playing cymbals</t>
        </is>
      </c>
      <c r="B11941" t="inlineStr">
        <is>
          <t>Methods for playing cymbals in jazz music</t>
        </is>
      </c>
      <c r="C11941"/>
      <c r="D11941"/>
      <c r="E11941" t="inlineStr">
        <is>
          <t>https://www.youtube.com/results?search_query=Methods+for+playing+cymbals+in+jazz+music&amp;sp=EgQgAXAB</t>
        </is>
      </c>
    </row>
    <row r="11942" ht="25.5" customHeight="1">
      <c r="A11942" t="inlineStr">
        <is>
          <t>playing cymbals</t>
        </is>
      </c>
      <c r="B11942" t="inlineStr">
        <is>
          <t>Cymbals playing techniques in marching band</t>
        </is>
      </c>
      <c r="C11942"/>
      <c r="D11942"/>
      <c r="E11942" t="inlineStr">
        <is>
          <t>https://www.youtube.com/results?search_query=Cymbals+playing+techniques+in+marching+band&amp;sp=EgQgAXAB</t>
        </is>
      </c>
    </row>
    <row r="11943" ht="25.5" customHeight="1">
      <c r="A11943" t="inlineStr">
        <is>
          <t>playing cymbals</t>
        </is>
      </c>
      <c r="B11943" t="inlineStr">
        <is>
          <t>Difference between crash and ride cymbals playing techniques</t>
        </is>
      </c>
      <c r="C11943"/>
      <c r="D11943"/>
      <c r="E11943" t="inlineStr">
        <is>
          <t>https://www.youtube.com/results?search_query=Difference+between+crash+and+ride+cymbals+playing+techniques&amp;sp=EgQgAXAB</t>
        </is>
      </c>
    </row>
    <row r="11944" ht="25.5" customHeight="1">
      <c r="A11944" t="inlineStr">
        <is>
          <t>contact juggling</t>
        </is>
      </c>
      <c r="B11944" t="inlineStr">
        <is>
          <t>How to start contact juggling for beginners</t>
        </is>
      </c>
      <c r="C11944"/>
      <c r="D11944"/>
      <c r="E11944" t="inlineStr">
        <is>
          <t>https://www.youtube.com/results?search_query=How+to+start+contact+juggling+for+beginners&amp;sp=EgQgAXAB</t>
        </is>
      </c>
    </row>
    <row r="11945" ht="25.5" customHeight="1">
      <c r="A11945" t="inlineStr">
        <is>
          <t>contact juggling</t>
        </is>
      </c>
      <c r="B11945" t="inlineStr">
        <is>
          <t>Advanced techniques in contact juggling</t>
        </is>
      </c>
      <c r="C11945"/>
      <c r="D11945"/>
      <c r="E11945" t="inlineStr">
        <is>
          <t>https://www.youtube.com/results?search_query=Advanced+techniques+in+contact+juggling&amp;sp=EgQgAXAB</t>
        </is>
      </c>
    </row>
    <row r="11946" ht="25.5" customHeight="1">
      <c r="A11946" t="inlineStr">
        <is>
          <t>contact juggling</t>
        </is>
      </c>
      <c r="B11946" t="inlineStr">
        <is>
          <t>Day in the life of a professional contact juggler</t>
        </is>
      </c>
      <c r="C11946"/>
      <c r="D11946"/>
      <c r="E11946" t="inlineStr">
        <is>
          <t>https://www.youtube.com/results?search_query=Day+in+the+life+of+a+professional+contact+juggler&amp;sp=EgQgAXAB</t>
        </is>
      </c>
    </row>
    <row r="11947" ht="25.5" customHeight="1">
      <c r="A11947" t="inlineStr">
        <is>
          <t>contact juggling</t>
        </is>
      </c>
      <c r="B11947" t="inlineStr">
        <is>
          <t>Tips and tricks for better contact juggling</t>
        </is>
      </c>
      <c r="C11947"/>
      <c r="D11947"/>
      <c r="E11947" t="inlineStr">
        <is>
          <t>https://www.youtube.com/results?search_query=Tips+and+tricks+for+better+contact+juggling&amp;sp=EgQgAXAB</t>
        </is>
      </c>
    </row>
    <row r="11948" ht="25.5" customHeight="1">
      <c r="A11948" t="inlineStr">
        <is>
          <t>contact juggling</t>
        </is>
      </c>
      <c r="B11948" t="inlineStr">
        <is>
          <t>Best tools and balls for contact juggling</t>
        </is>
      </c>
      <c r="C11948"/>
      <c r="D11948"/>
      <c r="E11948" t="inlineStr">
        <is>
          <t>https://www.youtube.com/results?search_query=Best+tools+and+balls+for+contact+juggling&amp;sp=EgQgAXAB</t>
        </is>
      </c>
    </row>
    <row r="11949" ht="25.5" customHeight="1">
      <c r="A11949" t="inlineStr">
        <is>
          <t>contact juggling</t>
        </is>
      </c>
      <c r="B11949" t="inlineStr">
        <is>
          <t>The history of contact juggling</t>
        </is>
      </c>
      <c r="C11949"/>
      <c r="D11949"/>
      <c r="E11949" t="inlineStr">
        <is>
          <t>https://www.youtube.com/results?search_query=The+history+of+contact+juggling&amp;sp=EgQgAXAB</t>
        </is>
      </c>
    </row>
    <row r="11950" ht="25.5" customHeight="1">
      <c r="A11950" t="inlineStr">
        <is>
          <t>contact juggling</t>
        </is>
      </c>
      <c r="B11950" t="inlineStr">
        <is>
          <t>Mastering contact juggling: Comprehensive guide</t>
        </is>
      </c>
      <c r="C11950"/>
      <c r="D11950"/>
      <c r="E11950" t="inlineStr">
        <is>
          <t>https://www.youtube.com/results?search_query=Mastering+contact+juggling:+Comprehensive+guide&amp;sp=EgQgAXAB</t>
        </is>
      </c>
    </row>
    <row r="11951" ht="25.5" customHeight="1">
      <c r="A11951" t="inlineStr">
        <is>
          <t>contact juggling</t>
        </is>
      </c>
      <c r="B11951" t="inlineStr">
        <is>
          <t>Contact juggling moves to impress</t>
        </is>
      </c>
      <c r="C11951"/>
      <c r="D11951"/>
      <c r="E11951" t="inlineStr">
        <is>
          <t>https://www.youtube.com/results?search_query=Contact+juggling+moves+to+impress&amp;sp=EgQgAXAB</t>
        </is>
      </c>
    </row>
    <row r="11952" ht="25.5" customHeight="1">
      <c r="A11952" t="inlineStr">
        <is>
          <t>contact juggling</t>
        </is>
      </c>
      <c r="B11952" t="inlineStr">
        <is>
          <t>Train your arm for contact juggling</t>
        </is>
      </c>
      <c r="C11952"/>
      <c r="D11952"/>
      <c r="E11952" t="inlineStr">
        <is>
          <t>https://www.youtube.com/results?search_query=Train+your+arm+for+contact+juggling&amp;sp=EgQgAXAB</t>
        </is>
      </c>
    </row>
    <row r="11953" ht="25.5" customHeight="1">
      <c r="A11953" t="inlineStr">
        <is>
          <t>contact juggling</t>
        </is>
      </c>
      <c r="B11953" t="inlineStr">
        <is>
          <t>Contact juggling performances: Top ten.</t>
        </is>
      </c>
      <c r="C11953"/>
      <c r="D11953"/>
      <c r="E11953" t="inlineStr">
        <is>
          <t>https://www.youtube.com/results?search_query=Contact+juggling+performances:+Top+ten.&amp;sp=EgQgAXAB</t>
        </is>
      </c>
    </row>
    <row r="11954" ht="25.5" customHeight="1">
      <c r="A11954" t="inlineStr">
        <is>
          <t>climbing tree</t>
        </is>
      </c>
      <c r="B11954" t="inlineStr">
        <is>
          <t>How to climb a tree for beginners</t>
        </is>
      </c>
      <c r="C11954"/>
      <c r="D11954"/>
      <c r="E11954" t="inlineStr">
        <is>
          <t>https://www.youtube.com/results?search_query=How+to+climb+a+tree+for+beginners&amp;sp=EgQgAXAB</t>
        </is>
      </c>
    </row>
    <row r="11955" ht="25.5" customHeight="1">
      <c r="A11955" t="inlineStr">
        <is>
          <t>climbing tree</t>
        </is>
      </c>
      <c r="B11955" t="inlineStr">
        <is>
          <t>Safe techniques for tree climbing</t>
        </is>
      </c>
      <c r="C11955"/>
      <c r="D11955"/>
      <c r="E11955" t="inlineStr">
        <is>
          <t>https://www.youtube.com/results?search_query=Safe+techniques+for+tree+climbing&amp;sp=EgQgAXAB</t>
        </is>
      </c>
    </row>
    <row r="11956" ht="25.5" customHeight="1">
      <c r="A11956" t="inlineStr">
        <is>
          <t>climbing tree</t>
        </is>
      </c>
      <c r="B11956" t="inlineStr">
        <is>
          <t>Climbing tree without any equipment</t>
        </is>
      </c>
      <c r="C11956"/>
      <c r="D11956"/>
      <c r="E11956" t="inlineStr">
        <is>
          <t>https://www.youtube.com/results?search_query=Climbing+tree+without+any+equipment&amp;sp=EgQgAXAB</t>
        </is>
      </c>
    </row>
    <row r="11957" ht="25.5" customHeight="1">
      <c r="A11957" t="inlineStr">
        <is>
          <t>climbing tree</t>
        </is>
      </c>
      <c r="B11957" t="inlineStr">
        <is>
          <t>Tutorial on tree climbing</t>
        </is>
      </c>
      <c r="C11957"/>
      <c r="D11957"/>
      <c r="E11957" t="inlineStr">
        <is>
          <t>https://www.youtube.com/results?search_query=Tutorial+on+tree+climbing&amp;sp=EgQgAXAB</t>
        </is>
      </c>
    </row>
    <row r="11958" ht="25.5" customHeight="1">
      <c r="A11958" t="inlineStr">
        <is>
          <t>climbing tree</t>
        </is>
      </c>
      <c r="B11958" t="inlineStr">
        <is>
          <t>Professional arborist tree climbing</t>
        </is>
      </c>
      <c r="C11958"/>
      <c r="D11958"/>
      <c r="E11958" t="inlineStr">
        <is>
          <t>https://www.youtube.com/results?search_query=Professional+arborist+tree+climbing&amp;sp=EgQgAXAB</t>
        </is>
      </c>
    </row>
    <row r="11959" ht="25.5" customHeight="1">
      <c r="A11959" t="inlineStr">
        <is>
          <t>climbing tree</t>
        </is>
      </c>
      <c r="B11959" t="inlineStr">
        <is>
          <t>Basic tree climbing techniques</t>
        </is>
      </c>
      <c r="C11959"/>
      <c r="D11959"/>
      <c r="E11959" t="inlineStr">
        <is>
          <t>https://www.youtube.com/results?search_query=Basic+tree+climbing+techniques&amp;sp=EgQgAXAB</t>
        </is>
      </c>
    </row>
    <row r="11960" ht="25.5" customHeight="1">
      <c r="A11960" t="inlineStr">
        <is>
          <t>climbing tree</t>
        </is>
      </c>
      <c r="B11960" t="inlineStr">
        <is>
          <t>A day in the life of a tree climber</t>
        </is>
      </c>
      <c r="C11960"/>
      <c r="D11960"/>
      <c r="E11960" t="inlineStr">
        <is>
          <t>https://www.youtube.com/results?search_query=A+day+in+the+life+of+a+tree+climber&amp;sp=EgQgAXAB</t>
        </is>
      </c>
    </row>
    <row r="11961" ht="25.5" customHeight="1">
      <c r="A11961" t="inlineStr">
        <is>
          <t>climbing tree</t>
        </is>
      </c>
      <c r="B11961" t="inlineStr">
        <is>
          <t>Tree climbing tricks and tips</t>
        </is>
      </c>
      <c r="C11961"/>
      <c r="D11961"/>
      <c r="E11961" t="inlineStr">
        <is>
          <t>https://www.youtube.com/results?search_query=Tree+climbing+tricks+and+tips&amp;sp=EgQgAXAB</t>
        </is>
      </c>
    </row>
    <row r="11962" ht="25.5" customHeight="1">
      <c r="A11962" t="inlineStr">
        <is>
          <t>climbing tree</t>
        </is>
      </c>
      <c r="B11962" t="inlineStr">
        <is>
          <t>Documentary on tree climbing adventures</t>
        </is>
      </c>
      <c r="C11962"/>
      <c r="D11962"/>
      <c r="E11962" t="inlineStr">
        <is>
          <t>https://www.youtube.com/results?search_query=Documentary+on+tree+climbing+adventures&amp;sp=EgQgAXAB</t>
        </is>
      </c>
    </row>
    <row r="11963" ht="25.5" customHeight="1">
      <c r="A11963" t="inlineStr">
        <is>
          <t>climbing tree</t>
        </is>
      </c>
      <c r="B11963" t="inlineStr">
        <is>
          <t>Tree climbing competitions footage</t>
        </is>
      </c>
      <c r="C11963"/>
      <c r="D11963"/>
      <c r="E11963" t="inlineStr">
        <is>
          <t>https://www.youtube.com/results?search_query=Tree+climbing+competitions+footage&amp;sp=EgQgAXAB</t>
        </is>
      </c>
    </row>
    <row r="11964" ht="25.5" customHeight="1">
      <c r="A11964" t="inlineStr">
        <is>
          <t>falling off chair</t>
        </is>
      </c>
      <c r="B11964" t="inlineStr">
        <is>
          <t>How to fall safely from a chair</t>
        </is>
      </c>
      <c r="C11964"/>
      <c r="D11964"/>
      <c r="E11964" t="inlineStr">
        <is>
          <t>https://www.youtube.com/results?search_query=How+to+fall+safely+from+a+chair&amp;sp=EgQgAXAB</t>
        </is>
      </c>
    </row>
    <row r="11965" ht="25.5" customHeight="1">
      <c r="A11965" t="inlineStr">
        <is>
          <t>falling off chair</t>
        </is>
      </c>
      <c r="B11965" t="inlineStr">
        <is>
          <t>Falling off chair funny compilations</t>
        </is>
      </c>
      <c r="C11965"/>
      <c r="D11965"/>
      <c r="E11965" t="inlineStr">
        <is>
          <t>https://www.youtube.com/results?search_query=Falling+off+chair+funny+compilations&amp;sp=EgQgAXAB</t>
        </is>
      </c>
    </row>
    <row r="11966" ht="25.5" customHeight="1">
      <c r="A11966" t="inlineStr">
        <is>
          <t>falling off chair</t>
        </is>
      </c>
      <c r="B11966" t="inlineStr">
        <is>
          <t>Preventive measures to avoid falling off chair</t>
        </is>
      </c>
      <c r="C11966"/>
      <c r="D11966"/>
      <c r="E11966" t="inlineStr">
        <is>
          <t>https://www.youtube.com/results?search_query=Preventive+measures+to+avoid+falling+off+chair&amp;sp=EgQgAXAB</t>
        </is>
      </c>
    </row>
    <row r="11967" ht="25.5" customHeight="1">
      <c r="A11967" t="inlineStr">
        <is>
          <t>falling off chair</t>
        </is>
      </c>
      <c r="B11967" t="inlineStr">
        <is>
          <t>Day in the life of a stuntman falling from chairs</t>
        </is>
      </c>
      <c r="C11967"/>
      <c r="D11967"/>
      <c r="E11967" t="inlineStr">
        <is>
          <t>https://www.youtube.com/results?search_query=Day+in+the+life+of+a+stuntman+falling+from+chairs&amp;sp=EgQgAXAB</t>
        </is>
      </c>
    </row>
    <row r="11968" ht="25.5" customHeight="1">
      <c r="A11968" t="inlineStr">
        <is>
          <t>falling off chair</t>
        </is>
      </c>
      <c r="B11968" t="inlineStr">
        <is>
          <t>Falling off chair pranks and reactions</t>
        </is>
      </c>
      <c r="C11968"/>
      <c r="D11968"/>
      <c r="E11968" t="inlineStr">
        <is>
          <t>https://www.youtube.com/results?search_query=Falling+off+chair+pranks+and+reactions&amp;sp=EgQgAXAB</t>
        </is>
      </c>
    </row>
    <row r="11969" ht="25.5" customHeight="1">
      <c r="A11969" t="inlineStr">
        <is>
          <t>falling off chair</t>
        </is>
      </c>
      <c r="B11969" t="inlineStr">
        <is>
          <t>Office chair falls and how to handle them</t>
        </is>
      </c>
      <c r="C11969"/>
      <c r="D11969"/>
      <c r="E11969" t="inlineStr">
        <is>
          <t>https://www.youtube.com/results?search_query=Office+chair+falls+and+how+to+handle+them&amp;sp=EgQgAXAB</t>
        </is>
      </c>
    </row>
    <row r="11970" ht="25.5" customHeight="1">
      <c r="A11970" t="inlineStr">
        <is>
          <t>falling off chair</t>
        </is>
      </c>
      <c r="B11970" t="inlineStr">
        <is>
          <t>Physical therapy after falling off chair</t>
        </is>
      </c>
      <c r="C11970"/>
      <c r="D11970"/>
      <c r="E11970" t="inlineStr">
        <is>
          <t>https://www.youtube.com/results?search_query=Physical+therapy+after+falling+off+chair&amp;sp=EgQgAXAB</t>
        </is>
      </c>
    </row>
    <row r="11971" ht="25.5" customHeight="1">
      <c r="A11971" t="inlineStr">
        <is>
          <t>falling off chair</t>
        </is>
      </c>
      <c r="B11971" t="inlineStr">
        <is>
          <t>Best techniques to recover from chair fall</t>
        </is>
      </c>
      <c r="C11971"/>
      <c r="D11971"/>
      <c r="E11971" t="inlineStr">
        <is>
          <t>https://www.youtube.com/results?search_query=Best+techniques+to+recover+from+chair+fall&amp;sp=EgQgAXAB</t>
        </is>
      </c>
    </row>
    <row r="11972" ht="25.5" customHeight="1">
      <c r="A11972" t="inlineStr">
        <is>
          <t>falling off chair</t>
        </is>
      </c>
      <c r="B11972" t="inlineStr">
        <is>
          <t>Stunt falls: How professionals fall off chairs</t>
        </is>
      </c>
      <c r="C11972"/>
      <c r="D11972"/>
      <c r="E11972" t="inlineStr">
        <is>
          <t>https://www.youtube.com/results?search_query=Stunt+falls:+How+professionals+fall+off+chairs&amp;sp=EgQgAXAB</t>
        </is>
      </c>
    </row>
    <row r="11973" ht="25.5" customHeight="1">
      <c r="A11973" t="inlineStr">
        <is>
          <t>falling off chair</t>
        </is>
      </c>
      <c r="B11973" t="inlineStr">
        <is>
          <t>Epic fails: Falling off chair at work or home</t>
        </is>
      </c>
      <c r="C11973"/>
      <c r="D11973"/>
      <c r="E11973" t="inlineStr">
        <is>
          <t>https://www.youtube.com/results?search_query=Epic+fails:+Falling+off+chair+at+work+or+home&amp;sp=EgQgAXAB</t>
        </is>
      </c>
    </row>
    <row r="11974" ht="25.5" customHeight="1">
      <c r="A11974" t="inlineStr">
        <is>
          <t>disc golfing</t>
        </is>
      </c>
      <c r="B11974" t="inlineStr">
        <is>
          <t>How to play disc golf for beginners</t>
        </is>
      </c>
      <c r="C11974"/>
      <c r="D11974"/>
      <c r="E11974" t="inlineStr">
        <is>
          <t>https://www.youtube.com/results?search_query=How+to+play+disc+golf+for+beginners&amp;sp=EgQgAXAB</t>
        </is>
      </c>
    </row>
    <row r="11975" ht="25.5" customHeight="1">
      <c r="A11975" t="inlineStr">
        <is>
          <t>disc golfing</t>
        </is>
      </c>
      <c r="B11975" t="inlineStr">
        <is>
          <t>Techniques for perfect disc golf throw</t>
        </is>
      </c>
      <c r="C11975"/>
      <c r="D11975"/>
      <c r="E11975" t="inlineStr">
        <is>
          <t>https://www.youtube.com/results?search_query=Techniques+for+perfect+disc+golf+throw&amp;sp=EgQgAXAB</t>
        </is>
      </c>
    </row>
    <row r="11976" ht="25.5" customHeight="1">
      <c r="A11976" t="inlineStr">
        <is>
          <t>disc golfing</t>
        </is>
      </c>
      <c r="B11976" t="inlineStr">
        <is>
          <t>Day in the life of a professional disc golfer</t>
        </is>
      </c>
      <c r="C11976"/>
      <c r="D11976"/>
      <c r="E11976" t="inlineStr">
        <is>
          <t>https://www.youtube.com/results?search_query=Day+in+the+life+of+a+professional+disc+golfer&amp;sp=EgQgAXAB</t>
        </is>
      </c>
    </row>
    <row r="11977" ht="25.5" customHeight="1">
      <c r="A11977" t="inlineStr">
        <is>
          <t>disc golfing</t>
        </is>
      </c>
      <c r="B11977" t="inlineStr">
        <is>
          <t>Disc golfing tips and tricks</t>
        </is>
      </c>
      <c r="C11977"/>
      <c r="D11977"/>
      <c r="E11977" t="inlineStr">
        <is>
          <t>https://www.youtube.com/results?search_query=Disc+golfing+tips+and+tricks&amp;sp=EgQgAXAB</t>
        </is>
      </c>
    </row>
    <row r="11978" ht="25.5" customHeight="1">
      <c r="A11978" t="inlineStr">
        <is>
          <t>disc golfing</t>
        </is>
      </c>
      <c r="B11978" t="inlineStr">
        <is>
          <t>Best practices in disc golfing</t>
        </is>
      </c>
      <c r="C11978"/>
      <c r="D11978"/>
      <c r="E11978" t="inlineStr">
        <is>
          <t>https://www.youtube.com/results?search_query=Best+practices+in+disc+golfing&amp;sp=EgQgAXAB</t>
        </is>
      </c>
    </row>
    <row r="11979" ht="25.5" customHeight="1">
      <c r="A11979" t="inlineStr">
        <is>
          <t>disc golfing</t>
        </is>
      </c>
      <c r="B11979" t="inlineStr">
        <is>
          <t>Major tournaments in disc golf highlights</t>
        </is>
      </c>
      <c r="C11979"/>
      <c r="D11979"/>
      <c r="E11979" t="inlineStr">
        <is>
          <t>https://www.youtube.com/results?search_query=Major+tournaments+in+disc+golf+highlights&amp;sp=EgQgAXAB</t>
        </is>
      </c>
    </row>
    <row r="11980" ht="25.5" customHeight="1">
      <c r="A11980" t="inlineStr">
        <is>
          <t>disc golfing</t>
        </is>
      </c>
      <c r="B11980" t="inlineStr">
        <is>
          <t>Difference between disc golf and regular golf</t>
        </is>
      </c>
      <c r="C11980"/>
      <c r="D11980"/>
      <c r="E11980" t="inlineStr">
        <is>
          <t>https://www.youtube.com/results?search_query=Difference+between+disc+golf+and+regular+golf&amp;sp=EgQgAXAB</t>
        </is>
      </c>
    </row>
    <row r="11981" ht="25.5" customHeight="1">
      <c r="A11981" t="inlineStr">
        <is>
          <t>disc golfing</t>
        </is>
      </c>
      <c r="B11981" t="inlineStr">
        <is>
          <t>Disc golfing exercise and fitness benefits</t>
        </is>
      </c>
      <c r="C11981"/>
      <c r="D11981"/>
      <c r="E11981" t="inlineStr">
        <is>
          <t>https://www.youtube.com/results?search_query=Disc+golfing+exercise+and+fitness+benefits&amp;sp=EgQgAXAB</t>
        </is>
      </c>
    </row>
    <row r="11982" ht="25.5" customHeight="1">
      <c r="A11982" t="inlineStr">
        <is>
          <t>disc golfing</t>
        </is>
      </c>
      <c r="B11982" t="inlineStr">
        <is>
          <t>Disc golf courses around the world</t>
        </is>
      </c>
      <c r="C11982"/>
      <c r="D11982"/>
      <c r="E11982" t="inlineStr">
        <is>
          <t>https://www.youtube.com/results?search_query=Disc+golf+courses+around+the+world&amp;sp=EgQgAXAB</t>
        </is>
      </c>
    </row>
    <row r="11983" ht="25.5" customHeight="1">
      <c r="A11983" t="inlineStr">
        <is>
          <t>disc golfing</t>
        </is>
      </c>
      <c r="B11983" t="inlineStr">
        <is>
          <t>Improving your disc golfing skills</t>
        </is>
      </c>
      <c r="C11983"/>
      <c r="D11983"/>
      <c r="E11983" t="inlineStr">
        <is>
          <t>https://www.youtube.com/results?search_query=Improving+your+disc+golfing+skills&amp;sp=EgQgAXAB</t>
        </is>
      </c>
    </row>
    <row r="11984" ht="25.5" customHeight="1">
      <c r="A11984" t="inlineStr">
        <is>
          <t>playing harmonica</t>
        </is>
      </c>
      <c r="B11984" t="inlineStr">
        <is>
          <t>How to play harmonica for beginners</t>
        </is>
      </c>
      <c r="C11984"/>
      <c r="D11984"/>
      <c r="E11984" t="inlineStr">
        <is>
          <t>https://www.youtube.com/results?search_query=How+to+play+harmonica+for+beginners&amp;sp=EgQgAXAB</t>
        </is>
      </c>
    </row>
    <row r="11985" ht="25.5" customHeight="1">
      <c r="A11985" t="inlineStr">
        <is>
          <t>playing harmonica</t>
        </is>
      </c>
      <c r="B11985" t="inlineStr">
        <is>
          <t>Best techniques for playing harmonica</t>
        </is>
      </c>
      <c r="C11985"/>
      <c r="D11985"/>
      <c r="E11985" t="inlineStr">
        <is>
          <t>https://www.youtube.com/results?search_query=Best+techniques+for+playing+harmonica&amp;sp=EgQgAXAB</t>
        </is>
      </c>
    </row>
    <row r="11986" ht="25.5" customHeight="1">
      <c r="A11986" t="inlineStr">
        <is>
          <t>playing harmonica</t>
        </is>
      </c>
      <c r="B11986" t="inlineStr">
        <is>
          <t>Day in the life of a professional harmonica player</t>
        </is>
      </c>
      <c r="C11986"/>
      <c r="D11986"/>
      <c r="E11986" t="inlineStr">
        <is>
          <t>https://www.youtube.com/results?search_query=Day+in+the+life+of+a+professional+harmonica+player&amp;sp=EgQgAXAB</t>
        </is>
      </c>
    </row>
    <row r="11987" ht="25.5" customHeight="1">
      <c r="A11987" t="inlineStr">
        <is>
          <t>playing harmonica</t>
        </is>
      </c>
      <c r="B11987" t="inlineStr">
        <is>
          <t>Learning to play blues on harmonica</t>
        </is>
      </c>
      <c r="C11987"/>
      <c r="D11987"/>
      <c r="E11987" t="inlineStr">
        <is>
          <t>https://www.youtube.com/results?search_query=Learning+to+play+blues+on+harmonica&amp;sp=EgQgAXAB</t>
        </is>
      </c>
    </row>
    <row r="11988" ht="25.5" customHeight="1">
      <c r="A11988" t="inlineStr">
        <is>
          <t>playing harmonica</t>
        </is>
      </c>
      <c r="B11988" t="inlineStr">
        <is>
          <t>Tips and tricks for playing harmonica</t>
        </is>
      </c>
      <c r="C11988"/>
      <c r="D11988"/>
      <c r="E11988" t="inlineStr">
        <is>
          <t>https://www.youtube.com/results?search_query=Tips+and+tricks+for+playing+harmonica&amp;sp=EgQgAXAB</t>
        </is>
      </c>
    </row>
    <row r="11989" ht="25.5" customHeight="1">
      <c r="A11989" t="inlineStr">
        <is>
          <t>playing harmonica</t>
        </is>
      </c>
      <c r="B11989" t="inlineStr">
        <is>
          <t>Melodies to play on harmonica</t>
        </is>
      </c>
      <c r="C11989"/>
      <c r="D11989"/>
      <c r="E11989" t="inlineStr">
        <is>
          <t>https://www.youtube.com/results?search_query=Melodies+to+play+on+harmonica&amp;sp=EgQgAXAB</t>
        </is>
      </c>
    </row>
    <row r="11990" ht="25.5" customHeight="1">
      <c r="A11990" t="inlineStr">
        <is>
          <t>playing harmonica</t>
        </is>
      </c>
      <c r="B11990" t="inlineStr">
        <is>
          <t>Practicing harmonica daily exercise routine</t>
        </is>
      </c>
      <c r="C11990"/>
      <c r="D11990"/>
      <c r="E11990" t="inlineStr">
        <is>
          <t>https://www.youtube.com/results?search_query=Practicing+harmonica+daily+exercise+routine&amp;sp=EgQgAXAB</t>
        </is>
      </c>
    </row>
    <row r="11991" ht="25.5" customHeight="1">
      <c r="A11991" t="inlineStr">
        <is>
          <t>playing harmonica</t>
        </is>
      </c>
      <c r="B11991" t="inlineStr">
        <is>
          <t>Keeping rhythm when playing harmonica</t>
        </is>
      </c>
      <c r="C11991"/>
      <c r="D11991"/>
      <c r="E11991" t="inlineStr">
        <is>
          <t>https://www.youtube.com/results?search_query=Keeping+rhythm+when+playing+harmonica&amp;sp=EgQgAXAB</t>
        </is>
      </c>
    </row>
    <row r="11992" ht="25.5" customHeight="1">
      <c r="A11992" t="inlineStr">
        <is>
          <t>playing harmonica</t>
        </is>
      </c>
      <c r="B11992" t="inlineStr">
        <is>
          <t>Improving breath control while playing harmonica</t>
        </is>
      </c>
      <c r="C11992"/>
      <c r="D11992"/>
      <c r="E11992" t="inlineStr">
        <is>
          <t>https://www.youtube.com/results?search_query=Improving+breath+control+while+playing+harmonica&amp;sp=EgQgAXAB</t>
        </is>
      </c>
    </row>
    <row r="11993" ht="25.5" customHeight="1">
      <c r="A11993" t="inlineStr">
        <is>
          <t>playing harmonica</t>
        </is>
      </c>
      <c r="B11993" t="inlineStr">
        <is>
          <t>Harmonica playing lessons for intermediate players</t>
        </is>
      </c>
      <c r="C11993"/>
      <c r="D11993"/>
      <c r="E11993" t="inlineStr">
        <is>
          <t>https://www.youtube.com/results?search_query=Harmonica+playing+lessons+for+intermediate+players&amp;sp=EgQgAXAB</t>
        </is>
      </c>
    </row>
    <row r="11994" ht="25.5" customHeight="1">
      <c r="A11994" t="inlineStr">
        <is>
          <t>skiing mono</t>
        </is>
      </c>
      <c r="B11994" t="inlineStr">
        <is>
          <t>How to start mono skiing</t>
        </is>
      </c>
      <c r="C11994"/>
      <c r="D11994"/>
      <c r="E11994" t="inlineStr">
        <is>
          <t>https://www.youtube.com/results?search_query=How+to+start+mono+skiing&amp;sp=EgQgAXAB</t>
        </is>
      </c>
    </row>
    <row r="11995" ht="25.5" customHeight="1">
      <c r="A11995" t="inlineStr">
        <is>
          <t>skiing mono</t>
        </is>
      </c>
      <c r="B11995" t="inlineStr">
        <is>
          <t>Mono skiing for beginners tutorial</t>
        </is>
      </c>
      <c r="C11995"/>
      <c r="D11995"/>
      <c r="E11995" t="inlineStr">
        <is>
          <t>https://www.youtube.com/results?search_query=Mono+skiing+for+beginners+tutorial&amp;sp=EgQgAXAB</t>
        </is>
      </c>
    </row>
    <row r="11996" ht="25.5" customHeight="1">
      <c r="A11996" t="inlineStr">
        <is>
          <t>skiing mono</t>
        </is>
      </c>
      <c r="B11996" t="inlineStr">
        <is>
          <t>Pro tips for mono skiing</t>
        </is>
      </c>
      <c r="C11996"/>
      <c r="D11996"/>
      <c r="E11996" t="inlineStr">
        <is>
          <t>https://www.youtube.com/results?search_query=Pro+tips+for+mono+skiing&amp;sp=EgQgAXAB</t>
        </is>
      </c>
    </row>
    <row r="11997" ht="25.5" customHeight="1">
      <c r="A11997" t="inlineStr">
        <is>
          <t>skiing mono</t>
        </is>
      </c>
      <c r="B11997" t="inlineStr">
        <is>
          <t>Day in the life of a mono skier</t>
        </is>
      </c>
      <c r="C11997"/>
      <c r="D11997"/>
      <c r="E11997" t="inlineStr">
        <is>
          <t>https://www.youtube.com/results?search_query=Day+in+the+life+of+a+mono+skier&amp;sp=EgQgAXAB</t>
        </is>
      </c>
    </row>
    <row r="11998" ht="25.5" customHeight="1">
      <c r="A11998" t="inlineStr">
        <is>
          <t>skiing mono</t>
        </is>
      </c>
      <c r="B11998" t="inlineStr">
        <is>
          <t>Understanding mono ski equipment</t>
        </is>
      </c>
      <c r="C11998"/>
      <c r="D11998"/>
      <c r="E11998" t="inlineStr">
        <is>
          <t>https://www.youtube.com/results?search_query=Understanding+mono+ski+equipment&amp;sp=EgQgAXAB</t>
        </is>
      </c>
    </row>
    <row r="11999" ht="25.5" customHeight="1">
      <c r="A11999" t="inlineStr">
        <is>
          <t>skiing mono</t>
        </is>
      </c>
      <c r="B11999" t="inlineStr">
        <is>
          <t>Training exercises for mono skiing</t>
        </is>
      </c>
      <c r="C11999"/>
      <c r="D11999"/>
      <c r="E11999" t="inlineStr">
        <is>
          <t>https://www.youtube.com/results?search_query=Training+exercises+for+mono+skiing&amp;sp=EgQgAXAB</t>
        </is>
      </c>
    </row>
    <row r="12000" ht="25.5" customHeight="1">
      <c r="A12000" t="inlineStr">
        <is>
          <t>skiing mono</t>
        </is>
      </c>
      <c r="B12000" t="inlineStr">
        <is>
          <t>Documentary on mono skiing history</t>
        </is>
      </c>
      <c r="C12000"/>
      <c r="D12000"/>
      <c r="E12000" t="inlineStr">
        <is>
          <t>https://www.youtube.com/results?search_query=Documentary+on+mono+skiing+history&amp;sp=EgQgAXAB</t>
        </is>
      </c>
    </row>
    <row r="12001" ht="25.5" customHeight="1">
      <c r="A12001" t="inlineStr">
        <is>
          <t>skiing mono</t>
        </is>
      </c>
      <c r="B12001" t="inlineStr">
        <is>
          <t>World mono skiing championships highlights</t>
        </is>
      </c>
      <c r="C12001"/>
      <c r="D12001"/>
      <c r="E12001" t="inlineStr">
        <is>
          <t>https://www.youtube.com/results?search_query=World+mono+skiing+championships+highlights&amp;sp=EgQgAXAB</t>
        </is>
      </c>
    </row>
    <row r="12002" ht="25.5" customHeight="1">
      <c r="A12002" t="inlineStr">
        <is>
          <t>skiing mono</t>
        </is>
      </c>
      <c r="B12002" t="inlineStr">
        <is>
          <t>Mono skiing techniques and tricks</t>
        </is>
      </c>
      <c r="C12002"/>
      <c r="D12002"/>
      <c r="E12002" t="inlineStr">
        <is>
          <t>https://www.youtube.com/results?search_query=Mono+skiing+techniques+and+tricks&amp;sp=EgQgAXAB</t>
        </is>
      </c>
    </row>
    <row r="12003" ht="25.5" customHeight="1">
      <c r="A12003" t="inlineStr">
        <is>
          <t>skiing mono</t>
        </is>
      </c>
      <c r="B12003" t="inlineStr">
        <is>
          <t>Professional mono skier interview</t>
        </is>
      </c>
      <c r="C12003"/>
      <c r="D12003"/>
      <c r="E12003" t="inlineStr">
        <is>
          <t>https://www.youtube.com/results?search_query=Professional+mono+skier+interview&amp;sp=EgQgAXAB</t>
        </is>
      </c>
    </row>
    <row r="12004" ht="25.5" customHeight="1">
      <c r="A12004" t="inlineStr">
        <is>
          <t>putting on lipstick</t>
        </is>
      </c>
      <c r="B12004" t="inlineStr">
        <is>
          <t>How to apply lipstick for beginners</t>
        </is>
      </c>
      <c r="C12004"/>
      <c r="D12004"/>
      <c r="E12004" t="inlineStr">
        <is>
          <t>https://www.youtube.com/results?search_query=How+to+apply+lipstick+for+beginners&amp;sp=EgQgAXAB</t>
        </is>
      </c>
    </row>
    <row r="12005" ht="25.5" customHeight="1">
      <c r="A12005" t="inlineStr">
        <is>
          <t>putting on lipstick</t>
        </is>
      </c>
      <c r="B12005" t="inlineStr">
        <is>
          <t>Tips for perfect lipstick application</t>
        </is>
      </c>
      <c r="C12005"/>
      <c r="D12005"/>
      <c r="E12005" t="inlineStr">
        <is>
          <t>https://www.youtube.com/results?search_query=Tips+for+perfect+lipstick+application&amp;sp=EgQgAXAB</t>
        </is>
      </c>
    </row>
    <row r="12006" ht="25.5" customHeight="1">
      <c r="A12006" t="inlineStr">
        <is>
          <t>putting on lipstick</t>
        </is>
      </c>
      <c r="B12006" t="inlineStr">
        <is>
          <t>How to apply matte lipstick</t>
        </is>
      </c>
      <c r="C12006"/>
      <c r="D12006"/>
      <c r="E12006" t="inlineStr">
        <is>
          <t>https://www.youtube.com/results?search_query=How+to+apply+matte+lipstick&amp;sp=EgQgAXAB</t>
        </is>
      </c>
    </row>
    <row r="12007" ht="25.5" customHeight="1">
      <c r="A12007" t="inlineStr">
        <is>
          <t>putting on lipstick</t>
        </is>
      </c>
      <c r="B12007" t="inlineStr">
        <is>
          <t>Doing lipstick makeup like a pro</t>
        </is>
      </c>
      <c r="C12007"/>
      <c r="D12007"/>
      <c r="E12007" t="inlineStr">
        <is>
          <t>https://www.youtube.com/results?search_query=Doing+lipstick+makeup+like+a+pro&amp;sp=EgQgAXAB</t>
        </is>
      </c>
    </row>
    <row r="12008" ht="25.5" customHeight="1">
      <c r="A12008" t="inlineStr">
        <is>
          <t>putting on lipstick</t>
        </is>
      </c>
      <c r="B12008" t="inlineStr">
        <is>
          <t>Day in the life of a makeup artist: lipstick application</t>
        </is>
      </c>
      <c r="C12008"/>
      <c r="D12008"/>
      <c r="E12008" t="inlineStr">
        <is>
          <t>https://www.youtube.com/results?search_query=Day+in+the+life+of+a+makeup+artist:+lipstick+application&amp;sp=EgQgAXAB</t>
        </is>
      </c>
    </row>
    <row r="12009" ht="25.5" customHeight="1">
      <c r="A12009" t="inlineStr">
        <is>
          <t>putting on lipstick</t>
        </is>
      </c>
      <c r="B12009" t="inlineStr">
        <is>
          <t>How to fix common lipstick problems</t>
        </is>
      </c>
      <c r="C12009"/>
      <c r="D12009"/>
      <c r="E12009" t="inlineStr">
        <is>
          <t>https://www.youtube.com/results?search_query=How+to+fix+common+lipstick+problems&amp;sp=EgQgAXAB</t>
        </is>
      </c>
    </row>
    <row r="12010" ht="25.5" customHeight="1">
      <c r="A12010" t="inlineStr">
        <is>
          <t>putting on lipstick</t>
        </is>
      </c>
      <c r="B12010" t="inlineStr">
        <is>
          <t>Steps in applying lipstick smoothly</t>
        </is>
      </c>
      <c r="C12010"/>
      <c r="D12010"/>
      <c r="E12010" t="inlineStr">
        <is>
          <t>https://www.youtube.com/results?search_query=Steps+in+applying+lipstick+smoothly&amp;sp=EgQgAXAB</t>
        </is>
      </c>
    </row>
    <row r="12011" ht="25.5" customHeight="1">
      <c r="A12011" t="inlineStr">
        <is>
          <t>putting on lipstick</t>
        </is>
      </c>
      <c r="B12011" t="inlineStr">
        <is>
          <t>How to choose and put on lipstick for your skin tone</t>
        </is>
      </c>
      <c r="C12011"/>
      <c r="D12011"/>
      <c r="E12011" t="inlineStr">
        <is>
          <t>https://www.youtube.com/results?search_query=How+to+choose+and+put+on+lipstick+for+your+skin+tone&amp;sp=EgQgAXAB</t>
        </is>
      </c>
    </row>
    <row r="12012" ht="25.5" customHeight="1">
      <c r="A12012" t="inlineStr">
        <is>
          <t>putting on lipstick</t>
        </is>
      </c>
      <c r="B12012" t="inlineStr">
        <is>
          <t>Best lipstick application techniques</t>
        </is>
      </c>
      <c r="C12012"/>
      <c r="D12012"/>
      <c r="E12012" t="inlineStr">
        <is>
          <t>https://www.youtube.com/results?search_query=Best+lipstick+application+techniques&amp;sp=EgQgAXAB</t>
        </is>
      </c>
    </row>
    <row r="12013" ht="25.5" customHeight="1">
      <c r="A12013" t="inlineStr">
        <is>
          <t>putting on lipstick</t>
        </is>
      </c>
      <c r="B12013" t="inlineStr">
        <is>
          <t>Lipstick hacks every girl should know</t>
        </is>
      </c>
      <c r="C12013"/>
      <c r="D12013"/>
      <c r="E12013" t="inlineStr">
        <is>
          <t>https://www.youtube.com/results?search_query=Lipstick+hacks+every+girl+should+know&amp;sp=EgQgAXAB</t>
        </is>
      </c>
    </row>
    <row r="12014" ht="25.5" customHeight="1">
      <c r="A12014" t="inlineStr">
        <is>
          <t>repairing puncture</t>
        </is>
      </c>
      <c r="B12014" t="inlineStr">
        <is>
          <t>How to repair a bicycle puncture step by step</t>
        </is>
      </c>
      <c r="C12014"/>
      <c r="D12014"/>
      <c r="E12014" t="inlineStr">
        <is>
          <t>https://www.youtube.com/results?search_query=How+to+repair+a+bicycle+puncture+step+by+step&amp;sp=EgQgAXAB</t>
        </is>
      </c>
    </row>
    <row r="12015" ht="25.5" customHeight="1">
      <c r="A12015" t="inlineStr">
        <is>
          <t>repairing puncture</t>
        </is>
      </c>
      <c r="B12015" t="inlineStr">
        <is>
          <t>Bike tire puncture repair tutorial</t>
        </is>
      </c>
      <c r="C12015"/>
      <c r="D12015"/>
      <c r="E12015" t="inlineStr">
        <is>
          <t>https://www.youtube.com/results?search_query=Bike+tire+puncture+repair+tutorial&amp;sp=EgQgAXAB</t>
        </is>
      </c>
    </row>
    <row r="12016" ht="25.5" customHeight="1">
      <c r="A12016" t="inlineStr">
        <is>
          <t>repairing puncture</t>
        </is>
      </c>
      <c r="B12016" t="inlineStr">
        <is>
          <t>Fixing a puncture on motorbike  DIY</t>
        </is>
      </c>
      <c r="C12016"/>
      <c r="D12016"/>
      <c r="E12016" t="inlineStr">
        <is>
          <t>https://www.youtube.com/results?search_query=Fixing+a+puncture+on+motorbike++DIY&amp;sp=EgQgAXAB</t>
        </is>
      </c>
    </row>
    <row r="12017" ht="25.5" customHeight="1">
      <c r="A12017" t="inlineStr">
        <is>
          <t>repairing puncture</t>
        </is>
      </c>
      <c r="B12017" t="inlineStr">
        <is>
          <t>DIY  How to repair a car tire puncture</t>
        </is>
      </c>
      <c r="C12017"/>
      <c r="D12017"/>
      <c r="E12017" t="inlineStr">
        <is>
          <t>https://www.youtube.com/results?search_query=DIY++How+to+repair+a+car+tire+puncture&amp;sp=EgQgAXAB</t>
        </is>
      </c>
    </row>
    <row r="12018" ht="25.5" customHeight="1">
      <c r="A12018" t="inlineStr">
        <is>
          <t>repairing puncture</t>
        </is>
      </c>
      <c r="B12018" t="inlineStr">
        <is>
          <t>Tutorial for fixing a flat tire</t>
        </is>
      </c>
      <c r="C12018"/>
      <c r="D12018"/>
      <c r="E12018" t="inlineStr">
        <is>
          <t>https://www.youtube.com/results?search_query=Tutorial+for+fixing+a+flat+tire&amp;sp=EgQgAXAB</t>
        </is>
      </c>
    </row>
    <row r="12019" ht="25.5" customHeight="1">
      <c r="A12019" t="inlineStr">
        <is>
          <t>repairing puncture</t>
        </is>
      </c>
      <c r="B12019" t="inlineStr">
        <is>
          <t>Day in the life of a mechanic repairing punctures</t>
        </is>
      </c>
      <c r="C12019"/>
      <c r="D12019"/>
      <c r="E12019" t="inlineStr">
        <is>
          <t>https://www.youtube.com/results?search_query=Day+in+the+life+of+a+mechanic+repairing+punctures&amp;sp=EgQgAXAB</t>
        </is>
      </c>
    </row>
    <row r="12020" ht="25.5" customHeight="1">
      <c r="A12020" t="inlineStr">
        <is>
          <t>repairing puncture</t>
        </is>
      </c>
      <c r="B12020" t="inlineStr">
        <is>
          <t>Essential tools for puncture repair  DIY Guide</t>
        </is>
      </c>
      <c r="C12020"/>
      <c r="D12020"/>
      <c r="E12020" t="inlineStr">
        <is>
          <t>https://www.youtube.com/results?search_query=Essential+tools+for+puncture+repair++DIY+Guide&amp;sp=EgQgAXAB</t>
        </is>
      </c>
    </row>
    <row r="12021" ht="25.5" customHeight="1">
      <c r="A12021" t="inlineStr">
        <is>
          <t>repairing puncture</t>
        </is>
      </c>
      <c r="B12021" t="inlineStr">
        <is>
          <t>Quick and easy methods to repair a puncture</t>
        </is>
      </c>
      <c r="C12021"/>
      <c r="D12021"/>
      <c r="E12021" t="inlineStr">
        <is>
          <t>https://www.youtube.com/results?search_query=Quick+and+easy+methods+to+repair+a+puncture&amp;sp=EgQgAXAB</t>
        </is>
      </c>
    </row>
    <row r="12022" ht="25.5" customHeight="1">
      <c r="A12022" t="inlineStr">
        <is>
          <t>repairing puncture</t>
        </is>
      </c>
      <c r="B12022" t="inlineStr">
        <is>
          <t>How to patch a tubeless tire</t>
        </is>
      </c>
      <c r="C12022"/>
      <c r="D12022"/>
      <c r="E12022" t="inlineStr">
        <is>
          <t>https://www.youtube.com/results?search_query=How+to+patch+a+tubeless+tire&amp;sp=EgQgAXAB</t>
        </is>
      </c>
    </row>
    <row r="12023" ht="25.5" customHeight="1">
      <c r="A12023" t="inlineStr">
        <is>
          <t>repairing puncture</t>
        </is>
      </c>
      <c r="B12023" t="inlineStr">
        <is>
          <t>Masterclass on puncture repair for beginners</t>
        </is>
      </c>
      <c r="C12023"/>
      <c r="D12023"/>
      <c r="E12023" t="inlineStr">
        <is>
          <t>https://www.youtube.com/results?search_query=Masterclass+on+puncture+repair+for+beginners&amp;sp=EgQgAXAB</t>
        </is>
      </c>
    </row>
    <row r="12024" ht="25.5" customHeight="1">
      <c r="A12024" t="inlineStr">
        <is>
          <t>tossing coin</t>
        </is>
      </c>
      <c r="B12024" t="inlineStr">
        <is>
          <t>How to properly toss a coin</t>
        </is>
      </c>
      <c r="C12024"/>
      <c r="D12024"/>
      <c r="E12024" t="inlineStr">
        <is>
          <t>https://www.youtube.com/results?search_query=How+to+properly+toss+a+coin&amp;sp=EgQgAXAB</t>
        </is>
      </c>
    </row>
    <row r="12025" ht="25.5" customHeight="1">
      <c r="A12025" t="inlineStr">
        <is>
          <t>tossing coin</t>
        </is>
      </c>
      <c r="B12025" t="inlineStr">
        <is>
          <t>Coin tossing techniques</t>
        </is>
      </c>
      <c r="C12025"/>
      <c r="D12025"/>
      <c r="E12025" t="inlineStr">
        <is>
          <t>https://www.youtube.com/results?search_query=Coin+tossing+techniques&amp;sp=EgQgAXAB</t>
        </is>
      </c>
    </row>
    <row r="12026" ht="25.5" customHeight="1">
      <c r="A12026" t="inlineStr">
        <is>
          <t>tossing coin</t>
        </is>
      </c>
      <c r="B12026" t="inlineStr">
        <is>
          <t>History of coin tossing</t>
        </is>
      </c>
      <c r="C12026"/>
      <c r="D12026"/>
      <c r="E12026" t="inlineStr">
        <is>
          <t>https://www.youtube.com/results?search_query=History+of+coin+tossing&amp;sp=EgQgAXAB</t>
        </is>
      </c>
    </row>
    <row r="12027" ht="25.5" customHeight="1">
      <c r="A12027" t="inlineStr">
        <is>
          <t>tossing coin</t>
        </is>
      </c>
      <c r="B12027" t="inlineStr">
        <is>
          <t>Day in the life of a professional coin tosser</t>
        </is>
      </c>
      <c r="C12027"/>
      <c r="D12027"/>
      <c r="E12027" t="inlineStr">
        <is>
          <t>https://www.youtube.com/results?search_query=Day+in+the+life+of+a+professional+coin+tosser&amp;sp=EgQgAXAB</t>
        </is>
      </c>
    </row>
    <row r="12028" ht="25.5" customHeight="1">
      <c r="A12028" t="inlineStr">
        <is>
          <t>tossing coin</t>
        </is>
      </c>
      <c r="B12028" t="inlineStr">
        <is>
          <t>Understanding the physics of coin tossing</t>
        </is>
      </c>
      <c r="C12028"/>
      <c r="D12028"/>
      <c r="E12028" t="inlineStr">
        <is>
          <t>https://www.youtube.com/results?search_query=Understanding+the+physics+of+coin+tossing&amp;sp=EgQgAXAB</t>
        </is>
      </c>
    </row>
    <row r="12029" ht="25.5" customHeight="1">
      <c r="A12029" t="inlineStr">
        <is>
          <t>tossing coin</t>
        </is>
      </c>
      <c r="B12029" t="inlineStr">
        <is>
          <t>How to practice coin tossing</t>
        </is>
      </c>
      <c r="C12029"/>
      <c r="D12029"/>
      <c r="E12029" t="inlineStr">
        <is>
          <t>https://www.youtube.com/results?search_query=How+to+practice+coin+tossing&amp;sp=EgQgAXAB</t>
        </is>
      </c>
    </row>
    <row r="12030" ht="25.5" customHeight="1">
      <c r="A12030" t="inlineStr">
        <is>
          <t>tossing coin</t>
        </is>
      </c>
      <c r="B12030" t="inlineStr">
        <is>
          <t>Coin tossing challenges compilation</t>
        </is>
      </c>
      <c r="C12030"/>
      <c r="D12030"/>
      <c r="E12030" t="inlineStr">
        <is>
          <t>https://www.youtube.com/results?search_query=Coin+tossing+challenges+compilation&amp;sp=EgQgAXAB</t>
        </is>
      </c>
    </row>
    <row r="12031" ht="25.5" customHeight="1">
      <c r="A12031" t="inlineStr">
        <is>
          <t>tossing coin</t>
        </is>
      </c>
      <c r="B12031" t="inlineStr">
        <is>
          <t>World records in coin tossing</t>
        </is>
      </c>
      <c r="C12031"/>
      <c r="D12031"/>
      <c r="E12031" t="inlineStr">
        <is>
          <t>https://www.youtube.com/results?search_query=World+records+in+coin+tossing&amp;sp=EgQgAXAB</t>
        </is>
      </c>
    </row>
    <row r="12032" ht="25.5" customHeight="1">
      <c r="A12032" t="inlineStr">
        <is>
          <t>tossing coin</t>
        </is>
      </c>
      <c r="B12032" t="inlineStr">
        <is>
          <t>Tossing coin game rules and strategies</t>
        </is>
      </c>
      <c r="C12032"/>
      <c r="D12032"/>
      <c r="E12032" t="inlineStr">
        <is>
          <t>https://www.youtube.com/results?search_query=Tossing+coin+game+rules+and+strategies&amp;sp=EgQgAXAB</t>
        </is>
      </c>
    </row>
    <row r="12033" ht="25.5" customHeight="1">
      <c r="A12033" t="inlineStr">
        <is>
          <t>tossing coin</t>
        </is>
      </c>
      <c r="B12033" t="inlineStr">
        <is>
          <t>Coin tossing probabilistic analysis</t>
        </is>
      </c>
      <c r="C12033"/>
      <c r="D12033"/>
      <c r="E12033" t="inlineStr">
        <is>
          <t>https://www.youtube.com/results?search_query=Coin+tossing+probabilistic+analysis&amp;sp=EgQgAXAB</t>
        </is>
      </c>
    </row>
    <row r="12034" ht="25.5" customHeight="1">
      <c r="A12034" t="inlineStr">
        <is>
          <t>using remote controller not gaming</t>
        </is>
      </c>
      <c r="B12034" t="inlineStr">
        <is>
          <t>How to use a nongaming remote controller</t>
        </is>
      </c>
      <c r="C12034"/>
      <c r="D12034"/>
      <c r="E12034" t="inlineStr">
        <is>
          <t>https://www.youtube.com/results?search_query=How+to+use+a+nongaming+remote+controller&amp;sp=EgQgAXAB</t>
        </is>
      </c>
    </row>
    <row r="12035" ht="25.5" customHeight="1">
      <c r="A12035" t="inlineStr">
        <is>
          <t>using remote controller not gaming</t>
        </is>
      </c>
      <c r="B12035" t="inlineStr">
        <is>
          <t>Universal remote controller setup tutorial</t>
        </is>
      </c>
      <c r="C12035"/>
      <c r="D12035"/>
      <c r="E12035" t="inlineStr">
        <is>
          <t>https://www.youtube.com/results?search_query=Universal+remote+controller+setup+tutorial&amp;sp=EgQgAXAB</t>
        </is>
      </c>
    </row>
    <row r="12036" ht="25.5" customHeight="1">
      <c r="A12036" t="inlineStr">
        <is>
          <t>using remote controller not gaming</t>
        </is>
      </c>
      <c r="B12036" t="inlineStr">
        <is>
          <t>Day in the life of a remote controller programmer</t>
        </is>
      </c>
      <c r="C12036"/>
      <c r="D12036"/>
      <c r="E12036" t="inlineStr">
        <is>
          <t>https://www.youtube.com/results?search_query=Day+in+the+life+of+a+remote+controller+programmer&amp;sp=EgQgAXAB</t>
        </is>
      </c>
    </row>
    <row r="12037" ht="25.5" customHeight="1">
      <c r="A12037" t="inlineStr">
        <is>
          <t>using remote controller not gaming</t>
        </is>
      </c>
      <c r="B12037" t="inlineStr">
        <is>
          <t>Using remote controller for smart home devices</t>
        </is>
      </c>
      <c r="C12037"/>
      <c r="D12037"/>
      <c r="E12037" t="inlineStr">
        <is>
          <t>https://www.youtube.com/results?search_query=Using+remote+controller+for+smart+home+devices&amp;sp=EgQgAXAB</t>
        </is>
      </c>
    </row>
    <row r="12038" ht="25.5" customHeight="1">
      <c r="A12038" t="inlineStr">
        <is>
          <t>using remote controller not gaming</t>
        </is>
      </c>
      <c r="B12038" t="inlineStr">
        <is>
          <t>How to program your cable remote controller</t>
        </is>
      </c>
      <c r="C12038"/>
      <c r="D12038"/>
      <c r="E12038" t="inlineStr">
        <is>
          <t>https://www.youtube.com/results?search_query=How+to+program+your+cable+remote+controller&amp;sp=EgQgAXAB</t>
        </is>
      </c>
    </row>
    <row r="12039" ht="25.5" customHeight="1">
      <c r="A12039" t="inlineStr">
        <is>
          <t>using remote controller not gaming</t>
        </is>
      </c>
      <c r="B12039" t="inlineStr">
        <is>
          <t>Troubleshooting common problems with remote controllers</t>
        </is>
      </c>
      <c r="C12039"/>
      <c r="D12039"/>
      <c r="E12039" t="inlineStr">
        <is>
          <t>https://www.youtube.com/results?search_query=Troubleshooting+common+problems+with+remote+controllers&amp;sp=EgQgAXAB</t>
        </is>
      </c>
    </row>
    <row r="12040" ht="25.5" customHeight="1">
      <c r="A12040" t="inlineStr">
        <is>
          <t>using remote controller not gaming</t>
        </is>
      </c>
      <c r="B12040" t="inlineStr">
        <is>
          <t>TV remote controller guide</t>
        </is>
      </c>
      <c r="C12040"/>
      <c r="D12040"/>
      <c r="E12040" t="inlineStr">
        <is>
          <t>https://www.youtube.com/results?search_query=TV+remote+controller+guide&amp;sp=EgQgAXAB</t>
        </is>
      </c>
    </row>
    <row r="12041" ht="25.5" customHeight="1">
      <c r="A12041" t="inlineStr">
        <is>
          <t>using remote controller not gaming</t>
        </is>
      </c>
      <c r="B12041" t="inlineStr">
        <is>
          <t>Tips and tricks to use a remote controller effectively</t>
        </is>
      </c>
      <c r="C12041"/>
      <c r="D12041"/>
      <c r="E12041" t="inlineStr">
        <is>
          <t>https://www.youtube.com/results?search_query=Tips+and+tricks+to+use+a+remote+controller+effectively&amp;sp=EgQgAXAB</t>
        </is>
      </c>
    </row>
    <row r="12042" ht="25.5" customHeight="1">
      <c r="A12042" t="inlineStr">
        <is>
          <t>using remote controller not gaming</t>
        </is>
      </c>
      <c r="B12042" t="inlineStr">
        <is>
          <t>Basics of using a DVD remote controller</t>
        </is>
      </c>
      <c r="C12042"/>
      <c r="D12042"/>
      <c r="E12042" t="inlineStr">
        <is>
          <t>https://www.youtube.com/results?search_query=Basics+of+using+a+DVD+remote+controller&amp;sp=EgQgAXAB</t>
        </is>
      </c>
    </row>
    <row r="12043" ht="25.5" customHeight="1">
      <c r="A12043" t="inlineStr">
        <is>
          <t>using remote controller not gaming</t>
        </is>
      </c>
      <c r="B12043" t="inlineStr">
        <is>
          <t>How to fix unresponsive remote controller buttons</t>
        </is>
      </c>
      <c r="C12043"/>
      <c r="D12043"/>
      <c r="E12043" t="inlineStr">
        <is>
          <t>https://www.youtube.com/results?search_query=How+to+fix+unresponsive+remote+controller+buttons&amp;sp=EgQgAXAB</t>
        </is>
      </c>
    </row>
    <row r="12044" ht="25.5" customHeight="1">
      <c r="A12044" t="inlineStr">
        <is>
          <t>jumping jacks</t>
        </is>
      </c>
      <c r="B12044" t="inlineStr">
        <is>
          <t>How to correctly do jumping jacks for beginners</t>
        </is>
      </c>
      <c r="C12044"/>
      <c r="D12044"/>
      <c r="E12044" t="inlineStr">
        <is>
          <t>https://www.youtube.com/results?search_query=How+to+correctly+do+jumping+jacks+for+beginners&amp;sp=EgQgAXAB</t>
        </is>
      </c>
    </row>
    <row r="12045" ht="25.5" customHeight="1">
      <c r="A12045" t="inlineStr">
        <is>
          <t>jumping jacks</t>
        </is>
      </c>
      <c r="B12045" t="inlineStr">
        <is>
          <t>Mastering the technique of jumping jacks</t>
        </is>
      </c>
      <c r="C12045"/>
      <c r="D12045"/>
      <c r="E12045" t="inlineStr">
        <is>
          <t>https://www.youtube.com/results?search_query=Mastering+the+technique+of+jumping+jacks&amp;sp=EgQgAXAB</t>
        </is>
      </c>
    </row>
    <row r="12046" ht="25.5" customHeight="1">
      <c r="A12046" t="inlineStr">
        <is>
          <t>jumping jacks</t>
        </is>
      </c>
      <c r="B12046" t="inlineStr">
        <is>
          <t>Jumping jacks workout routine for weight loss</t>
        </is>
      </c>
      <c r="C12046"/>
      <c r="D12046"/>
      <c r="E12046" t="inlineStr">
        <is>
          <t>https://www.youtube.com/results?search_query=Jumping+jacks+workout+routine+for+weight+loss&amp;sp=EgQgAXAB</t>
        </is>
      </c>
    </row>
    <row r="12047" ht="25.5" customHeight="1">
      <c r="A12047" t="inlineStr">
        <is>
          <t>jumping jacks</t>
        </is>
      </c>
      <c r="B12047" t="inlineStr">
        <is>
          <t>Intense jumping jack challenge 30 days</t>
        </is>
      </c>
      <c r="C12047"/>
      <c r="D12047"/>
      <c r="E12047" t="inlineStr">
        <is>
          <t>https://www.youtube.com/results?search_query=Intense+jumping+jack+challenge+30+days&amp;sp=EgQgAXAB</t>
        </is>
      </c>
    </row>
    <row r="12048" ht="25.5" customHeight="1">
      <c r="A12048" t="inlineStr">
        <is>
          <t>jumping jacks</t>
        </is>
      </c>
      <c r="B12048" t="inlineStr">
        <is>
          <t>Variations of jumping jacks for better fitness</t>
        </is>
      </c>
      <c r="C12048"/>
      <c r="D12048"/>
      <c r="E12048" t="inlineStr">
        <is>
          <t>https://www.youtube.com/results?search_query=Variations+of+jumping+jacks+for+better+fitness&amp;sp=EgQgAXAB</t>
        </is>
      </c>
    </row>
    <row r="12049" ht="25.5" customHeight="1">
      <c r="A12049" t="inlineStr">
        <is>
          <t>jumping jacks</t>
        </is>
      </c>
      <c r="B12049" t="inlineStr">
        <is>
          <t>Day in the life of a highintensity trainer: jumping jacks</t>
        </is>
      </c>
      <c r="C12049"/>
      <c r="D12049"/>
      <c r="E12049" t="inlineStr">
        <is>
          <t>https://www.youtube.com/results?search_query=Day+in+the+life+of+a+highintensity+trainer:+jumping+jacks&amp;sp=EgQgAXAB</t>
        </is>
      </c>
    </row>
    <row r="12050" ht="25.5" customHeight="1">
      <c r="A12050" t="inlineStr">
        <is>
          <t>jumping jacks</t>
        </is>
      </c>
      <c r="B12050" t="inlineStr">
        <is>
          <t>Jumping jacks benefits and tips for better performance</t>
        </is>
      </c>
      <c r="C12050"/>
      <c r="D12050"/>
      <c r="E12050" t="inlineStr">
        <is>
          <t>https://www.youtube.com/results?search_query=Jumping+jacks+benefits+and+tips+for+better+performance&amp;sp=EgQgAXAB</t>
        </is>
      </c>
    </row>
    <row r="12051" ht="25.5" customHeight="1">
      <c r="A12051" t="inlineStr">
        <is>
          <t>jumping jacks</t>
        </is>
      </c>
      <c r="B12051" t="inlineStr">
        <is>
          <t>Incorporating jumping jacks in your daily workout regime</t>
        </is>
      </c>
      <c r="C12051"/>
      <c r="D12051"/>
      <c r="E12051" t="inlineStr">
        <is>
          <t>https://www.youtube.com/results?search_query=Incorporating+jumping+jacks+in+your+daily+workout+regime&amp;sp=EgQgAXAB</t>
        </is>
      </c>
    </row>
    <row r="12052" ht="25.5" customHeight="1">
      <c r="A12052" t="inlineStr">
        <is>
          <t>jumping jacks</t>
        </is>
      </c>
      <c r="B12052" t="inlineStr">
        <is>
          <t>Improving cardio fitness with jumping jacks</t>
        </is>
      </c>
      <c r="C12052"/>
      <c r="D12052"/>
      <c r="E12052" t="inlineStr">
        <is>
          <t>https://www.youtube.com/results?search_query=Improving+cardio+fitness+with+jumping+jacks&amp;sp=EgQgAXAB</t>
        </is>
      </c>
    </row>
    <row r="12053" ht="25.5" customHeight="1">
      <c r="A12053" t="inlineStr">
        <is>
          <t>jumping jacks</t>
        </is>
      </c>
      <c r="B12053" t="inlineStr">
        <is>
          <t>Essential warmup exercises: Jumping jacks tutorial</t>
        </is>
      </c>
      <c r="C12053"/>
      <c r="D12053"/>
      <c r="E12053" t="inlineStr">
        <is>
          <t>https://www.youtube.com/results?search_query=Essential+warmup+exercises:+Jumping+jacks+tutorial&amp;sp=EgQgAXAB</t>
        </is>
      </c>
    </row>
    <row r="12054" ht="25.5" customHeight="1">
      <c r="A12054" t="inlineStr">
        <is>
          <t>drinking shots</t>
        </is>
      </c>
      <c r="B12054" t="inlineStr">
        <is>
          <t>How to drink shots properly</t>
        </is>
      </c>
      <c r="C12054"/>
      <c r="D12054"/>
      <c r="E12054" t="inlineStr">
        <is>
          <t>https://www.youtube.com/results?search_query=How+to+drink+shots+properly&amp;sp=EgQgAXAB</t>
        </is>
      </c>
    </row>
    <row r="12055" ht="25.5" customHeight="1">
      <c r="A12055" t="inlineStr">
        <is>
          <t>drinking shots</t>
        </is>
      </c>
      <c r="B12055" t="inlineStr">
        <is>
          <t>Techniques to drinking shots without getting too drunk</t>
        </is>
      </c>
      <c r="C12055"/>
      <c r="D12055"/>
      <c r="E12055" t="inlineStr">
        <is>
          <t>https://www.youtube.com/results?search_query=Techniques+to+drinking+shots+without+getting+too+drunk&amp;sp=EgQgAXAB</t>
        </is>
      </c>
    </row>
    <row r="12056" ht="25.5" customHeight="1">
      <c r="A12056" t="inlineStr">
        <is>
          <t>drinking shots</t>
        </is>
      </c>
      <c r="B12056" t="inlineStr">
        <is>
          <t>Bar style shots drinking challenge videos</t>
        </is>
      </c>
      <c r="C12056"/>
      <c r="D12056"/>
      <c r="E12056" t="inlineStr">
        <is>
          <t>https://www.youtube.com/results?search_query=Bar+style+shots+drinking+challenge+videos&amp;sp=EgQgAXAB</t>
        </is>
      </c>
    </row>
    <row r="12057" ht="25.5" customHeight="1">
      <c r="A12057" t="inlineStr">
        <is>
          <t>drinking shots</t>
        </is>
      </c>
      <c r="B12057" t="inlineStr">
        <is>
          <t>Drink shots with friends safely</t>
        </is>
      </c>
      <c r="C12057"/>
      <c r="D12057"/>
      <c r="E12057" t="inlineStr">
        <is>
          <t>https://www.youtube.com/results?search_query=Drink+shots+with+friends+safely&amp;sp=EgQgAXAB</t>
        </is>
      </c>
    </row>
    <row r="12058" ht="25.5" customHeight="1">
      <c r="A12058" t="inlineStr">
        <is>
          <t>drinking shots</t>
        </is>
      </c>
      <c r="B12058" t="inlineStr">
        <is>
          <t>Day in the life of a bartender making shots</t>
        </is>
      </c>
      <c r="C12058"/>
      <c r="D12058"/>
      <c r="E12058" t="inlineStr">
        <is>
          <t>https://www.youtube.com/results?search_query=Day+in+the+life+of+a+bartender+making+shots&amp;sp=EgQgAXAB</t>
        </is>
      </c>
    </row>
    <row r="12059" ht="25.5" customHeight="1">
      <c r="A12059" t="inlineStr">
        <is>
          <t>drinking shots</t>
        </is>
      </c>
      <c r="B12059" t="inlineStr">
        <is>
          <t>Making popular shots recipes at home</t>
        </is>
      </c>
      <c r="C12059"/>
      <c r="D12059"/>
      <c r="E12059" t="inlineStr">
        <is>
          <t>https://www.youtube.com/results?search_query=Making+popular+shots+recipes+at+home&amp;sp=EgQgAXAB</t>
        </is>
      </c>
    </row>
    <row r="12060" ht="25.5" customHeight="1">
      <c r="A12060" t="inlineStr">
        <is>
          <t>drinking shots</t>
        </is>
      </c>
      <c r="B12060" t="inlineStr">
        <is>
          <t>Shots drinking games for parties</t>
        </is>
      </c>
      <c r="C12060"/>
      <c r="D12060"/>
      <c r="E12060" t="inlineStr">
        <is>
          <t>https://www.youtube.com/results?search_query=Shots+drinking+games+for+parties&amp;sp=EgQgAXAB</t>
        </is>
      </c>
    </row>
    <row r="12061" ht="25.5" customHeight="1">
      <c r="A12061" t="inlineStr">
        <is>
          <t>drinking shots</t>
        </is>
      </c>
      <c r="B12061" t="inlineStr">
        <is>
          <t>Worldrecord shots drinking videos</t>
        </is>
      </c>
      <c r="C12061"/>
      <c r="D12061"/>
      <c r="E12061" t="inlineStr">
        <is>
          <t>https://www.youtube.com/results?search_query=Worldrecord+shots+drinking+videos&amp;sp=EgQgAXAB</t>
        </is>
      </c>
    </row>
    <row r="12062" ht="25.5" customHeight="1">
      <c r="A12062" t="inlineStr">
        <is>
          <t>drinking shots</t>
        </is>
      </c>
      <c r="B12062" t="inlineStr">
        <is>
          <t>Tasting shots of different alcohol brands</t>
        </is>
      </c>
      <c r="C12062"/>
      <c r="D12062"/>
      <c r="E12062" t="inlineStr">
        <is>
          <t>https://www.youtube.com/results?search_query=Tasting+shots+of+different+alcohol+brands&amp;sp=EgQgAXAB</t>
        </is>
      </c>
    </row>
    <row r="12063" ht="25.5" customHeight="1">
      <c r="A12063" t="inlineStr">
        <is>
          <t>drinking shots</t>
        </is>
      </c>
      <c r="B12063" t="inlineStr">
        <is>
          <t>Tips to avoid hangover after drinking shots</t>
        </is>
      </c>
      <c r="C12063"/>
      <c r="D12063"/>
      <c r="E12063" t="inlineStr">
        <is>
          <t>https://www.youtube.com/results?search_query=Tips+to+avoid+hangover+after+drinking+shots&amp;sp=EgQgAXAB</t>
        </is>
      </c>
    </row>
    <row r="12064" ht="25.5" customHeight="1">
      <c r="A12064" t="inlineStr">
        <is>
          <t>country line dancing</t>
        </is>
      </c>
      <c r="B12064" t="inlineStr">
        <is>
          <t>How to learn country line dancing for beginners</t>
        </is>
      </c>
      <c r="C12064"/>
      <c r="D12064"/>
      <c r="E12064" t="inlineStr">
        <is>
          <t>https://www.youtube.com/results?search_query=How+to+learn+country+line+dancing+for+beginners&amp;sp=EgQgAXAB</t>
        </is>
      </c>
    </row>
    <row r="12065" ht="25.5" customHeight="1">
      <c r="A12065" t="inlineStr">
        <is>
          <t>country line dancing</t>
        </is>
      </c>
      <c r="B12065" t="inlineStr">
        <is>
          <t>Step by step guide to country line dancing</t>
        </is>
      </c>
      <c r="C12065"/>
      <c r="D12065"/>
      <c r="E12065" t="inlineStr">
        <is>
          <t>https://www.youtube.com/results?search_query=Step+by+step+guide+to+country+line+dancing&amp;sp=EgQgAXAB</t>
        </is>
      </c>
    </row>
    <row r="12066" ht="25.5" customHeight="1">
      <c r="A12066" t="inlineStr">
        <is>
          <t>country line dancing</t>
        </is>
      </c>
      <c r="B12066" t="inlineStr">
        <is>
          <t>Country line dancing performances at competitions</t>
        </is>
      </c>
      <c r="C12066"/>
      <c r="D12066"/>
      <c r="E12066" t="inlineStr">
        <is>
          <t>https://www.youtube.com/results?search_query=Country+line+dancing+performances+at+competitions&amp;sp=EgQgAXAB</t>
        </is>
      </c>
    </row>
    <row r="12067" ht="25.5" customHeight="1">
      <c r="A12067" t="inlineStr">
        <is>
          <t>country line dancing</t>
        </is>
      </c>
      <c r="B12067" t="inlineStr">
        <is>
          <t>Day in the life of a country line dancing choreographer</t>
        </is>
      </c>
      <c r="C12067"/>
      <c r="D12067"/>
      <c r="E12067" t="inlineStr">
        <is>
          <t>https://www.youtube.com/results?search_query=Day+in+the+life+of+a+country+line+dancing+choreographer&amp;sp=EgQgAXAB</t>
        </is>
      </c>
    </row>
    <row r="12068" ht="25.5" customHeight="1">
      <c r="A12068" t="inlineStr">
        <is>
          <t>country line dancing</t>
        </is>
      </c>
      <c r="B12068" t="inlineStr">
        <is>
          <t>Best country music for line dancing</t>
        </is>
      </c>
      <c r="C12068"/>
      <c r="D12068"/>
      <c r="E12068" t="inlineStr">
        <is>
          <t>https://www.youtube.com/results?search_query=Best+country+music+for+line+dancing&amp;sp=EgQgAXAB</t>
        </is>
      </c>
    </row>
    <row r="12069" ht="25.5" customHeight="1">
      <c r="A12069" t="inlineStr">
        <is>
          <t>country line dancing</t>
        </is>
      </c>
      <c r="B12069" t="inlineStr">
        <is>
          <t>Country line dancing fitness workout</t>
        </is>
      </c>
      <c r="C12069"/>
      <c r="D12069"/>
      <c r="E12069" t="inlineStr">
        <is>
          <t>https://www.youtube.com/results?search_query=Country+line+dancing+fitness+workout&amp;sp=EgQgAXAB</t>
        </is>
      </c>
    </row>
    <row r="12070" ht="25.5" customHeight="1">
      <c r="A12070" t="inlineStr">
        <is>
          <t>country line dancing</t>
        </is>
      </c>
      <c r="B12070" t="inlineStr">
        <is>
          <t>How to choreograph a country line dance</t>
        </is>
      </c>
      <c r="C12070"/>
      <c r="D12070"/>
      <c r="E12070" t="inlineStr">
        <is>
          <t>https://www.youtube.com/results?search_query=How+to+choreograph+a+country+line+dance&amp;sp=EgQgAXAB</t>
        </is>
      </c>
    </row>
    <row r="12071" ht="25.5" customHeight="1">
      <c r="A12071" t="inlineStr">
        <is>
          <t>country line dancing</t>
        </is>
      </c>
      <c r="B12071" t="inlineStr">
        <is>
          <t>Different styles of country line dancing</t>
        </is>
      </c>
      <c r="C12071"/>
      <c r="D12071"/>
      <c r="E12071" t="inlineStr">
        <is>
          <t>https://www.youtube.com/results?search_query=Different+styles+of+country+line+dancing&amp;sp=EgQgAXAB</t>
        </is>
      </c>
    </row>
    <row r="12072" ht="25.5" customHeight="1">
      <c r="A12072" t="inlineStr">
        <is>
          <t>country line dancing</t>
        </is>
      </c>
      <c r="B12072" t="inlineStr">
        <is>
          <t>Advanced moves in country line dancing</t>
        </is>
      </c>
      <c r="C12072"/>
      <c r="D12072"/>
      <c r="E12072" t="inlineStr">
        <is>
          <t>https://www.youtube.com/results?search_query=Advanced+moves+in+country+line+dancing&amp;sp=EgQgAXAB</t>
        </is>
      </c>
    </row>
    <row r="12073" ht="25.5" customHeight="1">
      <c r="A12073" t="inlineStr">
        <is>
          <t>country line dancing</t>
        </is>
      </c>
      <c r="B12073" t="inlineStr">
        <is>
          <t>Country line dancing tutorial with professional dancers</t>
        </is>
      </c>
      <c r="C12073"/>
      <c r="D12073"/>
      <c r="E12073" t="inlineStr">
        <is>
          <t>https://www.youtube.com/results?search_query=Country+line+dancing+tutorial+with+professional+dancers&amp;sp=EgQgAXAB</t>
        </is>
      </c>
    </row>
    <row r="12074" ht="25.5" customHeight="1">
      <c r="A12074" t="inlineStr">
        <is>
          <t>contorting</t>
        </is>
      </c>
      <c r="B12074" t="inlineStr">
        <is>
          <t>How to start contorting for beginners</t>
        </is>
      </c>
      <c r="C12074"/>
      <c r="D12074"/>
      <c r="E12074" t="inlineStr">
        <is>
          <t>https://www.youtube.com/results?search_query=How+to+start+contorting+for+beginners&amp;sp=EgQgAXAB</t>
        </is>
      </c>
    </row>
    <row r="12075" ht="25.5" customHeight="1">
      <c r="A12075" t="inlineStr">
        <is>
          <t>contorting</t>
        </is>
      </c>
      <c r="B12075" t="inlineStr">
        <is>
          <t>Contortion training exercises at home</t>
        </is>
      </c>
      <c r="C12075"/>
      <c r="D12075"/>
      <c r="E12075" t="inlineStr">
        <is>
          <t>https://www.youtube.com/results?search_query=Contortion+training+exercises+at+home&amp;sp=EgQgAXAB</t>
        </is>
      </c>
    </row>
    <row r="12076" ht="25.5" customHeight="1">
      <c r="A12076" t="inlineStr">
        <is>
          <t>contorting</t>
        </is>
      </c>
      <c r="B12076" t="inlineStr">
        <is>
          <t>Basic contortion movements and techniques</t>
        </is>
      </c>
      <c r="C12076"/>
      <c r="D12076"/>
      <c r="E12076" t="inlineStr">
        <is>
          <t>https://www.youtube.com/results?search_query=Basic+contortion+movements+and+techniques&amp;sp=EgQgAXAB</t>
        </is>
      </c>
    </row>
    <row r="12077" ht="25.5" customHeight="1">
      <c r="A12077" t="inlineStr">
        <is>
          <t>contorting</t>
        </is>
      </c>
      <c r="B12077" t="inlineStr">
        <is>
          <t>Mastering contortion: Tips and tricks</t>
        </is>
      </c>
      <c r="C12077"/>
      <c r="D12077"/>
      <c r="E12077" t="inlineStr">
        <is>
          <t>https://www.youtube.com/results?search_query=Mastering+contortion:+Tips+and+tricks&amp;sp=EgQgAXAB</t>
        </is>
      </c>
    </row>
    <row r="12078" ht="25.5" customHeight="1">
      <c r="A12078" t="inlineStr">
        <is>
          <t>contorting</t>
        </is>
      </c>
      <c r="B12078" t="inlineStr">
        <is>
          <t>Day in the life of a professional contortionist</t>
        </is>
      </c>
      <c r="C12078"/>
      <c r="D12078"/>
      <c r="E12078" t="inlineStr">
        <is>
          <t>https://www.youtube.com/results?search_query=Day+in+the+life+of+a+professional+contortionist&amp;sp=EgQgAXAB</t>
        </is>
      </c>
    </row>
    <row r="12079" ht="25.5" customHeight="1">
      <c r="A12079" t="inlineStr">
        <is>
          <t>contorting</t>
        </is>
      </c>
      <c r="B12079" t="inlineStr">
        <is>
          <t>Safety measures while practising contortion</t>
        </is>
      </c>
      <c r="C12079"/>
      <c r="D12079"/>
      <c r="E12079" t="inlineStr">
        <is>
          <t>https://www.youtube.com/results?search_query=Safety+measures+while+practising+contortion&amp;sp=EgQgAXAB</t>
        </is>
      </c>
    </row>
    <row r="12080" ht="25.5" customHeight="1">
      <c r="A12080" t="inlineStr">
        <is>
          <t>contorting</t>
        </is>
      </c>
      <c r="B12080" t="inlineStr">
        <is>
          <t>Increasing flexibility for contortion</t>
        </is>
      </c>
      <c r="C12080"/>
      <c r="D12080"/>
      <c r="E12080" t="inlineStr">
        <is>
          <t>https://www.youtube.com/results?search_query=Increasing+flexibility+for+contortion&amp;sp=EgQgAXAB</t>
        </is>
      </c>
    </row>
    <row r="12081" ht="25.5" customHeight="1">
      <c r="A12081" t="inlineStr">
        <is>
          <t>contorting</t>
        </is>
      </c>
      <c r="B12081" t="inlineStr">
        <is>
          <t>Advanced contortion positions and moves</t>
        </is>
      </c>
      <c r="C12081"/>
      <c r="D12081"/>
      <c r="E12081" t="inlineStr">
        <is>
          <t>https://www.youtube.com/results?search_query=Advanced+contortion+positions+and+moves&amp;sp=EgQgAXAB</t>
        </is>
      </c>
    </row>
    <row r="12082" ht="25.5" customHeight="1">
      <c r="A12082" t="inlineStr">
        <is>
          <t>contorting</t>
        </is>
      </c>
      <c r="B12082" t="inlineStr">
        <is>
          <t>Benefits of learning contortion</t>
        </is>
      </c>
      <c r="C12082"/>
      <c r="D12082"/>
      <c r="E12082" t="inlineStr">
        <is>
          <t>https://www.youtube.com/results?search_query=Benefits+of+learning+contortion&amp;sp=EgQgAXAB</t>
        </is>
      </c>
    </row>
    <row r="12083" ht="25.5" customHeight="1">
      <c r="A12083" t="inlineStr">
        <is>
          <t>contorting</t>
        </is>
      </c>
      <c r="B12083" t="inlineStr">
        <is>
          <t>Contortion routines for beginners</t>
        </is>
      </c>
      <c r="C12083"/>
      <c r="D12083"/>
      <c r="E12083" t="inlineStr">
        <is>
          <t>https://www.youtube.com/results?search_query=Contortion+routines+for+beginners&amp;sp=EgQgAXAB</t>
        </is>
      </c>
    </row>
    <row r="12084" ht="25.5" customHeight="1">
      <c r="A12084" t="inlineStr">
        <is>
          <t>kicking soccer ball</t>
        </is>
      </c>
      <c r="B12084" t="inlineStr">
        <is>
          <t>How to kick a soccer ball properly for beginners</t>
        </is>
      </c>
      <c r="C12084"/>
      <c r="D12084"/>
      <c r="E12084" t="inlineStr">
        <is>
          <t>https://www.youtube.com/results?search_query=How+to+kick+a+soccer+ball+properly+for+beginners&amp;sp=EgQgAXAB</t>
        </is>
      </c>
    </row>
    <row r="12085" ht="25.5" customHeight="1">
      <c r="A12085" t="inlineStr">
        <is>
          <t>kicking soccer ball</t>
        </is>
      </c>
      <c r="B12085" t="inlineStr">
        <is>
          <t>Day in the life of a professional soccer player</t>
        </is>
      </c>
      <c r="C12085"/>
      <c r="D12085"/>
      <c r="E12085" t="inlineStr">
        <is>
          <t>https://www.youtube.com/results?search_query=Day+in+the+life+of+a+professional+soccer+player&amp;sp=EgQgAXAB</t>
        </is>
      </c>
    </row>
    <row r="12086" ht="25.5" customHeight="1">
      <c r="A12086" t="inlineStr">
        <is>
          <t>kicking soccer ball</t>
        </is>
      </c>
      <c r="B12086" t="inlineStr">
        <is>
          <t>Techniques for kicking soccer ball</t>
        </is>
      </c>
      <c r="C12086"/>
      <c r="D12086"/>
      <c r="E12086" t="inlineStr">
        <is>
          <t>https://www.youtube.com/results?search_query=Techniques+for+kicking+soccer+ball&amp;sp=EgQgAXAB</t>
        </is>
      </c>
    </row>
    <row r="12087" ht="25.5" customHeight="1">
      <c r="A12087" t="inlineStr">
        <is>
          <t>kicking soccer ball</t>
        </is>
      </c>
      <c r="B12087" t="inlineStr">
        <is>
          <t>Professional soccer training: ball kicking drills</t>
        </is>
      </c>
      <c r="C12087"/>
      <c r="D12087"/>
      <c r="E12087" t="inlineStr">
        <is>
          <t>https://www.youtube.com/results?search_query=Professional+soccer+training:+ball+kicking+drills&amp;sp=EgQgAXAB</t>
        </is>
      </c>
    </row>
    <row r="12088" ht="25.5" customHeight="1">
      <c r="A12088" t="inlineStr">
        <is>
          <t>kicking soccer ball</t>
        </is>
      </c>
      <c r="B12088" t="inlineStr">
        <is>
          <t>How to increase kicking power in soccer</t>
        </is>
      </c>
      <c r="C12088"/>
      <c r="D12088"/>
      <c r="E12088" t="inlineStr">
        <is>
          <t>https://www.youtube.com/results?search_query=How+to+increase+kicking+power+in+soccer&amp;sp=EgQgAXAB</t>
        </is>
      </c>
    </row>
    <row r="12089" ht="25.5" customHeight="1">
      <c r="A12089" t="inlineStr">
        <is>
          <t>kicking soccer ball</t>
        </is>
      </c>
      <c r="B12089" t="inlineStr">
        <is>
          <t>Soccer tutorial: mastering the art of kicking</t>
        </is>
      </c>
      <c r="C12089"/>
      <c r="D12089"/>
      <c r="E12089" t="inlineStr">
        <is>
          <t>https://www.youtube.com/results?search_query=Soccer+tutorial:+mastering+the+art+of+kicking&amp;sp=EgQgAXAB</t>
        </is>
      </c>
    </row>
    <row r="12090" ht="25.5" customHeight="1">
      <c r="A12090" t="inlineStr">
        <is>
          <t>kicking soccer ball</t>
        </is>
      </c>
      <c r="B12090" t="inlineStr">
        <is>
          <t>Different ways to kick a soccer ball</t>
        </is>
      </c>
      <c r="C12090"/>
      <c r="D12090"/>
      <c r="E12090" t="inlineStr">
        <is>
          <t>https://www.youtube.com/results?search_query=Different+ways+to+kick+a+soccer+ball&amp;sp=EgQgAXAB</t>
        </is>
      </c>
    </row>
    <row r="12091" ht="25.5" customHeight="1">
      <c r="A12091" t="inlineStr">
        <is>
          <t>kicking soccer ball</t>
        </is>
      </c>
      <c r="B12091" t="inlineStr">
        <is>
          <t>Effective soccer ball kicking strategies</t>
        </is>
      </c>
      <c r="C12091"/>
      <c r="D12091"/>
      <c r="E12091" t="inlineStr">
        <is>
          <t>https://www.youtube.com/results?search_query=Effective+soccer+ball+kicking+strategies&amp;sp=EgQgAXAB</t>
        </is>
      </c>
    </row>
    <row r="12092" ht="25.5" customHeight="1">
      <c r="A12092" t="inlineStr">
        <is>
          <t>kicking soccer ball</t>
        </is>
      </c>
      <c r="B12092" t="inlineStr">
        <is>
          <t>Famous soccer players' kicking styles and techniques</t>
        </is>
      </c>
      <c r="C12092"/>
      <c r="D12092"/>
      <c r="E12092" t="inlineStr">
        <is>
          <t>https://www.youtube.com/results?search_query=Famous+soccer+players'+kicking+styles+and+techniques&amp;sp=EgQgAXAB</t>
        </is>
      </c>
    </row>
    <row r="12093" ht="25.5" customHeight="1">
      <c r="A12093" t="inlineStr">
        <is>
          <t>kicking soccer ball</t>
        </is>
      </c>
      <c r="B12093" t="inlineStr">
        <is>
          <t>Understanding soccer: basics to advanced ball kicking</t>
        </is>
      </c>
      <c r="C12093"/>
      <c r="D12093"/>
      <c r="E12093" t="inlineStr">
        <is>
          <t>https://www.youtube.com/results?search_query=Understanding+soccer:+basics+to+advanced+ball+kicking&amp;sp=EgQgAXAB</t>
        </is>
      </c>
    </row>
    <row r="12094" ht="25.5" customHeight="1">
      <c r="A12094" t="inlineStr">
        <is>
          <t>calligraphy</t>
        </is>
      </c>
      <c r="B12094" t="inlineStr">
        <is>
          <t>How to get started with calligraphy for beginners'</t>
        </is>
      </c>
      <c r="C12094"/>
      <c r="D12094"/>
      <c r="E12094" t="inlineStr">
        <is>
          <t>https://www.youtube.com/results?search_query=How+to+get+started+with+calligraphy+for+beginners'&amp;sp=EgQgAXAB</t>
        </is>
      </c>
    </row>
    <row r="12095" ht="25.5" customHeight="1">
      <c r="A12095" t="inlineStr">
        <is>
          <t>calligraphy</t>
        </is>
      </c>
      <c r="B12095" t="inlineStr">
        <is>
          <t>Basic strokes in modern calligraphy tutorial'</t>
        </is>
      </c>
      <c r="C12095"/>
      <c r="D12095"/>
      <c r="E12095" t="inlineStr">
        <is>
          <t>https://www.youtube.com/results?search_query=Basic+strokes+in+modern+calligraphy+tutorial'&amp;sp=EgQgAXAB</t>
        </is>
      </c>
    </row>
    <row r="12096" ht="25.5" customHeight="1">
      <c r="A12096" t="inlineStr">
        <is>
          <t>calligraphy</t>
        </is>
      </c>
      <c r="B12096" t="inlineStr">
        <is>
          <t>Day in the life of a professional calligrapher'</t>
        </is>
      </c>
      <c r="C12096"/>
      <c r="D12096"/>
      <c r="E12096" t="inlineStr">
        <is>
          <t>https://www.youtube.com/results?search_query=Day+in+the+life+of+a+professional+calligrapher'&amp;sp=EgQgAXAB</t>
        </is>
      </c>
    </row>
    <row r="12097" ht="25.5" customHeight="1">
      <c r="A12097" t="inlineStr">
        <is>
          <t>calligraphy</t>
        </is>
      </c>
      <c r="B12097" t="inlineStr">
        <is>
          <t>How to hold a calligraphy pen correctly'</t>
        </is>
      </c>
      <c r="C12097"/>
      <c r="D12097"/>
      <c r="E12097" t="inlineStr">
        <is>
          <t>https://www.youtube.com/results?search_query=How+to+hold+a+calligraphy+pen+correctly'&amp;sp=EgQgAXAB</t>
        </is>
      </c>
    </row>
    <row r="12098" ht="25.5" customHeight="1">
      <c r="A12098" t="inlineStr">
        <is>
          <t>calligraphy</t>
        </is>
      </c>
      <c r="B12098" t="inlineStr">
        <is>
          <t>Practicing different calligraphy fonts for beginners'</t>
        </is>
      </c>
      <c r="C12098"/>
      <c r="D12098"/>
      <c r="E12098" t="inlineStr">
        <is>
          <t>https://www.youtube.com/results?search_query=Practicing+different+calligraphy+fonts+for+beginners'&amp;sp=EgQgAXAB</t>
        </is>
      </c>
    </row>
    <row r="12099" ht="25.5" customHeight="1">
      <c r="A12099" t="inlineStr">
        <is>
          <t>calligraphy</t>
        </is>
      </c>
      <c r="B12099" t="inlineStr">
        <is>
          <t>Necessary equipment for doing calligraphy at home'</t>
        </is>
      </c>
      <c r="C12099"/>
      <c r="D12099"/>
      <c r="E12099" t="inlineStr">
        <is>
          <t>https://www.youtube.com/results?search_query=Necessary+equipment+for+doing+calligraphy+at+home'&amp;sp=EgQgAXAB</t>
        </is>
      </c>
    </row>
    <row r="12100" ht="25.5" customHeight="1">
      <c r="A12100" t="inlineStr">
        <is>
          <t>calligraphy</t>
        </is>
      </c>
      <c r="B12100" t="inlineStr">
        <is>
          <t>5 easy calligraphy projects for beginners'</t>
        </is>
      </c>
      <c r="C12100"/>
      <c r="D12100"/>
      <c r="E12100" t="inlineStr">
        <is>
          <t>https://www.youtube.com/results?search_query=5+easy+calligraphy+projects+for+beginners'&amp;sp=EgQgAXAB</t>
        </is>
      </c>
    </row>
    <row r="12101" ht="25.5" customHeight="1">
      <c r="A12101" t="inlineStr">
        <is>
          <t>calligraphy</t>
        </is>
      </c>
      <c r="B12101" t="inlineStr">
        <is>
          <t>How to improve calligraphy writing speed'</t>
        </is>
      </c>
      <c r="C12101"/>
      <c r="D12101"/>
      <c r="E12101" t="inlineStr">
        <is>
          <t>https://www.youtube.com/results?search_query=How+to+improve+calligraphy+writing+speed'&amp;sp=EgQgAXAB</t>
        </is>
      </c>
    </row>
    <row r="12102" ht="25.5" customHeight="1">
      <c r="A12102" t="inlineStr">
        <is>
          <t>calligraphy</t>
        </is>
      </c>
      <c r="B12102" t="inlineStr">
        <is>
          <t>Mistakes to avoid while practicing calligraphy'</t>
        </is>
      </c>
      <c r="C12102"/>
      <c r="D12102"/>
      <c r="E12102" t="inlineStr">
        <is>
          <t>https://www.youtube.com/results?search_query=Mistakes+to+avoid+while+practicing+calligraphy'&amp;sp=EgQgAXAB</t>
        </is>
      </c>
    </row>
    <row r="12103" ht="25.5" customHeight="1">
      <c r="A12103" t="inlineStr">
        <is>
          <t>calligraphy</t>
        </is>
      </c>
      <c r="B12103" t="inlineStr">
        <is>
          <t>Calligraphy on different surfaces with various mediums'</t>
        </is>
      </c>
      <c r="C12103"/>
      <c r="D12103"/>
      <c r="E12103" t="inlineStr">
        <is>
          <t>https://www.youtube.com/results?search_query=Calligraphy+on+different+surfaces+with+various+mediums'&amp;sp=EgQgAXAB</t>
        </is>
      </c>
    </row>
    <row r="12104" ht="25.5" customHeight="1">
      <c r="A12104" t="inlineStr">
        <is>
          <t>home roasting coffee</t>
        </is>
      </c>
      <c r="B12104" t="inlineStr">
        <is>
          <t>How to roast coffee beans at home step by step</t>
        </is>
      </c>
      <c r="C12104"/>
      <c r="D12104"/>
      <c r="E12104" t="inlineStr">
        <is>
          <t>https://www.youtube.com/results?search_query=How+to+roast+coffee+beans+at+home+step+by+step&amp;sp=EgQgAXAB</t>
        </is>
      </c>
    </row>
    <row r="12105" ht="25.5" customHeight="1">
      <c r="A12105" t="inlineStr">
        <is>
          <t>home roasting coffee</t>
        </is>
      </c>
      <c r="B12105" t="inlineStr">
        <is>
          <t>Home coffee roasting techniques for beginners</t>
        </is>
      </c>
      <c r="C12105"/>
      <c r="D12105"/>
      <c r="E12105" t="inlineStr">
        <is>
          <t>https://www.youtube.com/results?search_query=Home+coffee+roasting+techniques+for+beginners&amp;sp=EgQgAXAB</t>
        </is>
      </c>
    </row>
    <row r="12106" ht="25.5" customHeight="1">
      <c r="A12106" t="inlineStr">
        <is>
          <t>home roasting coffee</t>
        </is>
      </c>
      <c r="B12106" t="inlineStr">
        <is>
          <t>Comparison between home roasted and storebought coffee</t>
        </is>
      </c>
      <c r="C12106"/>
      <c r="D12106"/>
      <c r="E12106" t="inlineStr">
        <is>
          <t>https://www.youtube.com/results?search_query=Comparison+between+home+roasted+and+storebought+coffee&amp;sp=EgQgAXAB</t>
        </is>
      </c>
    </row>
    <row r="12107" ht="25.5" customHeight="1">
      <c r="A12107" t="inlineStr">
        <is>
          <t>home roasting coffee</t>
        </is>
      </c>
      <c r="B12107" t="inlineStr">
        <is>
          <t>Day in the life of a home coffee roaster</t>
        </is>
      </c>
      <c r="C12107"/>
      <c r="D12107"/>
      <c r="E12107" t="inlineStr">
        <is>
          <t>https://www.youtube.com/results?search_query=Day+in+the+life+of+a+home+coffee+roaster&amp;sp=EgQgAXAB</t>
        </is>
      </c>
    </row>
    <row r="12108" ht="25.5" customHeight="1">
      <c r="A12108" t="inlineStr">
        <is>
          <t>home roasting coffee</t>
        </is>
      </c>
      <c r="B12108" t="inlineStr">
        <is>
          <t>Best equipment for home coffee roasting</t>
        </is>
      </c>
      <c r="C12108"/>
      <c r="D12108"/>
      <c r="E12108" t="inlineStr">
        <is>
          <t>https://www.youtube.com/results?search_query=Best+equipment+for+home+coffee+roasting&amp;sp=EgQgAXAB</t>
        </is>
      </c>
    </row>
    <row r="12109" ht="25.5" customHeight="1">
      <c r="A12109" t="inlineStr">
        <is>
          <t>home roasting coffee</t>
        </is>
      </c>
      <c r="B12109" t="inlineStr">
        <is>
          <t>DIY home coffee roasting tutorial</t>
        </is>
      </c>
      <c r="C12109"/>
      <c r="D12109"/>
      <c r="E12109" t="inlineStr">
        <is>
          <t>https://www.youtube.com/results?search_query=DIY+home+coffee+roasting+tutorial&amp;sp=EgQgAXAB</t>
        </is>
      </c>
    </row>
    <row r="12110" ht="25.5" customHeight="1">
      <c r="A12110" t="inlineStr">
        <is>
          <t>home roasting coffee</t>
        </is>
      </c>
      <c r="B12110" t="inlineStr">
        <is>
          <t>Coffee bean selections for home roasting</t>
        </is>
      </c>
      <c r="C12110"/>
      <c r="D12110"/>
      <c r="E12110" t="inlineStr">
        <is>
          <t>https://www.youtube.com/results?search_query=Coffee+bean+selections+for+home+roasting&amp;sp=EgQgAXAB</t>
        </is>
      </c>
    </row>
    <row r="12111" ht="25.5" customHeight="1">
      <c r="A12111" t="inlineStr">
        <is>
          <t>home roasting coffee</t>
        </is>
      </c>
      <c r="B12111" t="inlineStr">
        <is>
          <t>Expert advice on home coffee roasting process</t>
        </is>
      </c>
      <c r="C12111"/>
      <c r="D12111"/>
      <c r="E12111" t="inlineStr">
        <is>
          <t>https://www.youtube.com/results?search_query=Expert+advice+on+home+coffee+roasting+process&amp;sp=EgQgAXAB</t>
        </is>
      </c>
    </row>
    <row r="12112" ht="25.5" customHeight="1">
      <c r="A12112" t="inlineStr">
        <is>
          <t>home roasting coffee</t>
        </is>
      </c>
      <c r="B12112" t="inlineStr">
        <is>
          <t>Home coffee roasting mistakes and how to avoid them</t>
        </is>
      </c>
      <c r="C12112"/>
      <c r="D12112"/>
      <c r="E12112" t="inlineStr">
        <is>
          <t>https://www.youtube.com/results?search_query=Home+coffee+roasting+mistakes+and+how+to+avoid+them&amp;sp=EgQgAXAB</t>
        </is>
      </c>
    </row>
    <row r="12113" ht="25.5" customHeight="1">
      <c r="A12113" t="inlineStr">
        <is>
          <t>home roasting coffee</t>
        </is>
      </c>
      <c r="B12113" t="inlineStr">
        <is>
          <t>Finetuning your home coffee roasting skills</t>
        </is>
      </c>
      <c r="C12113"/>
      <c r="D12113"/>
      <c r="E12113" t="inlineStr">
        <is>
          <t>https://www.youtube.com/results?search_query=Finetuning+your+home+coffee+roasting+skills&amp;sp=EgQgAXAB</t>
        </is>
      </c>
    </row>
    <row r="12114" ht="25.5" customHeight="1">
      <c r="A12114" t="inlineStr">
        <is>
          <t>karaoke</t>
        </is>
      </c>
      <c r="B12114" t="inlineStr">
        <is>
          <t>How to set up karaoke at home</t>
        </is>
      </c>
      <c r="C12114"/>
      <c r="D12114"/>
      <c r="E12114" t="inlineStr">
        <is>
          <t>https://www.youtube.com/results?search_query=How+to+set+up+karaoke+at+home&amp;sp=EgQgAXAB</t>
        </is>
      </c>
    </row>
    <row r="12115" ht="25.5" customHeight="1">
      <c r="A12115" t="inlineStr">
        <is>
          <t>karaoke</t>
        </is>
      </c>
      <c r="B12115" t="inlineStr">
        <is>
          <t>Best karaoke songs for beginners</t>
        </is>
      </c>
      <c r="C12115"/>
      <c r="D12115"/>
      <c r="E12115" t="inlineStr">
        <is>
          <t>https://www.youtube.com/results?search_query=Best+karaoke+songs+for+beginners&amp;sp=EgQgAXAB</t>
        </is>
      </c>
    </row>
    <row r="12116" ht="25.5" customHeight="1">
      <c r="A12116" t="inlineStr">
        <is>
          <t>karaoke</t>
        </is>
      </c>
      <c r="B12116" t="inlineStr">
        <is>
          <t>Karaoke tips for firsttimers</t>
        </is>
      </c>
      <c r="C12116"/>
      <c r="D12116"/>
      <c r="E12116" t="inlineStr">
        <is>
          <t>https://www.youtube.com/results?search_query=Karaoke+tips+for+firsttimers&amp;sp=EgQgAXAB</t>
        </is>
      </c>
    </row>
    <row r="12117" ht="25.5" customHeight="1">
      <c r="A12117" t="inlineStr">
        <is>
          <t>karaoke</t>
        </is>
      </c>
      <c r="B12117" t="inlineStr">
        <is>
          <t>Day in the life of a karaoke DJ</t>
        </is>
      </c>
      <c r="C12117"/>
      <c r="D12117"/>
      <c r="E12117" t="inlineStr">
        <is>
          <t>https://www.youtube.com/results?search_query=Day+in+the+life+of+a+karaoke+DJ&amp;sp=EgQgAXAB</t>
        </is>
      </c>
    </row>
    <row r="12118" ht="25.5" customHeight="1">
      <c r="A12118" t="inlineStr">
        <is>
          <t>karaoke</t>
        </is>
      </c>
      <c r="B12118" t="inlineStr">
        <is>
          <t>How to choose a karaoke song</t>
        </is>
      </c>
      <c r="C12118"/>
      <c r="D12118"/>
      <c r="E12118" t="inlineStr">
        <is>
          <t>https://www.youtube.com/results?search_query=How+to+choose+a+karaoke+song&amp;sp=EgQgAXAB</t>
        </is>
      </c>
    </row>
    <row r="12119" ht="25.5" customHeight="1">
      <c r="A12119" t="inlineStr">
        <is>
          <t>karaoke</t>
        </is>
      </c>
      <c r="B12119" t="inlineStr">
        <is>
          <t>Karaoke etiquette dos and don’ts</t>
        </is>
      </c>
      <c r="C12119"/>
      <c r="D12119"/>
      <c r="E12119" t="inlineStr">
        <is>
          <t>https://www.youtube.com/results?search_query=Karaoke+etiquette+dos+and+don’ts&amp;sp=EgQgAXAB</t>
        </is>
      </c>
    </row>
    <row r="12120" ht="25.5" customHeight="1">
      <c r="A12120" t="inlineStr">
        <is>
          <t>karaoke</t>
        </is>
      </c>
      <c r="B12120" t="inlineStr">
        <is>
          <t>Karaoke singing techniques</t>
        </is>
      </c>
      <c r="C12120"/>
      <c r="D12120"/>
      <c r="E12120" t="inlineStr">
        <is>
          <t>https://www.youtube.com/results?search_query=Karaoke+singing+techniques&amp;sp=EgQgAXAB</t>
        </is>
      </c>
    </row>
    <row r="12121" ht="25.5" customHeight="1">
      <c r="A12121" t="inlineStr">
        <is>
          <t>karaoke</t>
        </is>
      </c>
      <c r="B12121" t="inlineStr">
        <is>
          <t>Top karaoke songs of 2021</t>
        </is>
      </c>
      <c r="C12121"/>
      <c r="D12121"/>
      <c r="E12121" t="inlineStr">
        <is>
          <t>https://www.youtube.com/results?search_query=Top+karaoke+songs+of+2021&amp;sp=EgQgAXAB</t>
        </is>
      </c>
    </row>
    <row r="12122" ht="25.5" customHeight="1">
      <c r="A12122" t="inlineStr">
        <is>
          <t>karaoke</t>
        </is>
      </c>
      <c r="B12122" t="inlineStr">
        <is>
          <t>How to host a karaoke party</t>
        </is>
      </c>
      <c r="C12122"/>
      <c r="D12122"/>
      <c r="E12122" t="inlineStr">
        <is>
          <t>https://www.youtube.com/results?search_query=How+to+host+a+karaoke+party&amp;sp=EgQgAXAB</t>
        </is>
      </c>
    </row>
    <row r="12123" ht="25.5" customHeight="1">
      <c r="A12123" t="inlineStr">
        <is>
          <t>karaoke</t>
        </is>
      </c>
      <c r="B12123" t="inlineStr">
        <is>
          <t>Karaoke battles between celebrities</t>
        </is>
      </c>
      <c r="C12123"/>
      <c r="D12123"/>
      <c r="E12123" t="inlineStr">
        <is>
          <t>https://www.youtube.com/results?search_query=Karaoke+battles+between+celebrities&amp;sp=EgQgAXAB</t>
        </is>
      </c>
    </row>
    <row r="12124" ht="25.5" customHeight="1">
      <c r="A12124" t="inlineStr">
        <is>
          <t>flipping pancake</t>
        </is>
      </c>
      <c r="B12124" t="inlineStr">
        <is>
          <t>How to flip a pancake perfectly</t>
        </is>
      </c>
      <c r="C12124"/>
      <c r="D12124"/>
      <c r="E12124" t="inlineStr">
        <is>
          <t>https://www.youtube.com/results?search_query=How+to+flip+a+pancake+perfectly&amp;sp=EgQgAXAB</t>
        </is>
      </c>
    </row>
    <row r="12125" ht="25.5" customHeight="1">
      <c r="A12125" t="inlineStr">
        <is>
          <t>flipping pancake</t>
        </is>
      </c>
      <c r="B12125" t="inlineStr">
        <is>
          <t>Learn the art of pancake flipping</t>
        </is>
      </c>
      <c r="C12125"/>
      <c r="D12125"/>
      <c r="E12125" t="inlineStr">
        <is>
          <t>https://www.youtube.com/results?search_query=Learn+the+art+of+pancake+flipping&amp;sp=EgQgAXAB</t>
        </is>
      </c>
    </row>
    <row r="12126" ht="25.5" customHeight="1">
      <c r="A12126" t="inlineStr">
        <is>
          <t>flipping pancake</t>
        </is>
      </c>
      <c r="B12126" t="inlineStr">
        <is>
          <t>Perfecting the pancake flip</t>
        </is>
      </c>
      <c r="C12126"/>
      <c r="D12126"/>
      <c r="E12126" t="inlineStr">
        <is>
          <t>https://www.youtube.com/results?search_query=Perfecting+the+pancake+flip&amp;sp=EgQgAXAB</t>
        </is>
      </c>
    </row>
    <row r="12127" ht="25.5" customHeight="1">
      <c r="A12127" t="inlineStr">
        <is>
          <t>flipping pancake</t>
        </is>
      </c>
      <c r="B12127" t="inlineStr">
        <is>
          <t>Tutorial: Flipping pancakes like a pro</t>
        </is>
      </c>
      <c r="C12127"/>
      <c r="D12127"/>
      <c r="E12127" t="inlineStr">
        <is>
          <t>https://www.youtube.com/results?search_query=Tutorial:+Flipping+pancakes+like+a+pro&amp;sp=EgQgAXAB</t>
        </is>
      </c>
    </row>
    <row r="12128" ht="25.5" customHeight="1">
      <c r="A12128" t="inlineStr">
        <is>
          <t>flipping pancake</t>
        </is>
      </c>
      <c r="B12128" t="inlineStr">
        <is>
          <t>Day in the life of a professional pancake flipper</t>
        </is>
      </c>
      <c r="C12128"/>
      <c r="D12128"/>
      <c r="E12128" t="inlineStr">
        <is>
          <t>https://www.youtube.com/results?search_query=Day+in+the+life+of+a+professional+pancake+flipper&amp;sp=EgQgAXAB</t>
        </is>
      </c>
    </row>
    <row r="12129" ht="25.5" customHeight="1">
      <c r="A12129" t="inlineStr">
        <is>
          <t>flipping pancake</t>
        </is>
      </c>
      <c r="B12129" t="inlineStr">
        <is>
          <t>Common mistakes to avoid while flipping a pancake</t>
        </is>
      </c>
      <c r="C12129"/>
      <c r="D12129"/>
      <c r="E12129" t="inlineStr">
        <is>
          <t>https://www.youtube.com/results?search_query=Common+mistakes+to+avoid+while+flipping+a+pancake&amp;sp=EgQgAXAB</t>
        </is>
      </c>
    </row>
    <row r="12130" ht="25.5" customHeight="1">
      <c r="A12130" t="inlineStr">
        <is>
          <t>flipping pancake</t>
        </is>
      </c>
      <c r="B12130" t="inlineStr">
        <is>
          <t>Stepbystep guide to flipping pancakes</t>
        </is>
      </c>
      <c r="C12130"/>
      <c r="D12130"/>
      <c r="E12130" t="inlineStr">
        <is>
          <t>https://www.youtube.com/results?search_query=Stepbystep+guide+to+flipping+pancakes&amp;sp=EgQgAXAB</t>
        </is>
      </c>
    </row>
    <row r="12131" ht="25.5" customHeight="1">
      <c r="A12131" t="inlineStr">
        <is>
          <t>flipping pancake</t>
        </is>
      </c>
      <c r="B12131" t="inlineStr">
        <is>
          <t>Mastering the flip: Pancake edition</t>
        </is>
      </c>
      <c r="C12131"/>
      <c r="D12131"/>
      <c r="E12131" t="inlineStr">
        <is>
          <t>https://www.youtube.com/results?search_query=Mastering+the+flip:+Pancake+edition&amp;sp=EgQgAXAB</t>
        </is>
      </c>
    </row>
    <row r="12132" ht="25.5" customHeight="1">
      <c r="A12132" t="inlineStr">
        <is>
          <t>flipping pancake</t>
        </is>
      </c>
      <c r="B12132" t="inlineStr">
        <is>
          <t>Techniques for the perfect pancake flip</t>
        </is>
      </c>
      <c r="C12132"/>
      <c r="D12132"/>
      <c r="E12132" t="inlineStr">
        <is>
          <t>https://www.youtube.com/results?search_query=Techniques+for+the+perfect+pancake+flip&amp;sp=EgQgAXAB</t>
        </is>
      </c>
    </row>
    <row r="12133" ht="25.5" customHeight="1">
      <c r="A12133" t="inlineStr">
        <is>
          <t>flipping pancake</t>
        </is>
      </c>
      <c r="B12133" t="inlineStr">
        <is>
          <t>Cooking basics: How to flip a pancake without breaking it</t>
        </is>
      </c>
      <c r="C12133"/>
      <c r="D12133"/>
      <c r="E12133" t="inlineStr">
        <is>
          <t>https://www.youtube.com/results?search_query=Cooking+basics:+How+to+flip+a+pancake+without+breaking+it&amp;sp=EgQgAXAB</t>
        </is>
      </c>
    </row>
    <row r="12134" ht="25.5" customHeight="1">
      <c r="A12134" t="inlineStr">
        <is>
          <t>catching or throwing baseball</t>
        </is>
      </c>
      <c r="B12134" t="inlineStr">
        <is>
          <t>How to catch a baseball for beginners.</t>
        </is>
      </c>
      <c r="C12134"/>
      <c r="D12134"/>
      <c r="E12134" t="inlineStr">
        <is>
          <t>https://www.youtube.com/results?search_query=How+to+catch+a+baseball+for+beginners.&amp;sp=EgQgAXAB</t>
        </is>
      </c>
    </row>
    <row r="12135" ht="25.5" customHeight="1">
      <c r="A12135" t="inlineStr">
        <is>
          <t>catching or throwing baseball</t>
        </is>
      </c>
      <c r="B12135" t="inlineStr">
        <is>
          <t>Professional tips for catching a baseball.</t>
        </is>
      </c>
      <c r="C12135"/>
      <c r="D12135"/>
      <c r="E12135" t="inlineStr">
        <is>
          <t>https://www.youtube.com/results?search_query=Professional+tips+for+catching+a+baseball.&amp;sp=EgQgAXAB</t>
        </is>
      </c>
    </row>
    <row r="12136" ht="25.5" customHeight="1">
      <c r="A12136" t="inlineStr">
        <is>
          <t>catching or throwing baseball</t>
        </is>
      </c>
      <c r="B12136" t="inlineStr">
        <is>
          <t>Techniques for perfect baseball throwing.</t>
        </is>
      </c>
      <c r="C12136"/>
      <c r="D12136"/>
      <c r="E12136" t="inlineStr">
        <is>
          <t>https://www.youtube.com/results?search_query=Techniques+for+perfect+baseball+throwing.&amp;sp=EgQgAXAB</t>
        </is>
      </c>
    </row>
    <row r="12137" ht="25.5" customHeight="1">
      <c r="A12137" t="inlineStr">
        <is>
          <t>catching or throwing baseball</t>
        </is>
      </c>
      <c r="B12137" t="inlineStr">
        <is>
          <t>Comprehensive guide on how to throw a baseball.</t>
        </is>
      </c>
      <c r="C12137"/>
      <c r="D12137"/>
      <c r="E12137" t="inlineStr">
        <is>
          <t>https://www.youtube.com/results?search_query=Comprehensive+guide+on+how+to+throw+a+baseball.&amp;sp=EgQgAXAB</t>
        </is>
      </c>
    </row>
    <row r="12138" ht="25.5" customHeight="1">
      <c r="A12138" t="inlineStr">
        <is>
          <t>catching or throwing baseball</t>
        </is>
      </c>
      <c r="B12138" t="inlineStr">
        <is>
          <t>Day in the life of professional baseball player: Throwing and catching training.</t>
        </is>
      </c>
      <c r="C12138"/>
      <c r="D12138"/>
      <c r="E12138" t="inlineStr">
        <is>
          <t>https://www.youtube.com/results?search_query=Day+in+the+life+of+professional+baseball+player:+Throwing+and+catching+training.&amp;sp=EgQgAXAB</t>
        </is>
      </c>
    </row>
    <row r="12139" ht="25.5" customHeight="1">
      <c r="A12139" t="inlineStr">
        <is>
          <t>catching or throwing baseball</t>
        </is>
      </c>
      <c r="B12139" t="inlineStr">
        <is>
          <t>Throwing a baseball with precision: Stepbystep guide.</t>
        </is>
      </c>
      <c r="C12139"/>
      <c r="D12139"/>
      <c r="E12139" t="inlineStr">
        <is>
          <t>https://www.youtube.com/results?search_query=Throwing+a+baseball+with+precision:+Stepbystep+guide.&amp;sp=EgQgAXAB</t>
        </is>
      </c>
    </row>
    <row r="12140" ht="25.5" customHeight="1">
      <c r="A12140" t="inlineStr">
        <is>
          <t>catching or throwing baseball</t>
        </is>
      </c>
      <c r="B12140" t="inlineStr">
        <is>
          <t>Training routines to improve baseball catching skills.</t>
        </is>
      </c>
      <c r="C12140"/>
      <c r="D12140"/>
      <c r="E12140" t="inlineStr">
        <is>
          <t>https://www.youtube.com/results?search_query=Training+routines+to+improve+baseball+catching+skills.&amp;sp=EgQgAXAB</t>
        </is>
      </c>
    </row>
    <row r="12141" ht="25.5" customHeight="1">
      <c r="A12141" t="inlineStr">
        <is>
          <t>catching or throwing baseball</t>
        </is>
      </c>
      <c r="B12141" t="inlineStr">
        <is>
          <t>Tutorial for mastering baseball catching technique.</t>
        </is>
      </c>
      <c r="C12141"/>
      <c r="D12141"/>
      <c r="E12141" t="inlineStr">
        <is>
          <t>https://www.youtube.com/results?search_query=Tutorial+for+mastering+baseball+catching+technique.&amp;sp=EgQgAXAB</t>
        </is>
      </c>
    </row>
    <row r="12142" ht="25.5" customHeight="1">
      <c r="A12142" t="inlineStr">
        <is>
          <t>catching or throwing baseball</t>
        </is>
      </c>
      <c r="B12142" t="inlineStr">
        <is>
          <t>Different techniques for throwing a baseball and their impacts.</t>
        </is>
      </c>
      <c r="C12142"/>
      <c r="D12142"/>
      <c r="E12142" t="inlineStr">
        <is>
          <t>https://www.youtube.com/results?search_query=Different+techniques+for+throwing+a+baseball+and+their+impacts.&amp;sp=EgQgAXAB</t>
        </is>
      </c>
    </row>
    <row r="12143" ht="25.5" customHeight="1">
      <c r="A12143" t="inlineStr">
        <is>
          <t>catching or throwing baseball</t>
        </is>
      </c>
      <c r="B12143" t="inlineStr">
        <is>
          <t>Proper postures and exercises for boosting baseball catching abilities.</t>
        </is>
      </c>
      <c r="C12143"/>
      <c r="D12143"/>
      <c r="E12143" t="inlineStr">
        <is>
          <t>https://www.youtube.com/results?search_query=Proper+postures+and+exercises+for+boosting+baseball+catching+abilities.&amp;sp=EgQgAXAB</t>
        </is>
      </c>
    </row>
    <row r="12144" ht="25.5" customHeight="1">
      <c r="A12144" t="inlineStr">
        <is>
          <t>eating hotdog</t>
        </is>
      </c>
      <c r="B12144" t="inlineStr">
        <is>
          <t>How to make a perfect hotdog</t>
        </is>
      </c>
      <c r="C12144"/>
      <c r="D12144"/>
      <c r="E12144" t="inlineStr">
        <is>
          <t>https://www.youtube.com/results?search_query=How+to+make+a+perfect+hotdog&amp;sp=EgQgAXAB</t>
        </is>
      </c>
    </row>
    <row r="12145" ht="25.5" customHeight="1">
      <c r="A12145" t="inlineStr">
        <is>
          <t>eating hotdog</t>
        </is>
      </c>
      <c r="B12145" t="inlineStr">
        <is>
          <t>DIY homemade hotdog recipe</t>
        </is>
      </c>
      <c r="C12145"/>
      <c r="D12145"/>
      <c r="E12145" t="inlineStr">
        <is>
          <t>https://www.youtube.com/results?search_query=DIY+homemade+hotdog+recipe&amp;sp=EgQgAXAB</t>
        </is>
      </c>
    </row>
    <row r="12146" ht="25.5" customHeight="1">
      <c r="A12146" t="inlineStr">
        <is>
          <t>eating hotdog</t>
        </is>
      </c>
      <c r="B12146" t="inlineStr">
        <is>
          <t>Day in the life of a hotdog vendor</t>
        </is>
      </c>
      <c r="C12146"/>
      <c r="D12146"/>
      <c r="E12146" t="inlineStr">
        <is>
          <t>https://www.youtube.com/results?search_query=Day+in+the+life+of+a+hotdog+vendor&amp;sp=EgQgAXAB</t>
        </is>
      </c>
    </row>
    <row r="12147" ht="25.5" customHeight="1">
      <c r="A12147" t="inlineStr">
        <is>
          <t>eating hotdog</t>
        </is>
      </c>
      <c r="B12147" t="inlineStr">
        <is>
          <t>Tips and tricks for hotdog eating contests</t>
        </is>
      </c>
      <c r="C12147"/>
      <c r="D12147"/>
      <c r="E12147" t="inlineStr">
        <is>
          <t>https://www.youtube.com/results?search_query=Tips+and+tricks+for+hotdog+eating+contests&amp;sp=EgQgAXAB</t>
        </is>
      </c>
    </row>
    <row r="12148" ht="25.5" customHeight="1">
      <c r="A12148" t="inlineStr">
        <is>
          <t>eating hotdog</t>
        </is>
      </c>
      <c r="B12148" t="inlineStr">
        <is>
          <t>Fastest way to eat a hotdog</t>
        </is>
      </c>
      <c r="C12148"/>
      <c r="D12148"/>
      <c r="E12148" t="inlineStr">
        <is>
          <t>https://www.youtube.com/results?search_query=Fastest+way+to+eat+a+hotdog&amp;sp=EgQgAXAB</t>
        </is>
      </c>
    </row>
    <row r="12149" ht="25.5" customHeight="1">
      <c r="A12149" t="inlineStr">
        <is>
          <t>eating hotdog</t>
        </is>
      </c>
      <c r="B12149" t="inlineStr">
        <is>
          <t>Top 10 best hotdog recipes</t>
        </is>
      </c>
      <c r="C12149"/>
      <c r="D12149"/>
      <c r="E12149" t="inlineStr">
        <is>
          <t>https://www.youtube.com/results?search_query=Top+10+best+hotdog+recipes&amp;sp=EgQgAXAB</t>
        </is>
      </c>
    </row>
    <row r="12150" ht="25.5" customHeight="1">
      <c r="A12150" t="inlineStr">
        <is>
          <t>eating hotdog</t>
        </is>
      </c>
      <c r="B12150" t="inlineStr">
        <is>
          <t>Healthy alternatives to traditional hotdogs</t>
        </is>
      </c>
      <c r="C12150"/>
      <c r="D12150"/>
      <c r="E12150" t="inlineStr">
        <is>
          <t>https://www.youtube.com/results?search_query=Healthy+alternatives+to+traditional+hotdogs&amp;sp=EgQgAXAB</t>
        </is>
      </c>
    </row>
    <row r="12151" ht="25.5" customHeight="1">
      <c r="A12151" t="inlineStr">
        <is>
          <t>eating hotdog</t>
        </is>
      </c>
      <c r="B12151" t="inlineStr">
        <is>
          <t>Ultimate guide to dressing a hotdog</t>
        </is>
      </c>
      <c r="C12151"/>
      <c r="D12151"/>
      <c r="E12151" t="inlineStr">
        <is>
          <t>https://www.youtube.com/results?search_query=Ultimate+guide+to+dressing+a+hotdog&amp;sp=EgQgAXAB</t>
        </is>
      </c>
    </row>
    <row r="12152" ht="25.5" customHeight="1">
      <c r="A12152" t="inlineStr">
        <is>
          <t>eating hotdog</t>
        </is>
      </c>
      <c r="B12152" t="inlineStr">
        <is>
          <t>Exploring the world's most unique hotdogs</t>
        </is>
      </c>
      <c r="C12152"/>
      <c r="D12152"/>
      <c r="E12152" t="inlineStr">
        <is>
          <t>https://www.youtube.com/results?search_query=Exploring+the+world's+most+unique+hotdogs&amp;sp=EgQgAXAB</t>
        </is>
      </c>
    </row>
    <row r="12153" ht="25.5" customHeight="1">
      <c r="A12153" t="inlineStr">
        <is>
          <t>eating hotdog</t>
        </is>
      </c>
      <c r="B12153" t="inlineStr">
        <is>
          <t>Behind the scenes at a hotdog factory</t>
        </is>
      </c>
      <c r="C12153"/>
      <c r="D12153"/>
      <c r="E12153" t="inlineStr">
        <is>
          <t>https://www.youtube.com/results?search_query=Behind+the+scenes+at+a+hotdog+factory&amp;sp=EgQgAXAB</t>
        </is>
      </c>
    </row>
    <row r="12154" ht="25.5" customHeight="1">
      <c r="A12154" t="inlineStr">
        <is>
          <t>gospel singing in church</t>
        </is>
      </c>
      <c r="B12154" t="inlineStr">
        <is>
          <t>Gospel singing in church services</t>
        </is>
      </c>
      <c r="C12154"/>
      <c r="D12154"/>
      <c r="E12154" t="inlineStr">
        <is>
          <t>https://www.youtube.com/results?search_query=Gospel+singing+in+church+services&amp;sp=EgQgAXAB</t>
        </is>
      </c>
    </row>
    <row r="12155" ht="25.5" customHeight="1">
      <c r="A12155" t="inlineStr">
        <is>
          <t>gospel singing in church</t>
        </is>
      </c>
      <c r="B12155" t="inlineStr">
        <is>
          <t>How to sing gospel music in church</t>
        </is>
      </c>
      <c r="C12155"/>
      <c r="D12155"/>
      <c r="E12155" t="inlineStr">
        <is>
          <t>https://www.youtube.com/results?search_query=How+to+sing+gospel+music+in+church&amp;sp=EgQgAXAB</t>
        </is>
      </c>
    </row>
    <row r="12156" ht="25.5" customHeight="1">
      <c r="A12156" t="inlineStr">
        <is>
          <t>gospel singing in church</t>
        </is>
      </c>
      <c r="B12156" t="inlineStr">
        <is>
          <t>Best gospel church choirs performances</t>
        </is>
      </c>
      <c r="C12156"/>
      <c r="D12156"/>
      <c r="E12156" t="inlineStr">
        <is>
          <t>https://www.youtube.com/results?search_query=Best+gospel+church+choirs+performances&amp;sp=EgQgAXAB</t>
        </is>
      </c>
    </row>
    <row r="12157" ht="25.5" customHeight="1">
      <c r="A12157" t="inlineStr">
        <is>
          <t>gospel singing in church</t>
        </is>
      </c>
      <c r="B12157" t="inlineStr">
        <is>
          <t>Day in the life of a gospel church singer</t>
        </is>
      </c>
      <c r="C12157"/>
      <c r="D12157"/>
      <c r="E12157" t="inlineStr">
        <is>
          <t>https://www.youtube.com/results?search_query=Day+in+the+life+of+a+gospel+church+singer&amp;sp=EgQgAXAB</t>
        </is>
      </c>
    </row>
    <row r="12158" ht="25.5" customHeight="1">
      <c r="A12158" t="inlineStr">
        <is>
          <t>gospel singing in church</t>
        </is>
      </c>
      <c r="B12158" t="inlineStr">
        <is>
          <t>Live gospel music concerts in churches</t>
        </is>
      </c>
      <c r="C12158"/>
      <c r="D12158"/>
      <c r="E12158" t="inlineStr">
        <is>
          <t>https://www.youtube.com/results?search_query=Live+gospel+music+concerts+in+churches&amp;sp=EgQgAXAB</t>
        </is>
      </c>
    </row>
    <row r="12159" ht="25.5" customHeight="1">
      <c r="A12159" t="inlineStr">
        <is>
          <t>gospel singing in church</t>
        </is>
      </c>
      <c r="B12159" t="inlineStr">
        <is>
          <t>Gospel hymns sung in church services</t>
        </is>
      </c>
      <c r="C12159"/>
      <c r="D12159"/>
      <c r="E12159" t="inlineStr">
        <is>
          <t>https://www.youtube.com/results?search_query=Gospel+hymns+sung+in+church+services&amp;sp=EgQgAXAB</t>
        </is>
      </c>
    </row>
    <row r="12160" ht="25.5" customHeight="1">
      <c r="A12160" t="inlineStr">
        <is>
          <t>gospel singing in church</t>
        </is>
      </c>
      <c r="B12160" t="inlineStr">
        <is>
          <t>How to improve your gospel singing for church</t>
        </is>
      </c>
      <c r="C12160"/>
      <c r="D12160"/>
      <c r="E12160" t="inlineStr">
        <is>
          <t>https://www.youtube.com/results?search_query=How+to+improve+your+gospel+singing+for+church&amp;sp=EgQgAXAB</t>
        </is>
      </c>
    </row>
    <row r="12161" ht="25.5" customHeight="1">
      <c r="A12161" t="inlineStr">
        <is>
          <t>gospel singing in church</t>
        </is>
      </c>
      <c r="B12161" t="inlineStr">
        <is>
          <t>Famous gospel songs performed in churches</t>
        </is>
      </c>
      <c r="C12161"/>
      <c r="D12161"/>
      <c r="E12161" t="inlineStr">
        <is>
          <t>https://www.youtube.com/results?search_query=Famous+gospel+songs+performed+in+churches&amp;sp=EgQgAXAB</t>
        </is>
      </c>
    </row>
    <row r="12162" ht="25.5" customHeight="1">
      <c r="A12162" t="inlineStr">
        <is>
          <t>gospel singing in church</t>
        </is>
      </c>
      <c r="B12162" t="inlineStr">
        <is>
          <t>Exceptional gospel singers in church</t>
        </is>
      </c>
      <c r="C12162"/>
      <c r="D12162"/>
      <c r="E12162" t="inlineStr">
        <is>
          <t>https://www.youtube.com/results?search_query=Exceptional+gospel+singers+in+church&amp;sp=EgQgAXAB</t>
        </is>
      </c>
    </row>
    <row r="12163" ht="25.5" customHeight="1">
      <c r="A12163" t="inlineStr">
        <is>
          <t>gospel singing in church</t>
        </is>
      </c>
      <c r="B12163" t="inlineStr">
        <is>
          <t>Southern gospel singing in church Sunday service</t>
        </is>
      </c>
      <c r="C12163"/>
      <c r="D12163"/>
      <c r="E12163" t="inlineStr">
        <is>
          <t>https://www.youtube.com/results?search_query=Southern+gospel+singing+in+church+Sunday+service&amp;sp=EgQgAXAB</t>
        </is>
      </c>
    </row>
    <row r="12164" ht="25.5" customHeight="1">
      <c r="A12164" t="inlineStr">
        <is>
          <t>getting a tattoo</t>
        </is>
      </c>
      <c r="B12164" t="inlineStr">
        <is>
          <t>How to get your first tattoo'</t>
        </is>
      </c>
      <c r="C12164"/>
      <c r="D12164"/>
      <c r="E12164" t="inlineStr">
        <is>
          <t>https://www.youtube.com/results?search_query=How+to+get+your+first+tattoo'&amp;sp=EgQgAXAB</t>
        </is>
      </c>
    </row>
    <row r="12165" ht="25.5" customHeight="1">
      <c r="A12165" t="inlineStr">
        <is>
          <t>getting a tattoo</t>
        </is>
      </c>
      <c r="B12165" t="inlineStr">
        <is>
          <t>Getting a tattoo process step by step'</t>
        </is>
      </c>
      <c r="C12165"/>
      <c r="D12165"/>
      <c r="E12165" t="inlineStr">
        <is>
          <t>https://www.youtube.com/results?search_query=Getting+a+tattoo+process+step+by+step'&amp;sp=EgQgAXAB</t>
        </is>
      </c>
    </row>
    <row r="12166" ht="25.5" customHeight="1">
      <c r="A12166" t="inlineStr">
        <is>
          <t>getting a tattoo</t>
        </is>
      </c>
      <c r="B12166" t="inlineStr">
        <is>
          <t>Day in the life of a tattoo artist'</t>
        </is>
      </c>
      <c r="C12166"/>
      <c r="D12166"/>
      <c r="E12166" t="inlineStr">
        <is>
          <t>https://www.youtube.com/results?search_query=Day+in+the+life+of+a+tattoo+artist'&amp;sp=EgQgAXAB</t>
        </is>
      </c>
    </row>
    <row r="12167" ht="25.5" customHeight="1">
      <c r="A12167" t="inlineStr">
        <is>
          <t>getting a tattoo</t>
        </is>
      </c>
      <c r="B12167" t="inlineStr">
        <is>
          <t>What to know before getting a tattoo'</t>
        </is>
      </c>
      <c r="C12167"/>
      <c r="D12167"/>
      <c r="E12167" t="inlineStr">
        <is>
          <t>https://www.youtube.com/results?search_query=What+to+know+before+getting+a+tattoo'&amp;sp=EgQgAXAB</t>
        </is>
      </c>
    </row>
    <row r="12168" ht="25.5" customHeight="1">
      <c r="A12168" t="inlineStr">
        <is>
          <t>getting a tattoo</t>
        </is>
      </c>
      <c r="B12168" t="inlineStr">
        <is>
          <t>How to take care of a tattoo'</t>
        </is>
      </c>
      <c r="C12168"/>
      <c r="D12168"/>
      <c r="E12168" t="inlineStr">
        <is>
          <t>https://www.youtube.com/results?search_query=How+to+take+care+of+a+tattoo'&amp;sp=EgQgAXAB</t>
        </is>
      </c>
    </row>
    <row r="12169" ht="25.5" customHeight="1">
      <c r="A12169" t="inlineStr">
        <is>
          <t>getting a tattoo</t>
        </is>
      </c>
      <c r="B12169" t="inlineStr">
        <is>
          <t>Healing process of getting a tattoo'</t>
        </is>
      </c>
      <c r="C12169"/>
      <c r="D12169"/>
      <c r="E12169" t="inlineStr">
        <is>
          <t>https://www.youtube.com/results?search_query=Healing+process+of+getting+a+tattoo'&amp;sp=EgQgAXAB</t>
        </is>
      </c>
    </row>
    <row r="12170" ht="25.5" customHeight="1">
      <c r="A12170" t="inlineStr">
        <is>
          <t>getting a tattoo</t>
        </is>
      </c>
      <c r="B12170" t="inlineStr">
        <is>
          <t>Guidelines for getting a tattoo'</t>
        </is>
      </c>
      <c r="C12170"/>
      <c r="D12170"/>
      <c r="E12170" t="inlineStr">
        <is>
          <t>https://www.youtube.com/results?search_query=Guidelines+for+getting+a+tattoo'&amp;sp=EgQgAXAB</t>
        </is>
      </c>
    </row>
    <row r="12171" ht="25.5" customHeight="1">
      <c r="A12171" t="inlineStr">
        <is>
          <t>getting a tattoo</t>
        </is>
      </c>
      <c r="B12171" t="inlineStr">
        <is>
          <t>Getting a tattoo: pain level guide'</t>
        </is>
      </c>
      <c r="C12171"/>
      <c r="D12171"/>
      <c r="E12171" t="inlineStr">
        <is>
          <t>https://www.youtube.com/results?search_query=Getting+a+tattoo:+pain+level+guide'&amp;sp=EgQgAXAB</t>
        </is>
      </c>
    </row>
    <row r="12172" ht="25.5" customHeight="1">
      <c r="A12172" t="inlineStr">
        <is>
          <t>getting a tattoo</t>
        </is>
      </c>
      <c r="B12172" t="inlineStr">
        <is>
          <t>Do's and Don'ts when getting a tattoo'</t>
        </is>
      </c>
      <c r="C12172"/>
      <c r="D12172"/>
      <c r="E12172" t="inlineStr">
        <is>
          <t>https://www.youtube.com/results?search_query=Do's+and+Don'ts+when+getting+a+tattoo'&amp;sp=EgQgAXAB</t>
        </is>
      </c>
    </row>
    <row r="12173" ht="25.5" customHeight="1">
      <c r="A12173" t="inlineStr">
        <is>
          <t>getting a tattoo</t>
        </is>
      </c>
      <c r="B12173" t="inlineStr">
        <is>
          <t>How to choose a tattoo design'</t>
        </is>
      </c>
      <c r="C12173"/>
      <c r="D12173"/>
      <c r="E12173" t="inlineStr">
        <is>
          <t>https://www.youtube.com/results?search_query=How+to+choose+a+tattoo+design'&amp;sp=EgQgAXAB</t>
        </is>
      </c>
    </row>
    <row r="12174" ht="25.5" customHeight="1">
      <c r="A12174" t="inlineStr">
        <is>
          <t>acting in play</t>
        </is>
      </c>
      <c r="B12174" t="inlineStr">
        <is>
          <t>Acting in play tutorials for beginners</t>
        </is>
      </c>
      <c r="C12174"/>
      <c r="D12174"/>
      <c r="E12174" t="inlineStr">
        <is>
          <t>https://www.youtube.com/results?search_query=Acting+in+play+tutorials+for+beginners&amp;sp=EgQgAXAB</t>
        </is>
      </c>
    </row>
    <row r="12175" ht="25.5" customHeight="1">
      <c r="A12175" t="inlineStr">
        <is>
          <t>acting in play</t>
        </is>
      </c>
      <c r="B12175" t="inlineStr">
        <is>
          <t>How to act in a play</t>
        </is>
      </c>
      <c r="C12175"/>
      <c r="D12175"/>
      <c r="E12175" t="inlineStr">
        <is>
          <t>https://www.youtube.com/results?search_query=How+to+act+in+a+play&amp;sp=EgQgAXAB</t>
        </is>
      </c>
    </row>
    <row r="12176" ht="25.5" customHeight="1">
      <c r="A12176" t="inlineStr">
        <is>
          <t>acting in play</t>
        </is>
      </c>
      <c r="B12176" t="inlineStr">
        <is>
          <t>Improve acting skills for stage play</t>
        </is>
      </c>
      <c r="C12176"/>
      <c r="D12176"/>
      <c r="E12176" t="inlineStr">
        <is>
          <t>https://www.youtube.com/results?search_query=Improve+acting+skills+for+stage+play&amp;sp=EgQgAXAB</t>
        </is>
      </c>
    </row>
    <row r="12177" ht="25.5" customHeight="1">
      <c r="A12177" t="inlineStr">
        <is>
          <t>acting in play</t>
        </is>
      </c>
      <c r="B12177" t="inlineStr">
        <is>
          <t>Acting techniques for stage actors</t>
        </is>
      </c>
      <c r="C12177"/>
      <c r="D12177"/>
      <c r="E12177" t="inlineStr">
        <is>
          <t>https://www.youtube.com/results?search_query=Acting+techniques+for+stage+actors&amp;sp=EgQgAXAB</t>
        </is>
      </c>
    </row>
    <row r="12178" ht="25.5" customHeight="1">
      <c r="A12178" t="inlineStr">
        <is>
          <t>acting in play</t>
        </is>
      </c>
      <c r="B12178" t="inlineStr">
        <is>
          <t>Day in the life of a theater actor</t>
        </is>
      </c>
      <c r="C12178"/>
      <c r="D12178"/>
      <c r="E12178" t="inlineStr">
        <is>
          <t>https://www.youtube.com/results?search_query=Day+in+the+life+of+a+theater+actor&amp;sp=EgQgAXAB</t>
        </is>
      </c>
    </row>
    <row r="12179" ht="25.5" customHeight="1">
      <c r="A12179" t="inlineStr">
        <is>
          <t>acting in play</t>
        </is>
      </c>
      <c r="B12179" t="inlineStr">
        <is>
          <t>Behind the scenes of a play performance</t>
        </is>
      </c>
      <c r="C12179"/>
      <c r="D12179"/>
      <c r="E12179" t="inlineStr">
        <is>
          <t>https://www.youtube.com/results?search_query=Behind+the+scenes+of+a+play+performance&amp;sp=EgQgAXAB</t>
        </is>
      </c>
    </row>
    <row r="12180" ht="25.5" customHeight="1">
      <c r="A12180" t="inlineStr">
        <is>
          <t>acting in play</t>
        </is>
      </c>
      <c r="B12180" t="inlineStr">
        <is>
          <t>How to get into character for a play</t>
        </is>
      </c>
      <c r="C12180"/>
      <c r="D12180"/>
      <c r="E12180" t="inlineStr">
        <is>
          <t>https://www.youtube.com/results?search_query=How+to+get+into+character+for+a+play&amp;sp=EgQgAXAB</t>
        </is>
      </c>
    </row>
    <row r="12181" ht="25.5" customHeight="1">
      <c r="A12181" t="inlineStr">
        <is>
          <t>acting in play</t>
        </is>
      </c>
      <c r="B12181" t="inlineStr">
        <is>
          <t>Masterclass on acting in plays</t>
        </is>
      </c>
      <c r="C12181"/>
      <c r="D12181"/>
      <c r="E12181" t="inlineStr">
        <is>
          <t>https://www.youtube.com/results?search_query=Masterclass+on+acting+in+plays&amp;sp=EgQgAXAB</t>
        </is>
      </c>
    </row>
    <row r="12182" ht="25.5" customHeight="1">
      <c r="A12182" t="inlineStr">
        <is>
          <t>acting in play</t>
        </is>
      </c>
      <c r="B12182" t="inlineStr">
        <is>
          <t>How to rehearse for a stage play</t>
        </is>
      </c>
      <c r="C12182"/>
      <c r="D12182"/>
      <c r="E12182" t="inlineStr">
        <is>
          <t>https://www.youtube.com/results?search_query=How+to+rehearse+for+a+stage+play&amp;sp=EgQgAXAB</t>
        </is>
      </c>
    </row>
    <row r="12183" ht="25.5" customHeight="1">
      <c r="A12183" t="inlineStr">
        <is>
          <t>acting in play</t>
        </is>
      </c>
      <c r="B12183" t="inlineStr">
        <is>
          <t>Character development techniques for theater actors</t>
        </is>
      </c>
      <c r="C12183"/>
      <c r="D12183"/>
      <c r="E12183" t="inlineStr">
        <is>
          <t>https://www.youtube.com/results?search_query=Character+development+techniques+for+theater+actors&amp;sp=EgQgAXAB</t>
        </is>
      </c>
    </row>
    <row r="12184" ht="25.5" customHeight="1">
      <c r="A12184" t="inlineStr">
        <is>
          <t>massaging feet</t>
        </is>
      </c>
      <c r="B12184" t="inlineStr">
        <is>
          <t>How to massage feet for relaxation</t>
        </is>
      </c>
      <c r="C12184"/>
      <c r="D12184"/>
      <c r="E12184" t="inlineStr">
        <is>
          <t>https://www.youtube.com/results?search_query=How+to+massage+feet+for+relaxation&amp;sp=EgQgAXAB</t>
        </is>
      </c>
    </row>
    <row r="12185" ht="25.5" customHeight="1">
      <c r="A12185" t="inlineStr">
        <is>
          <t>massaging feet</t>
        </is>
      </c>
      <c r="B12185" t="inlineStr">
        <is>
          <t>Techniques for massaging feet at home</t>
        </is>
      </c>
      <c r="C12185"/>
      <c r="D12185"/>
      <c r="E12185" t="inlineStr">
        <is>
          <t>https://www.youtube.com/results?search_query=Techniques+for+massaging+feet+at+home&amp;sp=EgQgAXAB</t>
        </is>
      </c>
    </row>
    <row r="12186" ht="25.5" customHeight="1">
      <c r="A12186" t="inlineStr">
        <is>
          <t>massaging feet</t>
        </is>
      </c>
      <c r="B12186" t="inlineStr">
        <is>
          <t>Professional foot massage tutorial</t>
        </is>
      </c>
      <c r="C12186"/>
      <c r="D12186"/>
      <c r="E12186" t="inlineStr">
        <is>
          <t>https://www.youtube.com/results?search_query=Professional+foot+massage+tutorial&amp;sp=EgQgAXAB</t>
        </is>
      </c>
    </row>
    <row r="12187" ht="25.5" customHeight="1">
      <c r="A12187" t="inlineStr">
        <is>
          <t>massaging feet</t>
        </is>
      </c>
      <c r="B12187" t="inlineStr">
        <is>
          <t>DIY foot massage techniques</t>
        </is>
      </c>
      <c r="C12187"/>
      <c r="D12187"/>
      <c r="E12187" t="inlineStr">
        <is>
          <t>https://www.youtube.com/results?search_query=DIY+foot+massage+techniques&amp;sp=EgQgAXAB</t>
        </is>
      </c>
    </row>
    <row r="12188" ht="25.5" customHeight="1">
      <c r="A12188" t="inlineStr">
        <is>
          <t>massaging feet</t>
        </is>
      </c>
      <c r="B12188" t="inlineStr">
        <is>
          <t>A day in the life of a foot masseuse</t>
        </is>
      </c>
      <c r="C12188"/>
      <c r="D12188"/>
      <c r="E12188" t="inlineStr">
        <is>
          <t>https://www.youtube.com/results?search_query=A+day+in+the+life+of+a+foot+masseuse&amp;sp=EgQgAXAB</t>
        </is>
      </c>
    </row>
    <row r="12189" ht="25.5" customHeight="1">
      <c r="A12189" t="inlineStr">
        <is>
          <t>massaging feet</t>
        </is>
      </c>
      <c r="B12189" t="inlineStr">
        <is>
          <t>Benefits of foot massage and how to achieve them</t>
        </is>
      </c>
      <c r="C12189"/>
      <c r="D12189"/>
      <c r="E12189" t="inlineStr">
        <is>
          <t>https://www.youtube.com/results?search_query=Benefits+of+foot+massage+and+how+to+achieve+them&amp;sp=EgQgAXAB</t>
        </is>
      </c>
    </row>
    <row r="12190" ht="25.5" customHeight="1">
      <c r="A12190" t="inlineStr">
        <is>
          <t>massaging feet</t>
        </is>
      </c>
      <c r="B12190" t="inlineStr">
        <is>
          <t>Mastering the art of foot massage</t>
        </is>
      </c>
      <c r="C12190"/>
      <c r="D12190"/>
      <c r="E12190" t="inlineStr">
        <is>
          <t>https://www.youtube.com/results?search_query=Mastering+the+art+of+foot+massage&amp;sp=EgQgAXAB</t>
        </is>
      </c>
    </row>
    <row r="12191" ht="25.5" customHeight="1">
      <c r="A12191" t="inlineStr">
        <is>
          <t>massaging feet</t>
        </is>
      </c>
      <c r="B12191" t="inlineStr">
        <is>
          <t>Step by step guide for a soothing foot massage</t>
        </is>
      </c>
      <c r="C12191"/>
      <c r="D12191"/>
      <c r="E12191" t="inlineStr">
        <is>
          <t>https://www.youtube.com/results?search_query=Step+by+step+guide+for+a+soothing+foot+massage&amp;sp=EgQgAXAB</t>
        </is>
      </c>
    </row>
    <row r="12192" ht="25.5" customHeight="1">
      <c r="A12192" t="inlineStr">
        <is>
          <t>massaging feet</t>
        </is>
      </c>
      <c r="B12192" t="inlineStr">
        <is>
          <t>How to use essential oils in foot massage</t>
        </is>
      </c>
      <c r="C12192"/>
      <c r="D12192"/>
      <c r="E12192" t="inlineStr">
        <is>
          <t>https://www.youtube.com/results?search_query=How+to+use+essential+oils+in+foot+massage&amp;sp=EgQgAXAB</t>
        </is>
      </c>
    </row>
    <row r="12193" ht="25.5" customHeight="1">
      <c r="A12193" t="inlineStr">
        <is>
          <t>massaging feet</t>
        </is>
      </c>
      <c r="B12193" t="inlineStr">
        <is>
          <t>Tips for relieving foot pain with massage</t>
        </is>
      </c>
      <c r="C12193"/>
      <c r="D12193"/>
      <c r="E12193" t="inlineStr">
        <is>
          <t>https://www.youtube.com/results?search_query=Tips+for+relieving+foot+pain+with+massage&amp;sp=EgQgAXAB</t>
        </is>
      </c>
    </row>
    <row r="12194" ht="25.5" customHeight="1">
      <c r="A12194" t="inlineStr">
        <is>
          <t>playing poker</t>
        </is>
      </c>
      <c r="B12194" t="inlineStr">
        <is>
          <t>How to play poker for beginners</t>
        </is>
      </c>
      <c r="C12194"/>
      <c r="D12194"/>
      <c r="E12194" t="inlineStr">
        <is>
          <t>https://www.youtube.com/results?search_query=How+to+play+poker+for+beginners&amp;sp=EgQgAXAB</t>
        </is>
      </c>
    </row>
    <row r="12195" ht="25.5" customHeight="1">
      <c r="A12195" t="inlineStr">
        <is>
          <t>playing poker</t>
        </is>
      </c>
      <c r="B12195" t="inlineStr">
        <is>
          <t>Advanced poker strategies explained</t>
        </is>
      </c>
      <c r="C12195"/>
      <c r="D12195"/>
      <c r="E12195" t="inlineStr">
        <is>
          <t>https://www.youtube.com/results?search_query=Advanced+poker+strategies+explained&amp;sp=EgQgAXAB</t>
        </is>
      </c>
    </row>
    <row r="12196" ht="25.5" customHeight="1">
      <c r="A12196" t="inlineStr">
        <is>
          <t>playing poker</t>
        </is>
      </c>
      <c r="B12196" t="inlineStr">
        <is>
          <t>Day in the life of a professional poker player</t>
        </is>
      </c>
      <c r="C12196"/>
      <c r="D12196"/>
      <c r="E12196" t="inlineStr">
        <is>
          <t>https://www.youtube.com/results?search_query=Day+in+the+life+of+a+professional+poker+player&amp;sp=EgQgAXAB</t>
        </is>
      </c>
    </row>
    <row r="12197" ht="25.5" customHeight="1">
      <c r="A12197" t="inlineStr">
        <is>
          <t>playing poker</t>
        </is>
      </c>
      <c r="B12197" t="inlineStr">
        <is>
          <t>Winning poker tournaments guide</t>
        </is>
      </c>
      <c r="C12197"/>
      <c r="D12197"/>
      <c r="E12197" t="inlineStr">
        <is>
          <t>https://www.youtube.com/results?search_query=Winning+poker+tournaments+guide&amp;sp=EgQgAXAB</t>
        </is>
      </c>
    </row>
    <row r="12198" ht="25.5" customHeight="1">
      <c r="A12198" t="inlineStr">
        <is>
          <t>playing poker</t>
        </is>
      </c>
      <c r="B12198" t="inlineStr">
        <is>
          <t>Different poker game types tutorial</t>
        </is>
      </c>
      <c r="C12198"/>
      <c r="D12198"/>
      <c r="E12198" t="inlineStr">
        <is>
          <t>https://www.youtube.com/results?search_query=Different+poker+game+types+tutorial&amp;sp=EgQgAXAB</t>
        </is>
      </c>
    </row>
    <row r="12199" ht="25.5" customHeight="1">
      <c r="A12199" t="inlineStr">
        <is>
          <t>playing poker</t>
        </is>
      </c>
      <c r="B12199" t="inlineStr">
        <is>
          <t>Top 10 poker mistakes and how to avoid them</t>
        </is>
      </c>
      <c r="C12199"/>
      <c r="D12199"/>
      <c r="E12199" t="inlineStr">
        <is>
          <t>https://www.youtube.com/results?search_query=Top+10+poker+mistakes+and+how+to+avoid+them&amp;sp=EgQgAXAB</t>
        </is>
      </c>
    </row>
    <row r="12200" ht="25.5" customHeight="1">
      <c r="A12200" t="inlineStr">
        <is>
          <t>playing poker</t>
        </is>
      </c>
      <c r="B12200" t="inlineStr">
        <is>
          <t>Secrets to becoming a better poker player</t>
        </is>
      </c>
      <c r="C12200"/>
      <c r="D12200"/>
      <c r="E12200" t="inlineStr">
        <is>
          <t>https://www.youtube.com/results?search_query=Secrets+to+becoming+a+better+poker+player&amp;sp=EgQgAXAB</t>
        </is>
      </c>
    </row>
    <row r="12201" ht="25.5" customHeight="1">
      <c r="A12201" t="inlineStr">
        <is>
          <t>playing poker</t>
        </is>
      </c>
      <c r="B12201" t="inlineStr">
        <is>
          <t>Playing poker for a living: Pros and cons</t>
        </is>
      </c>
      <c r="C12201"/>
      <c r="D12201"/>
      <c r="E12201" t="inlineStr">
        <is>
          <t>https://www.youtube.com/results?search_query=Playing+poker+for+a+living:+Pros+and+cons&amp;sp=EgQgAXAB</t>
        </is>
      </c>
    </row>
    <row r="12202" ht="25.5" customHeight="1">
      <c r="A12202" t="inlineStr">
        <is>
          <t>playing poker</t>
        </is>
      </c>
      <c r="B12202" t="inlineStr">
        <is>
          <t>Poker tricks and bluffing techniques</t>
        </is>
      </c>
      <c r="C12202"/>
      <c r="D12202"/>
      <c r="E12202" t="inlineStr">
        <is>
          <t>https://www.youtube.com/results?search_query=Poker+tricks+and+bluffing+techniques&amp;sp=EgQgAXAB</t>
        </is>
      </c>
    </row>
    <row r="12203" ht="25.5" customHeight="1">
      <c r="A12203" t="inlineStr">
        <is>
          <t>playing poker</t>
        </is>
      </c>
      <c r="B12203" t="inlineStr">
        <is>
          <t>Famous poker matches commentary and analysis</t>
        </is>
      </c>
      <c r="C12203"/>
      <c r="D12203"/>
      <c r="E12203" t="inlineStr">
        <is>
          <t>https://www.youtube.com/results?search_query=Famous+poker+matches+commentary+and+analysis&amp;sp=EgQgAXAB</t>
        </is>
      </c>
    </row>
    <row r="12204" ht="25.5" customHeight="1">
      <c r="A12204" t="inlineStr">
        <is>
          <t>drop kicking</t>
        </is>
      </c>
      <c r="B12204" t="inlineStr">
        <is>
          <t>How to do a drop kick in football</t>
        </is>
      </c>
      <c r="C12204"/>
      <c r="D12204"/>
      <c r="E12204" t="inlineStr">
        <is>
          <t>https://www.youtube.com/results?search_query=How+to+do+a+drop+kick+in+football&amp;sp=EgQgAXAB</t>
        </is>
      </c>
    </row>
    <row r="12205" ht="25.5" customHeight="1">
      <c r="A12205" t="inlineStr">
        <is>
          <t>drop kicking</t>
        </is>
      </c>
      <c r="B12205" t="inlineStr">
        <is>
          <t>Learning the correct technique for a drop kick</t>
        </is>
      </c>
      <c r="C12205"/>
      <c r="D12205"/>
      <c r="E12205" t="inlineStr">
        <is>
          <t>https://www.youtube.com/results?search_query=Learning+the+correct+technique+for+a+drop+kick&amp;sp=EgQgAXAB</t>
        </is>
      </c>
    </row>
    <row r="12206" ht="25.5" customHeight="1">
      <c r="A12206" t="inlineStr">
        <is>
          <t>drop kicking</t>
        </is>
      </c>
      <c r="B12206" t="inlineStr">
        <is>
          <t>Rugby drop kicking tutorial</t>
        </is>
      </c>
      <c r="C12206"/>
      <c r="D12206"/>
      <c r="E12206" t="inlineStr">
        <is>
          <t>https://www.youtube.com/results?search_query=Rugby+drop+kicking+tutorial&amp;sp=EgQgAXAB</t>
        </is>
      </c>
    </row>
    <row r="12207" ht="25.5" customHeight="1">
      <c r="A12207" t="inlineStr">
        <is>
          <t>drop kicking</t>
        </is>
      </c>
      <c r="B12207" t="inlineStr">
        <is>
          <t>Professional drop kicking drills</t>
        </is>
      </c>
      <c r="C12207"/>
      <c r="D12207"/>
      <c r="E12207" t="inlineStr">
        <is>
          <t>https://www.youtube.com/results?search_query=Professional+drop+kicking+drills&amp;sp=EgQgAXAB</t>
        </is>
      </c>
    </row>
    <row r="12208" ht="25.5" customHeight="1">
      <c r="A12208" t="inlineStr">
        <is>
          <t>drop kicking</t>
        </is>
      </c>
      <c r="B12208" t="inlineStr">
        <is>
          <t>Perfecting your drop kick in rugby</t>
        </is>
      </c>
      <c r="C12208"/>
      <c r="D12208"/>
      <c r="E12208" t="inlineStr">
        <is>
          <t>https://www.youtube.com/results?search_query=Perfecting+your+drop+kick+in+rugby&amp;sp=EgQgAXAB</t>
        </is>
      </c>
    </row>
    <row r="12209" ht="25.5" customHeight="1">
      <c r="A12209" t="inlineStr">
        <is>
          <t>drop kicking</t>
        </is>
      </c>
      <c r="B12209" t="inlineStr">
        <is>
          <t>Day in the life of a professional rugby kicker</t>
        </is>
      </c>
      <c r="C12209"/>
      <c r="D12209"/>
      <c r="E12209" t="inlineStr">
        <is>
          <t>https://www.youtube.com/results?search_query=Day+in+the+life+of+a+professional+rugby+kicker&amp;sp=EgQgAXAB</t>
        </is>
      </c>
    </row>
    <row r="12210" ht="25.5" customHeight="1">
      <c r="A12210" t="inlineStr">
        <is>
          <t>drop kicking</t>
        </is>
      </c>
      <c r="B12210" t="inlineStr">
        <is>
          <t>Mistakes to avoid when drop kicking</t>
        </is>
      </c>
      <c r="C12210"/>
      <c r="D12210"/>
      <c r="E12210" t="inlineStr">
        <is>
          <t>https://www.youtube.com/results?search_query=Mistakes+to+avoid+when+drop+kicking&amp;sp=EgQgAXAB</t>
        </is>
      </c>
    </row>
    <row r="12211" ht="25.5" customHeight="1">
      <c r="A12211" t="inlineStr">
        <is>
          <t>drop kicking</t>
        </is>
      </c>
      <c r="B12211" t="inlineStr">
        <is>
          <t>Improving accuracy and power in drop kicking</t>
        </is>
      </c>
      <c r="C12211"/>
      <c r="D12211"/>
      <c r="E12211" t="inlineStr">
        <is>
          <t>https://www.youtube.com/results?search_query=Improving+accuracy+and+power+in+drop+kicking&amp;sp=EgQgAXAB</t>
        </is>
      </c>
    </row>
    <row r="12212" ht="25.5" customHeight="1">
      <c r="A12212" t="inlineStr">
        <is>
          <t>drop kicking</t>
        </is>
      </c>
      <c r="B12212" t="inlineStr">
        <is>
          <t>Physical exercises to improve drop kicking</t>
        </is>
      </c>
      <c r="C12212"/>
      <c r="D12212"/>
      <c r="E12212" t="inlineStr">
        <is>
          <t>https://www.youtube.com/results?search_query=Physical+exercises+to+improve+drop+kicking&amp;sp=EgQgAXAB</t>
        </is>
      </c>
    </row>
    <row r="12213" ht="25.5" customHeight="1">
      <c r="A12213" t="inlineStr">
        <is>
          <t>drop kicking</t>
        </is>
      </c>
      <c r="B12213" t="inlineStr">
        <is>
          <t>Famous drop kicking moments in sports history</t>
        </is>
      </c>
      <c r="C12213"/>
      <c r="D12213"/>
      <c r="E12213" t="inlineStr">
        <is>
          <t>https://www.youtube.com/results?search_query=Famous+drop+kicking+moments+in+sports+history&amp;sp=EgQgAXAB</t>
        </is>
      </c>
    </row>
    <row r="12214" ht="25.5" customHeight="1">
      <c r="A12214" t="inlineStr">
        <is>
          <t>needle felting</t>
        </is>
      </c>
      <c r="B12214" t="inlineStr">
        <is>
          <t>How to start needle felting for beginners</t>
        </is>
      </c>
      <c r="C12214"/>
      <c r="D12214"/>
      <c r="E12214" t="inlineStr">
        <is>
          <t>https://www.youtube.com/results?search_query=How+to+start+needle+felting+for+beginners&amp;sp=EgQgAXAB</t>
        </is>
      </c>
    </row>
    <row r="12215" ht="25.5" customHeight="1">
      <c r="A12215" t="inlineStr">
        <is>
          <t>needle felting</t>
        </is>
      </c>
      <c r="B12215" t="inlineStr">
        <is>
          <t>Needle felting techniques for advanced creators</t>
        </is>
      </c>
      <c r="C12215"/>
      <c r="D12215"/>
      <c r="E12215" t="inlineStr">
        <is>
          <t>https://www.youtube.com/results?search_query=Needle+felting+techniques+for+advanced+creators&amp;sp=EgQgAXAB</t>
        </is>
      </c>
    </row>
    <row r="12216" ht="25.5" customHeight="1">
      <c r="A12216" t="inlineStr">
        <is>
          <t>needle felting</t>
        </is>
      </c>
      <c r="B12216" t="inlineStr">
        <is>
          <t>Day in the life of a needle felter</t>
        </is>
      </c>
      <c r="C12216"/>
      <c r="D12216"/>
      <c r="E12216" t="inlineStr">
        <is>
          <t>https://www.youtube.com/results?search_query=Day+in+the+life+of+a+needle+felter&amp;sp=EgQgAXAB</t>
        </is>
      </c>
    </row>
    <row r="12217" ht="25.5" customHeight="1">
      <c r="A12217" t="inlineStr">
        <is>
          <t>needle felting</t>
        </is>
      </c>
      <c r="B12217" t="inlineStr">
        <is>
          <t>Creating 3D creatures with needle felting</t>
        </is>
      </c>
      <c r="C12217"/>
      <c r="D12217"/>
      <c r="E12217" t="inlineStr">
        <is>
          <t>https://www.youtube.com/results?search_query=Creating+3D+creatures+with+needle+felting&amp;sp=EgQgAXAB</t>
        </is>
      </c>
    </row>
    <row r="12218" ht="25.5" customHeight="1">
      <c r="A12218" t="inlineStr">
        <is>
          <t>needle felting</t>
        </is>
      </c>
      <c r="B12218" t="inlineStr">
        <is>
          <t>Step by step guide to needle felting</t>
        </is>
      </c>
      <c r="C12218"/>
      <c r="D12218"/>
      <c r="E12218" t="inlineStr">
        <is>
          <t>https://www.youtube.com/results?search_query=Step+by+step+guide+to+needle+felting&amp;sp=EgQgAXAB</t>
        </is>
      </c>
    </row>
    <row r="12219" ht="25.5" customHeight="1">
      <c r="A12219" t="inlineStr">
        <is>
          <t>needle felting</t>
        </is>
      </c>
      <c r="B12219" t="inlineStr">
        <is>
          <t>Using color in needle felting</t>
        </is>
      </c>
      <c r="C12219"/>
      <c r="D12219"/>
      <c r="E12219" t="inlineStr">
        <is>
          <t>https://www.youtube.com/results?search_query=Using+color+in+needle+felting&amp;sp=EgQgAXAB</t>
        </is>
      </c>
    </row>
    <row r="12220" ht="25.5" customHeight="1">
      <c r="A12220" t="inlineStr">
        <is>
          <t>needle felting</t>
        </is>
      </c>
      <c r="B12220" t="inlineStr">
        <is>
          <t>How to avoid common mistakes in needle felting</t>
        </is>
      </c>
      <c r="C12220"/>
      <c r="D12220"/>
      <c r="E12220" t="inlineStr">
        <is>
          <t>https://www.youtube.com/results?search_query=How+to+avoid+common+mistakes+in+needle+felting&amp;sp=EgQgAXAB</t>
        </is>
      </c>
    </row>
    <row r="12221" ht="25.5" customHeight="1">
      <c r="A12221" t="inlineStr">
        <is>
          <t>needle felting</t>
        </is>
      </c>
      <c r="B12221" t="inlineStr">
        <is>
          <t>DIY needle felting projects for home</t>
        </is>
      </c>
      <c r="C12221"/>
      <c r="D12221"/>
      <c r="E12221" t="inlineStr">
        <is>
          <t>https://www.youtube.com/results?search_query=DIY+needle+felting+projects+for+home&amp;sp=EgQgAXAB</t>
        </is>
      </c>
    </row>
    <row r="12222" ht="25.5" customHeight="1">
      <c r="A12222" t="inlineStr">
        <is>
          <t>needle felting</t>
        </is>
      </c>
      <c r="B12222" t="inlineStr">
        <is>
          <t>How to make a needle felted animal</t>
        </is>
      </c>
      <c r="C12222"/>
      <c r="D12222"/>
      <c r="E12222" t="inlineStr">
        <is>
          <t>https://www.youtube.com/results?search_query=How+to+make+a+needle+felted+animal&amp;sp=EgQgAXAB</t>
        </is>
      </c>
    </row>
    <row r="12223" ht="25.5" customHeight="1">
      <c r="A12223" t="inlineStr">
        <is>
          <t>needle felting</t>
        </is>
      </c>
      <c r="B12223" t="inlineStr">
        <is>
          <t>Masterclass on needle felting landscapes</t>
        </is>
      </c>
      <c r="C12223"/>
      <c r="D12223"/>
      <c r="E12223" t="inlineStr">
        <is>
          <t>https://www.youtube.com/results?search_query=Masterclass+on+needle+felting+landscapes&amp;sp=EgQgAXAB</t>
        </is>
      </c>
    </row>
    <row r="12224" ht="25.5" customHeight="1">
      <c r="A12224" t="inlineStr">
        <is>
          <t>riding elephant</t>
        </is>
      </c>
      <c r="B12224" t="inlineStr">
        <is>
          <t>How to ride an elephant safely</t>
        </is>
      </c>
      <c r="C12224"/>
      <c r="D12224"/>
      <c r="E12224" t="inlineStr">
        <is>
          <t>https://www.youtube.com/results?search_query=How+to+ride+an+elephant+safely&amp;sp=EgQgAXAB</t>
        </is>
      </c>
    </row>
    <row r="12225" ht="25.5" customHeight="1">
      <c r="A12225" t="inlineStr">
        <is>
          <t>riding elephant</t>
        </is>
      </c>
      <c r="B12225" t="inlineStr">
        <is>
          <t>Beginners guide to riding an elephant</t>
        </is>
      </c>
      <c r="C12225"/>
      <c r="D12225"/>
      <c r="E12225" t="inlineStr">
        <is>
          <t>https://www.youtube.com/results?search_query=Beginners+guide+to+riding+an+elephant&amp;sp=EgQgAXAB</t>
        </is>
      </c>
    </row>
    <row r="12226" ht="25.5" customHeight="1">
      <c r="A12226" t="inlineStr">
        <is>
          <t>riding elephant</t>
        </is>
      </c>
      <c r="B12226" t="inlineStr">
        <is>
          <t>Day in the life of a professional elephant trainer</t>
        </is>
      </c>
      <c r="C12226"/>
      <c r="D12226"/>
      <c r="E12226" t="inlineStr">
        <is>
          <t>https://www.youtube.com/results?search_query=Day+in+the+life+of+a+professional+elephant+trainer&amp;sp=EgQgAXAB</t>
        </is>
      </c>
    </row>
    <row r="12227" ht="25.5" customHeight="1">
      <c r="A12227" t="inlineStr">
        <is>
          <t>riding elephant</t>
        </is>
      </c>
      <c r="B12227" t="inlineStr">
        <is>
          <t>Elephant riding lessons for beginners</t>
        </is>
      </c>
      <c r="C12227"/>
      <c r="D12227"/>
      <c r="E12227" t="inlineStr">
        <is>
          <t>https://www.youtube.com/results?search_query=Elephant+riding+lessons+for+beginners&amp;sp=EgQgAXAB</t>
        </is>
      </c>
    </row>
    <row r="12228" ht="25.5" customHeight="1">
      <c r="A12228" t="inlineStr">
        <is>
          <t>riding elephant</t>
        </is>
      </c>
      <c r="B12228" t="inlineStr">
        <is>
          <t>Best places in the world to ride elephants</t>
        </is>
      </c>
      <c r="C12228"/>
      <c r="D12228"/>
      <c r="E12228" t="inlineStr">
        <is>
          <t>https://www.youtube.com/results?search_query=Best+places+in+the+world+to+ride+elephants&amp;sp=EgQgAXAB</t>
        </is>
      </c>
    </row>
    <row r="12229" ht="25.5" customHeight="1">
      <c r="A12229" t="inlineStr">
        <is>
          <t>riding elephant</t>
        </is>
      </c>
      <c r="B12229" t="inlineStr">
        <is>
          <t>Ethics of elephant riding  Pros and Cons</t>
        </is>
      </c>
      <c r="C12229"/>
      <c r="D12229"/>
      <c r="E12229" t="inlineStr">
        <is>
          <t>https://www.youtube.com/results?search_query=Ethics+of+elephant+riding++Pros+and+Cons&amp;sp=EgQgAXAB</t>
        </is>
      </c>
    </row>
    <row r="12230" ht="25.5" customHeight="1">
      <c r="A12230" t="inlineStr">
        <is>
          <t>riding elephant</t>
        </is>
      </c>
      <c r="B12230" t="inlineStr">
        <is>
          <t>Experiences of riding elephants in a wildlife sanctuary</t>
        </is>
      </c>
      <c r="C12230"/>
      <c r="D12230"/>
      <c r="E12230" t="inlineStr">
        <is>
          <t>https://www.youtube.com/results?search_query=Experiences+of+riding+elephants+in+a+wildlife+sanctuary&amp;sp=EgQgAXAB</t>
        </is>
      </c>
    </row>
    <row r="12231" ht="25.5" customHeight="1">
      <c r="A12231" t="inlineStr">
        <is>
          <t>riding elephant</t>
        </is>
      </c>
      <c r="B12231" t="inlineStr">
        <is>
          <t>Documentary on elephant riding in Thailand</t>
        </is>
      </c>
      <c r="C12231"/>
      <c r="D12231"/>
      <c r="E12231" t="inlineStr">
        <is>
          <t>https://www.youtube.com/results?search_query=Documentary+on+elephant+riding+in+Thailand&amp;sp=EgQgAXAB</t>
        </is>
      </c>
    </row>
    <row r="12232" ht="25.5" customHeight="1">
      <c r="A12232" t="inlineStr">
        <is>
          <t>riding elephant</t>
        </is>
      </c>
      <c r="B12232" t="inlineStr">
        <is>
          <t>Step by step guide to riding elephants</t>
        </is>
      </c>
      <c r="C12232"/>
      <c r="D12232"/>
      <c r="E12232" t="inlineStr">
        <is>
          <t>https://www.youtube.com/results?search_query=Step+by+step+guide+to+riding+elephants&amp;sp=EgQgAXAB</t>
        </is>
      </c>
    </row>
    <row r="12233" ht="25.5" customHeight="1">
      <c r="A12233" t="inlineStr">
        <is>
          <t>riding elephant</t>
        </is>
      </c>
      <c r="B12233" t="inlineStr">
        <is>
          <t>Proper posture and balance when riding an elephant</t>
        </is>
      </c>
      <c r="C12233"/>
      <c r="D12233"/>
      <c r="E12233" t="inlineStr">
        <is>
          <t>https://www.youtube.com/results?search_query=Proper+posture+and+balance+when+riding+an+elephant&amp;sp=EgQgAXAB</t>
        </is>
      </c>
    </row>
    <row r="12234" ht="25.5" customHeight="1">
      <c r="A12234" t="inlineStr">
        <is>
          <t>making a sandwich</t>
        </is>
      </c>
      <c r="B12234" t="inlineStr">
        <is>
          <t>How to make a sandwich for beginners</t>
        </is>
      </c>
      <c r="C12234"/>
      <c r="D12234"/>
      <c r="E12234" t="inlineStr">
        <is>
          <t>https://www.youtube.com/results?search_query=How+to+make+a+sandwich+for+beginners&amp;sp=EgQgAXAB</t>
        </is>
      </c>
    </row>
    <row r="12235" ht="25.5" customHeight="1">
      <c r="A12235" t="inlineStr">
        <is>
          <t>making a sandwich</t>
        </is>
      </c>
      <c r="B12235" t="inlineStr">
        <is>
          <t>Best sandwich recipes</t>
        </is>
      </c>
      <c r="C12235"/>
      <c r="D12235"/>
      <c r="E12235" t="inlineStr">
        <is>
          <t>https://www.youtube.com/results?search_query=Best+sandwich+recipes&amp;sp=EgQgAXAB</t>
        </is>
      </c>
    </row>
    <row r="12236" ht="25.5" customHeight="1">
      <c r="A12236" t="inlineStr">
        <is>
          <t>making a sandwich</t>
        </is>
      </c>
      <c r="B12236" t="inlineStr">
        <is>
          <t>Techniques for sandwich making</t>
        </is>
      </c>
      <c r="C12236"/>
      <c r="D12236"/>
      <c r="E12236" t="inlineStr">
        <is>
          <t>https://www.youtube.com/results?search_query=Techniques+for+sandwich+making&amp;sp=EgQgAXAB</t>
        </is>
      </c>
    </row>
    <row r="12237" ht="25.5" customHeight="1">
      <c r="A12237" t="inlineStr">
        <is>
          <t>making a sandwich</t>
        </is>
      </c>
      <c r="B12237" t="inlineStr">
        <is>
          <t>Day in the life of a sandwich maker</t>
        </is>
      </c>
      <c r="C12237"/>
      <c r="D12237"/>
      <c r="E12237" t="inlineStr">
        <is>
          <t>https://www.youtube.com/results?search_query=Day+in+the+life+of+a+sandwich+maker&amp;sp=EgQgAXAB</t>
        </is>
      </c>
    </row>
    <row r="12238" ht="25.5" customHeight="1">
      <c r="A12238" t="inlineStr">
        <is>
          <t>making a sandwich</t>
        </is>
      </c>
      <c r="B12238" t="inlineStr">
        <is>
          <t>Tutorial on making a gourmet sandwich</t>
        </is>
      </c>
      <c r="C12238"/>
      <c r="D12238"/>
      <c r="E12238" t="inlineStr">
        <is>
          <t>https://www.youtube.com/results?search_query=Tutorial+on+making+a+gourmet+sandwich&amp;sp=EgQgAXAB</t>
        </is>
      </c>
    </row>
    <row r="12239" ht="25.5" customHeight="1">
      <c r="A12239" t="inlineStr">
        <is>
          <t>making a sandwich</t>
        </is>
      </c>
      <c r="B12239" t="inlineStr">
        <is>
          <t>How to make a sandwich step by step guide</t>
        </is>
      </c>
      <c r="C12239"/>
      <c r="D12239"/>
      <c r="E12239" t="inlineStr">
        <is>
          <t>https://www.youtube.com/results?search_query=How+to+make+a+sandwich+step+by+step+guide&amp;sp=EgQgAXAB</t>
        </is>
      </c>
    </row>
    <row r="12240" ht="25.5" customHeight="1">
      <c r="A12240" t="inlineStr">
        <is>
          <t>making a sandwich</t>
        </is>
      </c>
      <c r="B12240" t="inlineStr">
        <is>
          <t>Secrets of making the perfect sandwich</t>
        </is>
      </c>
      <c r="C12240"/>
      <c r="D12240"/>
      <c r="E12240" t="inlineStr">
        <is>
          <t>https://www.youtube.com/results?search_query=Secrets+of+making+the+perfect+sandwich&amp;sp=EgQgAXAB</t>
        </is>
      </c>
    </row>
    <row r="12241" ht="25.5" customHeight="1">
      <c r="A12241" t="inlineStr">
        <is>
          <t>making a sandwich</t>
        </is>
      </c>
      <c r="B12241" t="inlineStr">
        <is>
          <t>Ultimate guide to making sandwiches</t>
        </is>
      </c>
      <c r="C12241"/>
      <c r="D12241"/>
      <c r="E12241" t="inlineStr">
        <is>
          <t>https://www.youtube.com/results?search_query=Ultimate+guide+to+making+sandwiches&amp;sp=EgQgAXAB</t>
        </is>
      </c>
    </row>
    <row r="12242" ht="25.5" customHeight="1">
      <c r="A12242" t="inlineStr">
        <is>
          <t>making a sandwich</t>
        </is>
      </c>
      <c r="B12242" t="inlineStr">
        <is>
          <t>Making sandwich with different ingredients</t>
        </is>
      </c>
      <c r="C12242"/>
      <c r="D12242"/>
      <c r="E12242" t="inlineStr">
        <is>
          <t>https://www.youtube.com/results?search_query=Making+sandwich+with+different+ingredients&amp;sp=EgQgAXAB</t>
        </is>
      </c>
    </row>
    <row r="12243" ht="25.5" customHeight="1">
      <c r="A12243" t="inlineStr">
        <is>
          <t>making a sandwich</t>
        </is>
      </c>
      <c r="B12243" t="inlineStr">
        <is>
          <t>Expert tips for making the best sandwich</t>
        </is>
      </c>
      <c r="C12243"/>
      <c r="D12243"/>
      <c r="E12243" t="inlineStr">
        <is>
          <t>https://www.youtube.com/results?search_query=Expert+tips+for+making+the+best+sandwich&amp;sp=EgQgAXAB</t>
        </is>
      </c>
    </row>
    <row r="12244" ht="25.5" customHeight="1">
      <c r="A12244" t="inlineStr">
        <is>
          <t>opening door</t>
        </is>
      </c>
      <c r="B12244" t="inlineStr">
        <is>
          <t>How to open a locked door without a key</t>
        </is>
      </c>
      <c r="C12244"/>
      <c r="D12244"/>
      <c r="E12244" t="inlineStr">
        <is>
          <t>https://www.youtube.com/results?search_query=How+to+open+a+locked+door+without+a+key&amp;sp=EgQgAXAB</t>
        </is>
      </c>
    </row>
    <row r="12245" ht="25.5" customHeight="1">
      <c r="A12245" t="inlineStr">
        <is>
          <t>opening door</t>
        </is>
      </c>
      <c r="B12245" t="inlineStr">
        <is>
          <t>Techniques for opening stubborn doors</t>
        </is>
      </c>
      <c r="C12245"/>
      <c r="D12245"/>
      <c r="E12245" t="inlineStr">
        <is>
          <t>https://www.youtube.com/results?search_query=Techniques+for+opening+stubborn+doors&amp;sp=EgQgAXAB</t>
        </is>
      </c>
    </row>
    <row r="12246" ht="25.5" customHeight="1">
      <c r="A12246" t="inlineStr">
        <is>
          <t>opening door</t>
        </is>
      </c>
      <c r="B12246" t="inlineStr">
        <is>
          <t>Door opening etiquette</t>
        </is>
      </c>
      <c r="C12246"/>
      <c r="D12246"/>
      <c r="E12246" t="inlineStr">
        <is>
          <t>https://www.youtube.com/results?search_query=Door+opening+etiquette&amp;sp=EgQgAXAB</t>
        </is>
      </c>
    </row>
    <row r="12247" ht="25.5" customHeight="1">
      <c r="A12247" t="inlineStr">
        <is>
          <t>opening door</t>
        </is>
      </c>
      <c r="B12247" t="inlineStr">
        <is>
          <t>How to properly open and close doors</t>
        </is>
      </c>
      <c r="C12247"/>
      <c r="D12247"/>
      <c r="E12247" t="inlineStr">
        <is>
          <t>https://www.youtube.com/results?search_query=How+to+properly+open+and+close+doors&amp;sp=EgQgAXAB</t>
        </is>
      </c>
    </row>
    <row r="12248" ht="25.5" customHeight="1">
      <c r="A12248" t="inlineStr">
        <is>
          <t>opening door</t>
        </is>
      </c>
      <c r="B12248" t="inlineStr">
        <is>
          <t>Practical guide on how to open car doors</t>
        </is>
      </c>
      <c r="C12248"/>
      <c r="D12248"/>
      <c r="E12248" t="inlineStr">
        <is>
          <t>https://www.youtube.com/results?search_query=Practical+guide+on+how+to+open+car+doors&amp;sp=EgQgAXAB</t>
        </is>
      </c>
    </row>
    <row r="12249" ht="25.5" customHeight="1">
      <c r="A12249" t="inlineStr">
        <is>
          <t>opening door</t>
        </is>
      </c>
      <c r="B12249" t="inlineStr">
        <is>
          <t>How to open a door with style</t>
        </is>
      </c>
      <c r="C12249"/>
      <c r="D12249"/>
      <c r="E12249" t="inlineStr">
        <is>
          <t>https://www.youtube.com/results?search_query=How+to+open+a+door+with+style&amp;sp=EgQgAXAB</t>
        </is>
      </c>
    </row>
    <row r="12250" ht="25.5" customHeight="1">
      <c r="A12250" t="inlineStr">
        <is>
          <t>opening door</t>
        </is>
      </c>
      <c r="B12250" t="inlineStr">
        <is>
          <t>Day in the life of a locksmith: opening doors</t>
        </is>
      </c>
      <c r="C12250"/>
      <c r="D12250"/>
      <c r="E12250" t="inlineStr">
        <is>
          <t>https://www.youtube.com/results?search_query=Day+in+the+life+of+a+locksmith:+opening+doors&amp;sp=EgQgAXAB</t>
        </is>
      </c>
    </row>
    <row r="12251" ht="25.5" customHeight="1">
      <c r="A12251" t="inlineStr">
        <is>
          <t>opening door</t>
        </is>
      </c>
      <c r="B12251" t="inlineStr">
        <is>
          <t>Expert tips for opening different types of doors</t>
        </is>
      </c>
      <c r="C12251"/>
      <c r="D12251"/>
      <c r="E12251" t="inlineStr">
        <is>
          <t>https://www.youtube.com/results?search_query=Expert+tips+for+opening+different+types+of+doors&amp;sp=EgQgAXAB</t>
        </is>
      </c>
    </row>
    <row r="12252" ht="25.5" customHeight="1">
      <c r="A12252" t="inlineStr">
        <is>
          <t>opening door</t>
        </is>
      </c>
      <c r="B12252" t="inlineStr">
        <is>
          <t>Dooropening challenges and how to solve them</t>
        </is>
      </c>
      <c r="C12252"/>
      <c r="D12252"/>
      <c r="E12252" t="inlineStr">
        <is>
          <t>https://www.youtube.com/results?search_query=Dooropening+challenges+and+how+to+solve+them&amp;sp=EgQgAXAB</t>
        </is>
      </c>
    </row>
    <row r="12253" ht="25.5" customHeight="1">
      <c r="A12253" t="inlineStr">
        <is>
          <t>opening door</t>
        </is>
      </c>
      <c r="B12253" t="inlineStr">
        <is>
          <t>Exploring door opening mechanisms in old and modern houses</t>
        </is>
      </c>
      <c r="C12253"/>
      <c r="D12253"/>
      <c r="E12253" t="inlineStr">
        <is>
          <t>https://www.youtube.com/results?search_query=Exploring+door+opening+mechanisms+in+old+and+modern+houses&amp;sp=EgQgAXAB</t>
        </is>
      </c>
    </row>
    <row r="12254" ht="25.5" customHeight="1">
      <c r="A12254" t="inlineStr">
        <is>
          <t>control</t>
        </is>
      </c>
      <c r="B12254" t="inlineStr">
        <is>
          <t>How to control your anger effectively</t>
        </is>
      </c>
      <c r="C12254"/>
      <c r="D12254"/>
      <c r="E12254" t="inlineStr">
        <is>
          <t>https://www.youtube.com/results?search_query=How+to+control+your+anger+effectively&amp;sp=EgQgAXAB</t>
        </is>
      </c>
    </row>
    <row r="12255" ht="25.5" customHeight="1">
      <c r="A12255" t="inlineStr">
        <is>
          <t>control</t>
        </is>
      </c>
      <c r="B12255" t="inlineStr">
        <is>
          <t>Tips on controlling sugar intake for better health</t>
        </is>
      </c>
      <c r="C12255"/>
      <c r="D12255"/>
      <c r="E12255" t="inlineStr">
        <is>
          <t>https://www.youtube.com/results?search_query=Tips+on+controlling+sugar+intake+for+better+health&amp;sp=EgQgAXAB</t>
        </is>
      </c>
    </row>
    <row r="12256" ht="25.5" customHeight="1">
      <c r="A12256" t="inlineStr">
        <is>
          <t>control</t>
        </is>
      </c>
      <c r="B12256" t="inlineStr">
        <is>
          <t>How to control your finances</t>
        </is>
      </c>
      <c r="C12256"/>
      <c r="D12256"/>
      <c r="E12256" t="inlineStr">
        <is>
          <t>https://www.youtube.com/results?search_query=How+to+control+your+finances&amp;sp=EgQgAXAB</t>
        </is>
      </c>
    </row>
    <row r="12257" ht="25.5" customHeight="1">
      <c r="A12257" t="inlineStr">
        <is>
          <t>control</t>
        </is>
      </c>
      <c r="B12257" t="inlineStr">
        <is>
          <t>Day in the life of air traffic controller</t>
        </is>
      </c>
      <c r="C12257"/>
      <c r="D12257"/>
      <c r="E12257" t="inlineStr">
        <is>
          <t>https://www.youtube.com/results?search_query=Day+in+the+life+of+air+traffic+controller&amp;sp=EgQgAXAB</t>
        </is>
      </c>
    </row>
    <row r="12258" ht="25.5" customHeight="1">
      <c r="A12258" t="inlineStr">
        <is>
          <t>control</t>
        </is>
      </c>
      <c r="B12258" t="inlineStr">
        <is>
          <t>How to improve selfcontrol</t>
        </is>
      </c>
      <c r="C12258"/>
      <c r="D12258"/>
      <c r="E12258" t="inlineStr">
        <is>
          <t>https://www.youtube.com/results?search_query=How+to+improve+selfcontrol&amp;sp=EgQgAXAB</t>
        </is>
      </c>
    </row>
    <row r="12259" ht="25.5" customHeight="1">
      <c r="A12259" t="inlineStr">
        <is>
          <t>control</t>
        </is>
      </c>
      <c r="B12259" t="inlineStr">
        <is>
          <t>Controlling variables in scientific experiments explained</t>
        </is>
      </c>
      <c r="C12259"/>
      <c r="D12259"/>
      <c r="E12259" t="inlineStr">
        <is>
          <t>https://www.youtube.com/results?search_query=Controlling+variables+in+scientific+experiments+explained&amp;sp=EgQgAXAB</t>
        </is>
      </c>
    </row>
    <row r="12260" ht="25.5" customHeight="1">
      <c r="A12260" t="inlineStr">
        <is>
          <t>control</t>
        </is>
      </c>
      <c r="B12260" t="inlineStr">
        <is>
          <t>Efficient methods to control stress</t>
        </is>
      </c>
      <c r="C12260"/>
      <c r="D12260"/>
      <c r="E12260" t="inlineStr">
        <is>
          <t>https://www.youtube.com/results?search_query=Efficient+methods+to+control+stress&amp;sp=EgQgAXAB</t>
        </is>
      </c>
    </row>
    <row r="12261" ht="25.5" customHeight="1">
      <c r="A12261" t="inlineStr">
        <is>
          <t>control</t>
        </is>
      </c>
      <c r="B12261" t="inlineStr">
        <is>
          <t>Helpful ways to control garden pests</t>
        </is>
      </c>
      <c r="C12261"/>
      <c r="D12261"/>
      <c r="E12261" t="inlineStr">
        <is>
          <t>https://www.youtube.com/results?search_query=Helpful+ways+to+control+garden+pests&amp;sp=EgQgAXAB</t>
        </is>
      </c>
    </row>
    <row r="12262" ht="25.5" customHeight="1">
      <c r="A12262" t="inlineStr">
        <is>
          <t>control</t>
        </is>
      </c>
      <c r="B12262" t="inlineStr">
        <is>
          <t>Control systems engineering tutorials</t>
        </is>
      </c>
      <c r="C12262"/>
      <c r="D12262"/>
      <c r="E12262" t="inlineStr">
        <is>
          <t>https://www.youtube.com/results?search_query=Control+systems+engineering+tutorials&amp;sp=EgQgAXAB</t>
        </is>
      </c>
    </row>
    <row r="12263" ht="25.5" customHeight="1">
      <c r="A12263" t="inlineStr">
        <is>
          <t>control</t>
        </is>
      </c>
      <c r="B12263" t="inlineStr">
        <is>
          <t>Training tips for controlling your dog's behavior</t>
        </is>
      </c>
      <c r="C12263"/>
      <c r="D12263"/>
      <c r="E12263" t="inlineStr">
        <is>
          <t>https://www.youtube.com/results?search_query=Training+tips+for+controlling+your+dog's+behavior&amp;sp=EgQgAXAB</t>
        </is>
      </c>
    </row>
    <row r="12264" ht="25.5" customHeight="1">
      <c r="A12264" t="inlineStr">
        <is>
          <t>folding clothes</t>
        </is>
      </c>
      <c r="B12264" t="inlineStr">
        <is>
          <t>How to fold clothes efficiently</t>
        </is>
      </c>
      <c r="C12264"/>
      <c r="D12264"/>
      <c r="E12264" t="inlineStr">
        <is>
          <t>https://www.youtube.com/results?search_query=How+to+fold+clothes+efficiently&amp;sp=EgQgAXAB</t>
        </is>
      </c>
    </row>
    <row r="12265" ht="25.5" customHeight="1">
      <c r="A12265" t="inlineStr">
        <is>
          <t>folding clothes</t>
        </is>
      </c>
      <c r="B12265" t="inlineStr">
        <is>
          <t>Efficient techniques for folding clothes</t>
        </is>
      </c>
      <c r="C12265"/>
      <c r="D12265"/>
      <c r="E12265" t="inlineStr">
        <is>
          <t>https://www.youtube.com/results?search_query=Efficient+techniques+for+folding+clothes&amp;sp=EgQgAXAB</t>
        </is>
      </c>
    </row>
    <row r="12266" ht="25.5" customHeight="1">
      <c r="A12266" t="inlineStr">
        <is>
          <t>folding clothes</t>
        </is>
      </c>
      <c r="B12266" t="inlineStr">
        <is>
          <t>How to fold clothes like Marie Kondo</t>
        </is>
      </c>
      <c r="C12266"/>
      <c r="D12266"/>
      <c r="E12266" t="inlineStr">
        <is>
          <t>https://www.youtube.com/results?search_query=How+to+fold+clothes+like+Marie+Kondo&amp;sp=EgQgAXAB</t>
        </is>
      </c>
    </row>
    <row r="12267" ht="25.5" customHeight="1">
      <c r="A12267" t="inlineStr">
        <is>
          <t>folding clothes</t>
        </is>
      </c>
      <c r="B12267" t="inlineStr">
        <is>
          <t>Step by step guide to fold clothes</t>
        </is>
      </c>
      <c r="C12267"/>
      <c r="D12267"/>
      <c r="E12267" t="inlineStr">
        <is>
          <t>https://www.youtube.com/results?search_query=Step+by+step+guide+to+fold+clothes&amp;sp=EgQgAXAB</t>
        </is>
      </c>
    </row>
    <row r="12268" ht="25.5" customHeight="1">
      <c r="A12268" t="inlineStr">
        <is>
          <t>folding clothes</t>
        </is>
      </c>
      <c r="B12268" t="inlineStr">
        <is>
          <t>Best ways to fold clothes for more space</t>
        </is>
      </c>
      <c r="C12268"/>
      <c r="D12268"/>
      <c r="E12268" t="inlineStr">
        <is>
          <t>https://www.youtube.com/results?search_query=Best+ways+to+fold+clothes+for+more+space&amp;sp=EgQgAXAB</t>
        </is>
      </c>
    </row>
    <row r="12269" ht="25.5" customHeight="1">
      <c r="A12269" t="inlineStr">
        <is>
          <t>folding clothes</t>
        </is>
      </c>
      <c r="B12269" t="inlineStr">
        <is>
          <t>Day in the life of a professional clothes folder</t>
        </is>
      </c>
      <c r="C12269"/>
      <c r="D12269"/>
      <c r="E12269" t="inlineStr">
        <is>
          <t>https://www.youtube.com/results?search_query=Day+in+the+life+of+a+professional+clothes+folder&amp;sp=EgQgAXAB</t>
        </is>
      </c>
    </row>
    <row r="12270" ht="25.5" customHeight="1">
      <c r="A12270" t="inlineStr">
        <is>
          <t>folding clothes</t>
        </is>
      </c>
      <c r="B12270" t="inlineStr">
        <is>
          <t>Tutorials for folding different types of clothes</t>
        </is>
      </c>
      <c r="C12270"/>
      <c r="D12270"/>
      <c r="E12270" t="inlineStr">
        <is>
          <t>https://www.youtube.com/results?search_query=Tutorials+for+folding+different+types+of+clothes&amp;sp=EgQgAXAB</t>
        </is>
      </c>
    </row>
    <row r="12271" ht="25.5" customHeight="1">
      <c r="A12271" t="inlineStr">
        <is>
          <t>folding clothes</t>
        </is>
      </c>
      <c r="B12271" t="inlineStr">
        <is>
          <t>Easy and quick clothes folding methods</t>
        </is>
      </c>
      <c r="C12271"/>
      <c r="D12271"/>
      <c r="E12271" t="inlineStr">
        <is>
          <t>https://www.youtube.com/results?search_query=Easy+and+quick+clothes+folding+methods&amp;sp=EgQgAXAB</t>
        </is>
      </c>
    </row>
    <row r="12272" ht="25.5" customHeight="1">
      <c r="A12272" t="inlineStr">
        <is>
          <t>folding clothes</t>
        </is>
      </c>
      <c r="B12272" t="inlineStr">
        <is>
          <t>Tips and tricks for folding clothes</t>
        </is>
      </c>
      <c r="C12272"/>
      <c r="D12272"/>
      <c r="E12272" t="inlineStr">
        <is>
          <t>https://www.youtube.com/results?search_query=Tips+and+tricks+for+folding+clothes&amp;sp=EgQgAXAB</t>
        </is>
      </c>
    </row>
    <row r="12273" ht="25.5" customHeight="1">
      <c r="A12273" t="inlineStr">
        <is>
          <t>folding clothes</t>
        </is>
      </c>
      <c r="B12273" t="inlineStr">
        <is>
          <t>Innovative clothes folding techniques</t>
        </is>
      </c>
      <c r="C12273"/>
      <c r="D12273"/>
      <c r="E12273" t="inlineStr">
        <is>
          <t>https://www.youtube.com/results?search_query=Innovative+clothes+folding+techniques&amp;sp=EgQgAXAB</t>
        </is>
      </c>
    </row>
    <row r="12274" ht="25.5" customHeight="1">
      <c r="A12274" t="inlineStr">
        <is>
          <t>playing didgeridoo</t>
        </is>
      </c>
      <c r="B12274" t="inlineStr">
        <is>
          <t>How to play didgeridoo for beginners</t>
        </is>
      </c>
      <c r="C12274"/>
      <c r="D12274"/>
      <c r="E12274" t="inlineStr">
        <is>
          <t>https://www.youtube.com/results?search_query=How+to+play+didgeridoo+for+beginners&amp;sp=EgQgAXAB</t>
        </is>
      </c>
    </row>
    <row r="12275" ht="25.5" customHeight="1">
      <c r="A12275" t="inlineStr">
        <is>
          <t>playing didgeridoo</t>
        </is>
      </c>
      <c r="B12275" t="inlineStr">
        <is>
          <t>Mastering the breath techniques for didgeridoo</t>
        </is>
      </c>
      <c r="C12275"/>
      <c r="D12275"/>
      <c r="E12275" t="inlineStr">
        <is>
          <t>https://www.youtube.com/results?search_query=Mastering+the+breath+techniques+for+didgeridoo&amp;sp=EgQgAXAB</t>
        </is>
      </c>
    </row>
    <row r="12276" ht="25.5" customHeight="1">
      <c r="A12276" t="inlineStr">
        <is>
          <t>playing didgeridoo</t>
        </is>
      </c>
      <c r="B12276" t="inlineStr">
        <is>
          <t>Circular breathing tutorial for playing didgeridoo</t>
        </is>
      </c>
      <c r="C12276"/>
      <c r="D12276"/>
      <c r="E12276" t="inlineStr">
        <is>
          <t>https://www.youtube.com/results?search_query=Circular+breathing+tutorial+for+playing+didgeridoo&amp;sp=EgQgAXAB</t>
        </is>
      </c>
    </row>
    <row r="12277" ht="25.5" customHeight="1">
      <c r="A12277" t="inlineStr">
        <is>
          <t>playing didgeridoo</t>
        </is>
      </c>
      <c r="B12277" t="inlineStr">
        <is>
          <t>Day in the life of a professional didgeridoo player</t>
        </is>
      </c>
      <c r="C12277"/>
      <c r="D12277"/>
      <c r="E12277" t="inlineStr">
        <is>
          <t>https://www.youtube.com/results?search_query=Day+in+the+life+of+a+professional+didgeridoo+player&amp;sp=EgQgAXAB</t>
        </is>
      </c>
    </row>
    <row r="12278" ht="25.5" customHeight="1">
      <c r="A12278" t="inlineStr">
        <is>
          <t>playing didgeridoo</t>
        </is>
      </c>
      <c r="B12278" t="inlineStr">
        <is>
          <t>Creating rhythmic patterns on the didgeridoo</t>
        </is>
      </c>
      <c r="C12278"/>
      <c r="D12278"/>
      <c r="E12278" t="inlineStr">
        <is>
          <t>https://www.youtube.com/results?search_query=Creating+rhythmic+patterns+on+the+didgeridoo&amp;sp=EgQgAXAB</t>
        </is>
      </c>
    </row>
    <row r="12279" ht="25.5" customHeight="1">
      <c r="A12279" t="inlineStr">
        <is>
          <t>playing didgeridoo</t>
        </is>
      </c>
      <c r="B12279" t="inlineStr">
        <is>
          <t>Key sounds to master while playing didgeridoo</t>
        </is>
      </c>
      <c r="C12279"/>
      <c r="D12279"/>
      <c r="E12279" t="inlineStr">
        <is>
          <t>https://www.youtube.com/results?search_query=Key+sounds+to+master+while+playing+didgeridoo&amp;sp=EgQgAXAB</t>
        </is>
      </c>
    </row>
    <row r="12280" ht="25.5" customHeight="1">
      <c r="A12280" t="inlineStr">
        <is>
          <t>playing didgeridoo</t>
        </is>
      </c>
      <c r="B12280" t="inlineStr">
        <is>
          <t>Didgeridoo playing techniques explained</t>
        </is>
      </c>
      <c r="C12280"/>
      <c r="D12280"/>
      <c r="E12280" t="inlineStr">
        <is>
          <t>https://www.youtube.com/results?search_query=Didgeridoo+playing+techniques+explained&amp;sp=EgQgAXAB</t>
        </is>
      </c>
    </row>
    <row r="12281" ht="25.5" customHeight="1">
      <c r="A12281" t="inlineStr">
        <is>
          <t>playing didgeridoo</t>
        </is>
      </c>
      <c r="B12281" t="inlineStr">
        <is>
          <t>Advanced Didgeridoo play guide</t>
        </is>
      </c>
      <c r="C12281"/>
      <c r="D12281"/>
      <c r="E12281" t="inlineStr">
        <is>
          <t>https://www.youtube.com/results?search_query=Advanced+Didgeridoo+play+guide&amp;sp=EgQgAXAB</t>
        </is>
      </c>
    </row>
    <row r="12282" ht="25.5" customHeight="1">
      <c r="A12282" t="inlineStr">
        <is>
          <t>playing didgeridoo</t>
        </is>
      </c>
      <c r="B12282" t="inlineStr">
        <is>
          <t>Famous didgeridoo performances</t>
        </is>
      </c>
      <c r="C12282"/>
      <c r="D12282"/>
      <c r="E12282" t="inlineStr">
        <is>
          <t>https://www.youtube.com/results?search_query=Famous+didgeridoo+performances&amp;sp=EgQgAXAB</t>
        </is>
      </c>
    </row>
    <row r="12283" ht="25.5" customHeight="1">
      <c r="A12283" t="inlineStr">
        <is>
          <t>playing didgeridoo</t>
        </is>
      </c>
      <c r="B12283" t="inlineStr">
        <is>
          <t>Making traditional music with didgeridoo</t>
        </is>
      </c>
      <c r="C12283"/>
      <c r="D12283"/>
      <c r="E12283" t="inlineStr">
        <is>
          <t>https://www.youtube.com/results?search_query=Making+traditional+music+with+didgeridoo&amp;sp=EgQgAXAB</t>
        </is>
      </c>
    </row>
    <row r="12284" ht="25.5" customHeight="1">
      <c r="A12284" t="inlineStr">
        <is>
          <t>playing keyboard</t>
        </is>
      </c>
      <c r="B12284" t="inlineStr">
        <is>
          <t>How to play keyboard for beginners</t>
        </is>
      </c>
      <c r="C12284"/>
      <c r="D12284"/>
      <c r="E12284" t="inlineStr">
        <is>
          <t>https://www.youtube.com/results?search_query=How+to+play+keyboard+for+beginners&amp;sp=EgQgAXAB</t>
        </is>
      </c>
    </row>
    <row r="12285" ht="25.5" customHeight="1">
      <c r="A12285" t="inlineStr">
        <is>
          <t>playing keyboard</t>
        </is>
      </c>
      <c r="B12285" t="inlineStr">
        <is>
          <t>Keyboard playing techniques</t>
        </is>
      </c>
      <c r="C12285"/>
      <c r="D12285"/>
      <c r="E12285" t="inlineStr">
        <is>
          <t>https://www.youtube.com/results?search_query=Keyboard+playing+techniques&amp;sp=EgQgAXAB</t>
        </is>
      </c>
    </row>
    <row r="12286" ht="25.5" customHeight="1">
      <c r="A12286" t="inlineStr">
        <is>
          <t>playing keyboard</t>
        </is>
      </c>
      <c r="B12286" t="inlineStr">
        <is>
          <t>Improving keyboard playing skills</t>
        </is>
      </c>
      <c r="C12286"/>
      <c r="D12286"/>
      <c r="E12286" t="inlineStr">
        <is>
          <t>https://www.youtube.com/results?search_query=Improving+keyboard+playing+skills&amp;sp=EgQgAXAB</t>
        </is>
      </c>
    </row>
    <row r="12287" ht="25.5" customHeight="1">
      <c r="A12287" t="inlineStr">
        <is>
          <t>playing keyboard</t>
        </is>
      </c>
      <c r="B12287" t="inlineStr">
        <is>
          <t>Day in the life of professional keyboard player</t>
        </is>
      </c>
      <c r="C12287"/>
      <c r="D12287"/>
      <c r="E12287" t="inlineStr">
        <is>
          <t>https://www.youtube.com/results?search_query=Day+in+the+life+of+professional+keyboard+player&amp;sp=EgQgAXAB</t>
        </is>
      </c>
    </row>
    <row r="12288" ht="25.5" customHeight="1">
      <c r="A12288" t="inlineStr">
        <is>
          <t>playing keyboard</t>
        </is>
      </c>
      <c r="B12288" t="inlineStr">
        <is>
          <t>Learning to play popular songs on keyboard</t>
        </is>
      </c>
      <c r="C12288"/>
      <c r="D12288"/>
      <c r="E12288" t="inlineStr">
        <is>
          <t>https://www.youtube.com/results?search_query=Learning+to+play+popular+songs+on+keyboard&amp;sp=EgQgAXAB</t>
        </is>
      </c>
    </row>
    <row r="12289" ht="25.5" customHeight="1">
      <c r="A12289" t="inlineStr">
        <is>
          <t>playing keyboard</t>
        </is>
      </c>
      <c r="B12289" t="inlineStr">
        <is>
          <t>Keyboard playing tutorials for advanced learners</t>
        </is>
      </c>
      <c r="C12289"/>
      <c r="D12289"/>
      <c r="E12289" t="inlineStr">
        <is>
          <t>https://www.youtube.com/results?search_query=Keyboard+playing+tutorials+for+advanced+learners&amp;sp=EgQgAXAB</t>
        </is>
      </c>
    </row>
    <row r="12290" ht="25.5" customHeight="1">
      <c r="A12290" t="inlineStr">
        <is>
          <t>playing keyboard</t>
        </is>
      </c>
      <c r="B12290" t="inlineStr">
        <is>
          <t>Understanding keyboard notes and chords</t>
        </is>
      </c>
      <c r="C12290"/>
      <c r="D12290"/>
      <c r="E12290" t="inlineStr">
        <is>
          <t>https://www.youtube.com/results?search_query=Understanding+keyboard+notes+and+chords&amp;sp=EgQgAXAB</t>
        </is>
      </c>
    </row>
    <row r="12291" ht="25.5" customHeight="1">
      <c r="A12291" t="inlineStr">
        <is>
          <t>playing keyboard</t>
        </is>
      </c>
      <c r="B12291" t="inlineStr">
        <is>
          <t>Keyboard playing lessons for kids</t>
        </is>
      </c>
      <c r="C12291"/>
      <c r="D12291"/>
      <c r="E12291" t="inlineStr">
        <is>
          <t>https://www.youtube.com/results?search_query=Keyboard+playing+lessons+for+kids&amp;sp=EgQgAXAB</t>
        </is>
      </c>
    </row>
    <row r="12292" ht="25.5" customHeight="1">
      <c r="A12292" t="inlineStr">
        <is>
          <t>playing keyboard</t>
        </is>
      </c>
      <c r="B12292" t="inlineStr">
        <is>
          <t>Keyboard cover songs played by experts</t>
        </is>
      </c>
      <c r="C12292"/>
      <c r="D12292"/>
      <c r="E12292" t="inlineStr">
        <is>
          <t>https://www.youtube.com/results?search_query=Keyboard+cover+songs+played+by+experts&amp;sp=EgQgAXAB</t>
        </is>
      </c>
    </row>
    <row r="12293" ht="25.5" customHeight="1">
      <c r="A12293" t="inlineStr">
        <is>
          <t>playing keyboard</t>
        </is>
      </c>
      <c r="B12293" t="inlineStr">
        <is>
          <t>Keyboard solo performances</t>
        </is>
      </c>
      <c r="C12293"/>
      <c r="D12293"/>
      <c r="E12293" t="inlineStr">
        <is>
          <t>https://www.youtube.com/results?search_query=Keyboard+solo+performances&amp;sp=EgQgAXAB</t>
        </is>
      </c>
    </row>
    <row r="12294" ht="25.5" customHeight="1">
      <c r="A12294" t="inlineStr">
        <is>
          <t>sword swallowing</t>
        </is>
      </c>
      <c r="B12294" t="inlineStr">
        <is>
          <t>How to learn sword swallowing</t>
        </is>
      </c>
      <c r="C12294"/>
      <c r="D12294"/>
      <c r="E12294" t="inlineStr">
        <is>
          <t>https://www.youtube.com/results?search_query=How+to+learn+sword+swallowing&amp;sp=EgQgAXAB</t>
        </is>
      </c>
    </row>
    <row r="12295" ht="25.5" customHeight="1">
      <c r="A12295" t="inlineStr">
        <is>
          <t>sword swallowing</t>
        </is>
      </c>
      <c r="B12295" t="inlineStr">
        <is>
          <t>Sword swallowing techniques for beginners</t>
        </is>
      </c>
      <c r="C12295"/>
      <c r="D12295"/>
      <c r="E12295" t="inlineStr">
        <is>
          <t>https://www.youtube.com/results?search_query=Sword+swallowing+techniques+for+beginners&amp;sp=EgQgAXAB</t>
        </is>
      </c>
    </row>
    <row r="12296" ht="25.5" customHeight="1">
      <c r="A12296" t="inlineStr">
        <is>
          <t>sword swallowing</t>
        </is>
      </c>
      <c r="B12296" t="inlineStr">
        <is>
          <t>Professional sword swallower performances</t>
        </is>
      </c>
      <c r="C12296"/>
      <c r="D12296"/>
      <c r="E12296" t="inlineStr">
        <is>
          <t>https://www.youtube.com/results?search_query=Professional+sword+swallower+performances&amp;sp=EgQgAXAB</t>
        </is>
      </c>
    </row>
    <row r="12297" ht="25.5" customHeight="1">
      <c r="A12297" t="inlineStr">
        <is>
          <t>sword swallowing</t>
        </is>
      </c>
      <c r="B12297" t="inlineStr">
        <is>
          <t>Day in the life of a sword swallower</t>
        </is>
      </c>
      <c r="C12297"/>
      <c r="D12297"/>
      <c r="E12297" t="inlineStr">
        <is>
          <t>https://www.youtube.com/results?search_query=Day+in+the+life+of+a+sword+swallower&amp;sp=EgQgAXAB</t>
        </is>
      </c>
    </row>
    <row r="12298" ht="25.5" customHeight="1">
      <c r="A12298" t="inlineStr">
        <is>
          <t>sword swallowing</t>
        </is>
      </c>
      <c r="B12298" t="inlineStr">
        <is>
          <t>History of sword swallowing</t>
        </is>
      </c>
      <c r="C12298"/>
      <c r="D12298"/>
      <c r="E12298" t="inlineStr">
        <is>
          <t>https://www.youtube.com/results?search_query=History+of+sword+swallowing&amp;sp=EgQgAXAB</t>
        </is>
      </c>
    </row>
    <row r="12299" ht="25.5" customHeight="1">
      <c r="A12299" t="inlineStr">
        <is>
          <t>sword swallowing</t>
        </is>
      </c>
      <c r="B12299" t="inlineStr">
        <is>
          <t>Sword swallowing world records</t>
        </is>
      </c>
      <c r="C12299"/>
      <c r="D12299"/>
      <c r="E12299" t="inlineStr">
        <is>
          <t>https://www.youtube.com/results?search_query=Sword+swallowing+world+records&amp;sp=EgQgAXAB</t>
        </is>
      </c>
    </row>
    <row r="12300" ht="25.5" customHeight="1">
      <c r="A12300" t="inlineStr">
        <is>
          <t>sword swallowing</t>
        </is>
      </c>
      <c r="B12300" t="inlineStr">
        <is>
          <t>Safety precautions for sword swallowing</t>
        </is>
      </c>
      <c r="C12300"/>
      <c r="D12300"/>
      <c r="E12300" t="inlineStr">
        <is>
          <t>https://www.youtube.com/results?search_query=Safety+precautions+for+sword+swallowing&amp;sp=EgQgAXAB</t>
        </is>
      </c>
    </row>
    <row r="12301" ht="25.5" customHeight="1">
      <c r="A12301" t="inlineStr">
        <is>
          <t>sword swallowing</t>
        </is>
      </c>
      <c r="B12301" t="inlineStr">
        <is>
          <t>Sword swallowing tricks and tips</t>
        </is>
      </c>
      <c r="C12301"/>
      <c r="D12301"/>
      <c r="E12301" t="inlineStr">
        <is>
          <t>https://www.youtube.com/results?search_query=Sword+swallowing+tricks+and+tips&amp;sp=EgQgAXAB</t>
        </is>
      </c>
    </row>
    <row r="12302" ht="25.5" customHeight="1">
      <c r="A12302" t="inlineStr">
        <is>
          <t>sword swallowing</t>
        </is>
      </c>
      <c r="B12302" t="inlineStr">
        <is>
          <t>Making of a sword swallowing act</t>
        </is>
      </c>
      <c r="C12302"/>
      <c r="D12302"/>
      <c r="E12302" t="inlineStr">
        <is>
          <t>https://www.youtube.com/results?search_query=Making+of+a+sword+swallowing+act&amp;sp=EgQgAXAB</t>
        </is>
      </c>
    </row>
    <row r="12303" ht="25.5" customHeight="1">
      <c r="A12303" t="inlineStr">
        <is>
          <t>sword swallowing</t>
        </is>
      </c>
      <c r="B12303" t="inlineStr">
        <is>
          <t>Live sword swallowing performances</t>
        </is>
      </c>
      <c r="C12303"/>
      <c r="D12303"/>
      <c r="E12303" t="inlineStr">
        <is>
          <t>https://www.youtube.com/results?search_query=Live+sword+swallowing+performances&amp;sp=EgQgAXAB</t>
        </is>
      </c>
    </row>
    <row r="12304" ht="25.5" customHeight="1">
      <c r="A12304" t="inlineStr">
        <is>
          <t>washing dishes</t>
        </is>
      </c>
      <c r="B12304" t="inlineStr">
        <is>
          <t>How to properly wash dishes by hand</t>
        </is>
      </c>
      <c r="C12304"/>
      <c r="D12304"/>
      <c r="E12304" t="inlineStr">
        <is>
          <t>https://www.youtube.com/results?search_query=How+to+properly+wash+dishes+by+hand&amp;sp=EgQgAXAB</t>
        </is>
      </c>
    </row>
    <row r="12305" ht="25.5" customHeight="1">
      <c r="A12305" t="inlineStr">
        <is>
          <t>washing dishes</t>
        </is>
      </c>
      <c r="B12305" t="inlineStr">
        <is>
          <t>Professional techniques for washing dishes</t>
        </is>
      </c>
      <c r="C12305"/>
      <c r="D12305"/>
      <c r="E12305" t="inlineStr">
        <is>
          <t>https://www.youtube.com/results?search_query=Professional+techniques+for+washing+dishes&amp;sp=EgQgAXAB</t>
        </is>
      </c>
    </row>
    <row r="12306" ht="25.5" customHeight="1">
      <c r="A12306" t="inlineStr">
        <is>
          <t>washing dishes</t>
        </is>
      </c>
      <c r="B12306" t="inlineStr">
        <is>
          <t>Step by step guide to washing dishes</t>
        </is>
      </c>
      <c r="C12306"/>
      <c r="D12306"/>
      <c r="E12306" t="inlineStr">
        <is>
          <t>https://www.youtube.com/results?search_query=Step+by+step+guide+to+washing+dishes&amp;sp=EgQgAXAB</t>
        </is>
      </c>
    </row>
    <row r="12307" ht="25.5" customHeight="1">
      <c r="A12307" t="inlineStr">
        <is>
          <t>washing dishes</t>
        </is>
      </c>
      <c r="B12307" t="inlineStr">
        <is>
          <t>Home hacks for washing dishes</t>
        </is>
      </c>
      <c r="C12307"/>
      <c r="D12307"/>
      <c r="E12307" t="inlineStr">
        <is>
          <t>https://www.youtube.com/results?search_query=Home+hacks+for+washing+dishes&amp;sp=EgQgAXAB</t>
        </is>
      </c>
    </row>
    <row r="12308" ht="25.5" customHeight="1">
      <c r="A12308" t="inlineStr">
        <is>
          <t>washing dishes</t>
        </is>
      </c>
      <c r="B12308" t="inlineStr">
        <is>
          <t>Secrets to effective dish washing</t>
        </is>
      </c>
      <c r="C12308"/>
      <c r="D12308"/>
      <c r="E12308" t="inlineStr">
        <is>
          <t>https://www.youtube.com/results?search_query=Secrets+to+effective+dish+washing&amp;sp=EgQgAXAB</t>
        </is>
      </c>
    </row>
    <row r="12309" ht="25.5" customHeight="1">
      <c r="A12309" t="inlineStr">
        <is>
          <t>washing dishes</t>
        </is>
      </c>
      <c r="B12309" t="inlineStr">
        <is>
          <t>How to wash dishes without a dishwasher</t>
        </is>
      </c>
      <c r="C12309"/>
      <c r="D12309"/>
      <c r="E12309" t="inlineStr">
        <is>
          <t>https://www.youtube.com/results?search_query=How+to+wash+dishes+without+a+dishwasher&amp;sp=EgQgAXAB</t>
        </is>
      </c>
    </row>
    <row r="12310" ht="25.5" customHeight="1">
      <c r="A12310" t="inlineStr">
        <is>
          <t>washing dishes</t>
        </is>
      </c>
      <c r="B12310" t="inlineStr">
        <is>
          <t>Best practices for washing dishes to save water</t>
        </is>
      </c>
      <c r="C12310"/>
      <c r="D12310"/>
      <c r="E12310" t="inlineStr">
        <is>
          <t>https://www.youtube.com/results?search_query=Best+practices+for+washing+dishes+to+save+water&amp;sp=EgQgAXAB</t>
        </is>
      </c>
    </row>
    <row r="12311" ht="25.5" customHeight="1">
      <c r="A12311" t="inlineStr">
        <is>
          <t>washing dishes</t>
        </is>
      </c>
      <c r="B12311" t="inlineStr">
        <is>
          <t>Day in the life of a dishwasher</t>
        </is>
      </c>
      <c r="C12311"/>
      <c r="D12311"/>
      <c r="E12311" t="inlineStr">
        <is>
          <t>https://www.youtube.com/results?search_query=Day+in+the+life+of+a+dishwasher&amp;sp=EgQgAXAB</t>
        </is>
      </c>
    </row>
    <row r="12312" ht="25.5" customHeight="1">
      <c r="A12312" t="inlineStr">
        <is>
          <t>washing dishes</t>
        </is>
      </c>
      <c r="B12312" t="inlineStr">
        <is>
          <t>Tips and techniques for washing dishes</t>
        </is>
      </c>
      <c r="C12312"/>
      <c r="D12312"/>
      <c r="E12312" t="inlineStr">
        <is>
          <t>https://www.youtube.com/results?search_query=Tips+and+techniques+for+washing+dishes&amp;sp=EgQgAXAB</t>
        </is>
      </c>
    </row>
    <row r="12313" ht="25.5" customHeight="1">
      <c r="A12313" t="inlineStr">
        <is>
          <t>washing dishes</t>
        </is>
      </c>
      <c r="B12313" t="inlineStr">
        <is>
          <t>Cleaning skills: Perfect way to wash dishes</t>
        </is>
      </c>
      <c r="C12313"/>
      <c r="D12313"/>
      <c r="E12313" t="inlineStr">
        <is>
          <t>https://www.youtube.com/results?search_query=Cleaning+skills:+Perfect+way+to+wash+dishes&amp;sp=EgQgAXAB</t>
        </is>
      </c>
    </row>
    <row r="12314" ht="25.5" customHeight="1">
      <c r="A12314" t="inlineStr">
        <is>
          <t>tying bow tie</t>
        </is>
      </c>
      <c r="B12314" t="inlineStr">
        <is>
          <t>How to tie a bow tie step by step</t>
        </is>
      </c>
      <c r="C12314"/>
      <c r="D12314"/>
      <c r="E12314" t="inlineStr">
        <is>
          <t>https://www.youtube.com/results?search_query=How+to+tie+a+bow+tie+step+by+step&amp;sp=EgQgAXAB</t>
        </is>
      </c>
    </row>
    <row r="12315" ht="25.5" customHeight="1">
      <c r="A12315" t="inlineStr">
        <is>
          <t>tying bow tie</t>
        </is>
      </c>
      <c r="B12315" t="inlineStr">
        <is>
          <t>Tying a bow tie for beginners</t>
        </is>
      </c>
      <c r="C12315"/>
      <c r="D12315"/>
      <c r="E12315" t="inlineStr">
        <is>
          <t>https://www.youtube.com/results?search_query=Tying+a+bow+tie+for+beginners&amp;sp=EgQgAXAB</t>
        </is>
      </c>
    </row>
    <row r="12316" ht="25.5" customHeight="1">
      <c r="A12316" t="inlineStr">
        <is>
          <t>tying bow tie</t>
        </is>
      </c>
      <c r="B12316" t="inlineStr">
        <is>
          <t>Bow tie tying tutorial</t>
        </is>
      </c>
      <c r="C12316"/>
      <c r="D12316"/>
      <c r="E12316" t="inlineStr">
        <is>
          <t>https://www.youtube.com/results?search_query=Bow+tie+tying+tutorial&amp;sp=EgQgAXAB</t>
        </is>
      </c>
    </row>
    <row r="12317" ht="25.5" customHeight="1">
      <c r="A12317" t="inlineStr">
        <is>
          <t>tying bow tie</t>
        </is>
      </c>
      <c r="B12317" t="inlineStr">
        <is>
          <t>Quick guide to tying a bow tie</t>
        </is>
      </c>
      <c r="C12317"/>
      <c r="D12317"/>
      <c r="E12317" t="inlineStr">
        <is>
          <t>https://www.youtube.com/results?search_query=Quick+guide+to+tying+a+bow+tie&amp;sp=EgQgAXAB</t>
        </is>
      </c>
    </row>
    <row r="12318" ht="25.5" customHeight="1">
      <c r="A12318" t="inlineStr">
        <is>
          <t>tying bow tie</t>
        </is>
      </c>
      <c r="B12318" t="inlineStr">
        <is>
          <t>Expert guide on how to tie a bow tie</t>
        </is>
      </c>
      <c r="C12318"/>
      <c r="D12318"/>
      <c r="E12318" t="inlineStr">
        <is>
          <t>https://www.youtube.com/results?search_query=Expert+guide+on+how+to+tie+a+bow+tie&amp;sp=EgQgAXAB</t>
        </is>
      </c>
    </row>
    <row r="12319" ht="25.5" customHeight="1">
      <c r="A12319" t="inlineStr">
        <is>
          <t>tying bow tie</t>
        </is>
      </c>
      <c r="B12319" t="inlineStr">
        <is>
          <t>Day in the life of a professional bow tie tier</t>
        </is>
      </c>
      <c r="C12319"/>
      <c r="D12319"/>
      <c r="E12319" t="inlineStr">
        <is>
          <t>https://www.youtube.com/results?search_query=Day+in+the+life+of+a+professional+bow+tie+tier&amp;sp=EgQgAXAB</t>
        </is>
      </c>
    </row>
    <row r="12320" ht="25.5" customHeight="1">
      <c r="A12320" t="inlineStr">
        <is>
          <t>tying bow tie</t>
        </is>
      </c>
      <c r="B12320" t="inlineStr">
        <is>
          <t>Easy methods to tie a bow tie</t>
        </is>
      </c>
      <c r="C12320"/>
      <c r="D12320"/>
      <c r="E12320" t="inlineStr">
        <is>
          <t>https://www.youtube.com/results?search_query=Easy+methods+to+tie+a+bow+tie&amp;sp=EgQgAXAB</t>
        </is>
      </c>
    </row>
    <row r="12321" ht="25.5" customHeight="1">
      <c r="A12321" t="inlineStr">
        <is>
          <t>tying bow tie</t>
        </is>
      </c>
      <c r="B12321" t="inlineStr">
        <is>
          <t>Bow tie tying techniques for formal events</t>
        </is>
      </c>
      <c r="C12321"/>
      <c r="D12321"/>
      <c r="E12321" t="inlineStr">
        <is>
          <t>https://www.youtube.com/results?search_query=Bow+tie+tying+techniques+for+formal+events&amp;sp=EgQgAXAB</t>
        </is>
      </c>
    </row>
    <row r="12322" ht="25.5" customHeight="1">
      <c r="A12322" t="inlineStr">
        <is>
          <t>tying bow tie</t>
        </is>
      </c>
      <c r="B12322" t="inlineStr">
        <is>
          <t>Guide to tying an adjustable bow tie</t>
        </is>
      </c>
      <c r="C12322"/>
      <c r="D12322"/>
      <c r="E12322" t="inlineStr">
        <is>
          <t>https://www.youtube.com/results?search_query=Guide+to+tying+an+adjustable+bow+tie&amp;sp=EgQgAXAB</t>
        </is>
      </c>
    </row>
    <row r="12323" ht="25.5" customHeight="1">
      <c r="A12323" t="inlineStr">
        <is>
          <t>tying bow tie</t>
        </is>
      </c>
      <c r="B12323" t="inlineStr">
        <is>
          <t>Bow tie style guide: how to tie and wear a bow tie</t>
        </is>
      </c>
      <c r="C12323"/>
      <c r="D12323"/>
      <c r="E12323" t="inlineStr">
        <is>
          <t>https://www.youtube.com/results?search_query=Bow+tie+style+guide:+how+to+tie+and+wear+a+bow+tie&amp;sp=EgQgAXAB</t>
        </is>
      </c>
    </row>
    <row r="12324" ht="25.5" customHeight="1">
      <c r="A12324" t="inlineStr">
        <is>
          <t>playing chess</t>
        </is>
      </c>
      <c r="B12324" t="inlineStr">
        <is>
          <t>How to play chess for beginners</t>
        </is>
      </c>
      <c r="C12324"/>
      <c r="D12324"/>
      <c r="E12324" t="inlineStr">
        <is>
          <t>https://www.youtube.com/results?search_query=How+to+play+chess+for+beginners&amp;sp=EgQgAXAB</t>
        </is>
      </c>
    </row>
    <row r="12325" ht="25.5" customHeight="1">
      <c r="A12325" t="inlineStr">
        <is>
          <t>playing chess</t>
        </is>
      </c>
      <c r="B12325" t="inlineStr">
        <is>
          <t>Advanced chess strategies</t>
        </is>
      </c>
      <c r="C12325"/>
      <c r="D12325"/>
      <c r="E12325" t="inlineStr">
        <is>
          <t>https://www.youtube.com/results?search_query=Advanced+chess+strategies&amp;sp=EgQgAXAB</t>
        </is>
      </c>
    </row>
    <row r="12326" ht="25.5" customHeight="1">
      <c r="A12326" t="inlineStr">
        <is>
          <t>playing chess</t>
        </is>
      </c>
      <c r="B12326" t="inlineStr">
        <is>
          <t>Day in the life of a professional chess player</t>
        </is>
      </c>
      <c r="C12326"/>
      <c r="D12326"/>
      <c r="E12326" t="inlineStr">
        <is>
          <t>https://www.youtube.com/results?search_query=Day+in+the+life+of+a+professional+chess+player&amp;sp=EgQgAXAB</t>
        </is>
      </c>
    </row>
    <row r="12327" ht="25.5" customHeight="1">
      <c r="A12327" t="inlineStr">
        <is>
          <t>playing chess</t>
        </is>
      </c>
      <c r="B12327" t="inlineStr">
        <is>
          <t>Chess openings explained</t>
        </is>
      </c>
      <c r="C12327"/>
      <c r="D12327"/>
      <c r="E12327" t="inlineStr">
        <is>
          <t>https://www.youtube.com/results?search_query=Chess+openings+explained&amp;sp=EgQgAXAB</t>
        </is>
      </c>
    </row>
    <row r="12328" ht="25.5" customHeight="1">
      <c r="A12328" t="inlineStr">
        <is>
          <t>playing chess</t>
        </is>
      </c>
      <c r="B12328" t="inlineStr">
        <is>
          <t>How to master chess end game</t>
        </is>
      </c>
      <c r="C12328"/>
      <c r="D12328"/>
      <c r="E12328" t="inlineStr">
        <is>
          <t>https://www.youtube.com/results?search_query=How+to+master+chess+end+game&amp;sp=EgQgAXAB</t>
        </is>
      </c>
    </row>
    <row r="12329" ht="25.5" customHeight="1">
      <c r="A12329" t="inlineStr">
        <is>
          <t>playing chess</t>
        </is>
      </c>
      <c r="B12329" t="inlineStr">
        <is>
          <t>Chess game analysis from grandmasters</t>
        </is>
      </c>
      <c r="C12329"/>
      <c r="D12329"/>
      <c r="E12329" t="inlineStr">
        <is>
          <t>https://www.youtube.com/results?search_query=Chess+game+analysis+from+grandmasters&amp;sp=EgQgAXAB</t>
        </is>
      </c>
    </row>
    <row r="12330" ht="25.5" customHeight="1">
      <c r="A12330" t="inlineStr">
        <is>
          <t>playing chess</t>
        </is>
      </c>
      <c r="B12330" t="inlineStr">
        <is>
          <t>Famous chess matches breakdown</t>
        </is>
      </c>
      <c r="C12330"/>
      <c r="D12330"/>
      <c r="E12330" t="inlineStr">
        <is>
          <t>https://www.youtube.com/results?search_query=Famous+chess+matches+breakdown&amp;sp=EgQgAXAB</t>
        </is>
      </c>
    </row>
    <row r="12331" ht="25.5" customHeight="1">
      <c r="A12331" t="inlineStr">
        <is>
          <t>playing chess</t>
        </is>
      </c>
      <c r="B12331" t="inlineStr">
        <is>
          <t>Training routines for improving at chess</t>
        </is>
      </c>
      <c r="C12331"/>
      <c r="D12331"/>
      <c r="E12331" t="inlineStr">
        <is>
          <t>https://www.youtube.com/results?search_query=Training+routines+for+improving+at+chess&amp;sp=EgQgAXAB</t>
        </is>
      </c>
    </row>
    <row r="12332" ht="25.5" customHeight="1">
      <c r="A12332" t="inlineStr">
        <is>
          <t>playing chess</t>
        </is>
      </c>
      <c r="B12332" t="inlineStr">
        <is>
          <t>How to use chess software for training</t>
        </is>
      </c>
      <c r="C12332"/>
      <c r="D12332"/>
      <c r="E12332" t="inlineStr">
        <is>
          <t>https://www.youtube.com/results?search_query=How+to+use+chess+software+for+training&amp;sp=EgQgAXAB</t>
        </is>
      </c>
    </row>
    <row r="12333" ht="25.5" customHeight="1">
      <c r="A12333" t="inlineStr">
        <is>
          <t>playing chess</t>
        </is>
      </c>
      <c r="B12333" t="inlineStr">
        <is>
          <t>Most common mistakes made in chess games</t>
        </is>
      </c>
      <c r="C12333"/>
      <c r="D12333"/>
      <c r="E12333" t="inlineStr">
        <is>
          <t>https://www.youtube.com/results?search_query=Most+common+mistakes+made+in+chess+games&amp;sp=EgQgAXAB</t>
        </is>
      </c>
    </row>
    <row r="12334" ht="25.5" customHeight="1">
      <c r="A12334" t="inlineStr">
        <is>
          <t>sharpening pencil</t>
        </is>
      </c>
      <c r="B12334" t="inlineStr">
        <is>
          <t>How to properly sharpen a pencil</t>
        </is>
      </c>
      <c r="C12334"/>
      <c r="D12334"/>
      <c r="E12334" t="inlineStr">
        <is>
          <t>https://www.youtube.com/results?search_query=How+to+properly+sharpen+a+pencil&amp;sp=EgQgAXAB</t>
        </is>
      </c>
    </row>
    <row r="12335" ht="25.5" customHeight="1">
      <c r="A12335" t="inlineStr">
        <is>
          <t>sharpening pencil</t>
        </is>
      </c>
      <c r="B12335" t="inlineStr">
        <is>
          <t>Professional techniques for sharpening pencils</t>
        </is>
      </c>
      <c r="C12335"/>
      <c r="D12335"/>
      <c r="E12335" t="inlineStr">
        <is>
          <t>https://www.youtube.com/results?search_query=Professional+techniques+for+sharpening+pencils&amp;sp=EgQgAXAB</t>
        </is>
      </c>
    </row>
    <row r="12336" ht="25.5" customHeight="1">
      <c r="A12336" t="inlineStr">
        <is>
          <t>sharpening pencil</t>
        </is>
      </c>
      <c r="B12336" t="inlineStr">
        <is>
          <t>DIY pencil sharpening tricks</t>
        </is>
      </c>
      <c r="C12336"/>
      <c r="D12336"/>
      <c r="E12336" t="inlineStr">
        <is>
          <t>https://www.youtube.com/results?search_query=DIY+pencil+sharpening+tricks&amp;sp=EgQgAXAB</t>
        </is>
      </c>
    </row>
    <row r="12337" ht="25.5" customHeight="1">
      <c r="A12337" t="inlineStr">
        <is>
          <t>sharpening pencil</t>
        </is>
      </c>
      <c r="B12337" t="inlineStr">
        <is>
          <t>Using a manual sharpener vs electric sharpener for pencils</t>
        </is>
      </c>
      <c r="C12337"/>
      <c r="D12337"/>
      <c r="E12337" t="inlineStr">
        <is>
          <t>https://www.youtube.com/results?search_query=Using+a+manual+sharpener+vs+electric+sharpener+for+pencils&amp;sp=EgQgAXAB</t>
        </is>
      </c>
    </row>
    <row r="12338" ht="25.5" customHeight="1">
      <c r="A12338" t="inlineStr">
        <is>
          <t>sharpening pencil</t>
        </is>
      </c>
      <c r="B12338" t="inlineStr">
        <is>
          <t>Common mistakes when sharpening pencils</t>
        </is>
      </c>
      <c r="C12338"/>
      <c r="D12338"/>
      <c r="E12338" t="inlineStr">
        <is>
          <t>https://www.youtube.com/results?search_query=Common+mistakes+when+sharpening+pencils&amp;sp=EgQgAXAB</t>
        </is>
      </c>
    </row>
    <row r="12339" ht="25.5" customHeight="1">
      <c r="A12339" t="inlineStr">
        <is>
          <t>sharpening pencil</t>
        </is>
      </c>
      <c r="B12339" t="inlineStr">
        <is>
          <t>Guide to sharpening colored pencils</t>
        </is>
      </c>
      <c r="C12339"/>
      <c r="D12339"/>
      <c r="E12339" t="inlineStr">
        <is>
          <t>https://www.youtube.com/results?search_query=Guide+to+sharpening+colored+pencils&amp;sp=EgQgAXAB</t>
        </is>
      </c>
    </row>
    <row r="12340" ht="25.5" customHeight="1">
      <c r="A12340" t="inlineStr">
        <is>
          <t>sharpening pencil</t>
        </is>
      </c>
      <c r="B12340" t="inlineStr">
        <is>
          <t>Proper pencil sharpening for artists</t>
        </is>
      </c>
      <c r="C12340"/>
      <c r="D12340"/>
      <c r="E12340" t="inlineStr">
        <is>
          <t>https://www.youtube.com/results?search_query=Proper+pencil+sharpening+for+artists&amp;sp=EgQgAXAB</t>
        </is>
      </c>
    </row>
    <row r="12341" ht="25.5" customHeight="1">
      <c r="A12341" t="inlineStr">
        <is>
          <t>sharpening pencil</t>
        </is>
      </c>
      <c r="B12341" t="inlineStr">
        <is>
          <t>Pencil sharpening hacks everyone should know</t>
        </is>
      </c>
      <c r="C12341"/>
      <c r="D12341"/>
      <c r="E12341" t="inlineStr">
        <is>
          <t>https://www.youtube.com/results?search_query=Pencil+sharpening+hacks+everyone+should+know&amp;sp=EgQgAXAB</t>
        </is>
      </c>
    </row>
    <row r="12342" ht="25.5" customHeight="1">
      <c r="A12342" t="inlineStr">
        <is>
          <t>sharpening pencil</t>
        </is>
      </c>
      <c r="B12342" t="inlineStr">
        <is>
          <t>Day in the life of a professional pencil sharpener</t>
        </is>
      </c>
      <c r="C12342"/>
      <c r="D12342"/>
      <c r="E12342" t="inlineStr">
        <is>
          <t>https://www.youtube.com/results?search_query=Day+in+the+life+of+a+professional+pencil+sharpener&amp;sp=EgQgAXAB</t>
        </is>
      </c>
    </row>
    <row r="12343" ht="25.5" customHeight="1">
      <c r="A12343" t="inlineStr">
        <is>
          <t>sharpening pencil</t>
        </is>
      </c>
      <c r="B12343" t="inlineStr">
        <is>
          <t>Sharpening pencils without a sharpener</t>
        </is>
      </c>
      <c r="C12343"/>
      <c r="D12343"/>
      <c r="E12343" t="inlineStr">
        <is>
          <t>https://www.youtube.com/results?search_query=Sharpening+pencils+without+a+sharpener&amp;sp=EgQgAXAB</t>
        </is>
      </c>
    </row>
    <row r="12344" ht="25.5" customHeight="1">
      <c r="A12344" t="inlineStr">
        <is>
          <t>shearing sheep</t>
        </is>
      </c>
      <c r="B12344" t="inlineStr">
        <is>
          <t>How to shear a sheep for beginners</t>
        </is>
      </c>
      <c r="C12344"/>
      <c r="D12344"/>
      <c r="E12344" t="inlineStr">
        <is>
          <t>https://www.youtube.com/results?search_query=How+to+shear+a+sheep+for+beginners&amp;sp=EgQgAXAB</t>
        </is>
      </c>
    </row>
    <row r="12345" ht="25.5" customHeight="1">
      <c r="A12345" t="inlineStr">
        <is>
          <t>shearing sheep</t>
        </is>
      </c>
      <c r="B12345" t="inlineStr">
        <is>
          <t>Sheep shearing techniques</t>
        </is>
      </c>
      <c r="C12345"/>
      <c r="D12345"/>
      <c r="E12345" t="inlineStr">
        <is>
          <t>https://www.youtube.com/results?search_query=Sheep+shearing+techniques&amp;sp=EgQgAXAB</t>
        </is>
      </c>
    </row>
    <row r="12346" ht="25.5" customHeight="1">
      <c r="A12346" t="inlineStr">
        <is>
          <t>shearing sheep</t>
        </is>
      </c>
      <c r="B12346" t="inlineStr">
        <is>
          <t>Day in the life of a professional sheep shearer</t>
        </is>
      </c>
      <c r="C12346"/>
      <c r="D12346"/>
      <c r="E12346" t="inlineStr">
        <is>
          <t>https://www.youtube.com/results?search_query=Day+in+the+life+of+a+professional+sheep+shearer&amp;sp=EgQgAXAB</t>
        </is>
      </c>
    </row>
    <row r="12347" ht="25.5" customHeight="1">
      <c r="A12347" t="inlineStr">
        <is>
          <t>shearing sheep</t>
        </is>
      </c>
      <c r="B12347" t="inlineStr">
        <is>
          <t>Step by step guide to shearing sheep</t>
        </is>
      </c>
      <c r="C12347"/>
      <c r="D12347"/>
      <c r="E12347" t="inlineStr">
        <is>
          <t>https://www.youtube.com/results?search_query=Step+by+step+guide+to+shearing+sheep&amp;sp=EgQgAXAB</t>
        </is>
      </c>
    </row>
    <row r="12348" ht="25.5" customHeight="1">
      <c r="A12348" t="inlineStr">
        <is>
          <t>shearing sheep</t>
        </is>
      </c>
      <c r="B12348" t="inlineStr">
        <is>
          <t>Sheep shearing competitions around the world</t>
        </is>
      </c>
      <c r="C12348"/>
      <c r="D12348"/>
      <c r="E12348" t="inlineStr">
        <is>
          <t>https://www.youtube.com/results?search_query=Sheep+shearing+competitions+around+the+world&amp;sp=EgQgAXAB</t>
        </is>
      </c>
    </row>
    <row r="12349" ht="25.5" customHeight="1">
      <c r="A12349" t="inlineStr">
        <is>
          <t>shearing sheep</t>
        </is>
      </c>
      <c r="B12349" t="inlineStr">
        <is>
          <t>Sheep shearing equipment and their uses</t>
        </is>
      </c>
      <c r="C12349"/>
      <c r="D12349"/>
      <c r="E12349" t="inlineStr">
        <is>
          <t>https://www.youtube.com/results?search_query=Sheep+shearing+equipment+and+their+uses&amp;sp=EgQgAXAB</t>
        </is>
      </c>
    </row>
    <row r="12350" ht="25.5" customHeight="1">
      <c r="A12350" t="inlineStr">
        <is>
          <t>shearing sheep</t>
        </is>
      </c>
      <c r="B12350" t="inlineStr">
        <is>
          <t>Best practices for shearing sheep humane</t>
        </is>
      </c>
      <c r="C12350"/>
      <c r="D12350"/>
      <c r="E12350" t="inlineStr">
        <is>
          <t>https://www.youtube.com/results?search_query=Best+practices+for+shearing+sheep+humane&amp;sp=EgQgAXAB</t>
        </is>
      </c>
    </row>
    <row r="12351" ht="25.5" customHeight="1">
      <c r="A12351" t="inlineStr">
        <is>
          <t>shearing sheep</t>
        </is>
      </c>
      <c r="B12351" t="inlineStr">
        <is>
          <t>Sheep shearing season in New Zealand</t>
        </is>
      </c>
      <c r="C12351"/>
      <c r="D12351"/>
      <c r="E12351" t="inlineStr">
        <is>
          <t>https://www.youtube.com/results?search_query=Sheep+shearing+season+in+New+Zealand&amp;sp=EgQgAXAB</t>
        </is>
      </c>
    </row>
    <row r="12352" ht="25.5" customHeight="1">
      <c r="A12352" t="inlineStr">
        <is>
          <t>shearing sheep</t>
        </is>
      </c>
      <c r="B12352" t="inlineStr">
        <is>
          <t>Traditional sheep shearing methods</t>
        </is>
      </c>
      <c r="C12352"/>
      <c r="D12352"/>
      <c r="E12352" t="inlineStr">
        <is>
          <t>https://www.youtube.com/results?search_query=Traditional+sheep+shearing+methods&amp;sp=EgQgAXAB</t>
        </is>
      </c>
    </row>
    <row r="12353" ht="25.5" customHeight="1">
      <c r="A12353" t="inlineStr">
        <is>
          <t>shearing sheep</t>
        </is>
      </c>
      <c r="B12353" t="inlineStr">
        <is>
          <t>Safety tips for shearing sheep</t>
        </is>
      </c>
      <c r="C12353"/>
      <c r="D12353"/>
      <c r="E12353" t="inlineStr">
        <is>
          <t>https://www.youtube.com/results?search_query=Safety+tips+for+shearing+sheep&amp;sp=EgQgAXAB</t>
        </is>
      </c>
    </row>
    <row r="12354" ht="25.5" customHeight="1">
      <c r="A12354" t="inlineStr">
        <is>
          <t>yarn spinning</t>
        </is>
      </c>
      <c r="B12354" t="inlineStr">
        <is>
          <t>How to spin yarn for beginners</t>
        </is>
      </c>
      <c r="C12354"/>
      <c r="D12354"/>
      <c r="E12354" t="inlineStr">
        <is>
          <t>https://www.youtube.com/results?search_query=How+to+spin+yarn+for+beginners&amp;sp=EgQgAXAB</t>
        </is>
      </c>
    </row>
    <row r="12355" ht="25.5" customHeight="1">
      <c r="A12355" t="inlineStr">
        <is>
          <t>yarn spinning</t>
        </is>
      </c>
      <c r="B12355" t="inlineStr">
        <is>
          <t>DIY yarn spinning tutorial</t>
        </is>
      </c>
      <c r="C12355"/>
      <c r="D12355"/>
      <c r="E12355" t="inlineStr">
        <is>
          <t>https://www.youtube.com/results?search_query=DIY+yarn+spinning+tutorial&amp;sp=EgQgAXAB</t>
        </is>
      </c>
    </row>
    <row r="12356" ht="25.5" customHeight="1">
      <c r="A12356" t="inlineStr">
        <is>
          <t>yarn spinning</t>
        </is>
      </c>
      <c r="B12356" t="inlineStr">
        <is>
          <t>Complete guide to yarn spinning</t>
        </is>
      </c>
      <c r="C12356"/>
      <c r="D12356"/>
      <c r="E12356" t="inlineStr">
        <is>
          <t>https://www.youtube.com/results?search_query=Complete+guide+to+yarn+spinning&amp;sp=EgQgAXAB</t>
        </is>
      </c>
    </row>
    <row r="12357" ht="25.5" customHeight="1">
      <c r="A12357" t="inlineStr">
        <is>
          <t>yarn spinning</t>
        </is>
      </c>
      <c r="B12357" t="inlineStr">
        <is>
          <t>Handspinning yarn techniques</t>
        </is>
      </c>
      <c r="C12357"/>
      <c r="D12357"/>
      <c r="E12357" t="inlineStr">
        <is>
          <t>https://www.youtube.com/results?search_query=Handspinning+yarn+techniques&amp;sp=EgQgAXAB</t>
        </is>
      </c>
    </row>
    <row r="12358" ht="25.5" customHeight="1">
      <c r="A12358" t="inlineStr">
        <is>
          <t>yarn spinning</t>
        </is>
      </c>
      <c r="B12358" t="inlineStr">
        <is>
          <t>Day in the life of a yarn spinner</t>
        </is>
      </c>
      <c r="C12358"/>
      <c r="D12358"/>
      <c r="E12358" t="inlineStr">
        <is>
          <t>https://www.youtube.com/results?search_query=Day+in+the+life+of+a+yarn+spinner&amp;sp=EgQgAXAB</t>
        </is>
      </c>
    </row>
    <row r="12359" ht="25.5" customHeight="1">
      <c r="A12359" t="inlineStr">
        <is>
          <t>yarn spinning</t>
        </is>
      </c>
      <c r="B12359" t="inlineStr">
        <is>
          <t>Best yarn spinning wheels review</t>
        </is>
      </c>
      <c r="C12359"/>
      <c r="D12359"/>
      <c r="E12359" t="inlineStr">
        <is>
          <t>https://www.youtube.com/results?search_query=Best+yarn+spinning+wheels+review&amp;sp=EgQgAXAB</t>
        </is>
      </c>
    </row>
    <row r="12360" ht="25.5" customHeight="1">
      <c r="A12360" t="inlineStr">
        <is>
          <t>yarn spinning</t>
        </is>
      </c>
      <c r="B12360" t="inlineStr">
        <is>
          <t>Introduction to yarn spinning</t>
        </is>
      </c>
      <c r="C12360"/>
      <c r="D12360"/>
      <c r="E12360" t="inlineStr">
        <is>
          <t>https://www.youtube.com/results?search_query=Introduction+to+yarn+spinning&amp;sp=EgQgAXAB</t>
        </is>
      </c>
    </row>
    <row r="12361" ht="25.5" customHeight="1">
      <c r="A12361" t="inlineStr">
        <is>
          <t>yarn spinning</t>
        </is>
      </c>
      <c r="B12361" t="inlineStr">
        <is>
          <t>Spinning yarn with a drop spindle</t>
        </is>
      </c>
      <c r="C12361"/>
      <c r="D12361"/>
      <c r="E12361" t="inlineStr">
        <is>
          <t>https://www.youtube.com/results?search_query=Spinning+yarn+with+a+drop+spindle&amp;sp=EgQgAXAB</t>
        </is>
      </c>
    </row>
    <row r="12362" ht="25.5" customHeight="1">
      <c r="A12362" t="inlineStr">
        <is>
          <t>yarn spinning</t>
        </is>
      </c>
      <c r="B12362" t="inlineStr">
        <is>
          <t>Yarn material spinning techniques</t>
        </is>
      </c>
      <c r="C12362"/>
      <c r="D12362"/>
      <c r="E12362" t="inlineStr">
        <is>
          <t>https://www.youtube.com/results?search_query=Yarn+material+spinning+techniques&amp;sp=EgQgAXAB</t>
        </is>
      </c>
    </row>
    <row r="12363" ht="25.5" customHeight="1">
      <c r="A12363" t="inlineStr">
        <is>
          <t>yarn spinning</t>
        </is>
      </c>
      <c r="B12363" t="inlineStr">
        <is>
          <t>Difference between hand and machine spinning of yarn</t>
        </is>
      </c>
      <c r="C12363"/>
      <c r="D12363"/>
      <c r="E12363" t="inlineStr">
        <is>
          <t>https://www.youtube.com/results?search_query=Difference+between+hand+and+machine+spinning+of+yarn&amp;sp=EgQgAXAB</t>
        </is>
      </c>
    </row>
    <row r="12364" ht="25.5" customHeight="1">
      <c r="A12364" t="inlineStr">
        <is>
          <t>wrapping present</t>
        </is>
      </c>
      <c r="B12364" t="inlineStr">
        <is>
          <t>How to wrap a present professionally</t>
        </is>
      </c>
      <c r="C12364"/>
      <c r="D12364"/>
      <c r="E12364" t="inlineStr">
        <is>
          <t>https://www.youtube.com/results?search_query=How+to+wrap+a+present+professionally&amp;sp=EgQgAXAB</t>
        </is>
      </c>
    </row>
    <row r="12365" ht="25.5" customHeight="1">
      <c r="A12365" t="inlineStr">
        <is>
          <t>wrapping present</t>
        </is>
      </c>
      <c r="B12365" t="inlineStr">
        <is>
          <t>DIY easy ways to wrap a present</t>
        </is>
      </c>
      <c r="C12365"/>
      <c r="D12365"/>
      <c r="E12365" t="inlineStr">
        <is>
          <t>https://www.youtube.com/results?search_query=DIY+easy+ways+to+wrap+a+present&amp;sp=EgQgAXAB</t>
        </is>
      </c>
    </row>
    <row r="12366" ht="25.5" customHeight="1">
      <c r="A12366" t="inlineStr">
        <is>
          <t>wrapping present</t>
        </is>
      </c>
      <c r="B12366" t="inlineStr">
        <is>
          <t>Gift wrapping tutorial for beginners</t>
        </is>
      </c>
      <c r="C12366"/>
      <c r="D12366"/>
      <c r="E12366" t="inlineStr">
        <is>
          <t>https://www.youtube.com/results?search_query=Gift+wrapping+tutorial+for+beginners&amp;sp=EgQgAXAB</t>
        </is>
      </c>
    </row>
    <row r="12367" ht="25.5" customHeight="1">
      <c r="A12367" t="inlineStr">
        <is>
          <t>wrapping present</t>
        </is>
      </c>
      <c r="B12367" t="inlineStr">
        <is>
          <t>Creative gift wrapping ideas</t>
        </is>
      </c>
      <c r="C12367"/>
      <c r="D12367"/>
      <c r="E12367" t="inlineStr">
        <is>
          <t>https://www.youtube.com/results?search_query=Creative+gift+wrapping+ideas&amp;sp=EgQgAXAB</t>
        </is>
      </c>
    </row>
    <row r="12368" ht="25.5" customHeight="1">
      <c r="A12368" t="inlineStr">
        <is>
          <t>wrapping present</t>
        </is>
      </c>
      <c r="B12368" t="inlineStr">
        <is>
          <t>Step by step guide to wrap a present</t>
        </is>
      </c>
      <c r="C12368"/>
      <c r="D12368"/>
      <c r="E12368" t="inlineStr">
        <is>
          <t>https://www.youtube.com/results?search_query=Step+by+step+guide+to+wrap+a+present&amp;sp=EgQgAXAB</t>
        </is>
      </c>
    </row>
    <row r="12369" ht="25.5" customHeight="1">
      <c r="A12369" t="inlineStr">
        <is>
          <t>wrapping present</t>
        </is>
      </c>
      <c r="B12369" t="inlineStr">
        <is>
          <t>Day in the life of a gift wrapper</t>
        </is>
      </c>
      <c r="C12369"/>
      <c r="D12369"/>
      <c r="E12369" t="inlineStr">
        <is>
          <t>https://www.youtube.com/results?search_query=Day+in+the+life+of+a+gift+wrapper&amp;sp=EgQgAXAB</t>
        </is>
      </c>
    </row>
    <row r="12370" ht="25.5" customHeight="1">
      <c r="A12370" t="inlineStr">
        <is>
          <t>wrapping present</t>
        </is>
      </c>
      <c r="B12370" t="inlineStr">
        <is>
          <t>Tricks to wrap presents fast</t>
        </is>
      </c>
      <c r="C12370"/>
      <c r="D12370"/>
      <c r="E12370" t="inlineStr">
        <is>
          <t>https://www.youtube.com/results?search_query=Tricks+to+wrap+presents+fast&amp;sp=EgQgAXAB</t>
        </is>
      </c>
    </row>
    <row r="12371" ht="25.5" customHeight="1">
      <c r="A12371" t="inlineStr">
        <is>
          <t>wrapping present</t>
        </is>
      </c>
      <c r="B12371" t="inlineStr">
        <is>
          <t>Unique techniques for wrapping presents</t>
        </is>
      </c>
      <c r="C12371"/>
      <c r="D12371"/>
      <c r="E12371" t="inlineStr">
        <is>
          <t>https://www.youtube.com/results?search_query=Unique+techniques+for+wrapping+presents&amp;sp=EgQgAXAB</t>
        </is>
      </c>
    </row>
    <row r="12372" ht="25.5" customHeight="1">
      <c r="A12372" t="inlineStr">
        <is>
          <t>wrapping present</t>
        </is>
      </c>
      <c r="B12372" t="inlineStr">
        <is>
          <t>How to wrap oddshaped gifts</t>
        </is>
      </c>
      <c r="C12372"/>
      <c r="D12372"/>
      <c r="E12372" t="inlineStr">
        <is>
          <t>https://www.youtube.com/results?search_query=How+to+wrap+oddshaped+gifts&amp;sp=EgQgAXAB</t>
        </is>
      </c>
    </row>
    <row r="12373" ht="25.5" customHeight="1">
      <c r="A12373" t="inlineStr">
        <is>
          <t>wrapping present</t>
        </is>
      </c>
      <c r="B12373" t="inlineStr">
        <is>
          <t>Ecofriendly ways to wrap presents</t>
        </is>
      </c>
      <c r="C12373"/>
      <c r="D12373"/>
      <c r="E12373" t="inlineStr">
        <is>
          <t>https://www.youtube.com/results?search_query=Ecofriendly+ways+to+wrap+presents&amp;sp=EgQgAXAB</t>
        </is>
      </c>
    </row>
    <row r="12374" ht="25.5" customHeight="1">
      <c r="A12374" t="inlineStr">
        <is>
          <t>washing hands</t>
        </is>
      </c>
      <c r="B12374" t="inlineStr">
        <is>
          <t>How to properly wash hands according to CDC guidelines</t>
        </is>
      </c>
      <c r="C12374"/>
      <c r="D12374"/>
      <c r="E12374" t="inlineStr">
        <is>
          <t>https://www.youtube.com/results?search_query=How+to+properly+wash+hands+according+to+CDC+guidelines&amp;sp=EgQgAXAB</t>
        </is>
      </c>
    </row>
    <row r="12375" ht="25.5" customHeight="1">
      <c r="A12375" t="inlineStr">
        <is>
          <t>washing hands</t>
        </is>
      </c>
      <c r="B12375" t="inlineStr">
        <is>
          <t>Step by step hand washing technique</t>
        </is>
      </c>
      <c r="C12375"/>
      <c r="D12375"/>
      <c r="E12375" t="inlineStr">
        <is>
          <t>https://www.youtube.com/results?search_query=Step+by+step+hand+washing+technique&amp;sp=EgQgAXAB</t>
        </is>
      </c>
    </row>
    <row r="12376" ht="25.5" customHeight="1">
      <c r="A12376" t="inlineStr">
        <is>
          <t>washing hands</t>
        </is>
      </c>
      <c r="B12376" t="inlineStr">
        <is>
          <t>Effects of not washing hands</t>
        </is>
      </c>
      <c r="C12376"/>
      <c r="D12376"/>
      <c r="E12376" t="inlineStr">
        <is>
          <t>https://www.youtube.com/results?search_query=Effects+of+not+washing+hands&amp;sp=EgQgAXAB</t>
        </is>
      </c>
    </row>
    <row r="12377" ht="25.5" customHeight="1">
      <c r="A12377" t="inlineStr">
        <is>
          <t>washing hands</t>
        </is>
      </c>
      <c r="B12377" t="inlineStr">
        <is>
          <t>Proper hand washing practices in healthcare</t>
        </is>
      </c>
      <c r="C12377"/>
      <c r="D12377"/>
      <c r="E12377" t="inlineStr">
        <is>
          <t>https://www.youtube.com/results?search_query=Proper+hand+washing+practices+in+healthcare&amp;sp=EgQgAXAB</t>
        </is>
      </c>
    </row>
    <row r="12378" ht="25.5" customHeight="1">
      <c r="A12378" t="inlineStr">
        <is>
          <t>washing hands</t>
        </is>
      </c>
      <c r="B12378" t="inlineStr">
        <is>
          <t>How to make hand washing fun for kids</t>
        </is>
      </c>
      <c r="C12378"/>
      <c r="D12378"/>
      <c r="E12378" t="inlineStr">
        <is>
          <t>https://www.youtube.com/results?search_query=How+to+make+hand+washing+fun+for+kids&amp;sp=EgQgAXAB</t>
        </is>
      </c>
    </row>
    <row r="12379" ht="25.5" customHeight="1">
      <c r="A12379" t="inlineStr">
        <is>
          <t>washing hands</t>
        </is>
      </c>
      <c r="B12379" t="inlineStr">
        <is>
          <t>Scientific explanation of how washing hands kills germs</t>
        </is>
      </c>
      <c r="C12379"/>
      <c r="D12379"/>
      <c r="E12379" t="inlineStr">
        <is>
          <t>https://www.youtube.com/results?search_query=Scientific+explanation+of+how+washing+hands+kills+germs&amp;sp=EgQgAXAB</t>
        </is>
      </c>
    </row>
    <row r="12380" ht="25.5" customHeight="1">
      <c r="A12380" t="inlineStr">
        <is>
          <t>washing hands</t>
        </is>
      </c>
      <c r="B12380" t="inlineStr">
        <is>
          <t>Comparison of hand washing techniques</t>
        </is>
      </c>
      <c r="C12380"/>
      <c r="D12380"/>
      <c r="E12380" t="inlineStr">
        <is>
          <t>https://www.youtube.com/results?search_query=Comparison+of+hand+washing+techniques&amp;sp=EgQgAXAB</t>
        </is>
      </c>
    </row>
    <row r="12381" ht="25.5" customHeight="1">
      <c r="A12381" t="inlineStr">
        <is>
          <t>washing hands</t>
        </is>
      </c>
      <c r="B12381" t="inlineStr">
        <is>
          <t>Day in the life of a hygiene specialist hand washing</t>
        </is>
      </c>
      <c r="C12381"/>
      <c r="D12381"/>
      <c r="E12381" t="inlineStr">
        <is>
          <t>https://www.youtube.com/results?search_query=Day+in+the+life+of+a+hygiene+specialist+hand+washing&amp;sp=EgQgAXAB</t>
        </is>
      </c>
    </row>
    <row r="12382" ht="25.5" customHeight="1">
      <c r="A12382" t="inlineStr">
        <is>
          <t>washing hands</t>
        </is>
      </c>
      <c r="B12382" t="inlineStr">
        <is>
          <t>Soap vs hand sanitizer effectiveness</t>
        </is>
      </c>
      <c r="C12382"/>
      <c r="D12382"/>
      <c r="E12382" t="inlineStr">
        <is>
          <t>https://www.youtube.com/results?search_query=Soap+vs+hand+sanitizer+effectiveness&amp;sp=EgQgAXAB</t>
        </is>
      </c>
    </row>
    <row r="12383" ht="25.5" customHeight="1">
      <c r="A12383" t="inlineStr">
        <is>
          <t>washing hands</t>
        </is>
      </c>
      <c r="B12383" t="inlineStr">
        <is>
          <t>Hand washing tips to prevent common illnesses</t>
        </is>
      </c>
      <c r="C12383"/>
      <c r="D12383"/>
      <c r="E12383" t="inlineStr">
        <is>
          <t>https://www.youtube.com/results?search_query=Hand+washing+tips+to+prevent+common+illnesses&amp;sp=EgQgAXAB</t>
        </is>
      </c>
    </row>
    <row r="12384" ht="25.5" customHeight="1">
      <c r="A12384" t="inlineStr">
        <is>
          <t>track and field</t>
        </is>
      </c>
      <c r="B12384" t="inlineStr">
        <is>
          <t>How to start track and field training</t>
        </is>
      </c>
      <c r="C12384"/>
      <c r="D12384"/>
      <c r="E12384" t="inlineStr">
        <is>
          <t>https://www.youtube.com/results?search_query=How+to+start+track+and+field+training&amp;sp=EgQgAXAB</t>
        </is>
      </c>
    </row>
    <row r="12385" ht="25.5" customHeight="1">
      <c r="A12385" t="inlineStr">
        <is>
          <t>track and field</t>
        </is>
      </c>
      <c r="B12385" t="inlineStr">
        <is>
          <t>Track and field techniques for beginners</t>
        </is>
      </c>
      <c r="C12385"/>
      <c r="D12385"/>
      <c r="E12385" t="inlineStr">
        <is>
          <t>https://www.youtube.com/results?search_query=Track+and+field+techniques+for+beginners&amp;sp=EgQgAXAB</t>
        </is>
      </c>
    </row>
    <row r="12386" ht="25.5" customHeight="1">
      <c r="A12386" t="inlineStr">
        <is>
          <t>track and field</t>
        </is>
      </c>
      <c r="B12386" t="inlineStr">
        <is>
          <t>Day in the life of a professional track and field athlete</t>
        </is>
      </c>
      <c r="C12386"/>
      <c r="D12386"/>
      <c r="E12386" t="inlineStr">
        <is>
          <t>https://www.youtube.com/results?search_query=Day+in+the+life+of+a+professional+track+and+field+athlete&amp;sp=EgQgAXAB</t>
        </is>
      </c>
    </row>
    <row r="12387" ht="25.5" customHeight="1">
      <c r="A12387" t="inlineStr">
        <is>
          <t>track and field</t>
        </is>
      </c>
      <c r="B12387" t="inlineStr">
        <is>
          <t>Track and field events explained</t>
        </is>
      </c>
      <c r="C12387"/>
      <c r="D12387"/>
      <c r="E12387" t="inlineStr">
        <is>
          <t>https://www.youtube.com/results?search_query=Track+and+field+events+explained&amp;sp=EgQgAXAB</t>
        </is>
      </c>
    </row>
    <row r="12388" ht="25.5" customHeight="1">
      <c r="A12388" t="inlineStr">
        <is>
          <t>track and field</t>
        </is>
      </c>
      <c r="B12388" t="inlineStr">
        <is>
          <t>How to improve your track and field performance</t>
        </is>
      </c>
      <c r="C12388"/>
      <c r="D12388"/>
      <c r="E12388" t="inlineStr">
        <is>
          <t>https://www.youtube.com/results?search_query=How+to+improve+your+track+and+field+performance&amp;sp=EgQgAXAB</t>
        </is>
      </c>
    </row>
    <row r="12389" ht="25.5" customHeight="1">
      <c r="A12389" t="inlineStr">
        <is>
          <t>track and field</t>
        </is>
      </c>
      <c r="B12389" t="inlineStr">
        <is>
          <t>Nutrition tips for track and field athletes</t>
        </is>
      </c>
      <c r="C12389"/>
      <c r="D12389"/>
      <c r="E12389" t="inlineStr">
        <is>
          <t>https://www.youtube.com/results?search_query=Nutrition+tips+for+track+and+field+athletes&amp;sp=EgQgAXAB</t>
        </is>
      </c>
    </row>
    <row r="12390" ht="25.5" customHeight="1">
      <c r="A12390" t="inlineStr">
        <is>
          <t>track and field</t>
        </is>
      </c>
      <c r="B12390" t="inlineStr">
        <is>
          <t>How to do track and field workouts at home</t>
        </is>
      </c>
      <c r="C12390"/>
      <c r="D12390"/>
      <c r="E12390" t="inlineStr">
        <is>
          <t>https://www.youtube.com/results?search_query=How+to+do+track+and+field+workouts+at+home&amp;sp=EgQgAXAB</t>
        </is>
      </c>
    </row>
    <row r="12391" ht="25.5" customHeight="1">
      <c r="A12391" t="inlineStr">
        <is>
          <t>track and field</t>
        </is>
      </c>
      <c r="B12391" t="inlineStr">
        <is>
          <t>Professional track and field events highlights</t>
        </is>
      </c>
      <c r="C12391"/>
      <c r="D12391"/>
      <c r="E12391" t="inlineStr">
        <is>
          <t>https://www.youtube.com/results?search_query=Professional+track+and+field+events+highlights&amp;sp=EgQgAXAB</t>
        </is>
      </c>
    </row>
    <row r="12392" ht="25.5" customHeight="1">
      <c r="A12392" t="inlineStr">
        <is>
          <t>track and field</t>
        </is>
      </c>
      <c r="B12392" t="inlineStr">
        <is>
          <t>Track and field training drills for speed and agility</t>
        </is>
      </c>
      <c r="C12392"/>
      <c r="D12392"/>
      <c r="E12392" t="inlineStr">
        <is>
          <t>https://www.youtube.com/results?search_query=Track+and+field+training+drills+for+speed+and+agility&amp;sp=EgQgAXAB</t>
        </is>
      </c>
    </row>
    <row r="12393" ht="25.5" customHeight="1">
      <c r="A12393" t="inlineStr">
        <is>
          <t>track and field</t>
        </is>
      </c>
      <c r="B12393" t="inlineStr">
        <is>
          <t>History and evolution of track and field events</t>
        </is>
      </c>
      <c r="C12393"/>
      <c r="D12393"/>
      <c r="E12393" t="inlineStr">
        <is>
          <t>https://www.youtube.com/results?search_query=History+and+evolution+of+track+and+field+events&amp;sp=EgQgAXAB</t>
        </is>
      </c>
    </row>
    <row r="12394" ht="25.5" customHeight="1">
      <c r="A12394" t="inlineStr">
        <is>
          <t>sprint</t>
        </is>
      </c>
      <c r="B12394" t="inlineStr">
        <is>
          <t>How to sprint correctly</t>
        </is>
      </c>
      <c r="C12394"/>
      <c r="D12394"/>
      <c r="E12394" t="inlineStr">
        <is>
          <t>https://www.youtube.com/results?search_query=How+to+sprint+correctly&amp;sp=EgQgAXAB</t>
        </is>
      </c>
    </row>
    <row r="12395" ht="25.5" customHeight="1">
      <c r="A12395" t="inlineStr">
        <is>
          <t>sprint</t>
        </is>
      </c>
      <c r="B12395" t="inlineStr">
        <is>
          <t>Sprint training workouts</t>
        </is>
      </c>
      <c r="C12395"/>
      <c r="D12395"/>
      <c r="E12395" t="inlineStr">
        <is>
          <t>https://www.youtube.com/results?search_query=Sprint+training+workouts&amp;sp=EgQgAXAB</t>
        </is>
      </c>
    </row>
    <row r="12396" ht="25.5" customHeight="1">
      <c r="A12396" t="inlineStr">
        <is>
          <t>sprint</t>
        </is>
      </c>
      <c r="B12396" t="inlineStr">
        <is>
          <t>Improving sprint speed</t>
        </is>
      </c>
      <c r="C12396"/>
      <c r="D12396"/>
      <c r="E12396" t="inlineStr">
        <is>
          <t>https://www.youtube.com/results?search_query=Improving+sprint+speed&amp;sp=EgQgAXAB</t>
        </is>
      </c>
    </row>
    <row r="12397" ht="25.5" customHeight="1">
      <c r="A12397" t="inlineStr">
        <is>
          <t>sprint</t>
        </is>
      </c>
      <c r="B12397" t="inlineStr">
        <is>
          <t>Day in the life of a sprinter</t>
        </is>
      </c>
      <c r="C12397"/>
      <c r="D12397"/>
      <c r="E12397" t="inlineStr">
        <is>
          <t>https://www.youtube.com/results?search_query=Day+in+the+life+of+a+sprinter&amp;sp=EgQgAXAB</t>
        </is>
      </c>
    </row>
    <row r="12398" ht="25.5" customHeight="1">
      <c r="A12398" t="inlineStr">
        <is>
          <t>sprint</t>
        </is>
      </c>
      <c r="B12398" t="inlineStr">
        <is>
          <t>Sprint technique breakdown</t>
        </is>
      </c>
      <c r="C12398"/>
      <c r="D12398"/>
      <c r="E12398" t="inlineStr">
        <is>
          <t>https://www.youtube.com/results?search_query=Sprint+technique+breakdown&amp;sp=EgQgAXAB</t>
        </is>
      </c>
    </row>
    <row r="12399" ht="25.5" customHeight="1">
      <c r="A12399" t="inlineStr">
        <is>
          <t>sprint</t>
        </is>
      </c>
      <c r="B12399" t="inlineStr">
        <is>
          <t>Usain Bolt sprinting technique</t>
        </is>
      </c>
      <c r="C12399"/>
      <c r="D12399"/>
      <c r="E12399" t="inlineStr">
        <is>
          <t>https://www.youtube.com/results?search_query=Usain+Bolt+sprinting+technique&amp;sp=EgQgAXAB</t>
        </is>
      </c>
    </row>
    <row r="12400" ht="25.5" customHeight="1">
      <c r="A12400" t="inlineStr">
        <is>
          <t>sprint</t>
        </is>
      </c>
      <c r="B12400" t="inlineStr">
        <is>
          <t>Sprinting drills for speed</t>
        </is>
      </c>
      <c r="C12400"/>
      <c r="D12400"/>
      <c r="E12400" t="inlineStr">
        <is>
          <t>https://www.youtube.com/results?search_query=Sprinting+drills+for+speed&amp;sp=EgQgAXAB</t>
        </is>
      </c>
    </row>
    <row r="12401" ht="25.5" customHeight="1">
      <c r="A12401" t="inlineStr">
        <is>
          <t>sprint</t>
        </is>
      </c>
      <c r="B12401" t="inlineStr">
        <is>
          <t>Benefits of sprinting for fitness</t>
        </is>
      </c>
      <c r="C12401"/>
      <c r="D12401"/>
      <c r="E12401" t="inlineStr">
        <is>
          <t>https://www.youtube.com/results?search_query=Benefits+of+sprinting+for+fitness&amp;sp=EgQgAXAB</t>
        </is>
      </c>
    </row>
    <row r="12402" ht="25.5" customHeight="1">
      <c r="A12402" t="inlineStr">
        <is>
          <t>sprint</t>
        </is>
      </c>
      <c r="B12402" t="inlineStr">
        <is>
          <t>Sprint vs long distance running</t>
        </is>
      </c>
      <c r="C12402"/>
      <c r="D12402"/>
      <c r="E12402" t="inlineStr">
        <is>
          <t>https://www.youtube.com/results?search_query=Sprint+vs+long+distance+running&amp;sp=EgQgAXAB</t>
        </is>
      </c>
    </row>
    <row r="12403" ht="25.5" customHeight="1">
      <c r="A12403" t="inlineStr">
        <is>
          <t>sprint</t>
        </is>
      </c>
      <c r="B12403" t="inlineStr">
        <is>
          <t>Sprint race tips and strategies</t>
        </is>
      </c>
      <c r="C12403"/>
      <c r="D12403"/>
      <c r="E12403" t="inlineStr">
        <is>
          <t>https://www.youtube.com/results?search_query=Sprint+race+tips+and+strategies&amp;sp=EgQgAXAB</t>
        </is>
      </c>
    </row>
    <row r="12404" ht="25.5" customHeight="1">
      <c r="A12404" t="inlineStr">
        <is>
          <t>triple jump</t>
        </is>
      </c>
      <c r="B12404" t="inlineStr">
        <is>
          <t>How to train for triple jump</t>
        </is>
      </c>
      <c r="C12404"/>
      <c r="D12404"/>
      <c r="E12404" t="inlineStr">
        <is>
          <t>https://www.youtube.com/results?search_query=How+to+train+for+triple+jump&amp;sp=EgQgAXAB</t>
        </is>
      </c>
    </row>
    <row r="12405" ht="25.5" customHeight="1">
      <c r="A12405" t="inlineStr">
        <is>
          <t>triple jump</t>
        </is>
      </c>
      <c r="B12405" t="inlineStr">
        <is>
          <t>Techniques for a successful triple jump</t>
        </is>
      </c>
      <c r="C12405"/>
      <c r="D12405"/>
      <c r="E12405" t="inlineStr">
        <is>
          <t>https://www.youtube.com/results?search_query=Techniques+for+a+successful+triple+jump&amp;sp=EgQgAXAB</t>
        </is>
      </c>
    </row>
    <row r="12406" ht="25.5" customHeight="1">
      <c r="A12406" t="inlineStr">
        <is>
          <t>triple jump</t>
        </is>
      </c>
      <c r="B12406" t="inlineStr">
        <is>
          <t>Masterclass on triple jump</t>
        </is>
      </c>
      <c r="C12406"/>
      <c r="D12406"/>
      <c r="E12406" t="inlineStr">
        <is>
          <t>https://www.youtube.com/results?search_query=Masterclass+on+triple+jump&amp;sp=EgQgAXAB</t>
        </is>
      </c>
    </row>
    <row r="12407" ht="25.5" customHeight="1">
      <c r="A12407" t="inlineStr">
        <is>
          <t>triple jump</t>
        </is>
      </c>
      <c r="B12407" t="inlineStr">
        <is>
          <t>Day in the life of a triple jumper</t>
        </is>
      </c>
      <c r="C12407"/>
      <c r="D12407"/>
      <c r="E12407" t="inlineStr">
        <is>
          <t>https://www.youtube.com/results?search_query=Day+in+the+life+of+a+triple+jumper&amp;sp=EgQgAXAB</t>
        </is>
      </c>
    </row>
    <row r="12408" ht="25.5" customHeight="1">
      <c r="A12408" t="inlineStr">
        <is>
          <t>triple jump</t>
        </is>
      </c>
      <c r="B12408" t="inlineStr">
        <is>
          <t>Learn triple jump basics</t>
        </is>
      </c>
      <c r="C12408"/>
      <c r="D12408"/>
      <c r="E12408" t="inlineStr">
        <is>
          <t>https://www.youtube.com/results?search_query=Learn+triple+jump+basics&amp;sp=EgQgAXAB</t>
        </is>
      </c>
    </row>
    <row r="12409" ht="25.5" customHeight="1">
      <c r="A12409" t="inlineStr">
        <is>
          <t>triple jump</t>
        </is>
      </c>
      <c r="B12409" t="inlineStr">
        <is>
          <t>Triple jump exercises for beginners</t>
        </is>
      </c>
      <c r="C12409"/>
      <c r="D12409"/>
      <c r="E12409" t="inlineStr">
        <is>
          <t>https://www.youtube.com/results?search_query=Triple+jump+exercises+for+beginners&amp;sp=EgQgAXAB</t>
        </is>
      </c>
    </row>
    <row r="12410" ht="25.5" customHeight="1">
      <c r="A12410" t="inlineStr">
        <is>
          <t>triple jump</t>
        </is>
      </c>
      <c r="B12410" t="inlineStr">
        <is>
          <t>In depth breakdown: The science of the triple jump</t>
        </is>
      </c>
      <c r="C12410"/>
      <c r="D12410"/>
      <c r="E12410" t="inlineStr">
        <is>
          <t>https://www.youtube.com/results?search_query=In+depth+breakdown:+The+science+of+the+triple+jump&amp;sp=EgQgAXAB</t>
        </is>
      </c>
    </row>
    <row r="12411" ht="25.5" customHeight="1">
      <c r="A12411" t="inlineStr">
        <is>
          <t>triple jump</t>
        </is>
      </c>
      <c r="B12411" t="inlineStr">
        <is>
          <t>Professional triple jump athlete's training routine</t>
        </is>
      </c>
      <c r="C12411"/>
      <c r="D12411"/>
      <c r="E12411" t="inlineStr">
        <is>
          <t>https://www.youtube.com/results?search_query=Professional+triple+jump+athlete's+training+routine&amp;sp=EgQgAXAB</t>
        </is>
      </c>
    </row>
    <row r="12412" ht="25.5" customHeight="1">
      <c r="A12412" t="inlineStr">
        <is>
          <t>triple jump</t>
        </is>
      </c>
      <c r="B12412" t="inlineStr">
        <is>
          <t>Triple jump competitions highlights</t>
        </is>
      </c>
      <c r="C12412"/>
      <c r="D12412"/>
      <c r="E12412" t="inlineStr">
        <is>
          <t>https://www.youtube.com/results?search_query=Triple+jump+competitions+highlights&amp;sp=EgQgAXAB</t>
        </is>
      </c>
    </row>
    <row r="12413" ht="25.5" customHeight="1">
      <c r="A12413" t="inlineStr">
        <is>
          <t>triple jump</t>
        </is>
      </c>
      <c r="B12413" t="inlineStr">
        <is>
          <t>Improving your triple jump distance</t>
        </is>
      </c>
      <c r="C12413"/>
      <c r="D12413"/>
      <c r="E12413" t="inlineStr">
        <is>
          <t>https://www.youtube.com/results?search_query=Improving+your+triple+jump+distance&amp;sp=EgQgAXAB</t>
        </is>
      </c>
    </row>
    <row r="12414" ht="25.5" customHeight="1">
      <c r="A12414" t="inlineStr">
        <is>
          <t>trimming trees</t>
        </is>
      </c>
      <c r="B12414" t="inlineStr">
        <is>
          <t>How to trim trees safely</t>
        </is>
      </c>
      <c r="C12414"/>
      <c r="D12414"/>
      <c r="E12414" t="inlineStr">
        <is>
          <t>https://www.youtube.com/results?search_query=How+to+trim+trees+safely&amp;sp=EgQgAXAB</t>
        </is>
      </c>
    </row>
    <row r="12415" ht="25.5" customHeight="1">
      <c r="A12415" t="inlineStr">
        <is>
          <t>trimming trees</t>
        </is>
      </c>
      <c r="B12415" t="inlineStr">
        <is>
          <t>Proper way to trim trees</t>
        </is>
      </c>
      <c r="C12415"/>
      <c r="D12415"/>
      <c r="E12415" t="inlineStr">
        <is>
          <t>https://www.youtube.com/results?search_query=Proper+way+to+trim+trees&amp;sp=EgQgAXAB</t>
        </is>
      </c>
    </row>
    <row r="12416" ht="25.5" customHeight="1">
      <c r="A12416" t="inlineStr">
        <is>
          <t>trimming trees</t>
        </is>
      </c>
      <c r="B12416" t="inlineStr">
        <is>
          <t>DIY tree trimming tips</t>
        </is>
      </c>
      <c r="C12416"/>
      <c r="D12416"/>
      <c r="E12416" t="inlineStr">
        <is>
          <t>https://www.youtube.com/results?search_query=DIY+tree+trimming+tips&amp;sp=EgQgAXAB</t>
        </is>
      </c>
    </row>
    <row r="12417" ht="25.5" customHeight="1">
      <c r="A12417" t="inlineStr">
        <is>
          <t>trimming trees</t>
        </is>
      </c>
      <c r="B12417" t="inlineStr">
        <is>
          <t>Tree trimming tools and techniques</t>
        </is>
      </c>
      <c r="C12417"/>
      <c r="D12417"/>
      <c r="E12417" t="inlineStr">
        <is>
          <t>https://www.youtube.com/results?search_query=Tree+trimming+tools+and+techniques&amp;sp=EgQgAXAB</t>
        </is>
      </c>
    </row>
    <row r="12418" ht="25.5" customHeight="1">
      <c r="A12418" t="inlineStr">
        <is>
          <t>trimming trees</t>
        </is>
      </c>
      <c r="B12418" t="inlineStr">
        <is>
          <t>Day in the life of a professional tree trimmer</t>
        </is>
      </c>
      <c r="C12418"/>
      <c r="D12418"/>
      <c r="E12418" t="inlineStr">
        <is>
          <t>https://www.youtube.com/results?search_query=Day+in+the+life+of+a+professional+tree+trimmer&amp;sp=EgQgAXAB</t>
        </is>
      </c>
    </row>
    <row r="12419" ht="25.5" customHeight="1">
      <c r="A12419" t="inlineStr">
        <is>
          <t>trimming trees</t>
        </is>
      </c>
      <c r="B12419" t="inlineStr">
        <is>
          <t>Best time of year to trim trees</t>
        </is>
      </c>
      <c r="C12419"/>
      <c r="D12419"/>
      <c r="E12419" t="inlineStr">
        <is>
          <t>https://www.youtube.com/results?search_query=Best+time+of+year+to+trim+trees&amp;sp=EgQgAXAB</t>
        </is>
      </c>
    </row>
    <row r="12420" ht="25.5" customHeight="1">
      <c r="A12420" t="inlineStr">
        <is>
          <t>trimming trees</t>
        </is>
      </c>
      <c r="B12420" t="inlineStr">
        <is>
          <t>Mistakes to avoid when trimming trees</t>
        </is>
      </c>
      <c r="C12420"/>
      <c r="D12420"/>
      <c r="E12420" t="inlineStr">
        <is>
          <t>https://www.youtube.com/results?search_query=Mistakes+to+avoid+when+trimming+trees&amp;sp=EgQgAXAB</t>
        </is>
      </c>
    </row>
    <row r="12421" ht="25.5" customHeight="1">
      <c r="A12421" t="inlineStr">
        <is>
          <t>trimming trees</t>
        </is>
      </c>
      <c r="B12421" t="inlineStr">
        <is>
          <t>How to trim fruit trees for better harvest</t>
        </is>
      </c>
      <c r="C12421"/>
      <c r="D12421"/>
      <c r="E12421" t="inlineStr">
        <is>
          <t>https://www.youtube.com/results?search_query=How+to+trim+fruit+trees+for+better+harvest&amp;sp=EgQgAXAB</t>
        </is>
      </c>
    </row>
    <row r="12422" ht="25.5" customHeight="1">
      <c r="A12422" t="inlineStr">
        <is>
          <t>trimming trees</t>
        </is>
      </c>
      <c r="B12422" t="inlineStr">
        <is>
          <t>Guide to pruning and trimming trees</t>
        </is>
      </c>
      <c r="C12422"/>
      <c r="D12422"/>
      <c r="E12422" t="inlineStr">
        <is>
          <t>https://www.youtube.com/results?search_query=Guide+to+pruning+and+trimming+trees&amp;sp=EgQgAXAB</t>
        </is>
      </c>
    </row>
    <row r="12423" ht="25.5" customHeight="1">
      <c r="A12423" t="inlineStr">
        <is>
          <t>trimming trees</t>
        </is>
      </c>
      <c r="B12423" t="inlineStr">
        <is>
          <t>Tree trimming tutorial for beginners</t>
        </is>
      </c>
      <c r="C12423"/>
      <c r="D12423"/>
      <c r="E12423" t="inlineStr">
        <is>
          <t>https://www.youtube.com/results?search_query=Tree+trimming+tutorial+for+beginners&amp;sp=EgQgAXAB</t>
        </is>
      </c>
    </row>
    <row r="12424" ht="25.5" customHeight="1">
      <c r="A12424" t="inlineStr">
        <is>
          <t>boating</t>
        </is>
      </c>
      <c r="B12424" t="inlineStr">
        <is>
          <t>How to start boating for beginners</t>
        </is>
      </c>
      <c r="C12424"/>
      <c r="D12424"/>
      <c r="E12424" t="inlineStr">
        <is>
          <t>https://www.youtube.com/results?search_query=How+to+start+boating+for+beginners&amp;sp=EgQgAXAB</t>
        </is>
      </c>
    </row>
    <row r="12425" ht="25.5" customHeight="1">
      <c r="A12425" t="inlineStr">
        <is>
          <t>boating</t>
        </is>
      </c>
      <c r="B12425" t="inlineStr">
        <is>
          <t>Boating safety tips</t>
        </is>
      </c>
      <c r="C12425"/>
      <c r="D12425"/>
      <c r="E12425" t="inlineStr">
        <is>
          <t>https://www.youtube.com/results?search_query=Boating+safety+tips&amp;sp=EgQgAXAB</t>
        </is>
      </c>
    </row>
    <row r="12426" ht="25.5" customHeight="1">
      <c r="A12426" t="inlineStr">
        <is>
          <t>boating</t>
        </is>
      </c>
      <c r="B12426" t="inlineStr">
        <is>
          <t>How to dock a boat</t>
        </is>
      </c>
      <c r="C12426"/>
      <c r="D12426"/>
      <c r="E12426" t="inlineStr">
        <is>
          <t>https://www.youtube.com/results?search_query=How+to+dock+a+boat&amp;sp=EgQgAXAB</t>
        </is>
      </c>
    </row>
    <row r="12427" ht="25.5" customHeight="1">
      <c r="A12427" t="inlineStr">
        <is>
          <t>boating</t>
        </is>
      </c>
      <c r="B12427" t="inlineStr">
        <is>
          <t>Day in the life of a boat captain</t>
        </is>
      </c>
      <c r="C12427"/>
      <c r="D12427"/>
      <c r="E12427" t="inlineStr">
        <is>
          <t>https://www.youtube.com/results?search_query=Day+in+the+life+of+a+boat+captain&amp;sp=EgQgAXAB</t>
        </is>
      </c>
    </row>
    <row r="12428" ht="25.5" customHeight="1">
      <c r="A12428" t="inlineStr">
        <is>
          <t>boating</t>
        </is>
      </c>
      <c r="B12428" t="inlineStr">
        <is>
          <t>Understanding basic boating navigation</t>
        </is>
      </c>
      <c r="C12428"/>
      <c r="D12428"/>
      <c r="E12428" t="inlineStr">
        <is>
          <t>https://www.youtube.com/results?search_query=Understanding+basic+boating+navigation&amp;sp=EgQgAXAB</t>
        </is>
      </c>
    </row>
    <row r="12429" ht="25.5" customHeight="1">
      <c r="A12429" t="inlineStr">
        <is>
          <t>boating</t>
        </is>
      </c>
      <c r="B12429" t="inlineStr">
        <is>
          <t>How to clean and maintain a boat</t>
        </is>
      </c>
      <c r="C12429"/>
      <c r="D12429"/>
      <c r="E12429" t="inlineStr">
        <is>
          <t>https://www.youtube.com/results?search_query=How+to+clean+and+maintain+a+boat&amp;sp=EgQgAXAB</t>
        </is>
      </c>
    </row>
    <row r="12430" ht="25.5" customHeight="1">
      <c r="A12430" t="inlineStr">
        <is>
          <t>boating</t>
        </is>
      </c>
      <c r="B12430" t="inlineStr">
        <is>
          <t>Boating during different weather conditions</t>
        </is>
      </c>
      <c r="C12430"/>
      <c r="D12430"/>
      <c r="E12430" t="inlineStr">
        <is>
          <t>https://www.youtube.com/results?search_query=Boating+during+different+weather+conditions&amp;sp=EgQgAXAB</t>
        </is>
      </c>
    </row>
    <row r="12431" ht="25.5" customHeight="1">
      <c r="A12431" t="inlineStr">
        <is>
          <t>boating</t>
        </is>
      </c>
      <c r="B12431" t="inlineStr">
        <is>
          <t>A tutorial on boating knots</t>
        </is>
      </c>
      <c r="C12431"/>
      <c r="D12431"/>
      <c r="E12431" t="inlineStr">
        <is>
          <t>https://www.youtube.com/results?search_query=A+tutorial+on+boating+knots&amp;sp=EgQgAXAB</t>
        </is>
      </c>
    </row>
    <row r="12432" ht="25.5" customHeight="1">
      <c r="A12432" t="inlineStr">
        <is>
          <t>boating</t>
        </is>
      </c>
      <c r="B12432" t="inlineStr">
        <is>
          <t>Vlog aboard a luxury yacht</t>
        </is>
      </c>
      <c r="C12432"/>
      <c r="D12432"/>
      <c r="E12432" t="inlineStr">
        <is>
          <t>https://www.youtube.com/results?search_query=Vlog+aboard+a+luxury+yacht&amp;sp=EgQgAXAB</t>
        </is>
      </c>
    </row>
    <row r="12433" ht="25.5" customHeight="1">
      <c r="A12433" t="inlineStr">
        <is>
          <t>boating</t>
        </is>
      </c>
      <c r="B12433" t="inlineStr">
        <is>
          <t>Boating fishing techniques tutorial</t>
        </is>
      </c>
      <c r="C12433"/>
      <c r="D12433"/>
      <c r="E12433" t="inlineStr">
        <is>
          <t>https://www.youtube.com/results?search_query=Boating+fishing+techniques+tutorial&amp;sp=EgQgAXAB</t>
        </is>
      </c>
    </row>
    <row r="12434" ht="25.5" customHeight="1">
      <c r="A12434" t="inlineStr">
        <is>
          <t>physical exercise</t>
        </is>
      </c>
      <c r="B12434" t="inlineStr">
        <is>
          <t>How to start a physical exercise routine</t>
        </is>
      </c>
      <c r="C12434"/>
      <c r="D12434"/>
      <c r="E12434" t="inlineStr">
        <is>
          <t>https://www.youtube.com/results?search_query=How+to+start+a+physical+exercise+routine&amp;sp=EgQgAXAB</t>
        </is>
      </c>
    </row>
    <row r="12435" ht="25.5" customHeight="1">
      <c r="A12435" t="inlineStr">
        <is>
          <t>physical exercise</t>
        </is>
      </c>
      <c r="B12435" t="inlineStr">
        <is>
          <t>Physical exercise routines for beginners</t>
        </is>
      </c>
      <c r="C12435"/>
      <c r="D12435"/>
      <c r="E12435" t="inlineStr">
        <is>
          <t>https://www.youtube.com/results?search_query=Physical+exercise+routines+for+beginners&amp;sp=EgQgAXAB</t>
        </is>
      </c>
    </row>
    <row r="12436" ht="25.5" customHeight="1">
      <c r="A12436" t="inlineStr">
        <is>
          <t>physical exercise</t>
        </is>
      </c>
      <c r="B12436" t="inlineStr">
        <is>
          <t>Day in the life of a personal trainer</t>
        </is>
      </c>
      <c r="C12436"/>
      <c r="D12436"/>
      <c r="E12436" t="inlineStr">
        <is>
          <t>https://www.youtube.com/results?search_query=Day+in+the+life+of+a+personal+trainer&amp;sp=EgQgAXAB</t>
        </is>
      </c>
    </row>
    <row r="12437" ht="25.5" customHeight="1">
      <c r="A12437" t="inlineStr">
        <is>
          <t>physical exercise</t>
        </is>
      </c>
      <c r="B12437" t="inlineStr">
        <is>
          <t>Best physical exercises for weight loss</t>
        </is>
      </c>
      <c r="C12437"/>
      <c r="D12437"/>
      <c r="E12437" t="inlineStr">
        <is>
          <t>https://www.youtube.com/results?search_query=Best+physical+exercises+for+weight+loss&amp;sp=EgQgAXAB</t>
        </is>
      </c>
    </row>
    <row r="12438" ht="25.5" customHeight="1">
      <c r="A12438" t="inlineStr">
        <is>
          <t>physical exercise</t>
        </is>
      </c>
      <c r="B12438" t="inlineStr">
        <is>
          <t>Exercise at home for beginners</t>
        </is>
      </c>
      <c r="C12438"/>
      <c r="D12438"/>
      <c r="E12438" t="inlineStr">
        <is>
          <t>https://www.youtube.com/results?search_query=Exercise+at+home+for+beginners&amp;sp=EgQgAXAB</t>
        </is>
      </c>
    </row>
    <row r="12439" ht="25.5" customHeight="1">
      <c r="A12439" t="inlineStr">
        <is>
          <t>physical exercise</t>
        </is>
      </c>
      <c r="B12439" t="inlineStr">
        <is>
          <t>How to perform strength training exercises</t>
        </is>
      </c>
      <c r="C12439"/>
      <c r="D12439"/>
      <c r="E12439" t="inlineStr">
        <is>
          <t>https://www.youtube.com/results?search_query=How+to+perform+strength+training+exercises&amp;sp=EgQgAXAB</t>
        </is>
      </c>
    </row>
    <row r="12440" ht="25.5" customHeight="1">
      <c r="A12440" t="inlineStr">
        <is>
          <t>physical exercise</t>
        </is>
      </c>
      <c r="B12440" t="inlineStr">
        <is>
          <t>Physical exercise routines for seniors</t>
        </is>
      </c>
      <c r="C12440"/>
      <c r="D12440"/>
      <c r="E12440" t="inlineStr">
        <is>
          <t>https://www.youtube.com/results?search_query=Physical+exercise+routines+for+seniors&amp;sp=EgQgAXAB</t>
        </is>
      </c>
    </row>
    <row r="12441" ht="25.5" customHeight="1">
      <c r="A12441" t="inlineStr">
        <is>
          <t>physical exercise</t>
        </is>
      </c>
      <c r="B12441" t="inlineStr">
        <is>
          <t>How to do yoga for physical fitness</t>
        </is>
      </c>
      <c r="C12441"/>
      <c r="D12441"/>
      <c r="E12441" t="inlineStr">
        <is>
          <t>https://www.youtube.com/results?search_query=How+to+do+yoga+for+physical+fitness&amp;sp=EgQgAXAB</t>
        </is>
      </c>
    </row>
    <row r="12442" ht="25.5" customHeight="1">
      <c r="A12442" t="inlineStr">
        <is>
          <t>physical exercise</t>
        </is>
      </c>
      <c r="B12442" t="inlineStr">
        <is>
          <t>Learn aerobic exercises for cardiovascular health</t>
        </is>
      </c>
      <c r="C12442"/>
      <c r="D12442"/>
      <c r="E12442" t="inlineStr">
        <is>
          <t>https://www.youtube.com/results?search_query=Learn+aerobic+exercises+for+cardiovascular+health&amp;sp=EgQgAXAB</t>
        </is>
      </c>
    </row>
    <row r="12443" ht="25.5" customHeight="1">
      <c r="A12443" t="inlineStr">
        <is>
          <t>physical exercise</t>
        </is>
      </c>
      <c r="B12443" t="inlineStr">
        <is>
          <t>Effective bodyweight exercises for strength</t>
        </is>
      </c>
      <c r="C12443"/>
      <c r="D12443"/>
      <c r="E12443" t="inlineStr">
        <is>
          <t>https://www.youtube.com/results?search_query=Effective+bodyweight+exercises+for+strength&amp;sp=EgQgAXAB</t>
        </is>
      </c>
    </row>
    <row r="12444" ht="25.5" customHeight="1">
      <c r="A12444" t="inlineStr">
        <is>
          <t>playing xylophone</t>
        </is>
      </c>
      <c r="B12444" t="inlineStr">
        <is>
          <t>How to play the xylophone for beginners</t>
        </is>
      </c>
      <c r="C12444"/>
      <c r="D12444"/>
      <c r="E12444" t="inlineStr">
        <is>
          <t>https://www.youtube.com/results?search_query=How+to+play+the+xylophone+for+beginners&amp;sp=EgQgAXAB</t>
        </is>
      </c>
    </row>
    <row r="12445" ht="25.5" customHeight="1">
      <c r="A12445" t="inlineStr">
        <is>
          <t>playing xylophone</t>
        </is>
      </c>
      <c r="B12445" t="inlineStr">
        <is>
          <t>Xylophone playing techniques</t>
        </is>
      </c>
      <c r="C12445"/>
      <c r="D12445"/>
      <c r="E12445" t="inlineStr">
        <is>
          <t>https://www.youtube.com/results?search_query=Xylophone+playing+techniques&amp;sp=EgQgAXAB</t>
        </is>
      </c>
    </row>
    <row r="12446" ht="25.5" customHeight="1">
      <c r="A12446" t="inlineStr">
        <is>
          <t>playing xylophone</t>
        </is>
      </c>
      <c r="B12446" t="inlineStr">
        <is>
          <t>Masterclass on xylophone playing</t>
        </is>
      </c>
      <c r="C12446"/>
      <c r="D12446"/>
      <c r="E12446" t="inlineStr">
        <is>
          <t>https://www.youtube.com/results?search_query=Masterclass+on+xylophone+playing&amp;sp=EgQgAXAB</t>
        </is>
      </c>
    </row>
    <row r="12447" ht="25.5" customHeight="1">
      <c r="A12447" t="inlineStr">
        <is>
          <t>playing xylophone</t>
        </is>
      </c>
      <c r="B12447" t="inlineStr">
        <is>
          <t>Day in the life of a professional xylophone player</t>
        </is>
      </c>
      <c r="C12447"/>
      <c r="D12447"/>
      <c r="E12447" t="inlineStr">
        <is>
          <t>https://www.youtube.com/results?search_query=Day+in+the+life+of+a+professional+xylophone+player&amp;sp=EgQgAXAB</t>
        </is>
      </c>
    </row>
    <row r="12448" ht="25.5" customHeight="1">
      <c r="A12448" t="inlineStr">
        <is>
          <t>playing xylophone</t>
        </is>
      </c>
      <c r="B12448" t="inlineStr">
        <is>
          <t>Best xylophone performances</t>
        </is>
      </c>
      <c r="C12448"/>
      <c r="D12448"/>
      <c r="E12448" t="inlineStr">
        <is>
          <t>https://www.youtube.com/results?search_query=Best+xylophone+performances&amp;sp=EgQgAXAB</t>
        </is>
      </c>
    </row>
    <row r="12449" ht="25.5" customHeight="1">
      <c r="A12449" t="inlineStr">
        <is>
          <t>playing xylophone</t>
        </is>
      </c>
      <c r="B12449" t="inlineStr">
        <is>
          <t>Xylophone playing tutorials for advanced learners</t>
        </is>
      </c>
      <c r="C12449"/>
      <c r="D12449"/>
      <c r="E12449" t="inlineStr">
        <is>
          <t>https://www.youtube.com/results?search_query=Xylophone+playing+tutorials+for+advanced+learners&amp;sp=EgQgAXAB</t>
        </is>
      </c>
    </row>
    <row r="12450" ht="25.5" customHeight="1">
      <c r="A12450" t="inlineStr">
        <is>
          <t>playing xylophone</t>
        </is>
      </c>
      <c r="B12450" t="inlineStr">
        <is>
          <t>Xylophone lessons for kids</t>
        </is>
      </c>
      <c r="C12450"/>
      <c r="D12450"/>
      <c r="E12450" t="inlineStr">
        <is>
          <t>https://www.youtube.com/results?search_query=Xylophone+lessons+for+kids&amp;sp=EgQgAXAB</t>
        </is>
      </c>
    </row>
    <row r="12451" ht="25.5" customHeight="1">
      <c r="A12451" t="inlineStr">
        <is>
          <t>playing xylophone</t>
        </is>
      </c>
      <c r="B12451" t="inlineStr">
        <is>
          <t>Different styles of playing the xylophone</t>
        </is>
      </c>
      <c r="C12451"/>
      <c r="D12451"/>
      <c r="E12451" t="inlineStr">
        <is>
          <t>https://www.youtube.com/results?search_query=Different+styles+of+playing+the+xylophone&amp;sp=EgQgAXAB</t>
        </is>
      </c>
    </row>
    <row r="12452" ht="25.5" customHeight="1">
      <c r="A12452" t="inlineStr">
        <is>
          <t>playing xylophone</t>
        </is>
      </c>
      <c r="B12452" t="inlineStr">
        <is>
          <t>Creating music with a xylophone</t>
        </is>
      </c>
      <c r="C12452"/>
      <c r="D12452"/>
      <c r="E12452" t="inlineStr">
        <is>
          <t>https://www.youtube.com/results?search_query=Creating+music+with+a+xylophone&amp;sp=EgQgAXAB</t>
        </is>
      </c>
    </row>
    <row r="12453" ht="25.5" customHeight="1">
      <c r="A12453" t="inlineStr">
        <is>
          <t>playing xylophone</t>
        </is>
      </c>
      <c r="B12453" t="inlineStr">
        <is>
          <t>Xylophone practice routines</t>
        </is>
      </c>
      <c r="C12453"/>
      <c r="D12453"/>
      <c r="E12453" t="inlineStr">
        <is>
          <t>https://www.youtube.com/results?search_query=Xylophone+practice+routines&amp;sp=EgQgAXAB</t>
        </is>
      </c>
    </row>
    <row r="12454" ht="25.5" customHeight="1">
      <c r="A12454" t="inlineStr">
        <is>
          <t>swimming backstroke</t>
        </is>
      </c>
      <c r="B12454" t="inlineStr">
        <is>
          <t>How to swim backstroke for beginners</t>
        </is>
      </c>
      <c r="C12454"/>
      <c r="D12454"/>
      <c r="E12454" t="inlineStr">
        <is>
          <t>https://www.youtube.com/results?search_query=How+to+swim+backstroke+for+beginners&amp;sp=EgQgAXAB</t>
        </is>
      </c>
    </row>
    <row r="12455" ht="25.5" customHeight="1">
      <c r="A12455" t="inlineStr">
        <is>
          <t>swimming backstroke</t>
        </is>
      </c>
      <c r="B12455" t="inlineStr">
        <is>
          <t>backstroke technique breakdown</t>
        </is>
      </c>
      <c r="C12455"/>
      <c r="D12455"/>
      <c r="E12455" t="inlineStr">
        <is>
          <t>https://www.youtube.com/results?search_query=backstroke+technique+breakdown&amp;sp=EgQgAXAB</t>
        </is>
      </c>
    </row>
    <row r="12456" ht="25.5" customHeight="1">
      <c r="A12456" t="inlineStr">
        <is>
          <t>swimming backstroke</t>
        </is>
      </c>
      <c r="B12456" t="inlineStr">
        <is>
          <t>Improving speed in backstroke swimming</t>
        </is>
      </c>
      <c r="C12456"/>
      <c r="D12456"/>
      <c r="E12456" t="inlineStr">
        <is>
          <t>https://www.youtube.com/results?search_query=Improving+speed+in+backstroke+swimming&amp;sp=EgQgAXAB</t>
        </is>
      </c>
    </row>
    <row r="12457" ht="25.5" customHeight="1">
      <c r="A12457" t="inlineStr">
        <is>
          <t>swimming backstroke</t>
        </is>
      </c>
      <c r="B12457" t="inlineStr">
        <is>
          <t>Day in the life of a backstroke swimmer</t>
        </is>
      </c>
      <c r="C12457"/>
      <c r="D12457"/>
      <c r="E12457" t="inlineStr">
        <is>
          <t>https://www.youtube.com/results?search_query=Day+in+the+life+of+a+backstroke+swimmer&amp;sp=EgQgAXAB</t>
        </is>
      </c>
    </row>
    <row r="12458" ht="25.5" customHeight="1">
      <c r="A12458" t="inlineStr">
        <is>
          <t>swimming backstroke</t>
        </is>
      </c>
      <c r="B12458" t="inlineStr">
        <is>
          <t>Swimming backstroke drills to improve form</t>
        </is>
      </c>
      <c r="C12458"/>
      <c r="D12458"/>
      <c r="E12458" t="inlineStr">
        <is>
          <t>https://www.youtube.com/results?search_query=Swimming+backstroke+drills+to+improve+form&amp;sp=EgQgAXAB</t>
        </is>
      </c>
    </row>
    <row r="12459" ht="25.5" customHeight="1">
      <c r="A12459" t="inlineStr">
        <is>
          <t>swimming backstroke</t>
        </is>
      </c>
      <c r="B12459" t="inlineStr">
        <is>
          <t>Understanding the physics of backstroke swimming</t>
        </is>
      </c>
      <c r="C12459"/>
      <c r="D12459"/>
      <c r="E12459" t="inlineStr">
        <is>
          <t>https://www.youtube.com/results?search_query=Understanding+the+physics+of+backstroke+swimming&amp;sp=EgQgAXAB</t>
        </is>
      </c>
    </row>
    <row r="12460" ht="25.5" customHeight="1">
      <c r="A12460" t="inlineStr">
        <is>
          <t>swimming backstroke</t>
        </is>
      </c>
      <c r="B12460" t="inlineStr">
        <is>
          <t>Overcoming common backstroke swimming mistakes</t>
        </is>
      </c>
      <c r="C12460"/>
      <c r="D12460"/>
      <c r="E12460" t="inlineStr">
        <is>
          <t>https://www.youtube.com/results?search_query=Overcoming+common+backstroke+swimming+mistakes&amp;sp=EgQgAXAB</t>
        </is>
      </c>
    </row>
    <row r="12461" ht="25.5" customHeight="1">
      <c r="A12461" t="inlineStr">
        <is>
          <t>swimming backstroke</t>
        </is>
      </c>
      <c r="B12461" t="inlineStr">
        <is>
          <t>Best backstroke swimmers in history</t>
        </is>
      </c>
      <c r="C12461"/>
      <c r="D12461"/>
      <c r="E12461" t="inlineStr">
        <is>
          <t>https://www.youtube.com/results?search_query=Best+backstroke+swimmers+in+history&amp;sp=EgQgAXAB</t>
        </is>
      </c>
    </row>
    <row r="12462" ht="25.5" customHeight="1">
      <c r="A12462" t="inlineStr">
        <is>
          <t>swimming backstroke</t>
        </is>
      </c>
      <c r="B12462" t="inlineStr">
        <is>
          <t>Backstroke swimming workouts at home</t>
        </is>
      </c>
      <c r="C12462"/>
      <c r="D12462"/>
      <c r="E12462" t="inlineStr">
        <is>
          <t>https://www.youtube.com/results?search_query=Backstroke+swimming+workouts+at+home&amp;sp=EgQgAXAB</t>
        </is>
      </c>
    </row>
    <row r="12463" ht="25.5" customHeight="1">
      <c r="A12463" t="inlineStr">
        <is>
          <t>swimming backstroke</t>
        </is>
      </c>
      <c r="B12463" t="inlineStr">
        <is>
          <t>Backstroke racing tips from professional swimmers</t>
        </is>
      </c>
      <c r="C12463"/>
      <c r="D12463"/>
      <c r="E12463" t="inlineStr">
        <is>
          <t>https://www.youtube.com/results?search_query=Backstroke+racing+tips+from+professional+swimmers&amp;sp=EgQgAXAB</t>
        </is>
      </c>
    </row>
    <row r="12464" ht="25.5" customHeight="1">
      <c r="A12464" t="inlineStr">
        <is>
          <t>swimming breast stroke</t>
        </is>
      </c>
      <c r="B12464" t="inlineStr">
        <is>
          <t>How to swim breaststroke for beginners</t>
        </is>
      </c>
      <c r="C12464"/>
      <c r="D12464"/>
      <c r="E12464" t="inlineStr">
        <is>
          <t>https://www.youtube.com/results?search_query=How+to+swim+breaststroke+for+beginners&amp;sp=EgQgAXAB</t>
        </is>
      </c>
    </row>
    <row r="12465" ht="25.5" customHeight="1">
      <c r="A12465" t="inlineStr">
        <is>
          <t>swimming breast stroke</t>
        </is>
      </c>
      <c r="B12465" t="inlineStr">
        <is>
          <t>Proper technique for swimming breaststroke</t>
        </is>
      </c>
      <c r="C12465"/>
      <c r="D12465"/>
      <c r="E12465" t="inlineStr">
        <is>
          <t>https://www.youtube.com/results?search_query=Proper+technique+for+swimming+breaststroke&amp;sp=EgQgAXAB</t>
        </is>
      </c>
    </row>
    <row r="12466" ht="25.5" customHeight="1">
      <c r="A12466" t="inlineStr">
        <is>
          <t>swimming breast stroke</t>
        </is>
      </c>
      <c r="B12466" t="inlineStr">
        <is>
          <t>Improving breaststroke swimming speed</t>
        </is>
      </c>
      <c r="C12466"/>
      <c r="D12466"/>
      <c r="E12466" t="inlineStr">
        <is>
          <t>https://www.youtube.com/results?search_query=Improving+breaststroke+swimming+speed&amp;sp=EgQgAXAB</t>
        </is>
      </c>
    </row>
    <row r="12467" ht="25.5" customHeight="1">
      <c r="A12467" t="inlineStr">
        <is>
          <t>swimming breast stroke</t>
        </is>
      </c>
      <c r="B12467" t="inlineStr">
        <is>
          <t>Day in the life of an Olympic breaststroke swimmer</t>
        </is>
      </c>
      <c r="C12467"/>
      <c r="D12467"/>
      <c r="E12467" t="inlineStr">
        <is>
          <t>https://www.youtube.com/results?search_query=Day+in+the+life+of+an+Olympic+breaststroke+swimmer&amp;sp=EgQgAXAB</t>
        </is>
      </c>
    </row>
    <row r="12468" ht="25.5" customHeight="1">
      <c r="A12468" t="inlineStr">
        <is>
          <t>swimming breast stroke</t>
        </is>
      </c>
      <c r="B12468" t="inlineStr">
        <is>
          <t>Common mistakes in swimming breaststroke and how to correct them</t>
        </is>
      </c>
      <c r="C12468"/>
      <c r="D12468"/>
      <c r="E12468" t="inlineStr">
        <is>
          <t>https://www.youtube.com/results?search_query=Common+mistakes+in+swimming+breaststroke+and+how+to+correct+them&amp;sp=EgQgAXAB</t>
        </is>
      </c>
    </row>
    <row r="12469" ht="25.5" customHeight="1">
      <c r="A12469" t="inlineStr">
        <is>
          <t>swimming breast stroke</t>
        </is>
      </c>
      <c r="B12469" t="inlineStr">
        <is>
          <t>Swimming drills for better breaststroke</t>
        </is>
      </c>
      <c r="C12469"/>
      <c r="D12469"/>
      <c r="E12469" t="inlineStr">
        <is>
          <t>https://www.youtube.com/results?search_query=Swimming+drills+for+better+breaststroke&amp;sp=EgQgAXAB</t>
        </is>
      </c>
    </row>
    <row r="12470" ht="25.5" customHeight="1">
      <c r="A12470" t="inlineStr">
        <is>
          <t>swimming breast stroke</t>
        </is>
      </c>
      <c r="B12470" t="inlineStr">
        <is>
          <t>Breaststroke swimming techniques and tips from professionals</t>
        </is>
      </c>
      <c r="C12470"/>
      <c r="D12470"/>
      <c r="E12470" t="inlineStr">
        <is>
          <t>https://www.youtube.com/results?search_query=Breaststroke+swimming+techniques+and+tips+from+professionals&amp;sp=EgQgAXAB</t>
        </is>
      </c>
    </row>
    <row r="12471" ht="25.5" customHeight="1">
      <c r="A12471" t="inlineStr">
        <is>
          <t>swimming breast stroke</t>
        </is>
      </c>
      <c r="B12471" t="inlineStr">
        <is>
          <t>Swimming breaststroke for fitness and endurance</t>
        </is>
      </c>
      <c r="C12471"/>
      <c r="D12471"/>
      <c r="E12471" t="inlineStr">
        <is>
          <t>https://www.youtube.com/results?search_query=Swimming+breaststroke+for+fitness+and+endurance&amp;sp=EgQgAXAB</t>
        </is>
      </c>
    </row>
    <row r="12472" ht="25.5" customHeight="1">
      <c r="A12472" t="inlineStr">
        <is>
          <t>swimming breast stroke</t>
        </is>
      </c>
      <c r="B12472" t="inlineStr">
        <is>
          <t>Indepth breakdown of the breaststroke swim technique</t>
        </is>
      </c>
      <c r="C12472"/>
      <c r="D12472"/>
      <c r="E12472" t="inlineStr">
        <is>
          <t>https://www.youtube.com/results?search_query=Indepth+breakdown+of+the+breaststroke+swim+technique&amp;sp=EgQgAXAB</t>
        </is>
      </c>
    </row>
    <row r="12473" ht="25.5" customHeight="1">
      <c r="A12473" t="inlineStr">
        <is>
          <t>swimming breast stroke</t>
        </is>
      </c>
      <c r="B12473" t="inlineStr">
        <is>
          <t>Transform your breaststroke swim with these exercises</t>
        </is>
      </c>
      <c r="C12473"/>
      <c r="D12473"/>
      <c r="E12473" t="inlineStr">
        <is>
          <t>https://www.youtube.com/results?search_query=Transform+your+breaststroke+swim+with+these+exercises&amp;sp=EgQgAXAB</t>
        </is>
      </c>
    </row>
    <row r="12474" ht="25.5" customHeight="1">
      <c r="A12474" t="inlineStr">
        <is>
          <t>playing bagpipes</t>
        </is>
      </c>
      <c r="B12474" t="inlineStr">
        <is>
          <t>How to play bagpipes for beginners</t>
        </is>
      </c>
      <c r="C12474"/>
      <c r="D12474"/>
      <c r="E12474" t="inlineStr">
        <is>
          <t>https://www.youtube.com/results?search_query=How+to+play+bagpipes+for+beginners&amp;sp=EgQgAXAB</t>
        </is>
      </c>
    </row>
    <row r="12475" ht="25.5" customHeight="1">
      <c r="A12475" t="inlineStr">
        <is>
          <t>playing bagpipes</t>
        </is>
      </c>
      <c r="B12475" t="inlineStr">
        <is>
          <t>Best bagpipes tutorials for advanced players</t>
        </is>
      </c>
      <c r="C12475"/>
      <c r="D12475"/>
      <c r="E12475" t="inlineStr">
        <is>
          <t>https://www.youtube.com/results?search_query=Best+bagpipes+tutorials+for+advanced+players&amp;sp=EgQgAXAB</t>
        </is>
      </c>
    </row>
    <row r="12476" ht="25.5" customHeight="1">
      <c r="A12476" t="inlineStr">
        <is>
          <t>playing bagpipes</t>
        </is>
      </c>
      <c r="B12476" t="inlineStr">
        <is>
          <t>Day in the life of a professional bagpipe player</t>
        </is>
      </c>
      <c r="C12476"/>
      <c r="D12476"/>
      <c r="E12476" t="inlineStr">
        <is>
          <t>https://www.youtube.com/results?search_query=Day+in+the+life+of+a+professional+bagpipe+player&amp;sp=EgQgAXAB</t>
        </is>
      </c>
    </row>
    <row r="12477" ht="25.5" customHeight="1">
      <c r="A12477" t="inlineStr">
        <is>
          <t>playing bagpipes</t>
        </is>
      </c>
      <c r="B12477" t="inlineStr">
        <is>
          <t>Playing bagpipes at Scotland's festivals</t>
        </is>
      </c>
      <c r="C12477"/>
      <c r="D12477"/>
      <c r="E12477" t="inlineStr">
        <is>
          <t>https://www.youtube.com/results?search_query=Playing+bagpipes+at+Scotland's+festivals&amp;sp=EgQgAXAB</t>
        </is>
      </c>
    </row>
    <row r="12478" ht="25.5" customHeight="1">
      <c r="A12478" t="inlineStr">
        <is>
          <t>playing bagpipes</t>
        </is>
      </c>
      <c r="B12478" t="inlineStr">
        <is>
          <t>Mastering the art of playing bagpipes</t>
        </is>
      </c>
      <c r="C12478"/>
      <c r="D12478"/>
      <c r="E12478" t="inlineStr">
        <is>
          <t>https://www.youtube.com/results?search_query=Mastering+the+art+of+playing+bagpipes&amp;sp=EgQgAXAB</t>
        </is>
      </c>
    </row>
    <row r="12479" ht="25.5" customHeight="1">
      <c r="A12479" t="inlineStr">
        <is>
          <t>playing bagpipes</t>
        </is>
      </c>
      <c r="B12479" t="inlineStr">
        <is>
          <t>Tips and tricks to play bagpipes</t>
        </is>
      </c>
      <c r="C12479"/>
      <c r="D12479"/>
      <c r="E12479" t="inlineStr">
        <is>
          <t>https://www.youtube.com/results?search_query=Tips+and+tricks+to+play+bagpipes&amp;sp=EgQgAXAB</t>
        </is>
      </c>
    </row>
    <row r="12480" ht="25.5" customHeight="1">
      <c r="A12480" t="inlineStr">
        <is>
          <t>playing bagpipes</t>
        </is>
      </c>
      <c r="B12480" t="inlineStr">
        <is>
          <t>History and culture of bagpipe playing</t>
        </is>
      </c>
      <c r="C12480"/>
      <c r="D12480"/>
      <c r="E12480" t="inlineStr">
        <is>
          <t>https://www.youtube.com/results?search_query=History+and+culture+of+bagpipe+playing&amp;sp=EgQgAXAB</t>
        </is>
      </c>
    </row>
    <row r="12481" ht="25.5" customHeight="1">
      <c r="A12481" t="inlineStr">
        <is>
          <t>playing bagpipes</t>
        </is>
      </c>
      <c r="B12481" t="inlineStr">
        <is>
          <t>Documentary on bagpipe musicians</t>
        </is>
      </c>
      <c r="C12481"/>
      <c r="D12481"/>
      <c r="E12481" t="inlineStr">
        <is>
          <t>https://www.youtube.com/results?search_query=Documentary+on+bagpipe+musicians&amp;sp=EgQgAXAB</t>
        </is>
      </c>
    </row>
    <row r="12482" ht="25.5" customHeight="1">
      <c r="A12482" t="inlineStr">
        <is>
          <t>playing bagpipes</t>
        </is>
      </c>
      <c r="B12482" t="inlineStr">
        <is>
          <t>Highest rated bagpipe performances</t>
        </is>
      </c>
      <c r="C12482"/>
      <c r="D12482"/>
      <c r="E12482" t="inlineStr">
        <is>
          <t>https://www.youtube.com/results?search_query=Highest+rated+bagpipe+performances&amp;sp=EgQgAXAB</t>
        </is>
      </c>
    </row>
    <row r="12483" ht="25.5" customHeight="1">
      <c r="A12483" t="inlineStr">
        <is>
          <t>playing bagpipes</t>
        </is>
      </c>
      <c r="B12483" t="inlineStr">
        <is>
          <t>Different styles of playing bagpipes</t>
        </is>
      </c>
      <c r="C12483"/>
      <c r="D12483"/>
      <c r="E12483" t="inlineStr">
        <is>
          <t>https://www.youtube.com/results?search_query=Different+styles+of+playing+bagpipes&amp;sp=EgQgAXAB</t>
        </is>
      </c>
    </row>
    <row r="12484" ht="25.5" customHeight="1">
      <c r="A12484" t="inlineStr">
        <is>
          <t>jumping</t>
        </is>
      </c>
      <c r="B12484" t="inlineStr">
        <is>
          <t>How to improve jumping technique</t>
        </is>
      </c>
      <c r="C12484"/>
      <c r="D12484"/>
      <c r="E12484" t="inlineStr">
        <is>
          <t>https://www.youtube.com/results?search_query=How+to+improve+jumping+technique&amp;sp=EgQgAXAB</t>
        </is>
      </c>
    </row>
    <row r="12485" ht="25.5" customHeight="1">
      <c r="A12485" t="inlineStr">
        <is>
          <t>jumping</t>
        </is>
      </c>
      <c r="B12485" t="inlineStr">
        <is>
          <t>Jumping rope workout for beginners</t>
        </is>
      </c>
      <c r="C12485"/>
      <c r="D12485"/>
      <c r="E12485" t="inlineStr">
        <is>
          <t>https://www.youtube.com/results?search_query=Jumping+rope+workout+for+beginners&amp;sp=EgQgAXAB</t>
        </is>
      </c>
    </row>
    <row r="12486" ht="25.5" customHeight="1">
      <c r="A12486" t="inlineStr">
        <is>
          <t>jumping</t>
        </is>
      </c>
      <c r="B12486" t="inlineStr">
        <is>
          <t>Day in the life of a professional jumper</t>
        </is>
      </c>
      <c r="C12486"/>
      <c r="D12486"/>
      <c r="E12486" t="inlineStr">
        <is>
          <t>https://www.youtube.com/results?search_query=Day+in+the+life+of+a+professional+jumper&amp;sp=EgQgAXAB</t>
        </is>
      </c>
    </row>
    <row r="12487" ht="25.5" customHeight="1">
      <c r="A12487" t="inlineStr">
        <is>
          <t>jumping</t>
        </is>
      </c>
      <c r="B12487" t="inlineStr">
        <is>
          <t>Olympic jumping events highlights</t>
        </is>
      </c>
      <c r="C12487"/>
      <c r="D12487"/>
      <c r="E12487" t="inlineStr">
        <is>
          <t>https://www.youtube.com/results?search_query=Olympic+jumping+events+highlights&amp;sp=EgQgAXAB</t>
        </is>
      </c>
    </row>
    <row r="12488" ht="25.5" customHeight="1">
      <c r="A12488" t="inlineStr">
        <is>
          <t>jumping</t>
        </is>
      </c>
      <c r="B12488" t="inlineStr">
        <is>
          <t>Training routine for high jump</t>
        </is>
      </c>
      <c r="C12488"/>
      <c r="D12488"/>
      <c r="E12488" t="inlineStr">
        <is>
          <t>https://www.youtube.com/results?search_query=Training+routine+for+high+jump&amp;sp=EgQgAXAB</t>
        </is>
      </c>
    </row>
    <row r="12489" ht="25.5" customHeight="1">
      <c r="A12489" t="inlineStr">
        <is>
          <t>jumping</t>
        </is>
      </c>
      <c r="B12489" t="inlineStr">
        <is>
          <t>Best exercises for jumping higher</t>
        </is>
      </c>
      <c r="C12489"/>
      <c r="D12489"/>
      <c r="E12489" t="inlineStr">
        <is>
          <t>https://www.youtube.com/results?search_query=Best+exercises+for+jumping+higher&amp;sp=EgQgAXAB</t>
        </is>
      </c>
    </row>
    <row r="12490" ht="25.5" customHeight="1">
      <c r="A12490" t="inlineStr">
        <is>
          <t>jumping</t>
        </is>
      </c>
      <c r="B12490" t="inlineStr">
        <is>
          <t>The science behind jumping</t>
        </is>
      </c>
      <c r="C12490"/>
      <c r="D12490"/>
      <c r="E12490" t="inlineStr">
        <is>
          <t>https://www.youtube.com/results?search_query=The+science+behind+jumping&amp;sp=EgQgAXAB</t>
        </is>
      </c>
    </row>
    <row r="12491" ht="25.5" customHeight="1">
      <c r="A12491" t="inlineStr">
        <is>
          <t>jumping</t>
        </is>
      </c>
      <c r="B12491" t="inlineStr">
        <is>
          <t>How to jump rope like a pro</t>
        </is>
      </c>
      <c r="C12491"/>
      <c r="D12491"/>
      <c r="E12491" t="inlineStr">
        <is>
          <t>https://www.youtube.com/results?search_query=How+to+jump+rope+like+a+pro&amp;sp=EgQgAXAB</t>
        </is>
      </c>
    </row>
    <row r="12492" ht="25.5" customHeight="1">
      <c r="A12492" t="inlineStr">
        <is>
          <t>jumping</t>
        </is>
      </c>
      <c r="B12492" t="inlineStr">
        <is>
          <t>Jumping stunts compilation</t>
        </is>
      </c>
      <c r="C12492"/>
      <c r="D12492"/>
      <c r="E12492" t="inlineStr">
        <is>
          <t>https://www.youtube.com/results?search_query=Jumping+stunts+compilation&amp;sp=EgQgAXAB</t>
        </is>
      </c>
    </row>
    <row r="12493" ht="25.5" customHeight="1">
      <c r="A12493" t="inlineStr">
        <is>
          <t>jumping</t>
        </is>
      </c>
      <c r="B12493" t="inlineStr">
        <is>
          <t>Advanced jumping routines for athletes</t>
        </is>
      </c>
      <c r="C12493"/>
      <c r="D12493"/>
      <c r="E12493" t="inlineStr">
        <is>
          <t>https://www.youtube.com/results?search_query=Advanced+jumping+routines+for+athletes&amp;sp=EgQgAXAB</t>
        </is>
      </c>
    </row>
    <row r="12494" ht="25.5" customHeight="1">
      <c r="A12494" t="inlineStr">
        <is>
          <t>high jump</t>
        </is>
      </c>
      <c r="B12494" t="inlineStr">
        <is>
          <t>How to do a high jump for beginners</t>
        </is>
      </c>
      <c r="C12494"/>
      <c r="D12494"/>
      <c r="E12494" t="inlineStr">
        <is>
          <t>https://www.youtube.com/results?search_query=How+to+do+a+high+jump+for+beginners&amp;sp=EgQgAXAB</t>
        </is>
      </c>
    </row>
    <row r="12495" ht="25.5" customHeight="1">
      <c r="A12495" t="inlineStr">
        <is>
          <t>high jump</t>
        </is>
      </c>
      <c r="B12495" t="inlineStr">
        <is>
          <t>High jump techniques and tips</t>
        </is>
      </c>
      <c r="C12495"/>
      <c r="D12495"/>
      <c r="E12495" t="inlineStr">
        <is>
          <t>https://www.youtube.com/results?search_query=High+jump+techniques+and+tips&amp;sp=EgQgAXAB</t>
        </is>
      </c>
    </row>
    <row r="12496" ht="25.5" customHeight="1">
      <c r="A12496" t="inlineStr">
        <is>
          <t>high jump</t>
        </is>
      </c>
      <c r="B12496" t="inlineStr">
        <is>
          <t>Day in the life of a high jump athlete</t>
        </is>
      </c>
      <c r="C12496"/>
      <c r="D12496"/>
      <c r="E12496" t="inlineStr">
        <is>
          <t>https://www.youtube.com/results?search_query=Day+in+the+life+of+a+high+jump+athlete&amp;sp=EgQgAXAB</t>
        </is>
      </c>
    </row>
    <row r="12497" ht="25.5" customHeight="1">
      <c r="A12497" t="inlineStr">
        <is>
          <t>high jump</t>
        </is>
      </c>
      <c r="B12497" t="inlineStr">
        <is>
          <t>High jump training routine</t>
        </is>
      </c>
      <c r="C12497"/>
      <c r="D12497"/>
      <c r="E12497" t="inlineStr">
        <is>
          <t>https://www.youtube.com/results?search_query=High+jump+training+routine&amp;sp=EgQgAXAB</t>
        </is>
      </c>
    </row>
    <row r="12498" ht="25.5" customHeight="1">
      <c r="A12498" t="inlineStr">
        <is>
          <t>high jump</t>
        </is>
      </c>
      <c r="B12498" t="inlineStr">
        <is>
          <t>Professional high jump competitions</t>
        </is>
      </c>
      <c r="C12498"/>
      <c r="D12498"/>
      <c r="E12498" t="inlineStr">
        <is>
          <t>https://www.youtube.com/results?search_query=Professional+high+jump+competitions&amp;sp=EgQgAXAB</t>
        </is>
      </c>
    </row>
    <row r="12499" ht="25.5" customHeight="1">
      <c r="A12499" t="inlineStr">
        <is>
          <t>high jump</t>
        </is>
      </c>
      <c r="B12499" t="inlineStr">
        <is>
          <t>Improving your high jump performance</t>
        </is>
      </c>
      <c r="C12499"/>
      <c r="D12499"/>
      <c r="E12499" t="inlineStr">
        <is>
          <t>https://www.youtube.com/results?search_query=Improving+your+high+jump+performance&amp;sp=EgQgAXAB</t>
        </is>
      </c>
    </row>
    <row r="12500" ht="25.5" customHeight="1">
      <c r="A12500" t="inlineStr">
        <is>
          <t>high jump</t>
        </is>
      </c>
      <c r="B12500" t="inlineStr">
        <is>
          <t>High jump drills to increase height</t>
        </is>
      </c>
      <c r="C12500"/>
      <c r="D12500"/>
      <c r="E12500" t="inlineStr">
        <is>
          <t>https://www.youtube.com/results?search_query=High+jump+drills+to+increase+height&amp;sp=EgQgAXAB</t>
        </is>
      </c>
    </row>
    <row r="12501" ht="25.5" customHeight="1">
      <c r="A12501" t="inlineStr">
        <is>
          <t>high jump</t>
        </is>
      </c>
      <c r="B12501" t="inlineStr">
        <is>
          <t>World records in high jump</t>
        </is>
      </c>
      <c r="C12501"/>
      <c r="D12501"/>
      <c r="E12501" t="inlineStr">
        <is>
          <t>https://www.youtube.com/results?search_query=World+records+in+high+jump&amp;sp=EgQgAXAB</t>
        </is>
      </c>
    </row>
    <row r="12502" ht="25.5" customHeight="1">
      <c r="A12502" t="inlineStr">
        <is>
          <t>high jump</t>
        </is>
      </c>
      <c r="B12502" t="inlineStr">
        <is>
          <t>Secrets of successful high jumping</t>
        </is>
      </c>
      <c r="C12502"/>
      <c r="D12502"/>
      <c r="E12502" t="inlineStr">
        <is>
          <t>https://www.youtube.com/results?search_query=Secrets+of+successful+high+jumping&amp;sp=EgQgAXAB</t>
        </is>
      </c>
    </row>
    <row r="12503" ht="25.5" customHeight="1">
      <c r="A12503" t="inlineStr">
        <is>
          <t>high jump</t>
        </is>
      </c>
      <c r="B12503" t="inlineStr">
        <is>
          <t>Best high jump moments in athletics</t>
        </is>
      </c>
      <c r="C12503"/>
      <c r="D12503"/>
      <c r="E12503" t="inlineStr">
        <is>
          <t>https://www.youtube.com/results?search_query=Best+high+jump+moments+in+athletics&amp;sp=EgQgAXAB</t>
        </is>
      </c>
    </row>
    <row r="12504" ht="25.5" customHeight="1">
      <c r="A12504" t="inlineStr">
        <is>
          <t>washing feet</t>
        </is>
      </c>
      <c r="B12504" t="inlineStr">
        <is>
          <t>How to properly wash your feet</t>
        </is>
      </c>
      <c r="C12504"/>
      <c r="D12504"/>
      <c r="E12504" t="inlineStr">
        <is>
          <t>https://www.youtube.com/results?search_query=How+to+properly+wash+your+feet&amp;sp=EgQgAXAB</t>
        </is>
      </c>
    </row>
    <row r="12505" ht="25.5" customHeight="1">
      <c r="A12505" t="inlineStr">
        <is>
          <t>washing feet</t>
        </is>
      </c>
      <c r="B12505" t="inlineStr">
        <is>
          <t>Best practices for washing feet</t>
        </is>
      </c>
      <c r="C12505"/>
      <c r="D12505"/>
      <c r="E12505" t="inlineStr">
        <is>
          <t>https://www.youtube.com/results?search_query=Best+practices+for+washing+feet&amp;sp=EgQgAXAB</t>
        </is>
      </c>
    </row>
    <row r="12506" ht="25.5" customHeight="1">
      <c r="A12506" t="inlineStr">
        <is>
          <t>washing feet</t>
        </is>
      </c>
      <c r="B12506" t="inlineStr">
        <is>
          <t>Day in the life of a foot specialist: feet washing techniques</t>
        </is>
      </c>
      <c r="C12506"/>
      <c r="D12506"/>
      <c r="E12506" t="inlineStr">
        <is>
          <t>https://www.youtube.com/results?search_query=Day+in+the+life+of+a+foot+specialist:+feet+washing+techniques&amp;sp=EgQgAXAB</t>
        </is>
      </c>
    </row>
    <row r="12507" ht="25.5" customHeight="1">
      <c r="A12507" t="inlineStr">
        <is>
          <t>washing feet</t>
        </is>
      </c>
      <c r="B12507" t="inlineStr">
        <is>
          <t>Foot hygiene: Methods to clean your feet</t>
        </is>
      </c>
      <c r="C12507"/>
      <c r="D12507"/>
      <c r="E12507" t="inlineStr">
        <is>
          <t>https://www.youtube.com/results?search_query=Foot+hygiene:+Methods+to+clean+your+feet&amp;sp=EgQgAXAB</t>
        </is>
      </c>
    </row>
    <row r="12508" ht="25.5" customHeight="1">
      <c r="A12508" t="inlineStr">
        <is>
          <t>washing feet</t>
        </is>
      </c>
      <c r="B12508" t="inlineStr">
        <is>
          <t>Washing feet at home: step by step guide</t>
        </is>
      </c>
      <c r="C12508"/>
      <c r="D12508"/>
      <c r="E12508" t="inlineStr">
        <is>
          <t>https://www.youtube.com/results?search_query=Washing+feet+at+home:+step+by+step+guide&amp;sp=EgQgAXAB</t>
        </is>
      </c>
    </row>
    <row r="12509" ht="25.5" customHeight="1">
      <c r="A12509" t="inlineStr">
        <is>
          <t>washing feet</t>
        </is>
      </c>
      <c r="B12509" t="inlineStr">
        <is>
          <t>How professionals wash feet at a spa</t>
        </is>
      </c>
      <c r="C12509"/>
      <c r="D12509"/>
      <c r="E12509" t="inlineStr">
        <is>
          <t>https://www.youtube.com/results?search_query=How+professionals+wash+feet+at+a+spa&amp;sp=EgQgAXAB</t>
        </is>
      </c>
    </row>
    <row r="12510" ht="25.5" customHeight="1">
      <c r="A12510" t="inlineStr">
        <is>
          <t>washing feet</t>
        </is>
      </c>
      <c r="B12510" t="inlineStr">
        <is>
          <t>DIY feet washing techniques with household items</t>
        </is>
      </c>
      <c r="C12510"/>
      <c r="D12510"/>
      <c r="E12510" t="inlineStr">
        <is>
          <t>https://www.youtube.com/results?search_query=DIY+feet+washing+techniques+with+household+items&amp;sp=EgQgAXAB</t>
        </is>
      </c>
    </row>
    <row r="12511" ht="25.5" customHeight="1">
      <c r="A12511" t="inlineStr">
        <is>
          <t>washing feet</t>
        </is>
      </c>
      <c r="B12511" t="inlineStr">
        <is>
          <t>Essential steps for washing feet to avoid infections</t>
        </is>
      </c>
      <c r="C12511"/>
      <c r="D12511"/>
      <c r="E12511" t="inlineStr">
        <is>
          <t>https://www.youtube.com/results?search_query=Essential+steps+for+washing+feet+to+avoid+infections&amp;sp=EgQgAXAB</t>
        </is>
      </c>
    </row>
    <row r="12512" ht="25.5" customHeight="1">
      <c r="A12512" t="inlineStr">
        <is>
          <t>washing feet</t>
        </is>
      </c>
      <c r="B12512" t="inlineStr">
        <is>
          <t>Right way to wash your feet: Do's and Don’ts</t>
        </is>
      </c>
      <c r="C12512"/>
      <c r="D12512"/>
      <c r="E12512" t="inlineStr">
        <is>
          <t>https://www.youtube.com/results?search_query=Right+way+to+wash+your+feet:+Do's+and+Don’ts&amp;sp=EgQgAXAB</t>
        </is>
      </c>
    </row>
    <row r="12513" ht="25.5" customHeight="1">
      <c r="A12513" t="inlineStr">
        <is>
          <t>washing feet</t>
        </is>
      </c>
      <c r="B12513" t="inlineStr">
        <is>
          <t>Footcare routine: How often should you wash your feet</t>
        </is>
      </c>
      <c r="C12513"/>
      <c r="D12513"/>
      <c r="E12513" t="inlineStr">
        <is>
          <t>https://www.youtube.com/results?search_query=Footcare+routine:+How+often+should+you+wash+your+feet&amp;sp=EgQgAXAB</t>
        </is>
      </c>
    </row>
    <row r="12514" ht="25.5" customHeight="1">
      <c r="A12514" t="inlineStr">
        <is>
          <t>twiddling fingers</t>
        </is>
      </c>
      <c r="B12514" t="inlineStr">
        <is>
          <t>How to twiddle your fingers</t>
        </is>
      </c>
      <c r="C12514"/>
      <c r="D12514"/>
      <c r="E12514" t="inlineStr">
        <is>
          <t>https://www.youtube.com/results?search_query=How+to+twiddle+your+fingers&amp;sp=EgQgAXAB</t>
        </is>
      </c>
    </row>
    <row r="12515" ht="25.5" customHeight="1">
      <c r="A12515" t="inlineStr">
        <is>
          <t>twiddling fingers</t>
        </is>
      </c>
      <c r="B12515" t="inlineStr">
        <is>
          <t>Beginners guide to twiddling fingers</t>
        </is>
      </c>
      <c r="C12515"/>
      <c r="D12515"/>
      <c r="E12515" t="inlineStr">
        <is>
          <t>https://www.youtube.com/results?search_query=Beginners+guide+to+twiddling+fingers&amp;sp=EgQgAXAB</t>
        </is>
      </c>
    </row>
    <row r="12516" ht="25.5" customHeight="1">
      <c r="A12516" t="inlineStr">
        <is>
          <t>twiddling fingers</t>
        </is>
      </c>
      <c r="B12516" t="inlineStr">
        <is>
          <t>Twiddling fingers technique</t>
        </is>
      </c>
      <c r="C12516"/>
      <c r="D12516"/>
      <c r="E12516" t="inlineStr">
        <is>
          <t>https://www.youtube.com/results?search_query=Twiddling+fingers+technique&amp;sp=EgQgAXAB</t>
        </is>
      </c>
    </row>
    <row r="12517" ht="25.5" customHeight="1">
      <c r="A12517" t="inlineStr">
        <is>
          <t>twiddling fingers</t>
        </is>
      </c>
      <c r="B12517" t="inlineStr">
        <is>
          <t>The science behind twiddling fingers</t>
        </is>
      </c>
      <c r="C12517"/>
      <c r="D12517"/>
      <c r="E12517" t="inlineStr">
        <is>
          <t>https://www.youtube.com/results?search_query=The+science+behind+twiddling+fingers&amp;sp=EgQgAXAB</t>
        </is>
      </c>
    </row>
    <row r="12518" ht="25.5" customHeight="1">
      <c r="A12518" t="inlineStr">
        <is>
          <t>twiddling fingers</t>
        </is>
      </c>
      <c r="B12518" t="inlineStr">
        <is>
          <t>Twiddling fingers for beginners</t>
        </is>
      </c>
      <c r="C12518"/>
      <c r="D12518"/>
      <c r="E12518" t="inlineStr">
        <is>
          <t>https://www.youtube.com/results?search_query=Twiddling+fingers+for+beginners&amp;sp=EgQgAXAB</t>
        </is>
      </c>
    </row>
    <row r="12519" ht="25.5" customHeight="1">
      <c r="A12519" t="inlineStr">
        <is>
          <t>twiddling fingers</t>
        </is>
      </c>
      <c r="B12519" t="inlineStr">
        <is>
          <t>Day in the life of a professional finger twiddler</t>
        </is>
      </c>
      <c r="C12519"/>
      <c r="D12519"/>
      <c r="E12519" t="inlineStr">
        <is>
          <t>https://www.youtube.com/results?search_query=Day+in+the+life+of+a+professional+finger+twiddler&amp;sp=EgQgAXAB</t>
        </is>
      </c>
    </row>
    <row r="12520" ht="25.5" customHeight="1">
      <c r="A12520" t="inlineStr">
        <is>
          <t>twiddling fingers</t>
        </is>
      </c>
      <c r="B12520" t="inlineStr">
        <is>
          <t>Explaining the habit of finger twiddling</t>
        </is>
      </c>
      <c r="C12520"/>
      <c r="D12520"/>
      <c r="E12520" t="inlineStr">
        <is>
          <t>https://www.youtube.com/results?search_query=Explaining+the+habit+of+finger+twiddling&amp;sp=EgQgAXAB</t>
        </is>
      </c>
    </row>
    <row r="12521" ht="25.5" customHeight="1">
      <c r="A12521" t="inlineStr">
        <is>
          <t>twiddling fingers</t>
        </is>
      </c>
      <c r="B12521" t="inlineStr">
        <is>
          <t>Effects of twiddling fingers</t>
        </is>
      </c>
      <c r="C12521"/>
      <c r="D12521"/>
      <c r="E12521" t="inlineStr">
        <is>
          <t>https://www.youtube.com/results?search_query=Effects+of+twiddling+fingers&amp;sp=EgQgAXAB</t>
        </is>
      </c>
    </row>
    <row r="12522" ht="25.5" customHeight="1">
      <c r="A12522" t="inlineStr">
        <is>
          <t>twiddling fingers</t>
        </is>
      </c>
      <c r="B12522" t="inlineStr">
        <is>
          <t>Professional techniques for finger twiddling</t>
        </is>
      </c>
      <c r="C12522"/>
      <c r="D12522"/>
      <c r="E12522" t="inlineStr">
        <is>
          <t>https://www.youtube.com/results?search_query=Professional+techniques+for+finger+twiddling&amp;sp=EgQgAXAB</t>
        </is>
      </c>
    </row>
    <row r="12523" ht="25.5" customHeight="1">
      <c r="A12523" t="inlineStr">
        <is>
          <t>twiddling fingers</t>
        </is>
      </c>
      <c r="B12523" t="inlineStr">
        <is>
          <t>Understanding the psychology behind twiddling fingers</t>
        </is>
      </c>
      <c r="C12523"/>
      <c r="D12523"/>
      <c r="E12523" t="inlineStr">
        <is>
          <t>https://www.youtube.com/results?search_query=Understanding+the+psychology+behind+twiddling+fingers&amp;sp=EgQgAXAB</t>
        </is>
      </c>
    </row>
    <row r="12524" ht="25.5" customHeight="1">
      <c r="A12524" t="inlineStr">
        <is>
          <t>attending conference</t>
        </is>
      </c>
      <c r="B12524" t="inlineStr">
        <is>
          <t>How to make the most out of attending a conference</t>
        </is>
      </c>
      <c r="C12524"/>
      <c r="D12524"/>
      <c r="E12524" t="inlineStr">
        <is>
          <t>https://www.youtube.com/results?search_query=How+to+make+the+most+out+of+attending+a+conference&amp;sp=EgQgAXAB</t>
        </is>
      </c>
    </row>
    <row r="12525" ht="25.5" customHeight="1">
      <c r="A12525" t="inlineStr">
        <is>
          <t>attending conference</t>
        </is>
      </c>
      <c r="B12525" t="inlineStr">
        <is>
          <t>Attending conference for the first time tips</t>
        </is>
      </c>
      <c r="C12525"/>
      <c r="D12525"/>
      <c r="E12525" t="inlineStr">
        <is>
          <t>https://www.youtube.com/results?search_query=Attending+conference+for+the+first+time+tips&amp;sp=EgQgAXAB</t>
        </is>
      </c>
    </row>
    <row r="12526" ht="25.5" customHeight="1">
      <c r="A12526" t="inlineStr">
        <is>
          <t>attending conference</t>
        </is>
      </c>
      <c r="B12526" t="inlineStr">
        <is>
          <t>Tips for networking at a conference</t>
        </is>
      </c>
      <c r="C12526"/>
      <c r="D12526"/>
      <c r="E12526" t="inlineStr">
        <is>
          <t>https://www.youtube.com/results?search_query=Tips+for+networking+at+a+conference&amp;sp=EgQgAXAB</t>
        </is>
      </c>
    </row>
    <row r="12527" ht="25.5" customHeight="1">
      <c r="A12527" t="inlineStr">
        <is>
          <t>attending conference</t>
        </is>
      </c>
      <c r="B12527" t="inlineStr">
        <is>
          <t>Day in the life of a conference attendee</t>
        </is>
      </c>
      <c r="C12527"/>
      <c r="D12527"/>
      <c r="E12527" t="inlineStr">
        <is>
          <t>https://www.youtube.com/results?search_query=Day+in+the+life+of+a+conference+attendee&amp;sp=EgQgAXAB</t>
        </is>
      </c>
    </row>
    <row r="12528" ht="25.5" customHeight="1">
      <c r="A12528" t="inlineStr">
        <is>
          <t>attending conference</t>
        </is>
      </c>
      <c r="B12528" t="inlineStr">
        <is>
          <t>What to expect when attending a professional conference</t>
        </is>
      </c>
      <c r="C12528"/>
      <c r="D12528"/>
      <c r="E12528" t="inlineStr">
        <is>
          <t>https://www.youtube.com/results?search_query=What+to+expect+when+attending+a+professional+conference&amp;sp=EgQgAXAB</t>
        </is>
      </c>
    </row>
    <row r="12529" ht="25.5" customHeight="1">
      <c r="A12529" t="inlineStr">
        <is>
          <t>attending conference</t>
        </is>
      </c>
      <c r="B12529" t="inlineStr">
        <is>
          <t>Guide to understanding conference schedules</t>
        </is>
      </c>
      <c r="C12529"/>
      <c r="D12529"/>
      <c r="E12529" t="inlineStr">
        <is>
          <t>https://www.youtube.com/results?search_query=Guide+to+understanding+conference+schedules&amp;sp=EgQgAXAB</t>
        </is>
      </c>
    </row>
    <row r="12530" ht="25.5" customHeight="1">
      <c r="A12530" t="inlineStr">
        <is>
          <t>attending conference</t>
        </is>
      </c>
      <c r="B12530" t="inlineStr">
        <is>
          <t>How to prepare for attending a business conference</t>
        </is>
      </c>
      <c r="C12530"/>
      <c r="D12530"/>
      <c r="E12530" t="inlineStr">
        <is>
          <t>https://www.youtube.com/results?search_query=How+to+prepare+for+attending+a+business+conference&amp;sp=EgQgAXAB</t>
        </is>
      </c>
    </row>
    <row r="12531" ht="25.5" customHeight="1">
      <c r="A12531" t="inlineStr">
        <is>
          <t>attending conference</t>
        </is>
      </c>
      <c r="B12531" t="inlineStr">
        <is>
          <t>Expert advice for attending tech conferences</t>
        </is>
      </c>
      <c r="C12531"/>
      <c r="D12531"/>
      <c r="E12531" t="inlineStr">
        <is>
          <t>https://www.youtube.com/results?search_query=Expert+advice+for+attending+tech+conferences&amp;sp=EgQgAXAB</t>
        </is>
      </c>
    </row>
    <row r="12532" ht="25.5" customHeight="1">
      <c r="A12532" t="inlineStr">
        <is>
          <t>attending conference</t>
        </is>
      </c>
      <c r="B12532" t="inlineStr">
        <is>
          <t>How to dress when attending a conference</t>
        </is>
      </c>
      <c r="C12532"/>
      <c r="D12532"/>
      <c r="E12532" t="inlineStr">
        <is>
          <t>https://www.youtube.com/results?search_query=How+to+dress+when+attending+a+conference&amp;sp=EgQgAXAB</t>
        </is>
      </c>
    </row>
    <row r="12533" ht="25.5" customHeight="1">
      <c r="A12533" t="inlineStr">
        <is>
          <t>attending conference</t>
        </is>
      </c>
      <c r="B12533" t="inlineStr">
        <is>
          <t>Top strategies for attending an academic conference</t>
        </is>
      </c>
      <c r="C12533"/>
      <c r="D12533"/>
      <c r="E12533" t="inlineStr">
        <is>
          <t>https://www.youtube.com/results?search_query=Top+strategies+for+attending+an+academic+conference&amp;sp=EgQgAXAB</t>
        </is>
      </c>
    </row>
    <row r="12534" ht="25.5" customHeight="1">
      <c r="A12534" t="inlineStr">
        <is>
          <t>brush painting</t>
        </is>
      </c>
      <c r="B12534" t="inlineStr">
        <is>
          <t>How to brush painting for beginners</t>
        </is>
      </c>
      <c r="C12534"/>
      <c r="D12534"/>
      <c r="E12534" t="inlineStr">
        <is>
          <t>https://www.youtube.com/results?search_query=How+to+brush+painting+for+beginners&amp;sp=EgQgAXAB</t>
        </is>
      </c>
    </row>
    <row r="12535" ht="25.5" customHeight="1">
      <c r="A12535" t="inlineStr">
        <is>
          <t>brush painting</t>
        </is>
      </c>
      <c r="B12535" t="inlineStr">
        <is>
          <t>Techniques for brush painting on canvas</t>
        </is>
      </c>
      <c r="C12535"/>
      <c r="D12535"/>
      <c r="E12535" t="inlineStr">
        <is>
          <t>https://www.youtube.com/results?search_query=Techniques+for+brush+painting+on+canvas&amp;sp=EgQgAXAB</t>
        </is>
      </c>
    </row>
    <row r="12536" ht="25.5" customHeight="1">
      <c r="A12536" t="inlineStr">
        <is>
          <t>brush painting</t>
        </is>
      </c>
      <c r="B12536" t="inlineStr">
        <is>
          <t>Basic strokes in brush painting</t>
        </is>
      </c>
      <c r="C12536"/>
      <c r="D12536"/>
      <c r="E12536" t="inlineStr">
        <is>
          <t>https://www.youtube.com/results?search_query=Basic+strokes+in+brush+painting&amp;sp=EgQgAXAB</t>
        </is>
      </c>
    </row>
    <row r="12537" ht="25.5" customHeight="1">
      <c r="A12537" t="inlineStr">
        <is>
          <t>brush painting</t>
        </is>
      </c>
      <c r="B12537" t="inlineStr">
        <is>
          <t>Choosing the right brush for painting</t>
        </is>
      </c>
      <c r="C12537"/>
      <c r="D12537"/>
      <c r="E12537" t="inlineStr">
        <is>
          <t>https://www.youtube.com/results?search_query=Choosing+the+right+brush+for+painting&amp;sp=EgQgAXAB</t>
        </is>
      </c>
    </row>
    <row r="12538" ht="25.5" customHeight="1">
      <c r="A12538" t="inlineStr">
        <is>
          <t>brush painting</t>
        </is>
      </c>
      <c r="B12538" t="inlineStr">
        <is>
          <t>Day in the life of a brush painting artist</t>
        </is>
      </c>
      <c r="C12538"/>
      <c r="D12538"/>
      <c r="E12538" t="inlineStr">
        <is>
          <t>https://www.youtube.com/results?search_query=Day+in+the+life+of+a+brush+painting+artist&amp;sp=EgQgAXAB</t>
        </is>
      </c>
    </row>
    <row r="12539" ht="25.5" customHeight="1">
      <c r="A12539" t="inlineStr">
        <is>
          <t>brush painting</t>
        </is>
      </c>
      <c r="B12539" t="inlineStr">
        <is>
          <t>Brush painting stepbystep tutorial</t>
        </is>
      </c>
      <c r="C12539"/>
      <c r="D12539"/>
      <c r="E12539" t="inlineStr">
        <is>
          <t>https://www.youtube.com/results?search_query=Brush+painting+stepbystep+tutorial&amp;sp=EgQgAXAB</t>
        </is>
      </c>
    </row>
    <row r="12540" ht="25.5" customHeight="1">
      <c r="A12540" t="inlineStr">
        <is>
          <t>brush painting</t>
        </is>
      </c>
      <c r="B12540" t="inlineStr">
        <is>
          <t>How to clean and maintain painting brushes</t>
        </is>
      </c>
      <c r="C12540"/>
      <c r="D12540"/>
      <c r="E12540" t="inlineStr">
        <is>
          <t>https://www.youtube.com/results?search_query=How+to+clean+and+maintain+painting+brushes&amp;sp=EgQgAXAB</t>
        </is>
      </c>
    </row>
    <row r="12541" ht="25.5" customHeight="1">
      <c r="A12541" t="inlineStr">
        <is>
          <t>brush painting</t>
        </is>
      </c>
      <c r="B12541" t="inlineStr">
        <is>
          <t>Different styles in brush painting</t>
        </is>
      </c>
      <c r="C12541"/>
      <c r="D12541"/>
      <c r="E12541" t="inlineStr">
        <is>
          <t>https://www.youtube.com/results?search_query=Different+styles+in+brush+painting&amp;sp=EgQgAXAB</t>
        </is>
      </c>
    </row>
    <row r="12542" ht="25.5" customHeight="1">
      <c r="A12542" t="inlineStr">
        <is>
          <t>brush painting</t>
        </is>
      </c>
      <c r="B12542" t="inlineStr">
        <is>
          <t>Mastering brush painting: techniques and tips</t>
        </is>
      </c>
      <c r="C12542"/>
      <c r="D12542"/>
      <c r="E12542" t="inlineStr">
        <is>
          <t>https://www.youtube.com/results?search_query=Mastering+brush+painting:+techniques+and+tips&amp;sp=EgQgAXAB</t>
        </is>
      </c>
    </row>
    <row r="12543" ht="25.5" customHeight="1">
      <c r="A12543" t="inlineStr">
        <is>
          <t>brush painting</t>
        </is>
      </c>
      <c r="B12543" t="inlineStr">
        <is>
          <t>Transforming simple strokes into art with brush painting</t>
        </is>
      </c>
      <c r="C12543"/>
      <c r="D12543"/>
      <c r="E12543" t="inlineStr">
        <is>
          <t>https://www.youtube.com/results?search_query=Transforming+simple+strokes+into+art+with+brush+painting&amp;sp=EgQgAXAB</t>
        </is>
      </c>
    </row>
    <row r="12544" ht="25.5" customHeight="1">
      <c r="A12544" t="inlineStr">
        <is>
          <t>building cabinet</t>
        </is>
      </c>
      <c r="B12544" t="inlineStr">
        <is>
          <t>How to build a cabinet from scratch</t>
        </is>
      </c>
      <c r="C12544"/>
      <c r="D12544"/>
      <c r="E12544" t="inlineStr">
        <is>
          <t>https://www.youtube.com/results?search_query=How+to+build+a+cabinet+from+scratch&amp;sp=EgQgAXAB</t>
        </is>
      </c>
    </row>
    <row r="12545" ht="25.5" customHeight="1">
      <c r="A12545" t="inlineStr">
        <is>
          <t>building cabinet</t>
        </is>
      </c>
      <c r="B12545" t="inlineStr">
        <is>
          <t>Building a kitchen cabinet step by step</t>
        </is>
      </c>
      <c r="C12545"/>
      <c r="D12545"/>
      <c r="E12545" t="inlineStr">
        <is>
          <t>https://www.youtube.com/results?search_query=Building+a+kitchen+cabinet+step+by+step&amp;sp=EgQgAXAB</t>
        </is>
      </c>
    </row>
    <row r="12546" ht="25.5" customHeight="1">
      <c r="A12546" t="inlineStr">
        <is>
          <t>building cabinet</t>
        </is>
      </c>
      <c r="B12546" t="inlineStr">
        <is>
          <t>Guide for making a DIY cabinet</t>
        </is>
      </c>
      <c r="C12546"/>
      <c r="D12546"/>
      <c r="E12546" t="inlineStr">
        <is>
          <t>https://www.youtube.com/results?search_query=Guide+for+making+a+DIY+cabinet&amp;sp=EgQgAXAB</t>
        </is>
      </c>
    </row>
    <row r="12547" ht="25.5" customHeight="1">
      <c r="A12547" t="inlineStr">
        <is>
          <t>building cabinet</t>
        </is>
      </c>
      <c r="B12547" t="inlineStr">
        <is>
          <t>Skills needed for cabinet construction</t>
        </is>
      </c>
      <c r="C12547"/>
      <c r="D12547"/>
      <c r="E12547" t="inlineStr">
        <is>
          <t>https://www.youtube.com/results?search_query=Skills+needed+for+cabinet+construction&amp;sp=EgQgAXAB</t>
        </is>
      </c>
    </row>
    <row r="12548" ht="25.5" customHeight="1">
      <c r="A12548" t="inlineStr">
        <is>
          <t>building cabinet</t>
        </is>
      </c>
      <c r="B12548" t="inlineStr">
        <is>
          <t>Basic tools for building a cabinet</t>
        </is>
      </c>
      <c r="C12548"/>
      <c r="D12548"/>
      <c r="E12548" t="inlineStr">
        <is>
          <t>https://www.youtube.com/results?search_query=Basic+tools+for+building+a+cabinet&amp;sp=EgQgAXAB</t>
        </is>
      </c>
    </row>
    <row r="12549" ht="25.5" customHeight="1">
      <c r="A12549" t="inlineStr">
        <is>
          <t>building cabinet</t>
        </is>
      </c>
      <c r="B12549" t="inlineStr">
        <is>
          <t>Day in the life of a cabinet maker</t>
        </is>
      </c>
      <c r="C12549"/>
      <c r="D12549"/>
      <c r="E12549" t="inlineStr">
        <is>
          <t>https://www.youtube.com/results?search_query=Day+in+the+life+of+a+cabinet+maker&amp;sp=EgQgAXAB</t>
        </is>
      </c>
    </row>
    <row r="12550" ht="25.5" customHeight="1">
      <c r="A12550" t="inlineStr">
        <is>
          <t>building cabinet</t>
        </is>
      </c>
      <c r="B12550" t="inlineStr">
        <is>
          <t>Building a cabinet for beginners tutorial</t>
        </is>
      </c>
      <c r="C12550"/>
      <c r="D12550"/>
      <c r="E12550" t="inlineStr">
        <is>
          <t>https://www.youtube.com/results?search_query=Building+a+cabinet+for+beginners+tutorial&amp;sp=EgQgAXAB</t>
        </is>
      </c>
    </row>
    <row r="12551" ht="25.5" customHeight="1">
      <c r="A12551" t="inlineStr">
        <is>
          <t>building cabinet</t>
        </is>
      </c>
      <c r="B12551" t="inlineStr">
        <is>
          <t>Techniques in building a storage cabinet</t>
        </is>
      </c>
      <c r="C12551"/>
      <c r="D12551"/>
      <c r="E12551" t="inlineStr">
        <is>
          <t>https://www.youtube.com/results?search_query=Techniques+in+building+a+storage+cabinet&amp;sp=EgQgAXAB</t>
        </is>
      </c>
    </row>
    <row r="12552" ht="25.5" customHeight="1">
      <c r="A12552" t="inlineStr">
        <is>
          <t>building cabinet</t>
        </is>
      </c>
      <c r="B12552" t="inlineStr">
        <is>
          <t>Dos and Don'ts when building a cabinet</t>
        </is>
      </c>
      <c r="C12552"/>
      <c r="D12552"/>
      <c r="E12552" t="inlineStr">
        <is>
          <t>https://www.youtube.com/results?search_query=Dos+and+Don'ts+when+building+a+cabinet&amp;sp=EgQgAXAB</t>
        </is>
      </c>
    </row>
    <row r="12553" ht="25.5" customHeight="1">
      <c r="A12553" t="inlineStr">
        <is>
          <t>building cabinet</t>
        </is>
      </c>
      <c r="B12553" t="inlineStr">
        <is>
          <t>Cabinet woodworking and joining techniques.</t>
        </is>
      </c>
      <c r="C12553"/>
      <c r="D12553"/>
      <c r="E12553" t="inlineStr">
        <is>
          <t>https://www.youtube.com/results?search_query=Cabinet+woodworking+and+joining+techniques.&amp;sp=EgQgAXAB</t>
        </is>
      </c>
    </row>
    <row r="12554" ht="25.5" customHeight="1">
      <c r="A12554" t="inlineStr">
        <is>
          <t>crossing eyes</t>
        </is>
      </c>
      <c r="B12554" t="inlineStr">
        <is>
          <t>How to cross your eyes for beginners tutorial</t>
        </is>
      </c>
      <c r="C12554"/>
      <c r="D12554"/>
      <c r="E12554" t="inlineStr">
        <is>
          <t>https://www.youtube.com/results?search_query=How+to+cross+your+eyes+for+beginners+tutorial&amp;sp=EgQgAXAB</t>
        </is>
      </c>
    </row>
    <row r="12555" ht="25.5" customHeight="1">
      <c r="A12555" t="inlineStr">
        <is>
          <t>crossing eyes</t>
        </is>
      </c>
      <c r="B12555" t="inlineStr">
        <is>
          <t>Step by step guide to crossing your eyes</t>
        </is>
      </c>
      <c r="C12555"/>
      <c r="D12555"/>
      <c r="E12555" t="inlineStr">
        <is>
          <t>https://www.youtube.com/results?search_query=Step+by+step+guide+to+crossing+your+eyes&amp;sp=EgQgAXAB</t>
        </is>
      </c>
    </row>
    <row r="12556" ht="25.5" customHeight="1">
      <c r="A12556" t="inlineStr">
        <is>
          <t>crossing eyes</t>
        </is>
      </c>
      <c r="B12556" t="inlineStr">
        <is>
          <t>Understanding the science behind crossing eyes</t>
        </is>
      </c>
      <c r="C12556"/>
      <c r="D12556"/>
      <c r="E12556" t="inlineStr">
        <is>
          <t>https://www.youtube.com/results?search_query=Understanding+the+science+behind+crossing+eyes&amp;sp=EgQgAXAB</t>
        </is>
      </c>
    </row>
    <row r="12557" ht="25.5" customHeight="1">
      <c r="A12557" t="inlineStr">
        <is>
          <t>crossing eyes</t>
        </is>
      </c>
      <c r="B12557" t="inlineStr">
        <is>
          <t>Tips and tricks for crossing eyes</t>
        </is>
      </c>
      <c r="C12557"/>
      <c r="D12557"/>
      <c r="E12557" t="inlineStr">
        <is>
          <t>https://www.youtube.com/results?search_query=Tips+and+tricks+for+crossing+eyes&amp;sp=EgQgAXAB</t>
        </is>
      </c>
    </row>
    <row r="12558" ht="25.5" customHeight="1">
      <c r="A12558" t="inlineStr">
        <is>
          <t>crossing eyes</t>
        </is>
      </c>
      <c r="B12558" t="inlineStr">
        <is>
          <t>Crossing your eyes: Do's and Don'ts</t>
        </is>
      </c>
      <c r="C12558"/>
      <c r="D12558"/>
      <c r="E12558" t="inlineStr">
        <is>
          <t>https://www.youtube.com/results?search_query=Crossing+your+eyes:+Do's+and+Don'ts&amp;sp=EgQgAXAB</t>
        </is>
      </c>
    </row>
    <row r="12559" ht="25.5" customHeight="1">
      <c r="A12559" t="inlineStr">
        <is>
          <t>crossing eyes</t>
        </is>
      </c>
      <c r="B12559" t="inlineStr">
        <is>
          <t>Exercises for crossing your eyes</t>
        </is>
      </c>
      <c r="C12559"/>
      <c r="D12559"/>
      <c r="E12559" t="inlineStr">
        <is>
          <t>https://www.youtube.com/results?search_query=Exercises+for+crossing+your+eyes&amp;sp=EgQgAXAB</t>
        </is>
      </c>
    </row>
    <row r="12560" ht="25.5" customHeight="1">
      <c r="A12560" t="inlineStr">
        <is>
          <t>crossing eyes</t>
        </is>
      </c>
      <c r="B12560" t="inlineStr">
        <is>
          <t>Day in the life of an optometrist: crossing eyes</t>
        </is>
      </c>
      <c r="C12560"/>
      <c r="D12560"/>
      <c r="E12560" t="inlineStr">
        <is>
          <t>https://www.youtube.com/results?search_query=Day+in+the+life+of+an+optometrist:+crossing+eyes&amp;sp=EgQgAXAB</t>
        </is>
      </c>
    </row>
    <row r="12561" ht="25.5" customHeight="1">
      <c r="A12561" t="inlineStr">
        <is>
          <t>crossing eyes</t>
        </is>
      </c>
      <c r="B12561" t="inlineStr">
        <is>
          <t>Professional tips on how to cross your eyes</t>
        </is>
      </c>
      <c r="C12561"/>
      <c r="D12561"/>
      <c r="E12561" t="inlineStr">
        <is>
          <t>https://www.youtube.com/results?search_query=Professional+tips+on+how+to+cross+your+eyes&amp;sp=EgQgAXAB</t>
        </is>
      </c>
    </row>
    <row r="12562" ht="25.5" customHeight="1">
      <c r="A12562" t="inlineStr">
        <is>
          <t>crossing eyes</t>
        </is>
      </c>
      <c r="B12562" t="inlineStr">
        <is>
          <t>Crossing eyes challenge: how to do it safely</t>
        </is>
      </c>
      <c r="C12562"/>
      <c r="D12562"/>
      <c r="E12562" t="inlineStr">
        <is>
          <t>https://www.youtube.com/results?search_query=Crossing+eyes+challenge:+how+to+do+it+safely&amp;sp=EgQgAXAB</t>
        </is>
      </c>
    </row>
    <row r="12563" ht="25.5" customHeight="1">
      <c r="A12563" t="inlineStr">
        <is>
          <t>crossing eyes</t>
        </is>
      </c>
      <c r="B12563" t="inlineStr">
        <is>
          <t>Visual demonstration of crossing eyes: tutorial</t>
        </is>
      </c>
      <c r="C12563"/>
      <c r="D12563"/>
      <c r="E12563" t="inlineStr">
        <is>
          <t>https://www.youtube.com/results?search_query=Visual+demonstration+of+crossing+eyes:+tutorial&amp;sp=EgQgAXAB</t>
        </is>
      </c>
    </row>
    <row r="12564" ht="25.5" customHeight="1">
      <c r="A12564" t="inlineStr">
        <is>
          <t>cutting pineapple</t>
        </is>
      </c>
      <c r="B12564" t="inlineStr">
        <is>
          <t>How to properly cut a pineapple</t>
        </is>
      </c>
      <c r="C12564"/>
      <c r="D12564"/>
      <c r="E12564" t="inlineStr">
        <is>
          <t>https://www.youtube.com/results?search_query=How+to+properly+cut+a+pineapple&amp;sp=EgQgAXAB</t>
        </is>
      </c>
    </row>
    <row r="12565" ht="25.5" customHeight="1">
      <c r="A12565" t="inlineStr">
        <is>
          <t>cutting pineapple</t>
        </is>
      </c>
      <c r="B12565" t="inlineStr">
        <is>
          <t>Best technique for cutting a pineapple</t>
        </is>
      </c>
      <c r="C12565"/>
      <c r="D12565"/>
      <c r="E12565" t="inlineStr">
        <is>
          <t>https://www.youtube.com/results?search_query=Best+technique+for+cutting+a+pineapple&amp;sp=EgQgAXAB</t>
        </is>
      </c>
    </row>
    <row r="12566" ht="25.5" customHeight="1">
      <c r="A12566" t="inlineStr">
        <is>
          <t>cutting pineapple</t>
        </is>
      </c>
      <c r="B12566" t="inlineStr">
        <is>
          <t>Easy methods to cut a pineapple</t>
        </is>
      </c>
      <c r="C12566"/>
      <c r="D12566"/>
      <c r="E12566" t="inlineStr">
        <is>
          <t>https://www.youtube.com/results?search_query=Easy+methods+to+cut+a+pineapple&amp;sp=EgQgAXAB</t>
        </is>
      </c>
    </row>
    <row r="12567" ht="25.5" customHeight="1">
      <c r="A12567" t="inlineStr">
        <is>
          <t>cutting pineapple</t>
        </is>
      </c>
      <c r="B12567" t="inlineStr">
        <is>
          <t>Step by step guide on cutting a pineapple</t>
        </is>
      </c>
      <c r="C12567"/>
      <c r="D12567"/>
      <c r="E12567" t="inlineStr">
        <is>
          <t>https://www.youtube.com/results?search_query=Step+by+step+guide+on+cutting+a+pineapple&amp;sp=EgQgAXAB</t>
        </is>
      </c>
    </row>
    <row r="12568" ht="25.5" customHeight="1">
      <c r="A12568" t="inlineStr">
        <is>
          <t>cutting pineapple</t>
        </is>
      </c>
      <c r="B12568" t="inlineStr">
        <is>
          <t>Pineapple cutting hacks</t>
        </is>
      </c>
      <c r="C12568"/>
      <c r="D12568"/>
      <c r="E12568" t="inlineStr">
        <is>
          <t>https://www.youtube.com/results?search_query=Pineapple+cutting+hacks&amp;sp=EgQgAXAB</t>
        </is>
      </c>
    </row>
    <row r="12569" ht="25.5" customHeight="1">
      <c r="A12569" t="inlineStr">
        <is>
          <t>cutting pineapple</t>
        </is>
      </c>
      <c r="B12569" t="inlineStr">
        <is>
          <t>Cutting a pineapple without waste</t>
        </is>
      </c>
      <c r="C12569"/>
      <c r="D12569"/>
      <c r="E12569" t="inlineStr">
        <is>
          <t>https://www.youtube.com/results?search_query=Cutting+a+pineapple+without+waste&amp;sp=EgQgAXAB</t>
        </is>
      </c>
    </row>
    <row r="12570" ht="25.5" customHeight="1">
      <c r="A12570" t="inlineStr">
        <is>
          <t>cutting pineapple</t>
        </is>
      </c>
      <c r="B12570" t="inlineStr">
        <is>
          <t>Professional chef's way of cutting pineapple</t>
        </is>
      </c>
      <c r="C12570"/>
      <c r="D12570"/>
      <c r="E12570" t="inlineStr">
        <is>
          <t>https://www.youtube.com/results?search_query=Professional+chef's+way+of+cutting+pineapple&amp;sp=EgQgAXAB</t>
        </is>
      </c>
    </row>
    <row r="12571" ht="25.5" customHeight="1">
      <c r="A12571" t="inlineStr">
        <is>
          <t>cutting pineapple</t>
        </is>
      </c>
      <c r="B12571" t="inlineStr">
        <is>
          <t>Day in the life of a chef: Cutting a pineapple</t>
        </is>
      </c>
      <c r="C12571"/>
      <c r="D12571"/>
      <c r="E12571" t="inlineStr">
        <is>
          <t>https://www.youtube.com/results?search_query=Day+in+the+life+of+a+chef:+Cutting+a+pineapple&amp;sp=EgQgAXAB</t>
        </is>
      </c>
    </row>
    <row r="12572" ht="25.5" customHeight="1">
      <c r="A12572" t="inlineStr">
        <is>
          <t>cutting pineapple</t>
        </is>
      </c>
      <c r="B12572" t="inlineStr">
        <is>
          <t>Cutting pineapple into different shapes</t>
        </is>
      </c>
      <c r="C12572"/>
      <c r="D12572"/>
      <c r="E12572" t="inlineStr">
        <is>
          <t>https://www.youtube.com/results?search_query=Cutting+pineapple+into+different+shapes&amp;sp=EgQgAXAB</t>
        </is>
      </c>
    </row>
    <row r="12573" ht="25.5" customHeight="1">
      <c r="A12573" t="inlineStr">
        <is>
          <t>cutting pineapple</t>
        </is>
      </c>
      <c r="B12573" t="inlineStr">
        <is>
          <t>How to cut and serve a pineapple</t>
        </is>
      </c>
      <c r="C12573"/>
      <c r="D12573"/>
      <c r="E12573" t="inlineStr">
        <is>
          <t>https://www.youtube.com/results?search_query=How+to+cut+and+serve+a+pineapple&amp;sp=EgQgAXAB</t>
        </is>
      </c>
    </row>
    <row r="12574" ht="25.5" customHeight="1">
      <c r="A12574" t="inlineStr">
        <is>
          <t>bottling</t>
        </is>
      </c>
      <c r="B12574" t="inlineStr">
        <is>
          <t>How to start a bottling business</t>
        </is>
      </c>
      <c r="C12574"/>
      <c r="D12574"/>
      <c r="E12574" t="inlineStr">
        <is>
          <t>https://www.youtube.com/results?search_query=How+to+start+a+bottling+business&amp;sp=EgQgAXAB</t>
        </is>
      </c>
    </row>
    <row r="12575" ht="25.5" customHeight="1">
      <c r="A12575" t="inlineStr">
        <is>
          <t>bottling</t>
        </is>
      </c>
      <c r="B12575" t="inlineStr">
        <is>
          <t>Steps for bottling homemade wine</t>
        </is>
      </c>
      <c r="C12575"/>
      <c r="D12575"/>
      <c r="E12575" t="inlineStr">
        <is>
          <t>https://www.youtube.com/results?search_query=Steps+for+bottling+homemade+wine&amp;sp=EgQgAXAB</t>
        </is>
      </c>
    </row>
    <row r="12576" ht="25.5" customHeight="1">
      <c r="A12576" t="inlineStr">
        <is>
          <t>bottling</t>
        </is>
      </c>
      <c r="B12576" t="inlineStr">
        <is>
          <t>Bottling process in a factory</t>
        </is>
      </c>
      <c r="C12576"/>
      <c r="D12576"/>
      <c r="E12576" t="inlineStr">
        <is>
          <t>https://www.youtube.com/results?search_query=Bottling+process+in+a+factory&amp;sp=EgQgAXAB</t>
        </is>
      </c>
    </row>
    <row r="12577" ht="25.5" customHeight="1">
      <c r="A12577" t="inlineStr">
        <is>
          <t>bottling</t>
        </is>
      </c>
      <c r="B12577" t="inlineStr">
        <is>
          <t>Bottling plant tour</t>
        </is>
      </c>
      <c r="C12577"/>
      <c r="D12577"/>
      <c r="E12577" t="inlineStr">
        <is>
          <t>https://www.youtube.com/results?search_query=Bottling+plant+tour&amp;sp=EgQgAXAB</t>
        </is>
      </c>
    </row>
    <row r="12578" ht="25.5" customHeight="1">
      <c r="A12578" t="inlineStr">
        <is>
          <t>bottling</t>
        </is>
      </c>
      <c r="B12578" t="inlineStr">
        <is>
          <t>Day in the life of a bottling factory worker</t>
        </is>
      </c>
      <c r="C12578"/>
      <c r="D12578"/>
      <c r="E12578" t="inlineStr">
        <is>
          <t>https://www.youtube.com/results?search_query=Day+in+the+life+of+a+bottling+factory+worker&amp;sp=EgQgAXAB</t>
        </is>
      </c>
    </row>
    <row r="12579" ht="25.5" customHeight="1">
      <c r="A12579" t="inlineStr">
        <is>
          <t>bottling</t>
        </is>
      </c>
      <c r="B12579" t="inlineStr">
        <is>
          <t>Practical guide on bottling beer at home</t>
        </is>
      </c>
      <c r="C12579"/>
      <c r="D12579"/>
      <c r="E12579" t="inlineStr">
        <is>
          <t>https://www.youtube.com/results?search_query=Practical+guide+on+bottling+beer+at+home&amp;sp=EgQgAXAB</t>
        </is>
      </c>
    </row>
    <row r="12580" ht="25.5" customHeight="1">
      <c r="A12580" t="inlineStr">
        <is>
          <t>bottling</t>
        </is>
      </c>
      <c r="B12580" t="inlineStr">
        <is>
          <t>Understand the science of bottling</t>
        </is>
      </c>
      <c r="C12580"/>
      <c r="D12580"/>
      <c r="E12580" t="inlineStr">
        <is>
          <t>https://www.youtube.com/results?search_query=Understand+the+science+of+bottling&amp;sp=EgQgAXAB</t>
        </is>
      </c>
    </row>
    <row r="12581" ht="25.5" customHeight="1">
      <c r="A12581" t="inlineStr">
        <is>
          <t>bottling</t>
        </is>
      </c>
      <c r="B12581" t="inlineStr">
        <is>
          <t>Professional techniques for bottling sauces</t>
        </is>
      </c>
      <c r="C12581"/>
      <c r="D12581"/>
      <c r="E12581" t="inlineStr">
        <is>
          <t>https://www.youtube.com/results?search_query=Professional+techniques+for+bottling+sauces&amp;sp=EgQgAXAB</t>
        </is>
      </c>
    </row>
    <row r="12582" ht="25.5" customHeight="1">
      <c r="A12582" t="inlineStr">
        <is>
          <t>bottling</t>
        </is>
      </c>
      <c r="B12582" t="inlineStr">
        <is>
          <t>Bottling and packaging process for soft drinks</t>
        </is>
      </c>
      <c r="C12582"/>
      <c r="D12582"/>
      <c r="E12582" t="inlineStr">
        <is>
          <t>https://www.youtube.com/results?search_query=Bottling+and+packaging+process+for+soft+drinks&amp;sp=EgQgAXAB</t>
        </is>
      </c>
    </row>
    <row r="12583" ht="25.5" customHeight="1">
      <c r="A12583" t="inlineStr">
        <is>
          <t>bottling</t>
        </is>
      </c>
      <c r="B12583" t="inlineStr">
        <is>
          <t>DIY: Bottling your own mineral water</t>
        </is>
      </c>
      <c r="C12583"/>
      <c r="D12583"/>
      <c r="E12583" t="inlineStr">
        <is>
          <t>https://www.youtube.com/results?search_query=DIY:+Bottling+your+own+mineral+water&amp;sp=EgQgAXAB</t>
        </is>
      </c>
    </row>
    <row r="12584" ht="25.5" customHeight="1">
      <c r="A12584" t="inlineStr">
        <is>
          <t>breading or breadcrumbing</t>
        </is>
      </c>
      <c r="B12584" t="inlineStr">
        <is>
          <t>How to breadcrumb chicken at home</t>
        </is>
      </c>
      <c r="C12584"/>
      <c r="D12584"/>
      <c r="E12584" t="inlineStr">
        <is>
          <t>https://www.youtube.com/results?search_query=How+to+breadcrumb+chicken+at+home&amp;sp=EgQgAXAB</t>
        </is>
      </c>
    </row>
    <row r="12585" ht="25.5" customHeight="1">
      <c r="A12585" t="inlineStr">
        <is>
          <t>breading or breadcrumbing</t>
        </is>
      </c>
      <c r="B12585" t="inlineStr">
        <is>
          <t>Perfect breading for fish tutorial</t>
        </is>
      </c>
      <c r="C12585"/>
      <c r="D12585"/>
      <c r="E12585" t="inlineStr">
        <is>
          <t>https://www.youtube.com/results?search_query=Perfect+breading+for+fish+tutorial&amp;sp=EgQgAXAB</t>
        </is>
      </c>
    </row>
    <row r="12586" ht="25.5" customHeight="1">
      <c r="A12586" t="inlineStr">
        <is>
          <t>breading or breadcrumbing</t>
        </is>
      </c>
      <c r="B12586" t="inlineStr">
        <is>
          <t>Culinary essentials: mastering the art of breadcrumbing</t>
        </is>
      </c>
      <c r="C12586"/>
      <c r="D12586"/>
      <c r="E12586" t="inlineStr">
        <is>
          <t>https://www.youtube.com/results?search_query=Culinary+essentials:+mastering+the+art+of+breadcrumbing&amp;sp=EgQgAXAB</t>
        </is>
      </c>
    </row>
    <row r="12587" ht="25.5" customHeight="1">
      <c r="A12587" t="inlineStr">
        <is>
          <t>breading or breadcrumbing</t>
        </is>
      </c>
      <c r="B12587" t="inlineStr">
        <is>
          <t>Day in the life of a chef: Breadcrumbing techniques</t>
        </is>
      </c>
      <c r="C12587"/>
      <c r="D12587"/>
      <c r="E12587" t="inlineStr">
        <is>
          <t>https://www.youtube.com/results?search_query=Day+in+the+life+of+a+chef:+Breadcrumbing+techniques&amp;sp=EgQgAXAB</t>
        </is>
      </c>
    </row>
    <row r="12588" ht="25.5" customHeight="1">
      <c r="A12588" t="inlineStr">
        <is>
          <t>breading or breadcrumbing</t>
        </is>
      </c>
      <c r="B12588" t="inlineStr">
        <is>
          <t>Guidelines to breadcrumb coated veggies</t>
        </is>
      </c>
      <c r="C12588"/>
      <c r="D12588"/>
      <c r="E12588" t="inlineStr">
        <is>
          <t>https://www.youtube.com/results?search_query=Guidelines+to+breadcrumb+coated+veggies&amp;sp=EgQgAXAB</t>
        </is>
      </c>
    </row>
    <row r="12589" ht="25.5" customHeight="1">
      <c r="A12589" t="inlineStr">
        <is>
          <t>breading or breadcrumbing</t>
        </is>
      </c>
      <c r="B12589" t="inlineStr">
        <is>
          <t>Professional tips for perfect breadcrumb crust</t>
        </is>
      </c>
      <c r="C12589"/>
      <c r="D12589"/>
      <c r="E12589" t="inlineStr">
        <is>
          <t>https://www.youtube.com/results?search_query=Professional+tips+for+perfect+breadcrumb+crust&amp;sp=EgQgAXAB</t>
        </is>
      </c>
    </row>
    <row r="12590" ht="25.5" customHeight="1">
      <c r="A12590" t="inlineStr">
        <is>
          <t>breading or breadcrumbing</t>
        </is>
      </c>
      <c r="B12590" t="inlineStr">
        <is>
          <t>Baking with breadcrumbs: Top recipes</t>
        </is>
      </c>
      <c r="C12590"/>
      <c r="D12590"/>
      <c r="E12590" t="inlineStr">
        <is>
          <t>https://www.youtube.com/results?search_query=Baking+with+breadcrumbs:+Top+recipes&amp;sp=EgQgAXAB</t>
        </is>
      </c>
    </row>
    <row r="12591" ht="25.5" customHeight="1">
      <c r="A12591" t="inlineStr">
        <is>
          <t>breading or breadcrumbing</t>
        </is>
      </c>
      <c r="B12591" t="inlineStr">
        <is>
          <t>Comprehensive guide to Japanese Panko breadcrumbs</t>
        </is>
      </c>
      <c r="C12591"/>
      <c r="D12591"/>
      <c r="E12591" t="inlineStr">
        <is>
          <t>https://www.youtube.com/results?search_query=Comprehensive+guide+to+Japanese+Panko+breadcrumbs&amp;sp=EgQgAXAB</t>
        </is>
      </c>
    </row>
    <row r="12592" ht="25.5" customHeight="1">
      <c r="A12592" t="inlineStr">
        <is>
          <t>breading or breadcrumbing</t>
        </is>
      </c>
      <c r="B12592" t="inlineStr">
        <is>
          <t>How to make homemade breadcrumbs for breading</t>
        </is>
      </c>
      <c r="C12592"/>
      <c r="D12592"/>
      <c r="E12592" t="inlineStr">
        <is>
          <t>https://www.youtube.com/results?search_query=How+to+make+homemade+breadcrumbs+for+breading&amp;sp=EgQgAXAB</t>
        </is>
      </c>
    </row>
    <row r="12593" ht="25.5" customHeight="1">
      <c r="A12593" t="inlineStr">
        <is>
          <t>breading or breadcrumbing</t>
        </is>
      </c>
      <c r="B12593" t="inlineStr">
        <is>
          <t>Breadcrumbing vs Flour dredging: Which is better?</t>
        </is>
      </c>
      <c r="C12593"/>
      <c r="D12593"/>
      <c r="E12593" t="inlineStr">
        <is>
          <t>https://www.youtube.com/results?search_query=Breadcrumbing+vs+Flour+dredging:+Which+is+better?&amp;sp=EgQgAXAB</t>
        </is>
      </c>
    </row>
    <row r="12594" ht="25.5" customHeight="1">
      <c r="A12594" t="inlineStr">
        <is>
          <t>ball game</t>
        </is>
      </c>
      <c r="B12594" t="inlineStr">
        <is>
          <t>How to play a ball game</t>
        </is>
      </c>
      <c r="C12594"/>
      <c r="D12594"/>
      <c r="E12594" t="inlineStr">
        <is>
          <t>https://www.youtube.com/results?search_query=How+to+play+a+ball+game&amp;sp=EgQgAXAB</t>
        </is>
      </c>
    </row>
    <row r="12595" ht="25.5" customHeight="1">
      <c r="A12595" t="inlineStr">
        <is>
          <t>ball game</t>
        </is>
      </c>
      <c r="B12595" t="inlineStr">
        <is>
          <t>Overview of different types of ball games</t>
        </is>
      </c>
      <c r="C12595"/>
      <c r="D12595"/>
      <c r="E12595" t="inlineStr">
        <is>
          <t>https://www.youtube.com/results?search_query=Overview+of+different+types+of+ball+games&amp;sp=EgQgAXAB</t>
        </is>
      </c>
    </row>
    <row r="12596" ht="25.5" customHeight="1">
      <c r="A12596" t="inlineStr">
        <is>
          <t>ball game</t>
        </is>
      </c>
      <c r="B12596" t="inlineStr">
        <is>
          <t>Basics of ball game techniques</t>
        </is>
      </c>
      <c r="C12596"/>
      <c r="D12596"/>
      <c r="E12596" t="inlineStr">
        <is>
          <t>https://www.youtube.com/results?search_query=Basics+of+ball+game+techniques&amp;sp=EgQgAXAB</t>
        </is>
      </c>
    </row>
    <row r="12597" ht="25.5" customHeight="1">
      <c r="A12597" t="inlineStr">
        <is>
          <t>ball game</t>
        </is>
      </c>
      <c r="B12597" t="inlineStr">
        <is>
          <t>Day in the life of a ball game athlete</t>
        </is>
      </c>
      <c r="C12597"/>
      <c r="D12597"/>
      <c r="E12597" t="inlineStr">
        <is>
          <t>https://www.youtube.com/results?search_query=Day+in+the+life+of+a+ball+game+athlete&amp;sp=EgQgAXAB</t>
        </is>
      </c>
    </row>
    <row r="12598" ht="25.5" customHeight="1">
      <c r="A12598" t="inlineStr">
        <is>
          <t>ball game</t>
        </is>
      </c>
      <c r="B12598" t="inlineStr">
        <is>
          <t>Popular international ball games</t>
        </is>
      </c>
      <c r="C12598"/>
      <c r="D12598"/>
      <c r="E12598" t="inlineStr">
        <is>
          <t>https://www.youtube.com/results?search_query=Popular+international+ball+games&amp;sp=EgQgAXAB</t>
        </is>
      </c>
    </row>
    <row r="12599" ht="25.5" customHeight="1">
      <c r="A12599" t="inlineStr">
        <is>
          <t>ball game</t>
        </is>
      </c>
      <c r="B12599" t="inlineStr">
        <is>
          <t>Training for professional ball games</t>
        </is>
      </c>
      <c r="C12599"/>
      <c r="D12599"/>
      <c r="E12599" t="inlineStr">
        <is>
          <t>https://www.youtube.com/results?search_query=Training+for+professional+ball+games&amp;sp=EgQgAXAB</t>
        </is>
      </c>
    </row>
    <row r="12600" ht="25.5" customHeight="1">
      <c r="A12600" t="inlineStr">
        <is>
          <t>ball game</t>
        </is>
      </c>
      <c r="B12600" t="inlineStr">
        <is>
          <t>Best ball games for beginners</t>
        </is>
      </c>
      <c r="C12600"/>
      <c r="D12600"/>
      <c r="E12600" t="inlineStr">
        <is>
          <t>https://www.youtube.com/results?search_query=Best+ball+games+for+beginners&amp;sp=EgQgAXAB</t>
        </is>
      </c>
    </row>
    <row r="12601" ht="25.5" customHeight="1">
      <c r="A12601" t="inlineStr">
        <is>
          <t>ball game</t>
        </is>
      </c>
      <c r="B12601" t="inlineStr">
        <is>
          <t>Ball game rules and regulations tutorial</t>
        </is>
      </c>
      <c r="C12601"/>
      <c r="D12601"/>
      <c r="E12601" t="inlineStr">
        <is>
          <t>https://www.youtube.com/results?search_query=Ball+game+rules+and+regulations+tutorial&amp;sp=EgQgAXAB</t>
        </is>
      </c>
    </row>
    <row r="12602" ht="25.5" customHeight="1">
      <c r="A12602" t="inlineStr">
        <is>
          <t>ball game</t>
        </is>
      </c>
      <c r="B12602" t="inlineStr">
        <is>
          <t>Ball game strategies and tips</t>
        </is>
      </c>
      <c r="C12602"/>
      <c r="D12602"/>
      <c r="E12602" t="inlineStr">
        <is>
          <t>https://www.youtube.com/results?search_query=Ball+game+strategies+and+tips&amp;sp=EgQgAXAB</t>
        </is>
      </c>
    </row>
    <row r="12603" ht="25.5" customHeight="1">
      <c r="A12603" t="inlineStr">
        <is>
          <t>ball game</t>
        </is>
      </c>
      <c r="B12603" t="inlineStr">
        <is>
          <t>Highlights of competitive ball games</t>
        </is>
      </c>
      <c r="C12603"/>
      <c r="D12603"/>
      <c r="E12603" t="inlineStr">
        <is>
          <t>https://www.youtube.com/results?search_query=Highlights+of+competitive+ball+games&amp;sp=EgQgAXAB</t>
        </is>
      </c>
    </row>
    <row r="12604" ht="25.5" customHeight="1">
      <c r="A12604" t="inlineStr">
        <is>
          <t>breaking boards</t>
        </is>
      </c>
      <c r="B12604" t="inlineStr">
        <is>
          <t>How to break boards in martial arts</t>
        </is>
      </c>
      <c r="C12604"/>
      <c r="D12604"/>
      <c r="E12604" t="inlineStr">
        <is>
          <t>https://www.youtube.com/results?search_query=How+to+break+boards+in+martial+arts&amp;sp=EgQgAXAB</t>
        </is>
      </c>
    </row>
    <row r="12605" ht="25.5" customHeight="1">
      <c r="A12605" t="inlineStr">
        <is>
          <t>breaking boards</t>
        </is>
      </c>
      <c r="B12605" t="inlineStr">
        <is>
          <t>Tutorial on breaking boards with your hand</t>
        </is>
      </c>
      <c r="C12605"/>
      <c r="D12605"/>
      <c r="E12605" t="inlineStr">
        <is>
          <t>https://www.youtube.com/results?search_query=Tutorial+on+breaking+boards+with+your+hand&amp;sp=EgQgAXAB</t>
        </is>
      </c>
    </row>
    <row r="12606" ht="25.5" customHeight="1">
      <c r="A12606" t="inlineStr">
        <is>
          <t>breaking boards</t>
        </is>
      </c>
      <c r="B12606" t="inlineStr">
        <is>
          <t>Techniques and tips for breaking boards</t>
        </is>
      </c>
      <c r="C12606"/>
      <c r="D12606"/>
      <c r="E12606" t="inlineStr">
        <is>
          <t>https://www.youtube.com/results?search_query=Techniques+and+tips+for+breaking+boards&amp;sp=EgQgAXAB</t>
        </is>
      </c>
    </row>
    <row r="12607" ht="25.5" customHeight="1">
      <c r="A12607" t="inlineStr">
        <is>
          <t>breaking boards</t>
        </is>
      </c>
      <c r="B12607" t="inlineStr">
        <is>
          <t>Day in the life of a board breaker</t>
        </is>
      </c>
      <c r="C12607"/>
      <c r="D12607"/>
      <c r="E12607" t="inlineStr">
        <is>
          <t>https://www.youtube.com/results?search_query=Day+in+the+life+of+a+board+breaker&amp;sp=EgQgAXAB</t>
        </is>
      </c>
    </row>
    <row r="12608" ht="25.5" customHeight="1">
      <c r="A12608" t="inlineStr">
        <is>
          <t>breaking boards</t>
        </is>
      </c>
      <c r="B12608" t="inlineStr">
        <is>
          <t>Breaking boards in karate tutorial</t>
        </is>
      </c>
      <c r="C12608"/>
      <c r="D12608"/>
      <c r="E12608" t="inlineStr">
        <is>
          <t>https://www.youtube.com/results?search_query=Breaking+boards+in+karate+tutorial&amp;sp=EgQgAXAB</t>
        </is>
      </c>
    </row>
    <row r="12609" ht="25.5" customHeight="1">
      <c r="A12609" t="inlineStr">
        <is>
          <t>breaking boards</t>
        </is>
      </c>
      <c r="B12609" t="inlineStr">
        <is>
          <t>Breaking boards in Taekwondo: stepbystep guide</t>
        </is>
      </c>
      <c r="C12609"/>
      <c r="D12609"/>
      <c r="E12609" t="inlineStr">
        <is>
          <t>https://www.youtube.com/results?search_query=Breaking+boards+in+Taekwondo:+stepbystep+guide&amp;sp=EgQgAXAB</t>
        </is>
      </c>
    </row>
    <row r="12610" ht="25.5" customHeight="1">
      <c r="A12610" t="inlineStr">
        <is>
          <t>breaking boards</t>
        </is>
      </c>
      <c r="B12610" t="inlineStr">
        <is>
          <t>Training vlog: learning to break boards</t>
        </is>
      </c>
      <c r="C12610"/>
      <c r="D12610"/>
      <c r="E12610" t="inlineStr">
        <is>
          <t>https://www.youtube.com/results?search_query=Training+vlog:+learning+to+break+boards&amp;sp=EgQgAXAB</t>
        </is>
      </c>
    </row>
    <row r="12611" ht="25.5" customHeight="1">
      <c r="A12611" t="inlineStr">
        <is>
          <t>breaking boards</t>
        </is>
      </c>
      <c r="B12611" t="inlineStr">
        <is>
          <t>Professional martial artists breaking boards</t>
        </is>
      </c>
      <c r="C12611"/>
      <c r="D12611"/>
      <c r="E12611" t="inlineStr">
        <is>
          <t>https://www.youtube.com/results?search_query=Professional+martial+artists+breaking+boards&amp;sp=EgQgAXAB</t>
        </is>
      </c>
    </row>
    <row r="12612" ht="25.5" customHeight="1">
      <c r="A12612" t="inlineStr">
        <is>
          <t>breaking boards</t>
        </is>
      </c>
      <c r="B12612" t="inlineStr">
        <is>
          <t>Fail compilation: Attempting to break boards</t>
        </is>
      </c>
      <c r="C12612"/>
      <c r="D12612"/>
      <c r="E12612" t="inlineStr">
        <is>
          <t>https://www.youtube.com/results?search_query=Fail+compilation:+Attempting+to+break+boards&amp;sp=EgQgAXAB</t>
        </is>
      </c>
    </row>
    <row r="12613" ht="25.5" customHeight="1">
      <c r="A12613" t="inlineStr">
        <is>
          <t>breaking boards</t>
        </is>
      </c>
      <c r="B12613" t="inlineStr">
        <is>
          <t>Breaking boards: top ways it's done in martial arts</t>
        </is>
      </c>
      <c r="C12613"/>
      <c r="D12613"/>
      <c r="E12613" t="inlineStr">
        <is>
          <t>https://www.youtube.com/results?search_query=Breaking+boards:+top+ways+it's+done+in+martial+arts&amp;sp=EgQgAXAB</t>
        </is>
      </c>
    </row>
    <row r="12614" ht="25.5" customHeight="1">
      <c r="A12614" t="inlineStr">
        <is>
          <t>sparring</t>
        </is>
      </c>
      <c r="B12614" t="inlineStr">
        <is>
          <t>How to spar for beginners</t>
        </is>
      </c>
      <c r="C12614"/>
      <c r="D12614"/>
      <c r="E12614" t="inlineStr">
        <is>
          <t>https://www.youtube.com/results?search_query=How+to+spar+for+beginners&amp;sp=EgQgAXAB</t>
        </is>
      </c>
    </row>
    <row r="12615" ht="25.5" customHeight="1">
      <c r="A12615" t="inlineStr">
        <is>
          <t>sparring</t>
        </is>
      </c>
      <c r="B12615" t="inlineStr">
        <is>
          <t>Techniques for boxing sparring</t>
        </is>
      </c>
      <c r="C12615"/>
      <c r="D12615"/>
      <c r="E12615" t="inlineStr">
        <is>
          <t>https://www.youtube.com/results?search_query=Techniques+for+boxing+sparring&amp;sp=EgQgAXAB</t>
        </is>
      </c>
    </row>
    <row r="12616" ht="25.5" customHeight="1">
      <c r="A12616" t="inlineStr">
        <is>
          <t>sparring</t>
        </is>
      </c>
      <c r="B12616" t="inlineStr">
        <is>
          <t>Day in the life of a professional sparring partner</t>
        </is>
      </c>
      <c r="C12616"/>
      <c r="D12616"/>
      <c r="E12616" t="inlineStr">
        <is>
          <t>https://www.youtube.com/results?search_query=Day+in+the+life+of+a+professional+sparring+partner&amp;sp=EgQgAXAB</t>
        </is>
      </c>
    </row>
    <row r="12617" ht="25.5" customHeight="1">
      <c r="A12617" t="inlineStr">
        <is>
          <t>sparring</t>
        </is>
      </c>
      <c r="B12617" t="inlineStr">
        <is>
          <t>Karate sparring tips and techniques</t>
        </is>
      </c>
      <c r="C12617"/>
      <c r="D12617"/>
      <c r="E12617" t="inlineStr">
        <is>
          <t>https://www.youtube.com/results?search_query=Karate+sparring+tips+and+techniques&amp;sp=EgQgAXAB</t>
        </is>
      </c>
    </row>
    <row r="12618" ht="25.5" customHeight="1">
      <c r="A12618" t="inlineStr">
        <is>
          <t>sparring</t>
        </is>
      </c>
      <c r="B12618" t="inlineStr">
        <is>
          <t>Kickboxing sparring combinations</t>
        </is>
      </c>
      <c r="C12618"/>
      <c r="D12618"/>
      <c r="E12618" t="inlineStr">
        <is>
          <t>https://www.youtube.com/results?search_query=Kickboxing+sparring+combinations&amp;sp=EgQgAXAB</t>
        </is>
      </c>
    </row>
    <row r="12619" ht="25.5" customHeight="1">
      <c r="A12619" t="inlineStr">
        <is>
          <t>sparring</t>
        </is>
      </c>
      <c r="B12619" t="inlineStr">
        <is>
          <t>Sparring training routine for MMA</t>
        </is>
      </c>
      <c r="C12619"/>
      <c r="D12619"/>
      <c r="E12619" t="inlineStr">
        <is>
          <t>https://www.youtube.com/results?search_query=Sparring+training+routine+for+MMA&amp;sp=EgQgAXAB</t>
        </is>
      </c>
    </row>
    <row r="12620" ht="25.5" customHeight="1">
      <c r="A12620" t="inlineStr">
        <is>
          <t>sparring</t>
        </is>
      </c>
      <c r="B12620" t="inlineStr">
        <is>
          <t>Effective defense in sparring</t>
        </is>
      </c>
      <c r="C12620"/>
      <c r="D12620"/>
      <c r="E12620" t="inlineStr">
        <is>
          <t>https://www.youtube.com/results?search_query=Effective+defense+in+sparring&amp;sp=EgQgAXAB</t>
        </is>
      </c>
    </row>
    <row r="12621" ht="25.5" customHeight="1">
      <c r="A12621" t="inlineStr">
        <is>
          <t>sparring</t>
        </is>
      </c>
      <c r="B12621" t="inlineStr">
        <is>
          <t>Safe sparring strategies in combat sports</t>
        </is>
      </c>
      <c r="C12621"/>
      <c r="D12621"/>
      <c r="E12621" t="inlineStr">
        <is>
          <t>https://www.youtube.com/results?search_query=Safe+sparring+strategies+in+combat+sports&amp;sp=EgQgAXAB</t>
        </is>
      </c>
    </row>
    <row r="12622" ht="25.5" customHeight="1">
      <c r="A12622" t="inlineStr">
        <is>
          <t>sparring</t>
        </is>
      </c>
      <c r="B12622" t="inlineStr">
        <is>
          <t>How to improve footwork in sparring</t>
        </is>
      </c>
      <c r="C12622"/>
      <c r="D12622"/>
      <c r="E12622" t="inlineStr">
        <is>
          <t>https://www.youtube.com/results?search_query=How+to+improve+footwork+in+sparring&amp;sp=EgQgAXAB</t>
        </is>
      </c>
    </row>
    <row r="12623" ht="25.5" customHeight="1">
      <c r="A12623" t="inlineStr">
        <is>
          <t>sparring</t>
        </is>
      </c>
      <c r="B12623" t="inlineStr">
        <is>
          <t>Muay Thai sparring drills and techniques</t>
        </is>
      </c>
      <c r="C12623"/>
      <c r="D12623"/>
      <c r="E12623" t="inlineStr">
        <is>
          <t>https://www.youtube.com/results?search_query=Muay+Thai+sparring+drills+and+techniques&amp;sp=EgQgAXAB</t>
        </is>
      </c>
    </row>
    <row r="12624" ht="25.5" customHeight="1">
      <c r="A12624" t="inlineStr">
        <is>
          <t>building sandcastle</t>
        </is>
      </c>
      <c r="B12624" t="inlineStr">
        <is>
          <t>How to build the perfect sandcastle for beginners</t>
        </is>
      </c>
      <c r="C12624"/>
      <c r="D12624"/>
      <c r="E12624" t="inlineStr">
        <is>
          <t>https://www.youtube.com/results?search_query=How+to+build+the+perfect+sandcastle+for+beginners&amp;sp=EgQgAXAB</t>
        </is>
      </c>
    </row>
    <row r="12625" ht="25.5" customHeight="1">
      <c r="A12625" t="inlineStr">
        <is>
          <t>building sandcastle</t>
        </is>
      </c>
      <c r="B12625" t="inlineStr">
        <is>
          <t>Techniques for building a sandcastle</t>
        </is>
      </c>
      <c r="C12625"/>
      <c r="D12625"/>
      <c r="E12625" t="inlineStr">
        <is>
          <t>https://www.youtube.com/results?search_query=Techniques+for+building+a+sandcastle&amp;sp=EgQgAXAB</t>
        </is>
      </c>
    </row>
    <row r="12626" ht="25.5" customHeight="1">
      <c r="A12626" t="inlineStr">
        <is>
          <t>building sandcastle</t>
        </is>
      </c>
      <c r="B12626" t="inlineStr">
        <is>
          <t>Day in the life of a professional sandcastle builder</t>
        </is>
      </c>
      <c r="C12626"/>
      <c r="D12626"/>
      <c r="E12626" t="inlineStr">
        <is>
          <t>https://www.youtube.com/results?search_query=Day+in+the+life+of+a+professional+sandcastle+builder&amp;sp=EgQgAXAB</t>
        </is>
      </c>
    </row>
    <row r="12627" ht="25.5" customHeight="1">
      <c r="A12627" t="inlineStr">
        <is>
          <t>building sandcastle</t>
        </is>
      </c>
      <c r="B12627" t="inlineStr">
        <is>
          <t>Best tools for building a sandcastle</t>
        </is>
      </c>
      <c r="C12627"/>
      <c r="D12627"/>
      <c r="E12627" t="inlineStr">
        <is>
          <t>https://www.youtube.com/results?search_query=Best+tools+for+building+a+sandcastle&amp;sp=EgQgAXAB</t>
        </is>
      </c>
    </row>
    <row r="12628" ht="25.5" customHeight="1">
      <c r="A12628" t="inlineStr">
        <is>
          <t>building sandcastle</t>
        </is>
      </c>
      <c r="B12628" t="inlineStr">
        <is>
          <t>Masterclass on building creative sandcastles</t>
        </is>
      </c>
      <c r="C12628"/>
      <c r="D12628"/>
      <c r="E12628" t="inlineStr">
        <is>
          <t>https://www.youtube.com/results?search_query=Masterclass+on+building+creative+sandcastles&amp;sp=EgQgAXAB</t>
        </is>
      </c>
    </row>
    <row r="12629" ht="25.5" customHeight="1">
      <c r="A12629" t="inlineStr">
        <is>
          <t>building sandcastle</t>
        </is>
      </c>
      <c r="B12629" t="inlineStr">
        <is>
          <t>Building a sandcastle to withstand the waves</t>
        </is>
      </c>
      <c r="C12629"/>
      <c r="D12629"/>
      <c r="E12629" t="inlineStr">
        <is>
          <t>https://www.youtube.com/results?search_query=Building+a+sandcastle+to+withstand+the+waves&amp;sp=EgQgAXAB</t>
        </is>
      </c>
    </row>
    <row r="12630" ht="25.5" customHeight="1">
      <c r="A12630" t="inlineStr">
        <is>
          <t>building sandcastle</t>
        </is>
      </c>
      <c r="B12630" t="inlineStr">
        <is>
          <t>Stepbystep guide on how to build a sandcastle</t>
        </is>
      </c>
      <c r="C12630"/>
      <c r="D12630"/>
      <c r="E12630" t="inlineStr">
        <is>
          <t>https://www.youtube.com/results?search_query=Stepbystep+guide+on+how+to+build+a+sandcastle&amp;sp=EgQgAXAB</t>
        </is>
      </c>
    </row>
    <row r="12631" ht="25.5" customHeight="1">
      <c r="A12631" t="inlineStr">
        <is>
          <t>building sandcastle</t>
        </is>
      </c>
      <c r="B12631" t="inlineStr">
        <is>
          <t>Building giant sandcastles on the beach</t>
        </is>
      </c>
      <c r="C12631"/>
      <c r="D12631"/>
      <c r="E12631" t="inlineStr">
        <is>
          <t>https://www.youtube.com/results?search_query=Building+giant+sandcastles+on+the+beach&amp;sp=EgQgAXAB</t>
        </is>
      </c>
    </row>
    <row r="12632" ht="25.5" customHeight="1">
      <c r="A12632" t="inlineStr">
        <is>
          <t>building sandcastle</t>
        </is>
      </c>
      <c r="B12632" t="inlineStr">
        <is>
          <t>Tips and tricks for constructing sandcastles</t>
        </is>
      </c>
      <c r="C12632"/>
      <c r="D12632"/>
      <c r="E12632" t="inlineStr">
        <is>
          <t>https://www.youtube.com/results?search_query=Tips+and+tricks+for+constructing+sandcastles&amp;sp=EgQgAXAB</t>
        </is>
      </c>
    </row>
    <row r="12633" ht="25.5" customHeight="1">
      <c r="A12633" t="inlineStr">
        <is>
          <t>building sandcastle</t>
        </is>
      </c>
      <c r="B12633" t="inlineStr">
        <is>
          <t>How to build complex sandcastle structures.</t>
        </is>
      </c>
      <c r="C12633"/>
      <c r="D12633"/>
      <c r="E12633" t="inlineStr">
        <is>
          <t>https://www.youtube.com/results?search_query=How+to+build+complex+sandcastle+structures.&amp;sp=EgQgAXAB</t>
        </is>
      </c>
    </row>
    <row r="12634" ht="25.5" customHeight="1">
      <c r="A12634" t="inlineStr">
        <is>
          <t>building lego</t>
        </is>
      </c>
      <c r="B12634" t="inlineStr">
        <is>
          <t>How to build Lego sets for beginners</t>
        </is>
      </c>
      <c r="C12634"/>
      <c r="D12634"/>
      <c r="E12634" t="inlineStr">
        <is>
          <t>https://www.youtube.com/results?search_query=How+to+build+Lego+sets+for+beginners&amp;sp=EgQgAXAB</t>
        </is>
      </c>
    </row>
    <row r="12635" ht="25.5" customHeight="1">
      <c r="A12635" t="inlineStr">
        <is>
          <t>building lego</t>
        </is>
      </c>
      <c r="B12635" t="inlineStr">
        <is>
          <t>Advanced Lego building techniques</t>
        </is>
      </c>
      <c r="C12635"/>
      <c r="D12635"/>
      <c r="E12635" t="inlineStr">
        <is>
          <t>https://www.youtube.com/results?search_query=Advanced+Lego+building+techniques&amp;sp=EgQgAXAB</t>
        </is>
      </c>
    </row>
    <row r="12636" ht="25.5" customHeight="1">
      <c r="A12636" t="inlineStr">
        <is>
          <t>building lego</t>
        </is>
      </c>
      <c r="B12636" t="inlineStr">
        <is>
          <t>Timelapse video of building Lego city</t>
        </is>
      </c>
      <c r="C12636"/>
      <c r="D12636"/>
      <c r="E12636" t="inlineStr">
        <is>
          <t>https://www.youtube.com/results?search_query=Timelapse+video+of+building+Lego+city&amp;sp=EgQgAXAB</t>
        </is>
      </c>
    </row>
    <row r="12637" ht="25.5" customHeight="1">
      <c r="A12637" t="inlineStr">
        <is>
          <t>building lego</t>
        </is>
      </c>
      <c r="B12637" t="inlineStr">
        <is>
          <t>Mistakes to avoid when building Lego sets</t>
        </is>
      </c>
      <c r="C12637"/>
      <c r="D12637"/>
      <c r="E12637" t="inlineStr">
        <is>
          <t>https://www.youtube.com/results?search_query=Mistakes+to+avoid+when+building+Lego+sets&amp;sp=EgQgAXAB</t>
        </is>
      </c>
    </row>
    <row r="12638" ht="25.5" customHeight="1">
      <c r="A12638" t="inlineStr">
        <is>
          <t>building lego</t>
        </is>
      </c>
      <c r="B12638" t="inlineStr">
        <is>
          <t>Day in the life of a Lego Master Builder</t>
        </is>
      </c>
      <c r="C12638"/>
      <c r="D12638"/>
      <c r="E12638" t="inlineStr">
        <is>
          <t>https://www.youtube.com/results?search_query=Day+in+the+life+of+a+Lego+Master+Builder&amp;sp=EgQgAXAB</t>
        </is>
      </c>
    </row>
    <row r="12639" ht="25.5" customHeight="1">
      <c r="A12639" t="inlineStr">
        <is>
          <t>building lego</t>
        </is>
      </c>
      <c r="B12639" t="inlineStr">
        <is>
          <t>Building Lego Star Wars sets tutorial</t>
        </is>
      </c>
      <c r="C12639"/>
      <c r="D12639"/>
      <c r="E12639" t="inlineStr">
        <is>
          <t>https://www.youtube.com/results?search_query=Building+Lego+Star+Wars+sets+tutorial&amp;sp=EgQgAXAB</t>
        </is>
      </c>
    </row>
    <row r="12640" ht="25.5" customHeight="1">
      <c r="A12640" t="inlineStr">
        <is>
          <t>building lego</t>
        </is>
      </c>
      <c r="B12640" t="inlineStr">
        <is>
          <t>Expert tips for building large Lego structures</t>
        </is>
      </c>
      <c r="C12640"/>
      <c r="D12640"/>
      <c r="E12640" t="inlineStr">
        <is>
          <t>https://www.youtube.com/results?search_query=Expert+tips+for+building+large+Lego+structures&amp;sp=EgQgAXAB</t>
        </is>
      </c>
    </row>
    <row r="12641" ht="25.5" customHeight="1">
      <c r="A12641" t="inlineStr">
        <is>
          <t>building lego</t>
        </is>
      </c>
      <c r="B12641" t="inlineStr">
        <is>
          <t>Building and showcasing Lego Technic models</t>
        </is>
      </c>
      <c r="C12641"/>
      <c r="D12641"/>
      <c r="E12641" t="inlineStr">
        <is>
          <t>https://www.youtube.com/results?search_query=Building+and+showcasing+Lego+Technic+models&amp;sp=EgQgAXAB</t>
        </is>
      </c>
    </row>
    <row r="12642" ht="25.5" customHeight="1">
      <c r="A12642" t="inlineStr">
        <is>
          <t>building lego</t>
        </is>
      </c>
      <c r="B12642" t="inlineStr">
        <is>
          <t>Lego building contests and competitions</t>
        </is>
      </c>
      <c r="C12642"/>
      <c r="D12642"/>
      <c r="E12642" t="inlineStr">
        <is>
          <t>https://www.youtube.com/results?search_query=Lego+building+contests+and+competitions&amp;sp=EgQgAXAB</t>
        </is>
      </c>
    </row>
    <row r="12643" ht="25.5" customHeight="1">
      <c r="A12643" t="inlineStr">
        <is>
          <t>building lego</t>
        </is>
      </c>
      <c r="B12643" t="inlineStr">
        <is>
          <t>Creating custom designs with Lego bricks tutorial</t>
        </is>
      </c>
      <c r="C12643"/>
      <c r="D12643"/>
      <c r="E12643" t="inlineStr">
        <is>
          <t>https://www.youtube.com/results?search_query=Creating+custom+designs+with+Lego+bricks+tutorial&amp;sp=EgQgAXAB</t>
        </is>
      </c>
    </row>
    <row r="12644" ht="25.5" customHeight="1">
      <c r="A12644" t="inlineStr">
        <is>
          <t>bulldozing</t>
        </is>
      </c>
      <c r="B12644" t="inlineStr">
        <is>
          <t>How to operate a bulldozer for beginners</t>
        </is>
      </c>
      <c r="C12644"/>
      <c r="D12644"/>
      <c r="E12644" t="inlineStr">
        <is>
          <t>https://www.youtube.com/results?search_query=How+to+operate+a+bulldozer+for+beginners&amp;sp=EgQgAXAB</t>
        </is>
      </c>
    </row>
    <row r="12645" ht="25.5" customHeight="1">
      <c r="A12645" t="inlineStr">
        <is>
          <t>bulldozing</t>
        </is>
      </c>
      <c r="B12645" t="inlineStr">
        <is>
          <t>Day in the life of a bulldozer operator</t>
        </is>
      </c>
      <c r="C12645"/>
      <c r="D12645"/>
      <c r="E12645" t="inlineStr">
        <is>
          <t>https://www.youtube.com/results?search_query=Day+in+the+life+of+a+bulldozer+operator&amp;sp=EgQgAXAB</t>
        </is>
      </c>
    </row>
    <row r="12646" ht="25.5" customHeight="1">
      <c r="A12646" t="inlineStr">
        <is>
          <t>bulldozing</t>
        </is>
      </c>
      <c r="B12646" t="inlineStr">
        <is>
          <t>Bulldozing techniques explained</t>
        </is>
      </c>
      <c r="C12646"/>
      <c r="D12646"/>
      <c r="E12646" t="inlineStr">
        <is>
          <t>https://www.youtube.com/results?search_query=Bulldozing+techniques+explained&amp;sp=EgQgAXAB</t>
        </is>
      </c>
    </row>
    <row r="12647" ht="25.5" customHeight="1">
      <c r="A12647" t="inlineStr">
        <is>
          <t>bulldozing</t>
        </is>
      </c>
      <c r="B12647" t="inlineStr">
        <is>
          <t>Understanding the mechanics of a bulldozer</t>
        </is>
      </c>
      <c r="C12647"/>
      <c r="D12647"/>
      <c r="E12647" t="inlineStr">
        <is>
          <t>https://www.youtube.com/results?search_query=Understanding+the+mechanics+of+a+bulldozer&amp;sp=EgQgAXAB</t>
        </is>
      </c>
    </row>
    <row r="12648" ht="25.5" customHeight="1">
      <c r="A12648" t="inlineStr">
        <is>
          <t>bulldozing</t>
        </is>
      </c>
      <c r="B12648" t="inlineStr">
        <is>
          <t>Bulldozing effects on the environment</t>
        </is>
      </c>
      <c r="C12648"/>
      <c r="D12648"/>
      <c r="E12648" t="inlineStr">
        <is>
          <t>https://www.youtube.com/results?search_query=Bulldozing+effects+on+the+environment&amp;sp=EgQgAXAB</t>
        </is>
      </c>
    </row>
    <row r="12649" ht="25.5" customHeight="1">
      <c r="A12649" t="inlineStr">
        <is>
          <t>bulldozing</t>
        </is>
      </c>
      <c r="B12649" t="inlineStr">
        <is>
          <t>How bulldozers are used in construction</t>
        </is>
      </c>
      <c r="C12649"/>
      <c r="D12649"/>
      <c r="E12649" t="inlineStr">
        <is>
          <t>https://www.youtube.com/results?search_query=How+bulldozers+are+used+in+construction&amp;sp=EgQgAXAB</t>
        </is>
      </c>
    </row>
    <row r="12650" ht="25.5" customHeight="1">
      <c r="A12650" t="inlineStr">
        <is>
          <t>bulldozing</t>
        </is>
      </c>
      <c r="B12650" t="inlineStr">
        <is>
          <t>Bulldozing safety measures</t>
        </is>
      </c>
      <c r="C12650"/>
      <c r="D12650"/>
      <c r="E12650" t="inlineStr">
        <is>
          <t>https://www.youtube.com/results?search_query=Bulldozing+safety+measures&amp;sp=EgQgAXAB</t>
        </is>
      </c>
    </row>
    <row r="12651" ht="25.5" customHeight="1">
      <c r="A12651" t="inlineStr">
        <is>
          <t>bulldozing</t>
        </is>
      </c>
      <c r="B12651" t="inlineStr">
        <is>
          <t>The science behind how bulldozers work</t>
        </is>
      </c>
      <c r="C12651"/>
      <c r="D12651"/>
      <c r="E12651" t="inlineStr">
        <is>
          <t>https://www.youtube.com/results?search_query=The+science+behind+how+bulldozers+work&amp;sp=EgQgAXAB</t>
        </is>
      </c>
    </row>
    <row r="12652" ht="25.5" customHeight="1">
      <c r="A12652" t="inlineStr">
        <is>
          <t>bulldozing</t>
        </is>
      </c>
      <c r="B12652" t="inlineStr">
        <is>
          <t>Best practices for bulldozing</t>
        </is>
      </c>
      <c r="C12652"/>
      <c r="D12652"/>
      <c r="E12652" t="inlineStr">
        <is>
          <t>https://www.youtube.com/results?search_query=Best+practices+for+bulldozing&amp;sp=EgQgAXAB</t>
        </is>
      </c>
    </row>
    <row r="12653" ht="25.5" customHeight="1">
      <c r="A12653" t="inlineStr">
        <is>
          <t>bulldozing</t>
        </is>
      </c>
      <c r="B12653" t="inlineStr">
        <is>
          <t>Steps to maintain a bulldozer</t>
        </is>
      </c>
      <c r="C12653"/>
      <c r="D12653"/>
      <c r="E12653" t="inlineStr">
        <is>
          <t>https://www.youtube.com/results?search_query=Steps+to+maintain+a+bulldozer&amp;sp=EgQgAXAB</t>
        </is>
      </c>
    </row>
    <row r="12654" ht="25.5" customHeight="1">
      <c r="A12654" t="inlineStr">
        <is>
          <t>bull fighting</t>
        </is>
      </c>
      <c r="B12654" t="inlineStr">
        <is>
          <t>How to become a bull fighter</t>
        </is>
      </c>
      <c r="C12654"/>
      <c r="D12654"/>
      <c r="E12654" t="inlineStr">
        <is>
          <t>https://www.youtube.com/results?search_query=How+to+become+a+bull+fighter&amp;sp=EgQgAXAB</t>
        </is>
      </c>
    </row>
    <row r="12655" ht="25.5" customHeight="1">
      <c r="A12655" t="inlineStr">
        <is>
          <t>bull fighting</t>
        </is>
      </c>
      <c r="B12655" t="inlineStr">
        <is>
          <t>Day in the life of a bull fighter</t>
        </is>
      </c>
      <c r="C12655"/>
      <c r="D12655"/>
      <c r="E12655" t="inlineStr">
        <is>
          <t>https://www.youtube.com/results?search_query=Day+in+the+life+of+a+bull+fighter&amp;sp=EgQgAXAB</t>
        </is>
      </c>
    </row>
    <row r="12656" ht="25.5" customHeight="1">
      <c r="A12656" t="inlineStr">
        <is>
          <t>bull fighting</t>
        </is>
      </c>
      <c r="B12656" t="inlineStr">
        <is>
          <t>Bull fighting techniques</t>
        </is>
      </c>
      <c r="C12656"/>
      <c r="D12656"/>
      <c r="E12656" t="inlineStr">
        <is>
          <t>https://www.youtube.com/results?search_query=Bull+fighting+techniques&amp;sp=EgQgAXAB</t>
        </is>
      </c>
    </row>
    <row r="12657" ht="25.5" customHeight="1">
      <c r="A12657" t="inlineStr">
        <is>
          <t>bull fighting</t>
        </is>
      </c>
      <c r="B12657" t="inlineStr">
        <is>
          <t>Training for bull fighting</t>
        </is>
      </c>
      <c r="C12657"/>
      <c r="D12657"/>
      <c r="E12657" t="inlineStr">
        <is>
          <t>https://www.youtube.com/results?search_query=Training+for+bull+fighting&amp;sp=EgQgAXAB</t>
        </is>
      </c>
    </row>
    <row r="12658" ht="25.5" customHeight="1">
      <c r="A12658" t="inlineStr">
        <is>
          <t>bull fighting</t>
        </is>
      </c>
      <c r="B12658" t="inlineStr">
        <is>
          <t>Bull fighting safety measures</t>
        </is>
      </c>
      <c r="C12658"/>
      <c r="D12658"/>
      <c r="E12658" t="inlineStr">
        <is>
          <t>https://www.youtube.com/results?search_query=Bull+fighting+safety+measures&amp;sp=EgQgAXAB</t>
        </is>
      </c>
    </row>
    <row r="12659" ht="25.5" customHeight="1">
      <c r="A12659" t="inlineStr">
        <is>
          <t>bull fighting</t>
        </is>
      </c>
      <c r="B12659" t="inlineStr">
        <is>
          <t>Famous bull fighting matches</t>
        </is>
      </c>
      <c r="C12659"/>
      <c r="D12659"/>
      <c r="E12659" t="inlineStr">
        <is>
          <t>https://www.youtube.com/results?search_query=Famous+bull+fighting+matches&amp;sp=EgQgAXAB</t>
        </is>
      </c>
    </row>
    <row r="12660" ht="25.5" customHeight="1">
      <c r="A12660" t="inlineStr">
        <is>
          <t>bull fighting</t>
        </is>
      </c>
      <c r="B12660" t="inlineStr">
        <is>
          <t>Bull fighting tricks and tips</t>
        </is>
      </c>
      <c r="C12660"/>
      <c r="D12660"/>
      <c r="E12660" t="inlineStr">
        <is>
          <t>https://www.youtube.com/results?search_query=Bull+fighting+tricks+and+tips&amp;sp=EgQgAXAB</t>
        </is>
      </c>
    </row>
    <row r="12661" ht="25.5" customHeight="1">
      <c r="A12661" t="inlineStr">
        <is>
          <t>bull fighting</t>
        </is>
      </c>
      <c r="B12661" t="inlineStr">
        <is>
          <t>History of bull fighting</t>
        </is>
      </c>
      <c r="C12661"/>
      <c r="D12661"/>
      <c r="E12661" t="inlineStr">
        <is>
          <t>https://www.youtube.com/results?search_query=History+of+bull+fighting&amp;sp=EgQgAXAB</t>
        </is>
      </c>
    </row>
    <row r="12662" ht="25.5" customHeight="1">
      <c r="A12662" t="inlineStr">
        <is>
          <t>bull fighting</t>
        </is>
      </c>
      <c r="B12662" t="inlineStr">
        <is>
          <t>Bull fighting cultural significance</t>
        </is>
      </c>
      <c r="C12662"/>
      <c r="D12662"/>
      <c r="E12662" t="inlineStr">
        <is>
          <t>https://www.youtube.com/results?search_query=Bull+fighting+cultural+significance&amp;sp=EgQgAXAB</t>
        </is>
      </c>
    </row>
    <row r="12663" ht="25.5" customHeight="1">
      <c r="A12663" t="inlineStr">
        <is>
          <t>bull fighting</t>
        </is>
      </c>
      <c r="B12663" t="inlineStr">
        <is>
          <t>Debate on bull fighting ethics</t>
        </is>
      </c>
      <c r="C12663"/>
      <c r="D12663"/>
      <c r="E12663" t="inlineStr">
        <is>
          <t>https://www.youtube.com/results?search_query=Debate+on+bull+fighting+ethics&amp;sp=EgQgAXAB</t>
        </is>
      </c>
    </row>
    <row r="12664" ht="25.5" customHeight="1">
      <c r="A12664" t="inlineStr">
        <is>
          <t>burping</t>
        </is>
      </c>
      <c r="B12664" t="inlineStr">
        <is>
          <t>How to burp properly</t>
        </is>
      </c>
      <c r="C12664"/>
      <c r="D12664"/>
      <c r="E12664" t="inlineStr">
        <is>
          <t>https://www.youtube.com/results?search_query=How+to+burp+properly&amp;sp=EgQgAXAB</t>
        </is>
      </c>
    </row>
    <row r="12665" ht="25.5" customHeight="1">
      <c r="A12665" t="inlineStr">
        <is>
          <t>burping</t>
        </is>
      </c>
      <c r="B12665" t="inlineStr">
        <is>
          <t>Techniques for burping a newborn baby</t>
        </is>
      </c>
      <c r="C12665"/>
      <c r="D12665"/>
      <c r="E12665" t="inlineStr">
        <is>
          <t>https://www.youtube.com/results?search_query=Techniques+for+burping+a+newborn+baby&amp;sp=EgQgAXAB</t>
        </is>
      </c>
    </row>
    <row r="12666" ht="25.5" customHeight="1">
      <c r="A12666" t="inlineStr">
        <is>
          <t>burping</t>
        </is>
      </c>
      <c r="B12666" t="inlineStr">
        <is>
          <t>Day in the life of a gastroenterologist and burping</t>
        </is>
      </c>
      <c r="C12666"/>
      <c r="D12666"/>
      <c r="E12666" t="inlineStr">
        <is>
          <t>https://www.youtube.com/results?search_query=Day+in+the+life+of+a+gastroenterologist+and+burping&amp;sp=EgQgAXAB</t>
        </is>
      </c>
    </row>
    <row r="12667" ht="25.5" customHeight="1">
      <c r="A12667" t="inlineStr">
        <is>
          <t>burping</t>
        </is>
      </c>
      <c r="B12667" t="inlineStr">
        <is>
          <t>Reasons why excessive burping happens</t>
        </is>
      </c>
      <c r="C12667"/>
      <c r="D12667"/>
      <c r="E12667" t="inlineStr">
        <is>
          <t>https://www.youtube.com/results?search_query=Reasons+why+excessive+burping+happens&amp;sp=EgQgAXAB</t>
        </is>
      </c>
    </row>
    <row r="12668" ht="25.5" customHeight="1">
      <c r="A12668" t="inlineStr">
        <is>
          <t>burping</t>
        </is>
      </c>
      <c r="B12668" t="inlineStr">
        <is>
          <t>Home remedies to stop burping</t>
        </is>
      </c>
      <c r="C12668"/>
      <c r="D12668"/>
      <c r="E12668" t="inlineStr">
        <is>
          <t>https://www.youtube.com/results?search_query=Home+remedies+to+stop+burping&amp;sp=EgQgAXAB</t>
        </is>
      </c>
    </row>
    <row r="12669" ht="25.5" customHeight="1">
      <c r="A12669" t="inlineStr">
        <is>
          <t>burping</t>
        </is>
      </c>
      <c r="B12669" t="inlineStr">
        <is>
          <t>Scientific explanation of why we burp</t>
        </is>
      </c>
      <c r="C12669"/>
      <c r="D12669"/>
      <c r="E12669" t="inlineStr">
        <is>
          <t>https://www.youtube.com/results?search_query=Scientific+explanation+of+why+we+burp&amp;sp=EgQgAXAB</t>
        </is>
      </c>
    </row>
    <row r="12670" ht="25.5" customHeight="1">
      <c r="A12670" t="inlineStr">
        <is>
          <t>burping</t>
        </is>
      </c>
      <c r="B12670" t="inlineStr">
        <is>
          <t>How to burp your baby safely</t>
        </is>
      </c>
      <c r="C12670"/>
      <c r="D12670"/>
      <c r="E12670" t="inlineStr">
        <is>
          <t>https://www.youtube.com/results?search_query=How+to+burp+your+baby+safely&amp;sp=EgQgAXAB</t>
        </is>
      </c>
    </row>
    <row r="12671" ht="25.5" customHeight="1">
      <c r="A12671" t="inlineStr">
        <is>
          <t>burping</t>
        </is>
      </c>
      <c r="B12671" t="inlineStr">
        <is>
          <t>Funny burping contests compilation</t>
        </is>
      </c>
      <c r="C12671"/>
      <c r="D12671"/>
      <c r="E12671" t="inlineStr">
        <is>
          <t>https://www.youtube.com/results?search_query=Funny+burping+contests+compilation&amp;sp=EgQgAXAB</t>
        </is>
      </c>
    </row>
    <row r="12672" ht="25.5" customHeight="1">
      <c r="A12672" t="inlineStr">
        <is>
          <t>burping</t>
        </is>
      </c>
      <c r="B12672" t="inlineStr">
        <is>
          <t>World record for the loudest burp</t>
        </is>
      </c>
      <c r="C12672"/>
      <c r="D12672"/>
      <c r="E12672" t="inlineStr">
        <is>
          <t>https://www.youtube.com/results?search_query=World+record+for+the+loudest+burp&amp;sp=EgQgAXAB</t>
        </is>
      </c>
    </row>
    <row r="12673" ht="25.5" customHeight="1">
      <c r="A12673" t="inlineStr">
        <is>
          <t>burping</t>
        </is>
      </c>
      <c r="B12673" t="inlineStr">
        <is>
          <t>Burping etiquette and manners around the world</t>
        </is>
      </c>
      <c r="C12673"/>
      <c r="D12673"/>
      <c r="E12673" t="inlineStr">
        <is>
          <t>https://www.youtube.com/results?search_query=Burping+etiquette+and+manners+around+the+world&amp;sp=EgQgAXAB</t>
        </is>
      </c>
    </row>
    <row r="12674" ht="25.5" customHeight="1">
      <c r="A12674" t="inlineStr">
        <is>
          <t>calculating</t>
        </is>
      </c>
      <c r="B12674" t="inlineStr">
        <is>
          <t>How to perform basic calculations</t>
        </is>
      </c>
      <c r="C12674"/>
      <c r="D12674"/>
      <c r="E12674" t="inlineStr">
        <is>
          <t>https://www.youtube.com/results?search_query=How+to+perform+basic+calculations&amp;sp=EgQgAXAB</t>
        </is>
      </c>
    </row>
    <row r="12675" ht="25.5" customHeight="1">
      <c r="A12675" t="inlineStr">
        <is>
          <t>calculating</t>
        </is>
      </c>
      <c r="B12675" t="inlineStr">
        <is>
          <t>Mastering calculations for beginners</t>
        </is>
      </c>
      <c r="C12675"/>
      <c r="D12675"/>
      <c r="E12675" t="inlineStr">
        <is>
          <t>https://www.youtube.com/results?search_query=Mastering+calculations+for+beginners&amp;sp=EgQgAXAB</t>
        </is>
      </c>
    </row>
    <row r="12676" ht="25.5" customHeight="1">
      <c r="A12676" t="inlineStr">
        <is>
          <t>calculating</t>
        </is>
      </c>
      <c r="B12676" t="inlineStr">
        <is>
          <t>Guide to calculating percentages</t>
        </is>
      </c>
      <c r="C12676"/>
      <c r="D12676"/>
      <c r="E12676" t="inlineStr">
        <is>
          <t>https://www.youtube.com/results?search_query=Guide+to+calculating+percentages&amp;sp=EgQgAXAB</t>
        </is>
      </c>
    </row>
    <row r="12677" ht="25.5" customHeight="1">
      <c r="A12677" t="inlineStr">
        <is>
          <t>calculating</t>
        </is>
      </c>
      <c r="B12677" t="inlineStr">
        <is>
          <t>Day in the life of a mathematician: Calculating equations</t>
        </is>
      </c>
      <c r="C12677"/>
      <c r="D12677"/>
      <c r="E12677" t="inlineStr">
        <is>
          <t>https://www.youtube.com/results?search_query=Day+in+the+life+of+a+mathematician:+Calculating+equations&amp;sp=EgQgAXAB</t>
        </is>
      </c>
    </row>
    <row r="12678" ht="25.5" customHeight="1">
      <c r="A12678" t="inlineStr">
        <is>
          <t>calculating</t>
        </is>
      </c>
      <c r="B12678" t="inlineStr">
        <is>
          <t>Advanced calculations tutorial</t>
        </is>
      </c>
      <c r="C12678"/>
      <c r="D12678"/>
      <c r="E12678" t="inlineStr">
        <is>
          <t>https://www.youtube.com/results?search_query=Advanced+calculations+tutorial&amp;sp=EgQgAXAB</t>
        </is>
      </c>
    </row>
    <row r="12679" ht="25.5" customHeight="1">
      <c r="A12679" t="inlineStr">
        <is>
          <t>calculating</t>
        </is>
      </c>
      <c r="B12679" t="inlineStr">
        <is>
          <t>Understanding principles of business calculations</t>
        </is>
      </c>
      <c r="C12679"/>
      <c r="D12679"/>
      <c r="E12679" t="inlineStr">
        <is>
          <t>https://www.youtube.com/results?search_query=Understanding+principles+of+business+calculations&amp;sp=EgQgAXAB</t>
        </is>
      </c>
    </row>
    <row r="12680" ht="25.5" customHeight="1">
      <c r="A12680" t="inlineStr">
        <is>
          <t>calculating</t>
        </is>
      </c>
      <c r="B12680" t="inlineStr">
        <is>
          <t>How to calculate efficiently and quickly</t>
        </is>
      </c>
      <c r="C12680"/>
      <c r="D12680"/>
      <c r="E12680" t="inlineStr">
        <is>
          <t>https://www.youtube.com/results?search_query=How+to+calculate+efficiently+and+quickly&amp;sp=EgQgAXAB</t>
        </is>
      </c>
    </row>
    <row r="12681" ht="25.5" customHeight="1">
      <c r="A12681" t="inlineStr">
        <is>
          <t>calculating</t>
        </is>
      </c>
      <c r="B12681" t="inlineStr">
        <is>
          <t>Becoming proficient in calculations: step by step guide</t>
        </is>
      </c>
      <c r="C12681"/>
      <c r="D12681"/>
      <c r="E12681" t="inlineStr">
        <is>
          <t>https://www.youtube.com/results?search_query=Becoming+proficient+in+calculations:+step+by+step+guide&amp;sp=EgQgAXAB</t>
        </is>
      </c>
    </row>
    <row r="12682" ht="25.5" customHeight="1">
      <c r="A12682" t="inlineStr">
        <is>
          <t>calculating</t>
        </is>
      </c>
      <c r="B12682" t="inlineStr">
        <is>
          <t>How to use calculating tools online</t>
        </is>
      </c>
      <c r="C12682"/>
      <c r="D12682"/>
      <c r="E12682" t="inlineStr">
        <is>
          <t>https://www.youtube.com/results?search_query=How+to+use+calculating+tools+online&amp;sp=EgQgAXAB</t>
        </is>
      </c>
    </row>
    <row r="12683" ht="25.5" customHeight="1">
      <c r="A12683" t="inlineStr">
        <is>
          <t>calculating</t>
        </is>
      </c>
      <c r="B12683" t="inlineStr">
        <is>
          <t>Secrets of accurate calculations</t>
        </is>
      </c>
      <c r="C12683"/>
      <c r="D12683"/>
      <c r="E12683" t="inlineStr">
        <is>
          <t>https://www.youtube.com/results?search_query=Secrets+of+accurate+calculations&amp;sp=EgQgAXAB</t>
        </is>
      </c>
    </row>
    <row r="12684" ht="25.5" customHeight="1">
      <c r="A12684" t="inlineStr">
        <is>
          <t>carving ice</t>
        </is>
      </c>
      <c r="B12684" t="inlineStr">
        <is>
          <t>How to carve ice sculptures for beginners</t>
        </is>
      </c>
      <c r="C12684"/>
      <c r="D12684"/>
      <c r="E12684" t="inlineStr">
        <is>
          <t>https://www.youtube.com/results?search_query=How+to+carve+ice+sculptures+for+beginners&amp;sp=EgQgAXAB</t>
        </is>
      </c>
    </row>
    <row r="12685" ht="25.5" customHeight="1">
      <c r="A12685" t="inlineStr">
        <is>
          <t>carving ice</t>
        </is>
      </c>
      <c r="B12685" t="inlineStr">
        <is>
          <t>Masterclass on ice carving</t>
        </is>
      </c>
      <c r="C12685"/>
      <c r="D12685"/>
      <c r="E12685" t="inlineStr">
        <is>
          <t>https://www.youtube.com/results?search_query=Masterclass+on+ice+carving&amp;sp=EgQgAXAB</t>
        </is>
      </c>
    </row>
    <row r="12686" ht="25.5" customHeight="1">
      <c r="A12686" t="inlineStr">
        <is>
          <t>carving ice</t>
        </is>
      </c>
      <c r="B12686" t="inlineStr">
        <is>
          <t>Ice carving techniques step by step</t>
        </is>
      </c>
      <c r="C12686"/>
      <c r="D12686"/>
      <c r="E12686" t="inlineStr">
        <is>
          <t>https://www.youtube.com/results?search_query=Ice+carving+techniques+step+by+step&amp;sp=EgQgAXAB</t>
        </is>
      </c>
    </row>
    <row r="12687" ht="25.5" customHeight="1">
      <c r="A12687" t="inlineStr">
        <is>
          <t>carving ice</t>
        </is>
      </c>
      <c r="B12687" t="inlineStr">
        <is>
          <t>Professional ice sculpture carving process</t>
        </is>
      </c>
      <c r="C12687"/>
      <c r="D12687"/>
      <c r="E12687" t="inlineStr">
        <is>
          <t>https://www.youtube.com/results?search_query=Professional+ice+sculpture+carving+process&amp;sp=EgQgAXAB</t>
        </is>
      </c>
    </row>
    <row r="12688" ht="25.5" customHeight="1">
      <c r="A12688" t="inlineStr">
        <is>
          <t>carving ice</t>
        </is>
      </c>
      <c r="B12688" t="inlineStr">
        <is>
          <t>Ice carving tools and how to use them</t>
        </is>
      </c>
      <c r="C12688"/>
      <c r="D12688"/>
      <c r="E12688" t="inlineStr">
        <is>
          <t>https://www.youtube.com/results?search_query=Ice+carving+tools+and+how+to+use+them&amp;sp=EgQgAXAB</t>
        </is>
      </c>
    </row>
    <row r="12689" ht="25.5" customHeight="1">
      <c r="A12689" t="inlineStr">
        <is>
          <t>carving ice</t>
        </is>
      </c>
      <c r="B12689" t="inlineStr">
        <is>
          <t>Day in the life of an ice sculptor</t>
        </is>
      </c>
      <c r="C12689"/>
      <c r="D12689"/>
      <c r="E12689" t="inlineStr">
        <is>
          <t>https://www.youtube.com/results?search_query=Day+in+the+life+of+an+ice+sculptor&amp;sp=EgQgAXAB</t>
        </is>
      </c>
    </row>
    <row r="12690" ht="25.5" customHeight="1">
      <c r="A12690" t="inlineStr">
        <is>
          <t>carving ice</t>
        </is>
      </c>
      <c r="B12690" t="inlineStr">
        <is>
          <t>Comparing ice carving techniques</t>
        </is>
      </c>
      <c r="C12690"/>
      <c r="D12690"/>
      <c r="E12690" t="inlineStr">
        <is>
          <t>https://www.youtube.com/results?search_query=Comparing+ice+carving+techniques&amp;sp=EgQgAXAB</t>
        </is>
      </c>
    </row>
    <row r="12691" ht="25.5" customHeight="1">
      <c r="A12691" t="inlineStr">
        <is>
          <t>carving ice</t>
        </is>
      </c>
      <c r="B12691" t="inlineStr">
        <is>
          <t>Ice carving competitions highlights</t>
        </is>
      </c>
      <c r="C12691"/>
      <c r="D12691"/>
      <c r="E12691" t="inlineStr">
        <is>
          <t>https://www.youtube.com/results?search_query=Ice+carving+competitions+highlights&amp;sp=EgQgAXAB</t>
        </is>
      </c>
    </row>
    <row r="12692" ht="25.5" customHeight="1">
      <c r="A12692" t="inlineStr">
        <is>
          <t>carving ice</t>
        </is>
      </c>
      <c r="B12692" t="inlineStr">
        <is>
          <t>Tips and tricks for easy ice carving</t>
        </is>
      </c>
      <c r="C12692"/>
      <c r="D12692"/>
      <c r="E12692" t="inlineStr">
        <is>
          <t>https://www.youtube.com/results?search_query=Tips+and+tricks+for+easy+ice+carving&amp;sp=EgQgAXAB</t>
        </is>
      </c>
    </row>
    <row r="12693" ht="25.5" customHeight="1">
      <c r="A12693" t="inlineStr">
        <is>
          <t>carving ice</t>
        </is>
      </c>
      <c r="B12693" t="inlineStr">
        <is>
          <t>Creating intricate designs in ice carving</t>
        </is>
      </c>
      <c r="C12693"/>
      <c r="D12693"/>
      <c r="E12693" t="inlineStr">
        <is>
          <t>https://www.youtube.com/results?search_query=Creating+intricate+designs+in+ice+carving&amp;sp=EgQgAXAB</t>
        </is>
      </c>
    </row>
    <row r="12694" ht="25.5" customHeight="1">
      <c r="A12694" t="inlineStr">
        <is>
          <t>card stacking</t>
        </is>
      </c>
      <c r="B12694" t="inlineStr">
        <is>
          <t>How to do card stacking for beginners</t>
        </is>
      </c>
      <c r="C12694"/>
      <c r="D12694"/>
      <c r="E12694" t="inlineStr">
        <is>
          <t>https://www.youtube.com/results?search_query=How+to+do+card+stacking+for+beginners&amp;sp=EgQgAXAB</t>
        </is>
      </c>
    </row>
    <row r="12695" ht="25.5" customHeight="1">
      <c r="A12695" t="inlineStr">
        <is>
          <t>card stacking</t>
        </is>
      </c>
      <c r="B12695" t="inlineStr">
        <is>
          <t>Advanced techniques in card stacking</t>
        </is>
      </c>
      <c r="C12695"/>
      <c r="D12695"/>
      <c r="E12695" t="inlineStr">
        <is>
          <t>https://www.youtube.com/results?search_query=Advanced+techniques+in+card+stacking&amp;sp=EgQgAXAB</t>
        </is>
      </c>
    </row>
    <row r="12696" ht="25.5" customHeight="1">
      <c r="A12696" t="inlineStr">
        <is>
          <t>card stacking</t>
        </is>
      </c>
      <c r="B12696" t="inlineStr">
        <is>
          <t>Card stacking world record attempts</t>
        </is>
      </c>
      <c r="C12696"/>
      <c r="D12696"/>
      <c r="E12696" t="inlineStr">
        <is>
          <t>https://www.youtube.com/results?search_query=Card+stacking+world+record+attempts&amp;sp=EgQgAXAB</t>
        </is>
      </c>
    </row>
    <row r="12697" ht="25.5" customHeight="1">
      <c r="A12697" t="inlineStr">
        <is>
          <t>card stacking</t>
        </is>
      </c>
      <c r="B12697" t="inlineStr">
        <is>
          <t>Day in the life of a professional card stacker</t>
        </is>
      </c>
      <c r="C12697"/>
      <c r="D12697"/>
      <c r="E12697" t="inlineStr">
        <is>
          <t>https://www.youtube.com/results?search_query=Day+in+the+life+of+a+professional+card+stacker&amp;sp=EgQgAXAB</t>
        </is>
      </c>
    </row>
    <row r="12698" ht="25.5" customHeight="1">
      <c r="A12698" t="inlineStr">
        <is>
          <t>card stacking</t>
        </is>
      </c>
      <c r="B12698" t="inlineStr">
        <is>
          <t>DIY card stacking designs and tricks</t>
        </is>
      </c>
      <c r="C12698"/>
      <c r="D12698"/>
      <c r="E12698" t="inlineStr">
        <is>
          <t>https://www.youtube.com/results?search_query=DIY+card+stacking+designs+and+tricks&amp;sp=EgQgAXAB</t>
        </is>
      </c>
    </row>
    <row r="12699" ht="25.5" customHeight="1">
      <c r="A12699" t="inlineStr">
        <is>
          <t>card stacking</t>
        </is>
      </c>
      <c r="B12699" t="inlineStr">
        <is>
          <t>Step by step guide to card stacking</t>
        </is>
      </c>
      <c r="C12699"/>
      <c r="D12699"/>
      <c r="E12699" t="inlineStr">
        <is>
          <t>https://www.youtube.com/results?search_query=Step+by+step+guide+to+card+stacking&amp;sp=EgQgAXAB</t>
        </is>
      </c>
    </row>
    <row r="12700" ht="25.5" customHeight="1">
      <c r="A12700" t="inlineStr">
        <is>
          <t>card stacking</t>
        </is>
      </c>
      <c r="B12700" t="inlineStr">
        <is>
          <t>Indepth tutorial on card stacking</t>
        </is>
      </c>
      <c r="C12700"/>
      <c r="D12700"/>
      <c r="E12700" t="inlineStr">
        <is>
          <t>https://www.youtube.com/results?search_query=Indepth+tutorial+on+card+stacking&amp;sp=EgQgAXAB</t>
        </is>
      </c>
    </row>
    <row r="12701" ht="25.5" customHeight="1">
      <c r="A12701" t="inlineStr">
        <is>
          <t>card stacking</t>
        </is>
      </c>
      <c r="B12701" t="inlineStr">
        <is>
          <t>Mastering the art of card stacking</t>
        </is>
      </c>
      <c r="C12701"/>
      <c r="D12701"/>
      <c r="E12701" t="inlineStr">
        <is>
          <t>https://www.youtube.com/results?search_query=Mastering+the+art+of+card+stacking&amp;sp=EgQgAXAB</t>
        </is>
      </c>
    </row>
    <row r="12702" ht="25.5" customHeight="1">
      <c r="A12702" t="inlineStr">
        <is>
          <t>card stacking</t>
        </is>
      </c>
      <c r="B12702" t="inlineStr">
        <is>
          <t>Keys to successful card stacking</t>
        </is>
      </c>
      <c r="C12702"/>
      <c r="D12702"/>
      <c r="E12702" t="inlineStr">
        <is>
          <t>https://www.youtube.com/results?search_query=Keys+to+successful+card+stacking&amp;sp=EgQgAXAB</t>
        </is>
      </c>
    </row>
    <row r="12703" ht="25.5" customHeight="1">
      <c r="A12703" t="inlineStr">
        <is>
          <t>card stacking</t>
        </is>
      </c>
      <c r="B12703" t="inlineStr">
        <is>
          <t>Inventive card stacking shapes and methods.</t>
        </is>
      </c>
      <c r="C12703"/>
      <c r="D12703"/>
      <c r="E12703" t="inlineStr">
        <is>
          <t>https://www.youtube.com/results?search_query=Inventive+card+stacking+shapes+and+methods.&amp;sp=EgQgAXAB</t>
        </is>
      </c>
    </row>
    <row r="12704" ht="25.5" customHeight="1">
      <c r="A12704" t="inlineStr">
        <is>
          <t>catching or throwing frisbee</t>
        </is>
      </c>
      <c r="B12704" t="inlineStr">
        <is>
          <t>How to catch a frisbee for beginners</t>
        </is>
      </c>
      <c r="C12704"/>
      <c r="D12704"/>
      <c r="E12704" t="inlineStr">
        <is>
          <t>https://www.youtube.com/results?search_query=How+to+catch+a+frisbee+for+beginners&amp;sp=EgQgAXAB</t>
        </is>
      </c>
    </row>
    <row r="12705" ht="25.5" customHeight="1">
      <c r="A12705" t="inlineStr">
        <is>
          <t>catching or throwing frisbee</t>
        </is>
      </c>
      <c r="B12705" t="inlineStr">
        <is>
          <t>Proper techniques for throwing a frisbee</t>
        </is>
      </c>
      <c r="C12705"/>
      <c r="D12705"/>
      <c r="E12705" t="inlineStr">
        <is>
          <t>https://www.youtube.com/results?search_query=Proper+techniques+for+throwing+a+frisbee&amp;sp=EgQgAXAB</t>
        </is>
      </c>
    </row>
    <row r="12706" ht="25.5" customHeight="1">
      <c r="A12706" t="inlineStr">
        <is>
          <t>catching or throwing frisbee</t>
        </is>
      </c>
      <c r="B12706" t="inlineStr">
        <is>
          <t>Frisbee throwing and catching tutorials</t>
        </is>
      </c>
      <c r="C12706"/>
      <c r="D12706"/>
      <c r="E12706" t="inlineStr">
        <is>
          <t>https://www.youtube.com/results?search_query=Frisbee+throwing+and+catching+tutorials&amp;sp=EgQgAXAB</t>
        </is>
      </c>
    </row>
    <row r="12707" ht="25.5" customHeight="1">
      <c r="A12707" t="inlineStr">
        <is>
          <t>catching or throwing frisbee</t>
        </is>
      </c>
      <c r="B12707" t="inlineStr">
        <is>
          <t>Advanced frisbee throw techniques</t>
        </is>
      </c>
      <c r="C12707"/>
      <c r="D12707"/>
      <c r="E12707" t="inlineStr">
        <is>
          <t>https://www.youtube.com/results?search_query=Advanced+frisbee+throw+techniques&amp;sp=EgQgAXAB</t>
        </is>
      </c>
    </row>
    <row r="12708" ht="25.5" customHeight="1">
      <c r="A12708" t="inlineStr">
        <is>
          <t>catching or throwing frisbee</t>
        </is>
      </c>
      <c r="B12708" t="inlineStr">
        <is>
          <t>Day in the life of a professional frisbee player</t>
        </is>
      </c>
      <c r="C12708"/>
      <c r="D12708"/>
      <c r="E12708" t="inlineStr">
        <is>
          <t>https://www.youtube.com/results?search_query=Day+in+the+life+of+a+professional+frisbee+player&amp;sp=EgQgAXAB</t>
        </is>
      </c>
    </row>
    <row r="12709" ht="25.5" customHeight="1">
      <c r="A12709" t="inlineStr">
        <is>
          <t>catching or throwing frisbee</t>
        </is>
      </c>
      <c r="B12709" t="inlineStr">
        <is>
          <t>Frisbee game rules and procedures</t>
        </is>
      </c>
      <c r="C12709"/>
      <c r="D12709"/>
      <c r="E12709" t="inlineStr">
        <is>
          <t>https://www.youtube.com/results?search_query=Frisbee+game+rules+and+procedures&amp;sp=EgQgAXAB</t>
        </is>
      </c>
    </row>
    <row r="12710" ht="25.5" customHeight="1">
      <c r="A12710" t="inlineStr">
        <is>
          <t>catching or throwing frisbee</t>
        </is>
      </c>
      <c r="B12710" t="inlineStr">
        <is>
          <t>Practicing frisbee throws and catches</t>
        </is>
      </c>
      <c r="C12710"/>
      <c r="D12710"/>
      <c r="E12710" t="inlineStr">
        <is>
          <t>https://www.youtube.com/results?search_query=Practicing+frisbee+throws+and+catches&amp;sp=EgQgAXAB</t>
        </is>
      </c>
    </row>
    <row r="12711" ht="25.5" customHeight="1">
      <c r="A12711" t="inlineStr">
        <is>
          <t>catching or throwing frisbee</t>
        </is>
      </c>
      <c r="B12711" t="inlineStr">
        <is>
          <t>Frisbee catching drills for improving reaction time</t>
        </is>
      </c>
      <c r="C12711"/>
      <c r="D12711"/>
      <c r="E12711" t="inlineStr">
        <is>
          <t>https://www.youtube.com/results?search_query=Frisbee+catching+drills+for+improving+reaction+time&amp;sp=EgQgAXAB</t>
        </is>
      </c>
    </row>
    <row r="12712" ht="25.5" customHeight="1">
      <c r="A12712" t="inlineStr">
        <is>
          <t>catching or throwing frisbee</t>
        </is>
      </c>
      <c r="B12712" t="inlineStr">
        <is>
          <t>Demonstration of different frisbee throws</t>
        </is>
      </c>
      <c r="C12712"/>
      <c r="D12712"/>
      <c r="E12712" t="inlineStr">
        <is>
          <t>https://www.youtube.com/results?search_query=Demonstration+of+different+frisbee+throws&amp;sp=EgQgAXAB</t>
        </is>
      </c>
    </row>
    <row r="12713" ht="25.5" customHeight="1">
      <c r="A12713" t="inlineStr">
        <is>
          <t>catching or throwing frisbee</t>
        </is>
      </c>
      <c r="B12713" t="inlineStr">
        <is>
          <t>Mastering frisbee catch and throw skills</t>
        </is>
      </c>
      <c r="C12713"/>
      <c r="D12713"/>
      <c r="E12713" t="inlineStr">
        <is>
          <t>https://www.youtube.com/results?search_query=Mastering+frisbee+catch+and+throw+skills&amp;sp=EgQgAXAB</t>
        </is>
      </c>
    </row>
    <row r="12714" ht="25.5" customHeight="1">
      <c r="A12714" t="inlineStr">
        <is>
          <t>changing oil</t>
        </is>
      </c>
      <c r="B12714" t="inlineStr">
        <is>
          <t>How to change your car's oil</t>
        </is>
      </c>
      <c r="C12714"/>
      <c r="D12714"/>
      <c r="E12714" t="inlineStr">
        <is>
          <t>https://www.youtube.com/results?search_query=How+to+change+your+car's+oil&amp;sp=EgQgAXAB</t>
        </is>
      </c>
    </row>
    <row r="12715" ht="25.5" customHeight="1">
      <c r="A12715" t="inlineStr">
        <is>
          <t>changing oil</t>
        </is>
      </c>
      <c r="B12715" t="inlineStr">
        <is>
          <t>Beginner's guide to changing oil in cars</t>
        </is>
      </c>
      <c r="C12715"/>
      <c r="D12715"/>
      <c r="E12715" t="inlineStr">
        <is>
          <t>https://www.youtube.com/results?search_query=Beginner's+guide+to+changing+oil+in+cars&amp;sp=EgQgAXAB</t>
        </is>
      </c>
    </row>
    <row r="12716" ht="25.5" customHeight="1">
      <c r="A12716" t="inlineStr">
        <is>
          <t>changing oil</t>
        </is>
      </c>
      <c r="B12716" t="inlineStr">
        <is>
          <t>DIY oil change step by step tutorial</t>
        </is>
      </c>
      <c r="C12716"/>
      <c r="D12716"/>
      <c r="E12716" t="inlineStr">
        <is>
          <t>https://www.youtube.com/results?search_query=DIY+oil+change+step+by+step+tutorial&amp;sp=EgQgAXAB</t>
        </is>
      </c>
    </row>
    <row r="12717" ht="25.5" customHeight="1">
      <c r="A12717" t="inlineStr">
        <is>
          <t>changing oil</t>
        </is>
      </c>
      <c r="B12717" t="inlineStr">
        <is>
          <t>Changing car oil in under 30 minutes</t>
        </is>
      </c>
      <c r="C12717"/>
      <c r="D12717"/>
      <c r="E12717" t="inlineStr">
        <is>
          <t>https://www.youtube.com/results?search_query=Changing+car+oil+in+under+30+minutes&amp;sp=EgQgAXAB</t>
        </is>
      </c>
    </row>
    <row r="12718" ht="25.5" customHeight="1">
      <c r="A12718" t="inlineStr">
        <is>
          <t>changing oil</t>
        </is>
      </c>
      <c r="B12718" t="inlineStr">
        <is>
          <t>Day in the life of a mechanic: oil change process</t>
        </is>
      </c>
      <c r="C12718"/>
      <c r="D12718"/>
      <c r="E12718" t="inlineStr">
        <is>
          <t>https://www.youtube.com/results?search_query=Day+in+the+life+of+a+mechanic:+oil+change+process&amp;sp=EgQgAXAB</t>
        </is>
      </c>
    </row>
    <row r="12719" ht="25.5" customHeight="1">
      <c r="A12719" t="inlineStr">
        <is>
          <t>changing oil</t>
        </is>
      </c>
      <c r="B12719" t="inlineStr">
        <is>
          <t>Essential tools for changing your car's oil</t>
        </is>
      </c>
      <c r="C12719"/>
      <c r="D12719"/>
      <c r="E12719" t="inlineStr">
        <is>
          <t>https://www.youtube.com/results?search_query=Essential+tools+for+changing+your+car's+oil&amp;sp=EgQgAXAB</t>
        </is>
      </c>
    </row>
    <row r="12720" ht="25.5" customHeight="1">
      <c r="A12720" t="inlineStr">
        <is>
          <t>changing oil</t>
        </is>
      </c>
      <c r="B12720" t="inlineStr">
        <is>
          <t>Upgrade your car maintenance skills: changing oil tutorial</t>
        </is>
      </c>
      <c r="C12720"/>
      <c r="D12720"/>
      <c r="E12720" t="inlineStr">
        <is>
          <t>https://www.youtube.com/results?search_query=Upgrade+your+car+maintenance+skills:+changing+oil+tutorial&amp;sp=EgQgAXAB</t>
        </is>
      </c>
    </row>
    <row r="12721" ht="25.5" customHeight="1">
      <c r="A12721" t="inlineStr">
        <is>
          <t>changing oil</t>
        </is>
      </c>
      <c r="B12721" t="inlineStr">
        <is>
          <t>Common mistakes while changing car oil</t>
        </is>
      </c>
      <c r="C12721"/>
      <c r="D12721"/>
      <c r="E12721" t="inlineStr">
        <is>
          <t>https://www.youtube.com/results?search_query=Common+mistakes+while+changing+car+oil&amp;sp=EgQgAXAB</t>
        </is>
      </c>
    </row>
    <row r="12722" ht="25.5" customHeight="1">
      <c r="A12722" t="inlineStr">
        <is>
          <t>changing oil</t>
        </is>
      </c>
      <c r="B12722" t="inlineStr">
        <is>
          <t>Changing oil in various car models</t>
        </is>
      </c>
      <c r="C12722"/>
      <c r="D12722"/>
      <c r="E12722" t="inlineStr">
        <is>
          <t>https://www.youtube.com/results?search_query=Changing+oil+in+various+car+models&amp;sp=EgQgAXAB</t>
        </is>
      </c>
    </row>
    <row r="12723" ht="25.5" customHeight="1">
      <c r="A12723" t="inlineStr">
        <is>
          <t>changing oil</t>
        </is>
      </c>
      <c r="B12723" t="inlineStr">
        <is>
          <t>The science behind changing car oil: a comprehensive guide</t>
        </is>
      </c>
      <c r="C12723"/>
      <c r="D12723"/>
      <c r="E12723" t="inlineStr">
        <is>
          <t>https://www.youtube.com/results?search_query=The+science+behind+changing+car+oil:+a+comprehensive+guide&amp;sp=EgQgAXAB</t>
        </is>
      </c>
    </row>
    <row r="12724" ht="25.5" customHeight="1">
      <c r="A12724" t="inlineStr">
        <is>
          <t>chiseling wood</t>
        </is>
      </c>
      <c r="B12724" t="inlineStr">
        <is>
          <t>How to start chiseling wood for beginners</t>
        </is>
      </c>
      <c r="C12724"/>
      <c r="D12724"/>
      <c r="E12724" t="inlineStr">
        <is>
          <t>https://www.youtube.com/results?search_query=How+to+start+chiseling+wood+for+beginners&amp;sp=EgQgAXAB</t>
        </is>
      </c>
    </row>
    <row r="12725" ht="25.5" customHeight="1">
      <c r="A12725" t="inlineStr">
        <is>
          <t>chiseling wood</t>
        </is>
      </c>
      <c r="B12725" t="inlineStr">
        <is>
          <t>Chiseling wood techniques</t>
        </is>
      </c>
      <c r="C12725"/>
      <c r="D12725"/>
      <c r="E12725" t="inlineStr">
        <is>
          <t>https://www.youtube.com/results?search_query=Chiseling+wood+techniques&amp;sp=EgQgAXAB</t>
        </is>
      </c>
    </row>
    <row r="12726" ht="25.5" customHeight="1">
      <c r="A12726" t="inlineStr">
        <is>
          <t>chiseling wood</t>
        </is>
      </c>
      <c r="B12726" t="inlineStr">
        <is>
          <t>Professional wood chiseling tips and tricks</t>
        </is>
      </c>
      <c r="C12726"/>
      <c r="D12726"/>
      <c r="E12726" t="inlineStr">
        <is>
          <t>https://www.youtube.com/results?search_query=Professional+wood+chiseling+tips+and+tricks&amp;sp=EgQgAXAB</t>
        </is>
      </c>
    </row>
    <row r="12727" ht="25.5" customHeight="1">
      <c r="A12727" t="inlineStr">
        <is>
          <t>chiseling wood</t>
        </is>
      </c>
      <c r="B12727" t="inlineStr">
        <is>
          <t>Day in the life of a wood chiseler</t>
        </is>
      </c>
      <c r="C12727"/>
      <c r="D12727"/>
      <c r="E12727" t="inlineStr">
        <is>
          <t>https://www.youtube.com/results?search_query=Day+in+the+life+of+a+wood+chiseler&amp;sp=EgQgAXAB</t>
        </is>
      </c>
    </row>
    <row r="12728" ht="25.5" customHeight="1">
      <c r="A12728" t="inlineStr">
        <is>
          <t>chiseling wood</t>
        </is>
      </c>
      <c r="B12728" t="inlineStr">
        <is>
          <t>Step by step wood chiseling guide</t>
        </is>
      </c>
      <c r="C12728"/>
      <c r="D12728"/>
      <c r="E12728" t="inlineStr">
        <is>
          <t>https://www.youtube.com/results?search_query=Step+by+step+wood+chiseling+guide&amp;sp=EgQgAXAB</t>
        </is>
      </c>
    </row>
    <row r="12729" ht="25.5" customHeight="1">
      <c r="A12729" t="inlineStr">
        <is>
          <t>chiseling wood</t>
        </is>
      </c>
      <c r="B12729" t="inlineStr">
        <is>
          <t>Essential tools for chiseling wood</t>
        </is>
      </c>
      <c r="C12729"/>
      <c r="D12729"/>
      <c r="E12729" t="inlineStr">
        <is>
          <t>https://www.youtube.com/results?search_query=Essential+tools+for+chiseling+wood&amp;sp=EgQgAXAB</t>
        </is>
      </c>
    </row>
    <row r="12730" ht="25.5" customHeight="1">
      <c r="A12730" t="inlineStr">
        <is>
          <t>chiseling wood</t>
        </is>
      </c>
      <c r="B12730" t="inlineStr">
        <is>
          <t>Detailed chiseling wood tutorials</t>
        </is>
      </c>
      <c r="C12730"/>
      <c r="D12730"/>
      <c r="E12730" t="inlineStr">
        <is>
          <t>https://www.youtube.com/results?search_query=Detailed+chiseling+wood+tutorials&amp;sp=EgQgAXAB</t>
        </is>
      </c>
    </row>
    <row r="12731" ht="25.5" customHeight="1">
      <c r="A12731" t="inlineStr">
        <is>
          <t>chiseling wood</t>
        </is>
      </c>
      <c r="B12731" t="inlineStr">
        <is>
          <t>Mastering wood chiseling skills</t>
        </is>
      </c>
      <c r="C12731"/>
      <c r="D12731"/>
      <c r="E12731" t="inlineStr">
        <is>
          <t>https://www.youtube.com/results?search_query=Mastering+wood+chiseling+skills&amp;sp=EgQgAXAB</t>
        </is>
      </c>
    </row>
    <row r="12732" ht="25.5" customHeight="1">
      <c r="A12732" t="inlineStr">
        <is>
          <t>chiseling wood</t>
        </is>
      </c>
      <c r="B12732" t="inlineStr">
        <is>
          <t>Indepth guide to chiseling wood artwork</t>
        </is>
      </c>
      <c r="C12732"/>
      <c r="D12732"/>
      <c r="E12732" t="inlineStr">
        <is>
          <t>https://www.youtube.com/results?search_query=Indepth+guide+to+chiseling+wood+artwork&amp;sp=EgQgAXAB</t>
        </is>
      </c>
    </row>
    <row r="12733" ht="25.5" customHeight="1">
      <c r="A12733" t="inlineStr">
        <is>
          <t>chiseling wood</t>
        </is>
      </c>
      <c r="B12733" t="inlineStr">
        <is>
          <t>Wood chiseling projects for amateurs</t>
        </is>
      </c>
      <c r="C12733"/>
      <c r="D12733"/>
      <c r="E12733" t="inlineStr">
        <is>
          <t>https://www.youtube.com/results?search_query=Wood+chiseling+projects+for+amateurs&amp;sp=EgQgAXAB</t>
        </is>
      </c>
    </row>
    <row r="12734" ht="25.5" customHeight="1">
      <c r="A12734" t="inlineStr">
        <is>
          <t>climbing ladder</t>
        </is>
      </c>
      <c r="B12734" t="inlineStr">
        <is>
          <t>How to climb a ladder safely</t>
        </is>
      </c>
      <c r="C12734"/>
      <c r="D12734"/>
      <c r="E12734" t="inlineStr">
        <is>
          <t>https://www.youtube.com/results?search_query=How+to+climb+a+ladder+safely&amp;sp=EgQgAXAB</t>
        </is>
      </c>
    </row>
    <row r="12735" ht="25.5" customHeight="1">
      <c r="A12735" t="inlineStr">
        <is>
          <t>climbing ladder</t>
        </is>
      </c>
      <c r="B12735" t="inlineStr">
        <is>
          <t>Basic ladder climbing techniques</t>
        </is>
      </c>
      <c r="C12735"/>
      <c r="D12735"/>
      <c r="E12735" t="inlineStr">
        <is>
          <t>https://www.youtube.com/results?search_query=Basic+ladder+climbing+techniques&amp;sp=EgQgAXAB</t>
        </is>
      </c>
    </row>
    <row r="12736" ht="25.5" customHeight="1">
      <c r="A12736" t="inlineStr">
        <is>
          <t>climbing ladder</t>
        </is>
      </c>
      <c r="B12736" t="inlineStr">
        <is>
          <t>Day in the life of a ladder climber</t>
        </is>
      </c>
      <c r="C12736"/>
      <c r="D12736"/>
      <c r="E12736" t="inlineStr">
        <is>
          <t>https://www.youtube.com/results?search_query=Day+in+the+life+of+a+ladder+climber&amp;sp=EgQgAXAB</t>
        </is>
      </c>
    </row>
    <row r="12737" ht="25.5" customHeight="1">
      <c r="A12737" t="inlineStr">
        <is>
          <t>climbing ladder</t>
        </is>
      </c>
      <c r="B12737" t="inlineStr">
        <is>
          <t>Extreme ladder climbing challenges</t>
        </is>
      </c>
      <c r="C12737"/>
      <c r="D12737"/>
      <c r="E12737" t="inlineStr">
        <is>
          <t>https://www.youtube.com/results?search_query=Extreme+ladder+climbing+challenges&amp;sp=EgQgAXAB</t>
        </is>
      </c>
    </row>
    <row r="12738" ht="25.5" customHeight="1">
      <c r="A12738" t="inlineStr">
        <is>
          <t>climbing ladder</t>
        </is>
      </c>
      <c r="B12738" t="inlineStr">
        <is>
          <t>Tips and tricks for climbing ladder</t>
        </is>
      </c>
      <c r="C12738"/>
      <c r="D12738"/>
      <c r="E12738" t="inlineStr">
        <is>
          <t>https://www.youtube.com/results?search_query=Tips+and+tricks+for+climbing+ladder&amp;sp=EgQgAXAB</t>
        </is>
      </c>
    </row>
    <row r="12739" ht="25.5" customHeight="1">
      <c r="A12739" t="inlineStr">
        <is>
          <t>climbing ladder</t>
        </is>
      </c>
      <c r="B12739" t="inlineStr">
        <is>
          <t>Ladder climbing workout routine</t>
        </is>
      </c>
      <c r="C12739"/>
      <c r="D12739"/>
      <c r="E12739" t="inlineStr">
        <is>
          <t>https://www.youtube.com/results?search_query=Ladder+climbing+workout+routine&amp;sp=EgQgAXAB</t>
        </is>
      </c>
    </row>
    <row r="12740" ht="25.5" customHeight="1">
      <c r="A12740" t="inlineStr">
        <is>
          <t>climbing ladder</t>
        </is>
      </c>
      <c r="B12740" t="inlineStr">
        <is>
          <t>Improving balance while climbing a ladder</t>
        </is>
      </c>
      <c r="C12740"/>
      <c r="D12740"/>
      <c r="E12740" t="inlineStr">
        <is>
          <t>https://www.youtube.com/results?search_query=Improving+balance+while+climbing+a+ladder&amp;sp=EgQgAXAB</t>
        </is>
      </c>
    </row>
    <row r="12741" ht="25.5" customHeight="1">
      <c r="A12741" t="inlineStr">
        <is>
          <t>climbing ladder</t>
        </is>
      </c>
      <c r="B12741" t="inlineStr">
        <is>
          <t>Safety precautions in ladder climbing</t>
        </is>
      </c>
      <c r="C12741"/>
      <c r="D12741"/>
      <c r="E12741" t="inlineStr">
        <is>
          <t>https://www.youtube.com/results?search_query=Safety+precautions+in+ladder+climbing&amp;sp=EgQgAXAB</t>
        </is>
      </c>
    </row>
    <row r="12742" ht="25.5" customHeight="1">
      <c r="A12742" t="inlineStr">
        <is>
          <t>climbing ladder</t>
        </is>
      </c>
      <c r="B12742" t="inlineStr">
        <is>
          <t>Ladder climbing in construction sites</t>
        </is>
      </c>
      <c r="C12742"/>
      <c r="D12742"/>
      <c r="E12742" t="inlineStr">
        <is>
          <t>https://www.youtube.com/results?search_query=Ladder+climbing+in+construction+sites&amp;sp=EgQgAXAB</t>
        </is>
      </c>
    </row>
    <row r="12743" ht="25.5" customHeight="1">
      <c r="A12743" t="inlineStr">
        <is>
          <t>climbing ladder</t>
        </is>
      </c>
      <c r="B12743" t="inlineStr">
        <is>
          <t>Demonstration of correct ladder climbing.</t>
        </is>
      </c>
      <c r="C12743"/>
      <c r="D12743"/>
      <c r="E12743" t="inlineStr">
        <is>
          <t>https://www.youtube.com/results?search_query=Demonstration+of+correct+ladder+climbing.&amp;sp=EgQgAXAB</t>
        </is>
      </c>
    </row>
    <row r="12744" ht="25.5" customHeight="1">
      <c r="A12744" t="inlineStr">
        <is>
          <t>chopping meat</t>
        </is>
      </c>
      <c r="B12744" t="inlineStr">
        <is>
          <t>How to chop meat properly</t>
        </is>
      </c>
      <c r="C12744"/>
      <c r="D12744"/>
      <c r="E12744" t="inlineStr">
        <is>
          <t>https://www.youtube.com/results?search_query=How+to+chop+meat+properly&amp;sp=EgQgAXAB</t>
        </is>
      </c>
    </row>
    <row r="12745" ht="25.5" customHeight="1">
      <c r="A12745" t="inlineStr">
        <is>
          <t>chopping meat</t>
        </is>
      </c>
      <c r="B12745" t="inlineStr">
        <is>
          <t>Best techniques for chopping meat</t>
        </is>
      </c>
      <c r="C12745"/>
      <c r="D12745"/>
      <c r="E12745" t="inlineStr">
        <is>
          <t>https://www.youtube.com/results?search_query=Best+techniques+for+chopping+meat&amp;sp=EgQgAXAB</t>
        </is>
      </c>
    </row>
    <row r="12746" ht="25.5" customHeight="1">
      <c r="A12746" t="inlineStr">
        <is>
          <t>chopping meat</t>
        </is>
      </c>
      <c r="B12746" t="inlineStr">
        <is>
          <t>Tutorial on cutting meat</t>
        </is>
      </c>
      <c r="C12746"/>
      <c r="D12746"/>
      <c r="E12746" t="inlineStr">
        <is>
          <t>https://www.youtube.com/results?search_query=Tutorial+on+cutting+meat&amp;sp=EgQgAXAB</t>
        </is>
      </c>
    </row>
    <row r="12747" ht="25.5" customHeight="1">
      <c r="A12747" t="inlineStr">
        <is>
          <t>chopping meat</t>
        </is>
      </c>
      <c r="B12747" t="inlineStr">
        <is>
          <t>Professional chef techniques for chopping meat</t>
        </is>
      </c>
      <c r="C12747"/>
      <c r="D12747"/>
      <c r="E12747" t="inlineStr">
        <is>
          <t>https://www.youtube.com/results?search_query=Professional+chef+techniques+for+chopping+meat&amp;sp=EgQgAXAB</t>
        </is>
      </c>
    </row>
    <row r="12748" ht="25.5" customHeight="1">
      <c r="A12748" t="inlineStr">
        <is>
          <t>chopping meat</t>
        </is>
      </c>
      <c r="B12748" t="inlineStr">
        <is>
          <t>Safe ways to chop meat at home</t>
        </is>
      </c>
      <c r="C12748"/>
      <c r="D12748"/>
      <c r="E12748" t="inlineStr">
        <is>
          <t>https://www.youtube.com/results?search_query=Safe+ways+to+chop+meat+at+home&amp;sp=EgQgAXAB</t>
        </is>
      </c>
    </row>
    <row r="12749" ht="25.5" customHeight="1">
      <c r="A12749" t="inlineStr">
        <is>
          <t>chopping meat</t>
        </is>
      </c>
      <c r="B12749" t="inlineStr">
        <is>
          <t>Knife skills for chopping meat</t>
        </is>
      </c>
      <c r="C12749"/>
      <c r="D12749"/>
      <c r="E12749" t="inlineStr">
        <is>
          <t>https://www.youtube.com/results?search_query=Knife+skills+for+chopping+meat&amp;sp=EgQgAXAB</t>
        </is>
      </c>
    </row>
    <row r="12750" ht="25.5" customHeight="1">
      <c r="A12750" t="inlineStr">
        <is>
          <t>chopping meat</t>
        </is>
      </c>
      <c r="B12750" t="inlineStr">
        <is>
          <t>Day in the life of a butcher  chopping meat</t>
        </is>
      </c>
      <c r="C12750"/>
      <c r="D12750"/>
      <c r="E12750" t="inlineStr">
        <is>
          <t>https://www.youtube.com/results?search_query=Day+in+the+life+of+a+butcher++chopping+meat&amp;sp=EgQgAXAB</t>
        </is>
      </c>
    </row>
    <row r="12751" ht="25.5" customHeight="1">
      <c r="A12751" t="inlineStr">
        <is>
          <t>chopping meat</t>
        </is>
      </c>
      <c r="B12751" t="inlineStr">
        <is>
          <t>How to chop different types of meat</t>
        </is>
      </c>
      <c r="C12751"/>
      <c r="D12751"/>
      <c r="E12751" t="inlineStr">
        <is>
          <t>https://www.youtube.com/results?search_query=How+to+chop+different+types+of+meat&amp;sp=EgQgAXAB</t>
        </is>
      </c>
    </row>
    <row r="12752" ht="25.5" customHeight="1">
      <c r="A12752" t="inlineStr">
        <is>
          <t>chopping meat</t>
        </is>
      </c>
      <c r="B12752" t="inlineStr">
        <is>
          <t>Tips for proper meat chopping</t>
        </is>
      </c>
      <c r="C12752"/>
      <c r="D12752"/>
      <c r="E12752" t="inlineStr">
        <is>
          <t>https://www.youtube.com/results?search_query=Tips+for+proper+meat+chopping&amp;sp=EgQgAXAB</t>
        </is>
      </c>
    </row>
    <row r="12753" ht="25.5" customHeight="1">
      <c r="A12753" t="inlineStr">
        <is>
          <t>chopping meat</t>
        </is>
      </c>
      <c r="B12753" t="inlineStr">
        <is>
          <t>Guide on how to handle knives while chopping meat</t>
        </is>
      </c>
      <c r="C12753"/>
      <c r="D12753"/>
      <c r="E12753" t="inlineStr">
        <is>
          <t>https://www.youtube.com/results?search_query=Guide+on+how+to+handle+knives+while+chopping+meat&amp;sp=EgQgAXAB</t>
        </is>
      </c>
    </row>
    <row r="12754" ht="25.5" customHeight="1">
      <c r="A12754" t="inlineStr">
        <is>
          <t>cleaning gutters</t>
        </is>
      </c>
      <c r="B12754" t="inlineStr">
        <is>
          <t>Cleaning gutters tutorial</t>
        </is>
      </c>
      <c r="C12754"/>
      <c r="D12754"/>
      <c r="E12754" t="inlineStr">
        <is>
          <t>https://www.youtube.com/results?search_query=Cleaning+gutters+tutorial&amp;sp=EgQgAXAB</t>
        </is>
      </c>
    </row>
    <row r="12755" ht="25.5" customHeight="1">
      <c r="A12755" t="inlineStr">
        <is>
          <t>cleaning gutters</t>
        </is>
      </c>
      <c r="B12755" t="inlineStr">
        <is>
          <t>How to clean house gutters effectively</t>
        </is>
      </c>
      <c r="C12755"/>
      <c r="D12755"/>
      <c r="E12755" t="inlineStr">
        <is>
          <t>https://www.youtube.com/results?search_query=How+to+clean+house+gutters+effectively&amp;sp=EgQgAXAB</t>
        </is>
      </c>
    </row>
    <row r="12756" ht="25.5" customHeight="1">
      <c r="A12756" t="inlineStr">
        <is>
          <t>cleaning gutters</t>
        </is>
      </c>
      <c r="B12756" t="inlineStr">
        <is>
          <t>DIY gutter cleaning tips and tricks</t>
        </is>
      </c>
      <c r="C12756"/>
      <c r="D12756"/>
      <c r="E12756" t="inlineStr">
        <is>
          <t>https://www.youtube.com/results?search_query=DIY+gutter+cleaning+tips+and+tricks&amp;sp=EgQgAXAB</t>
        </is>
      </c>
    </row>
    <row r="12757" ht="25.5" customHeight="1">
      <c r="A12757" t="inlineStr">
        <is>
          <t>cleaning gutters</t>
        </is>
      </c>
      <c r="B12757" t="inlineStr">
        <is>
          <t>Professional gutter cleaning: techniques and methods</t>
        </is>
      </c>
      <c r="C12757"/>
      <c r="D12757"/>
      <c r="E12757" t="inlineStr">
        <is>
          <t>https://www.youtube.com/results?search_query=Professional+gutter+cleaning:+techniques+and+methods&amp;sp=EgQgAXAB</t>
        </is>
      </c>
    </row>
    <row r="12758" ht="25.5" customHeight="1">
      <c r="A12758" t="inlineStr">
        <is>
          <t>cleaning gutters</t>
        </is>
      </c>
      <c r="B12758" t="inlineStr">
        <is>
          <t>Day in the life of a gutter cleaning professional</t>
        </is>
      </c>
      <c r="C12758"/>
      <c r="D12758"/>
      <c r="E12758" t="inlineStr">
        <is>
          <t>https://www.youtube.com/results?search_query=Day+in+the+life+of+a+gutter+cleaning+professional&amp;sp=EgQgAXAB</t>
        </is>
      </c>
    </row>
    <row r="12759" ht="25.5" customHeight="1">
      <c r="A12759" t="inlineStr">
        <is>
          <t>cleaning gutters</t>
        </is>
      </c>
      <c r="B12759" t="inlineStr">
        <is>
          <t>Step by step guide to cleaning your gutters safely</t>
        </is>
      </c>
      <c r="C12759"/>
      <c r="D12759"/>
      <c r="E12759" t="inlineStr">
        <is>
          <t>https://www.youtube.com/results?search_query=Step+by+step+guide+to+cleaning+your+gutters+safely&amp;sp=EgQgAXAB</t>
        </is>
      </c>
    </row>
    <row r="12760" ht="25.5" customHeight="1">
      <c r="A12760" t="inlineStr">
        <is>
          <t>cleaning gutters</t>
        </is>
      </c>
      <c r="B12760" t="inlineStr">
        <is>
          <t>Preventative maintenance for gutters</t>
        </is>
      </c>
      <c r="C12760"/>
      <c r="D12760"/>
      <c r="E12760" t="inlineStr">
        <is>
          <t>https://www.youtube.com/results?search_query=Preventative+maintenance+for+gutters&amp;sp=EgQgAXAB</t>
        </is>
      </c>
    </row>
    <row r="12761" ht="25.5" customHeight="1">
      <c r="A12761" t="inlineStr">
        <is>
          <t>cleaning gutters</t>
        </is>
      </c>
      <c r="B12761" t="inlineStr">
        <is>
          <t>Easy ways to clean blocked gutters</t>
        </is>
      </c>
      <c r="C12761"/>
      <c r="D12761"/>
      <c r="E12761" t="inlineStr">
        <is>
          <t>https://www.youtube.com/results?search_query=Easy+ways+to+clean+blocked+gutters&amp;sp=EgQgAXAB</t>
        </is>
      </c>
    </row>
    <row r="12762" ht="25.5" customHeight="1">
      <c r="A12762" t="inlineStr">
        <is>
          <t>cleaning gutters</t>
        </is>
      </c>
      <c r="B12762" t="inlineStr">
        <is>
          <t>The best tools for gutter cleaning</t>
        </is>
      </c>
      <c r="C12762"/>
      <c r="D12762"/>
      <c r="E12762" t="inlineStr">
        <is>
          <t>https://www.youtube.com/results?search_query=The+best+tools+for+gutter+cleaning&amp;sp=EgQgAXAB</t>
        </is>
      </c>
    </row>
    <row r="12763" ht="25.5" customHeight="1">
      <c r="A12763" t="inlineStr">
        <is>
          <t>cleaning gutters</t>
        </is>
      </c>
      <c r="B12763" t="inlineStr">
        <is>
          <t>Safety precautions to take while cleaning gutters</t>
        </is>
      </c>
      <c r="C12763"/>
      <c r="D12763"/>
      <c r="E12763" t="inlineStr">
        <is>
          <t>https://www.youtube.com/results?search_query=Safety+precautions+to+take+while+cleaning+gutters&amp;sp=EgQgAXAB</t>
        </is>
      </c>
    </row>
    <row r="12764" ht="25.5" customHeight="1">
      <c r="A12764" t="inlineStr">
        <is>
          <t>chopping vegetables</t>
        </is>
      </c>
      <c r="B12764" t="inlineStr">
        <is>
          <t>How to chop vegetables for beginners</t>
        </is>
      </c>
      <c r="C12764"/>
      <c r="D12764"/>
      <c r="E12764" t="inlineStr">
        <is>
          <t>https://www.youtube.com/results?search_query=How+to+chop+vegetables+for+beginners&amp;sp=EgQgAXAB</t>
        </is>
      </c>
    </row>
    <row r="12765" ht="25.5" customHeight="1">
      <c r="A12765" t="inlineStr">
        <is>
          <t>chopping vegetables</t>
        </is>
      </c>
      <c r="B12765" t="inlineStr">
        <is>
          <t>Professional chefs sharing tips on chopping vegetables</t>
        </is>
      </c>
      <c r="C12765"/>
      <c r="D12765"/>
      <c r="E12765" t="inlineStr">
        <is>
          <t>https://www.youtube.com/results?search_query=Professional+chefs+sharing+tips+on+chopping+vegetables&amp;sp=EgQgAXAB</t>
        </is>
      </c>
    </row>
    <row r="12766" ht="25.5" customHeight="1">
      <c r="A12766" t="inlineStr">
        <is>
          <t>chopping vegetables</t>
        </is>
      </c>
      <c r="B12766" t="inlineStr">
        <is>
          <t>Fastest methods for chopping different types of vegetables</t>
        </is>
      </c>
      <c r="C12766"/>
      <c r="D12766"/>
      <c r="E12766" t="inlineStr">
        <is>
          <t>https://www.youtube.com/results?search_query=Fastest+methods+for+chopping+different+types+of+vegetables&amp;sp=EgQgAXAB</t>
        </is>
      </c>
    </row>
    <row r="12767" ht="25.5" customHeight="1">
      <c r="A12767" t="inlineStr">
        <is>
          <t>chopping vegetables</t>
        </is>
      </c>
      <c r="B12767" t="inlineStr">
        <is>
          <t>Common mistakes to avoid when chopping vegetables</t>
        </is>
      </c>
      <c r="C12767"/>
      <c r="D12767"/>
      <c r="E12767" t="inlineStr">
        <is>
          <t>https://www.youtube.com/results?search_query=Common+mistakes+to+avoid+when+chopping+vegetables&amp;sp=EgQgAXAB</t>
        </is>
      </c>
    </row>
    <row r="12768" ht="25.5" customHeight="1">
      <c r="A12768" t="inlineStr">
        <is>
          <t>chopping vegetables</t>
        </is>
      </c>
      <c r="B12768" t="inlineStr">
        <is>
          <t>Day in the life of a chef: Chopping vegetables</t>
        </is>
      </c>
      <c r="C12768"/>
      <c r="D12768"/>
      <c r="E12768" t="inlineStr">
        <is>
          <t>https://www.youtube.com/results?search_query=Day+in+the+life+of+a+chef:+Chopping+vegetables&amp;sp=EgQgAXAB</t>
        </is>
      </c>
    </row>
    <row r="12769" ht="25.5" customHeight="1">
      <c r="A12769" t="inlineStr">
        <is>
          <t>chopping vegetables</t>
        </is>
      </c>
      <c r="B12769" t="inlineStr">
        <is>
          <t>Proper knife techniques for chopping vegetables</t>
        </is>
      </c>
      <c r="C12769"/>
      <c r="D12769"/>
      <c r="E12769" t="inlineStr">
        <is>
          <t>https://www.youtube.com/results?search_query=Proper+knife+techniques+for+chopping+vegetables&amp;sp=EgQgAXAB</t>
        </is>
      </c>
    </row>
    <row r="12770" ht="25.5" customHeight="1">
      <c r="A12770" t="inlineStr">
        <is>
          <t>chopping vegetables</t>
        </is>
      </c>
      <c r="B12770" t="inlineStr">
        <is>
          <t>Indepth guide on how to chop a variety of vegetables</t>
        </is>
      </c>
      <c r="C12770"/>
      <c r="D12770"/>
      <c r="E12770" t="inlineStr">
        <is>
          <t>https://www.youtube.com/results?search_query=Indepth+guide+on+how+to+chop+a+variety+of+vegetables&amp;sp=EgQgAXAB</t>
        </is>
      </c>
    </row>
    <row r="12771" ht="25.5" customHeight="1">
      <c r="A12771" t="inlineStr">
        <is>
          <t>chopping vegetables</t>
        </is>
      </c>
      <c r="B12771" t="inlineStr">
        <is>
          <t>Safety precautions on chopping vegetables at home</t>
        </is>
      </c>
      <c r="C12771"/>
      <c r="D12771"/>
      <c r="E12771" t="inlineStr">
        <is>
          <t>https://www.youtube.com/results?search_query=Safety+precautions+on+chopping+vegetables+at+home&amp;sp=EgQgAXAB</t>
        </is>
      </c>
    </row>
    <row r="12772" ht="25.5" customHeight="1">
      <c r="A12772" t="inlineStr">
        <is>
          <t>chopping vegetables</t>
        </is>
      </c>
      <c r="B12772" t="inlineStr">
        <is>
          <t>Stepbystep tutorial on slicing, dicing and chopping vegetables</t>
        </is>
      </c>
      <c r="C12772"/>
      <c r="D12772"/>
      <c r="E12772" t="inlineStr">
        <is>
          <t>https://www.youtube.com/results?search_query=Stepbystep+tutorial+on+slicing, +dicing+and+chopping+vegetables&amp;sp=EgQgAXAB</t>
        </is>
      </c>
    </row>
    <row r="12773" ht="25.5" customHeight="1">
      <c r="A12773" t="inlineStr">
        <is>
          <t>chopping vegetables</t>
        </is>
      </c>
      <c r="B12773" t="inlineStr">
        <is>
          <t>How to chop vegetables like a pro: expert advice</t>
        </is>
      </c>
      <c r="C12773"/>
      <c r="D12773"/>
      <c r="E12773" t="inlineStr">
        <is>
          <t>https://www.youtube.com/results?search_query=How+to+chop+vegetables+like+a+pro:+expert+advice&amp;sp=EgQgAXAB</t>
        </is>
      </c>
    </row>
    <row r="12774" ht="25.5" customHeight="1">
      <c r="A12774" t="inlineStr">
        <is>
          <t>sports training</t>
        </is>
      </c>
      <c r="B12774" t="inlineStr">
        <is>
          <t>How to start sports training for beginners</t>
        </is>
      </c>
      <c r="C12774"/>
      <c r="D12774"/>
      <c r="E12774" t="inlineStr">
        <is>
          <t>https://www.youtube.com/results?search_query=How+to+start+sports+training+for+beginners&amp;sp=EgQgAXAB</t>
        </is>
      </c>
    </row>
    <row r="12775" ht="25.5" customHeight="1">
      <c r="A12775" t="inlineStr">
        <is>
          <t>sports training</t>
        </is>
      </c>
      <c r="B12775" t="inlineStr">
        <is>
          <t>Most effective drills for sports training</t>
        </is>
      </c>
      <c r="C12775"/>
      <c r="D12775"/>
      <c r="E12775" t="inlineStr">
        <is>
          <t>https://www.youtube.com/results?search_query=Most+effective+drills+for+sports+training&amp;sp=EgQgAXAB</t>
        </is>
      </c>
    </row>
    <row r="12776" ht="25.5" customHeight="1">
      <c r="A12776" t="inlineStr">
        <is>
          <t>sports training</t>
        </is>
      </c>
      <c r="B12776" t="inlineStr">
        <is>
          <t>Day in the life of a sports trainer</t>
        </is>
      </c>
      <c r="C12776"/>
      <c r="D12776"/>
      <c r="E12776" t="inlineStr">
        <is>
          <t>https://www.youtube.com/results?search_query=Day+in+the+life+of+a+sports+trainer&amp;sp=EgQgAXAB</t>
        </is>
      </c>
    </row>
    <row r="12777" ht="25.5" customHeight="1">
      <c r="A12777" t="inlineStr">
        <is>
          <t>sports training</t>
        </is>
      </c>
      <c r="B12777" t="inlineStr">
        <is>
          <t>How to improve endurance for sports training</t>
        </is>
      </c>
      <c r="C12777"/>
      <c r="D12777"/>
      <c r="E12777" t="inlineStr">
        <is>
          <t>https://www.youtube.com/results?search_query=How+to+improve+endurance+for+sports+training&amp;sp=EgQgAXAB</t>
        </is>
      </c>
    </row>
    <row r="12778" ht="25.5" customHeight="1">
      <c r="A12778" t="inlineStr">
        <is>
          <t>sports training</t>
        </is>
      </c>
      <c r="B12778" t="inlineStr">
        <is>
          <t>Techniques for better sports training</t>
        </is>
      </c>
      <c r="C12778"/>
      <c r="D12778"/>
      <c r="E12778" t="inlineStr">
        <is>
          <t>https://www.youtube.com/results?search_query=Techniques+for+better+sports+training&amp;sp=EgQgAXAB</t>
        </is>
      </c>
    </row>
    <row r="12779" ht="25.5" customHeight="1">
      <c r="A12779" t="inlineStr">
        <is>
          <t>sports training</t>
        </is>
      </c>
      <c r="B12779" t="inlineStr">
        <is>
          <t>Sports training home workout routines</t>
        </is>
      </c>
      <c r="C12779"/>
      <c r="D12779"/>
      <c r="E12779" t="inlineStr">
        <is>
          <t>https://www.youtube.com/results?search_query=Sports+training+home+workout+routines&amp;sp=EgQgAXAB</t>
        </is>
      </c>
    </row>
    <row r="12780" ht="25.5" customHeight="1">
      <c r="A12780" t="inlineStr">
        <is>
          <t>sports training</t>
        </is>
      </c>
      <c r="B12780" t="inlineStr">
        <is>
          <t>Specific sport training: Football, Basketball, Soccer challenges</t>
        </is>
      </c>
      <c r="C12780"/>
      <c r="D12780"/>
      <c r="E12780" t="inlineStr">
        <is>
          <t>https://www.youtube.com/results?search_query=Specific+sport+training:+Football, +Basketball, +Soccer+challenges&amp;sp=EgQgAXAB</t>
        </is>
      </c>
    </row>
    <row r="12781" ht="25.5" customHeight="1">
      <c r="A12781" t="inlineStr">
        <is>
          <t>sports training</t>
        </is>
      </c>
      <c r="B12781" t="inlineStr">
        <is>
          <t>Professional sports training schedule and diet plan</t>
        </is>
      </c>
      <c r="C12781"/>
      <c r="D12781"/>
      <c r="E12781" t="inlineStr">
        <is>
          <t>https://www.youtube.com/results?search_query=Professional+sports+training+schedule+and+diet+plan&amp;sp=EgQgAXAB</t>
        </is>
      </c>
    </row>
    <row r="12782" ht="25.5" customHeight="1">
      <c r="A12782" t="inlineStr">
        <is>
          <t>sports training</t>
        </is>
      </c>
      <c r="B12782" t="inlineStr">
        <is>
          <t>Impact of sports training on mental health</t>
        </is>
      </c>
      <c r="C12782"/>
      <c r="D12782"/>
      <c r="E12782" t="inlineStr">
        <is>
          <t>https://www.youtube.com/results?search_query=Impact+of+sports+training+on+mental+health&amp;sp=EgQgAXAB</t>
        </is>
      </c>
    </row>
    <row r="12783" ht="25.5" customHeight="1">
      <c r="A12783" t="inlineStr">
        <is>
          <t>sports training</t>
        </is>
      </c>
      <c r="B12783" t="inlineStr">
        <is>
          <t>Tips and tricks for successful sports training</t>
        </is>
      </c>
      <c r="C12783"/>
      <c r="D12783"/>
      <c r="E12783" t="inlineStr">
        <is>
          <t>https://www.youtube.com/results?search_query=Tips+and+tricks+for+successful+sports+training&amp;sp=EgQgAXAB</t>
        </is>
      </c>
    </row>
    <row r="12784" ht="25.5" customHeight="1">
      <c r="A12784" t="inlineStr">
        <is>
          <t>strength training</t>
        </is>
      </c>
      <c r="B12784" t="inlineStr">
        <is>
          <t>How to start strength training for beginners</t>
        </is>
      </c>
      <c r="C12784"/>
      <c r="D12784"/>
      <c r="E12784" t="inlineStr">
        <is>
          <t>https://www.youtube.com/results?search_query=How+to+start+strength+training+for+beginners&amp;sp=EgQgAXAB</t>
        </is>
      </c>
    </row>
    <row r="12785" ht="25.5" customHeight="1">
      <c r="A12785" t="inlineStr">
        <is>
          <t>strength training</t>
        </is>
      </c>
      <c r="B12785" t="inlineStr">
        <is>
          <t>Strength training workouts at home</t>
        </is>
      </c>
      <c r="C12785"/>
      <c r="D12785"/>
      <c r="E12785" t="inlineStr">
        <is>
          <t>https://www.youtube.com/results?search_query=Strength+training+workouts+at+home&amp;sp=EgQgAXAB</t>
        </is>
      </c>
    </row>
    <row r="12786" ht="25.5" customHeight="1">
      <c r="A12786" t="inlineStr">
        <is>
          <t>strength training</t>
        </is>
      </c>
      <c r="B12786" t="inlineStr">
        <is>
          <t>Day in the life of a strength trainer</t>
        </is>
      </c>
      <c r="C12786"/>
      <c r="D12786"/>
      <c r="E12786" t="inlineStr">
        <is>
          <t>https://www.youtube.com/results?search_query=Day+in+the+life+of+a+strength+trainer&amp;sp=EgQgAXAB</t>
        </is>
      </c>
    </row>
    <row r="12787" ht="25.5" customHeight="1">
      <c r="A12787" t="inlineStr">
        <is>
          <t>strength training</t>
        </is>
      </c>
      <c r="B12787" t="inlineStr">
        <is>
          <t>Strength training exercises for weight loss</t>
        </is>
      </c>
      <c r="C12787"/>
      <c r="D12787"/>
      <c r="E12787" t="inlineStr">
        <is>
          <t>https://www.youtube.com/results?search_query=Strength+training+exercises+for+weight+loss&amp;sp=EgQgAXAB</t>
        </is>
      </c>
    </row>
    <row r="12788" ht="25.5" customHeight="1">
      <c r="A12788" t="inlineStr">
        <is>
          <t>strength training</t>
        </is>
      </c>
      <c r="B12788" t="inlineStr">
        <is>
          <t>Step by step guide to full body strength training</t>
        </is>
      </c>
      <c r="C12788"/>
      <c r="D12788"/>
      <c r="E12788" t="inlineStr">
        <is>
          <t>https://www.youtube.com/results?search_query=Step+by+step+guide+to+full+body+strength+training&amp;sp=EgQgAXAB</t>
        </is>
      </c>
    </row>
    <row r="12789" ht="25.5" customHeight="1">
      <c r="A12789" t="inlineStr">
        <is>
          <t>strength training</t>
        </is>
      </c>
      <c r="B12789" t="inlineStr">
        <is>
          <t>Effects of strength training on the human body</t>
        </is>
      </c>
      <c r="C12789"/>
      <c r="D12789"/>
      <c r="E12789" t="inlineStr">
        <is>
          <t>https://www.youtube.com/results?search_query=Effects+of+strength+training+on+the+human+body&amp;sp=EgQgAXAB</t>
        </is>
      </c>
    </row>
    <row r="12790" ht="25.5" customHeight="1">
      <c r="A12790" t="inlineStr">
        <is>
          <t>strength training</t>
        </is>
      </c>
      <c r="B12790" t="inlineStr">
        <is>
          <t>Dumbbell strength training workouts for beginners</t>
        </is>
      </c>
      <c r="C12790"/>
      <c r="D12790"/>
      <c r="E12790" t="inlineStr">
        <is>
          <t>https://www.youtube.com/results?search_query=Dumbbell+strength+training+workouts+for+beginners&amp;sp=EgQgAXAB</t>
        </is>
      </c>
    </row>
    <row r="12791" ht="25.5" customHeight="1">
      <c r="A12791" t="inlineStr">
        <is>
          <t>strength training</t>
        </is>
      </c>
      <c r="B12791" t="inlineStr">
        <is>
          <t>Learn proper form for strength training exercises</t>
        </is>
      </c>
      <c r="C12791"/>
      <c r="D12791"/>
      <c r="E12791" t="inlineStr">
        <is>
          <t>https://www.youtube.com/results?search_query=Learn+proper+form+for+strength+training+exercises&amp;sp=EgQgAXAB</t>
        </is>
      </c>
    </row>
    <row r="12792" ht="25.5" customHeight="1">
      <c r="A12792" t="inlineStr">
        <is>
          <t>strength training</t>
        </is>
      </c>
      <c r="B12792" t="inlineStr">
        <is>
          <t>Strength training routines for building muscle</t>
        </is>
      </c>
      <c r="C12792"/>
      <c r="D12792"/>
      <c r="E12792" t="inlineStr">
        <is>
          <t>https://www.youtube.com/results?search_query=Strength+training+routines+for+building+muscle&amp;sp=EgQgAXAB</t>
        </is>
      </c>
    </row>
    <row r="12793" ht="25.5" customHeight="1">
      <c r="A12793" t="inlineStr">
        <is>
          <t>strength training</t>
        </is>
      </c>
      <c r="B12793" t="inlineStr">
        <is>
          <t>High intensity strength training workouts</t>
        </is>
      </c>
      <c r="C12793"/>
      <c r="D12793"/>
      <c r="E12793" t="inlineStr">
        <is>
          <t>https://www.youtube.com/results?search_query=High+intensity+strength+training+workouts&amp;sp=EgQgAXAB</t>
        </is>
      </c>
    </row>
    <row r="12794" ht="25.5" customHeight="1">
      <c r="A12794" t="inlineStr">
        <is>
          <t>clean and jerk</t>
        </is>
      </c>
      <c r="B12794" t="inlineStr">
        <is>
          <t>How to perform clean and jerk for beginners</t>
        </is>
      </c>
      <c r="C12794"/>
      <c r="D12794"/>
      <c r="E12794" t="inlineStr">
        <is>
          <t>https://www.youtube.com/results?search_query=How+to+perform+clean+and+jerk+for+beginners&amp;sp=EgQgAXAB</t>
        </is>
      </c>
    </row>
    <row r="12795" ht="25.5" customHeight="1">
      <c r="A12795" t="inlineStr">
        <is>
          <t>clean and jerk</t>
        </is>
      </c>
      <c r="B12795" t="inlineStr">
        <is>
          <t>Clean and jerk technique and tips</t>
        </is>
      </c>
      <c r="C12795"/>
      <c r="D12795"/>
      <c r="E12795" t="inlineStr">
        <is>
          <t>https://www.youtube.com/results?search_query=Clean+and+jerk+technique+and+tips&amp;sp=EgQgAXAB</t>
        </is>
      </c>
    </row>
    <row r="12796" ht="25.5" customHeight="1">
      <c r="A12796" t="inlineStr">
        <is>
          <t>clean and jerk</t>
        </is>
      </c>
      <c r="B12796" t="inlineStr">
        <is>
          <t>Proper clean and jerk form tutorial</t>
        </is>
      </c>
      <c r="C12796"/>
      <c r="D12796"/>
      <c r="E12796" t="inlineStr">
        <is>
          <t>https://www.youtube.com/results?search_query=Proper+clean+and+jerk+form+tutorial&amp;sp=EgQgAXAB</t>
        </is>
      </c>
    </row>
    <row r="12797" ht="25.5" customHeight="1">
      <c r="A12797" t="inlineStr">
        <is>
          <t>clean and jerk</t>
        </is>
      </c>
      <c r="B12797" t="inlineStr">
        <is>
          <t>Weightlifting clean and jerk training routine</t>
        </is>
      </c>
      <c r="C12797"/>
      <c r="D12797"/>
      <c r="E12797" t="inlineStr">
        <is>
          <t>https://www.youtube.com/results?search_query=Weightlifting+clean+and+jerk+training+routine&amp;sp=EgQgAXAB</t>
        </is>
      </c>
    </row>
    <row r="12798" ht="25.5" customHeight="1">
      <c r="A12798" t="inlineStr">
        <is>
          <t>clean and jerk</t>
        </is>
      </c>
      <c r="B12798" t="inlineStr">
        <is>
          <t>Mastering clean and jerk workout</t>
        </is>
      </c>
      <c r="C12798"/>
      <c r="D12798"/>
      <c r="E12798" t="inlineStr">
        <is>
          <t>https://www.youtube.com/results?search_query=Mastering+clean+and+jerk+workout&amp;sp=EgQgAXAB</t>
        </is>
      </c>
    </row>
    <row r="12799" ht="25.5" customHeight="1">
      <c r="A12799" t="inlineStr">
        <is>
          <t>clean and jerk</t>
        </is>
      </c>
      <c r="B12799" t="inlineStr">
        <is>
          <t>Day in the life of a weightlifter: Clean and jerk practice</t>
        </is>
      </c>
      <c r="C12799"/>
      <c r="D12799"/>
      <c r="E12799" t="inlineStr">
        <is>
          <t>https://www.youtube.com/results?search_query=Day+in+the+life+of+a+weightlifter:+Clean+and+jerk+practice&amp;sp=EgQgAXAB</t>
        </is>
      </c>
    </row>
    <row r="12800" ht="25.5" customHeight="1">
      <c r="A12800" t="inlineStr">
        <is>
          <t>clean and jerk</t>
        </is>
      </c>
      <c r="B12800" t="inlineStr">
        <is>
          <t>Clean and jerk Olympic weightlifting guide</t>
        </is>
      </c>
      <c r="C12800"/>
      <c r="D12800"/>
      <c r="E12800" t="inlineStr">
        <is>
          <t>https://www.youtube.com/results?search_query=Clean+and+jerk+Olympic+weightlifting+guide&amp;sp=EgQgAXAB</t>
        </is>
      </c>
    </row>
    <row r="12801" ht="25.5" customHeight="1">
      <c r="A12801" t="inlineStr">
        <is>
          <t>clean and jerk</t>
        </is>
      </c>
      <c r="B12801" t="inlineStr">
        <is>
          <t>Improve your clean and jerk performance</t>
        </is>
      </c>
      <c r="C12801"/>
      <c r="D12801"/>
      <c r="E12801" t="inlineStr">
        <is>
          <t>https://www.youtube.com/results?search_query=Improve+your+clean+and+jerk+performance&amp;sp=EgQgAXAB</t>
        </is>
      </c>
    </row>
    <row r="12802" ht="25.5" customHeight="1">
      <c r="A12802" t="inlineStr">
        <is>
          <t>clean and jerk</t>
        </is>
      </c>
      <c r="B12802" t="inlineStr">
        <is>
          <t>Expert advice on clean and jerk exercise</t>
        </is>
      </c>
      <c r="C12802"/>
      <c r="D12802"/>
      <c r="E12802" t="inlineStr">
        <is>
          <t>https://www.youtube.com/results?search_query=Expert+advice+on+clean+and+jerk+exercise&amp;sp=EgQgAXAB</t>
        </is>
      </c>
    </row>
    <row r="12803" ht="25.5" customHeight="1">
      <c r="A12803" t="inlineStr">
        <is>
          <t>clean and jerk</t>
        </is>
      </c>
      <c r="B12803" t="inlineStr">
        <is>
          <t>Basic steps to perfect your clean and jerk</t>
        </is>
      </c>
      <c r="C12803"/>
      <c r="D12803"/>
      <c r="E12803" t="inlineStr">
        <is>
          <t>https://www.youtube.com/results?search_query=Basic+steps+to+perfect+your+clean+and+jerk&amp;sp=EgQgAXAB</t>
        </is>
      </c>
    </row>
    <row r="12804" ht="25.5" customHeight="1">
      <c r="A12804" t="inlineStr">
        <is>
          <t>coloring in</t>
        </is>
      </c>
      <c r="B12804" t="inlineStr">
        <is>
          <t>How to color in a coloring book for adults</t>
        </is>
      </c>
      <c r="C12804"/>
      <c r="D12804"/>
      <c r="E12804" t="inlineStr">
        <is>
          <t>https://www.youtube.com/results?search_query=How+to+color+in+a+coloring+book+for+adults&amp;sp=EgQgAXAB</t>
        </is>
      </c>
    </row>
    <row r="12805" ht="25.5" customHeight="1">
      <c r="A12805" t="inlineStr">
        <is>
          <t>coloring in</t>
        </is>
      </c>
      <c r="B12805" t="inlineStr">
        <is>
          <t>Techniques for coloring in coloring books</t>
        </is>
      </c>
      <c r="C12805"/>
      <c r="D12805"/>
      <c r="E12805" t="inlineStr">
        <is>
          <t>https://www.youtube.com/results?search_query=Techniques+for+coloring+in+coloring+books&amp;sp=EgQgAXAB</t>
        </is>
      </c>
    </row>
    <row r="12806" ht="25.5" customHeight="1">
      <c r="A12806" t="inlineStr">
        <is>
          <t>coloring in</t>
        </is>
      </c>
      <c r="B12806" t="inlineStr">
        <is>
          <t>Tutorial on shading and coloring in</t>
        </is>
      </c>
      <c r="C12806"/>
      <c r="D12806"/>
      <c r="E12806" t="inlineStr">
        <is>
          <t>https://www.youtube.com/results?search_query=Tutorial+on+shading+and+coloring+in&amp;sp=EgQgAXAB</t>
        </is>
      </c>
    </row>
    <row r="12807" ht="25.5" customHeight="1">
      <c r="A12807" t="inlineStr">
        <is>
          <t>coloring in</t>
        </is>
      </c>
      <c r="B12807" t="inlineStr">
        <is>
          <t>Skillful ways to color in with markers</t>
        </is>
      </c>
      <c r="C12807"/>
      <c r="D12807"/>
      <c r="E12807" t="inlineStr">
        <is>
          <t>https://www.youtube.com/results?search_query=Skillful+ways+to+color+in+with+markers&amp;sp=EgQgAXAB</t>
        </is>
      </c>
    </row>
    <row r="12808" ht="25.5" customHeight="1">
      <c r="A12808" t="inlineStr">
        <is>
          <t>coloring in</t>
        </is>
      </c>
      <c r="B12808" t="inlineStr">
        <is>
          <t>Coloring in with colored pencils tutorial</t>
        </is>
      </c>
      <c r="C12808"/>
      <c r="D12808"/>
      <c r="E12808" t="inlineStr">
        <is>
          <t>https://www.youtube.com/results?search_query=Coloring+in+with+colored+pencils+tutorial&amp;sp=EgQgAXAB</t>
        </is>
      </c>
    </row>
    <row r="12809" ht="25.5" customHeight="1">
      <c r="A12809" t="inlineStr">
        <is>
          <t>coloring in</t>
        </is>
      </c>
      <c r="B12809" t="inlineStr">
        <is>
          <t>Day in the life of a professional artist  coloring in</t>
        </is>
      </c>
      <c r="C12809"/>
      <c r="D12809"/>
      <c r="E12809" t="inlineStr">
        <is>
          <t>https://www.youtube.com/results?search_query=Day+in+the+life+of+a+professional+artist++coloring+in&amp;sp=EgQgAXAB</t>
        </is>
      </c>
    </row>
    <row r="12810" ht="25.5" customHeight="1">
      <c r="A12810" t="inlineStr">
        <is>
          <t>coloring in</t>
        </is>
      </c>
      <c r="B12810" t="inlineStr">
        <is>
          <t>Mastering gradients when coloring in</t>
        </is>
      </c>
      <c r="C12810"/>
      <c r="D12810"/>
      <c r="E12810" t="inlineStr">
        <is>
          <t>https://www.youtube.com/results?search_query=Mastering+gradients+when+coloring+in&amp;sp=EgQgAXAB</t>
        </is>
      </c>
    </row>
    <row r="12811" ht="25.5" customHeight="1">
      <c r="A12811" t="inlineStr">
        <is>
          <t>coloring in</t>
        </is>
      </c>
      <c r="B12811" t="inlineStr">
        <is>
          <t>Improve your coloring in skills</t>
        </is>
      </c>
      <c r="C12811"/>
      <c r="D12811"/>
      <c r="E12811" t="inlineStr">
        <is>
          <t>https://www.youtube.com/results?search_query=Improve+your+coloring+in+skills&amp;sp=EgQgAXAB</t>
        </is>
      </c>
    </row>
    <row r="12812" ht="25.5" customHeight="1">
      <c r="A12812" t="inlineStr">
        <is>
          <t>coloring in</t>
        </is>
      </c>
      <c r="B12812" t="inlineStr">
        <is>
          <t>Creating texture while coloring in</t>
        </is>
      </c>
      <c r="C12812"/>
      <c r="D12812"/>
      <c r="E12812" t="inlineStr">
        <is>
          <t>https://www.youtube.com/results?search_query=Creating+texture+while+coloring+in&amp;sp=EgQgAXAB</t>
        </is>
      </c>
    </row>
    <row r="12813" ht="25.5" customHeight="1">
      <c r="A12813" t="inlineStr">
        <is>
          <t>coloring in</t>
        </is>
      </c>
      <c r="B12813" t="inlineStr">
        <is>
          <t>Coloring in as a relaxation technique</t>
        </is>
      </c>
      <c r="C12813"/>
      <c r="D12813"/>
      <c r="E12813" t="inlineStr">
        <is>
          <t>https://www.youtube.com/results?search_query=Coloring+in+as+a+relaxation+technique&amp;sp=EgQgAXAB</t>
        </is>
      </c>
    </row>
    <row r="12814" ht="25.5" customHeight="1">
      <c r="A12814" t="inlineStr">
        <is>
          <t>cooking scallops</t>
        </is>
      </c>
      <c r="B12814" t="inlineStr">
        <is>
          <t>How to cook scallops for beginners</t>
        </is>
      </c>
      <c r="C12814"/>
      <c r="D12814"/>
      <c r="E12814" t="inlineStr">
        <is>
          <t>https://www.youtube.com/results?search_query=How+to+cook+scallops+for+beginners&amp;sp=EgQgAXAB</t>
        </is>
      </c>
    </row>
    <row r="12815" ht="25.5" customHeight="1">
      <c r="A12815" t="inlineStr">
        <is>
          <t>cooking scallops</t>
        </is>
      </c>
      <c r="B12815" t="inlineStr">
        <is>
          <t>Best way to pansear scallops</t>
        </is>
      </c>
      <c r="C12815"/>
      <c r="D12815"/>
      <c r="E12815" t="inlineStr">
        <is>
          <t>https://www.youtube.com/results?search_query=Best+way+to+pansear+scallops&amp;sp=EgQgAXAB</t>
        </is>
      </c>
    </row>
    <row r="12816" ht="25.5" customHeight="1">
      <c r="A12816" t="inlineStr">
        <is>
          <t>cooking scallops</t>
        </is>
      </c>
      <c r="B12816" t="inlineStr">
        <is>
          <t>Gordon Ramsay's scallop cooking tutorial</t>
        </is>
      </c>
      <c r="C12816"/>
      <c r="D12816"/>
      <c r="E12816" t="inlineStr">
        <is>
          <t>https://www.youtube.com/results?search_query=Gordon+Ramsay's+scallop+cooking+tutorial&amp;sp=EgQgAXAB</t>
        </is>
      </c>
    </row>
    <row r="12817" ht="25.5" customHeight="1">
      <c r="A12817" t="inlineStr">
        <is>
          <t>cooking scallops</t>
        </is>
      </c>
      <c r="B12817" t="inlineStr">
        <is>
          <t>Scallop recipes by professional chefs</t>
        </is>
      </c>
      <c r="C12817"/>
      <c r="D12817"/>
      <c r="E12817" t="inlineStr">
        <is>
          <t>https://www.youtube.com/results?search_query=Scallop+recipes+by+professional+chefs&amp;sp=EgQgAXAB</t>
        </is>
      </c>
    </row>
    <row r="12818" ht="25.5" customHeight="1">
      <c r="A12818" t="inlineStr">
        <is>
          <t>cooking scallops</t>
        </is>
      </c>
      <c r="B12818" t="inlineStr">
        <is>
          <t>Day in the life of a seafood chef preparing scallops</t>
        </is>
      </c>
      <c r="C12818"/>
      <c r="D12818"/>
      <c r="E12818" t="inlineStr">
        <is>
          <t>https://www.youtube.com/results?search_query=Day+in+the+life+of+a+seafood+chef+preparing+scallops&amp;sp=EgQgAXAB</t>
        </is>
      </c>
    </row>
    <row r="12819" ht="25.5" customHeight="1">
      <c r="A12819" t="inlineStr">
        <is>
          <t>cooking scallops</t>
        </is>
      </c>
      <c r="B12819" t="inlineStr">
        <is>
          <t>Cooking scallops at home with no experience</t>
        </is>
      </c>
      <c r="C12819"/>
      <c r="D12819"/>
      <c r="E12819" t="inlineStr">
        <is>
          <t>https://www.youtube.com/results?search_query=Cooking+scallops+at+home+with+no+experience&amp;sp=EgQgAXAB</t>
        </is>
      </c>
    </row>
    <row r="12820" ht="25.5" customHeight="1">
      <c r="A12820" t="inlineStr">
        <is>
          <t>cooking scallops</t>
        </is>
      </c>
      <c r="B12820" t="inlineStr">
        <is>
          <t>How to grill scallops like a pro</t>
        </is>
      </c>
      <c r="C12820"/>
      <c r="D12820"/>
      <c r="E12820" t="inlineStr">
        <is>
          <t>https://www.youtube.com/results?search_query=How+to+grill+scallops+like+a+pro&amp;sp=EgQgAXAB</t>
        </is>
      </c>
    </row>
    <row r="12821" ht="25.5" customHeight="1">
      <c r="A12821" t="inlineStr">
        <is>
          <t>cooking scallops</t>
        </is>
      </c>
      <c r="B12821" t="inlineStr">
        <is>
          <t>Quick and easy scallop recipes</t>
        </is>
      </c>
      <c r="C12821"/>
      <c r="D12821"/>
      <c r="E12821" t="inlineStr">
        <is>
          <t>https://www.youtube.com/results?search_query=Quick+and+easy+scallop+recipes&amp;sp=EgQgAXAB</t>
        </is>
      </c>
    </row>
    <row r="12822" ht="25.5" customHeight="1">
      <c r="A12822" t="inlineStr">
        <is>
          <t>cooking scallops</t>
        </is>
      </c>
      <c r="B12822" t="inlineStr">
        <is>
          <t>Mastering the art of scallop cooking</t>
        </is>
      </c>
      <c r="C12822"/>
      <c r="D12822"/>
      <c r="E12822" t="inlineStr">
        <is>
          <t>https://www.youtube.com/results?search_query=Mastering+the+art+of+scallop+cooking&amp;sp=EgQgAXAB</t>
        </is>
      </c>
    </row>
    <row r="12823" ht="25.5" customHeight="1">
      <c r="A12823" t="inlineStr">
        <is>
          <t>cooking scallops</t>
        </is>
      </c>
      <c r="B12823" t="inlineStr">
        <is>
          <t>Techniques for making restaurantquality scallops.</t>
        </is>
      </c>
      <c r="C12823"/>
      <c r="D12823"/>
      <c r="E12823" t="inlineStr">
        <is>
          <t>https://www.youtube.com/results?search_query=Techniques+for+making+restaurantquality+scallops.&amp;sp=EgQgAXAB</t>
        </is>
      </c>
    </row>
    <row r="12824" ht="25.5" customHeight="1">
      <c r="A12824" t="inlineStr">
        <is>
          <t>cracking knuckles</t>
        </is>
      </c>
      <c r="B12824" t="inlineStr">
        <is>
          <t>How to safely crack your knuckles</t>
        </is>
      </c>
      <c r="C12824"/>
      <c r="D12824"/>
      <c r="E12824" t="inlineStr">
        <is>
          <t>https://www.youtube.com/results?search_query=How+to+safely+crack+your+knuckles&amp;sp=EgQgAXAB</t>
        </is>
      </c>
    </row>
    <row r="12825" ht="25.5" customHeight="1">
      <c r="A12825" t="inlineStr">
        <is>
          <t>cracking knuckles</t>
        </is>
      </c>
      <c r="B12825" t="inlineStr">
        <is>
          <t>Science behind knuckle cracking</t>
        </is>
      </c>
      <c r="C12825"/>
      <c r="D12825"/>
      <c r="E12825" t="inlineStr">
        <is>
          <t>https://www.youtube.com/results?search_query=Science+behind+knuckle+cracking&amp;sp=EgQgAXAB</t>
        </is>
      </c>
    </row>
    <row r="12826" ht="25.5" customHeight="1">
      <c r="A12826" t="inlineStr">
        <is>
          <t>cracking knuckles</t>
        </is>
      </c>
      <c r="B12826" t="inlineStr">
        <is>
          <t>Effects of cracking knuckles regularly</t>
        </is>
      </c>
      <c r="C12826"/>
      <c r="D12826"/>
      <c r="E12826" t="inlineStr">
        <is>
          <t>https://www.youtube.com/results?search_query=Effects+of+cracking+knuckles+regularly&amp;sp=EgQgAXAB</t>
        </is>
      </c>
    </row>
    <row r="12827" ht="25.5" customHeight="1">
      <c r="A12827" t="inlineStr">
        <is>
          <t>cracking knuckles</t>
        </is>
      </c>
      <c r="B12827" t="inlineStr">
        <is>
          <t>Day in the life of a frequent knuckles cracker</t>
        </is>
      </c>
      <c r="C12827"/>
      <c r="D12827"/>
      <c r="E12827" t="inlineStr">
        <is>
          <t>https://www.youtube.com/results?search_query=Day+in+the+life+of+a+frequent+knuckles+cracker&amp;sp=EgQgAXAB</t>
        </is>
      </c>
    </row>
    <row r="12828" ht="25.5" customHeight="1">
      <c r="A12828" t="inlineStr">
        <is>
          <t>cracking knuckles</t>
        </is>
      </c>
      <c r="B12828" t="inlineStr">
        <is>
          <t>Impact of knuckles cracking on hand function</t>
        </is>
      </c>
      <c r="C12828"/>
      <c r="D12828"/>
      <c r="E12828" t="inlineStr">
        <is>
          <t>https://www.youtube.com/results?search_query=Impact+of+knuckles+cracking+on+hand+function&amp;sp=EgQgAXAB</t>
        </is>
      </c>
    </row>
    <row r="12829" ht="25.5" customHeight="1">
      <c r="A12829" t="inlineStr">
        <is>
          <t>cracking knuckles</t>
        </is>
      </c>
      <c r="B12829" t="inlineStr">
        <is>
          <t>Longterm effects of cracking your knuckles</t>
        </is>
      </c>
      <c r="C12829"/>
      <c r="D12829"/>
      <c r="E12829" t="inlineStr">
        <is>
          <t>https://www.youtube.com/results?search_query=Longterm+effects+of+cracking+your+knuckles&amp;sp=EgQgAXAB</t>
        </is>
      </c>
    </row>
    <row r="12830" ht="25.5" customHeight="1">
      <c r="A12830" t="inlineStr">
        <is>
          <t>cracking knuckles</t>
        </is>
      </c>
      <c r="B12830" t="inlineStr">
        <is>
          <t>Cracking knuckles myths and facts</t>
        </is>
      </c>
      <c r="C12830"/>
      <c r="D12830"/>
      <c r="E12830" t="inlineStr">
        <is>
          <t>https://www.youtube.com/results?search_query=Cracking+knuckles+myths+and+facts&amp;sp=EgQgAXAB</t>
        </is>
      </c>
    </row>
    <row r="12831" ht="25.5" customHeight="1">
      <c r="A12831" t="inlineStr">
        <is>
          <t>cracking knuckles</t>
        </is>
      </c>
      <c r="B12831" t="inlineStr">
        <is>
          <t>Professional advice on cracking knuckles</t>
        </is>
      </c>
      <c r="C12831"/>
      <c r="D12831"/>
      <c r="E12831" t="inlineStr">
        <is>
          <t>https://www.youtube.com/results?search_query=Professional+advice+on+cracking+knuckles&amp;sp=EgQgAXAB</t>
        </is>
      </c>
    </row>
    <row r="12832" ht="25.5" customHeight="1">
      <c r="A12832" t="inlineStr">
        <is>
          <t>cracking knuckles</t>
        </is>
      </c>
      <c r="B12832" t="inlineStr">
        <is>
          <t>Tutorials for cracking knuckles correctly</t>
        </is>
      </c>
      <c r="C12832"/>
      <c r="D12832"/>
      <c r="E12832" t="inlineStr">
        <is>
          <t>https://www.youtube.com/results?search_query=Tutorials+for+cracking+knuckles+correctly&amp;sp=EgQgAXAB</t>
        </is>
      </c>
    </row>
    <row r="12833" ht="25.5" customHeight="1">
      <c r="A12833" t="inlineStr">
        <is>
          <t>cracking knuckles</t>
        </is>
      </c>
      <c r="B12833" t="inlineStr">
        <is>
          <t>Health implications of constant knuckle cracking</t>
        </is>
      </c>
      <c r="C12833"/>
      <c r="D12833"/>
      <c r="E12833" t="inlineStr">
        <is>
          <t>https://www.youtube.com/results?search_query=Health+implications+of+constant+knuckle+cracking&amp;sp=EgQgAXAB</t>
        </is>
      </c>
    </row>
    <row r="12834" ht="25.5" customHeight="1">
      <c r="A12834" t="inlineStr">
        <is>
          <t>crawling baby</t>
        </is>
      </c>
      <c r="B12834" t="inlineStr">
        <is>
          <t>How to encourage baby to crawl</t>
        </is>
      </c>
      <c r="C12834"/>
      <c r="D12834"/>
      <c r="E12834" t="inlineStr">
        <is>
          <t>https://www.youtube.com/results?search_query=How+to+encourage+baby+to+crawl&amp;sp=EgQgAXAB</t>
        </is>
      </c>
    </row>
    <row r="12835" ht="25.5" customHeight="1">
      <c r="A12835" t="inlineStr">
        <is>
          <t>crawling baby</t>
        </is>
      </c>
      <c r="B12835" t="inlineStr">
        <is>
          <t>Baby crawling developmental milestones</t>
        </is>
      </c>
      <c r="C12835"/>
      <c r="D12835"/>
      <c r="E12835" t="inlineStr">
        <is>
          <t>https://www.youtube.com/results?search_query=Baby+crawling+developmental+milestones&amp;sp=EgQgAXAB</t>
        </is>
      </c>
    </row>
    <row r="12836" ht="25.5" customHeight="1">
      <c r="A12836" t="inlineStr">
        <is>
          <t>crawling baby</t>
        </is>
      </c>
      <c r="B12836" t="inlineStr">
        <is>
          <t>Day in the life of a crawling baby</t>
        </is>
      </c>
      <c r="C12836"/>
      <c r="D12836"/>
      <c r="E12836" t="inlineStr">
        <is>
          <t>https://www.youtube.com/results?search_query=Day+in+the+life+of+a+crawling+baby&amp;sp=EgQgAXAB</t>
        </is>
      </c>
    </row>
    <row r="12837" ht="25.5" customHeight="1">
      <c r="A12837" t="inlineStr">
        <is>
          <t>crawling baby</t>
        </is>
      </c>
      <c r="B12837" t="inlineStr">
        <is>
          <t>Crawling baby exercises and activities</t>
        </is>
      </c>
      <c r="C12837"/>
      <c r="D12837"/>
      <c r="E12837" t="inlineStr">
        <is>
          <t>https://www.youtube.com/results?search_query=Crawling+baby+exercises+and+activities&amp;sp=EgQgAXAB</t>
        </is>
      </c>
    </row>
    <row r="12838" ht="25.5" customHeight="1">
      <c r="A12838" t="inlineStr">
        <is>
          <t>crawling baby</t>
        </is>
      </c>
      <c r="B12838" t="inlineStr">
        <is>
          <t>Teaching baby to crawl tips and tricks</t>
        </is>
      </c>
      <c r="C12838"/>
      <c r="D12838"/>
      <c r="E12838" t="inlineStr">
        <is>
          <t>https://www.youtube.com/results?search_query=Teaching+baby+to+crawl+tips+and+tricks&amp;sp=EgQgAXAB</t>
        </is>
      </c>
    </row>
    <row r="12839" ht="25.5" customHeight="1">
      <c r="A12839" t="inlineStr">
        <is>
          <t>crawling baby</t>
        </is>
      </c>
      <c r="B12839" t="inlineStr">
        <is>
          <t>Crawling baby safety measures at home</t>
        </is>
      </c>
      <c r="C12839"/>
      <c r="D12839"/>
      <c r="E12839" t="inlineStr">
        <is>
          <t>https://www.youtube.com/results?search_query=Crawling+baby+safety+measures+at+home&amp;sp=EgQgAXAB</t>
        </is>
      </c>
    </row>
    <row r="12840" ht="25.5" customHeight="1">
      <c r="A12840" t="inlineStr">
        <is>
          <t>crawling baby</t>
        </is>
      </c>
      <c r="B12840" t="inlineStr">
        <is>
          <t>Babies' first crawling moments captured on video</t>
        </is>
      </c>
      <c r="C12840"/>
      <c r="D12840"/>
      <c r="E12840" t="inlineStr">
        <is>
          <t>https://www.youtube.com/results?search_query=Babies'+first+crawling+moments+captured+on+video&amp;sp=EgQgAXAB</t>
        </is>
      </c>
    </row>
    <row r="12841" ht="25.5" customHeight="1">
      <c r="A12841" t="inlineStr">
        <is>
          <t>crawling baby</t>
        </is>
      </c>
      <c r="B12841" t="inlineStr">
        <is>
          <t>Different styles of baby crawling and what they mean</t>
        </is>
      </c>
      <c r="C12841"/>
      <c r="D12841"/>
      <c r="E12841" t="inlineStr">
        <is>
          <t>https://www.youtube.com/results?search_query=Different+styles+of+baby+crawling+and+what+they+mean&amp;sp=EgQgAXAB</t>
        </is>
      </c>
    </row>
    <row r="12842" ht="25.5" customHeight="1">
      <c r="A12842" t="inlineStr">
        <is>
          <t>crawling baby</t>
        </is>
      </c>
      <c r="B12842" t="inlineStr">
        <is>
          <t>How to baby proof your home for a crawling baby</t>
        </is>
      </c>
      <c r="C12842"/>
      <c r="D12842"/>
      <c r="E12842" t="inlineStr">
        <is>
          <t>https://www.youtube.com/results?search_query=How+to+baby+proof+your+home+for+a+crawling+baby&amp;sp=EgQgAXAB</t>
        </is>
      </c>
    </row>
    <row r="12843" ht="25.5" customHeight="1">
      <c r="A12843" t="inlineStr">
        <is>
          <t>crawling baby</t>
        </is>
      </c>
      <c r="B12843" t="inlineStr">
        <is>
          <t>Techniques to improve baby's crawling speed and agility</t>
        </is>
      </c>
      <c r="C12843"/>
      <c r="D12843"/>
      <c r="E12843" t="inlineStr">
        <is>
          <t>https://www.youtube.com/results?search_query=Techniques+to+improve+baby's+crawling+speed+and+agility&amp;sp=EgQgAXAB</t>
        </is>
      </c>
    </row>
    <row r="12844" ht="25.5" customHeight="1">
      <c r="A12844" t="inlineStr">
        <is>
          <t>crossing river</t>
        </is>
      </c>
      <c r="B12844" t="inlineStr">
        <is>
          <t>How to safely cross a river</t>
        </is>
      </c>
      <c r="C12844"/>
      <c r="D12844"/>
      <c r="E12844" t="inlineStr">
        <is>
          <t>https://www.youtube.com/results?search_query=How+to+safely+cross+a+river&amp;sp=EgQgAXAB</t>
        </is>
      </c>
    </row>
    <row r="12845" ht="25.5" customHeight="1">
      <c r="A12845" t="inlineStr">
        <is>
          <t>crossing river</t>
        </is>
      </c>
      <c r="B12845" t="inlineStr">
        <is>
          <t>Survival skills: river crossing techniques</t>
        </is>
      </c>
      <c r="C12845"/>
      <c r="D12845"/>
      <c r="E12845" t="inlineStr">
        <is>
          <t>https://www.youtube.com/results?search_query=Survival+skills:+river+crossing+techniques&amp;sp=EgQgAXAB</t>
        </is>
      </c>
    </row>
    <row r="12846" ht="25.5" customHeight="1">
      <c r="A12846" t="inlineStr">
        <is>
          <t>crossing river</t>
        </is>
      </c>
      <c r="B12846" t="inlineStr">
        <is>
          <t>Crossing rivers during hiking: tips and tricks</t>
        </is>
      </c>
      <c r="C12846"/>
      <c r="D12846"/>
      <c r="E12846" t="inlineStr">
        <is>
          <t>https://www.youtube.com/results?search_query=Crossing+rivers+during+hiking:+tips+and+tricks&amp;sp=EgQgAXAB</t>
        </is>
      </c>
    </row>
    <row r="12847" ht="25.5" customHeight="1">
      <c r="A12847" t="inlineStr">
        <is>
          <t>crossing river</t>
        </is>
      </c>
      <c r="B12847" t="inlineStr">
        <is>
          <t>Day in the life of a river crossing guide</t>
        </is>
      </c>
      <c r="C12847"/>
      <c r="D12847"/>
      <c r="E12847" t="inlineStr">
        <is>
          <t>https://www.youtube.com/results?search_query=Day+in+the+life+of+a+river+crossing+guide&amp;sp=EgQgAXAB</t>
        </is>
      </c>
    </row>
    <row r="12848" ht="25.5" customHeight="1">
      <c r="A12848" t="inlineStr">
        <is>
          <t>crossing river</t>
        </is>
      </c>
      <c r="B12848" t="inlineStr">
        <is>
          <t>Best methods to cross a river while backpacking</t>
        </is>
      </c>
      <c r="C12848"/>
      <c r="D12848"/>
      <c r="E12848" t="inlineStr">
        <is>
          <t>https://www.youtube.com/results?search_query=Best+methods+to+cross+a+river+while+backpacking&amp;sp=EgQgAXAB</t>
        </is>
      </c>
    </row>
    <row r="12849" ht="25.5" customHeight="1">
      <c r="A12849" t="inlineStr">
        <is>
          <t>crossing river</t>
        </is>
      </c>
      <c r="B12849" t="inlineStr">
        <is>
          <t>River crossing challenge: outdoor survival</t>
        </is>
      </c>
      <c r="C12849"/>
      <c r="D12849"/>
      <c r="E12849" t="inlineStr">
        <is>
          <t>https://www.youtube.com/results?search_query=River+crossing+challenge:+outdoor+survival&amp;sp=EgQgAXAB</t>
        </is>
      </c>
    </row>
    <row r="12850" ht="25.5" customHeight="1">
      <c r="A12850" t="inlineStr">
        <is>
          <t>crossing river</t>
        </is>
      </c>
      <c r="B12850" t="inlineStr">
        <is>
          <t>Essential gear for safe river crossing</t>
        </is>
      </c>
      <c r="C12850"/>
      <c r="D12850"/>
      <c r="E12850" t="inlineStr">
        <is>
          <t>https://www.youtube.com/results?search_query=Essential+gear+for+safe+river+crossing&amp;sp=EgQgAXAB</t>
        </is>
      </c>
    </row>
    <row r="12851" ht="25.5" customHeight="1">
      <c r="A12851" t="inlineStr">
        <is>
          <t>crossing river</t>
        </is>
      </c>
      <c r="B12851" t="inlineStr">
        <is>
          <t>Crossing a flooded river: what to do and not do</t>
        </is>
      </c>
      <c r="C12851"/>
      <c r="D12851"/>
      <c r="E12851" t="inlineStr">
        <is>
          <t>https://www.youtube.com/results?search_query=Crossing+a+flooded+river:+what+to+do+and+not+do&amp;sp=EgQgAXAB</t>
        </is>
      </c>
    </row>
    <row r="12852" ht="25.5" customHeight="1">
      <c r="A12852" t="inlineStr">
        <is>
          <t>crossing river</t>
        </is>
      </c>
      <c r="B12852" t="inlineStr">
        <is>
          <t>Wildlife documentaries: animals crossing rivers</t>
        </is>
      </c>
      <c r="C12852"/>
      <c r="D12852"/>
      <c r="E12852" t="inlineStr">
        <is>
          <t>https://www.youtube.com/results?search_query=Wildlife+documentaries:+animals+crossing+rivers&amp;sp=EgQgAXAB</t>
        </is>
      </c>
    </row>
    <row r="12853" ht="25.5" customHeight="1">
      <c r="A12853" t="inlineStr">
        <is>
          <t>crossing river</t>
        </is>
      </c>
      <c r="B12853" t="inlineStr">
        <is>
          <t>Professional tips on how to traverse a river</t>
        </is>
      </c>
      <c r="C12853"/>
      <c r="D12853"/>
      <c r="E12853" t="inlineStr">
        <is>
          <t>https://www.youtube.com/results?search_query=Professional+tips+on+how+to+traverse+a+river&amp;sp=EgQgAXAB</t>
        </is>
      </c>
    </row>
    <row r="12854" ht="25.5" customHeight="1">
      <c r="A12854" t="inlineStr">
        <is>
          <t>curling sport</t>
        </is>
      </c>
      <c r="B12854" t="inlineStr">
        <is>
          <t>How to play curling sport for beginners</t>
        </is>
      </c>
      <c r="C12854"/>
      <c r="D12854"/>
      <c r="E12854" t="inlineStr">
        <is>
          <t>https://www.youtube.com/results?search_query=How+to+play+curling+sport+for+beginners&amp;sp=EgQgAXAB</t>
        </is>
      </c>
    </row>
    <row r="12855" ht="25.5" customHeight="1">
      <c r="A12855" t="inlineStr">
        <is>
          <t>curling sport</t>
        </is>
      </c>
      <c r="B12855" t="inlineStr">
        <is>
          <t>Curling sport rules and strategies</t>
        </is>
      </c>
      <c r="C12855"/>
      <c r="D12855"/>
      <c r="E12855" t="inlineStr">
        <is>
          <t>https://www.youtube.com/results?search_query=Curling+sport+rules+and+strategies&amp;sp=EgQgAXAB</t>
        </is>
      </c>
    </row>
    <row r="12856" ht="25.5" customHeight="1">
      <c r="A12856" t="inlineStr">
        <is>
          <t>curling sport</t>
        </is>
      </c>
      <c r="B12856" t="inlineStr">
        <is>
          <t>Best curling matches of all time</t>
        </is>
      </c>
      <c r="C12856"/>
      <c r="D12856"/>
      <c r="E12856" t="inlineStr">
        <is>
          <t>https://www.youtube.com/results?search_query=Best+curling+matches+of+all+time&amp;sp=EgQgAXAB</t>
        </is>
      </c>
    </row>
    <row r="12857" ht="25.5" customHeight="1">
      <c r="A12857" t="inlineStr">
        <is>
          <t>curling sport</t>
        </is>
      </c>
      <c r="B12857" t="inlineStr">
        <is>
          <t>Behind the scenes at a professional curling tournament</t>
        </is>
      </c>
      <c r="C12857"/>
      <c r="D12857"/>
      <c r="E12857" t="inlineStr">
        <is>
          <t>https://www.youtube.com/results?search_query=Behind+the+scenes+at+a+professional+curling+tournament&amp;sp=EgQgAXAB</t>
        </is>
      </c>
    </row>
    <row r="12858" ht="25.5" customHeight="1">
      <c r="A12858" t="inlineStr">
        <is>
          <t>curling sport</t>
        </is>
      </c>
      <c r="B12858" t="inlineStr">
        <is>
          <t>Day in the life of a curling athlete</t>
        </is>
      </c>
      <c r="C12858"/>
      <c r="D12858"/>
      <c r="E12858" t="inlineStr">
        <is>
          <t>https://www.youtube.com/results?search_query=Day+in+the+life+of+a+curling+athlete&amp;sp=EgQgAXAB</t>
        </is>
      </c>
    </row>
    <row r="12859" ht="25.5" customHeight="1">
      <c r="A12859" t="inlineStr">
        <is>
          <t>curling sport</t>
        </is>
      </c>
      <c r="B12859" t="inlineStr">
        <is>
          <t>Top curling sport maneuvers and techniques</t>
        </is>
      </c>
      <c r="C12859"/>
      <c r="D12859"/>
      <c r="E12859" t="inlineStr">
        <is>
          <t>https://www.youtube.com/results?search_query=Top+curling+sport+maneuvers+and+techniques&amp;sp=EgQgAXAB</t>
        </is>
      </c>
    </row>
    <row r="12860" ht="25.5" customHeight="1">
      <c r="A12860" t="inlineStr">
        <is>
          <t>curling sport</t>
        </is>
      </c>
      <c r="B12860" t="inlineStr">
        <is>
          <t>Curling sport training routines and drills</t>
        </is>
      </c>
      <c r="C12860"/>
      <c r="D12860"/>
      <c r="E12860" t="inlineStr">
        <is>
          <t>https://www.youtube.com/results?search_query=Curling+sport+training+routines+and+drills&amp;sp=EgQgAXAB</t>
        </is>
      </c>
    </row>
    <row r="12861" ht="25.5" customHeight="1">
      <c r="A12861" t="inlineStr">
        <is>
          <t>curling sport</t>
        </is>
      </c>
      <c r="B12861" t="inlineStr">
        <is>
          <t>Indepth analysis of curling sport gameplay</t>
        </is>
      </c>
      <c r="C12861"/>
      <c r="D12861"/>
      <c r="E12861" t="inlineStr">
        <is>
          <t>https://www.youtube.com/results?search_query=Indepth+analysis+of+curling+sport+gameplay&amp;sp=EgQgAXAB</t>
        </is>
      </c>
    </row>
    <row r="12862" ht="25.5" customHeight="1">
      <c r="A12862" t="inlineStr">
        <is>
          <t>curling sport</t>
        </is>
      </c>
      <c r="B12862" t="inlineStr">
        <is>
          <t>Guide to understanding the curling sport scoring system</t>
        </is>
      </c>
      <c r="C12862"/>
      <c r="D12862"/>
      <c r="E12862" t="inlineStr">
        <is>
          <t>https://www.youtube.com/results?search_query=Guide+to+understanding+the+curling+sport+scoring+system&amp;sp=EgQgAXAB</t>
        </is>
      </c>
    </row>
    <row r="12863" ht="25.5" customHeight="1">
      <c r="A12863" t="inlineStr">
        <is>
          <t>curling sport</t>
        </is>
      </c>
      <c r="B12863" t="inlineStr">
        <is>
          <t>Curling sport equipment essentials and how to use them</t>
        </is>
      </c>
      <c r="C12863"/>
      <c r="D12863"/>
      <c r="E12863" t="inlineStr">
        <is>
          <t>https://www.youtube.com/results?search_query=Curling+sport+equipment+essentials+and+how+to+use+them&amp;sp=EgQgAXAB</t>
        </is>
      </c>
    </row>
    <row r="12864" ht="25.5" customHeight="1">
      <c r="A12864" t="inlineStr">
        <is>
          <t>cutting watermelon</t>
        </is>
      </c>
      <c r="B12864" t="inlineStr">
        <is>
          <t>How to cut a watermelon into easy to eat pieces</t>
        </is>
      </c>
      <c r="C12864"/>
      <c r="D12864"/>
      <c r="E12864" t="inlineStr">
        <is>
          <t>https://www.youtube.com/results?search_query=How+to+cut+a+watermelon+into+easy+to+eat+pieces&amp;sp=EgQgAXAB</t>
        </is>
      </c>
    </row>
    <row r="12865" ht="25.5" customHeight="1">
      <c r="A12865" t="inlineStr">
        <is>
          <t>cutting watermelon</t>
        </is>
      </c>
      <c r="B12865" t="inlineStr">
        <is>
          <t>Watermelon cutting techniques for beginners</t>
        </is>
      </c>
      <c r="C12865"/>
      <c r="D12865"/>
      <c r="E12865" t="inlineStr">
        <is>
          <t>https://www.youtube.com/results?search_query=Watermelon+cutting+techniques+for+beginners&amp;sp=EgQgAXAB</t>
        </is>
      </c>
    </row>
    <row r="12866" ht="25.5" customHeight="1">
      <c r="A12866" t="inlineStr">
        <is>
          <t>cutting watermelon</t>
        </is>
      </c>
      <c r="B12866" t="inlineStr">
        <is>
          <t>Best way to cut and serve watermelon</t>
        </is>
      </c>
      <c r="C12866"/>
      <c r="D12866"/>
      <c r="E12866" t="inlineStr">
        <is>
          <t>https://www.youtube.com/results?search_query=Best+way+to+cut+and+serve+watermelon&amp;sp=EgQgAXAB</t>
        </is>
      </c>
    </row>
    <row r="12867" ht="25.5" customHeight="1">
      <c r="A12867" t="inlineStr">
        <is>
          <t>cutting watermelon</t>
        </is>
      </c>
      <c r="B12867" t="inlineStr">
        <is>
          <t>Efficient methods to slice a watermelon</t>
        </is>
      </c>
      <c r="C12867"/>
      <c r="D12867"/>
      <c r="E12867" t="inlineStr">
        <is>
          <t>https://www.youtube.com/results?search_query=Efficient+methods+to+slice+a+watermelon&amp;sp=EgQgAXAB</t>
        </is>
      </c>
    </row>
    <row r="12868" ht="25.5" customHeight="1">
      <c r="A12868" t="inlineStr">
        <is>
          <t>cutting watermelon</t>
        </is>
      </c>
      <c r="B12868" t="inlineStr">
        <is>
          <t>How to dice a watermelon</t>
        </is>
      </c>
      <c r="C12868"/>
      <c r="D12868"/>
      <c r="E12868" t="inlineStr">
        <is>
          <t>https://www.youtube.com/results?search_query=How+to+dice+a+watermelon&amp;sp=EgQgAXAB</t>
        </is>
      </c>
    </row>
    <row r="12869" ht="25.5" customHeight="1">
      <c r="A12869" t="inlineStr">
        <is>
          <t>cutting watermelon</t>
        </is>
      </c>
      <c r="B12869" t="inlineStr">
        <is>
          <t>How to cut a watermelon into cubes</t>
        </is>
      </c>
      <c r="C12869"/>
      <c r="D12869"/>
      <c r="E12869" t="inlineStr">
        <is>
          <t>https://www.youtube.com/results?search_query=How+to+cut+a+watermelon+into+cubes&amp;sp=EgQgAXAB</t>
        </is>
      </c>
    </row>
    <row r="12870" ht="25.5" customHeight="1">
      <c r="A12870" t="inlineStr">
        <is>
          <t>cutting watermelon</t>
        </is>
      </c>
      <c r="B12870" t="inlineStr">
        <is>
          <t>Day in the life of a chef: cutting fruits including watermelon</t>
        </is>
      </c>
      <c r="C12870"/>
      <c r="D12870"/>
      <c r="E12870" t="inlineStr">
        <is>
          <t>https://www.youtube.com/results?search_query=Day+in+the+life+of+a+chef:+cutting+fruits+including+watermelon&amp;sp=EgQgAXAB</t>
        </is>
      </c>
    </row>
    <row r="12871" ht="25.5" customHeight="1">
      <c r="A12871" t="inlineStr">
        <is>
          <t>cutting watermelon</t>
        </is>
      </c>
      <c r="B12871" t="inlineStr">
        <is>
          <t>Professional ways to slice watermelon</t>
        </is>
      </c>
      <c r="C12871"/>
      <c r="D12871"/>
      <c r="E12871" t="inlineStr">
        <is>
          <t>https://www.youtube.com/results?search_query=Professional+ways+to+slice+watermelon&amp;sp=EgQgAXAB</t>
        </is>
      </c>
    </row>
    <row r="12872" ht="25.5" customHeight="1">
      <c r="A12872" t="inlineStr">
        <is>
          <t>cutting watermelon</t>
        </is>
      </c>
      <c r="B12872" t="inlineStr">
        <is>
          <t>How to cut a watermelon for a party</t>
        </is>
      </c>
      <c r="C12872"/>
      <c r="D12872"/>
      <c r="E12872" t="inlineStr">
        <is>
          <t>https://www.youtube.com/results?search_query=How+to+cut+a+watermelon+for+a+party&amp;sp=EgQgAXAB</t>
        </is>
      </c>
    </row>
    <row r="12873" ht="25.5" customHeight="1">
      <c r="A12873" t="inlineStr">
        <is>
          <t>cutting watermelon</t>
        </is>
      </c>
      <c r="B12873" t="inlineStr">
        <is>
          <t>Guide to cutting watermelon without making a mess</t>
        </is>
      </c>
      <c r="C12873"/>
      <c r="D12873"/>
      <c r="E12873" t="inlineStr">
        <is>
          <t>https://www.youtube.com/results?search_query=Guide+to+cutting+watermelon+without+making+a+mess&amp;sp=EgQgAXAB</t>
        </is>
      </c>
    </row>
    <row r="12874" ht="25.5" customHeight="1">
      <c r="A12874" t="inlineStr">
        <is>
          <t>cutting nails</t>
        </is>
      </c>
      <c r="B12874" t="inlineStr">
        <is>
          <t>How to properly cut nails</t>
        </is>
      </c>
      <c r="C12874"/>
      <c r="D12874"/>
      <c r="E12874" t="inlineStr">
        <is>
          <t>https://www.youtube.com/results?search_query=How+to+properly+cut+nails&amp;sp=EgQgAXAB</t>
        </is>
      </c>
    </row>
    <row r="12875" ht="25.5" customHeight="1">
      <c r="A12875" t="inlineStr">
        <is>
          <t>cutting nails</t>
        </is>
      </c>
      <c r="B12875" t="inlineStr">
        <is>
          <t>Steps to cutting your own nails</t>
        </is>
      </c>
      <c r="C12875"/>
      <c r="D12875"/>
      <c r="E12875" t="inlineStr">
        <is>
          <t>https://www.youtube.com/results?search_query=Steps+to+cutting+your+own+nails&amp;sp=EgQgAXAB</t>
        </is>
      </c>
    </row>
    <row r="12876" ht="25.5" customHeight="1">
      <c r="A12876" t="inlineStr">
        <is>
          <t>cutting nails</t>
        </is>
      </c>
      <c r="B12876" t="inlineStr">
        <is>
          <t>Day in the life of a manicurist</t>
        </is>
      </c>
      <c r="C12876"/>
      <c r="D12876"/>
      <c r="E12876" t="inlineStr">
        <is>
          <t>https://www.youtube.com/results?search_query=Day+in+the+life+of+a+manicurist&amp;sp=EgQgAXAB</t>
        </is>
      </c>
    </row>
    <row r="12877" ht="25.5" customHeight="1">
      <c r="A12877" t="inlineStr">
        <is>
          <t>cutting nails</t>
        </is>
      </c>
      <c r="B12877" t="inlineStr">
        <is>
          <t>Best techniques for trimming nails</t>
        </is>
      </c>
      <c r="C12877"/>
      <c r="D12877"/>
      <c r="E12877" t="inlineStr">
        <is>
          <t>https://www.youtube.com/results?search_query=Best+techniques+for+trimming+nails&amp;sp=EgQgAXAB</t>
        </is>
      </c>
    </row>
    <row r="12878" ht="25.5" customHeight="1">
      <c r="A12878" t="inlineStr">
        <is>
          <t>cutting nails</t>
        </is>
      </c>
      <c r="B12878" t="inlineStr">
        <is>
          <t>How to cut nails without causing damage</t>
        </is>
      </c>
      <c r="C12878"/>
      <c r="D12878"/>
      <c r="E12878" t="inlineStr">
        <is>
          <t>https://www.youtube.com/results?search_query=How+to+cut+nails+without+causing+damage&amp;sp=EgQgAXAB</t>
        </is>
      </c>
    </row>
    <row r="12879" ht="25.5" customHeight="1">
      <c r="A12879" t="inlineStr">
        <is>
          <t>cutting nails</t>
        </is>
      </c>
      <c r="B12879" t="inlineStr">
        <is>
          <t>DIY tips for cutting nails at home</t>
        </is>
      </c>
      <c r="C12879"/>
      <c r="D12879"/>
      <c r="E12879" t="inlineStr">
        <is>
          <t>https://www.youtube.com/results?search_query=DIY+tips+for+cutting+nails+at+home&amp;sp=EgQgAXAB</t>
        </is>
      </c>
    </row>
    <row r="12880" ht="25.5" customHeight="1">
      <c r="A12880" t="inlineStr">
        <is>
          <t>cutting nails</t>
        </is>
      </c>
      <c r="B12880" t="inlineStr">
        <is>
          <t>Tools for cutting nails effectively</t>
        </is>
      </c>
      <c r="C12880"/>
      <c r="D12880"/>
      <c r="E12880" t="inlineStr">
        <is>
          <t>https://www.youtube.com/results?search_query=Tools+for+cutting+nails+effectively&amp;sp=EgQgAXAB</t>
        </is>
      </c>
    </row>
    <row r="12881" ht="25.5" customHeight="1">
      <c r="A12881" t="inlineStr">
        <is>
          <t>cutting nails</t>
        </is>
      </c>
      <c r="B12881" t="inlineStr">
        <is>
          <t>Clinic shows: How to safely cut your nails</t>
        </is>
      </c>
      <c r="C12881"/>
      <c r="D12881"/>
      <c r="E12881" t="inlineStr">
        <is>
          <t>https://www.youtube.com/results?search_query=Clinic+shows:+How+to+safely+cut+your+nails&amp;sp=EgQgAXAB</t>
        </is>
      </c>
    </row>
    <row r="12882" ht="25.5" customHeight="1">
      <c r="A12882" t="inlineStr">
        <is>
          <t>cutting nails</t>
        </is>
      </c>
      <c r="B12882" t="inlineStr">
        <is>
          <t>Dos and Don'ts of cutting nails</t>
        </is>
      </c>
      <c r="C12882"/>
      <c r="D12882"/>
      <c r="E12882" t="inlineStr">
        <is>
          <t>https://www.youtube.com/results?search_query=Dos+and+Don'ts+of+cutting+nails&amp;sp=EgQgAXAB</t>
        </is>
      </c>
    </row>
    <row r="12883" ht="25.5" customHeight="1">
      <c r="A12883" t="inlineStr">
        <is>
          <t>cutting nails</t>
        </is>
      </c>
      <c r="B12883" t="inlineStr">
        <is>
          <t>Proper nail cutting techniques for healthy nails</t>
        </is>
      </c>
      <c r="C12883"/>
      <c r="D12883"/>
      <c r="E12883" t="inlineStr">
        <is>
          <t>https://www.youtube.com/results?search_query=Proper+nail+cutting+techniques+for+healthy+nails&amp;sp=EgQgAXAB</t>
        </is>
      </c>
    </row>
    <row r="12884" ht="25.5" customHeight="1">
      <c r="A12884" t="inlineStr">
        <is>
          <t>choreography</t>
        </is>
      </c>
      <c r="B12884" t="inlineStr">
        <is>
          <t>How to learn basic choreography for beginners</t>
        </is>
      </c>
      <c r="C12884"/>
      <c r="D12884"/>
      <c r="E12884" t="inlineStr">
        <is>
          <t>https://www.youtube.com/results?search_query=How+to+learn+basic+choreography+for+beginners&amp;sp=EgQgAXAB</t>
        </is>
      </c>
    </row>
    <row r="12885" ht="25.5" customHeight="1">
      <c r="A12885" t="inlineStr">
        <is>
          <t>choreography</t>
        </is>
      </c>
      <c r="B12885" t="inlineStr">
        <is>
          <t>Dance choreography tutorial for beginners</t>
        </is>
      </c>
      <c r="C12885"/>
      <c r="D12885"/>
      <c r="E12885" t="inlineStr">
        <is>
          <t>https://www.youtube.com/results?search_query=Dance+choreography+tutorial+for+beginners&amp;sp=EgQgAXAB</t>
        </is>
      </c>
    </row>
    <row r="12886" ht="25.5" customHeight="1">
      <c r="A12886" t="inlineStr">
        <is>
          <t>choreography</t>
        </is>
      </c>
      <c r="B12886" t="inlineStr">
        <is>
          <t>Hiphop choreography step by step</t>
        </is>
      </c>
      <c r="C12886"/>
      <c r="D12886"/>
      <c r="E12886" t="inlineStr">
        <is>
          <t>https://www.youtube.com/results?search_query=Hiphop+choreography+step+by+step&amp;sp=EgQgAXAB</t>
        </is>
      </c>
    </row>
    <row r="12887" ht="25.5" customHeight="1">
      <c r="A12887" t="inlineStr">
        <is>
          <t>choreography</t>
        </is>
      </c>
      <c r="B12887" t="inlineStr">
        <is>
          <t>Behind the scenes of creating a choreography</t>
        </is>
      </c>
      <c r="C12887"/>
      <c r="D12887"/>
      <c r="E12887" t="inlineStr">
        <is>
          <t>https://www.youtube.com/results?search_query=Behind+the+scenes+of+creating+a+choreography&amp;sp=EgQgAXAB</t>
        </is>
      </c>
    </row>
    <row r="12888" ht="25.5" customHeight="1">
      <c r="A12888" t="inlineStr">
        <is>
          <t>choreography</t>
        </is>
      </c>
      <c r="B12888" t="inlineStr">
        <is>
          <t>Day in the life of a top dance choreographer</t>
        </is>
      </c>
      <c r="C12888"/>
      <c r="D12888"/>
      <c r="E12888" t="inlineStr">
        <is>
          <t>https://www.youtube.com/results?search_query=Day+in+the+life+of+a+top+dance+choreographer&amp;sp=EgQgAXAB</t>
        </is>
      </c>
    </row>
    <row r="12889" ht="25.5" customHeight="1">
      <c r="A12889" t="inlineStr">
        <is>
          <t>choreography</t>
        </is>
      </c>
      <c r="B12889" t="inlineStr">
        <is>
          <t>Best awardwinning choreography performances</t>
        </is>
      </c>
      <c r="C12889"/>
      <c r="D12889"/>
      <c r="E12889" t="inlineStr">
        <is>
          <t>https://www.youtube.com/results?search_query=Best+awardwinning+choreography+performances&amp;sp=EgQgAXAB</t>
        </is>
      </c>
    </row>
    <row r="12890" ht="25.5" customHeight="1">
      <c r="A12890" t="inlineStr">
        <is>
          <t>choreography</t>
        </is>
      </c>
      <c r="B12890" t="inlineStr">
        <is>
          <t>Easy to follow dance choreography</t>
        </is>
      </c>
      <c r="C12890"/>
      <c r="D12890"/>
      <c r="E12890" t="inlineStr">
        <is>
          <t>https://www.youtube.com/results?search_query=Easy+to+follow+dance+choreography&amp;sp=EgQgAXAB</t>
        </is>
      </c>
    </row>
    <row r="12891" ht="25.5" customHeight="1">
      <c r="A12891" t="inlineStr">
        <is>
          <t>choreography</t>
        </is>
      </c>
      <c r="B12891" t="inlineStr">
        <is>
          <t>How to choreograph a dance routine</t>
        </is>
      </c>
      <c r="C12891"/>
      <c r="D12891"/>
      <c r="E12891" t="inlineStr">
        <is>
          <t>https://www.youtube.com/results?search_query=How+to+choreograph+a+dance+routine&amp;sp=EgQgAXAB</t>
        </is>
      </c>
    </row>
    <row r="12892" ht="25.5" customHeight="1">
      <c r="A12892" t="inlineStr">
        <is>
          <t>choreography</t>
        </is>
      </c>
      <c r="B12892" t="inlineStr">
        <is>
          <t>Masterclass on professional choreography</t>
        </is>
      </c>
      <c r="C12892"/>
      <c r="D12892"/>
      <c r="E12892" t="inlineStr">
        <is>
          <t>https://www.youtube.com/results?search_query=Masterclass+on+professional+choreography&amp;sp=EgQgAXAB</t>
        </is>
      </c>
    </row>
    <row r="12893" ht="25.5" customHeight="1">
      <c r="A12893" t="inlineStr">
        <is>
          <t>choreography</t>
        </is>
      </c>
      <c r="B12893" t="inlineStr">
        <is>
          <t>Interviews with renowned dance choreographers</t>
        </is>
      </c>
      <c r="C12893"/>
      <c r="D12893"/>
      <c r="E12893" t="inlineStr">
        <is>
          <t>https://www.youtube.com/results?search_query=Interviews+with+renowned+dance+choreographers&amp;sp=EgQgAXAB</t>
        </is>
      </c>
    </row>
    <row r="12894" ht="25.5" customHeight="1">
      <c r="A12894" t="inlineStr">
        <is>
          <t>dancing ballet</t>
        </is>
      </c>
      <c r="B12894" t="inlineStr">
        <is>
          <t>How to start dancing ballet for beginners</t>
        </is>
      </c>
      <c r="C12894"/>
      <c r="D12894"/>
      <c r="E12894" t="inlineStr">
        <is>
          <t>https://www.youtube.com/results?search_query=How+to+start+dancing+ballet+for+beginners&amp;sp=EgQgAXAB</t>
        </is>
      </c>
    </row>
    <row r="12895" ht="25.5" customHeight="1">
      <c r="A12895" t="inlineStr">
        <is>
          <t>dancing ballet</t>
        </is>
      </c>
      <c r="B12895" t="inlineStr">
        <is>
          <t>Professional ballet dancer's day in the life</t>
        </is>
      </c>
      <c r="C12895"/>
      <c r="D12895"/>
      <c r="E12895" t="inlineStr">
        <is>
          <t>https://www.youtube.com/results?search_query=Professional+ballet+dancer's+day+in+the+life&amp;sp=EgQgAXAB</t>
        </is>
      </c>
    </row>
    <row r="12896" ht="25.5" customHeight="1">
      <c r="A12896" t="inlineStr">
        <is>
          <t>dancing ballet</t>
        </is>
      </c>
      <c r="B12896" t="inlineStr">
        <is>
          <t>Step by step ballet dancing tutorial for beginners</t>
        </is>
      </c>
      <c r="C12896"/>
      <c r="D12896"/>
      <c r="E12896" t="inlineStr">
        <is>
          <t>https://www.youtube.com/results?search_query=Step+by+step+ballet+dancing+tutorial+for+beginners&amp;sp=EgQgAXAB</t>
        </is>
      </c>
    </row>
    <row r="12897" ht="25.5" customHeight="1">
      <c r="A12897" t="inlineStr">
        <is>
          <t>dancing ballet</t>
        </is>
      </c>
      <c r="B12897" t="inlineStr">
        <is>
          <t>The process of choreographing a ballet dance routine</t>
        </is>
      </c>
      <c r="C12897"/>
      <c r="D12897"/>
      <c r="E12897" t="inlineStr">
        <is>
          <t>https://www.youtube.com/results?search_query=The+process+of+choreographing+a+ballet+dance+routine&amp;sp=EgQgAXAB</t>
        </is>
      </c>
    </row>
    <row r="12898" ht="25.5" customHeight="1">
      <c r="A12898" t="inlineStr">
        <is>
          <t>dancing ballet</t>
        </is>
      </c>
      <c r="B12898" t="inlineStr">
        <is>
          <t>10 basic ballet moves you should know</t>
        </is>
      </c>
      <c r="C12898"/>
      <c r="D12898"/>
      <c r="E12898" t="inlineStr">
        <is>
          <t>https://www.youtube.com/results?search_query=10+basic+ballet+moves+you+should+know&amp;sp=EgQgAXAB</t>
        </is>
      </c>
    </row>
    <row r="12899" ht="25.5" customHeight="1">
      <c r="A12899" t="inlineStr">
        <is>
          <t>dancing ballet</t>
        </is>
      </c>
      <c r="B12899" t="inlineStr">
        <is>
          <t>Best exercises to improve ballet dancing</t>
        </is>
      </c>
      <c r="C12899"/>
      <c r="D12899"/>
      <c r="E12899" t="inlineStr">
        <is>
          <t>https://www.youtube.com/results?search_query=Best+exercises+to+improve+ballet+dancing&amp;sp=EgQgAXAB</t>
        </is>
      </c>
    </row>
    <row r="12900" ht="25.5" customHeight="1">
      <c r="A12900" t="inlineStr">
        <is>
          <t>dancing ballet</t>
        </is>
      </c>
      <c r="B12900" t="inlineStr">
        <is>
          <t>Typical ballet dancing class for beginners</t>
        </is>
      </c>
      <c r="C12900"/>
      <c r="D12900"/>
      <c r="E12900" t="inlineStr">
        <is>
          <t>https://www.youtube.com/results?search_query=Typical+ballet+dancing+class+for+beginners&amp;sp=EgQgAXAB</t>
        </is>
      </c>
    </row>
    <row r="12901" ht="25.5" customHeight="1">
      <c r="A12901" t="inlineStr">
        <is>
          <t>dancing ballet</t>
        </is>
      </c>
      <c r="B12901" t="inlineStr">
        <is>
          <t>Behind the scenes at a professional ballet performance</t>
        </is>
      </c>
      <c r="C12901"/>
      <c r="D12901"/>
      <c r="E12901" t="inlineStr">
        <is>
          <t>https://www.youtube.com/results?search_query=Behind+the+scenes+at+a+professional+ballet+performance&amp;sp=EgQgAXAB</t>
        </is>
      </c>
    </row>
    <row r="12902" ht="25.5" customHeight="1">
      <c r="A12902" t="inlineStr">
        <is>
          <t>dancing ballet</t>
        </is>
      </c>
      <c r="B12902" t="inlineStr">
        <is>
          <t>Tips and techniques for advanced ballet dancing</t>
        </is>
      </c>
      <c r="C12902"/>
      <c r="D12902"/>
      <c r="E12902" t="inlineStr">
        <is>
          <t>https://www.youtube.com/results?search_query=Tips+and+techniques+for+advanced+ballet+dancing&amp;sp=EgQgAXAB</t>
        </is>
      </c>
    </row>
    <row r="12903" ht="25.5" customHeight="1">
      <c r="A12903" t="inlineStr">
        <is>
          <t>dancing ballet</t>
        </is>
      </c>
      <c r="B12903" t="inlineStr">
        <is>
          <t>The importance of stretching in ballet dance: How to guide</t>
        </is>
      </c>
      <c r="C12903"/>
      <c r="D12903"/>
      <c r="E12903" t="inlineStr">
        <is>
          <t>https://www.youtube.com/results?search_query=The+importance+of+stretching+in+ballet+dance:+How+to+guide&amp;sp=EgQgAXAB</t>
        </is>
      </c>
    </row>
    <row r="12904" ht="25.5" customHeight="1">
      <c r="A12904" t="inlineStr">
        <is>
          <t>dancing charleston</t>
        </is>
      </c>
      <c r="B12904" t="inlineStr">
        <is>
          <t>How to dance the Charleston for beginners</t>
        </is>
      </c>
      <c r="C12904"/>
      <c r="D12904"/>
      <c r="E12904" t="inlineStr">
        <is>
          <t>https://www.youtube.com/results?search_query=How+to+dance+the+Charleston+for+beginners&amp;sp=EgQgAXAB</t>
        </is>
      </c>
    </row>
    <row r="12905" ht="25.5" customHeight="1">
      <c r="A12905" t="inlineStr">
        <is>
          <t>dancing charleston</t>
        </is>
      </c>
      <c r="B12905" t="inlineStr">
        <is>
          <t>Charleston dance steps tutorial</t>
        </is>
      </c>
      <c r="C12905"/>
      <c r="D12905"/>
      <c r="E12905" t="inlineStr">
        <is>
          <t>https://www.youtube.com/results?search_query=Charleston+dance+steps+tutorial&amp;sp=EgQgAXAB</t>
        </is>
      </c>
    </row>
    <row r="12906" ht="25.5" customHeight="1">
      <c r="A12906" t="inlineStr">
        <is>
          <t>dancing charleston</t>
        </is>
      </c>
      <c r="B12906" t="inlineStr">
        <is>
          <t>1920s Charleston dance performance</t>
        </is>
      </c>
      <c r="C12906"/>
      <c r="D12906"/>
      <c r="E12906" t="inlineStr">
        <is>
          <t>https://www.youtube.com/results?search_query=1920s+Charleston+dance+performance&amp;sp=EgQgAXAB</t>
        </is>
      </c>
    </row>
    <row r="12907" ht="25.5" customHeight="1">
      <c r="A12907" t="inlineStr">
        <is>
          <t>dancing charleston</t>
        </is>
      </c>
      <c r="B12907" t="inlineStr">
        <is>
          <t>Day in the life of a Charleston dancer</t>
        </is>
      </c>
      <c r="C12907"/>
      <c r="D12907"/>
      <c r="E12907" t="inlineStr">
        <is>
          <t>https://www.youtube.com/results?search_query=Day+in+the+life+of+a+Charleston+dancer&amp;sp=EgQgAXAB</t>
        </is>
      </c>
    </row>
    <row r="12908" ht="25.5" customHeight="1">
      <c r="A12908" t="inlineStr">
        <is>
          <t>dancing charleston</t>
        </is>
      </c>
      <c r="B12908" t="inlineStr">
        <is>
          <t>Charleston dance practice routine</t>
        </is>
      </c>
      <c r="C12908"/>
      <c r="D12908"/>
      <c r="E12908" t="inlineStr">
        <is>
          <t>https://www.youtube.com/results?search_query=Charleston+dance+practice+routine&amp;sp=EgQgAXAB</t>
        </is>
      </c>
    </row>
    <row r="12909" ht="25.5" customHeight="1">
      <c r="A12909" t="inlineStr">
        <is>
          <t>dancing charleston</t>
        </is>
      </c>
      <c r="B12909" t="inlineStr">
        <is>
          <t>Professional Charleston dance competition</t>
        </is>
      </c>
      <c r="C12909"/>
      <c r="D12909"/>
      <c r="E12909" t="inlineStr">
        <is>
          <t>https://www.youtube.com/results?search_query=Professional+Charleston+dance+competition&amp;sp=EgQgAXAB</t>
        </is>
      </c>
    </row>
    <row r="12910" ht="25.5" customHeight="1">
      <c r="A12910" t="inlineStr">
        <is>
          <t>dancing charleston</t>
        </is>
      </c>
      <c r="B12910" t="inlineStr">
        <is>
          <t>Learn Charleston dance in 5 minutes</t>
        </is>
      </c>
      <c r="C12910"/>
      <c r="D12910"/>
      <c r="E12910" t="inlineStr">
        <is>
          <t>https://www.youtube.com/results?search_query=Learn+Charleston+dance+in+5+minutes&amp;sp=EgQgAXAB</t>
        </is>
      </c>
    </row>
    <row r="12911" ht="25.5" customHeight="1">
      <c r="A12911" t="inlineStr">
        <is>
          <t>dancing charleston</t>
        </is>
      </c>
      <c r="B12911" t="inlineStr">
        <is>
          <t>Masterclass on Charleston dancing</t>
        </is>
      </c>
      <c r="C12911"/>
      <c r="D12911"/>
      <c r="E12911" t="inlineStr">
        <is>
          <t>https://www.youtube.com/results?search_query=Masterclass+on+Charleston+dancing&amp;sp=EgQgAXAB</t>
        </is>
      </c>
    </row>
    <row r="12912" ht="25.5" customHeight="1">
      <c r="A12912" t="inlineStr">
        <is>
          <t>dancing charleston</t>
        </is>
      </c>
      <c r="B12912" t="inlineStr">
        <is>
          <t>Charleston dance history and influence</t>
        </is>
      </c>
      <c r="C12912"/>
      <c r="D12912"/>
      <c r="E12912" t="inlineStr">
        <is>
          <t>https://www.youtube.com/results?search_query=Charleston+dance+history+and+influence&amp;sp=EgQgAXAB</t>
        </is>
      </c>
    </row>
    <row r="12913" ht="25.5" customHeight="1">
      <c r="A12913" t="inlineStr">
        <is>
          <t>dancing charleston</t>
        </is>
      </c>
      <c r="B12913" t="inlineStr">
        <is>
          <t>Top 10 Charleston dance moves to learn</t>
        </is>
      </c>
      <c r="C12913"/>
      <c r="D12913"/>
      <c r="E12913" t="inlineStr">
        <is>
          <t>https://www.youtube.com/results?search_query=Top+10+Charleston+dance+moves+to+learn&amp;sp=EgQgAXAB</t>
        </is>
      </c>
    </row>
    <row r="12914" ht="25.5" customHeight="1">
      <c r="A12914" t="inlineStr">
        <is>
          <t>driving tractor</t>
        </is>
      </c>
      <c r="B12914" t="inlineStr">
        <is>
          <t>How to drive a tractor for beginners</t>
        </is>
      </c>
      <c r="C12914"/>
      <c r="D12914"/>
      <c r="E12914" t="inlineStr">
        <is>
          <t>https://www.youtube.com/results?search_query=How+to+drive+a+tractor+for+beginners&amp;sp=EgQgAXAB</t>
        </is>
      </c>
    </row>
    <row r="12915" ht="25.5" customHeight="1">
      <c r="A12915" t="inlineStr">
        <is>
          <t>driving tractor</t>
        </is>
      </c>
      <c r="B12915" t="inlineStr">
        <is>
          <t>Day in the life of a tractor driver</t>
        </is>
      </c>
      <c r="C12915"/>
      <c r="D12915"/>
      <c r="E12915" t="inlineStr">
        <is>
          <t>https://www.youtube.com/results?search_query=Day+in+the+life+of+a+tractor+driver&amp;sp=EgQgAXAB</t>
        </is>
      </c>
    </row>
    <row r="12916" ht="25.5" customHeight="1">
      <c r="A12916" t="inlineStr">
        <is>
          <t>driving tractor</t>
        </is>
      </c>
      <c r="B12916" t="inlineStr">
        <is>
          <t>Operating a farm tractor: Tips and tricks</t>
        </is>
      </c>
      <c r="C12916"/>
      <c r="D12916"/>
      <c r="E12916" t="inlineStr">
        <is>
          <t>https://www.youtube.com/results?search_query=Operating+a+farm+tractor:+Tips+and+tricks&amp;sp=EgQgAXAB</t>
        </is>
      </c>
    </row>
    <row r="12917" ht="25.5" customHeight="1">
      <c r="A12917" t="inlineStr">
        <is>
          <t>driving tractor</t>
        </is>
      </c>
      <c r="B12917" t="inlineStr">
        <is>
          <t>Basic guide to tractor driving</t>
        </is>
      </c>
      <c r="C12917"/>
      <c r="D12917"/>
      <c r="E12917" t="inlineStr">
        <is>
          <t>https://www.youtube.com/results?search_query=Basic+guide+to+tractor+driving&amp;sp=EgQgAXAB</t>
        </is>
      </c>
    </row>
    <row r="12918" ht="25.5" customHeight="1">
      <c r="A12918" t="inlineStr">
        <is>
          <t>driving tractor</t>
        </is>
      </c>
      <c r="B12918" t="inlineStr">
        <is>
          <t>Driving tractor on the field: Safety measures</t>
        </is>
      </c>
      <c r="C12918"/>
      <c r="D12918"/>
      <c r="E12918" t="inlineStr">
        <is>
          <t>https://www.youtube.com/results?search_query=Driving+tractor+on+the+field:+Safety+measures&amp;sp=EgQgAXAB</t>
        </is>
      </c>
    </row>
    <row r="12919" ht="25.5" customHeight="1">
      <c r="A12919" t="inlineStr">
        <is>
          <t>driving tractor</t>
        </is>
      </c>
      <c r="B12919" t="inlineStr">
        <is>
          <t>Tutorial on tractor driving skills</t>
        </is>
      </c>
      <c r="C12919"/>
      <c r="D12919"/>
      <c r="E12919" t="inlineStr">
        <is>
          <t>https://www.youtube.com/results?search_query=Tutorial+on+tractor+driving+skills&amp;sp=EgQgAXAB</t>
        </is>
      </c>
    </row>
    <row r="12920" ht="25.5" customHeight="1">
      <c r="A12920" t="inlineStr">
        <is>
          <t>driving tractor</t>
        </is>
      </c>
      <c r="B12920" t="inlineStr">
        <is>
          <t>Efficient methods for operating a tractor</t>
        </is>
      </c>
      <c r="C12920"/>
      <c r="D12920"/>
      <c r="E12920" t="inlineStr">
        <is>
          <t>https://www.youtube.com/results?search_query=Efficient+methods+for+operating+a+tractor&amp;sp=EgQgAXAB</t>
        </is>
      </c>
    </row>
    <row r="12921" ht="25.5" customHeight="1">
      <c r="A12921" t="inlineStr">
        <is>
          <t>driving tractor</t>
        </is>
      </c>
      <c r="B12921" t="inlineStr">
        <is>
          <t>Tractor maintenance tips before driving</t>
        </is>
      </c>
      <c r="C12921"/>
      <c r="D12921"/>
      <c r="E12921" t="inlineStr">
        <is>
          <t>https://www.youtube.com/results?search_query=Tractor+maintenance+tips+before+driving&amp;sp=EgQgAXAB</t>
        </is>
      </c>
    </row>
    <row r="12922" ht="25.5" customHeight="1">
      <c r="A12922" t="inlineStr">
        <is>
          <t>driving tractor</t>
        </is>
      </c>
      <c r="B12922" t="inlineStr">
        <is>
          <t>Expert advice on driving large tractors</t>
        </is>
      </c>
      <c r="C12922"/>
      <c r="D12922"/>
      <c r="E12922" t="inlineStr">
        <is>
          <t>https://www.youtube.com/results?search_query=Expert+advice+on+driving+large+tractors&amp;sp=EgQgAXAB</t>
        </is>
      </c>
    </row>
    <row r="12923" ht="25.5" customHeight="1">
      <c r="A12923" t="inlineStr">
        <is>
          <t>driving tractor</t>
        </is>
      </c>
      <c r="B12923" t="inlineStr">
        <is>
          <t>Learning how to drive a tractor for agricultural work</t>
        </is>
      </c>
      <c r="C12923"/>
      <c r="D12923"/>
      <c r="E12923" t="inlineStr">
        <is>
          <t>https://www.youtube.com/results?search_query=Learning+how+to+drive+a+tractor+for+agricultural+work&amp;sp=EgQgAXAB</t>
        </is>
      </c>
    </row>
    <row r="12924" ht="25.5" customHeight="1">
      <c r="A12924" t="inlineStr">
        <is>
          <t>riding mower</t>
        </is>
      </c>
      <c r="B12924" t="inlineStr">
        <is>
          <t>How to operate a riding mower</t>
        </is>
      </c>
      <c r="C12924"/>
      <c r="D12924"/>
      <c r="E12924" t="inlineStr">
        <is>
          <t>https://www.youtube.com/results?search_query=How+to+operate+a+riding+mower&amp;sp=EgQgAXAB</t>
        </is>
      </c>
    </row>
    <row r="12925" ht="25.5" customHeight="1">
      <c r="A12925" t="inlineStr">
        <is>
          <t>riding mower</t>
        </is>
      </c>
      <c r="B12925" t="inlineStr">
        <is>
          <t>Riding mower maintenance tutorial</t>
        </is>
      </c>
      <c r="C12925"/>
      <c r="D12925"/>
      <c r="E12925" t="inlineStr">
        <is>
          <t>https://www.youtube.com/results?search_query=Riding+mower+maintenance+tutorial&amp;sp=EgQgAXAB</t>
        </is>
      </c>
    </row>
    <row r="12926" ht="25.5" customHeight="1">
      <c r="A12926" t="inlineStr">
        <is>
          <t>riding mower</t>
        </is>
      </c>
      <c r="B12926" t="inlineStr">
        <is>
          <t>Day in the life of a professional landscaper using a riding mower</t>
        </is>
      </c>
      <c r="C12926"/>
      <c r="D12926"/>
      <c r="E12926" t="inlineStr">
        <is>
          <t>https://www.youtube.com/results?search_query=Day+in+the+life+of+a+professional+landscaper+using+a+riding+mower&amp;sp=EgQgAXAB</t>
        </is>
      </c>
    </row>
    <row r="12927" ht="25.5" customHeight="1">
      <c r="A12927" t="inlineStr">
        <is>
          <t>riding mower</t>
        </is>
      </c>
      <c r="B12927" t="inlineStr">
        <is>
          <t>Compare top riding mowers 2022</t>
        </is>
      </c>
      <c r="C12927"/>
      <c r="D12927"/>
      <c r="E12927" t="inlineStr">
        <is>
          <t>https://www.youtube.com/results?search_query=Compare+top+riding+mowers+2022&amp;sp=EgQgAXAB</t>
        </is>
      </c>
    </row>
    <row r="12928" ht="25.5" customHeight="1">
      <c r="A12928" t="inlineStr">
        <is>
          <t>riding mower</t>
        </is>
      </c>
      <c r="B12928" t="inlineStr">
        <is>
          <t>Professional tips for riding mower care</t>
        </is>
      </c>
      <c r="C12928"/>
      <c r="D12928"/>
      <c r="E12928" t="inlineStr">
        <is>
          <t>https://www.youtube.com/results?search_query=Professional+tips+for+riding+mower+care&amp;sp=EgQgAXAB</t>
        </is>
      </c>
    </row>
    <row r="12929" ht="25.5" customHeight="1">
      <c r="A12929" t="inlineStr">
        <is>
          <t>riding mower</t>
        </is>
      </c>
      <c r="B12929" t="inlineStr">
        <is>
          <t>How to choose the right riding mower</t>
        </is>
      </c>
      <c r="C12929"/>
      <c r="D12929"/>
      <c r="E12929" t="inlineStr">
        <is>
          <t>https://www.youtube.com/results?search_query=How+to+choose+the+right+riding+mower&amp;sp=EgQgAXAB</t>
        </is>
      </c>
    </row>
    <row r="12930" ht="25.5" customHeight="1">
      <c r="A12930" t="inlineStr">
        <is>
          <t>riding mower</t>
        </is>
      </c>
      <c r="B12930" t="inlineStr">
        <is>
          <t>John Deere riding mower review and demo</t>
        </is>
      </c>
      <c r="C12930"/>
      <c r="D12930"/>
      <c r="E12930" t="inlineStr">
        <is>
          <t>https://www.youtube.com/results?search_query=John+Deere+riding+mower+review+and+demo&amp;sp=EgQgAXAB</t>
        </is>
      </c>
    </row>
    <row r="12931" ht="25.5" customHeight="1">
      <c r="A12931" t="inlineStr">
        <is>
          <t>riding mower</t>
        </is>
      </c>
      <c r="B12931" t="inlineStr">
        <is>
          <t>Fix common problems with riding mowers tutorial</t>
        </is>
      </c>
      <c r="C12931"/>
      <c r="D12931"/>
      <c r="E12931" t="inlineStr">
        <is>
          <t>https://www.youtube.com/results?search_query=Fix+common+problems+with+riding+mowers+tutorial&amp;sp=EgQgAXAB</t>
        </is>
      </c>
    </row>
    <row r="12932" ht="25.5" customHeight="1">
      <c r="A12932" t="inlineStr">
        <is>
          <t>riding mower</t>
        </is>
      </c>
      <c r="B12932" t="inlineStr">
        <is>
          <t>Best ways to clean a riding mower</t>
        </is>
      </c>
      <c r="C12932"/>
      <c r="D12932"/>
      <c r="E12932" t="inlineStr">
        <is>
          <t>https://www.youtube.com/results?search_query=Best+ways+to+clean+a+riding+mower&amp;sp=EgQgAXAB</t>
        </is>
      </c>
    </row>
    <row r="12933" ht="25.5" customHeight="1">
      <c r="A12933" t="inlineStr">
        <is>
          <t>riding mower</t>
        </is>
      </c>
      <c r="B12933" t="inlineStr">
        <is>
          <t>Efficient mowing patterns with a riding mower</t>
        </is>
      </c>
      <c r="C12933"/>
      <c r="D12933"/>
      <c r="E12933" t="inlineStr">
        <is>
          <t>https://www.youtube.com/results?search_query=Efficient+mowing+patterns+with+a+riding+mower&amp;sp=EgQgAXAB</t>
        </is>
      </c>
    </row>
    <row r="12934" ht="25.5" customHeight="1">
      <c r="A12934" t="inlineStr">
        <is>
          <t>drooling</t>
        </is>
      </c>
      <c r="B12934" t="inlineStr">
        <is>
          <t>How to stop drooling while sleeping</t>
        </is>
      </c>
      <c r="C12934"/>
      <c r="D12934"/>
      <c r="E12934" t="inlineStr">
        <is>
          <t>https://www.youtube.com/results?search_query=How+to+stop+drooling+while+sleeping&amp;sp=EgQgAXAB</t>
        </is>
      </c>
    </row>
    <row r="12935" ht="25.5" customHeight="1">
      <c r="A12935" t="inlineStr">
        <is>
          <t>drooling</t>
        </is>
      </c>
      <c r="B12935" t="inlineStr">
        <is>
          <t>Causes and treatments for excessive drooling</t>
        </is>
      </c>
      <c r="C12935"/>
      <c r="D12935"/>
      <c r="E12935" t="inlineStr">
        <is>
          <t>https://www.youtube.com/results?search_query=Causes+and+treatments+for+excessive+drooling&amp;sp=EgQgAXAB</t>
        </is>
      </c>
    </row>
    <row r="12936" ht="25.5" customHeight="1">
      <c r="A12936" t="inlineStr">
        <is>
          <t>drooling</t>
        </is>
      </c>
      <c r="B12936" t="inlineStr">
        <is>
          <t>Day in the life of a drooling newborn: What's normal?</t>
        </is>
      </c>
      <c r="C12936"/>
      <c r="D12936"/>
      <c r="E12936" t="inlineStr">
        <is>
          <t>https://www.youtube.com/results?search_query=Day+in+the+life+of+a+drooling+newborn:+What's+normal?&amp;sp=EgQgAXAB</t>
        </is>
      </c>
    </row>
    <row r="12937" ht="25.5" customHeight="1">
      <c r="A12937" t="inlineStr">
        <is>
          <t>drooling</t>
        </is>
      </c>
      <c r="B12937" t="inlineStr">
        <is>
          <t>Home remedies to control drooling in toddlers</t>
        </is>
      </c>
      <c r="C12937"/>
      <c r="D12937"/>
      <c r="E12937" t="inlineStr">
        <is>
          <t>https://www.youtube.com/results?search_query=Home+remedies+to+control+drooling+in+toddlers&amp;sp=EgQgAXAB</t>
        </is>
      </c>
    </row>
    <row r="12938" ht="25.5" customHeight="1">
      <c r="A12938" t="inlineStr">
        <is>
          <t>drooling</t>
        </is>
      </c>
      <c r="B12938" t="inlineStr">
        <is>
          <t>Why do dogs drool and how to control it</t>
        </is>
      </c>
      <c r="C12938"/>
      <c r="D12938"/>
      <c r="E12938" t="inlineStr">
        <is>
          <t>https://www.youtube.com/results?search_query=Why+do+dogs+drool+and+how+to+control+it&amp;sp=EgQgAXAB</t>
        </is>
      </c>
    </row>
    <row r="12939" ht="25.5" customHeight="1">
      <c r="A12939" t="inlineStr">
        <is>
          <t>drooling</t>
        </is>
      </c>
      <c r="B12939" t="inlineStr">
        <is>
          <t>Exercises to help drooling in Parkinson's disease</t>
        </is>
      </c>
      <c r="C12939"/>
      <c r="D12939"/>
      <c r="E12939" t="inlineStr">
        <is>
          <t>https://www.youtube.com/results?search_query=Exercises+to+help+drooling+in+Parkinson's+disease&amp;sp=EgQgAXAB</t>
        </is>
      </c>
    </row>
    <row r="12940" ht="25.5" customHeight="1">
      <c r="A12940" t="inlineStr">
        <is>
          <t>drooling</t>
        </is>
      </c>
      <c r="B12940" t="inlineStr">
        <is>
          <t>How to clean drool stains from clothes and fabric</t>
        </is>
      </c>
      <c r="C12940"/>
      <c r="D12940"/>
      <c r="E12940" t="inlineStr">
        <is>
          <t>https://www.youtube.com/results?search_query=How+to+clean+drool+stains+from+clothes+and+fabric&amp;sp=EgQgAXAB</t>
        </is>
      </c>
    </row>
    <row r="12941" ht="25.5" customHeight="1">
      <c r="A12941" t="inlineStr">
        <is>
          <t>drooling</t>
        </is>
      </c>
      <c r="B12941" t="inlineStr">
        <is>
          <t>Psychological reasons behind drooling in adults</t>
        </is>
      </c>
      <c r="C12941"/>
      <c r="D12941"/>
      <c r="E12941" t="inlineStr">
        <is>
          <t>https://www.youtube.com/results?search_query=Psychological+reasons+behind+drooling+in+adults&amp;sp=EgQgAXAB</t>
        </is>
      </c>
    </row>
    <row r="12942" ht="25.5" customHeight="1">
      <c r="A12942" t="inlineStr">
        <is>
          <t>drooling</t>
        </is>
      </c>
      <c r="B12942" t="inlineStr">
        <is>
          <t>How to manage drooling in elderly  Caregivers guide</t>
        </is>
      </c>
      <c r="C12942"/>
      <c r="D12942"/>
      <c r="E12942" t="inlineStr">
        <is>
          <t>https://www.youtube.com/results?search_query=How+to+manage+drooling+in+elderly++Caregivers+guide&amp;sp=EgQgAXAB</t>
        </is>
      </c>
    </row>
    <row r="12943" ht="25.5" customHeight="1">
      <c r="A12943" t="inlineStr">
        <is>
          <t>drooling</t>
        </is>
      </c>
      <c r="B12943" t="inlineStr">
        <is>
          <t>Drooling in cats: Symptoms, causes, and treatments</t>
        </is>
      </c>
      <c r="C12943"/>
      <c r="D12943"/>
      <c r="E12943" t="inlineStr">
        <is>
          <t>https://www.youtube.com/results?search_query=Drooling+in+cats:+Symptoms, +causes, +and+treatments&amp;sp=EgQgAXAB</t>
        </is>
      </c>
    </row>
    <row r="12944" ht="25.5" customHeight="1">
      <c r="A12944" t="inlineStr">
        <is>
          <t>dancing gangnam style</t>
        </is>
      </c>
      <c r="B12944" t="inlineStr">
        <is>
          <t>How to dance Gangnam Style for beginners</t>
        </is>
      </c>
      <c r="C12944"/>
      <c r="D12944"/>
      <c r="E12944" t="inlineStr">
        <is>
          <t>https://www.youtube.com/results?search_query=How+to+dance+Gangnam+Style+for+beginners&amp;sp=EgQgAXAB</t>
        </is>
      </c>
    </row>
    <row r="12945" ht="25.5" customHeight="1">
      <c r="A12945" t="inlineStr">
        <is>
          <t>dancing gangnam style</t>
        </is>
      </c>
      <c r="B12945" t="inlineStr">
        <is>
          <t>Gangnam Style dance step by step guide</t>
        </is>
      </c>
      <c r="C12945"/>
      <c r="D12945"/>
      <c r="E12945" t="inlineStr">
        <is>
          <t>https://www.youtube.com/results?search_query=Gangnam+Style+dance+step+by+step+guide&amp;sp=EgQgAXAB</t>
        </is>
      </c>
    </row>
    <row r="12946" ht="25.5" customHeight="1">
      <c r="A12946" t="inlineStr">
        <is>
          <t>dancing gangnam style</t>
        </is>
      </c>
      <c r="B12946" t="inlineStr">
        <is>
          <t>Learn Gangnam Style dance moves</t>
        </is>
      </c>
      <c r="C12946"/>
      <c r="D12946"/>
      <c r="E12946" t="inlineStr">
        <is>
          <t>https://www.youtube.com/results?search_query=Learn+Gangnam+Style+dance+moves&amp;sp=EgQgAXAB</t>
        </is>
      </c>
    </row>
    <row r="12947" ht="25.5" customHeight="1">
      <c r="A12947" t="inlineStr">
        <is>
          <t>dancing gangnam style</t>
        </is>
      </c>
      <c r="B12947" t="inlineStr">
        <is>
          <t>Day in the life of a Gangnam Style dancer</t>
        </is>
      </c>
      <c r="C12947"/>
      <c r="D12947"/>
      <c r="E12947" t="inlineStr">
        <is>
          <t>https://www.youtube.com/results?search_query=Day+in+the+life+of+a+Gangnam+Style+dancer&amp;sp=EgQgAXAB</t>
        </is>
      </c>
    </row>
    <row r="12948" ht="25.5" customHeight="1">
      <c r="A12948" t="inlineStr">
        <is>
          <t>dancing gangnam style</t>
        </is>
      </c>
      <c r="B12948" t="inlineStr">
        <is>
          <t>Practice Gangnam Style dance with professional</t>
        </is>
      </c>
      <c r="C12948"/>
      <c r="D12948"/>
      <c r="E12948" t="inlineStr">
        <is>
          <t>https://www.youtube.com/results?search_query=Practice+Gangnam+Style+dance+with+professional&amp;sp=EgQgAXAB</t>
        </is>
      </c>
    </row>
    <row r="12949" ht="25.5" customHeight="1">
      <c r="A12949" t="inlineStr">
        <is>
          <t>dancing gangnam style</t>
        </is>
      </c>
      <c r="B12949" t="inlineStr">
        <is>
          <t>Detailed Gangnam Style dance tutorial</t>
        </is>
      </c>
      <c r="C12949"/>
      <c r="D12949"/>
      <c r="E12949" t="inlineStr">
        <is>
          <t>https://www.youtube.com/results?search_query=Detailed+Gangnam+Style+dance+tutorial&amp;sp=EgQgAXAB</t>
        </is>
      </c>
    </row>
    <row r="12950" ht="25.5" customHeight="1">
      <c r="A12950" t="inlineStr">
        <is>
          <t>dancing gangnam style</t>
        </is>
      </c>
      <c r="B12950" t="inlineStr">
        <is>
          <t>Gangnam Style dance choreography explanation</t>
        </is>
      </c>
      <c r="C12950"/>
      <c r="D12950"/>
      <c r="E12950" t="inlineStr">
        <is>
          <t>https://www.youtube.com/results?search_query=Gangnam+Style+dance+choreography+explanation&amp;sp=EgQgAXAB</t>
        </is>
      </c>
    </row>
    <row r="12951" ht="25.5" customHeight="1">
      <c r="A12951" t="inlineStr">
        <is>
          <t>dancing gangnam style</t>
        </is>
      </c>
      <c r="B12951" t="inlineStr">
        <is>
          <t>Mastering Gangnam Style dance moves</t>
        </is>
      </c>
      <c r="C12951"/>
      <c r="D12951"/>
      <c r="E12951" t="inlineStr">
        <is>
          <t>https://www.youtube.com/results?search_query=Mastering+Gangnam+Style+dance+moves&amp;sp=EgQgAXAB</t>
        </is>
      </c>
    </row>
    <row r="12952" ht="25.5" customHeight="1">
      <c r="A12952" t="inlineStr">
        <is>
          <t>dancing gangnam style</t>
        </is>
      </c>
      <c r="B12952" t="inlineStr">
        <is>
          <t>Behind the scenes of Gangnam Style dance rehearsal</t>
        </is>
      </c>
      <c r="C12952"/>
      <c r="D12952"/>
      <c r="E12952" t="inlineStr">
        <is>
          <t>https://www.youtube.com/results?search_query=Behind+the+scenes+of+Gangnam+Style+dance+rehearsal&amp;sp=EgQgAXAB</t>
        </is>
      </c>
    </row>
    <row r="12953" ht="25.5" customHeight="1">
      <c r="A12953" t="inlineStr">
        <is>
          <t>dancing gangnam style</t>
        </is>
      </c>
      <c r="B12953" t="inlineStr">
        <is>
          <t>Gangnam Style dance performance videos</t>
        </is>
      </c>
      <c r="C12953"/>
      <c r="D12953"/>
      <c r="E12953" t="inlineStr">
        <is>
          <t>https://www.youtube.com/results?search_query=Gangnam+Style+dance+performance+videos&amp;sp=EgQgAXAB</t>
        </is>
      </c>
    </row>
    <row r="12954" ht="25.5" customHeight="1">
      <c r="A12954" t="inlineStr">
        <is>
          <t>drumming fingers</t>
        </is>
      </c>
      <c r="B12954" t="inlineStr">
        <is>
          <t>How to drum fingers correctly</t>
        </is>
      </c>
      <c r="C12954"/>
      <c r="D12954"/>
      <c r="E12954" t="inlineStr">
        <is>
          <t>https://www.youtube.com/results?search_query=How+to+drum+fingers+correctly&amp;sp=EgQgAXAB</t>
        </is>
      </c>
    </row>
    <row r="12955" ht="25.5" customHeight="1">
      <c r="A12955" t="inlineStr">
        <is>
          <t>drumming fingers</t>
        </is>
      </c>
      <c r="B12955" t="inlineStr">
        <is>
          <t>Techniques for drumming fingers</t>
        </is>
      </c>
      <c r="C12955"/>
      <c r="D12955"/>
      <c r="E12955" t="inlineStr">
        <is>
          <t>https://www.youtube.com/results?search_query=Techniques+for+drumming+fingers&amp;sp=EgQgAXAB</t>
        </is>
      </c>
    </row>
    <row r="12956" ht="25.5" customHeight="1">
      <c r="A12956" t="inlineStr">
        <is>
          <t>drumming fingers</t>
        </is>
      </c>
      <c r="B12956" t="inlineStr">
        <is>
          <t>Finger drumming exercises for beginners</t>
        </is>
      </c>
      <c r="C12956"/>
      <c r="D12956"/>
      <c r="E12956" t="inlineStr">
        <is>
          <t>https://www.youtube.com/results?search_query=Finger+drumming+exercises+for+beginners&amp;sp=EgQgAXAB</t>
        </is>
      </c>
    </row>
    <row r="12957" ht="25.5" customHeight="1">
      <c r="A12957" t="inlineStr">
        <is>
          <t>drumming fingers</t>
        </is>
      </c>
      <c r="B12957" t="inlineStr">
        <is>
          <t>Learning to play the drums with fingers</t>
        </is>
      </c>
      <c r="C12957"/>
      <c r="D12957"/>
      <c r="E12957" t="inlineStr">
        <is>
          <t>https://www.youtube.com/results?search_query=Learning+to+play+the+drums+with+fingers&amp;sp=EgQgAXAB</t>
        </is>
      </c>
    </row>
    <row r="12958" ht="25.5" customHeight="1">
      <c r="A12958" t="inlineStr">
        <is>
          <t>drumming fingers</t>
        </is>
      </c>
      <c r="B12958" t="inlineStr">
        <is>
          <t>Pros and cons of finger drumming</t>
        </is>
      </c>
      <c r="C12958"/>
      <c r="D12958"/>
      <c r="E12958" t="inlineStr">
        <is>
          <t>https://www.youtube.com/results?search_query=Pros+and+cons+of+finger+drumming&amp;sp=EgQgAXAB</t>
        </is>
      </c>
    </row>
    <row r="12959" ht="25.5" customHeight="1">
      <c r="A12959" t="inlineStr">
        <is>
          <t>drumming fingers</t>
        </is>
      </c>
      <c r="B12959" t="inlineStr">
        <is>
          <t>Finger drumming challenges and solutions</t>
        </is>
      </c>
      <c r="C12959"/>
      <c r="D12959"/>
      <c r="E12959" t="inlineStr">
        <is>
          <t>https://www.youtube.com/results?search_query=Finger+drumming+challenges+and+solutions&amp;sp=EgQgAXAB</t>
        </is>
      </c>
    </row>
    <row r="12960" ht="25.5" customHeight="1">
      <c r="A12960" t="inlineStr">
        <is>
          <t>drumming fingers</t>
        </is>
      </c>
      <c r="B12960" t="inlineStr">
        <is>
          <t>Day in the life of a finger drummer</t>
        </is>
      </c>
      <c r="C12960"/>
      <c r="D12960"/>
      <c r="E12960" t="inlineStr">
        <is>
          <t>https://www.youtube.com/results?search_query=Day+in+the+life+of+a+finger+drummer&amp;sp=EgQgAXAB</t>
        </is>
      </c>
    </row>
    <row r="12961" ht="25.5" customHeight="1">
      <c r="A12961" t="inlineStr">
        <is>
          <t>drumming fingers</t>
        </is>
      </c>
      <c r="B12961" t="inlineStr">
        <is>
          <t>Mastering drumming fingers quickly</t>
        </is>
      </c>
      <c r="C12961"/>
      <c r="D12961"/>
      <c r="E12961" t="inlineStr">
        <is>
          <t>https://www.youtube.com/results?search_query=Mastering+drumming+fingers+quickly&amp;sp=EgQgAXAB</t>
        </is>
      </c>
    </row>
    <row r="12962" ht="25.5" customHeight="1">
      <c r="A12962" t="inlineStr">
        <is>
          <t>drumming fingers</t>
        </is>
      </c>
      <c r="B12962" t="inlineStr">
        <is>
          <t>Improving rhythm and speed in finger drumming</t>
        </is>
      </c>
      <c r="C12962"/>
      <c r="D12962"/>
      <c r="E12962" t="inlineStr">
        <is>
          <t>https://www.youtube.com/results?search_query=Improving+rhythm+and+speed+in+finger+drumming&amp;sp=EgQgAXAB</t>
        </is>
      </c>
    </row>
    <row r="12963" ht="25.5" customHeight="1">
      <c r="A12963" t="inlineStr">
        <is>
          <t>drumming fingers</t>
        </is>
      </c>
      <c r="B12963" t="inlineStr">
        <is>
          <t>Finger drumming tutorials for advanced players</t>
        </is>
      </c>
      <c r="C12963"/>
      <c r="D12963"/>
      <c r="E12963" t="inlineStr">
        <is>
          <t>https://www.youtube.com/results?search_query=Finger+drumming+tutorials+for+advanced+players&amp;sp=EgQgAXAB</t>
        </is>
      </c>
    </row>
    <row r="12964" ht="25.5" customHeight="1">
      <c r="A12964" t="inlineStr">
        <is>
          <t>dumpster diving</t>
        </is>
      </c>
      <c r="B12964" t="inlineStr">
        <is>
          <t>How to start dumpster diving for beginners</t>
        </is>
      </c>
      <c r="C12964"/>
      <c r="D12964"/>
      <c r="E12964" t="inlineStr">
        <is>
          <t>https://www.youtube.com/results?search_query=How+to+start+dumpster+diving+for+beginners&amp;sp=EgQgAXAB</t>
        </is>
      </c>
    </row>
    <row r="12965" ht="25.5" customHeight="1">
      <c r="A12965" t="inlineStr">
        <is>
          <t>dumpster diving</t>
        </is>
      </c>
      <c r="B12965" t="inlineStr">
        <is>
          <t>Tips and tricks for successful dumpster diving</t>
        </is>
      </c>
      <c r="C12965"/>
      <c r="D12965"/>
      <c r="E12965" t="inlineStr">
        <is>
          <t>https://www.youtube.com/results?search_query=Tips+and+tricks+for+successful+dumpster+diving&amp;sp=EgQgAXAB</t>
        </is>
      </c>
    </row>
    <row r="12966" ht="25.5" customHeight="1">
      <c r="A12966" t="inlineStr">
        <is>
          <t>dumpster diving</t>
        </is>
      </c>
      <c r="B12966" t="inlineStr">
        <is>
          <t>Day in the life of a professional dumpster diver</t>
        </is>
      </c>
      <c r="C12966"/>
      <c r="D12966"/>
      <c r="E12966" t="inlineStr">
        <is>
          <t>https://www.youtube.com/results?search_query=Day+in+the+life+of+a+professional+dumpster+diver&amp;sp=EgQgAXAB</t>
        </is>
      </c>
    </row>
    <row r="12967" ht="25.5" customHeight="1">
      <c r="A12967" t="inlineStr">
        <is>
          <t>dumpster diving</t>
        </is>
      </c>
      <c r="B12967" t="inlineStr">
        <is>
          <t>Best locations for dumpster diving</t>
        </is>
      </c>
      <c r="C12967"/>
      <c r="D12967"/>
      <c r="E12967" t="inlineStr">
        <is>
          <t>https://www.youtube.com/results?search_query=Best+locations+for+dumpster+diving&amp;sp=EgQgAXAB</t>
        </is>
      </c>
    </row>
    <row r="12968" ht="25.5" customHeight="1">
      <c r="A12968" t="inlineStr">
        <is>
          <t>dumpster diving</t>
        </is>
      </c>
      <c r="B12968" t="inlineStr">
        <is>
          <t>Safety guidelines for dumpster diving</t>
        </is>
      </c>
      <c r="C12968"/>
      <c r="D12968"/>
      <c r="E12968" t="inlineStr">
        <is>
          <t>https://www.youtube.com/results?search_query=Safety+guidelines+for+dumpster+diving&amp;sp=EgQgAXAB</t>
        </is>
      </c>
    </row>
    <row r="12969" ht="25.5" customHeight="1">
      <c r="A12969" t="inlineStr">
        <is>
          <t>dumpster diving</t>
        </is>
      </c>
      <c r="B12969" t="inlineStr">
        <is>
          <t>Most valuable finds from dumpster diving</t>
        </is>
      </c>
      <c r="C12969"/>
      <c r="D12969"/>
      <c r="E12969" t="inlineStr">
        <is>
          <t>https://www.youtube.com/results?search_query=Most+valuable+finds+from+dumpster+diving&amp;sp=EgQgAXAB</t>
        </is>
      </c>
    </row>
    <row r="12970" ht="25.5" customHeight="1">
      <c r="A12970" t="inlineStr">
        <is>
          <t>dumpster diving</t>
        </is>
      </c>
      <c r="B12970" t="inlineStr">
        <is>
          <t>Dumpster diving hauls  unboxing videos</t>
        </is>
      </c>
      <c r="C12970"/>
      <c r="D12970"/>
      <c r="E12970" t="inlineStr">
        <is>
          <t>https://www.youtube.com/results?search_query=Dumpster+diving+hauls++unboxing+videos&amp;sp=EgQgAXAB</t>
        </is>
      </c>
    </row>
    <row r="12971" ht="25.5" customHeight="1">
      <c r="A12971" t="inlineStr">
        <is>
          <t>dumpster diving</t>
        </is>
      </c>
      <c r="B12971" t="inlineStr">
        <is>
          <t>Legal issues related to dumpster diving</t>
        </is>
      </c>
      <c r="C12971"/>
      <c r="D12971"/>
      <c r="E12971" t="inlineStr">
        <is>
          <t>https://www.youtube.com/results?search_query=Legal+issues+related+to+dumpster+diving&amp;sp=EgQgAXAB</t>
        </is>
      </c>
    </row>
    <row r="12972" ht="25.5" customHeight="1">
      <c r="A12972" t="inlineStr">
        <is>
          <t>dumpster diving</t>
        </is>
      </c>
      <c r="B12972" t="inlineStr">
        <is>
          <t>Dumpster diving for food survival</t>
        </is>
      </c>
      <c r="C12972"/>
      <c r="D12972"/>
      <c r="E12972" t="inlineStr">
        <is>
          <t>https://www.youtube.com/results?search_query=Dumpster+diving+for+food+survival&amp;sp=EgQgAXAB</t>
        </is>
      </c>
    </row>
    <row r="12973" ht="25.5" customHeight="1">
      <c r="A12973" t="inlineStr">
        <is>
          <t>dumpster diving</t>
        </is>
      </c>
      <c r="B12973" t="inlineStr">
        <is>
          <t>Recycling and repurposing dumpster diving finds</t>
        </is>
      </c>
      <c r="C12973"/>
      <c r="D12973"/>
      <c r="E12973" t="inlineStr">
        <is>
          <t>https://www.youtube.com/results?search_query=Recycling+and+repurposing+dumpster+diving+finds&amp;sp=EgQgAXAB</t>
        </is>
      </c>
    </row>
    <row r="12974" ht="25.5" customHeight="1">
      <c r="A12974" t="inlineStr">
        <is>
          <t>dyeing eyebrows</t>
        </is>
      </c>
      <c r="B12974" t="inlineStr">
        <is>
          <t>How to dye eyebrows at home safely</t>
        </is>
      </c>
      <c r="C12974"/>
      <c r="D12974"/>
      <c r="E12974" t="inlineStr">
        <is>
          <t>https://www.youtube.com/results?search_query=How+to+dye+eyebrows+at+home+safely&amp;sp=EgQgAXAB</t>
        </is>
      </c>
    </row>
    <row r="12975" ht="25.5" customHeight="1">
      <c r="A12975" t="inlineStr">
        <is>
          <t>dyeing eyebrows</t>
        </is>
      </c>
      <c r="B12975" t="inlineStr">
        <is>
          <t>DIY tutorial for dyeing eyebrows</t>
        </is>
      </c>
      <c r="C12975"/>
      <c r="D12975"/>
      <c r="E12975" t="inlineStr">
        <is>
          <t>https://www.youtube.com/results?search_query=DIY+tutorial+for+dyeing+eyebrows&amp;sp=EgQgAXAB</t>
        </is>
      </c>
    </row>
    <row r="12976" ht="25.5" customHeight="1">
      <c r="A12976" t="inlineStr">
        <is>
          <t>dyeing eyebrows</t>
        </is>
      </c>
      <c r="B12976" t="inlineStr">
        <is>
          <t>Step by step guide to dyeing your own eyebrows</t>
        </is>
      </c>
      <c r="C12976"/>
      <c r="D12976"/>
      <c r="E12976" t="inlineStr">
        <is>
          <t>https://www.youtube.com/results?search_query=Step+by+step+guide+to+dyeing+your+own+eyebrows&amp;sp=EgQgAXAB</t>
        </is>
      </c>
    </row>
    <row r="12977" ht="25.5" customHeight="1">
      <c r="A12977" t="inlineStr">
        <is>
          <t>dyeing eyebrows</t>
        </is>
      </c>
      <c r="B12977" t="inlineStr">
        <is>
          <t>Beginner's guide to tinting and dyeing eyebrows</t>
        </is>
      </c>
      <c r="C12977"/>
      <c r="D12977"/>
      <c r="E12977" t="inlineStr">
        <is>
          <t>https://www.youtube.com/results?search_query=Beginner's+guide+to+tinting+and+dyeing+eyebrows&amp;sp=EgQgAXAB</t>
        </is>
      </c>
    </row>
    <row r="12978" ht="25.5" customHeight="1">
      <c r="A12978" t="inlineStr">
        <is>
          <t>dyeing eyebrows</t>
        </is>
      </c>
      <c r="B12978" t="inlineStr">
        <is>
          <t>Day in the Life of an eyebrow expert: dyeing eyebrows</t>
        </is>
      </c>
      <c r="C12978"/>
      <c r="D12978"/>
      <c r="E12978" t="inlineStr">
        <is>
          <t>https://www.youtube.com/results?search_query=Day+in+the+Life+of+an+eyebrow+expert:+dyeing+eyebrows&amp;sp=EgQgAXAB</t>
        </is>
      </c>
    </row>
    <row r="12979" ht="25.5" customHeight="1">
      <c r="A12979" t="inlineStr">
        <is>
          <t>dyeing eyebrows</t>
        </is>
      </c>
      <c r="B12979" t="inlineStr">
        <is>
          <t>Dos and don'ts when dyeing eyebrows</t>
        </is>
      </c>
      <c r="C12979"/>
      <c r="D12979"/>
      <c r="E12979" t="inlineStr">
        <is>
          <t>https://www.youtube.com/results?search_query=Dos+and+don'ts+when+dyeing+eyebrows&amp;sp=EgQgAXAB</t>
        </is>
      </c>
    </row>
    <row r="12980" ht="25.5" customHeight="1">
      <c r="A12980" t="inlineStr">
        <is>
          <t>dyeing eyebrows</t>
        </is>
      </c>
      <c r="B12980" t="inlineStr">
        <is>
          <t>How to choose the right dye for your eyebrows</t>
        </is>
      </c>
      <c r="C12980"/>
      <c r="D12980"/>
      <c r="E12980" t="inlineStr">
        <is>
          <t>https://www.youtube.com/results?search_query=How+to+choose+the+right+dye+for+your+eyebrows&amp;sp=EgQgAXAB</t>
        </is>
      </c>
    </row>
    <row r="12981" ht="25.5" customHeight="1">
      <c r="A12981" t="inlineStr">
        <is>
          <t>dyeing eyebrows</t>
        </is>
      </c>
      <c r="B12981" t="inlineStr">
        <is>
          <t>Eyebrow dyeing technique for fuller brows</t>
        </is>
      </c>
      <c r="C12981"/>
      <c r="D12981"/>
      <c r="E12981" t="inlineStr">
        <is>
          <t>https://www.youtube.com/results?search_query=Eyebrow+dyeing+technique+for+fuller+brows&amp;sp=EgQgAXAB</t>
        </is>
      </c>
    </row>
    <row r="12982" ht="25.5" customHeight="1">
      <c r="A12982" t="inlineStr">
        <is>
          <t>dyeing eyebrows</t>
        </is>
      </c>
      <c r="B12982" t="inlineStr">
        <is>
          <t>How to maintain dyed eyebrows for longer</t>
        </is>
      </c>
      <c r="C12982"/>
      <c r="D12982"/>
      <c r="E12982" t="inlineStr">
        <is>
          <t>https://www.youtube.com/results?search_query=How+to+maintain+dyed+eyebrows+for+longer&amp;sp=EgQgAXAB</t>
        </is>
      </c>
    </row>
    <row r="12983" ht="25.5" customHeight="1">
      <c r="A12983" t="inlineStr">
        <is>
          <t>dyeing eyebrows</t>
        </is>
      </c>
      <c r="B12983" t="inlineStr">
        <is>
          <t>Professional eyebrow dyeing: What to expect</t>
        </is>
      </c>
      <c r="C12983"/>
      <c r="D12983"/>
      <c r="E12983" t="inlineStr">
        <is>
          <t>https://www.youtube.com/results?search_query=Professional+eyebrow+dyeing:+What+to+expect&amp;sp=EgQgAXAB</t>
        </is>
      </c>
    </row>
    <row r="12984" ht="25.5" customHeight="1">
      <c r="A12984" t="inlineStr">
        <is>
          <t>dunking basketball</t>
        </is>
      </c>
      <c r="B12984" t="inlineStr">
        <is>
          <t>How to dunk a basketball for beginners</t>
        </is>
      </c>
      <c r="C12984"/>
      <c r="D12984"/>
      <c r="E12984" t="inlineStr">
        <is>
          <t>https://www.youtube.com/results?search_query=How+to+dunk+a+basketball+for+beginners&amp;sp=EgQgAXAB</t>
        </is>
      </c>
    </row>
    <row r="12985" ht="25.5" customHeight="1">
      <c r="A12985" t="inlineStr">
        <is>
          <t>dunking basketball</t>
        </is>
      </c>
      <c r="B12985" t="inlineStr">
        <is>
          <t>Best basketball dunking techniques</t>
        </is>
      </c>
      <c r="C12985"/>
      <c r="D12985"/>
      <c r="E12985" t="inlineStr">
        <is>
          <t>https://www.youtube.com/results?search_query=Best+basketball+dunking+techniques&amp;sp=EgQgAXAB</t>
        </is>
      </c>
    </row>
    <row r="12986" ht="25.5" customHeight="1">
      <c r="A12986" t="inlineStr">
        <is>
          <t>dunking basketball</t>
        </is>
      </c>
      <c r="B12986" t="inlineStr">
        <is>
          <t>Training for basketball dunking</t>
        </is>
      </c>
      <c r="C12986"/>
      <c r="D12986"/>
      <c r="E12986" t="inlineStr">
        <is>
          <t>https://www.youtube.com/results?search_query=Training+for+basketball+dunking&amp;sp=EgQgAXAB</t>
        </is>
      </c>
    </row>
    <row r="12987" ht="25.5" customHeight="1">
      <c r="A12987" t="inlineStr">
        <is>
          <t>dunking basketball</t>
        </is>
      </c>
      <c r="B12987" t="inlineStr">
        <is>
          <t>Famous basketball dunks compilation</t>
        </is>
      </c>
      <c r="C12987"/>
      <c r="D12987"/>
      <c r="E12987" t="inlineStr">
        <is>
          <t>https://www.youtube.com/results?search_query=Famous+basketball+dunks+compilation&amp;sp=EgQgAXAB</t>
        </is>
      </c>
    </row>
    <row r="12988" ht="25.5" customHeight="1">
      <c r="A12988" t="inlineStr">
        <is>
          <t>dunking basketball</t>
        </is>
      </c>
      <c r="B12988" t="inlineStr">
        <is>
          <t>Step by step guide to dunk basketball</t>
        </is>
      </c>
      <c r="C12988"/>
      <c r="D12988"/>
      <c r="E12988" t="inlineStr">
        <is>
          <t>https://www.youtube.com/results?search_query=Step+by+step+guide+to+dunk+basketball&amp;sp=EgQgAXAB</t>
        </is>
      </c>
    </row>
    <row r="12989" ht="25.5" customHeight="1">
      <c r="A12989" t="inlineStr">
        <is>
          <t>dunking basketball</t>
        </is>
      </c>
      <c r="B12989" t="inlineStr">
        <is>
          <t>Improving jumping height for dunking basketball</t>
        </is>
      </c>
      <c r="C12989"/>
      <c r="D12989"/>
      <c r="E12989" t="inlineStr">
        <is>
          <t>https://www.youtube.com/results?search_query=Improving+jumping+height+for+dunking+basketball&amp;sp=EgQgAXAB</t>
        </is>
      </c>
    </row>
    <row r="12990" ht="25.5" customHeight="1">
      <c r="A12990" t="inlineStr">
        <is>
          <t>dunking basketball</t>
        </is>
      </c>
      <c r="B12990" t="inlineStr">
        <is>
          <t>Day in the life of a professional dunker</t>
        </is>
      </c>
      <c r="C12990"/>
      <c r="D12990"/>
      <c r="E12990" t="inlineStr">
        <is>
          <t>https://www.youtube.com/results?search_query=Day+in+the+life+of+a+professional+dunker&amp;sp=EgQgAXAB</t>
        </is>
      </c>
    </row>
    <row r="12991" ht="25.5" customHeight="1">
      <c r="A12991" t="inlineStr">
        <is>
          <t>dunking basketball</t>
        </is>
      </c>
      <c r="B12991" t="inlineStr">
        <is>
          <t>Basketball dunk challenges</t>
        </is>
      </c>
      <c r="C12991"/>
      <c r="D12991"/>
      <c r="E12991" t="inlineStr">
        <is>
          <t>https://www.youtube.com/results?search_query=Basketball+dunk+challenges&amp;sp=EgQgAXAB</t>
        </is>
      </c>
    </row>
    <row r="12992" ht="25.5" customHeight="1">
      <c r="A12992" t="inlineStr">
        <is>
          <t>dunking basketball</t>
        </is>
      </c>
      <c r="B12992" t="inlineStr">
        <is>
          <t>Dunking basketball tips from professionals</t>
        </is>
      </c>
      <c r="C12992"/>
      <c r="D12992"/>
      <c r="E12992" t="inlineStr">
        <is>
          <t>https://www.youtube.com/results?search_query=Dunking+basketball+tips+from+professionals&amp;sp=EgQgAXAB</t>
        </is>
      </c>
    </row>
    <row r="12993" ht="25.5" customHeight="1">
      <c r="A12993" t="inlineStr">
        <is>
          <t>dunking basketball</t>
        </is>
      </c>
      <c r="B12993" t="inlineStr">
        <is>
          <t>Basketball dunking workout routine</t>
        </is>
      </c>
      <c r="C12993"/>
      <c r="D12993"/>
      <c r="E12993" t="inlineStr">
        <is>
          <t>https://www.youtube.com/results?search_query=Basketball+dunking+workout+routine&amp;sp=EgQgAXAB</t>
        </is>
      </c>
    </row>
    <row r="12994" ht="25.5" customHeight="1">
      <c r="A12994" t="inlineStr">
        <is>
          <t>basketball moves</t>
        </is>
      </c>
      <c r="B12994" t="inlineStr">
        <is>
          <t>How to perform basic basketball moves for beginners</t>
        </is>
      </c>
      <c r="C12994" t="inlineStr">
        <is>
          <t xml:space="preserve">Yes </t>
        </is>
      </c>
      <c r="D12994"/>
      <c r="E12994" t="inlineStr">
        <is>
          <t>https://www.youtube.com/results?search_query=How+to+perform+basic+basketball+moves+for+beginners&amp;sp=EgQgAXAB</t>
        </is>
      </c>
    </row>
    <row r="12995" ht="25.5" customHeight="1">
      <c r="A12995" t="inlineStr">
        <is>
          <t>basketball moves</t>
        </is>
      </c>
      <c r="B12995" t="inlineStr">
        <is>
          <t>Tutorial on advanced basketball moves</t>
        </is>
      </c>
      <c r="C12995" t="inlineStr">
        <is>
          <t xml:space="preserve">Yes </t>
        </is>
      </c>
      <c r="D12995"/>
      <c r="E12995" t="inlineStr">
        <is>
          <t>https://www.youtube.com/results?search_query=Tutorial+on+advanced+basketball+moves&amp;sp=EgQgAXAB</t>
        </is>
      </c>
    </row>
    <row r="12996" ht="25.5" customHeight="1">
      <c r="A12996" t="inlineStr">
        <is>
          <t>basketball moves</t>
        </is>
      </c>
      <c r="B12996" t="inlineStr">
        <is>
          <t>Top 10 NBA basketball moves</t>
        </is>
      </c>
      <c r="C12996" t="inlineStr">
        <is>
          <t xml:space="preserve">Yes </t>
        </is>
      </c>
      <c r="D12996"/>
      <c r="E12996" t="inlineStr">
        <is>
          <t>https://www.youtube.com/results?search_query=Top+10+NBA+basketball+moves&amp;sp=EgQgAXAB</t>
        </is>
      </c>
    </row>
    <row r="12997" ht="25.5" customHeight="1">
      <c r="A12997" t="inlineStr">
        <is>
          <t>basketball moves</t>
        </is>
      </c>
      <c r="B12997" t="inlineStr">
        <is>
          <t>Day in the life of a basketball player</t>
        </is>
      </c>
      <c r="C12997" t="inlineStr">
        <is>
          <t xml:space="preserve">Yes </t>
        </is>
      </c>
      <c r="D12997"/>
      <c r="E12997" t="inlineStr">
        <is>
          <t>https://www.youtube.com/results?search_query=Day+in+the+life+of+a+basketball+player&amp;sp=EgQgAXAB</t>
        </is>
      </c>
    </row>
    <row r="12998" ht="25.5" customHeight="1">
      <c r="A12998" t="inlineStr">
        <is>
          <t>basketball moves</t>
        </is>
      </c>
      <c r="B12998" t="inlineStr">
        <is>
          <t>Learning basketball moves with professional athletes</t>
        </is>
      </c>
      <c r="C12998" t="inlineStr">
        <is>
          <t xml:space="preserve">Yes </t>
        </is>
      </c>
      <c r="D12998"/>
      <c r="E12998" t="inlineStr">
        <is>
          <t>https://www.youtube.com/results?search_query=Learning+basketball+moves+with+professional+athletes&amp;sp=EgQgAXAB</t>
        </is>
      </c>
    </row>
    <row r="12999" ht="25.5" customHeight="1">
      <c r="A12999" t="inlineStr">
        <is>
          <t>basketball moves</t>
        </is>
      </c>
      <c r="B12999" t="inlineStr">
        <is>
          <t>The most effective basketball moves for scoring</t>
        </is>
      </c>
      <c r="C12999" t="inlineStr">
        <is>
          <t xml:space="preserve">Yes </t>
        </is>
      </c>
      <c r="D12999"/>
      <c r="E12999" t="inlineStr">
        <is>
          <t>https://www.youtube.com/results?search_query=The+most+effective+basketball+moves+for+scoring&amp;sp=EgQgAXAB</t>
        </is>
      </c>
    </row>
    <row r="13000" ht="25.5" customHeight="1">
      <c r="A13000" t="inlineStr">
        <is>
          <t>basketball moves</t>
        </is>
      </c>
      <c r="B13000" t="inlineStr">
        <is>
          <t>Dribbling techniques and moves in basketball</t>
        </is>
      </c>
      <c r="C13000" t="inlineStr">
        <is>
          <t xml:space="preserve">Yes </t>
        </is>
      </c>
      <c r="D13000"/>
      <c r="E13000" t="inlineStr">
        <is>
          <t>https://www.youtube.com/results?search_query=Dribbling+techniques+and+moves+in+basketball&amp;sp=EgQgAXAB</t>
        </is>
      </c>
    </row>
    <row r="13001" ht="25.5" customHeight="1">
      <c r="A13001" t="inlineStr">
        <is>
          <t>basketball moves</t>
        </is>
      </c>
      <c r="B13001" t="inlineStr">
        <is>
          <t>Understanding and perfecting basketball post moves</t>
        </is>
      </c>
      <c r="C13001" t="inlineStr">
        <is>
          <t xml:space="preserve">Yes </t>
        </is>
      </c>
      <c r="D13001"/>
      <c r="E13001" t="inlineStr">
        <is>
          <t>https://www.youtube.com/results?search_query=Understanding+and+perfecting+basketball+post+moves&amp;sp=EgQgAXAB</t>
        </is>
      </c>
    </row>
    <row r="13002" ht="25.5" customHeight="1">
      <c r="A13002" t="inlineStr">
        <is>
          <t>basketball moves</t>
        </is>
      </c>
      <c r="B13002" t="inlineStr">
        <is>
          <t>How to improve your basketball moves and agility</t>
        </is>
      </c>
      <c r="C13002" t="inlineStr">
        <is>
          <t xml:space="preserve">Yes </t>
        </is>
      </c>
      <c r="D13002"/>
      <c r="E13002" t="inlineStr">
        <is>
          <t>https://www.youtube.com/results?search_query=How+to+improve+your+basketball+moves+and+agility&amp;sp=EgQgAXAB</t>
        </is>
      </c>
    </row>
    <row r="13003" ht="25.5" customHeight="1">
      <c r="A13003" t="inlineStr">
        <is>
          <t>basketball moves</t>
        </is>
      </c>
      <c r="B13003" t="inlineStr">
        <is>
          <t>Defensive moves in basketball explained</t>
        </is>
      </c>
      <c r="C13003" t="inlineStr">
        <is>
          <t xml:space="preserve">Yes </t>
        </is>
      </c>
      <c r="D13003"/>
      <c r="E13003" t="inlineStr">
        <is>
          <t>https://www.youtube.com/results?search_query=Defensive+moves+in+basketball+explained&amp;sp=EgQgAXAB</t>
        </is>
      </c>
    </row>
    <row r="13004" ht="25.5" customHeight="1">
      <c r="A13004" t="inlineStr">
        <is>
          <t>eating carrots</t>
        </is>
      </c>
      <c r="B13004" t="inlineStr">
        <is>
          <t>How to correctly eat carrots</t>
        </is>
      </c>
      <c r="C13004"/>
      <c r="D13004"/>
      <c r="E13004" t="inlineStr">
        <is>
          <t>https://www.youtube.com/results?search_query=How+to+correctly+eat+carrots&amp;sp=EgQgAXAB</t>
        </is>
      </c>
    </row>
    <row r="13005" ht="25.5" customHeight="1">
      <c r="A13005" t="inlineStr">
        <is>
          <t>eating carrots</t>
        </is>
      </c>
      <c r="B13005" t="inlineStr">
        <is>
          <t>Benefits of eating carrots daily</t>
        </is>
      </c>
      <c r="C13005"/>
      <c r="D13005"/>
      <c r="E13005" t="inlineStr">
        <is>
          <t>https://www.youtube.com/results?search_query=Benefits+of+eating+carrots+daily&amp;sp=EgQgAXAB</t>
        </is>
      </c>
    </row>
    <row r="13006" ht="25.5" customHeight="1">
      <c r="A13006" t="inlineStr">
        <is>
          <t>eating carrots</t>
        </is>
      </c>
      <c r="B13006" t="inlineStr">
        <is>
          <t>Recipes with carrots as main ingredient</t>
        </is>
      </c>
      <c r="C13006"/>
      <c r="D13006"/>
      <c r="E13006" t="inlineStr">
        <is>
          <t>https://www.youtube.com/results?search_query=Recipes+with+carrots+as+main+ingredient&amp;sp=EgQgAXAB</t>
        </is>
      </c>
    </row>
    <row r="13007" ht="25.5" customHeight="1">
      <c r="A13007" t="inlineStr">
        <is>
          <t>eating carrots</t>
        </is>
      </c>
      <c r="B13007" t="inlineStr">
        <is>
          <t>Day in the life of a vegetarian: carrot meals</t>
        </is>
      </c>
      <c r="C13007"/>
      <c r="D13007"/>
      <c r="E13007" t="inlineStr">
        <is>
          <t>https://www.youtube.com/results?search_query=Day+in+the+life+of+a+vegetarian:+carrot+meals&amp;sp=EgQgAXAB</t>
        </is>
      </c>
    </row>
    <row r="13008" ht="25.5" customHeight="1">
      <c r="A13008" t="inlineStr">
        <is>
          <t>eating carrots</t>
        </is>
      </c>
      <c r="B13008" t="inlineStr">
        <is>
          <t>How to grow and eat your own carrots</t>
        </is>
      </c>
      <c r="C13008"/>
      <c r="D13008"/>
      <c r="E13008" t="inlineStr">
        <is>
          <t>https://www.youtube.com/results?search_query=How+to+grow+and+eat+your+own+carrots&amp;sp=EgQgAXAB</t>
        </is>
      </c>
    </row>
    <row r="13009" ht="25.5" customHeight="1">
      <c r="A13009" t="inlineStr">
        <is>
          <t>eating carrots</t>
        </is>
      </c>
      <c r="B13009" t="inlineStr">
        <is>
          <t>Tips for eating raw carrots</t>
        </is>
      </c>
      <c r="C13009"/>
      <c r="D13009"/>
      <c r="E13009" t="inlineStr">
        <is>
          <t>https://www.youtube.com/results?search_query=Tips+for+eating+raw+carrots&amp;sp=EgQgAXAB</t>
        </is>
      </c>
    </row>
    <row r="13010" ht="25.5" customHeight="1">
      <c r="A13010" t="inlineStr">
        <is>
          <t>eating carrots</t>
        </is>
      </c>
      <c r="B13010" t="inlineStr">
        <is>
          <t>How to make and eat carrot soup</t>
        </is>
      </c>
      <c r="C13010"/>
      <c r="D13010"/>
      <c r="E13010" t="inlineStr">
        <is>
          <t>https://www.youtube.com/results?search_query=How+to+make+and+eat+carrot+soup&amp;sp=EgQgAXAB</t>
        </is>
      </c>
    </row>
    <row r="13011" ht="25.5" customHeight="1">
      <c r="A13011" t="inlineStr">
        <is>
          <t>eating carrots</t>
        </is>
      </c>
      <c r="B13011" t="inlineStr">
        <is>
          <t>Exploring the health myths of eating carrots</t>
        </is>
      </c>
      <c r="C13011"/>
      <c r="D13011"/>
      <c r="E13011" t="inlineStr">
        <is>
          <t>https://www.youtube.com/results?search_query=Exploring+the+health+myths+of+eating+carrots&amp;sp=EgQgAXAB</t>
        </is>
      </c>
    </row>
    <row r="13012" ht="25.5" customHeight="1">
      <c r="A13012" t="inlineStr">
        <is>
          <t>eating carrots</t>
        </is>
      </c>
      <c r="B13012" t="inlineStr">
        <is>
          <t>Easy carrot recipes for kids</t>
        </is>
      </c>
      <c r="C13012"/>
      <c r="D13012"/>
      <c r="E13012" t="inlineStr">
        <is>
          <t>https://www.youtube.com/results?search_query=Easy+carrot+recipes+for+kids&amp;sp=EgQgAXAB</t>
        </is>
      </c>
    </row>
    <row r="13013" ht="25.5" customHeight="1">
      <c r="A13013" t="inlineStr">
        <is>
          <t>eating carrots</t>
        </is>
      </c>
      <c r="B13013" t="inlineStr">
        <is>
          <t>How to incorporate carrots into your diet</t>
        </is>
      </c>
      <c r="C13013"/>
      <c r="D13013"/>
      <c r="E13013" t="inlineStr">
        <is>
          <t>https://www.youtube.com/results?search_query=How+to+incorporate+carrots+into+your+diet&amp;sp=EgQgAXAB</t>
        </is>
      </c>
    </row>
    <row r="13014" ht="25.5" customHeight="1">
      <c r="A13014" t="inlineStr">
        <is>
          <t>doing laundry</t>
        </is>
      </c>
      <c r="B13014" t="inlineStr">
        <is>
          <t>How to properly do laundry for beginners</t>
        </is>
      </c>
      <c r="C13014"/>
      <c r="D13014"/>
      <c r="E13014" t="inlineStr">
        <is>
          <t>https://www.youtube.com/results?search_query=How+to+properly+do+laundry+for+beginners&amp;sp=EgQgAXAB</t>
        </is>
      </c>
    </row>
    <row r="13015" ht="25.5" customHeight="1">
      <c r="A13015" t="inlineStr">
        <is>
          <t>doing laundry</t>
        </is>
      </c>
      <c r="B13015" t="inlineStr">
        <is>
          <t>Best methods for doing laundry</t>
        </is>
      </c>
      <c r="C13015"/>
      <c r="D13015"/>
      <c r="E13015" t="inlineStr">
        <is>
          <t>https://www.youtube.com/results?search_query=Best+methods+for+doing+laundry&amp;sp=EgQgAXAB</t>
        </is>
      </c>
    </row>
    <row r="13016" ht="25.5" customHeight="1">
      <c r="A13016" t="inlineStr">
        <is>
          <t>doing laundry</t>
        </is>
      </c>
      <c r="B13016" t="inlineStr">
        <is>
          <t>Day in the life of a laundromat worker</t>
        </is>
      </c>
      <c r="C13016"/>
      <c r="D13016"/>
      <c r="E13016" t="inlineStr">
        <is>
          <t>https://www.youtube.com/results?search_query=Day+in+the+life+of+a+laundromat+worker&amp;sp=EgQgAXAB</t>
        </is>
      </c>
    </row>
    <row r="13017" ht="25.5" customHeight="1">
      <c r="A13017" t="inlineStr">
        <is>
          <t>doing laundry</t>
        </is>
      </c>
      <c r="B13017" t="inlineStr">
        <is>
          <t>How to sort and separate clothes for laundry</t>
        </is>
      </c>
      <c r="C13017"/>
      <c r="D13017"/>
      <c r="E13017" t="inlineStr">
        <is>
          <t>https://www.youtube.com/results?search_query=How+to+sort+and+separate+clothes+for+laundry&amp;sp=EgQgAXAB</t>
        </is>
      </c>
    </row>
    <row r="13018" ht="25.5" customHeight="1">
      <c r="A13018" t="inlineStr">
        <is>
          <t>doing laundry</t>
        </is>
      </c>
      <c r="B13018" t="inlineStr">
        <is>
          <t>Techniques on how to remove stains while doing laundry</t>
        </is>
      </c>
      <c r="C13018"/>
      <c r="D13018"/>
      <c r="E13018" t="inlineStr">
        <is>
          <t>https://www.youtube.com/results?search_query=Techniques+on+how+to+remove+stains+while+doing+laundry&amp;sp=EgQgAXAB</t>
        </is>
      </c>
    </row>
    <row r="13019" ht="25.5" customHeight="1">
      <c r="A13019" t="inlineStr">
        <is>
          <t>doing laundry</t>
        </is>
      </c>
      <c r="B13019" t="inlineStr">
        <is>
          <t>How to do laundry without damaging clothes</t>
        </is>
      </c>
      <c r="C13019"/>
      <c r="D13019"/>
      <c r="E13019" t="inlineStr">
        <is>
          <t>https://www.youtube.com/results?search_query=How+to+do+laundry+without+damaging+clothes&amp;sp=EgQgAXAB</t>
        </is>
      </c>
    </row>
    <row r="13020" ht="25.5" customHeight="1">
      <c r="A13020" t="inlineStr">
        <is>
          <t>doing laundry</t>
        </is>
      </c>
      <c r="B13020" t="inlineStr">
        <is>
          <t>Easy tips for doing laundry efficiently</t>
        </is>
      </c>
      <c r="C13020"/>
      <c r="D13020"/>
      <c r="E13020" t="inlineStr">
        <is>
          <t>https://www.youtube.com/results?search_query=Easy+tips+for+doing+laundry+efficiently&amp;sp=EgQgAXAB</t>
        </is>
      </c>
    </row>
    <row r="13021" ht="25.5" customHeight="1">
      <c r="A13021" t="inlineStr">
        <is>
          <t>doing laundry</t>
        </is>
      </c>
      <c r="B13021" t="inlineStr">
        <is>
          <t>Complete guide on doing laundry at home</t>
        </is>
      </c>
      <c r="C13021"/>
      <c r="D13021"/>
      <c r="E13021" t="inlineStr">
        <is>
          <t>https://www.youtube.com/results?search_query=Complete+guide+on+doing+laundry+at+home&amp;sp=EgQgAXAB</t>
        </is>
      </c>
    </row>
    <row r="13022" ht="25.5" customHeight="1">
      <c r="A13022" t="inlineStr">
        <is>
          <t>doing laundry</t>
        </is>
      </c>
      <c r="B13022" t="inlineStr">
        <is>
          <t>How to use laundry detergent effectively</t>
        </is>
      </c>
      <c r="C13022"/>
      <c r="D13022"/>
      <c r="E13022" t="inlineStr">
        <is>
          <t>https://www.youtube.com/results?search_query=How+to+use+laundry+detergent+effectively&amp;sp=EgQgAXAB</t>
        </is>
      </c>
    </row>
    <row r="13023" ht="25.5" customHeight="1">
      <c r="A13023" t="inlineStr">
        <is>
          <t>doing laundry</t>
        </is>
      </c>
      <c r="B13023" t="inlineStr">
        <is>
          <t>How to save water while doing laundry</t>
        </is>
      </c>
      <c r="C13023"/>
      <c r="D13023"/>
      <c r="E13023" t="inlineStr">
        <is>
          <t>https://www.youtube.com/results?search_query=How+to+save+water+while+doing+laundry&amp;sp=EgQgAXAB</t>
        </is>
      </c>
    </row>
    <row r="13024" ht="25.5" customHeight="1">
      <c r="A13024" t="inlineStr">
        <is>
          <t>sleeping</t>
        </is>
      </c>
      <c r="B13024" t="inlineStr">
        <is>
          <t>How to improve sleep quality</t>
        </is>
      </c>
      <c r="C13024"/>
      <c r="D13024"/>
      <c r="E13024" t="inlineStr">
        <is>
          <t>https://www.youtube.com/results?search_query=How+to+improve+sleep+quality&amp;sp=EgQgAXAB</t>
        </is>
      </c>
    </row>
    <row r="13025" ht="25.5" customHeight="1">
      <c r="A13025" t="inlineStr">
        <is>
          <t>sleeping</t>
        </is>
      </c>
      <c r="B13025" t="inlineStr">
        <is>
          <t>Sleep meditation techniques</t>
        </is>
      </c>
      <c r="C13025"/>
      <c r="D13025"/>
      <c r="E13025" t="inlineStr">
        <is>
          <t>https://www.youtube.com/results?search_query=Sleep+meditation+techniques&amp;sp=EgQgAXAB</t>
        </is>
      </c>
    </row>
    <row r="13026" ht="25.5" customHeight="1">
      <c r="A13026" t="inlineStr">
        <is>
          <t>sleeping</t>
        </is>
      </c>
      <c r="B13026" t="inlineStr">
        <is>
          <t>How to sleep better at night naturally</t>
        </is>
      </c>
      <c r="C13026"/>
      <c r="D13026"/>
      <c r="E13026" t="inlineStr">
        <is>
          <t>https://www.youtube.com/results?search_query=How+to+sleep+better+at+night+naturally&amp;sp=EgQgAXAB</t>
        </is>
      </c>
    </row>
    <row r="13027" ht="25.5" customHeight="1">
      <c r="A13027" t="inlineStr">
        <is>
          <t>sleeping</t>
        </is>
      </c>
      <c r="B13027" t="inlineStr">
        <is>
          <t>Sleep hygiene best practices</t>
        </is>
      </c>
      <c r="C13027"/>
      <c r="D13027"/>
      <c r="E13027" t="inlineStr">
        <is>
          <t>https://www.youtube.com/results?search_query=Sleep+hygiene+best+practices&amp;sp=EgQgAXAB</t>
        </is>
      </c>
    </row>
    <row r="13028" ht="25.5" customHeight="1">
      <c r="A13028" t="inlineStr">
        <is>
          <t>sleeping</t>
        </is>
      </c>
      <c r="B13028" t="inlineStr">
        <is>
          <t>Understanding sleep cycles and stages</t>
        </is>
      </c>
      <c r="C13028"/>
      <c r="D13028"/>
      <c r="E13028" t="inlineStr">
        <is>
          <t>https://www.youtube.com/results?search_query=Understanding+sleep+cycles+and+stages&amp;sp=EgQgAXAB</t>
        </is>
      </c>
    </row>
    <row r="13029" ht="25.5" customHeight="1">
      <c r="A13029" t="inlineStr">
        <is>
          <t>sleeping</t>
        </is>
      </c>
      <c r="B13029" t="inlineStr">
        <is>
          <t>Tips for dealing with insomnia</t>
        </is>
      </c>
      <c r="C13029"/>
      <c r="D13029"/>
      <c r="E13029" t="inlineStr">
        <is>
          <t>https://www.youtube.com/results?search_query=Tips+for+dealing+with+insomnia&amp;sp=EgQgAXAB</t>
        </is>
      </c>
    </row>
    <row r="13030" ht="25.5" customHeight="1">
      <c r="A13030" t="inlineStr">
        <is>
          <t>sleeping</t>
        </is>
      </c>
      <c r="B13030" t="inlineStr">
        <is>
          <t>Day in the life of a sleep therapist</t>
        </is>
      </c>
      <c r="C13030"/>
      <c r="D13030"/>
      <c r="E13030" t="inlineStr">
        <is>
          <t>https://www.youtube.com/results?search_query=Day+in+the+life+of+a+sleep+therapist&amp;sp=EgQgAXAB</t>
        </is>
      </c>
    </row>
    <row r="13031" ht="25.5" customHeight="1">
      <c r="A13031" t="inlineStr">
        <is>
          <t>sleeping</t>
        </is>
      </c>
      <c r="B13031" t="inlineStr">
        <is>
          <t>Benefits of a healthy sleep routine</t>
        </is>
      </c>
      <c r="C13031"/>
      <c r="D13031"/>
      <c r="E13031" t="inlineStr">
        <is>
          <t>https://www.youtube.com/results?search_query=Benefits+of+a+healthy+sleep+routine&amp;sp=EgQgAXAB</t>
        </is>
      </c>
    </row>
    <row r="13032" ht="25.5" customHeight="1">
      <c r="A13032" t="inlineStr">
        <is>
          <t>sleeping</t>
        </is>
      </c>
      <c r="B13032" t="inlineStr">
        <is>
          <t>How to create the perfect sleep environment</t>
        </is>
      </c>
      <c r="C13032"/>
      <c r="D13032"/>
      <c r="E13032" t="inlineStr">
        <is>
          <t>https://www.youtube.com/results?search_query=How+to+create+the+perfect+sleep+environment&amp;sp=EgQgAXAB</t>
        </is>
      </c>
    </row>
    <row r="13033" ht="25.5" customHeight="1">
      <c r="A13033" t="inlineStr">
        <is>
          <t>sleeping</t>
        </is>
      </c>
      <c r="B13033" t="inlineStr">
        <is>
          <t>Exercises to help you sleep faster and better</t>
        </is>
      </c>
      <c r="C13033"/>
      <c r="D13033"/>
      <c r="E13033" t="inlineStr">
        <is>
          <t>https://www.youtube.com/results?search_query=Exercises+to+help+you+sleep+faster+and+better&amp;sp=EgQgAXAB</t>
        </is>
      </c>
    </row>
    <row r="13034" ht="25.5" customHeight="1">
      <c r="A13034" t="inlineStr">
        <is>
          <t>eating chips</t>
        </is>
      </c>
      <c r="B13034" t="inlineStr">
        <is>
          <t>How to make homemade potato chips</t>
        </is>
      </c>
      <c r="C13034"/>
      <c r="D13034"/>
      <c r="E13034" t="inlineStr">
        <is>
          <t>https://www.youtube.com/results?search_query=How+to+make+homemade+potato+chips&amp;sp=EgQgAXAB</t>
        </is>
      </c>
    </row>
    <row r="13035" ht="25.5" customHeight="1">
      <c r="A13035" t="inlineStr">
        <is>
          <t>eating chips</t>
        </is>
      </c>
      <c r="B13035" t="inlineStr">
        <is>
          <t>Day in the life of a chip taste tester</t>
        </is>
      </c>
      <c r="C13035"/>
      <c r="D13035"/>
      <c r="E13035" t="inlineStr">
        <is>
          <t>https://www.youtube.com/results?search_query=Day+in+the+life+of+a+chip+taste+tester&amp;sp=EgQgAXAB</t>
        </is>
      </c>
    </row>
    <row r="13036" ht="25.5" customHeight="1">
      <c r="A13036" t="inlineStr">
        <is>
          <t>eating chips</t>
        </is>
      </c>
      <c r="B13036" t="inlineStr">
        <is>
          <t>Different ways to eat chips</t>
        </is>
      </c>
      <c r="C13036"/>
      <c r="D13036"/>
      <c r="E13036" t="inlineStr">
        <is>
          <t>https://www.youtube.com/results?search_query=Different+ways+to+eat+chips&amp;sp=EgQgAXAB</t>
        </is>
      </c>
    </row>
    <row r="13037" ht="25.5" customHeight="1">
      <c r="A13037" t="inlineStr">
        <is>
          <t>eating chips</t>
        </is>
      </c>
      <c r="B13037" t="inlineStr">
        <is>
          <t>Cooking tutorial for healthy chips alternative</t>
        </is>
      </c>
      <c r="C13037"/>
      <c r="D13037"/>
      <c r="E13037" t="inlineStr">
        <is>
          <t>https://www.youtube.com/results?search_query=Cooking+tutorial+for+healthy+chips+alternative&amp;sp=EgQgAXAB</t>
        </is>
      </c>
    </row>
    <row r="13038" ht="25.5" customHeight="1">
      <c r="A13038" t="inlineStr">
        <is>
          <t>eating chips</t>
        </is>
      </c>
      <c r="B13038" t="inlineStr">
        <is>
          <t>Binge eating chips reaction videos</t>
        </is>
      </c>
      <c r="C13038"/>
      <c r="D13038"/>
      <c r="E13038" t="inlineStr">
        <is>
          <t>https://www.youtube.com/results?search_query=Binge+eating+chips+reaction+videos&amp;sp=EgQgAXAB</t>
        </is>
      </c>
    </row>
    <row r="13039" ht="25.5" customHeight="1">
      <c r="A13039" t="inlineStr">
        <is>
          <t>eating chips</t>
        </is>
      </c>
      <c r="B13039" t="inlineStr">
        <is>
          <t>Best chips in the world review</t>
        </is>
      </c>
      <c r="C13039"/>
      <c r="D13039"/>
      <c r="E13039" t="inlineStr">
        <is>
          <t>https://www.youtube.com/results?search_query=Best+chips+in+the+world+review&amp;sp=EgQgAXAB</t>
        </is>
      </c>
    </row>
    <row r="13040" ht="25.5" customHeight="1">
      <c r="A13040" t="inlineStr">
        <is>
          <t>eating chips</t>
        </is>
      </c>
      <c r="B13040" t="inlineStr">
        <is>
          <t>How chips are made in factory tour video</t>
        </is>
      </c>
      <c r="C13040"/>
      <c r="D13040"/>
      <c r="E13040" t="inlineStr">
        <is>
          <t>https://www.youtube.com/results?search_query=How+chips+are+made+in+factory+tour+video&amp;sp=EgQgAXAB</t>
        </is>
      </c>
    </row>
    <row r="13041" ht="25.5" customHeight="1">
      <c r="A13041" t="inlineStr">
        <is>
          <t>eating chips</t>
        </is>
      </c>
      <c r="B13041" t="inlineStr">
        <is>
          <t>Fun chip eating challenge videos</t>
        </is>
      </c>
      <c r="C13041"/>
      <c r="D13041"/>
      <c r="E13041" t="inlineStr">
        <is>
          <t>https://www.youtube.com/results?search_query=Fun+chip+eating+challenge+videos&amp;sp=EgQgAXAB</t>
        </is>
      </c>
    </row>
    <row r="13042" ht="25.5" customHeight="1">
      <c r="A13042" t="inlineStr">
        <is>
          <t>eating chips</t>
        </is>
      </c>
      <c r="B13042" t="inlineStr">
        <is>
          <t>DIY flavored chips recipes</t>
        </is>
      </c>
      <c r="C13042"/>
      <c r="D13042"/>
      <c r="E13042" t="inlineStr">
        <is>
          <t>https://www.youtube.com/results?search_query=DIY+flavored+chips+recipes&amp;sp=EgQgAXAB</t>
        </is>
      </c>
    </row>
    <row r="13043" ht="25.5" customHeight="1">
      <c r="A13043" t="inlineStr">
        <is>
          <t>eating chips</t>
        </is>
      </c>
      <c r="B13043" t="inlineStr">
        <is>
          <t>Culture and chips: eating chips around the world</t>
        </is>
      </c>
      <c r="C13043"/>
      <c r="D13043"/>
      <c r="E13043" t="inlineStr">
        <is>
          <t>https://www.youtube.com/results?search_query=Culture+and+chips:+eating+chips+around+the+world&amp;sp=EgQgAXAB</t>
        </is>
      </c>
    </row>
    <row r="13044" ht="25.5" customHeight="1">
      <c r="A13044" t="inlineStr">
        <is>
          <t>egg hunting</t>
        </is>
      </c>
      <c r="B13044" t="inlineStr">
        <is>
          <t>How to organize an egg hunting event</t>
        </is>
      </c>
      <c r="C13044"/>
      <c r="D13044"/>
      <c r="E13044" t="inlineStr">
        <is>
          <t>https://www.youtube.com/results?search_query=How+to+organize+an+egg+hunting+event&amp;sp=EgQgAXAB</t>
        </is>
      </c>
    </row>
    <row r="13045" ht="25.5" customHeight="1">
      <c r="A13045" t="inlineStr">
        <is>
          <t>egg hunting</t>
        </is>
      </c>
      <c r="B13045" t="inlineStr">
        <is>
          <t>Egg hunting tips and strategies</t>
        </is>
      </c>
      <c r="C13045"/>
      <c r="D13045"/>
      <c r="E13045" t="inlineStr">
        <is>
          <t>https://www.youtube.com/results?search_query=Egg+hunting+tips+and+strategies&amp;sp=EgQgAXAB</t>
        </is>
      </c>
    </row>
    <row r="13046" ht="25.5" customHeight="1">
      <c r="A13046" t="inlineStr">
        <is>
          <t>egg hunting</t>
        </is>
      </c>
      <c r="B13046" t="inlineStr">
        <is>
          <t>Day in the life of a professional egg hunter</t>
        </is>
      </c>
      <c r="C13046"/>
      <c r="D13046"/>
      <c r="E13046" t="inlineStr">
        <is>
          <t>https://www.youtube.com/results?search_query=Day+in+the+life+of+a+professional+egg+hunter&amp;sp=EgQgAXAB</t>
        </is>
      </c>
    </row>
    <row r="13047" ht="25.5" customHeight="1">
      <c r="A13047" t="inlineStr">
        <is>
          <t>egg hunting</t>
        </is>
      </c>
      <c r="B13047" t="inlineStr">
        <is>
          <t>Best places for egg hunting</t>
        </is>
      </c>
      <c r="C13047"/>
      <c r="D13047"/>
      <c r="E13047" t="inlineStr">
        <is>
          <t>https://www.youtube.com/results?search_query=Best+places+for+egg+hunting&amp;sp=EgQgAXAB</t>
        </is>
      </c>
    </row>
    <row r="13048" ht="25.5" customHeight="1">
      <c r="A13048" t="inlineStr">
        <is>
          <t>egg hunting</t>
        </is>
      </c>
      <c r="B13048" t="inlineStr">
        <is>
          <t>Easter egg hunting ideas</t>
        </is>
      </c>
      <c r="C13048"/>
      <c r="D13048"/>
      <c r="E13048" t="inlineStr">
        <is>
          <t>https://www.youtube.com/results?search_query=Easter+egg+hunting+ideas&amp;sp=EgQgAXAB</t>
        </is>
      </c>
    </row>
    <row r="13049" ht="25.5" customHeight="1">
      <c r="A13049" t="inlineStr">
        <is>
          <t>egg hunting</t>
        </is>
      </c>
      <c r="B13049" t="inlineStr">
        <is>
          <t>Creative egg hunting games for kids</t>
        </is>
      </c>
      <c r="C13049"/>
      <c r="D13049"/>
      <c r="E13049" t="inlineStr">
        <is>
          <t>https://www.youtube.com/results?search_query=Creative+egg+hunting+games+for+kids&amp;sp=EgQgAXAB</t>
        </is>
      </c>
    </row>
    <row r="13050" ht="25.5" customHeight="1">
      <c r="A13050" t="inlineStr">
        <is>
          <t>egg hunting</t>
        </is>
      </c>
      <c r="B13050" t="inlineStr">
        <is>
          <t>How to make egg hunting more fun</t>
        </is>
      </c>
      <c r="C13050"/>
      <c r="D13050"/>
      <c r="E13050" t="inlineStr">
        <is>
          <t>https://www.youtube.com/results?search_query=How+to+make+egg+hunting+more+fun&amp;sp=EgQgAXAB</t>
        </is>
      </c>
    </row>
    <row r="13051" ht="25.5" customHeight="1">
      <c r="A13051" t="inlineStr">
        <is>
          <t>egg hunting</t>
        </is>
      </c>
      <c r="B13051" t="inlineStr">
        <is>
          <t>Adult egg hunting challenges</t>
        </is>
      </c>
      <c r="C13051"/>
      <c r="D13051"/>
      <c r="E13051" t="inlineStr">
        <is>
          <t>https://www.youtube.com/results?search_query=Adult+egg+hunting+challenges&amp;sp=EgQgAXAB</t>
        </is>
      </c>
    </row>
    <row r="13052" ht="25.5" customHeight="1">
      <c r="A13052" t="inlineStr">
        <is>
          <t>egg hunting</t>
        </is>
      </c>
      <c r="B13052" t="inlineStr">
        <is>
          <t>Egg hunting DIY decoration ideas</t>
        </is>
      </c>
      <c r="C13052"/>
      <c r="D13052"/>
      <c r="E13052" t="inlineStr">
        <is>
          <t>https://www.youtube.com/results?search_query=Egg+hunting+DIY+decoration+ideas&amp;sp=EgQgAXAB</t>
        </is>
      </c>
    </row>
    <row r="13053" ht="25.5" customHeight="1">
      <c r="A13053" t="inlineStr">
        <is>
          <t>egg hunting</t>
        </is>
      </c>
      <c r="B13053" t="inlineStr">
        <is>
          <t>Egg hunting in different cultures</t>
        </is>
      </c>
      <c r="C13053"/>
      <c r="D13053"/>
      <c r="E13053" t="inlineStr">
        <is>
          <t>https://www.youtube.com/results?search_query=Egg+hunting+in+different+cultures&amp;sp=EgQgAXAB</t>
        </is>
      </c>
    </row>
    <row r="13054" ht="25.5" customHeight="1">
      <c r="A13054" t="inlineStr">
        <is>
          <t>eating spaghetti</t>
        </is>
      </c>
      <c r="B13054" t="inlineStr">
        <is>
          <t>How to eat spaghetti correctly</t>
        </is>
      </c>
      <c r="C13054"/>
      <c r="D13054"/>
      <c r="E13054" t="inlineStr">
        <is>
          <t>https://www.youtube.com/results?search_query=How+to+eat+spaghetti+correctly&amp;sp=EgQgAXAB</t>
        </is>
      </c>
    </row>
    <row r="13055" ht="25.5" customHeight="1">
      <c r="A13055" t="inlineStr">
        <is>
          <t>eating spaghetti</t>
        </is>
      </c>
      <c r="B13055" t="inlineStr">
        <is>
          <t>Traditional way of eating Spaghetti in Italy</t>
        </is>
      </c>
      <c r="C13055"/>
      <c r="D13055"/>
      <c r="E13055" t="inlineStr">
        <is>
          <t>https://www.youtube.com/results?search_query=Traditional+way+of+eating+Spaghetti+in+Italy&amp;sp=EgQgAXAB</t>
        </is>
      </c>
    </row>
    <row r="13056" ht="25.5" customHeight="1">
      <c r="A13056" t="inlineStr">
        <is>
          <t>eating spaghetti</t>
        </is>
      </c>
      <c r="B13056" t="inlineStr">
        <is>
          <t>Easy techniques to eat spaghetti without making a mess</t>
        </is>
      </c>
      <c r="C13056"/>
      <c r="D13056"/>
      <c r="E13056" t="inlineStr">
        <is>
          <t>https://www.youtube.com/results?search_query=Easy+techniques+to+eat+spaghetti+without+making+a+mess&amp;sp=EgQgAXAB</t>
        </is>
      </c>
    </row>
    <row r="13057" ht="25.5" customHeight="1">
      <c r="A13057" t="inlineStr">
        <is>
          <t>eating spaghetti</t>
        </is>
      </c>
      <c r="B13057" t="inlineStr">
        <is>
          <t>Tutorial on how to twirl spaghetti on a fork</t>
        </is>
      </c>
      <c r="C13057"/>
      <c r="D13057"/>
      <c r="E13057" t="inlineStr">
        <is>
          <t>https://www.youtube.com/results?search_query=Tutorial+on+how+to+twirl+spaghetti+on+a+fork&amp;sp=EgQgAXAB</t>
        </is>
      </c>
    </row>
    <row r="13058" ht="25.5" customHeight="1">
      <c r="A13058" t="inlineStr">
        <is>
          <t>eating spaghetti</t>
        </is>
      </c>
      <c r="B13058" t="inlineStr">
        <is>
          <t>Proper tools to eat spaghetti: Chopsticks vs Fork</t>
        </is>
      </c>
      <c r="C13058"/>
      <c r="D13058"/>
      <c r="E13058" t="inlineStr">
        <is>
          <t>https://www.youtube.com/results?search_query=Proper+tools+to+eat+spaghetti:+Chopsticks+vs+Fork&amp;sp=EgQgAXAB</t>
        </is>
      </c>
    </row>
    <row r="13059" ht="25.5" customHeight="1">
      <c r="A13059" t="inlineStr">
        <is>
          <t>eating spaghetti</t>
        </is>
      </c>
      <c r="B13059" t="inlineStr">
        <is>
          <t>Day in the life of a Italian chef making and eating spaghetti</t>
        </is>
      </c>
      <c r="C13059"/>
      <c r="D13059"/>
      <c r="E13059" t="inlineStr">
        <is>
          <t>https://www.youtube.com/results?search_query=Day+in+the+life+of+a+Italian+chef+making+and+eating+spaghetti&amp;sp=EgQgAXAB</t>
        </is>
      </c>
    </row>
    <row r="13060" ht="25.5" customHeight="1">
      <c r="A13060" t="inlineStr">
        <is>
          <t>eating spaghetti</t>
        </is>
      </c>
      <c r="B13060" t="inlineStr">
        <is>
          <t>Eating Spaghetti in different cultures</t>
        </is>
      </c>
      <c r="C13060"/>
      <c r="D13060"/>
      <c r="E13060" t="inlineStr">
        <is>
          <t>https://www.youtube.com/results?search_query=Eating+Spaghetti+in+different+cultures&amp;sp=EgQgAXAB</t>
        </is>
      </c>
    </row>
    <row r="13061" ht="25.5" customHeight="1">
      <c r="A13061" t="inlineStr">
        <is>
          <t>eating spaghetti</t>
        </is>
      </c>
      <c r="B13061" t="inlineStr">
        <is>
          <t>Masterclass on how to eat spaghetti</t>
        </is>
      </c>
      <c r="C13061"/>
      <c r="D13061"/>
      <c r="E13061" t="inlineStr">
        <is>
          <t>https://www.youtube.com/results?search_query=Masterclass+on+how+to+eat+spaghetti&amp;sp=EgQgAXAB</t>
        </is>
      </c>
    </row>
    <row r="13062" ht="25.5" customHeight="1">
      <c r="A13062" t="inlineStr">
        <is>
          <t>eating spaghetti</t>
        </is>
      </c>
      <c r="B13062" t="inlineStr">
        <is>
          <t>Best practices for eating spaghetti</t>
        </is>
      </c>
      <c r="C13062"/>
      <c r="D13062"/>
      <c r="E13062" t="inlineStr">
        <is>
          <t>https://www.youtube.com/results?search_query=Best+practices+for+eating+spaghetti&amp;sp=EgQgAXAB</t>
        </is>
      </c>
    </row>
    <row r="13063" ht="25.5" customHeight="1">
      <c r="A13063" t="inlineStr">
        <is>
          <t>eating spaghetti</t>
        </is>
      </c>
      <c r="B13063" t="inlineStr">
        <is>
          <t>How to eat spaghetti bolognese without making a mess</t>
        </is>
      </c>
      <c r="C13063"/>
      <c r="D13063"/>
      <c r="E13063" t="inlineStr">
        <is>
          <t>https://www.youtube.com/results?search_query=How+to+eat+spaghetti+bolognese+without+making+a+mess&amp;sp=EgQgAXAB</t>
        </is>
      </c>
    </row>
    <row r="13064" ht="25.5" customHeight="1">
      <c r="A13064" t="inlineStr">
        <is>
          <t>eating watermelon</t>
        </is>
      </c>
      <c r="B13064" t="inlineStr">
        <is>
          <t>How to properly eat a watermelon</t>
        </is>
      </c>
      <c r="C13064"/>
      <c r="D13064"/>
      <c r="E13064" t="inlineStr">
        <is>
          <t>https://www.youtube.com/results?search_query=How+to+properly+eat+a+watermelon&amp;sp=EgQgAXAB</t>
        </is>
      </c>
    </row>
    <row r="13065" ht="25.5" customHeight="1">
      <c r="A13065" t="inlineStr">
        <is>
          <t>eating watermelon</t>
        </is>
      </c>
      <c r="B13065" t="inlineStr">
        <is>
          <t>Best ways to cut and eat a watermelon</t>
        </is>
      </c>
      <c r="C13065"/>
      <c r="D13065"/>
      <c r="E13065" t="inlineStr">
        <is>
          <t>https://www.youtube.com/results?search_query=Best+ways+to+cut+and+eat+a+watermelon&amp;sp=EgQgAXAB</t>
        </is>
      </c>
    </row>
    <row r="13066" ht="25.5" customHeight="1">
      <c r="A13066" t="inlineStr">
        <is>
          <t>eating watermelon</t>
        </is>
      </c>
      <c r="B13066" t="inlineStr">
        <is>
          <t>Eating watermelon for health benefits</t>
        </is>
      </c>
      <c r="C13066"/>
      <c r="D13066"/>
      <c r="E13066" t="inlineStr">
        <is>
          <t>https://www.youtube.com/results?search_query=Eating+watermelon+for+health+benefits&amp;sp=EgQgAXAB</t>
        </is>
      </c>
    </row>
    <row r="13067" ht="25.5" customHeight="1">
      <c r="A13067" t="inlineStr">
        <is>
          <t>eating watermelon</t>
        </is>
      </c>
      <c r="B13067" t="inlineStr">
        <is>
          <t>Day in the life of a watermelon farmer</t>
        </is>
      </c>
      <c r="C13067"/>
      <c r="D13067"/>
      <c r="E13067" t="inlineStr">
        <is>
          <t>https://www.youtube.com/results?search_query=Day+in+the+life+of+a+watermelon+farmer&amp;sp=EgQgAXAB</t>
        </is>
      </c>
    </row>
    <row r="13068" ht="25.5" customHeight="1">
      <c r="A13068" t="inlineStr">
        <is>
          <t>eating watermelon</t>
        </is>
      </c>
      <c r="B13068" t="inlineStr">
        <is>
          <t>Eating watermelon challenge videos</t>
        </is>
      </c>
      <c r="C13068"/>
      <c r="D13068"/>
      <c r="E13068" t="inlineStr">
        <is>
          <t>https://www.youtube.com/results?search_query=Eating+watermelon+challenge+videos&amp;sp=EgQgAXAB</t>
        </is>
      </c>
    </row>
    <row r="13069" ht="25.5" customHeight="1">
      <c r="A13069" t="inlineStr">
        <is>
          <t>eating watermelon</t>
        </is>
      </c>
      <c r="B13069" t="inlineStr">
        <is>
          <t>Creative recipes using watermelon</t>
        </is>
      </c>
      <c r="C13069"/>
      <c r="D13069"/>
      <c r="E13069" t="inlineStr">
        <is>
          <t>https://www.youtube.com/results?search_query=Creative+recipes+using+watermelon&amp;sp=EgQgAXAB</t>
        </is>
      </c>
    </row>
    <row r="13070" ht="25.5" customHeight="1">
      <c r="A13070" t="inlineStr">
        <is>
          <t>eating watermelon</t>
        </is>
      </c>
      <c r="B13070" t="inlineStr">
        <is>
          <t>How to pick a ripe watermelon at the grocery store</t>
        </is>
      </c>
      <c r="C13070"/>
      <c r="D13070"/>
      <c r="E13070" t="inlineStr">
        <is>
          <t>https://www.youtube.com/results?search_query=How+to+pick+a+ripe+watermelon+at+the+grocery+store&amp;sp=EgQgAXAB</t>
        </is>
      </c>
    </row>
    <row r="13071" ht="25.5" customHeight="1">
      <c r="A13071" t="inlineStr">
        <is>
          <t>eating watermelon</t>
        </is>
      </c>
      <c r="B13071" t="inlineStr">
        <is>
          <t>Easy watermelon smoothie recipe</t>
        </is>
      </c>
      <c r="C13071"/>
      <c r="D13071"/>
      <c r="E13071" t="inlineStr">
        <is>
          <t>https://www.youtube.com/results?search_query=Easy+watermelon+smoothie+recipe&amp;sp=EgQgAXAB</t>
        </is>
      </c>
    </row>
    <row r="13072" ht="25.5" customHeight="1">
      <c r="A13072" t="inlineStr">
        <is>
          <t>eating watermelon</t>
        </is>
      </c>
      <c r="B13072" t="inlineStr">
        <is>
          <t>ASMR eating watermelon sounds</t>
        </is>
      </c>
      <c r="C13072"/>
      <c r="D13072"/>
      <c r="E13072" t="inlineStr">
        <is>
          <t>https://www.youtube.com/results?search_query=ASMR+eating+watermelon+sounds&amp;sp=EgQgAXAB</t>
        </is>
      </c>
    </row>
    <row r="13073" ht="25.5" customHeight="1">
      <c r="A13073" t="inlineStr">
        <is>
          <t>eating watermelon</t>
        </is>
      </c>
      <c r="B13073" t="inlineStr">
        <is>
          <t>How to grow watermelons at home</t>
        </is>
      </c>
      <c r="C13073"/>
      <c r="D13073"/>
      <c r="E13073" t="inlineStr">
        <is>
          <t>https://www.youtube.com/results?search_query=How+to+grow+watermelons+at+home&amp;sp=EgQgAXAB</t>
        </is>
      </c>
    </row>
    <row r="13074" ht="25.5" customHeight="1">
      <c r="A13074" t="inlineStr">
        <is>
          <t>fidgeting</t>
        </is>
      </c>
      <c r="B13074" t="inlineStr">
        <is>
          <t>How to stop fidgeting</t>
        </is>
      </c>
      <c r="C13074"/>
      <c r="D13074"/>
      <c r="E13074" t="inlineStr">
        <is>
          <t>https://www.youtube.com/results?search_query=How+to+stop+fidgeting&amp;sp=EgQgAXAB</t>
        </is>
      </c>
    </row>
    <row r="13075" ht="25.5" customHeight="1">
      <c r="A13075" t="inlineStr">
        <is>
          <t>fidgeting</t>
        </is>
      </c>
      <c r="B13075" t="inlineStr">
        <is>
          <t>Effects of fidgeting on concentration</t>
        </is>
      </c>
      <c r="C13075"/>
      <c r="D13075"/>
      <c r="E13075" t="inlineStr">
        <is>
          <t>https://www.youtube.com/results?search_query=Effects+of+fidgeting+on+concentration&amp;sp=EgQgAXAB</t>
        </is>
      </c>
    </row>
    <row r="13076" ht="25.5" customHeight="1">
      <c r="A13076" t="inlineStr">
        <is>
          <t>fidgeting</t>
        </is>
      </c>
      <c r="B13076" t="inlineStr">
        <is>
          <t>Benefits of fidgeting for ADHD</t>
        </is>
      </c>
      <c r="C13076"/>
      <c r="D13076"/>
      <c r="E13076" t="inlineStr">
        <is>
          <t>https://www.youtube.com/results?search_query=Benefits+of+fidgeting+for+ADHD&amp;sp=EgQgAXAB</t>
        </is>
      </c>
    </row>
    <row r="13077" ht="25.5" customHeight="1">
      <c r="A13077" t="inlineStr">
        <is>
          <t>fidgeting</t>
        </is>
      </c>
      <c r="B13077" t="inlineStr">
        <is>
          <t>Exercises to prevent fidgeting</t>
        </is>
      </c>
      <c r="C13077"/>
      <c r="D13077"/>
      <c r="E13077" t="inlineStr">
        <is>
          <t>https://www.youtube.com/results?search_query=Exercises+to+prevent+fidgeting&amp;sp=EgQgAXAB</t>
        </is>
      </c>
    </row>
    <row r="13078" ht="25.5" customHeight="1">
      <c r="A13078" t="inlineStr">
        <is>
          <t>fidgeting</t>
        </is>
      </c>
      <c r="B13078" t="inlineStr">
        <is>
          <t>Day in the life of a person with fidgeting habit</t>
        </is>
      </c>
      <c r="C13078"/>
      <c r="D13078"/>
      <c r="E13078" t="inlineStr">
        <is>
          <t>https://www.youtube.com/results?search_query=Day+in+the+life+of+a+person+with+fidgeting+habit&amp;sp=EgQgAXAB</t>
        </is>
      </c>
    </row>
    <row r="13079" ht="25.5" customHeight="1">
      <c r="A13079" t="inlineStr">
        <is>
          <t>fidgeting</t>
        </is>
      </c>
      <c r="B13079" t="inlineStr">
        <is>
          <t>Fidgeting and stress: coping strategies</t>
        </is>
      </c>
      <c r="C13079"/>
      <c r="D13079"/>
      <c r="E13079" t="inlineStr">
        <is>
          <t>https://www.youtube.com/results?search_query=Fidgeting+and+stress:+coping+strategies&amp;sp=EgQgAXAB</t>
        </is>
      </c>
    </row>
    <row r="13080" ht="25.5" customHeight="1">
      <c r="A13080" t="inlineStr">
        <is>
          <t>fidgeting</t>
        </is>
      </c>
      <c r="B13080" t="inlineStr">
        <is>
          <t>How to use fidget toys effectively</t>
        </is>
      </c>
      <c r="C13080"/>
      <c r="D13080"/>
      <c r="E13080" t="inlineStr">
        <is>
          <t>https://www.youtube.com/results?search_query=How+to+use+fidget+toys+effectively&amp;sp=EgQgAXAB</t>
        </is>
      </c>
    </row>
    <row r="13081" ht="25.5" customHeight="1">
      <c r="A13081" t="inlineStr">
        <is>
          <t>fidgeting</t>
        </is>
      </c>
      <c r="B13081" t="inlineStr">
        <is>
          <t>Understanding the psychology behind fidgeting</t>
        </is>
      </c>
      <c r="C13081"/>
      <c r="D13081"/>
      <c r="E13081" t="inlineStr">
        <is>
          <t>https://www.youtube.com/results?search_query=Understanding+the+psychology+behind+fidgeting&amp;sp=EgQgAXAB</t>
        </is>
      </c>
    </row>
    <row r="13082" ht="25.5" customHeight="1">
      <c r="A13082" t="inlineStr">
        <is>
          <t>fidgeting</t>
        </is>
      </c>
      <c r="B13082" t="inlineStr">
        <is>
          <t>Scientific explanation of why people fidget</t>
        </is>
      </c>
      <c r="C13082"/>
      <c r="D13082"/>
      <c r="E13082" t="inlineStr">
        <is>
          <t>https://www.youtube.com/results?search_query=Scientific+explanation+of+why+people+fidget&amp;sp=EgQgAXAB</t>
        </is>
      </c>
    </row>
    <row r="13083" ht="25.5" customHeight="1">
      <c r="A13083" t="inlineStr">
        <is>
          <t>fidgeting</t>
        </is>
      </c>
      <c r="B13083" t="inlineStr">
        <is>
          <t>Fidgeting in children: how to manage</t>
        </is>
      </c>
      <c r="C13083"/>
      <c r="D13083"/>
      <c r="E13083" t="inlineStr">
        <is>
          <t>https://www.youtube.com/results?search_query=Fidgeting+in+children:+how+to+manage&amp;sp=EgQgAXAB</t>
        </is>
      </c>
    </row>
    <row r="13084" ht="25.5" customHeight="1">
      <c r="A13084" t="inlineStr">
        <is>
          <t>exercising with an exercise ball</t>
        </is>
      </c>
      <c r="B13084" t="inlineStr">
        <is>
          <t>How to exercise with an exercise ball for beginners</t>
        </is>
      </c>
      <c r="C13084"/>
      <c r="D13084"/>
      <c r="E13084" t="inlineStr">
        <is>
          <t>https://www.youtube.com/results?search_query=How+to+exercise+with+an+exercise+ball+for+beginners&amp;sp=EgQgAXAB</t>
        </is>
      </c>
    </row>
    <row r="13085" ht="25.5" customHeight="1">
      <c r="A13085" t="inlineStr">
        <is>
          <t>exercising with an exercise ball</t>
        </is>
      </c>
      <c r="B13085" t="inlineStr">
        <is>
          <t>Comprehensive exercise ball workout routine</t>
        </is>
      </c>
      <c r="C13085"/>
      <c r="D13085"/>
      <c r="E13085" t="inlineStr">
        <is>
          <t>https://www.youtube.com/results?search_query=Comprehensive+exercise+ball+workout+routine&amp;sp=EgQgAXAB</t>
        </is>
      </c>
    </row>
    <row r="13086" ht="25.5" customHeight="1">
      <c r="A13086" t="inlineStr">
        <is>
          <t>exercising with an exercise ball</t>
        </is>
      </c>
      <c r="B13086" t="inlineStr">
        <is>
          <t>Exercise ball workouts for abs and core strength</t>
        </is>
      </c>
      <c r="C13086"/>
      <c r="D13086"/>
      <c r="E13086" t="inlineStr">
        <is>
          <t>https://www.youtube.com/results?search_query=Exercise+ball+workouts+for+abs+and+core+strength&amp;sp=EgQgAXAB</t>
        </is>
      </c>
    </row>
    <row r="13087" ht="25.5" customHeight="1">
      <c r="A13087" t="inlineStr">
        <is>
          <t>exercising with an exercise ball</t>
        </is>
      </c>
      <c r="B13087" t="inlineStr">
        <is>
          <t>Intense lower body workout using exercise ball</t>
        </is>
      </c>
      <c r="C13087"/>
      <c r="D13087"/>
      <c r="E13087" t="inlineStr">
        <is>
          <t>https://www.youtube.com/results?search_query=Intense+lower+body+workout+using+exercise+ball&amp;sp=EgQgAXAB</t>
        </is>
      </c>
    </row>
    <row r="13088" ht="25.5" customHeight="1">
      <c r="A13088" t="inlineStr">
        <is>
          <t>exercising with an exercise ball</t>
        </is>
      </c>
      <c r="B13088" t="inlineStr">
        <is>
          <t>Day in the life of a personal trainer: exercise ball routines</t>
        </is>
      </c>
      <c r="C13088"/>
      <c r="D13088"/>
      <c r="E13088" t="inlineStr">
        <is>
          <t>https://www.youtube.com/results?search_query=Day+in+the+life+of+a+personal+trainer:+exercise+ball+routines&amp;sp=EgQgAXAB</t>
        </is>
      </c>
    </row>
    <row r="13089" ht="25.5" customHeight="1">
      <c r="A13089" t="inlineStr">
        <is>
          <t>exercising with an exercise ball</t>
        </is>
      </c>
      <c r="B13089" t="inlineStr">
        <is>
          <t>Effective upper body exercises using an exercise ball</t>
        </is>
      </c>
      <c r="C13089"/>
      <c r="D13089"/>
      <c r="E13089" t="inlineStr">
        <is>
          <t>https://www.youtube.com/results?search_query=Effective+upper+body+exercises+using+an+exercise+ball&amp;sp=EgQgAXAB</t>
        </is>
      </c>
    </row>
    <row r="13090" ht="25.5" customHeight="1">
      <c r="A13090" t="inlineStr">
        <is>
          <t>exercising with an exercise ball</t>
        </is>
      </c>
      <c r="B13090" t="inlineStr">
        <is>
          <t>Stretching exercises with an exercise ball</t>
        </is>
      </c>
      <c r="C13090"/>
      <c r="D13090"/>
      <c r="E13090" t="inlineStr">
        <is>
          <t>https://www.youtube.com/results?search_query=Stretching+exercises+with+an+exercise+ball&amp;sp=EgQgAXAB</t>
        </is>
      </c>
    </row>
    <row r="13091" ht="25.5" customHeight="1">
      <c r="A13091" t="inlineStr">
        <is>
          <t>exercising with an exercise ball</t>
        </is>
      </c>
      <c r="B13091" t="inlineStr">
        <is>
          <t>Exercise ball routines for improving balance</t>
        </is>
      </c>
      <c r="C13091"/>
      <c r="D13091"/>
      <c r="E13091" t="inlineStr">
        <is>
          <t>https://www.youtube.com/results?search_query=Exercise+ball+routines+for+improving+balance&amp;sp=EgQgAXAB</t>
        </is>
      </c>
    </row>
    <row r="13092" ht="25.5" customHeight="1">
      <c r="A13092" t="inlineStr">
        <is>
          <t>exercising with an exercise ball</t>
        </is>
      </c>
      <c r="B13092" t="inlineStr">
        <is>
          <t>Yoga with an exercise ball</t>
        </is>
      </c>
      <c r="C13092"/>
      <c r="D13092"/>
      <c r="E13092" t="inlineStr">
        <is>
          <t>https://www.youtube.com/results?search_query=Yoga+with+an+exercise+ball&amp;sp=EgQgAXAB</t>
        </is>
      </c>
    </row>
    <row r="13093" ht="25.5" customHeight="1">
      <c r="A13093" t="inlineStr">
        <is>
          <t>exercising with an exercise ball</t>
        </is>
      </c>
      <c r="B13093" t="inlineStr">
        <is>
          <t>Stationary exercises: using an exercise ball for better posture</t>
        </is>
      </c>
      <c r="C13093"/>
      <c r="D13093"/>
      <c r="E13093" t="inlineStr">
        <is>
          <t>https://www.youtube.com/results?search_query=Stationary+exercises:+using+an+exercise+ball+for+better+posture&amp;sp=EgQgAXAB</t>
        </is>
      </c>
    </row>
    <row r="13094" ht="25.5" customHeight="1">
      <c r="A13094" t="inlineStr">
        <is>
          <t>embroidering</t>
        </is>
      </c>
      <c r="B13094" t="inlineStr">
        <is>
          <t>How to start embroidering for beginners'</t>
        </is>
      </c>
      <c r="C13094"/>
      <c r="D13094"/>
      <c r="E13094" t="inlineStr">
        <is>
          <t>https://www.youtube.com/results?search_query=How+to+start+embroidering+for+beginners'&amp;sp=EgQgAXAB</t>
        </is>
      </c>
    </row>
    <row r="13095" ht="25.5" customHeight="1">
      <c r="A13095" t="inlineStr">
        <is>
          <t>embroidering</t>
        </is>
      </c>
      <c r="B13095" t="inlineStr">
        <is>
          <t>Embroidering techniques tutorial'</t>
        </is>
      </c>
      <c r="C13095"/>
      <c r="D13095"/>
      <c r="E13095" t="inlineStr">
        <is>
          <t>https://www.youtube.com/results?search_query=Embroidering+techniques+tutorial'&amp;sp=EgQgAXAB</t>
        </is>
      </c>
    </row>
    <row r="13096" ht="25.5" customHeight="1">
      <c r="A13096" t="inlineStr">
        <is>
          <t>embroidering</t>
        </is>
      </c>
      <c r="B13096" t="inlineStr">
        <is>
          <t>Day in the life of an embroidery artist'</t>
        </is>
      </c>
      <c r="C13096"/>
      <c r="D13096"/>
      <c r="E13096" t="inlineStr">
        <is>
          <t>https://www.youtube.com/results?search_query=Day+in+the+life+of+an+embroidery+artist'&amp;sp=EgQgAXAB</t>
        </is>
      </c>
    </row>
    <row r="13097" ht="25.5" customHeight="1">
      <c r="A13097" t="inlineStr">
        <is>
          <t>embroidering</t>
        </is>
      </c>
      <c r="B13097" t="inlineStr">
        <is>
          <t>How to embroider letters by hand'</t>
        </is>
      </c>
      <c r="C13097"/>
      <c r="D13097"/>
      <c r="E13097" t="inlineStr">
        <is>
          <t>https://www.youtube.com/results?search_query=How+to+embroider+letters+by+hand'&amp;sp=EgQgAXAB</t>
        </is>
      </c>
    </row>
    <row r="13098" ht="25.5" customHeight="1">
      <c r="A13098" t="inlineStr">
        <is>
          <t>embroidering</t>
        </is>
      </c>
      <c r="B13098" t="inlineStr">
        <is>
          <t>How to embroider flowers step by step'</t>
        </is>
      </c>
      <c r="C13098"/>
      <c r="D13098"/>
      <c r="E13098" t="inlineStr">
        <is>
          <t>https://www.youtube.com/results?search_query=How+to+embroider+flowers+step+by+step'&amp;sp=EgQgAXAB</t>
        </is>
      </c>
    </row>
    <row r="13099" ht="25.5" customHeight="1">
      <c r="A13099" t="inlineStr">
        <is>
          <t>embroidering</t>
        </is>
      </c>
      <c r="B13099" t="inlineStr">
        <is>
          <t>Mastering the art of embroidery'</t>
        </is>
      </c>
      <c r="C13099"/>
      <c r="D13099"/>
      <c r="E13099" t="inlineStr">
        <is>
          <t>https://www.youtube.com/results?search_query=Mastering+the+art+of+embroidery'&amp;sp=EgQgAXAB</t>
        </is>
      </c>
    </row>
    <row r="13100" ht="25.5" customHeight="1">
      <c r="A13100" t="inlineStr">
        <is>
          <t>embroidering</t>
        </is>
      </c>
      <c r="B13100" t="inlineStr">
        <is>
          <t>Diy embroidery for home decor'</t>
        </is>
      </c>
      <c r="C13100"/>
      <c r="D13100"/>
      <c r="E13100" t="inlineStr">
        <is>
          <t>https://www.youtube.com/results?search_query=Diy+embroidery+for+home+decor'&amp;sp=EgQgAXAB</t>
        </is>
      </c>
    </row>
    <row r="13101" ht="25.5" customHeight="1">
      <c r="A13101" t="inlineStr">
        <is>
          <t>embroidering</t>
        </is>
      </c>
      <c r="B13101" t="inlineStr">
        <is>
          <t>Embroidering on clothes tutorial'</t>
        </is>
      </c>
      <c r="C13101"/>
      <c r="D13101"/>
      <c r="E13101" t="inlineStr">
        <is>
          <t>https://www.youtube.com/results?search_query=Embroidering+on+clothes+tutorial'&amp;sp=EgQgAXAB</t>
        </is>
      </c>
    </row>
    <row r="13102" ht="25.5" customHeight="1">
      <c r="A13102" t="inlineStr">
        <is>
          <t>embroidering</t>
        </is>
      </c>
      <c r="B13102" t="inlineStr">
        <is>
          <t>Hand embroidery stitches for beginners'</t>
        </is>
      </c>
      <c r="C13102"/>
      <c r="D13102"/>
      <c r="E13102" t="inlineStr">
        <is>
          <t>https://www.youtube.com/results?search_query=Hand+embroidery+stitches+for+beginners'&amp;sp=EgQgAXAB</t>
        </is>
      </c>
    </row>
    <row r="13103" ht="25.5" customHeight="1">
      <c r="A13103" t="inlineStr">
        <is>
          <t>embroidering</t>
        </is>
      </c>
      <c r="B13103" t="inlineStr">
        <is>
          <t>How to make embroidery patterns'</t>
        </is>
      </c>
      <c r="C13103"/>
      <c r="D13103"/>
      <c r="E13103" t="inlineStr">
        <is>
          <t>https://www.youtube.com/results?search_query=How+to+make+embroidery+patterns'&amp;sp=EgQgAXAB</t>
        </is>
      </c>
    </row>
    <row r="13104" ht="25.5" customHeight="1">
      <c r="A13104" t="inlineStr">
        <is>
          <t>falling off bike</t>
        </is>
      </c>
      <c r="B13104" t="inlineStr">
        <is>
          <t>How to handle falling off a bike safely</t>
        </is>
      </c>
      <c r="C13104"/>
      <c r="D13104"/>
      <c r="E13104" t="inlineStr">
        <is>
          <t>https://www.youtube.com/results?search_query=How+to+handle+falling+off+a+bike+safely&amp;sp=EgQgAXAB</t>
        </is>
      </c>
    </row>
    <row r="13105" ht="25.5" customHeight="1">
      <c r="A13105" t="inlineStr">
        <is>
          <t>falling off bike</t>
        </is>
      </c>
      <c r="B13105" t="inlineStr">
        <is>
          <t>Top bike safety tips to prevent falling</t>
        </is>
      </c>
      <c r="C13105"/>
      <c r="D13105"/>
      <c r="E13105" t="inlineStr">
        <is>
          <t>https://www.youtube.com/results?search_query=Top+bike+safety+tips+to+prevent+falling&amp;sp=EgQgAXAB</t>
        </is>
      </c>
    </row>
    <row r="13106" ht="25.5" customHeight="1">
      <c r="A13106" t="inlineStr">
        <is>
          <t>falling off bike</t>
        </is>
      </c>
      <c r="B13106" t="inlineStr">
        <is>
          <t>Bike fall accidents and how to avoid them</t>
        </is>
      </c>
      <c r="C13106"/>
      <c r="D13106"/>
      <c r="E13106" t="inlineStr">
        <is>
          <t>https://www.youtube.com/results?search_query=Bike+fall+accidents+and+how+to+avoid+them&amp;sp=EgQgAXAB</t>
        </is>
      </c>
    </row>
    <row r="13107" ht="25.5" customHeight="1">
      <c r="A13107" t="inlineStr">
        <is>
          <t>falling off bike</t>
        </is>
      </c>
      <c r="B13107" t="inlineStr">
        <is>
          <t>Learning bike balance to prevent falling off</t>
        </is>
      </c>
      <c r="C13107"/>
      <c r="D13107"/>
      <c r="E13107" t="inlineStr">
        <is>
          <t>https://www.youtube.com/results?search_query=Learning+bike+balance+to+prevent+falling+off&amp;sp=EgQgAXAB</t>
        </is>
      </c>
    </row>
    <row r="13108" ht="25.5" customHeight="1">
      <c r="A13108" t="inlineStr">
        <is>
          <t>falling off bike</t>
        </is>
      </c>
      <c r="B13108" t="inlineStr">
        <is>
          <t>Fall off bike  Most common injuries and treatments</t>
        </is>
      </c>
      <c r="C13108"/>
      <c r="D13108"/>
      <c r="E13108" t="inlineStr">
        <is>
          <t>https://www.youtube.com/results?search_query=Fall+off+bike++Most+common+injuries+and+treatments&amp;sp=EgQgAXAB</t>
        </is>
      </c>
    </row>
    <row r="13109" ht="25.5" customHeight="1">
      <c r="A13109" t="inlineStr">
        <is>
          <t>falling off bike</t>
        </is>
      </c>
      <c r="B13109" t="inlineStr">
        <is>
          <t>Day in the life of professional bikers  Dealing with falls</t>
        </is>
      </c>
      <c r="C13109"/>
      <c r="D13109"/>
      <c r="E13109" t="inlineStr">
        <is>
          <t>https://www.youtube.com/results?search_query=Day+in+the+life+of+professional+bikers++Dealing+with+falls&amp;sp=EgQgAXAB</t>
        </is>
      </c>
    </row>
    <row r="13110" ht="25.5" customHeight="1">
      <c r="A13110" t="inlineStr">
        <is>
          <t>falling off bike</t>
        </is>
      </c>
      <c r="B13110" t="inlineStr">
        <is>
          <t>Mistakes beginners make that lead to falling off bikes</t>
        </is>
      </c>
      <c r="C13110"/>
      <c r="D13110"/>
      <c r="E13110" t="inlineStr">
        <is>
          <t>https://www.youtube.com/results?search_query=Mistakes+beginners+make+that+lead+to+falling+off+bikes&amp;sp=EgQgAXAB</t>
        </is>
      </c>
    </row>
    <row r="13111" ht="25.5" customHeight="1">
      <c r="A13111" t="inlineStr">
        <is>
          <t>falling off bike</t>
        </is>
      </c>
      <c r="B13111" t="inlineStr">
        <is>
          <t>Correct bike riding posture to avoid accidental falls</t>
        </is>
      </c>
      <c r="C13111"/>
      <c r="D13111"/>
      <c r="E13111" t="inlineStr">
        <is>
          <t>https://www.youtube.com/results?search_query=Correct+bike+riding+posture+to+avoid+accidental+falls&amp;sp=EgQgAXAB</t>
        </is>
      </c>
    </row>
    <row r="13112" ht="25.5" customHeight="1">
      <c r="A13112" t="inlineStr">
        <is>
          <t>falling off bike</t>
        </is>
      </c>
      <c r="B13112" t="inlineStr">
        <is>
          <t>Guide to picking the right protective gear for bike riding</t>
        </is>
      </c>
      <c r="C13112"/>
      <c r="D13112"/>
      <c r="E13112" t="inlineStr">
        <is>
          <t>https://www.youtube.com/results?search_query=Guide+to+picking+the+right+protective+gear+for+bike+riding&amp;sp=EgQgAXAB</t>
        </is>
      </c>
    </row>
    <row r="13113" ht="25.5" customHeight="1">
      <c r="A13113" t="inlineStr">
        <is>
          <t>falling off bike</t>
        </is>
      </c>
      <c r="B13113" t="inlineStr">
        <is>
          <t>Bike fall recovery  exercises and therapies.</t>
        </is>
      </c>
      <c r="C13113"/>
      <c r="D13113"/>
      <c r="E13113" t="inlineStr">
        <is>
          <t>https://www.youtube.com/results?search_query=Bike+fall+recovery++exercises+and+therapies.&amp;sp=EgQgAXAB</t>
        </is>
      </c>
    </row>
    <row r="13114" ht="25.5" customHeight="1">
      <c r="A13114" t="inlineStr">
        <is>
          <t>lighting fire</t>
        </is>
      </c>
      <c r="B13114" t="inlineStr">
        <is>
          <t>How to safely light a fire for camping</t>
        </is>
      </c>
      <c r="C13114"/>
      <c r="D13114"/>
      <c r="E13114" t="inlineStr">
        <is>
          <t>https://www.youtube.com/results?search_query=How+to+safely+light+a+fire+for+camping&amp;sp=EgQgAXAB</t>
        </is>
      </c>
    </row>
    <row r="13115" ht="25.5" customHeight="1">
      <c r="A13115" t="inlineStr">
        <is>
          <t>lighting fire</t>
        </is>
      </c>
      <c r="B13115" t="inlineStr">
        <is>
          <t>Guidelines on using firelighters</t>
        </is>
      </c>
      <c r="C13115"/>
      <c r="D13115"/>
      <c r="E13115" t="inlineStr">
        <is>
          <t>https://www.youtube.com/results?search_query=Guidelines+on+using+firelighters&amp;sp=EgQgAXAB</t>
        </is>
      </c>
    </row>
    <row r="13116" ht="25.5" customHeight="1">
      <c r="A13116" t="inlineStr">
        <is>
          <t>lighting fire</t>
        </is>
      </c>
      <c r="B13116" t="inlineStr">
        <is>
          <t>Tips to ignite fire in a fireplace</t>
        </is>
      </c>
      <c r="C13116"/>
      <c r="D13116"/>
      <c r="E13116" t="inlineStr">
        <is>
          <t>https://www.youtube.com/results?search_query=Tips+to+ignite+fire+in+a+fireplace&amp;sp=EgQgAXAB</t>
        </is>
      </c>
    </row>
    <row r="13117" ht="25.5" customHeight="1">
      <c r="A13117" t="inlineStr">
        <is>
          <t>lighting fire</t>
        </is>
      </c>
      <c r="B13117" t="inlineStr">
        <is>
          <t>Basics of fire lighting in survival situations</t>
        </is>
      </c>
      <c r="C13117"/>
      <c r="D13117"/>
      <c r="E13117" t="inlineStr">
        <is>
          <t>https://www.youtube.com/results?search_query=Basics+of+fire+lighting+in+survival+situations&amp;sp=EgQgAXAB</t>
        </is>
      </c>
    </row>
    <row r="13118" ht="25.5" customHeight="1">
      <c r="A13118" t="inlineStr">
        <is>
          <t>lighting fire</t>
        </is>
      </c>
      <c r="B13118" t="inlineStr">
        <is>
          <t>How to use flint and steel to light a fire</t>
        </is>
      </c>
      <c r="C13118"/>
      <c r="D13118"/>
      <c r="E13118" t="inlineStr">
        <is>
          <t>https://www.youtube.com/results?search_query=How+to+use+flint+and+steel+to+light+a+fire&amp;sp=EgQgAXAB</t>
        </is>
      </c>
    </row>
    <row r="13119" ht="25.5" customHeight="1">
      <c r="A13119" t="inlineStr">
        <is>
          <t>lighting fire</t>
        </is>
      </c>
      <c r="B13119" t="inlineStr">
        <is>
          <t>Start a fire with friction method video tutorial</t>
        </is>
      </c>
      <c r="C13119"/>
      <c r="D13119"/>
      <c r="E13119" t="inlineStr">
        <is>
          <t>https://www.youtube.com/results?search_query=Start+a+fire+with+friction+method+video+tutorial&amp;sp=EgQgAXAB</t>
        </is>
      </c>
    </row>
    <row r="13120" ht="25.5" customHeight="1">
      <c r="A13120" t="inlineStr">
        <is>
          <t>lighting fire</t>
        </is>
      </c>
      <c r="B13120" t="inlineStr">
        <is>
          <t>How to light fire in windy conditions</t>
        </is>
      </c>
      <c r="C13120"/>
      <c r="D13120"/>
      <c r="E13120" t="inlineStr">
        <is>
          <t>https://www.youtube.com/results?search_query=How+to+light+fire+in+windy+conditions&amp;sp=EgQgAXAB</t>
        </is>
      </c>
    </row>
    <row r="13121" ht="25.5" customHeight="1">
      <c r="A13121" t="inlineStr">
        <is>
          <t>lighting fire</t>
        </is>
      </c>
      <c r="B13121" t="inlineStr">
        <is>
          <t>Expert shows how to light a fire in the rain</t>
        </is>
      </c>
      <c r="C13121"/>
      <c r="D13121"/>
      <c r="E13121" t="inlineStr">
        <is>
          <t>https://www.youtube.com/results?search_query=Expert+shows+how+to+light+a+fire+in+the+rain&amp;sp=EgQgAXAB</t>
        </is>
      </c>
    </row>
    <row r="13122" ht="25.5" customHeight="1">
      <c r="A13122" t="inlineStr">
        <is>
          <t>lighting fire</t>
        </is>
      </c>
      <c r="B13122" t="inlineStr">
        <is>
          <t>Lighting fire using primitive technology</t>
        </is>
      </c>
      <c r="C13122"/>
      <c r="D13122"/>
      <c r="E13122" t="inlineStr">
        <is>
          <t>https://www.youtube.com/results?search_query=Lighting+fire+using+primitive+technology&amp;sp=EgQgAXAB</t>
        </is>
      </c>
    </row>
    <row r="13123" ht="25.5" customHeight="1">
      <c r="A13123" t="inlineStr">
        <is>
          <t>lighting fire</t>
        </is>
      </c>
      <c r="B13123" t="inlineStr">
        <is>
          <t>Day in the life of a survival expert lighting fires</t>
        </is>
      </c>
      <c r="C13123"/>
      <c r="D13123"/>
      <c r="E13123" t="inlineStr">
        <is>
          <t>https://www.youtube.com/results?search_query=Day+in+the+life+of+a+survival+expert+lighting+fires&amp;sp=EgQgAXAB</t>
        </is>
      </c>
    </row>
    <row r="13124" ht="25.5" customHeight="1">
      <c r="A13124" t="inlineStr">
        <is>
          <t>lock picking</t>
        </is>
      </c>
      <c r="B13124" t="inlineStr">
        <is>
          <t>How to pick a lock for beginners guide</t>
        </is>
      </c>
      <c r="C13124"/>
      <c r="D13124"/>
      <c r="E13124" t="inlineStr">
        <is>
          <t>https://www.youtube.com/results?search_query=How+to+pick+a+lock+for+beginners+guide&amp;sp=EgQgAXAB</t>
        </is>
      </c>
    </row>
    <row r="13125" ht="25.5" customHeight="1">
      <c r="A13125" t="inlineStr">
        <is>
          <t>lock picking</t>
        </is>
      </c>
      <c r="B13125" t="inlineStr">
        <is>
          <t>Lock picking tutorial for home safety</t>
        </is>
      </c>
      <c r="C13125"/>
      <c r="D13125"/>
      <c r="E13125" t="inlineStr">
        <is>
          <t>https://www.youtube.com/results?search_query=Lock+picking+tutorial+for+home+safety&amp;sp=EgQgAXAB</t>
        </is>
      </c>
    </row>
    <row r="13126" ht="25.5" customHeight="1">
      <c r="A13126" t="inlineStr">
        <is>
          <t>lock picking</t>
        </is>
      </c>
      <c r="B13126" t="inlineStr">
        <is>
          <t>Professional locksmith's day in the life</t>
        </is>
      </c>
      <c r="C13126"/>
      <c r="D13126"/>
      <c r="E13126" t="inlineStr">
        <is>
          <t>https://www.youtube.com/results?search_query=Professional+locksmith's+day+in+the+life&amp;sp=EgQgAXAB</t>
        </is>
      </c>
    </row>
    <row r="13127" ht="25.5" customHeight="1">
      <c r="A13127" t="inlineStr">
        <is>
          <t>lock picking</t>
        </is>
      </c>
      <c r="B13127" t="inlineStr">
        <is>
          <t>Lock picking equipment and techniques introduction</t>
        </is>
      </c>
      <c r="C13127"/>
      <c r="D13127"/>
      <c r="E13127" t="inlineStr">
        <is>
          <t>https://www.youtube.com/results?search_query=Lock+picking+equipment+and+techniques+introduction&amp;sp=EgQgAXAB</t>
        </is>
      </c>
    </row>
    <row r="13128" ht="25.5" customHeight="1">
      <c r="A13128" t="inlineStr">
        <is>
          <t>lock picking</t>
        </is>
      </c>
      <c r="B13128" t="inlineStr">
        <is>
          <t>How to choose lock picking tools</t>
        </is>
      </c>
      <c r="C13128"/>
      <c r="D13128"/>
      <c r="E13128" t="inlineStr">
        <is>
          <t>https://www.youtube.com/results?search_query=How+to+choose+lock+picking+tools&amp;sp=EgQgAXAB</t>
        </is>
      </c>
    </row>
    <row r="13129" ht="25.5" customHeight="1">
      <c r="A13129" t="inlineStr">
        <is>
          <t>lock picking</t>
        </is>
      </c>
      <c r="B13129" t="inlineStr">
        <is>
          <t>Legal aspects of lock picking</t>
        </is>
      </c>
      <c r="C13129"/>
      <c r="D13129"/>
      <c r="E13129" t="inlineStr">
        <is>
          <t>https://www.youtube.com/results?search_query=Legal+aspects+of+lock+picking&amp;sp=EgQgAXAB</t>
        </is>
      </c>
    </row>
    <row r="13130" ht="25.5" customHeight="1">
      <c r="A13130" t="inlineStr">
        <is>
          <t>lock picking</t>
        </is>
      </c>
      <c r="B13130" t="inlineStr">
        <is>
          <t>Lock picking challenges and solutions</t>
        </is>
      </c>
      <c r="C13130"/>
      <c r="D13130"/>
      <c r="E13130" t="inlineStr">
        <is>
          <t>https://www.youtube.com/results?search_query=Lock+picking+challenges+and+solutions&amp;sp=EgQgAXAB</t>
        </is>
      </c>
    </row>
    <row r="13131" ht="25.5" customHeight="1">
      <c r="A13131" t="inlineStr">
        <is>
          <t>lock picking</t>
        </is>
      </c>
      <c r="B13131" t="inlineStr">
        <is>
          <t>Different types of locks and how to pick them</t>
        </is>
      </c>
      <c r="C13131"/>
      <c r="D13131"/>
      <c r="E13131" t="inlineStr">
        <is>
          <t>https://www.youtube.com/results?search_query=Different+types+of+locks+and+how+to+pick+them&amp;sp=EgQgAXAB</t>
        </is>
      </c>
    </row>
    <row r="13132" ht="25.5" customHeight="1">
      <c r="A13132" t="inlineStr">
        <is>
          <t>lock picking</t>
        </is>
      </c>
      <c r="B13132" t="inlineStr">
        <is>
          <t>How lock picking works in detail</t>
        </is>
      </c>
      <c r="C13132"/>
      <c r="D13132"/>
      <c r="E13132" t="inlineStr">
        <is>
          <t>https://www.youtube.com/results?search_query=How+lock+picking+works+in+detail&amp;sp=EgQgAXAB</t>
        </is>
      </c>
    </row>
    <row r="13133" ht="25.5" customHeight="1">
      <c r="A13133" t="inlineStr">
        <is>
          <t>lock picking</t>
        </is>
      </c>
      <c r="B13133" t="inlineStr">
        <is>
          <t>Improving lock picking skills with expert tips</t>
        </is>
      </c>
      <c r="C13133"/>
      <c r="D13133"/>
      <c r="E13133" t="inlineStr">
        <is>
          <t>https://www.youtube.com/results?search_query=Improving+lock+picking+skills+with+expert+tips&amp;sp=EgQgAXAB</t>
        </is>
      </c>
    </row>
    <row r="13134" ht="25.5" customHeight="1">
      <c r="A13134" t="inlineStr">
        <is>
          <t>feeding birds</t>
        </is>
      </c>
      <c r="B13134" t="inlineStr">
        <is>
          <t>How to safely feed birds in your backyard</t>
        </is>
      </c>
      <c r="C13134"/>
      <c r="D13134"/>
      <c r="E13134" t="inlineStr">
        <is>
          <t>https://www.youtube.com/results?search_query=How+to+safely+feed+birds+in+your+backyard&amp;sp=EgQgAXAB</t>
        </is>
      </c>
    </row>
    <row r="13135" ht="25.5" customHeight="1">
      <c r="A13135" t="inlineStr">
        <is>
          <t>feeding birds</t>
        </is>
      </c>
      <c r="B13135" t="inlineStr">
        <is>
          <t>Tips on what to feed birds in different seasons</t>
        </is>
      </c>
      <c r="C13135"/>
      <c r="D13135"/>
      <c r="E13135" t="inlineStr">
        <is>
          <t>https://www.youtube.com/results?search_query=Tips+on+what+to+feed+birds+in+different+seasons&amp;sp=EgQgAXAB</t>
        </is>
      </c>
    </row>
    <row r="13136" ht="25.5" customHeight="1">
      <c r="A13136" t="inlineStr">
        <is>
          <t>feeding birds</t>
        </is>
      </c>
      <c r="B13136" t="inlineStr">
        <is>
          <t>Documentary on a day in the life of a bird feeder</t>
        </is>
      </c>
      <c r="C13136"/>
      <c r="D13136"/>
      <c r="E13136" t="inlineStr">
        <is>
          <t>https://www.youtube.com/results?search_query=Documentary+on+a+day+in+the+life+of+a+bird+feeder&amp;sp=EgQgAXAB</t>
        </is>
      </c>
    </row>
    <row r="13137" ht="25.5" customHeight="1">
      <c r="A13137" t="inlineStr">
        <is>
          <t>feeding birds</t>
        </is>
      </c>
      <c r="B13137" t="inlineStr">
        <is>
          <t>DIY bird feeding station tutorial</t>
        </is>
      </c>
      <c r="C13137"/>
      <c r="D13137"/>
      <c r="E13137" t="inlineStr">
        <is>
          <t>https://www.youtube.com/results?search_query=DIY+bird+feeding+station+tutorial&amp;sp=EgQgAXAB</t>
        </is>
      </c>
    </row>
    <row r="13138" ht="25.5" customHeight="1">
      <c r="A13138" t="inlineStr">
        <is>
          <t>feeding birds</t>
        </is>
      </c>
      <c r="B13138" t="inlineStr">
        <is>
          <t>Best bird feed varieties and where to buy them</t>
        </is>
      </c>
      <c r="C13138"/>
      <c r="D13138"/>
      <c r="E13138" t="inlineStr">
        <is>
          <t>https://www.youtube.com/results?search_query=Best+bird+feed+varieties+and+where+to+buy+them&amp;sp=EgQgAXAB</t>
        </is>
      </c>
    </row>
    <row r="13139" ht="25.5" customHeight="1">
      <c r="A13139" t="inlineStr">
        <is>
          <t>feeding birds</t>
        </is>
      </c>
      <c r="B13139" t="inlineStr">
        <is>
          <t>Common mistakes to avoid when feeding birds</t>
        </is>
      </c>
      <c r="C13139"/>
      <c r="D13139"/>
      <c r="E13139" t="inlineStr">
        <is>
          <t>https://www.youtube.com/results?search_query=Common+mistakes+to+avoid+when+feeding+birds&amp;sp=EgQgAXAB</t>
        </is>
      </c>
    </row>
    <row r="13140" ht="25.5" customHeight="1">
      <c r="A13140" t="inlineStr">
        <is>
          <t>feeding birds</t>
        </is>
      </c>
      <c r="B13140" t="inlineStr">
        <is>
          <t>How to attract specific bird species with specific feed</t>
        </is>
      </c>
      <c r="C13140"/>
      <c r="D13140"/>
      <c r="E13140" t="inlineStr">
        <is>
          <t>https://www.youtube.com/results?search_query=How+to+attract+specific+bird+species+with+specific+feed&amp;sp=EgQgAXAB</t>
        </is>
      </c>
    </row>
    <row r="13141" ht="25.5" customHeight="1">
      <c r="A13141" t="inlineStr">
        <is>
          <t>feeding birds</t>
        </is>
      </c>
      <c r="B13141" t="inlineStr">
        <is>
          <t>Day in the life of an ornithologist feeding birds</t>
        </is>
      </c>
      <c r="C13141"/>
      <c r="D13141"/>
      <c r="E13141" t="inlineStr">
        <is>
          <t>https://www.youtube.com/results?search_query=Day+in+the+life+of+an+ornithologist+feeding+birds&amp;sp=EgQgAXAB</t>
        </is>
      </c>
    </row>
    <row r="13142" ht="25.5" customHeight="1">
      <c r="A13142" t="inlineStr">
        <is>
          <t>feeding birds</t>
        </is>
      </c>
      <c r="B13142" t="inlineStr">
        <is>
          <t>Feeding birds in winter: a comprehensive guide</t>
        </is>
      </c>
      <c r="C13142"/>
      <c r="D13142"/>
      <c r="E13142" t="inlineStr">
        <is>
          <t>https://www.youtube.com/results?search_query=Feeding+birds+in+winter:+a+comprehensive+guide&amp;sp=EgQgAXAB</t>
        </is>
      </c>
    </row>
    <row r="13143" ht="25.5" customHeight="1">
      <c r="A13143" t="inlineStr">
        <is>
          <t>feeding birds</t>
        </is>
      </c>
      <c r="B13143" t="inlineStr">
        <is>
          <t>Expert advice: how to feed birds correctly and safely</t>
        </is>
      </c>
      <c r="C13143"/>
      <c r="D13143"/>
      <c r="E13143" t="inlineStr">
        <is>
          <t>https://www.youtube.com/results?search_query=Expert+advice:+how+to+feed+birds+correctly+and+safely&amp;sp=EgQgAXAB</t>
        </is>
      </c>
    </row>
    <row r="13144" ht="25.5" customHeight="1">
      <c r="A13144" t="inlineStr">
        <is>
          <t>scuba diving</t>
        </is>
      </c>
      <c r="B13144" t="inlineStr">
        <is>
          <t>Beginner's guide to scuba diving</t>
        </is>
      </c>
      <c r="C13144"/>
      <c r="D13144"/>
      <c r="E13144" t="inlineStr">
        <is>
          <t>https://www.youtube.com/results?search_query=Beginner's+guide+to+scuba+diving&amp;sp=EgQgAXAB</t>
        </is>
      </c>
    </row>
    <row r="13145" ht="25.5" customHeight="1">
      <c r="A13145" t="inlineStr">
        <is>
          <t>scuba diving</t>
        </is>
      </c>
      <c r="B13145" t="inlineStr">
        <is>
          <t>How to scuba dive safely</t>
        </is>
      </c>
      <c r="C13145"/>
      <c r="D13145"/>
      <c r="E13145" t="inlineStr">
        <is>
          <t>https://www.youtube.com/results?search_query=How+to+scuba+dive+safely&amp;sp=EgQgAXAB</t>
        </is>
      </c>
    </row>
    <row r="13146" ht="25.5" customHeight="1">
      <c r="A13146" t="inlineStr">
        <is>
          <t>scuba diving</t>
        </is>
      </c>
      <c r="B13146" t="inlineStr">
        <is>
          <t>Day in the life of a professional scuba diver</t>
        </is>
      </c>
      <c r="C13146"/>
      <c r="D13146"/>
      <c r="E13146" t="inlineStr">
        <is>
          <t>https://www.youtube.com/results?search_query=Day+in+the+life+of+a+professional+scuba+diver&amp;sp=EgQgAXAB</t>
        </is>
      </c>
    </row>
    <row r="13147" ht="25.5" customHeight="1">
      <c r="A13147" t="inlineStr">
        <is>
          <t>scuba diving</t>
        </is>
      </c>
      <c r="B13147" t="inlineStr">
        <is>
          <t>Scuba diving in tropical islands</t>
        </is>
      </c>
      <c r="C13147"/>
      <c r="D13147"/>
      <c r="E13147" t="inlineStr">
        <is>
          <t>https://www.youtube.com/results?search_query=Scuba+diving+in+tropical+islands&amp;sp=EgQgAXAB</t>
        </is>
      </c>
    </row>
    <row r="13148" ht="25.5" customHeight="1">
      <c r="A13148" t="inlineStr">
        <is>
          <t>scuba diving</t>
        </is>
      </c>
      <c r="B13148" t="inlineStr">
        <is>
          <t>Scuba diving equipment tutorial</t>
        </is>
      </c>
      <c r="C13148"/>
      <c r="D13148"/>
      <c r="E13148" t="inlineStr">
        <is>
          <t>https://www.youtube.com/results?search_query=Scuba+diving+equipment+tutorial&amp;sp=EgQgAXAB</t>
        </is>
      </c>
    </row>
    <row r="13149" ht="25.5" customHeight="1">
      <c r="A13149" t="inlineStr">
        <is>
          <t>scuba diving</t>
        </is>
      </c>
      <c r="B13149" t="inlineStr">
        <is>
          <t>How to clean and maintain scuba diving gear</t>
        </is>
      </c>
      <c r="C13149"/>
      <c r="D13149"/>
      <c r="E13149" t="inlineStr">
        <is>
          <t>https://www.youtube.com/results?search_query=How+to+clean+and+maintain+scuba+diving+gear&amp;sp=EgQgAXAB</t>
        </is>
      </c>
    </row>
    <row r="13150" ht="25.5" customHeight="1">
      <c r="A13150" t="inlineStr">
        <is>
          <t>scuba diving</t>
        </is>
      </c>
      <c r="B13150" t="inlineStr">
        <is>
          <t>Deep sea scuba diving experiences</t>
        </is>
      </c>
      <c r="C13150"/>
      <c r="D13150"/>
      <c r="E13150" t="inlineStr">
        <is>
          <t>https://www.youtube.com/results?search_query=Deep+sea+scuba+diving+experiences&amp;sp=EgQgAXAB</t>
        </is>
      </c>
    </row>
    <row r="13151" ht="25.5" customHeight="1">
      <c r="A13151" t="inlineStr">
        <is>
          <t>scuba diving</t>
        </is>
      </c>
      <c r="B13151" t="inlineStr">
        <is>
          <t>Scuba diving training for certification</t>
        </is>
      </c>
      <c r="C13151"/>
      <c r="D13151"/>
      <c r="E13151" t="inlineStr">
        <is>
          <t>https://www.youtube.com/results?search_query=Scuba+diving+training+for+certification&amp;sp=EgQgAXAB</t>
        </is>
      </c>
    </row>
    <row r="13152" ht="25.5" customHeight="1">
      <c r="A13152" t="inlineStr">
        <is>
          <t>scuba diving</t>
        </is>
      </c>
      <c r="B13152" t="inlineStr">
        <is>
          <t>Scuba diving underwater marine life footage</t>
        </is>
      </c>
      <c r="C13152"/>
      <c r="D13152"/>
      <c r="E13152" t="inlineStr">
        <is>
          <t>https://www.youtube.com/results?search_query=Scuba+diving+underwater+marine+life+footage&amp;sp=EgQgAXAB</t>
        </is>
      </c>
    </row>
    <row r="13153" ht="25.5" customHeight="1">
      <c r="A13153" t="inlineStr">
        <is>
          <t>scuba diving</t>
        </is>
      </c>
      <c r="B13153" t="inlineStr">
        <is>
          <t>Advanced scuba diving tips and techniques</t>
        </is>
      </c>
      <c r="C13153"/>
      <c r="D13153"/>
      <c r="E13153" t="inlineStr">
        <is>
          <t>https://www.youtube.com/results?search_query=Advanced+scuba+diving+tips+and+techniques&amp;sp=EgQgAXAB</t>
        </is>
      </c>
    </row>
    <row r="13154" ht="25.5" customHeight="1">
      <c r="A13154" t="inlineStr">
        <is>
          <t>feeding fish</t>
        </is>
      </c>
      <c r="B13154" t="inlineStr">
        <is>
          <t>How to properly feed aquarium fish</t>
        </is>
      </c>
      <c r="C13154"/>
      <c r="D13154"/>
      <c r="E13154" t="inlineStr">
        <is>
          <t>https://www.youtube.com/results?search_query=How+to+properly+feed+aquarium+fish&amp;sp=EgQgAXAB</t>
        </is>
      </c>
    </row>
    <row r="13155" ht="25.5" customHeight="1">
      <c r="A13155" t="inlineStr">
        <is>
          <t>feeding fish</t>
        </is>
      </c>
      <c r="B13155" t="inlineStr">
        <is>
          <t>Different methods of feeding fish</t>
        </is>
      </c>
      <c r="C13155"/>
      <c r="D13155"/>
      <c r="E13155" t="inlineStr">
        <is>
          <t>https://www.youtube.com/results?search_query=Different+methods+of+feeding+fish&amp;sp=EgQgAXAB</t>
        </is>
      </c>
    </row>
    <row r="13156" ht="25.5" customHeight="1">
      <c r="A13156" t="inlineStr">
        <is>
          <t>feeding fish</t>
        </is>
      </c>
      <c r="B13156" t="inlineStr">
        <is>
          <t>Day in the life of a fish keeper: feeding routine</t>
        </is>
      </c>
      <c r="C13156"/>
      <c r="D13156"/>
      <c r="E13156" t="inlineStr">
        <is>
          <t>https://www.youtube.com/results?search_query=Day+in+the+life+of+a+fish+keeper:+feeding+routine&amp;sp=EgQgAXAB</t>
        </is>
      </c>
    </row>
    <row r="13157" ht="25.5" customHeight="1">
      <c r="A13157" t="inlineStr">
        <is>
          <t>feeding fish</t>
        </is>
      </c>
      <c r="B13157" t="inlineStr">
        <is>
          <t>What to feed different types of fish</t>
        </is>
      </c>
      <c r="C13157"/>
      <c r="D13157"/>
      <c r="E13157" t="inlineStr">
        <is>
          <t>https://www.youtube.com/results?search_query=What+to+feed+different+types+of+fish&amp;sp=EgQgAXAB</t>
        </is>
      </c>
    </row>
    <row r="13158" ht="25.5" customHeight="1">
      <c r="A13158" t="inlineStr">
        <is>
          <t>feeding fish</t>
        </is>
      </c>
      <c r="B13158" t="inlineStr">
        <is>
          <t>How often should you feed your fish</t>
        </is>
      </c>
      <c r="C13158"/>
      <c r="D13158"/>
      <c r="E13158" t="inlineStr">
        <is>
          <t>https://www.youtube.com/results?search_query=How+often+should+you+feed+your+fish&amp;sp=EgQgAXAB</t>
        </is>
      </c>
    </row>
    <row r="13159" ht="25.5" customHeight="1">
      <c r="A13159" t="inlineStr">
        <is>
          <t>feeding fish</t>
        </is>
      </c>
      <c r="B13159" t="inlineStr">
        <is>
          <t>Mistakes to avoid while feeding aquarium fish</t>
        </is>
      </c>
      <c r="C13159"/>
      <c r="D13159"/>
      <c r="E13159" t="inlineStr">
        <is>
          <t>https://www.youtube.com/results?search_query=Mistakes+to+avoid+while+feeding+aquarium+fish&amp;sp=EgQgAXAB</t>
        </is>
      </c>
    </row>
    <row r="13160" ht="25.5" customHeight="1">
      <c r="A13160" t="inlineStr">
        <is>
          <t>feeding fish</t>
        </is>
      </c>
      <c r="B13160" t="inlineStr">
        <is>
          <t>Feed fish live or dry food: which is better</t>
        </is>
      </c>
      <c r="C13160"/>
      <c r="D13160"/>
      <c r="E13160" t="inlineStr">
        <is>
          <t>https://www.youtube.com/results?search_query=Feed+fish+live+or+dry+food:+which+is+better&amp;sp=EgQgAXAB</t>
        </is>
      </c>
    </row>
    <row r="13161" ht="25.5" customHeight="1">
      <c r="A13161" t="inlineStr">
        <is>
          <t>feeding fish</t>
        </is>
      </c>
      <c r="B13161" t="inlineStr">
        <is>
          <t>How to feed fish when on vacation</t>
        </is>
      </c>
      <c r="C13161"/>
      <c r="D13161"/>
      <c r="E13161" t="inlineStr">
        <is>
          <t>https://www.youtube.com/results?search_query=How+to+feed+fish+when+on+vacation&amp;sp=EgQgAXAB</t>
        </is>
      </c>
    </row>
    <row r="13162" ht="25.5" customHeight="1">
      <c r="A13162" t="inlineStr">
        <is>
          <t>feeding fish</t>
        </is>
      </c>
      <c r="B13162" t="inlineStr">
        <is>
          <t>Best food for tropical fish: feeding guide</t>
        </is>
      </c>
      <c r="C13162"/>
      <c r="D13162"/>
      <c r="E13162" t="inlineStr">
        <is>
          <t>https://www.youtube.com/results?search_query=Best+food+for+tropical+fish:+feeding+guide&amp;sp=EgQgAXAB</t>
        </is>
      </c>
    </row>
    <row r="13163" ht="25.5" customHeight="1">
      <c r="A13163" t="inlineStr">
        <is>
          <t>feeding fish</t>
        </is>
      </c>
      <c r="B13163" t="inlineStr">
        <is>
          <t>DIY homemade fish food recipes</t>
        </is>
      </c>
      <c r="C13163"/>
      <c r="D13163"/>
      <c r="E13163" t="inlineStr">
        <is>
          <t>https://www.youtube.com/results?search_query=DIY+homemade+fish+food+recipes&amp;sp=EgQgAXAB</t>
        </is>
      </c>
    </row>
    <row r="13164" ht="25.5" customHeight="1">
      <c r="A13164" t="inlineStr">
        <is>
          <t>underwater diving</t>
        </is>
      </c>
      <c r="B13164" t="inlineStr">
        <is>
          <t>Underwater diving basics</t>
        </is>
      </c>
      <c r="C13164"/>
      <c r="D13164"/>
      <c r="E13164" t="inlineStr">
        <is>
          <t>https://www.youtube.com/results?search_query=Underwater+diving+basics&amp;sp=EgQgAXAB</t>
        </is>
      </c>
    </row>
    <row r="13165" ht="25.5" customHeight="1">
      <c r="A13165" t="inlineStr">
        <is>
          <t>underwater diving</t>
        </is>
      </c>
      <c r="B13165" t="inlineStr">
        <is>
          <t>How to' underwater scuba diving for beginners</t>
        </is>
      </c>
      <c r="C13165"/>
      <c r="D13165"/>
      <c r="E13165" t="inlineStr">
        <is>
          <t>https://www.youtube.com/results?search_query=How+to'+underwater+scuba+diving+for+beginners&amp;sp=EgQgAXAB</t>
        </is>
      </c>
    </row>
    <row r="13166" ht="25.5" customHeight="1">
      <c r="A13166" t="inlineStr">
        <is>
          <t>underwater diving</t>
        </is>
      </c>
      <c r="B13166" t="inlineStr">
        <is>
          <t>Deep Sea Diving  Experiences from divers</t>
        </is>
      </c>
      <c r="C13166"/>
      <c r="D13166"/>
      <c r="E13166" t="inlineStr">
        <is>
          <t>https://www.youtube.com/results?search_query=Deep+Sea+Diving++Experiences+from+divers&amp;sp=EgQgAXAB</t>
        </is>
      </c>
    </row>
    <row r="13167" ht="25.5" customHeight="1">
      <c r="A13167" t="inlineStr">
        <is>
          <t>underwater diving</t>
        </is>
      </c>
      <c r="B13167" t="inlineStr">
        <is>
          <t>History of underwater diving</t>
        </is>
      </c>
      <c r="C13167"/>
      <c r="D13167"/>
      <c r="E13167" t="inlineStr">
        <is>
          <t>https://www.youtube.com/results?search_query=History+of+underwater+diving&amp;sp=EgQgAXAB</t>
        </is>
      </c>
    </row>
    <row r="13168" ht="25.5" customHeight="1">
      <c r="A13168" t="inlineStr">
        <is>
          <t>underwater diving</t>
        </is>
      </c>
      <c r="B13168" t="inlineStr">
        <is>
          <t>Day in the life' of a professional underwater diver</t>
        </is>
      </c>
      <c r="C13168"/>
      <c r="D13168"/>
      <c r="E13168" t="inlineStr">
        <is>
          <t>https://www.youtube.com/results?search_query=Day+in+the+life'+of+a+professional+underwater+diver&amp;sp=EgQgAXAB</t>
        </is>
      </c>
    </row>
    <row r="13169" ht="25.5" customHeight="1">
      <c r="A13169" t="inlineStr">
        <is>
          <t>underwater diving</t>
        </is>
      </c>
      <c r="B13169" t="inlineStr">
        <is>
          <t>Best places for underwater diving</t>
        </is>
      </c>
      <c r="C13169"/>
      <c r="D13169"/>
      <c r="E13169" t="inlineStr">
        <is>
          <t>https://www.youtube.com/results?search_query=Best+places+for+underwater+diving&amp;sp=EgQgAXAB</t>
        </is>
      </c>
    </row>
    <row r="13170" ht="25.5" customHeight="1">
      <c r="A13170" t="inlineStr">
        <is>
          <t>underwater diving</t>
        </is>
      </c>
      <c r="B13170" t="inlineStr">
        <is>
          <t>Safety procedures for underwater diving</t>
        </is>
      </c>
      <c r="C13170"/>
      <c r="D13170"/>
      <c r="E13170" t="inlineStr">
        <is>
          <t>https://www.youtube.com/results?search_query=Safety+procedures+for+underwater+diving&amp;sp=EgQgAXAB</t>
        </is>
      </c>
    </row>
    <row r="13171" ht="25.5" customHeight="1">
      <c r="A13171" t="inlineStr">
        <is>
          <t>underwater diving</t>
        </is>
      </c>
      <c r="B13171" t="inlineStr">
        <is>
          <t>Latest underwater diving gear review</t>
        </is>
      </c>
      <c r="C13171"/>
      <c r="D13171"/>
      <c r="E13171" t="inlineStr">
        <is>
          <t>https://www.youtube.com/results?search_query=Latest+underwater+diving+gear+review&amp;sp=EgQgAXAB</t>
        </is>
      </c>
    </row>
    <row r="13172" ht="25.5" customHeight="1">
      <c r="A13172" t="inlineStr">
        <is>
          <t>underwater diving</t>
        </is>
      </c>
      <c r="B13172" t="inlineStr">
        <is>
          <t>Benefits of underwater diving to health</t>
        </is>
      </c>
      <c r="C13172"/>
      <c r="D13172"/>
      <c r="E13172" t="inlineStr">
        <is>
          <t>https://www.youtube.com/results?search_query=Benefits+of+underwater+diving+to+health&amp;sp=EgQgAXAB</t>
        </is>
      </c>
    </row>
    <row r="13173" ht="25.5" customHeight="1">
      <c r="A13173" t="inlineStr">
        <is>
          <t>underwater diving</t>
        </is>
      </c>
      <c r="B13173" t="inlineStr">
        <is>
          <t>Extreme underwater diving adventures</t>
        </is>
      </c>
      <c r="C13173"/>
      <c r="D13173"/>
      <c r="E13173" t="inlineStr">
        <is>
          <t>https://www.youtube.com/results?search_query=Extreme+underwater+diving+adventures&amp;sp=EgQgAXAB</t>
        </is>
      </c>
    </row>
    <row r="13174" ht="25.5" customHeight="1">
      <c r="A13174" t="inlineStr">
        <is>
          <t>learning</t>
        </is>
      </c>
      <c r="B13174" t="inlineStr">
        <is>
          <t>How to make learning fun</t>
        </is>
      </c>
      <c r="C13174"/>
      <c r="D13174"/>
      <c r="E13174" t="inlineStr">
        <is>
          <t>https://www.youtube.com/results?search_query=How+to+make+learning+fun&amp;sp=EgQgAXAB</t>
        </is>
      </c>
    </row>
    <row r="13175" ht="25.5" customHeight="1">
      <c r="A13175" t="inlineStr">
        <is>
          <t>learning</t>
        </is>
      </c>
      <c r="B13175" t="inlineStr">
        <is>
          <t>Effective learning techniques</t>
        </is>
      </c>
      <c r="C13175"/>
      <c r="D13175"/>
      <c r="E13175" t="inlineStr">
        <is>
          <t>https://www.youtube.com/results?search_query=Effective+learning+techniques&amp;sp=EgQgAXAB</t>
        </is>
      </c>
    </row>
    <row r="13176" ht="25.5" customHeight="1">
      <c r="A13176" t="inlineStr">
        <is>
          <t>learning</t>
        </is>
      </c>
      <c r="B13176" t="inlineStr">
        <is>
          <t>Learning strategies for students</t>
        </is>
      </c>
      <c r="C13176"/>
      <c r="D13176"/>
      <c r="E13176" t="inlineStr">
        <is>
          <t>https://www.youtube.com/results?search_query=Learning+strategies+for+students&amp;sp=EgQgAXAB</t>
        </is>
      </c>
    </row>
    <row r="13177" ht="25.5" customHeight="1">
      <c r="A13177" t="inlineStr">
        <is>
          <t>learning</t>
        </is>
      </c>
      <c r="B13177" t="inlineStr">
        <is>
          <t>Day in the life of a lifelong learner</t>
        </is>
      </c>
      <c r="C13177"/>
      <c r="D13177"/>
      <c r="E13177" t="inlineStr">
        <is>
          <t>https://www.youtube.com/results?search_query=Day+in+the+life+of+a+lifelong+learner&amp;sp=EgQgAXAB</t>
        </is>
      </c>
    </row>
    <row r="13178" ht="25.5" customHeight="1">
      <c r="A13178" t="inlineStr">
        <is>
          <t>learning</t>
        </is>
      </c>
      <c r="B13178" t="inlineStr">
        <is>
          <t>How to speed up learning process</t>
        </is>
      </c>
      <c r="C13178"/>
      <c r="D13178"/>
      <c r="E13178" t="inlineStr">
        <is>
          <t>https://www.youtube.com/results?search_query=How+to+speed+up+learning+process&amp;sp=EgQgAXAB</t>
        </is>
      </c>
    </row>
    <row r="13179" ht="25.5" customHeight="1">
      <c r="A13179" t="inlineStr">
        <is>
          <t>learning</t>
        </is>
      </c>
      <c r="B13179" t="inlineStr">
        <is>
          <t>Mind maps for learning</t>
        </is>
      </c>
      <c r="C13179"/>
      <c r="D13179"/>
      <c r="E13179" t="inlineStr">
        <is>
          <t>https://www.youtube.com/results?search_query=Mind+maps+for+learning&amp;sp=EgQgAXAB</t>
        </is>
      </c>
    </row>
    <row r="13180" ht="25.5" customHeight="1">
      <c r="A13180" t="inlineStr">
        <is>
          <t>learning</t>
        </is>
      </c>
      <c r="B13180" t="inlineStr">
        <is>
          <t>Active recall learning method</t>
        </is>
      </c>
      <c r="C13180"/>
      <c r="D13180"/>
      <c r="E13180" t="inlineStr">
        <is>
          <t>https://www.youtube.com/results?search_query=Active+recall+learning+method&amp;sp=EgQgAXAB</t>
        </is>
      </c>
    </row>
    <row r="13181" ht="25.5" customHeight="1">
      <c r="A13181" t="inlineStr">
        <is>
          <t>learning</t>
        </is>
      </c>
      <c r="B13181" t="inlineStr">
        <is>
          <t>How to improve memory for learning</t>
        </is>
      </c>
      <c r="C13181"/>
      <c r="D13181"/>
      <c r="E13181" t="inlineStr">
        <is>
          <t>https://www.youtube.com/results?search_query=How+to+improve+memory+for+learning&amp;sp=EgQgAXAB</t>
        </is>
      </c>
    </row>
    <row r="13182" ht="25.5" customHeight="1">
      <c r="A13182" t="inlineStr">
        <is>
          <t>learning</t>
        </is>
      </c>
      <c r="B13182" t="inlineStr">
        <is>
          <t>Online resources for learning new skills</t>
        </is>
      </c>
      <c r="C13182"/>
      <c r="D13182"/>
      <c r="E13182" t="inlineStr">
        <is>
          <t>https://www.youtube.com/results?search_query=Online+resources+for+learning+new+skills&amp;sp=EgQgAXAB</t>
        </is>
      </c>
    </row>
    <row r="13183" ht="25.5" customHeight="1">
      <c r="A13183" t="inlineStr">
        <is>
          <t>learning</t>
        </is>
      </c>
      <c r="B13183" t="inlineStr">
        <is>
          <t>Learning hacks for productive studying</t>
        </is>
      </c>
      <c r="C13183"/>
      <c r="D13183"/>
      <c r="E13183" t="inlineStr">
        <is>
          <t>https://www.youtube.com/results?search_query=Learning+hacks+for+productive+studying&amp;sp=EgQgAXAB</t>
        </is>
      </c>
    </row>
    <row r="13184" ht="25.5" customHeight="1">
      <c r="A13184" t="inlineStr">
        <is>
          <t>feeding goats</t>
        </is>
      </c>
      <c r="B13184" t="inlineStr">
        <is>
          <t>How to feed goats properly</t>
        </is>
      </c>
      <c r="C13184"/>
      <c r="D13184"/>
      <c r="E13184" t="inlineStr">
        <is>
          <t>https://www.youtube.com/results?search_query=How+to+feed+goats+properly&amp;sp=EgQgAXAB</t>
        </is>
      </c>
    </row>
    <row r="13185" ht="25.5" customHeight="1">
      <c r="A13185" t="inlineStr">
        <is>
          <t>feeding goats</t>
        </is>
      </c>
      <c r="B13185" t="inlineStr">
        <is>
          <t>Best diet for goats</t>
        </is>
      </c>
      <c r="C13185"/>
      <c r="D13185"/>
      <c r="E13185" t="inlineStr">
        <is>
          <t>https://www.youtube.com/results?search_query=Best+diet+for+goats&amp;sp=EgQgAXAB</t>
        </is>
      </c>
    </row>
    <row r="13186" ht="25.5" customHeight="1">
      <c r="A13186" t="inlineStr">
        <is>
          <t>feeding goats</t>
        </is>
      </c>
      <c r="B13186" t="inlineStr">
        <is>
          <t>Day in the life of a goat farmer</t>
        </is>
      </c>
      <c r="C13186"/>
      <c r="D13186"/>
      <c r="E13186" t="inlineStr">
        <is>
          <t>https://www.youtube.com/results?search_query=Day+in+the+life+of+a+goat+farmer&amp;sp=EgQgAXAB</t>
        </is>
      </c>
    </row>
    <row r="13187" ht="25.5" customHeight="1">
      <c r="A13187" t="inlineStr">
        <is>
          <t>feeding goats</t>
        </is>
      </c>
      <c r="B13187" t="inlineStr">
        <is>
          <t>Feeding baby goats: step by step guide</t>
        </is>
      </c>
      <c r="C13187"/>
      <c r="D13187"/>
      <c r="E13187" t="inlineStr">
        <is>
          <t>https://www.youtube.com/results?search_query=Feeding+baby+goats:+step+by+step+guide&amp;sp=EgQgAXAB</t>
        </is>
      </c>
    </row>
    <row r="13188" ht="25.5" customHeight="1">
      <c r="A13188" t="inlineStr">
        <is>
          <t>feeding goats</t>
        </is>
      </c>
      <c r="B13188" t="inlineStr">
        <is>
          <t>Homemade goat feed recipe</t>
        </is>
      </c>
      <c r="C13188"/>
      <c r="D13188"/>
      <c r="E13188" t="inlineStr">
        <is>
          <t>https://www.youtube.com/results?search_query=Homemade+goat+feed+recipe&amp;sp=EgQgAXAB</t>
        </is>
      </c>
    </row>
    <row r="13189" ht="25.5" customHeight="1">
      <c r="A13189" t="inlineStr">
        <is>
          <t>feeding goats</t>
        </is>
      </c>
      <c r="B13189" t="inlineStr">
        <is>
          <t>Preventing health problems in goats through correct feeding</t>
        </is>
      </c>
      <c r="C13189"/>
      <c r="D13189"/>
      <c r="E13189" t="inlineStr">
        <is>
          <t>https://www.youtube.com/results?search_query=Preventing+health+problems+in+goats+through+correct+feeding&amp;sp=EgQgAXAB</t>
        </is>
      </c>
    </row>
    <row r="13190" ht="25.5" customHeight="1">
      <c r="A13190" t="inlineStr">
        <is>
          <t>feeding goats</t>
        </is>
      </c>
      <c r="B13190" t="inlineStr">
        <is>
          <t>Dos and Don'ts when feeding goats</t>
        </is>
      </c>
      <c r="C13190"/>
      <c r="D13190"/>
      <c r="E13190" t="inlineStr">
        <is>
          <t>https://www.youtube.com/results?search_query=Dos+and+Don'ts+when+feeding+goats&amp;sp=EgQgAXAB</t>
        </is>
      </c>
    </row>
    <row r="13191" ht="25.5" customHeight="1">
      <c r="A13191" t="inlineStr">
        <is>
          <t>feeding goats</t>
        </is>
      </c>
      <c r="B13191" t="inlineStr">
        <is>
          <t>What do goats eat: Comprehensive guide</t>
        </is>
      </c>
      <c r="C13191"/>
      <c r="D13191"/>
      <c r="E13191" t="inlineStr">
        <is>
          <t>https://www.youtube.com/results?search_query=What+do+goats+eat:+Comprehensive+guide&amp;sp=EgQgAXAB</t>
        </is>
      </c>
    </row>
    <row r="13192" ht="25.5" customHeight="1">
      <c r="A13192" t="inlineStr">
        <is>
          <t>feeding goats</t>
        </is>
      </c>
      <c r="B13192" t="inlineStr">
        <is>
          <t>Feeding goats during different seasons</t>
        </is>
      </c>
      <c r="C13192"/>
      <c r="D13192"/>
      <c r="E13192" t="inlineStr">
        <is>
          <t>https://www.youtube.com/results?search_query=Feeding+goats+during+different+seasons&amp;sp=EgQgAXAB</t>
        </is>
      </c>
    </row>
    <row r="13193" ht="25.5" customHeight="1">
      <c r="A13193" t="inlineStr">
        <is>
          <t>feeding goats</t>
        </is>
      </c>
      <c r="B13193" t="inlineStr">
        <is>
          <t>Goat feeding management practices for beginners</t>
        </is>
      </c>
      <c r="C13193"/>
      <c r="D13193"/>
      <c r="E13193" t="inlineStr">
        <is>
          <t>https://www.youtube.com/results?search_query=Goat+feeding+management+practices+for+beginners&amp;sp=EgQgAXAB</t>
        </is>
      </c>
    </row>
    <row r="13194" ht="25.5" customHeight="1">
      <c r="A13194" t="inlineStr">
        <is>
          <t>fencing sport</t>
        </is>
      </c>
      <c r="B13194" t="inlineStr">
        <is>
          <t>Fencing sport beginners guide</t>
        </is>
      </c>
      <c r="C13194"/>
      <c r="D13194"/>
      <c r="E13194" t="inlineStr">
        <is>
          <t>https://www.youtube.com/results?search_query=Fencing+sport+beginners+guide&amp;sp=EgQgAXAB</t>
        </is>
      </c>
    </row>
    <row r="13195" ht="25.5" customHeight="1">
      <c r="A13195" t="inlineStr">
        <is>
          <t>fencing sport</t>
        </is>
      </c>
      <c r="B13195" t="inlineStr">
        <is>
          <t>How to start fencing sport</t>
        </is>
      </c>
      <c r="C13195"/>
      <c r="D13195"/>
      <c r="E13195" t="inlineStr">
        <is>
          <t>https://www.youtube.com/results?search_query=How+to+start+fencing+sport&amp;sp=EgQgAXAB</t>
        </is>
      </c>
    </row>
    <row r="13196" ht="25.5" customHeight="1">
      <c r="A13196" t="inlineStr">
        <is>
          <t>fencing sport</t>
        </is>
      </c>
      <c r="B13196" t="inlineStr">
        <is>
          <t>Basic rules of fencing sport</t>
        </is>
      </c>
      <c r="C13196"/>
      <c r="D13196"/>
      <c r="E13196" t="inlineStr">
        <is>
          <t>https://www.youtube.com/results?search_query=Basic+rules+of+fencing+sport&amp;sp=EgQgAXAB</t>
        </is>
      </c>
    </row>
    <row r="13197" ht="25.5" customHeight="1">
      <c r="A13197" t="inlineStr">
        <is>
          <t>fencing sport</t>
        </is>
      </c>
      <c r="B13197" t="inlineStr">
        <is>
          <t>Day in the life of a professional fencer</t>
        </is>
      </c>
      <c r="C13197"/>
      <c r="D13197"/>
      <c r="E13197" t="inlineStr">
        <is>
          <t>https://www.youtube.com/results?search_query=Day+in+the+life+of+a+professional+fencer&amp;sp=EgQgAXAB</t>
        </is>
      </c>
    </row>
    <row r="13198" ht="25.5" customHeight="1">
      <c r="A13198" t="inlineStr">
        <is>
          <t>fencing sport</t>
        </is>
      </c>
      <c r="B13198" t="inlineStr">
        <is>
          <t>Essential equipment for fencing sport</t>
        </is>
      </c>
      <c r="C13198"/>
      <c r="D13198"/>
      <c r="E13198" t="inlineStr">
        <is>
          <t>https://www.youtube.com/results?search_query=Essential+equipment+for+fencing+sport&amp;sp=EgQgAXAB</t>
        </is>
      </c>
    </row>
    <row r="13199" ht="25.5" customHeight="1">
      <c r="A13199" t="inlineStr">
        <is>
          <t>fencing sport</t>
        </is>
      </c>
      <c r="B13199" t="inlineStr">
        <is>
          <t>Fencing sport training exercises</t>
        </is>
      </c>
      <c r="C13199"/>
      <c r="D13199"/>
      <c r="E13199" t="inlineStr">
        <is>
          <t>https://www.youtube.com/results?search_query=Fencing+sport+training+exercises&amp;sp=EgQgAXAB</t>
        </is>
      </c>
    </row>
    <row r="13200" ht="25.5" customHeight="1">
      <c r="A13200" t="inlineStr">
        <is>
          <t>fencing sport</t>
        </is>
      </c>
      <c r="B13200" t="inlineStr">
        <is>
          <t>History of fencing sport</t>
        </is>
      </c>
      <c r="C13200"/>
      <c r="D13200"/>
      <c r="E13200" t="inlineStr">
        <is>
          <t>https://www.youtube.com/results?search_query=History+of+fencing+sport&amp;sp=EgQgAXAB</t>
        </is>
      </c>
    </row>
    <row r="13201" ht="25.5" customHeight="1">
      <c r="A13201" t="inlineStr">
        <is>
          <t>fencing sport</t>
        </is>
      </c>
      <c r="B13201" t="inlineStr">
        <is>
          <t>How to improve fencing skills</t>
        </is>
      </c>
      <c r="C13201"/>
      <c r="D13201"/>
      <c r="E13201" t="inlineStr">
        <is>
          <t>https://www.youtube.com/results?search_query=How+to+improve+fencing+skills&amp;sp=EgQgAXAB</t>
        </is>
      </c>
    </row>
    <row r="13202" ht="25.5" customHeight="1">
      <c r="A13202" t="inlineStr">
        <is>
          <t>fencing sport</t>
        </is>
      </c>
      <c r="B13202" t="inlineStr">
        <is>
          <t>Fencing sport match highlights</t>
        </is>
      </c>
      <c r="C13202"/>
      <c r="D13202"/>
      <c r="E13202" t="inlineStr">
        <is>
          <t>https://www.youtube.com/results?search_query=Fencing+sport+match+highlights&amp;sp=EgQgAXAB</t>
        </is>
      </c>
    </row>
    <row r="13203" ht="25.5" customHeight="1">
      <c r="A13203" t="inlineStr">
        <is>
          <t>fencing sport</t>
        </is>
      </c>
      <c r="B13203" t="inlineStr">
        <is>
          <t>Best techniques in fencing sport</t>
        </is>
      </c>
      <c r="C13203"/>
      <c r="D13203"/>
      <c r="E13203" t="inlineStr">
        <is>
          <t>https://www.youtube.com/results?search_query=Best+techniques+in+fencing+sport&amp;sp=EgQgAXAB</t>
        </is>
      </c>
    </row>
    <row r="13204" ht="25.5" customHeight="1">
      <c r="A13204" t="inlineStr">
        <is>
          <t>finger snapping</t>
        </is>
      </c>
      <c r="B13204" t="inlineStr">
        <is>
          <t>How to snap your fingers properly tutorial</t>
        </is>
      </c>
      <c r="C13204"/>
      <c r="D13204"/>
      <c r="E13204" t="inlineStr">
        <is>
          <t>https://www.youtube.com/results?search_query=How+to+snap+your+fingers+properly+tutorial&amp;sp=EgQgAXAB</t>
        </is>
      </c>
    </row>
    <row r="13205" ht="25.5" customHeight="1">
      <c r="A13205" t="inlineStr">
        <is>
          <t>finger snapping</t>
        </is>
      </c>
      <c r="B13205" t="inlineStr">
        <is>
          <t>Master the art of finger snapping</t>
        </is>
      </c>
      <c r="C13205"/>
      <c r="D13205"/>
      <c r="E13205" t="inlineStr">
        <is>
          <t>https://www.youtube.com/results?search_query=Master+the+art+of+finger+snapping&amp;sp=EgQgAXAB</t>
        </is>
      </c>
    </row>
    <row r="13206" ht="25.5" customHeight="1">
      <c r="A13206" t="inlineStr">
        <is>
          <t>finger snapping</t>
        </is>
      </c>
      <c r="B13206" t="inlineStr">
        <is>
          <t>Easy ways to snap your fingers</t>
        </is>
      </c>
      <c r="C13206"/>
      <c r="D13206"/>
      <c r="E13206" t="inlineStr">
        <is>
          <t>https://www.youtube.com/results?search_query=Easy+ways+to+snap+your+fingers&amp;sp=EgQgAXAB</t>
        </is>
      </c>
    </row>
    <row r="13207" ht="25.5" customHeight="1">
      <c r="A13207" t="inlineStr">
        <is>
          <t>finger snapping</t>
        </is>
      </c>
      <c r="B13207" t="inlineStr">
        <is>
          <t>Day in the life of a professional finger snapper</t>
        </is>
      </c>
      <c r="C13207"/>
      <c r="D13207"/>
      <c r="E13207" t="inlineStr">
        <is>
          <t>https://www.youtube.com/results?search_query=Day+in+the+life+of+a+professional+finger+snapper&amp;sp=EgQgAXAB</t>
        </is>
      </c>
    </row>
    <row r="13208" ht="25.5" customHeight="1">
      <c r="A13208" t="inlineStr">
        <is>
          <t>finger snapping</t>
        </is>
      </c>
      <c r="B13208" t="inlineStr">
        <is>
          <t>Improving your finger snapping skills</t>
        </is>
      </c>
      <c r="C13208"/>
      <c r="D13208"/>
      <c r="E13208" t="inlineStr">
        <is>
          <t>https://www.youtube.com/results?search_query=Improving+your+finger+snapping+skills&amp;sp=EgQgAXAB</t>
        </is>
      </c>
    </row>
    <row r="13209" ht="25.5" customHeight="1">
      <c r="A13209" t="inlineStr">
        <is>
          <t>finger snapping</t>
        </is>
      </c>
      <c r="B13209" t="inlineStr">
        <is>
          <t>Techniques for loud finger snapping</t>
        </is>
      </c>
      <c r="C13209"/>
      <c r="D13209"/>
      <c r="E13209" t="inlineStr">
        <is>
          <t>https://www.youtube.com/results?search_query=Techniques+for+loud+finger+snapping&amp;sp=EgQgAXAB</t>
        </is>
      </c>
    </row>
    <row r="13210" ht="25.5" customHeight="1">
      <c r="A13210" t="inlineStr">
        <is>
          <t>finger snapping</t>
        </is>
      </c>
      <c r="B13210" t="inlineStr">
        <is>
          <t>Learning to snap fingers for beginners</t>
        </is>
      </c>
      <c r="C13210"/>
      <c r="D13210"/>
      <c r="E13210" t="inlineStr">
        <is>
          <t>https://www.youtube.com/results?search_query=Learning+to+snap+fingers+for+beginners&amp;sp=EgQgAXAB</t>
        </is>
      </c>
    </row>
    <row r="13211" ht="25.5" customHeight="1">
      <c r="A13211" t="inlineStr">
        <is>
          <t>finger snapping</t>
        </is>
      </c>
      <c r="B13211" t="inlineStr">
        <is>
          <t>Fast finger snapping tricks and techniques</t>
        </is>
      </c>
      <c r="C13211"/>
      <c r="D13211"/>
      <c r="E13211" t="inlineStr">
        <is>
          <t>https://www.youtube.com/results?search_query=Fast+finger+snapping+tricks+and+techniques&amp;sp=EgQgAXAB</t>
        </is>
      </c>
    </row>
    <row r="13212" ht="25.5" customHeight="1">
      <c r="A13212" t="inlineStr">
        <is>
          <t>finger snapping</t>
        </is>
      </c>
      <c r="B13212" t="inlineStr">
        <is>
          <t>Benefits of finger snapping rhythm</t>
        </is>
      </c>
      <c r="C13212"/>
      <c r="D13212"/>
      <c r="E13212" t="inlineStr">
        <is>
          <t>https://www.youtube.com/results?search_query=Benefits+of+finger+snapping+rhythm&amp;sp=EgQgAXAB</t>
        </is>
      </c>
    </row>
    <row r="13213" ht="25.5" customHeight="1">
      <c r="A13213" t="inlineStr">
        <is>
          <t>finger snapping</t>
        </is>
      </c>
      <c r="B13213" t="inlineStr">
        <is>
          <t>Exploring world records in finger snapping</t>
        </is>
      </c>
      <c r="C13213"/>
      <c r="D13213"/>
      <c r="E13213" t="inlineStr">
        <is>
          <t>https://www.youtube.com/results?search_query=Exploring+world+records+in+finger+snapping&amp;sp=EgQgAXAB</t>
        </is>
      </c>
    </row>
    <row r="13214" ht="25.5" customHeight="1">
      <c r="A13214" t="inlineStr">
        <is>
          <t>fixing bicycle</t>
        </is>
      </c>
      <c r="B13214" t="inlineStr">
        <is>
          <t>How to fix a bicycle flat tire</t>
        </is>
      </c>
      <c r="C13214"/>
      <c r="D13214"/>
      <c r="E13214" t="inlineStr">
        <is>
          <t>https://www.youtube.com/results?search_query=How+to+fix+a+bicycle+flat+tire&amp;sp=EgQgAXAB</t>
        </is>
      </c>
    </row>
    <row r="13215" ht="25.5" customHeight="1">
      <c r="A13215" t="inlineStr">
        <is>
          <t>fixing bicycle</t>
        </is>
      </c>
      <c r="B13215" t="inlineStr">
        <is>
          <t>Bicycle repair and maintenance tutorials</t>
        </is>
      </c>
      <c r="C13215"/>
      <c r="D13215"/>
      <c r="E13215" t="inlineStr">
        <is>
          <t>https://www.youtube.com/results?search_query=Bicycle+repair+and+maintenance+tutorials&amp;sp=EgQgAXAB</t>
        </is>
      </c>
    </row>
    <row r="13216" ht="25.5" customHeight="1">
      <c r="A13216" t="inlineStr">
        <is>
          <t>fixing bicycle</t>
        </is>
      </c>
      <c r="B13216" t="inlineStr">
        <is>
          <t>Easy ways to fix your bicycle chain</t>
        </is>
      </c>
      <c r="C13216"/>
      <c r="D13216"/>
      <c r="E13216" t="inlineStr">
        <is>
          <t>https://www.youtube.com/results?search_query=Easy+ways+to+fix+your+bicycle+chain&amp;sp=EgQgAXAB</t>
        </is>
      </c>
    </row>
    <row r="13217" ht="25.5" customHeight="1">
      <c r="A13217" t="inlineStr">
        <is>
          <t>fixing bicycle</t>
        </is>
      </c>
      <c r="B13217" t="inlineStr">
        <is>
          <t>Guide to fixing common bicycle problems</t>
        </is>
      </c>
      <c r="C13217"/>
      <c r="D13217"/>
      <c r="E13217" t="inlineStr">
        <is>
          <t>https://www.youtube.com/results?search_query=Guide+to+fixing+common+bicycle+problems&amp;sp=EgQgAXAB</t>
        </is>
      </c>
    </row>
    <row r="13218" ht="25.5" customHeight="1">
      <c r="A13218" t="inlineStr">
        <is>
          <t>fixing bicycle</t>
        </is>
      </c>
      <c r="B13218" t="inlineStr">
        <is>
          <t>Step by step guide on how to repair bicycle brakes</t>
        </is>
      </c>
      <c r="C13218"/>
      <c r="D13218"/>
      <c r="E13218" t="inlineStr">
        <is>
          <t>https://www.youtube.com/results?search_query=Step+by+step+guide+on+how+to+repair+bicycle+brakes&amp;sp=EgQgAXAB</t>
        </is>
      </c>
    </row>
    <row r="13219" ht="25.5" customHeight="1">
      <c r="A13219" t="inlineStr">
        <is>
          <t>fixing bicycle</t>
        </is>
      </c>
      <c r="B13219" t="inlineStr">
        <is>
          <t>How to fix a bicycle puncture</t>
        </is>
      </c>
      <c r="C13219"/>
      <c r="D13219"/>
      <c r="E13219" t="inlineStr">
        <is>
          <t>https://www.youtube.com/results?search_query=How+to+fix+a+bicycle+puncture&amp;sp=EgQgAXAB</t>
        </is>
      </c>
    </row>
    <row r="13220" ht="25.5" customHeight="1">
      <c r="A13220" t="inlineStr">
        <is>
          <t>fixing bicycle</t>
        </is>
      </c>
      <c r="B13220" t="inlineStr">
        <is>
          <t>Day in the life of a professional bicycle mechanic</t>
        </is>
      </c>
      <c r="C13220"/>
      <c r="D13220"/>
      <c r="E13220" t="inlineStr">
        <is>
          <t>https://www.youtube.com/results?search_query=Day+in+the+life+of+a+professional+bicycle+mechanic&amp;sp=EgQgAXAB</t>
        </is>
      </c>
    </row>
    <row r="13221" ht="25.5" customHeight="1">
      <c r="A13221" t="inlineStr">
        <is>
          <t>fixing bicycle</t>
        </is>
      </c>
      <c r="B13221" t="inlineStr">
        <is>
          <t>How to replace a bike chain</t>
        </is>
      </c>
      <c r="C13221"/>
      <c r="D13221"/>
      <c r="E13221" t="inlineStr">
        <is>
          <t>https://www.youtube.com/results?search_query=How+to+replace+a+bike+chain&amp;sp=EgQgAXAB</t>
        </is>
      </c>
    </row>
    <row r="13222" ht="25.5" customHeight="1">
      <c r="A13222" t="inlineStr">
        <is>
          <t>fixing bicycle</t>
        </is>
      </c>
      <c r="B13222" t="inlineStr">
        <is>
          <t>Learning how to adjust your bike gears</t>
        </is>
      </c>
      <c r="C13222"/>
      <c r="D13222"/>
      <c r="E13222" t="inlineStr">
        <is>
          <t>https://www.youtube.com/results?search_query=Learning+how+to+adjust+your+bike+gears&amp;sp=EgQgAXAB</t>
        </is>
      </c>
    </row>
    <row r="13223" ht="25.5" customHeight="1">
      <c r="A13223" t="inlineStr">
        <is>
          <t>fixing bicycle</t>
        </is>
      </c>
      <c r="B13223" t="inlineStr">
        <is>
          <t>Tutorials on how to service a bicycle</t>
        </is>
      </c>
      <c r="C13223"/>
      <c r="D13223"/>
      <c r="E13223" t="inlineStr">
        <is>
          <t>https://www.youtube.com/results?search_query=Tutorials+on+how+to+service+a+bicycle&amp;sp=EgQgAXAB</t>
        </is>
      </c>
    </row>
    <row r="13224" ht="25.5" customHeight="1">
      <c r="A13224" t="inlineStr">
        <is>
          <t>flint knapping</t>
        </is>
      </c>
      <c r="B13224" t="inlineStr">
        <is>
          <t>How to start flint knapping for beginners</t>
        </is>
      </c>
      <c r="C13224"/>
      <c r="D13224"/>
      <c r="E13224" t="inlineStr">
        <is>
          <t>https://www.youtube.com/results?search_query=How+to+start+flint+knapping+for+beginners&amp;sp=EgQgAXAB</t>
        </is>
      </c>
    </row>
    <row r="13225" ht="25.5" customHeight="1">
      <c r="A13225" t="inlineStr">
        <is>
          <t>flint knapping</t>
        </is>
      </c>
      <c r="B13225" t="inlineStr">
        <is>
          <t>Flint knapping tutorial from experts</t>
        </is>
      </c>
      <c r="C13225"/>
      <c r="D13225"/>
      <c r="E13225" t="inlineStr">
        <is>
          <t>https://www.youtube.com/results?search_query=Flint+knapping+tutorial+from+experts&amp;sp=EgQgAXAB</t>
        </is>
      </c>
    </row>
    <row r="13226" ht="25.5" customHeight="1">
      <c r="A13226" t="inlineStr">
        <is>
          <t>flint knapping</t>
        </is>
      </c>
      <c r="B13226" t="inlineStr">
        <is>
          <t>Day in the life of a flint knapper</t>
        </is>
      </c>
      <c r="C13226"/>
      <c r="D13226"/>
      <c r="E13226" t="inlineStr">
        <is>
          <t>https://www.youtube.com/results?search_query=Day+in+the+life+of+a+flint+knapper&amp;sp=EgQgAXAB</t>
        </is>
      </c>
    </row>
    <row r="13227" ht="25.5" customHeight="1">
      <c r="A13227" t="inlineStr">
        <is>
          <t>flint knapping</t>
        </is>
      </c>
      <c r="B13227" t="inlineStr">
        <is>
          <t>Flint knapping techniques video</t>
        </is>
      </c>
      <c r="C13227"/>
      <c r="D13227"/>
      <c r="E13227" t="inlineStr">
        <is>
          <t>https://www.youtube.com/results?search_query=Flint+knapping+techniques+video&amp;sp=EgQgAXAB</t>
        </is>
      </c>
    </row>
    <row r="13228" ht="25.5" customHeight="1">
      <c r="A13228" t="inlineStr">
        <is>
          <t>flint knapping</t>
        </is>
      </c>
      <c r="B13228" t="inlineStr">
        <is>
          <t>How to make arrowheads with flint knapping</t>
        </is>
      </c>
      <c r="C13228"/>
      <c r="D13228"/>
      <c r="E13228" t="inlineStr">
        <is>
          <t>https://www.youtube.com/results?search_query=How+to+make+arrowheads+with+flint+knapping&amp;sp=EgQgAXAB</t>
        </is>
      </c>
    </row>
    <row r="13229" ht="25.5" customHeight="1">
      <c r="A13229" t="inlineStr">
        <is>
          <t>flint knapping</t>
        </is>
      </c>
      <c r="B13229" t="inlineStr">
        <is>
          <t>Detailed guide on flint knapping</t>
        </is>
      </c>
      <c r="C13229"/>
      <c r="D13229"/>
      <c r="E13229" t="inlineStr">
        <is>
          <t>https://www.youtube.com/results?search_query=Detailed+guide+on+flint+knapping&amp;sp=EgQgAXAB</t>
        </is>
      </c>
    </row>
    <row r="13230" ht="25.5" customHeight="1">
      <c r="A13230" t="inlineStr">
        <is>
          <t>flint knapping</t>
        </is>
      </c>
      <c r="B13230" t="inlineStr">
        <is>
          <t>Practical flint knapping tools tutorials</t>
        </is>
      </c>
      <c r="C13230"/>
      <c r="D13230"/>
      <c r="E13230" t="inlineStr">
        <is>
          <t>https://www.youtube.com/results?search_query=Practical+flint+knapping+tools+tutorials&amp;sp=EgQgAXAB</t>
        </is>
      </c>
    </row>
    <row r="13231" ht="25.5" customHeight="1">
      <c r="A13231" t="inlineStr">
        <is>
          <t>flint knapping</t>
        </is>
      </c>
      <c r="B13231" t="inlineStr">
        <is>
          <t>Beginner's guide to prehistoric flint knapping</t>
        </is>
      </c>
      <c r="C13231"/>
      <c r="D13231"/>
      <c r="E13231" t="inlineStr">
        <is>
          <t>https://www.youtube.com/results?search_query=Beginner's+guide+to+prehistoric+flint+knapping&amp;sp=EgQgAXAB</t>
        </is>
      </c>
    </row>
    <row r="13232" ht="25.5" customHeight="1">
      <c r="A13232" t="inlineStr">
        <is>
          <t>flint knapping</t>
        </is>
      </c>
      <c r="B13232" t="inlineStr">
        <is>
          <t>How to choose the right flint for knapping</t>
        </is>
      </c>
      <c r="C13232"/>
      <c r="D13232"/>
      <c r="E13232" t="inlineStr">
        <is>
          <t>https://www.youtube.com/results?search_query=How+to+choose+the+right+flint+for+knapping&amp;sp=EgQgAXAB</t>
        </is>
      </c>
    </row>
    <row r="13233" ht="25.5" customHeight="1">
      <c r="A13233" t="inlineStr">
        <is>
          <t>flint knapping</t>
        </is>
      </c>
      <c r="B13233" t="inlineStr">
        <is>
          <t>Making a knife with flint knapping</t>
        </is>
      </c>
      <c r="C13233"/>
      <c r="D13233"/>
      <c r="E13233" t="inlineStr">
        <is>
          <t>https://www.youtube.com/results?search_query=Making+a+knife+with+flint+knapping&amp;sp=EgQgAXAB</t>
        </is>
      </c>
    </row>
    <row r="13234" ht="25.5" customHeight="1">
      <c r="A13234" t="inlineStr">
        <is>
          <t>fly tying</t>
        </is>
      </c>
      <c r="B13234" t="inlineStr">
        <is>
          <t>How to start fly tying for beginners</t>
        </is>
      </c>
      <c r="C13234"/>
      <c r="D13234"/>
      <c r="E13234" t="inlineStr">
        <is>
          <t>https://www.youtube.com/results?search_query=How+to+start+fly+tying+for+beginners&amp;sp=EgQgAXAB</t>
        </is>
      </c>
    </row>
    <row r="13235" ht="25.5" customHeight="1">
      <c r="A13235" t="inlineStr">
        <is>
          <t>fly tying</t>
        </is>
      </c>
      <c r="B13235" t="inlineStr">
        <is>
          <t>Step by step guide to fly tying</t>
        </is>
      </c>
      <c r="C13235"/>
      <c r="D13235"/>
      <c r="E13235" t="inlineStr">
        <is>
          <t>https://www.youtube.com/results?search_query=Step+by+step+guide+to+fly+tying&amp;sp=EgQgAXAB</t>
        </is>
      </c>
    </row>
    <row r="13236" ht="25.5" customHeight="1">
      <c r="A13236" t="inlineStr">
        <is>
          <t>fly tying</t>
        </is>
      </c>
      <c r="B13236" t="inlineStr">
        <is>
          <t>Best materials for fly tying</t>
        </is>
      </c>
      <c r="C13236"/>
      <c r="D13236"/>
      <c r="E13236" t="inlineStr">
        <is>
          <t>https://www.youtube.com/results?search_query=Best+materials+for+fly+tying&amp;sp=EgQgAXAB</t>
        </is>
      </c>
    </row>
    <row r="13237" ht="25.5" customHeight="1">
      <c r="A13237" t="inlineStr">
        <is>
          <t>fly tying</t>
        </is>
      </c>
      <c r="B13237" t="inlineStr">
        <is>
          <t>Advanced techniques in fly tying</t>
        </is>
      </c>
      <c r="C13237"/>
      <c r="D13237"/>
      <c r="E13237" t="inlineStr">
        <is>
          <t>https://www.youtube.com/results?search_query=Advanced+techniques+in+fly+tying&amp;sp=EgQgAXAB</t>
        </is>
      </c>
    </row>
    <row r="13238" ht="25.5" customHeight="1">
      <c r="A13238" t="inlineStr">
        <is>
          <t>fly tying</t>
        </is>
      </c>
      <c r="B13238" t="inlineStr">
        <is>
          <t>Day in the life of a fly tying expert</t>
        </is>
      </c>
      <c r="C13238"/>
      <c r="D13238"/>
      <c r="E13238" t="inlineStr">
        <is>
          <t>https://www.youtube.com/results?search_query=Day+in+the+life+of+a+fly+tying+expert&amp;sp=EgQgAXAB</t>
        </is>
      </c>
    </row>
    <row r="13239" ht="25.5" customHeight="1">
      <c r="A13239" t="inlineStr">
        <is>
          <t>fly tying</t>
        </is>
      </c>
      <c r="B13239" t="inlineStr">
        <is>
          <t>Fly tying tutorials for trout fishing</t>
        </is>
      </c>
      <c r="C13239"/>
      <c r="D13239"/>
      <c r="E13239" t="inlineStr">
        <is>
          <t>https://www.youtube.com/results?search_query=Fly+tying+tutorials+for+trout+fishing&amp;sp=EgQgAXAB</t>
        </is>
      </c>
    </row>
    <row r="13240" ht="25.5" customHeight="1">
      <c r="A13240" t="inlineStr">
        <is>
          <t>fly tying</t>
        </is>
      </c>
      <c r="B13240" t="inlineStr">
        <is>
          <t>DIY fly tying at home</t>
        </is>
      </c>
      <c r="C13240"/>
      <c r="D13240"/>
      <c r="E13240" t="inlineStr">
        <is>
          <t>https://www.youtube.com/results?search_query=DIY+fly+tying+at+home&amp;sp=EgQgAXAB</t>
        </is>
      </c>
    </row>
    <row r="13241" ht="25.5" customHeight="1">
      <c r="A13241" t="inlineStr">
        <is>
          <t>fly tying</t>
        </is>
      </c>
      <c r="B13241" t="inlineStr">
        <is>
          <t>Understanding fly tying tools and their uses</t>
        </is>
      </c>
      <c r="C13241"/>
      <c r="D13241"/>
      <c r="E13241" t="inlineStr">
        <is>
          <t>https://www.youtube.com/results?search_query=Understanding+fly+tying+tools+and+their+uses&amp;sp=EgQgAXAB</t>
        </is>
      </c>
    </row>
    <row r="13242" ht="25.5" customHeight="1">
      <c r="A13242" t="inlineStr">
        <is>
          <t>fly tying</t>
        </is>
      </c>
      <c r="B13242" t="inlineStr">
        <is>
          <t>Master class in creative fly tying</t>
        </is>
      </c>
      <c r="C13242"/>
      <c r="D13242"/>
      <c r="E13242" t="inlineStr">
        <is>
          <t>https://www.youtube.com/results?search_query=Master+class+in+creative+fly+tying&amp;sp=EgQgAXAB</t>
        </is>
      </c>
    </row>
    <row r="13243" ht="25.5" customHeight="1">
      <c r="A13243" t="inlineStr">
        <is>
          <t>fly tying</t>
        </is>
      </c>
      <c r="B13243" t="inlineStr">
        <is>
          <t>Fly tying secrets from professional angler</t>
        </is>
      </c>
      <c r="C13243"/>
      <c r="D13243"/>
      <c r="E13243" t="inlineStr">
        <is>
          <t>https://www.youtube.com/results?search_query=Fly+tying+secrets+from+professional+angler&amp;sp=EgQgAXAB</t>
        </is>
      </c>
    </row>
    <row r="13244" ht="25.5" customHeight="1">
      <c r="A13244" t="inlineStr">
        <is>
          <t>flying kite</t>
        </is>
      </c>
      <c r="B13244" t="inlineStr">
        <is>
          <t>How to make a kite at home</t>
        </is>
      </c>
      <c r="C13244"/>
      <c r="D13244"/>
      <c r="E13244" t="inlineStr">
        <is>
          <t>https://www.youtube.com/results?search_query=How+to+make+a+kite+at+home&amp;sp=EgQgAXAB</t>
        </is>
      </c>
    </row>
    <row r="13245" ht="25.5" customHeight="1">
      <c r="A13245" t="inlineStr">
        <is>
          <t>flying kite</t>
        </is>
      </c>
      <c r="B13245" t="inlineStr">
        <is>
          <t>Basics of kite flying for beginners</t>
        </is>
      </c>
      <c r="C13245"/>
      <c r="D13245"/>
      <c r="E13245" t="inlineStr">
        <is>
          <t>https://www.youtube.com/results?search_query=Basics+of+kite+flying+for+beginners&amp;sp=EgQgAXAB</t>
        </is>
      </c>
    </row>
    <row r="13246" ht="25.5" customHeight="1">
      <c r="A13246" t="inlineStr">
        <is>
          <t>flying kite</t>
        </is>
      </c>
      <c r="B13246" t="inlineStr">
        <is>
          <t>How to fly a kite successfully</t>
        </is>
      </c>
      <c r="C13246"/>
      <c r="D13246"/>
      <c r="E13246" t="inlineStr">
        <is>
          <t>https://www.youtube.com/results?search_query=How+to+fly+a+kite+successfully&amp;sp=EgQgAXAB</t>
        </is>
      </c>
    </row>
    <row r="13247" ht="25.5" customHeight="1">
      <c r="A13247" t="inlineStr">
        <is>
          <t>flying kite</t>
        </is>
      </c>
      <c r="B13247" t="inlineStr">
        <is>
          <t>Advanced techniques for flying kites</t>
        </is>
      </c>
      <c r="C13247"/>
      <c r="D13247"/>
      <c r="E13247" t="inlineStr">
        <is>
          <t>https://www.youtube.com/results?search_query=Advanced+techniques+for+flying+kites&amp;sp=EgQgAXAB</t>
        </is>
      </c>
    </row>
    <row r="13248" ht="25.5" customHeight="1">
      <c r="A13248" t="inlineStr">
        <is>
          <t>flying kite</t>
        </is>
      </c>
      <c r="B13248" t="inlineStr">
        <is>
          <t>Kite flying competitions best moments</t>
        </is>
      </c>
      <c r="C13248"/>
      <c r="D13248"/>
      <c r="E13248" t="inlineStr">
        <is>
          <t>https://www.youtube.com/results?search_query=Kite+flying+competitions+best+moments&amp;sp=EgQgAXAB</t>
        </is>
      </c>
    </row>
    <row r="13249" ht="25.5" customHeight="1">
      <c r="A13249" t="inlineStr">
        <is>
          <t>flying kite</t>
        </is>
      </c>
      <c r="B13249" t="inlineStr">
        <is>
          <t>Day in the life of a professional kite flyer</t>
        </is>
      </c>
      <c r="C13249"/>
      <c r="D13249"/>
      <c r="E13249" t="inlineStr">
        <is>
          <t>https://www.youtube.com/results?search_query=Day+in+the+life+of+a+professional+kite+flyer&amp;sp=EgQgAXAB</t>
        </is>
      </c>
    </row>
    <row r="13250" ht="25.5" customHeight="1">
      <c r="A13250" t="inlineStr">
        <is>
          <t>flying kite</t>
        </is>
      </c>
      <c r="B13250" t="inlineStr">
        <is>
          <t>Kite flying in different cultures</t>
        </is>
      </c>
      <c r="C13250"/>
      <c r="D13250"/>
      <c r="E13250" t="inlineStr">
        <is>
          <t>https://www.youtube.com/results?search_query=Kite+flying+in+different+cultures&amp;sp=EgQgAXAB</t>
        </is>
      </c>
    </row>
    <row r="13251" ht="25.5" customHeight="1">
      <c r="A13251" t="inlineStr">
        <is>
          <t>flying kite</t>
        </is>
      </c>
      <c r="B13251" t="inlineStr">
        <is>
          <t>DIY colorful kite flying tutorial</t>
        </is>
      </c>
      <c r="C13251"/>
      <c r="D13251"/>
      <c r="E13251" t="inlineStr">
        <is>
          <t>https://www.youtube.com/results?search_query=DIY+colorful+kite+flying+tutorial&amp;sp=EgQgAXAB</t>
        </is>
      </c>
    </row>
    <row r="13252" ht="25.5" customHeight="1">
      <c r="A13252" t="inlineStr">
        <is>
          <t>flying kite</t>
        </is>
      </c>
      <c r="B13252" t="inlineStr">
        <is>
          <t>Top tips for essential kite flying</t>
        </is>
      </c>
      <c r="C13252"/>
      <c r="D13252"/>
      <c r="E13252" t="inlineStr">
        <is>
          <t>https://www.youtube.com/results?search_query=Top+tips+for+essential+kite+flying&amp;sp=EgQgAXAB</t>
        </is>
      </c>
    </row>
    <row r="13253" ht="25.5" customHeight="1">
      <c r="A13253" t="inlineStr">
        <is>
          <t>flying kite</t>
        </is>
      </c>
      <c r="B13253" t="inlineStr">
        <is>
          <t>Safety tips for kite flying</t>
        </is>
      </c>
      <c r="C13253"/>
      <c r="D13253"/>
      <c r="E13253" t="inlineStr">
        <is>
          <t>https://www.youtube.com/results?search_query=Safety+tips+for+kite+flying&amp;sp=EgQgAXAB</t>
        </is>
      </c>
    </row>
    <row r="13254" ht="25.5" customHeight="1">
      <c r="A13254" t="inlineStr">
        <is>
          <t>front raises</t>
        </is>
      </c>
      <c r="B13254" t="inlineStr">
        <is>
          <t>How to correctly perform front raises</t>
        </is>
      </c>
      <c r="C13254"/>
      <c r="D13254"/>
      <c r="E13254" t="inlineStr">
        <is>
          <t>https://www.youtube.com/results?search_query=How+to+correctly+perform+front+raises&amp;sp=EgQgAXAB</t>
        </is>
      </c>
    </row>
    <row r="13255" ht="25.5" customHeight="1">
      <c r="A13255" t="inlineStr">
        <is>
          <t>front raises</t>
        </is>
      </c>
      <c r="B13255" t="inlineStr">
        <is>
          <t>Front raises workout routine</t>
        </is>
      </c>
      <c r="C13255"/>
      <c r="D13255"/>
      <c r="E13255" t="inlineStr">
        <is>
          <t>https://www.youtube.com/results?search_query=Front+raises+workout+routine&amp;sp=EgQgAXAB</t>
        </is>
      </c>
    </row>
    <row r="13256" ht="25.5" customHeight="1">
      <c r="A13256" t="inlineStr">
        <is>
          <t>front raises</t>
        </is>
      </c>
      <c r="B13256" t="inlineStr">
        <is>
          <t>Front raises dumbbell vs barbell comparison</t>
        </is>
      </c>
      <c r="C13256"/>
      <c r="D13256"/>
      <c r="E13256" t="inlineStr">
        <is>
          <t>https://www.youtube.com/results?search_query=Front+raises+dumbbell+vs+barbell+comparison&amp;sp=EgQgAXAB</t>
        </is>
      </c>
    </row>
    <row r="13257" ht="25.5" customHeight="1">
      <c r="A13257" t="inlineStr">
        <is>
          <t>front raises</t>
        </is>
      </c>
      <c r="B13257" t="inlineStr">
        <is>
          <t>Front raises for shoulder muscle building</t>
        </is>
      </c>
      <c r="C13257"/>
      <c r="D13257"/>
      <c r="E13257" t="inlineStr">
        <is>
          <t>https://www.youtube.com/results?search_query=Front+raises+for+shoulder+muscle+building&amp;sp=EgQgAXAB</t>
        </is>
      </c>
    </row>
    <row r="13258" ht="25.5" customHeight="1">
      <c r="A13258" t="inlineStr">
        <is>
          <t>front raises</t>
        </is>
      </c>
      <c r="B13258" t="inlineStr">
        <is>
          <t>Proper form for front raises</t>
        </is>
      </c>
      <c r="C13258"/>
      <c r="D13258"/>
      <c r="E13258" t="inlineStr">
        <is>
          <t>https://www.youtube.com/results?search_query=Proper+form+for+front+raises&amp;sp=EgQgAXAB</t>
        </is>
      </c>
    </row>
    <row r="13259" ht="25.5" customHeight="1">
      <c r="A13259" t="inlineStr">
        <is>
          <t>front raises</t>
        </is>
      </c>
      <c r="B13259" t="inlineStr">
        <is>
          <t>Front raises tutorial for beginners</t>
        </is>
      </c>
      <c r="C13259"/>
      <c r="D13259"/>
      <c r="E13259" t="inlineStr">
        <is>
          <t>https://www.youtube.com/results?search_query=Front+raises+tutorial+for+beginners&amp;sp=EgQgAXAB</t>
        </is>
      </c>
    </row>
    <row r="13260" ht="25.5" customHeight="1">
      <c r="A13260" t="inlineStr">
        <is>
          <t>front raises</t>
        </is>
      </c>
      <c r="B13260" t="inlineStr">
        <is>
          <t>Common mistakes in doing front raises</t>
        </is>
      </c>
      <c r="C13260"/>
      <c r="D13260"/>
      <c r="E13260" t="inlineStr">
        <is>
          <t>https://www.youtube.com/results?search_query=Common+mistakes+in+doing+front+raises&amp;sp=EgQgAXAB</t>
        </is>
      </c>
    </row>
    <row r="13261" ht="25.5" customHeight="1">
      <c r="A13261" t="inlineStr">
        <is>
          <t>front raises</t>
        </is>
      </c>
      <c r="B13261" t="inlineStr">
        <is>
          <t>Day in the life of a bodybuilder: front raises routine</t>
        </is>
      </c>
      <c r="C13261"/>
      <c r="D13261"/>
      <c r="E13261" t="inlineStr">
        <is>
          <t>https://www.youtube.com/results?search_query=Day+in+the+life+of+a+bodybuilder:+front+raises+routine&amp;sp=EgQgAXAB</t>
        </is>
      </c>
    </row>
    <row r="13262" ht="25.5" customHeight="1">
      <c r="A13262" t="inlineStr">
        <is>
          <t>front raises</t>
        </is>
      </c>
      <c r="B13262" t="inlineStr">
        <is>
          <t>Best front raises exercises for shoulder strength</t>
        </is>
      </c>
      <c r="C13262"/>
      <c r="D13262"/>
      <c r="E13262" t="inlineStr">
        <is>
          <t>https://www.youtube.com/results?search_query=Best+front+raises+exercises+for+shoulder+strength&amp;sp=EgQgAXAB</t>
        </is>
      </c>
    </row>
    <row r="13263" ht="25.5" customHeight="1">
      <c r="A13263" t="inlineStr">
        <is>
          <t>front raises</t>
        </is>
      </c>
      <c r="B13263" t="inlineStr">
        <is>
          <t>Front raises technique explained by fitness trainers</t>
        </is>
      </c>
      <c r="C13263"/>
      <c r="D13263"/>
      <c r="E13263" t="inlineStr">
        <is>
          <t>https://www.youtube.com/results?search_query=Front+raises+technique+explained+by+fitness+trainers&amp;sp=EgQgAXAB</t>
        </is>
      </c>
    </row>
    <row r="13264" ht="25.5" customHeight="1">
      <c r="A13264" t="inlineStr">
        <is>
          <t>folding paper</t>
        </is>
      </c>
      <c r="B13264" t="inlineStr">
        <is>
          <t>How to fold paper for beginners</t>
        </is>
      </c>
      <c r="C13264"/>
      <c r="D13264"/>
      <c r="E13264" t="inlineStr">
        <is>
          <t>https://www.youtube.com/results?search_query=How+to+fold+paper+for+beginners&amp;sp=EgQgAXAB</t>
        </is>
      </c>
    </row>
    <row r="13265" ht="25.5" customHeight="1">
      <c r="A13265" t="inlineStr">
        <is>
          <t>folding paper</t>
        </is>
      </c>
      <c r="B13265" t="inlineStr">
        <is>
          <t>Origami paper folding techniques</t>
        </is>
      </c>
      <c r="C13265"/>
      <c r="D13265"/>
      <c r="E13265" t="inlineStr">
        <is>
          <t>https://www.youtube.com/results?search_query=Origami+paper+folding+techniques&amp;sp=EgQgAXAB</t>
        </is>
      </c>
    </row>
    <row r="13266" ht="25.5" customHeight="1">
      <c r="A13266" t="inlineStr">
        <is>
          <t>folding paper</t>
        </is>
      </c>
      <c r="B13266" t="inlineStr">
        <is>
          <t>Making paper airplanes step by step</t>
        </is>
      </c>
      <c r="C13266"/>
      <c r="D13266"/>
      <c r="E13266" t="inlineStr">
        <is>
          <t>https://www.youtube.com/results?search_query=Making+paper+airplanes+step+by+step&amp;sp=EgQgAXAB</t>
        </is>
      </c>
    </row>
    <row r="13267" ht="25.5" customHeight="1">
      <c r="A13267" t="inlineStr">
        <is>
          <t>folding paper</t>
        </is>
      </c>
      <c r="B13267" t="inlineStr">
        <is>
          <t>DIY beautiful paper flowers tutorial</t>
        </is>
      </c>
      <c r="C13267"/>
      <c r="D13267"/>
      <c r="E13267" t="inlineStr">
        <is>
          <t>https://www.youtube.com/results?search_query=DIY+beautiful+paper+flowers+tutorial&amp;sp=EgQgAXAB</t>
        </is>
      </c>
    </row>
    <row r="13268" ht="25.5" customHeight="1">
      <c r="A13268" t="inlineStr">
        <is>
          <t>folding paper</t>
        </is>
      </c>
      <c r="B13268" t="inlineStr">
        <is>
          <t>Origami animals using paper folding methods</t>
        </is>
      </c>
      <c r="C13268"/>
      <c r="D13268"/>
      <c r="E13268" t="inlineStr">
        <is>
          <t>https://www.youtube.com/results?search_query=Origami+animals+using+paper+folding+methods&amp;sp=EgQgAXAB</t>
        </is>
      </c>
    </row>
    <row r="13269" ht="25.5" customHeight="1">
      <c r="A13269" t="inlineStr">
        <is>
          <t>folding paper</t>
        </is>
      </c>
      <c r="B13269" t="inlineStr">
        <is>
          <t>Day in the life of a paper folding artist</t>
        </is>
      </c>
      <c r="C13269"/>
      <c r="D13269"/>
      <c r="E13269" t="inlineStr">
        <is>
          <t>https://www.youtube.com/results?search_query=Day+in+the+life+of+a+paper+folding+artist&amp;sp=EgQgAXAB</t>
        </is>
      </c>
    </row>
    <row r="13270" ht="25.5" customHeight="1">
      <c r="A13270" t="inlineStr">
        <is>
          <t>folding paper</t>
        </is>
      </c>
      <c r="B13270" t="inlineStr">
        <is>
          <t>Paper folding for kids educational videos</t>
        </is>
      </c>
      <c r="C13270"/>
      <c r="D13270"/>
      <c r="E13270" t="inlineStr">
        <is>
          <t>https://www.youtube.com/results?search_query=Paper+folding+for+kids+educational+videos&amp;sp=EgQgAXAB</t>
        </is>
      </c>
    </row>
    <row r="13271" ht="25.5" customHeight="1">
      <c r="A13271" t="inlineStr">
        <is>
          <t>folding paper</t>
        </is>
      </c>
      <c r="B13271" t="inlineStr">
        <is>
          <t>How to create paper folding masterpieces</t>
        </is>
      </c>
      <c r="C13271"/>
      <c r="D13271"/>
      <c r="E13271" t="inlineStr">
        <is>
          <t>https://www.youtube.com/results?search_query=How+to+create+paper+folding+masterpieces&amp;sp=EgQgAXAB</t>
        </is>
      </c>
    </row>
    <row r="13272" ht="25.5" customHeight="1">
      <c r="A13272" t="inlineStr">
        <is>
          <t>folding paper</t>
        </is>
      </c>
      <c r="B13272" t="inlineStr">
        <is>
          <t>Guide to advanced paper folding techniques</t>
        </is>
      </c>
      <c r="C13272"/>
      <c r="D13272"/>
      <c r="E13272" t="inlineStr">
        <is>
          <t>https://www.youtube.com/results?search_query=Guide+to+advanced+paper+folding+techniques&amp;sp=EgQgAXAB</t>
        </is>
      </c>
    </row>
    <row r="13273" ht="25.5" customHeight="1">
      <c r="A13273" t="inlineStr">
        <is>
          <t>folding paper</t>
        </is>
      </c>
      <c r="B13273" t="inlineStr">
        <is>
          <t>Japanese origami paper folding instructions</t>
        </is>
      </c>
      <c r="C13273"/>
      <c r="D13273"/>
      <c r="E13273" t="inlineStr">
        <is>
          <t>https://www.youtube.com/results?search_query=Japanese+origami+paper+folding+instructions&amp;sp=EgQgAXAB</t>
        </is>
      </c>
    </row>
    <row r="13274" ht="25.5" customHeight="1">
      <c r="A13274" t="inlineStr">
        <is>
          <t>getting a haircut</t>
        </is>
      </c>
      <c r="B13274" t="inlineStr">
        <is>
          <t>How to get a perfect haircut for men</t>
        </is>
      </c>
      <c r="C13274"/>
      <c r="D13274"/>
      <c r="E13274" t="inlineStr">
        <is>
          <t>https://www.youtube.com/results?search_query=How+to+get+a+perfect+haircut+for+men&amp;sp=EgQgAXAB</t>
        </is>
      </c>
    </row>
    <row r="13275" ht="25.5" customHeight="1">
      <c r="A13275" t="inlineStr">
        <is>
          <t>getting a haircut</t>
        </is>
      </c>
      <c r="B13275" t="inlineStr">
        <is>
          <t>Day in the life of a hairstylist</t>
        </is>
      </c>
      <c r="C13275"/>
      <c r="D13275"/>
      <c r="E13275" t="inlineStr">
        <is>
          <t>https://www.youtube.com/results?search_query=Day+in+the+life+of+a+hairstylist&amp;sp=EgQgAXAB</t>
        </is>
      </c>
    </row>
    <row r="13276" ht="25.5" customHeight="1">
      <c r="A13276" t="inlineStr">
        <is>
          <t>getting a haircut</t>
        </is>
      </c>
      <c r="B13276" t="inlineStr">
        <is>
          <t>Professional techniques for cutting hair</t>
        </is>
      </c>
      <c r="C13276"/>
      <c r="D13276"/>
      <c r="E13276" t="inlineStr">
        <is>
          <t>https://www.youtube.com/results?search_query=Professional+techniques+for+cutting+hair&amp;sp=EgQgAXAB</t>
        </is>
      </c>
    </row>
    <row r="13277" ht="25.5" customHeight="1">
      <c r="A13277" t="inlineStr">
        <is>
          <t>getting a haircut</t>
        </is>
      </c>
      <c r="B13277" t="inlineStr">
        <is>
          <t>Guide to getting your first haircut</t>
        </is>
      </c>
      <c r="C13277"/>
      <c r="D13277"/>
      <c r="E13277" t="inlineStr">
        <is>
          <t>https://www.youtube.com/results?search_query=Guide+to+getting+your+first+haircut&amp;sp=EgQgAXAB</t>
        </is>
      </c>
    </row>
    <row r="13278" ht="25.5" customHeight="1">
      <c r="A13278" t="inlineStr">
        <is>
          <t>getting a haircut</t>
        </is>
      </c>
      <c r="B13278" t="inlineStr">
        <is>
          <t>Best haircuts for different face shapes</t>
        </is>
      </c>
      <c r="C13278"/>
      <c r="D13278"/>
      <c r="E13278" t="inlineStr">
        <is>
          <t>https://www.youtube.com/results?search_query=Best+haircuts+for+different+face+shapes&amp;sp=EgQgAXAB</t>
        </is>
      </c>
    </row>
    <row r="13279" ht="25.5" customHeight="1">
      <c r="A13279" t="inlineStr">
        <is>
          <t>getting a haircut</t>
        </is>
      </c>
      <c r="B13279" t="inlineStr">
        <is>
          <t>Do's and Don'ts when getting a haircut</t>
        </is>
      </c>
      <c r="C13279"/>
      <c r="D13279"/>
      <c r="E13279" t="inlineStr">
        <is>
          <t>https://www.youtube.com/results?search_query=Do's+and+Don'ts+when+getting+a+haircut&amp;sp=EgQgAXAB</t>
        </is>
      </c>
    </row>
    <row r="13280" ht="25.5" customHeight="1">
      <c r="A13280" t="inlineStr">
        <is>
          <t>getting a haircut</t>
        </is>
      </c>
      <c r="B13280" t="inlineStr">
        <is>
          <t>How to communicate with your barber for the perfect haircut</t>
        </is>
      </c>
      <c r="C13280"/>
      <c r="D13280"/>
      <c r="E13280" t="inlineStr">
        <is>
          <t>https://www.youtube.com/results?search_query=How+to+communicate+with+your+barber+for+the+perfect+haircut&amp;sp=EgQgAXAB</t>
        </is>
      </c>
    </row>
    <row r="13281" ht="25.5" customHeight="1">
      <c r="A13281" t="inlineStr">
        <is>
          <t>getting a haircut</t>
        </is>
      </c>
      <c r="B13281" t="inlineStr">
        <is>
          <t>Steps to prepare for a haircut</t>
        </is>
      </c>
      <c r="C13281"/>
      <c r="D13281"/>
      <c r="E13281" t="inlineStr">
        <is>
          <t>https://www.youtube.com/results?search_query=Steps+to+prepare+for+a+haircut&amp;sp=EgQgAXAB</t>
        </is>
      </c>
    </row>
    <row r="13282" ht="25.5" customHeight="1">
      <c r="A13282" t="inlineStr">
        <is>
          <t>getting a haircut</t>
        </is>
      </c>
      <c r="B13282" t="inlineStr">
        <is>
          <t>Common mistakes to avoid when getting a haircut</t>
        </is>
      </c>
      <c r="C13282"/>
      <c r="D13282"/>
      <c r="E13282" t="inlineStr">
        <is>
          <t>https://www.youtube.com/results?search_query=Common+mistakes+to+avoid+when+getting+a+haircut&amp;sp=EgQgAXAB</t>
        </is>
      </c>
    </row>
    <row r="13283" ht="25.5" customHeight="1">
      <c r="A13283" t="inlineStr">
        <is>
          <t>getting a haircut</t>
        </is>
      </c>
      <c r="B13283" t="inlineStr">
        <is>
          <t>What to expect when getting a haircut at a salon</t>
        </is>
      </c>
      <c r="C13283"/>
      <c r="D13283"/>
      <c r="E13283" t="inlineStr">
        <is>
          <t>https://www.youtube.com/results?search_query=What+to+expect+when+getting+a+haircut+at+a+salon&amp;sp=EgQgAXAB</t>
        </is>
      </c>
    </row>
    <row r="13284" ht="25.5" customHeight="1">
      <c r="A13284" t="inlineStr">
        <is>
          <t>frying vegetables</t>
        </is>
      </c>
      <c r="B13284" t="inlineStr">
        <is>
          <t>how to fry vegetables properly</t>
        </is>
      </c>
      <c r="C13284"/>
      <c r="D13284"/>
      <c r="E13284" t="inlineStr">
        <is>
          <t>https://www.youtube.com/results?search_query=how+to+fry+vegetables+properly&amp;sp=EgQgAXAB</t>
        </is>
      </c>
    </row>
    <row r="13285" ht="25.5" customHeight="1">
      <c r="A13285" t="inlineStr">
        <is>
          <t>frying vegetables</t>
        </is>
      </c>
      <c r="B13285" t="inlineStr">
        <is>
          <t>best oil for frying vegetables</t>
        </is>
      </c>
      <c r="C13285"/>
      <c r="D13285"/>
      <c r="E13285" t="inlineStr">
        <is>
          <t>https://www.youtube.com/results?search_query=best+oil+for+frying+vegetables&amp;sp=EgQgAXAB</t>
        </is>
      </c>
    </row>
    <row r="13286" ht="25.5" customHeight="1">
      <c r="A13286" t="inlineStr">
        <is>
          <t>frying vegetables</t>
        </is>
      </c>
      <c r="B13286" t="inlineStr">
        <is>
          <t>step by step guide to stir fry vegetables</t>
        </is>
      </c>
      <c r="C13286"/>
      <c r="D13286"/>
      <c r="E13286" t="inlineStr">
        <is>
          <t>https://www.youtube.com/results?search_query=step+by+step+guide+to+stir+fry+vegetables&amp;sp=EgQgAXAB</t>
        </is>
      </c>
    </row>
    <row r="13287" ht="25.5" customHeight="1">
      <c r="A13287" t="inlineStr">
        <is>
          <t>frying vegetables</t>
        </is>
      </c>
      <c r="B13287" t="inlineStr">
        <is>
          <t>how to get crispy fried vegetables</t>
        </is>
      </c>
      <c r="C13287"/>
      <c r="D13287"/>
      <c r="E13287" t="inlineStr">
        <is>
          <t>https://www.youtube.com/results?search_query=how+to+get+crispy+fried+vegetables&amp;sp=EgQgAXAB</t>
        </is>
      </c>
    </row>
    <row r="13288" ht="25.5" customHeight="1">
      <c r="A13288" t="inlineStr">
        <is>
          <t>frying vegetables</t>
        </is>
      </c>
      <c r="B13288" t="inlineStr">
        <is>
          <t>tips for stir frying vegetables at home</t>
        </is>
      </c>
      <c r="C13288"/>
      <c r="D13288"/>
      <c r="E13288" t="inlineStr">
        <is>
          <t>https://www.youtube.com/results?search_query=tips+for+stir+frying+vegetables+at+home&amp;sp=EgQgAXAB</t>
        </is>
      </c>
    </row>
    <row r="13289" ht="25.5" customHeight="1">
      <c r="A13289" t="inlineStr">
        <is>
          <t>frying vegetables</t>
        </is>
      </c>
      <c r="B13289" t="inlineStr">
        <is>
          <t>learn the basics of frying vegetables</t>
        </is>
      </c>
      <c r="C13289"/>
      <c r="D13289"/>
      <c r="E13289" t="inlineStr">
        <is>
          <t>https://www.youtube.com/results?search_query=learn+the+basics+of+frying+vegetables&amp;sp=EgQgAXAB</t>
        </is>
      </c>
    </row>
    <row r="13290" ht="25.5" customHeight="1">
      <c r="A13290" t="inlineStr">
        <is>
          <t>frying vegetables</t>
        </is>
      </c>
      <c r="B13290" t="inlineStr">
        <is>
          <t>healthy and tasty fried vegetables recipes</t>
        </is>
      </c>
      <c r="C13290"/>
      <c r="D13290"/>
      <c r="E13290" t="inlineStr">
        <is>
          <t>https://www.youtube.com/results?search_query=healthy+and+tasty+fried+vegetables+recipes&amp;sp=EgQgAXAB</t>
        </is>
      </c>
    </row>
    <row r="13291" ht="25.5" customHeight="1">
      <c r="A13291" t="inlineStr">
        <is>
          <t>frying vegetables</t>
        </is>
      </c>
      <c r="B13291" t="inlineStr">
        <is>
          <t>cooking techniques: frying vegetables</t>
        </is>
      </c>
      <c r="C13291"/>
      <c r="D13291"/>
      <c r="E13291" t="inlineStr">
        <is>
          <t>https://www.youtube.com/results?search_query=cooking+techniques:+frying+vegetables&amp;sp=EgQgAXAB</t>
        </is>
      </c>
    </row>
    <row r="13292" ht="25.5" customHeight="1">
      <c r="A13292" t="inlineStr">
        <is>
          <t>frying vegetables</t>
        </is>
      </c>
      <c r="B13292" t="inlineStr">
        <is>
          <t>day in the life of a chef: frying vegetables</t>
        </is>
      </c>
      <c r="C13292"/>
      <c r="D13292"/>
      <c r="E13292" t="inlineStr">
        <is>
          <t>https://www.youtube.com/results?search_query=day+in+the+life+of+a+chef:+frying+vegetables&amp;sp=EgQgAXAB</t>
        </is>
      </c>
    </row>
    <row r="13293" ht="25.5" customHeight="1">
      <c r="A13293" t="inlineStr">
        <is>
          <t>frying vegetables</t>
        </is>
      </c>
      <c r="B13293" t="inlineStr">
        <is>
          <t>how to fry multiple vegetables together</t>
        </is>
      </c>
      <c r="C13293"/>
      <c r="D13293"/>
      <c r="E13293" t="inlineStr">
        <is>
          <t>https://www.youtube.com/results?search_query=how+to+fry+multiple+vegetables+together&amp;sp=EgQgAXAB</t>
        </is>
      </c>
    </row>
    <row r="13294" ht="25.5" customHeight="1">
      <c r="A13294" t="inlineStr">
        <is>
          <t>grooming dog</t>
        </is>
      </c>
      <c r="B13294" t="inlineStr">
        <is>
          <t>How to groom a dog at home</t>
        </is>
      </c>
      <c r="C13294"/>
      <c r="D13294"/>
      <c r="E13294" t="inlineStr">
        <is>
          <t>https://www.youtube.com/results?search_query=How+to+groom+a+dog+at+home&amp;sp=EgQgAXAB</t>
        </is>
      </c>
    </row>
    <row r="13295" ht="25.5" customHeight="1">
      <c r="A13295" t="inlineStr">
        <is>
          <t>grooming dog</t>
        </is>
      </c>
      <c r="B13295" t="inlineStr">
        <is>
          <t>Step by step dog grooming techniques</t>
        </is>
      </c>
      <c r="C13295"/>
      <c r="D13295"/>
      <c r="E13295" t="inlineStr">
        <is>
          <t>https://www.youtube.com/results?search_query=Step+by+step+dog+grooming+techniques&amp;sp=EgQgAXAB</t>
        </is>
      </c>
    </row>
    <row r="13296" ht="25.5" customHeight="1">
      <c r="A13296" t="inlineStr">
        <is>
          <t>grooming dog</t>
        </is>
      </c>
      <c r="B13296" t="inlineStr">
        <is>
          <t>Day in the life of a professional dog groomer</t>
        </is>
      </c>
      <c r="C13296"/>
      <c r="D13296"/>
      <c r="E13296" t="inlineStr">
        <is>
          <t>https://www.youtube.com/results?search_query=Day+in+the+life+of+a+professional+dog+groomer&amp;sp=EgQgAXAB</t>
        </is>
      </c>
    </row>
    <row r="13297" ht="25.5" customHeight="1">
      <c r="A13297" t="inlineStr">
        <is>
          <t>grooming dog</t>
        </is>
      </c>
      <c r="B13297" t="inlineStr">
        <is>
          <t>Dog grooming tips and tricks for beginners</t>
        </is>
      </c>
      <c r="C13297"/>
      <c r="D13297"/>
      <c r="E13297" t="inlineStr">
        <is>
          <t>https://www.youtube.com/results?search_query=Dog+grooming+tips+and+tricks+for+beginners&amp;sp=EgQgAXAB</t>
        </is>
      </c>
    </row>
    <row r="13298" ht="25.5" customHeight="1">
      <c r="A13298" t="inlineStr">
        <is>
          <t>grooming dog</t>
        </is>
      </c>
      <c r="B13298" t="inlineStr">
        <is>
          <t>Comprehensive guide to groom different dog breeds</t>
        </is>
      </c>
      <c r="C13298"/>
      <c r="D13298"/>
      <c r="E13298" t="inlineStr">
        <is>
          <t>https://www.youtube.com/results?search_query=Comprehensive+guide+to+groom+different+dog+breeds&amp;sp=EgQgAXAB</t>
        </is>
      </c>
    </row>
    <row r="13299" ht="25.5" customHeight="1">
      <c r="A13299" t="inlineStr">
        <is>
          <t>grooming dog</t>
        </is>
      </c>
      <c r="B13299" t="inlineStr">
        <is>
          <t>DIY dog grooming tools and their uses</t>
        </is>
      </c>
      <c r="C13299"/>
      <c r="D13299"/>
      <c r="E13299" t="inlineStr">
        <is>
          <t>https://www.youtube.com/results?search_query=DIY+dog+grooming+tools+and+their+uses&amp;sp=EgQgAXAB</t>
        </is>
      </c>
    </row>
    <row r="13300" ht="25.5" customHeight="1">
      <c r="A13300" t="inlineStr">
        <is>
          <t>grooming dog</t>
        </is>
      </c>
      <c r="B13300" t="inlineStr">
        <is>
          <t>Examples of dog grooming gone wrong and how to avoid them</t>
        </is>
      </c>
      <c r="C13300"/>
      <c r="D13300"/>
      <c r="E13300" t="inlineStr">
        <is>
          <t>https://www.youtube.com/results?search_query=Examples+of+dog+grooming+gone+wrong+and+how+to+avoid+them&amp;sp=EgQgAXAB</t>
        </is>
      </c>
    </row>
    <row r="13301" ht="25.5" customHeight="1">
      <c r="A13301" t="inlineStr">
        <is>
          <t>grooming dog</t>
        </is>
      </c>
      <c r="B13301" t="inlineStr">
        <is>
          <t>Professional dog grooming techniques and styles</t>
        </is>
      </c>
      <c r="C13301"/>
      <c r="D13301"/>
      <c r="E13301" t="inlineStr">
        <is>
          <t>https://www.youtube.com/results?search_query=Professional+dog+grooming+techniques+and+styles&amp;sp=EgQgAXAB</t>
        </is>
      </c>
    </row>
    <row r="13302" ht="25.5" customHeight="1">
      <c r="A13302" t="inlineStr">
        <is>
          <t>grooming dog</t>
        </is>
      </c>
      <c r="B13302" t="inlineStr">
        <is>
          <t>How to keep your dog calm during grooming</t>
        </is>
      </c>
      <c r="C13302"/>
      <c r="D13302"/>
      <c r="E13302" t="inlineStr">
        <is>
          <t>https://www.youtube.com/results?search_query=How+to+keep+your+dog+calm+during+grooming&amp;sp=EgQgAXAB</t>
        </is>
      </c>
    </row>
    <row r="13303" ht="25.5" customHeight="1">
      <c r="A13303" t="inlineStr">
        <is>
          <t>grooming dog</t>
        </is>
      </c>
      <c r="B13303" t="inlineStr">
        <is>
          <t>Essential dog grooming routine to follow for healthy fur and skin</t>
        </is>
      </c>
      <c r="C13303"/>
      <c r="D13303"/>
      <c r="E13303" t="inlineStr">
        <is>
          <t>https://www.youtube.com/results?search_query=Essential+dog+grooming+routine+to+follow+for+healthy+fur+and+skin&amp;sp=EgQgAXAB</t>
        </is>
      </c>
    </row>
    <row r="13304" ht="25.5" customHeight="1">
      <c r="A13304" t="inlineStr">
        <is>
          <t>hand washing clothes</t>
        </is>
      </c>
      <c r="B13304" t="inlineStr">
        <is>
          <t>How to properly hand wash clothes</t>
        </is>
      </c>
      <c r="C13304"/>
      <c r="D13304"/>
      <c r="E13304" t="inlineStr">
        <is>
          <t>https://www.youtube.com/results?search_query=How+to+properly+hand+wash+clothes&amp;sp=EgQgAXAB</t>
        </is>
      </c>
    </row>
    <row r="13305" ht="25.5" customHeight="1">
      <c r="A13305" t="inlineStr">
        <is>
          <t>hand washing clothes</t>
        </is>
      </c>
      <c r="B13305" t="inlineStr">
        <is>
          <t>Tips and tricks for hand washing clothes</t>
        </is>
      </c>
      <c r="C13305"/>
      <c r="D13305"/>
      <c r="E13305" t="inlineStr">
        <is>
          <t>https://www.youtube.com/results?search_query=Tips+and+tricks+for+hand+washing+clothes&amp;sp=EgQgAXAB</t>
        </is>
      </c>
    </row>
    <row r="13306" ht="25.5" customHeight="1">
      <c r="A13306" t="inlineStr">
        <is>
          <t>hand washing clothes</t>
        </is>
      </c>
      <c r="B13306" t="inlineStr">
        <is>
          <t>Hand washing clothes vs machine washing comparison</t>
        </is>
      </c>
      <c r="C13306"/>
      <c r="D13306"/>
      <c r="E13306" t="inlineStr">
        <is>
          <t>https://www.youtube.com/results?search_query=Hand+washing+clothes+vs+machine+washing+comparison&amp;sp=EgQgAXAB</t>
        </is>
      </c>
    </row>
    <row r="13307" ht="25.5" customHeight="1">
      <c r="A13307" t="inlineStr">
        <is>
          <t>hand washing clothes</t>
        </is>
      </c>
      <c r="B13307" t="inlineStr">
        <is>
          <t>Tutorial for hand washing delicate clothes</t>
        </is>
      </c>
      <c r="C13307"/>
      <c r="D13307"/>
      <c r="E13307" t="inlineStr">
        <is>
          <t>https://www.youtube.com/results?search_query=Tutorial+for+hand+washing+delicate+clothes&amp;sp=EgQgAXAB</t>
        </is>
      </c>
    </row>
    <row r="13308" ht="25.5" customHeight="1">
      <c r="A13308" t="inlineStr">
        <is>
          <t>hand washing clothes</t>
        </is>
      </c>
      <c r="B13308" t="inlineStr">
        <is>
          <t>Day in the life of a professional clothes hand washer</t>
        </is>
      </c>
      <c r="C13308"/>
      <c r="D13308"/>
      <c r="E13308" t="inlineStr">
        <is>
          <t>https://www.youtube.com/results?search_query=Day+in+the+life+of+a+professional+clothes+hand+washer&amp;sp=EgQgAXAB</t>
        </is>
      </c>
    </row>
    <row r="13309" ht="25.5" customHeight="1">
      <c r="A13309" t="inlineStr">
        <is>
          <t>hand washing clothes</t>
        </is>
      </c>
      <c r="B13309" t="inlineStr">
        <is>
          <t>Benefits of hand washing clothes</t>
        </is>
      </c>
      <c r="C13309"/>
      <c r="D13309"/>
      <c r="E13309" t="inlineStr">
        <is>
          <t>https://www.youtube.com/results?search_query=Benefits+of+hand+washing+clothes&amp;sp=EgQgAXAB</t>
        </is>
      </c>
    </row>
    <row r="13310" ht="25.5" customHeight="1">
      <c r="A13310" t="inlineStr">
        <is>
          <t>hand washing clothes</t>
        </is>
      </c>
      <c r="B13310" t="inlineStr">
        <is>
          <t>Step by step guide for hand washing clothes</t>
        </is>
      </c>
      <c r="C13310"/>
      <c r="D13310"/>
      <c r="E13310" t="inlineStr">
        <is>
          <t>https://www.youtube.com/results?search_query=Step+by+step+guide+for+hand+washing+clothes&amp;sp=EgQgAXAB</t>
        </is>
      </c>
    </row>
    <row r="13311" ht="25.5" customHeight="1">
      <c r="A13311" t="inlineStr">
        <is>
          <t>hand washing clothes</t>
        </is>
      </c>
      <c r="B13311" t="inlineStr">
        <is>
          <t>Best products for hand washing garments</t>
        </is>
      </c>
      <c r="C13311"/>
      <c r="D13311"/>
      <c r="E13311" t="inlineStr">
        <is>
          <t>https://www.youtube.com/results?search_query=Best+products+for+hand+washing+garments&amp;sp=EgQgAXAB</t>
        </is>
      </c>
    </row>
    <row r="13312" ht="25.5" customHeight="1">
      <c r="A13312" t="inlineStr">
        <is>
          <t>hand washing clothes</t>
        </is>
      </c>
      <c r="B13312" t="inlineStr">
        <is>
          <t>Common mistakes in hand washing clothes</t>
        </is>
      </c>
      <c r="C13312"/>
      <c r="D13312"/>
      <c r="E13312" t="inlineStr">
        <is>
          <t>https://www.youtube.com/results?search_query=Common+mistakes+in+hand+washing+clothes&amp;sp=EgQgAXAB</t>
        </is>
      </c>
    </row>
    <row r="13313" ht="25.5" customHeight="1">
      <c r="A13313" t="inlineStr">
        <is>
          <t>hand washing clothes</t>
        </is>
      </c>
      <c r="B13313" t="inlineStr">
        <is>
          <t>Techniques for removing stains by hand washing</t>
        </is>
      </c>
      <c r="C13313"/>
      <c r="D13313"/>
      <c r="E13313" t="inlineStr">
        <is>
          <t>https://www.youtube.com/results?search_query=Techniques+for+removing+stains+by+hand+washing&amp;sp=EgQgAXAB</t>
        </is>
      </c>
    </row>
    <row r="13314" ht="25.5" customHeight="1">
      <c r="A13314" t="inlineStr">
        <is>
          <t>gymnastics tumbling</t>
        </is>
      </c>
      <c r="B13314" t="inlineStr">
        <is>
          <t>How to do basic gymnastics tumbling</t>
        </is>
      </c>
      <c r="C13314"/>
      <c r="D13314"/>
      <c r="E13314" t="inlineStr">
        <is>
          <t>https://www.youtube.com/results?search_query=How+to+do+basic+gymnastics+tumbling&amp;sp=EgQgAXAB</t>
        </is>
      </c>
    </row>
    <row r="13315" ht="25.5" customHeight="1">
      <c r="A13315" t="inlineStr">
        <is>
          <t>gymnastics tumbling</t>
        </is>
      </c>
      <c r="B13315" t="inlineStr">
        <is>
          <t>Mastering the gymnastics tumbling routine</t>
        </is>
      </c>
      <c r="C13315"/>
      <c r="D13315"/>
      <c r="E13315" t="inlineStr">
        <is>
          <t>https://www.youtube.com/results?search_query=Mastering+the+gymnastics+tumbling+routine&amp;sp=EgQgAXAB</t>
        </is>
      </c>
    </row>
    <row r="13316" ht="25.5" customHeight="1">
      <c r="A13316" t="inlineStr">
        <is>
          <t>gymnastics tumbling</t>
        </is>
      </c>
      <c r="B13316" t="inlineStr">
        <is>
          <t>Beginner friendly gymnastics tumbling training</t>
        </is>
      </c>
      <c r="C13316"/>
      <c r="D13316"/>
      <c r="E13316" t="inlineStr">
        <is>
          <t>https://www.youtube.com/results?search_query=Beginner+friendly+gymnastics+tumbling+training&amp;sp=EgQgAXAB</t>
        </is>
      </c>
    </row>
    <row r="13317" ht="25.5" customHeight="1">
      <c r="A13317" t="inlineStr">
        <is>
          <t>gymnastics tumbling</t>
        </is>
      </c>
      <c r="B13317" t="inlineStr">
        <is>
          <t>Advanced techniques in gymnastics tumbling</t>
        </is>
      </c>
      <c r="C13317"/>
      <c r="D13317"/>
      <c r="E13317" t="inlineStr">
        <is>
          <t>https://www.youtube.com/results?search_query=Advanced+techniques+in+gymnastics+tumbling&amp;sp=EgQgAXAB</t>
        </is>
      </c>
    </row>
    <row r="13318" ht="25.5" customHeight="1">
      <c r="A13318" t="inlineStr">
        <is>
          <t>gymnastics tumbling</t>
        </is>
      </c>
      <c r="B13318" t="inlineStr">
        <is>
          <t>Day in the life of a gymnastics tumbler</t>
        </is>
      </c>
      <c r="C13318"/>
      <c r="D13318"/>
      <c r="E13318" t="inlineStr">
        <is>
          <t>https://www.youtube.com/results?search_query=Day+in+the+life+of+a+gymnastics+tumbler&amp;sp=EgQgAXAB</t>
        </is>
      </c>
    </row>
    <row r="13319" ht="25.5" customHeight="1">
      <c r="A13319" t="inlineStr">
        <is>
          <t>gymnastics tumbling</t>
        </is>
      </c>
      <c r="B13319" t="inlineStr">
        <is>
          <t>Gymnastics tumbling step by step tutorial</t>
        </is>
      </c>
      <c r="C13319"/>
      <c r="D13319"/>
      <c r="E13319" t="inlineStr">
        <is>
          <t>https://www.youtube.com/results?search_query=Gymnastics+tumbling+step+by+step+tutorial&amp;sp=EgQgAXAB</t>
        </is>
      </c>
    </row>
    <row r="13320" ht="25.5" customHeight="1">
      <c r="A13320" t="inlineStr">
        <is>
          <t>gymnastics tumbling</t>
        </is>
      </c>
      <c r="B13320" t="inlineStr">
        <is>
          <t>Improving your gymnastics tumbling skills</t>
        </is>
      </c>
      <c r="C13320"/>
      <c r="D13320"/>
      <c r="E13320" t="inlineStr">
        <is>
          <t>https://www.youtube.com/results?search_query=Improving+your+gymnastics+tumbling+skills&amp;sp=EgQgAXAB</t>
        </is>
      </c>
    </row>
    <row r="13321" ht="25.5" customHeight="1">
      <c r="A13321" t="inlineStr">
        <is>
          <t>gymnastics tumbling</t>
        </is>
      </c>
      <c r="B13321" t="inlineStr">
        <is>
          <t>Learn gymnastics tumbling at home</t>
        </is>
      </c>
      <c r="C13321"/>
      <c r="D13321"/>
      <c r="E13321" t="inlineStr">
        <is>
          <t>https://www.youtube.com/results?search_query=Learn+gymnastics+tumbling+at+home&amp;sp=EgQgAXAB</t>
        </is>
      </c>
    </row>
    <row r="13322" ht="25.5" customHeight="1">
      <c r="A13322" t="inlineStr">
        <is>
          <t>gymnastics tumbling</t>
        </is>
      </c>
      <c r="B13322" t="inlineStr">
        <is>
          <t>Tips to perfect your gymnastics tumbling</t>
        </is>
      </c>
      <c r="C13322"/>
      <c r="D13322"/>
      <c r="E13322" t="inlineStr">
        <is>
          <t>https://www.youtube.com/results?search_query=Tips+to+perfect+your+gymnastics+tumbling&amp;sp=EgQgAXAB</t>
        </is>
      </c>
    </row>
    <row r="13323" ht="25.5" customHeight="1">
      <c r="A13323" t="inlineStr">
        <is>
          <t>gymnastics tumbling</t>
        </is>
      </c>
      <c r="B13323" t="inlineStr">
        <is>
          <t>Professional gymnastics tumbling competitions</t>
        </is>
      </c>
      <c r="C13323"/>
      <c r="D13323"/>
      <c r="E13323" t="inlineStr">
        <is>
          <t>https://www.youtube.com/results?search_query=Professional+gymnastics+tumbling+competitions&amp;sp=EgQgAXAB</t>
        </is>
      </c>
    </row>
    <row r="13324" ht="25.5" customHeight="1">
      <c r="A13324" t="inlineStr">
        <is>
          <t>head stand</t>
        </is>
      </c>
      <c r="B13324" t="inlineStr">
        <is>
          <t>How to do a headstand for beginners</t>
        </is>
      </c>
      <c r="C13324"/>
      <c r="D13324"/>
      <c r="E13324" t="inlineStr">
        <is>
          <t>https://www.youtube.com/results?search_query=How+to+do+a+headstand+for+beginners&amp;sp=EgQgAXAB</t>
        </is>
      </c>
    </row>
    <row r="13325" ht="25.5" customHeight="1">
      <c r="A13325" t="inlineStr">
        <is>
          <t>head stand</t>
        </is>
      </c>
      <c r="B13325" t="inlineStr">
        <is>
          <t>Yoga headstand tutorial</t>
        </is>
      </c>
      <c r="C13325"/>
      <c r="D13325"/>
      <c r="E13325" t="inlineStr">
        <is>
          <t>https://www.youtube.com/results?search_query=Yoga+headstand+tutorial&amp;sp=EgQgAXAB</t>
        </is>
      </c>
    </row>
    <row r="13326" ht="25.5" customHeight="1">
      <c r="A13326" t="inlineStr">
        <is>
          <t>head stand</t>
        </is>
      </c>
      <c r="B13326" t="inlineStr">
        <is>
          <t>Day in the life of a gymnast: headstand practice</t>
        </is>
      </c>
      <c r="C13326"/>
      <c r="D13326"/>
      <c r="E13326" t="inlineStr">
        <is>
          <t>https://www.youtube.com/results?search_query=Day+in+the+life+of+a+gymnast:+headstand+practice&amp;sp=EgQgAXAB</t>
        </is>
      </c>
    </row>
    <row r="13327" ht="25.5" customHeight="1">
      <c r="A13327" t="inlineStr">
        <is>
          <t>head stand</t>
        </is>
      </c>
      <c r="B13327" t="inlineStr">
        <is>
          <t>Breaking down the steps to a headstand</t>
        </is>
      </c>
      <c r="C13327"/>
      <c r="D13327"/>
      <c r="E13327" t="inlineStr">
        <is>
          <t>https://www.youtube.com/results?search_query=Breaking+down+the+steps+to+a+headstand&amp;sp=EgQgAXAB</t>
        </is>
      </c>
    </row>
    <row r="13328" ht="25.5" customHeight="1">
      <c r="A13328" t="inlineStr">
        <is>
          <t>head stand</t>
        </is>
      </c>
      <c r="B13328" t="inlineStr">
        <is>
          <t>Advancing your yoga practice: mastering the headstand</t>
        </is>
      </c>
      <c r="C13328"/>
      <c r="D13328"/>
      <c r="E13328" t="inlineStr">
        <is>
          <t>https://www.youtube.com/results?search_query=Advancing+your+yoga+practice:+mastering+the+headstand&amp;sp=EgQgAXAB</t>
        </is>
      </c>
    </row>
    <row r="13329" ht="25.5" customHeight="1">
      <c r="A13329" t="inlineStr">
        <is>
          <t>head stand</t>
        </is>
      </c>
      <c r="B13329" t="inlineStr">
        <is>
          <t>Headstand challenges and fun variations</t>
        </is>
      </c>
      <c r="C13329"/>
      <c r="D13329"/>
      <c r="E13329" t="inlineStr">
        <is>
          <t>https://www.youtube.com/results?search_query=Headstand+challenges+and+fun+variations&amp;sp=EgQgAXAB</t>
        </is>
      </c>
    </row>
    <row r="13330" ht="25.5" customHeight="1">
      <c r="A13330" t="inlineStr">
        <is>
          <t>head stand</t>
        </is>
      </c>
      <c r="B13330" t="inlineStr">
        <is>
          <t>Learning to headstand: common mistakes and how to fix them</t>
        </is>
      </c>
      <c r="C13330"/>
      <c r="D13330"/>
      <c r="E13330" t="inlineStr">
        <is>
          <t>https://www.youtube.com/results?search_query=Learning+to+headstand:+common+mistakes+and+how+to+fix+them&amp;sp=EgQgAXAB</t>
        </is>
      </c>
    </row>
    <row r="13331" ht="25.5" customHeight="1">
      <c r="A13331" t="inlineStr">
        <is>
          <t>head stand</t>
        </is>
      </c>
      <c r="B13331" t="inlineStr">
        <is>
          <t>Headstand benefits and when to practice it in yoga routine</t>
        </is>
      </c>
      <c r="C13331"/>
      <c r="D13331"/>
      <c r="E13331" t="inlineStr">
        <is>
          <t>https://www.youtube.com/results?search_query=Headstand+benefits+and+when+to+practice+it+in+yoga+routine&amp;sp=EgQgAXAB</t>
        </is>
      </c>
    </row>
    <row r="13332" ht="25.5" customHeight="1">
      <c r="A13332" t="inlineStr">
        <is>
          <t>head stand</t>
        </is>
      </c>
      <c r="B13332" t="inlineStr">
        <is>
          <t>Headstand exercises to increase balance and strength</t>
        </is>
      </c>
      <c r="C13332"/>
      <c r="D13332"/>
      <c r="E13332" t="inlineStr">
        <is>
          <t>https://www.youtube.com/results?search_query=Headstand+exercises+to+increase+balance+and+strength&amp;sp=EgQgAXAB</t>
        </is>
      </c>
    </row>
    <row r="13333" ht="25.5" customHeight="1">
      <c r="A13333" t="inlineStr">
        <is>
          <t>head stand</t>
        </is>
      </c>
      <c r="B13333" t="inlineStr">
        <is>
          <t>Acrobatics tutorial: How to perfect your headstand</t>
        </is>
      </c>
      <c r="C13333"/>
      <c r="D13333"/>
      <c r="E13333" t="inlineStr">
        <is>
          <t>https://www.youtube.com/results?search_query=Acrobatics+tutorial:+How+to+perfect+your+headstand&amp;sp=EgQgAXAB</t>
        </is>
      </c>
    </row>
    <row r="13334" ht="25.5" customHeight="1">
      <c r="A13334" t="inlineStr">
        <is>
          <t>hammer throw</t>
        </is>
      </c>
      <c r="B13334" t="inlineStr">
        <is>
          <t>How to do a hammer throw for beginners</t>
        </is>
      </c>
      <c r="C13334"/>
      <c r="D13334"/>
      <c r="E13334" t="inlineStr">
        <is>
          <t>https://www.youtube.com/results?search_query=How+to+do+a+hammer+throw+for+beginners&amp;sp=EgQgAXAB</t>
        </is>
      </c>
    </row>
    <row r="13335" ht="25.5" customHeight="1">
      <c r="A13335" t="inlineStr">
        <is>
          <t>hammer throw</t>
        </is>
      </c>
      <c r="B13335" t="inlineStr">
        <is>
          <t>Techniques for effective hammer throw</t>
        </is>
      </c>
      <c r="C13335"/>
      <c r="D13335"/>
      <c r="E13335" t="inlineStr">
        <is>
          <t>https://www.youtube.com/results?search_query=Techniques+for+effective+hammer+throw&amp;sp=EgQgAXAB</t>
        </is>
      </c>
    </row>
    <row r="13336" ht="25.5" customHeight="1">
      <c r="A13336" t="inlineStr">
        <is>
          <t>hammer throw</t>
        </is>
      </c>
      <c r="B13336" t="inlineStr">
        <is>
          <t>Olympic hammer throw highlights</t>
        </is>
      </c>
      <c r="C13336"/>
      <c r="D13336"/>
      <c r="E13336" t="inlineStr">
        <is>
          <t>https://www.youtube.com/results?search_query=Olympic+hammer+throw+highlights&amp;sp=EgQgAXAB</t>
        </is>
      </c>
    </row>
    <row r="13337" ht="25.5" customHeight="1">
      <c r="A13337" t="inlineStr">
        <is>
          <t>hammer throw</t>
        </is>
      </c>
      <c r="B13337" t="inlineStr">
        <is>
          <t>Day in the life of a professional hammer thrower</t>
        </is>
      </c>
      <c r="C13337"/>
      <c r="D13337"/>
      <c r="E13337" t="inlineStr">
        <is>
          <t>https://www.youtube.com/results?search_query=Day+in+the+life+of+a+professional+hammer+thrower&amp;sp=EgQgAXAB</t>
        </is>
      </c>
    </row>
    <row r="13338" ht="25.5" customHeight="1">
      <c r="A13338" t="inlineStr">
        <is>
          <t>hammer throw</t>
        </is>
      </c>
      <c r="B13338" t="inlineStr">
        <is>
          <t>Training routine for hammer throw</t>
        </is>
      </c>
      <c r="C13338"/>
      <c r="D13338"/>
      <c r="E13338" t="inlineStr">
        <is>
          <t>https://www.youtube.com/results?search_query=Training+routine+for+hammer+throw&amp;sp=EgQgAXAB</t>
        </is>
      </c>
    </row>
    <row r="13339" ht="25.5" customHeight="1">
      <c r="A13339" t="inlineStr">
        <is>
          <t>hammer throw</t>
        </is>
      </c>
      <c r="B13339" t="inlineStr">
        <is>
          <t>Understanding the physics of hammer throw</t>
        </is>
      </c>
      <c r="C13339"/>
      <c r="D13339"/>
      <c r="E13339" t="inlineStr">
        <is>
          <t>https://www.youtube.com/results?search_query=Understanding+the+physics+of+hammer+throw&amp;sp=EgQgAXAB</t>
        </is>
      </c>
    </row>
    <row r="13340" ht="25.5" customHeight="1">
      <c r="A13340" t="inlineStr">
        <is>
          <t>hammer throw</t>
        </is>
      </c>
      <c r="B13340" t="inlineStr">
        <is>
          <t>Essential exercises for improving hammer throw</t>
        </is>
      </c>
      <c r="C13340"/>
      <c r="D13340"/>
      <c r="E13340" t="inlineStr">
        <is>
          <t>https://www.youtube.com/results?search_query=Essential+exercises+for+improving+hammer+throw&amp;sp=EgQgAXAB</t>
        </is>
      </c>
    </row>
    <row r="13341" ht="25.5" customHeight="1">
      <c r="A13341" t="inlineStr">
        <is>
          <t>hammer throw</t>
        </is>
      </c>
      <c r="B13341" t="inlineStr">
        <is>
          <t>Hammer throw safety tips and guide</t>
        </is>
      </c>
      <c r="C13341"/>
      <c r="D13341"/>
      <c r="E13341" t="inlineStr">
        <is>
          <t>https://www.youtube.com/results?search_query=Hammer+throw+safety+tips+and+guide&amp;sp=EgQgAXAB</t>
        </is>
      </c>
    </row>
    <row r="13342" ht="25.5" customHeight="1">
      <c r="A13342" t="inlineStr">
        <is>
          <t>hammer throw</t>
        </is>
      </c>
      <c r="B13342" t="inlineStr">
        <is>
          <t>World record hammer throw video</t>
        </is>
      </c>
      <c r="C13342"/>
      <c r="D13342"/>
      <c r="E13342" t="inlineStr">
        <is>
          <t>https://www.youtube.com/results?search_query=World+record+hammer+throw+video&amp;sp=EgQgAXAB</t>
        </is>
      </c>
    </row>
    <row r="13343" ht="25.5" customHeight="1">
      <c r="A13343" t="inlineStr">
        <is>
          <t>hammer throw</t>
        </is>
      </c>
      <c r="B13343" t="inlineStr">
        <is>
          <t>Hammer throw competition rules and scoring</t>
        </is>
      </c>
      <c r="C13343"/>
      <c r="D13343"/>
      <c r="E13343" t="inlineStr">
        <is>
          <t>https://www.youtube.com/results?search_query=Hammer+throw+competition+rules+and+scoring&amp;sp=EgQgAXAB</t>
        </is>
      </c>
    </row>
    <row r="13344" ht="25.5" customHeight="1">
      <c r="A13344" t="inlineStr">
        <is>
          <t>historical reenactment</t>
        </is>
      </c>
      <c r="B13344" t="inlineStr">
        <is>
          <t>How to get started with historical reenactment</t>
        </is>
      </c>
      <c r="C13344"/>
      <c r="D13344"/>
      <c r="E13344" t="inlineStr">
        <is>
          <t>https://www.youtube.com/results?search_query=How+to+get+started+with+historical+reenactment&amp;sp=EgQgAXAB</t>
        </is>
      </c>
    </row>
    <row r="13345" ht="25.5" customHeight="1">
      <c r="A13345" t="inlineStr">
        <is>
          <t>historical reenactment</t>
        </is>
      </c>
      <c r="B13345" t="inlineStr">
        <is>
          <t>Historical reenactment beginner's guide</t>
        </is>
      </c>
      <c r="C13345"/>
      <c r="D13345"/>
      <c r="E13345" t="inlineStr">
        <is>
          <t>https://www.youtube.com/results?search_query=Historical+reenactment+beginner's+guide&amp;sp=EgQgAXAB</t>
        </is>
      </c>
    </row>
    <row r="13346" ht="25.5" customHeight="1">
      <c r="A13346" t="inlineStr">
        <is>
          <t>historical reenactment</t>
        </is>
      </c>
      <c r="B13346" t="inlineStr">
        <is>
          <t>Top historical reenactment events worldwide</t>
        </is>
      </c>
      <c r="C13346"/>
      <c r="D13346"/>
      <c r="E13346" t="inlineStr">
        <is>
          <t>https://www.youtube.com/results?search_query=Top+historical+reenactment+events+worldwide&amp;sp=EgQgAXAB</t>
        </is>
      </c>
    </row>
    <row r="13347" ht="25.5" customHeight="1">
      <c r="A13347" t="inlineStr">
        <is>
          <t>historical reenactment</t>
        </is>
      </c>
      <c r="B13347" t="inlineStr">
        <is>
          <t>Behind the scenes of a historical reenactment</t>
        </is>
      </c>
      <c r="C13347"/>
      <c r="D13347"/>
      <c r="E13347" t="inlineStr">
        <is>
          <t>https://www.youtube.com/results?search_query=Behind+the+scenes+of+a+historical+reenactment&amp;sp=EgQgAXAB</t>
        </is>
      </c>
    </row>
    <row r="13348" ht="25.5" customHeight="1">
      <c r="A13348" t="inlineStr">
        <is>
          <t>historical reenactment</t>
        </is>
      </c>
      <c r="B13348" t="inlineStr">
        <is>
          <t>Day in the life of a historical reenactor</t>
        </is>
      </c>
      <c r="C13348"/>
      <c r="D13348"/>
      <c r="E13348" t="inlineStr">
        <is>
          <t>https://www.youtube.com/results?search_query=Day+in+the+life+of+a+historical+reenactor&amp;sp=EgQgAXAB</t>
        </is>
      </c>
    </row>
    <row r="13349" ht="25.5" customHeight="1">
      <c r="A13349" t="inlineStr">
        <is>
          <t>historical reenactment</t>
        </is>
      </c>
      <c r="B13349" t="inlineStr">
        <is>
          <t>How to make historical reenactment costumes</t>
        </is>
      </c>
      <c r="C13349"/>
      <c r="D13349"/>
      <c r="E13349" t="inlineStr">
        <is>
          <t>https://www.youtube.com/results?search_query=How+to+make+historical+reenactment+costumes&amp;sp=EgQgAXAB</t>
        </is>
      </c>
    </row>
    <row r="13350" ht="25.5" customHeight="1">
      <c r="A13350" t="inlineStr">
        <is>
          <t>historical reenactment</t>
        </is>
      </c>
      <c r="B13350" t="inlineStr">
        <is>
          <t>Most accurate historical reenactments</t>
        </is>
      </c>
      <c r="C13350"/>
      <c r="D13350"/>
      <c r="E13350" t="inlineStr">
        <is>
          <t>https://www.youtube.com/results?search_query=Most+accurate+historical+reenactments&amp;sp=EgQgAXAB</t>
        </is>
      </c>
    </row>
    <row r="13351" ht="25.5" customHeight="1">
      <c r="A13351" t="inlineStr">
        <is>
          <t>historical reenactment</t>
        </is>
      </c>
      <c r="B13351" t="inlineStr">
        <is>
          <t>The process of preparing for a historical reenactment</t>
        </is>
      </c>
      <c r="C13351"/>
      <c r="D13351"/>
      <c r="E13351" t="inlineStr">
        <is>
          <t>https://www.youtube.com/results?search_query=The+process+of+preparing+for+a+historical+reenactment&amp;sp=EgQgAXAB</t>
        </is>
      </c>
    </row>
    <row r="13352" ht="25.5" customHeight="1">
      <c r="A13352" t="inlineStr">
        <is>
          <t>historical reenactment</t>
        </is>
      </c>
      <c r="B13352" t="inlineStr">
        <is>
          <t>Insights into World War II historical reenactments</t>
        </is>
      </c>
      <c r="C13352"/>
      <c r="D13352"/>
      <c r="E13352" t="inlineStr">
        <is>
          <t>https://www.youtube.com/results?search_query=Insights+into+World+War+II+historical+reenactments&amp;sp=EgQgAXAB</t>
        </is>
      </c>
    </row>
    <row r="13353" ht="25.5" customHeight="1">
      <c r="A13353" t="inlineStr">
        <is>
          <t>historical reenactment</t>
        </is>
      </c>
      <c r="B13353" t="inlineStr">
        <is>
          <t>American Civil War historical reenactment events</t>
        </is>
      </c>
      <c r="C13353"/>
      <c r="D13353"/>
      <c r="E13353" t="inlineStr">
        <is>
          <t>https://www.youtube.com/results?search_query=American+Civil+War+historical+reenactment+events&amp;sp=EgQgAXAB</t>
        </is>
      </c>
    </row>
    <row r="13354" ht="25.5" customHeight="1">
      <c r="A13354" t="inlineStr">
        <is>
          <t>holding snake</t>
        </is>
      </c>
      <c r="B13354" t="inlineStr">
        <is>
          <t>How to safely hold a snake</t>
        </is>
      </c>
      <c r="C13354"/>
      <c r="D13354"/>
      <c r="E13354" t="inlineStr">
        <is>
          <t>https://www.youtube.com/results?search_query=How+to+safely+hold+a+snake&amp;sp=EgQgAXAB</t>
        </is>
      </c>
    </row>
    <row r="13355" ht="25.5" customHeight="1">
      <c r="A13355" t="inlineStr">
        <is>
          <t>holding snake</t>
        </is>
      </c>
      <c r="B13355" t="inlineStr">
        <is>
          <t>Beginners guide to handling snakes</t>
        </is>
      </c>
      <c r="C13355"/>
      <c r="D13355"/>
      <c r="E13355" t="inlineStr">
        <is>
          <t>https://www.youtube.com/results?search_query=Beginners+guide+to+handling+snakes&amp;sp=EgQgAXAB</t>
        </is>
      </c>
    </row>
    <row r="13356" ht="25.5" customHeight="1">
      <c r="A13356" t="inlineStr">
        <is>
          <t>holding snake</t>
        </is>
      </c>
      <c r="B13356" t="inlineStr">
        <is>
          <t>Day in the life of a snake handler</t>
        </is>
      </c>
      <c r="C13356"/>
      <c r="D13356"/>
      <c r="E13356" t="inlineStr">
        <is>
          <t>https://www.youtube.com/results?search_query=Day+in+the+life+of+a+snake+handler&amp;sp=EgQgAXAB</t>
        </is>
      </c>
    </row>
    <row r="13357" ht="25.5" customHeight="1">
      <c r="A13357" t="inlineStr">
        <is>
          <t>holding snake</t>
        </is>
      </c>
      <c r="B13357" t="inlineStr">
        <is>
          <t>Correct technique for holding pet snakes</t>
        </is>
      </c>
      <c r="C13357"/>
      <c r="D13357"/>
      <c r="E13357" t="inlineStr">
        <is>
          <t>https://www.youtube.com/results?search_query=Correct+technique+for+holding+pet+snakes&amp;sp=EgQgAXAB</t>
        </is>
      </c>
    </row>
    <row r="13358" ht="25.5" customHeight="1">
      <c r="A13358" t="inlineStr">
        <is>
          <t>holding snake</t>
        </is>
      </c>
      <c r="B13358" t="inlineStr">
        <is>
          <t>Professionals demonstrating how to hold snakes</t>
        </is>
      </c>
      <c r="C13358"/>
      <c r="D13358"/>
      <c r="E13358" t="inlineStr">
        <is>
          <t>https://www.youtube.com/results?search_query=Professionals+demonstrating+how+to+hold+snakes&amp;sp=EgQgAXAB</t>
        </is>
      </c>
    </row>
    <row r="13359" ht="25.5" customHeight="1">
      <c r="A13359" t="inlineStr">
        <is>
          <t>holding snake</t>
        </is>
      </c>
      <c r="B13359" t="inlineStr">
        <is>
          <t>Snake handling tutorial for beginners</t>
        </is>
      </c>
      <c r="C13359"/>
      <c r="D13359"/>
      <c r="E13359" t="inlineStr">
        <is>
          <t>https://www.youtube.com/results?search_query=Snake+handling+tutorial+for+beginners&amp;sp=EgQgAXAB</t>
        </is>
      </c>
    </row>
    <row r="13360" ht="25.5" customHeight="1">
      <c r="A13360" t="inlineStr">
        <is>
          <t>holding snake</t>
        </is>
      </c>
      <c r="B13360" t="inlineStr">
        <is>
          <t>Dos and don'ts when handling a snake</t>
        </is>
      </c>
      <c r="C13360"/>
      <c r="D13360"/>
      <c r="E13360" t="inlineStr">
        <is>
          <t>https://www.youtube.com/results?search_query=Dos+and+don'ts+when+handling+a+snake&amp;sp=EgQgAXAB</t>
        </is>
      </c>
    </row>
    <row r="13361" ht="25.5" customHeight="1">
      <c r="A13361" t="inlineStr">
        <is>
          <t>holding snake</t>
        </is>
      </c>
      <c r="B13361" t="inlineStr">
        <is>
          <t>Holding snakes: a detailed guide</t>
        </is>
      </c>
      <c r="C13361"/>
      <c r="D13361"/>
      <c r="E13361" t="inlineStr">
        <is>
          <t>https://www.youtube.com/results?search_query=Holding+snakes:+a+detailed+guide&amp;sp=EgQgAXAB</t>
        </is>
      </c>
    </row>
    <row r="13362" ht="25.5" customHeight="1">
      <c r="A13362" t="inlineStr">
        <is>
          <t>holding snake</t>
        </is>
      </c>
      <c r="B13362" t="inlineStr">
        <is>
          <t>Experienced herpetologist showing how to handle snakes</t>
        </is>
      </c>
      <c r="C13362"/>
      <c r="D13362"/>
      <c r="E13362" t="inlineStr">
        <is>
          <t>https://www.youtube.com/results?search_query=Experienced+herpetologist+showing+how+to+handle+snakes&amp;sp=EgQgAXAB</t>
        </is>
      </c>
    </row>
    <row r="13363" ht="25.5" customHeight="1">
      <c r="A13363" t="inlineStr">
        <is>
          <t>holding snake</t>
        </is>
      </c>
      <c r="B13363" t="inlineStr">
        <is>
          <t>Educational video on handling and holding snakes</t>
        </is>
      </c>
      <c r="C13363"/>
      <c r="D13363"/>
      <c r="E13363" t="inlineStr">
        <is>
          <t>https://www.youtube.com/results?search_query=Educational+video+on+handling+and+holding+snakes&amp;sp=EgQgAXAB</t>
        </is>
      </c>
    </row>
    <row r="13364" ht="25.5" customHeight="1">
      <c r="A13364" t="inlineStr">
        <is>
          <t>high kick</t>
        </is>
      </c>
      <c r="B13364" t="inlineStr">
        <is>
          <t>How to do a high kick for beginners</t>
        </is>
      </c>
      <c r="C13364"/>
      <c r="D13364"/>
      <c r="E13364" t="inlineStr">
        <is>
          <t>https://www.youtube.com/results?search_query=How+to+do+a+high+kick+for+beginners&amp;sp=EgQgAXAB</t>
        </is>
      </c>
    </row>
    <row r="13365" ht="25.5" customHeight="1">
      <c r="A13365" t="inlineStr">
        <is>
          <t>high kick</t>
        </is>
      </c>
      <c r="B13365" t="inlineStr">
        <is>
          <t>High kick technique martial arts</t>
        </is>
      </c>
      <c r="C13365"/>
      <c r="D13365"/>
      <c r="E13365" t="inlineStr">
        <is>
          <t>https://www.youtube.com/results?search_query=High+kick+technique+martial+arts&amp;sp=EgQgAXAB</t>
        </is>
      </c>
    </row>
    <row r="13366" ht="25.5" customHeight="1">
      <c r="A13366" t="inlineStr">
        <is>
          <t>high kick</t>
        </is>
      </c>
      <c r="B13366" t="inlineStr">
        <is>
          <t>High kick tutorial for dance routines</t>
        </is>
      </c>
      <c r="C13366"/>
      <c r="D13366"/>
      <c r="E13366" t="inlineStr">
        <is>
          <t>https://www.youtube.com/results?search_query=High+kick+tutorial+for+dance+routines&amp;sp=EgQgAXAB</t>
        </is>
      </c>
    </row>
    <row r="13367" ht="25.5" customHeight="1">
      <c r="A13367" t="inlineStr">
        <is>
          <t>high kick</t>
        </is>
      </c>
      <c r="B13367" t="inlineStr">
        <is>
          <t>Improve flexibility for high kicks</t>
        </is>
      </c>
      <c r="C13367"/>
      <c r="D13367"/>
      <c r="E13367" t="inlineStr">
        <is>
          <t>https://www.youtube.com/results?search_query=Improve+flexibility+for+high+kicks&amp;sp=EgQgAXAB</t>
        </is>
      </c>
    </row>
    <row r="13368" ht="25.5" customHeight="1">
      <c r="A13368" t="inlineStr">
        <is>
          <t>high kick</t>
        </is>
      </c>
      <c r="B13368" t="inlineStr">
        <is>
          <t>High kick cheerleading technique</t>
        </is>
      </c>
      <c r="C13368"/>
      <c r="D13368"/>
      <c r="E13368" t="inlineStr">
        <is>
          <t>https://www.youtube.com/results?search_query=High+kick+cheerleading+technique&amp;sp=EgQgAXAB</t>
        </is>
      </c>
    </row>
    <row r="13369" ht="25.5" customHeight="1">
      <c r="A13369" t="inlineStr">
        <is>
          <t>high kick</t>
        </is>
      </c>
      <c r="B13369" t="inlineStr">
        <is>
          <t>Day in the life of a taekwondo athlete high kick training</t>
        </is>
      </c>
      <c r="C13369"/>
      <c r="D13369"/>
      <c r="E13369" t="inlineStr">
        <is>
          <t>https://www.youtube.com/results?search_query=Day+in+the+life+of+a+taekwondo+athlete+high+kick+training&amp;sp=EgQgAXAB</t>
        </is>
      </c>
    </row>
    <row r="13370" ht="25.5" customHeight="1">
      <c r="A13370" t="inlineStr">
        <is>
          <t>high kick</t>
        </is>
      </c>
      <c r="B13370" t="inlineStr">
        <is>
          <t>High kick training for karate</t>
        </is>
      </c>
      <c r="C13370"/>
      <c r="D13370"/>
      <c r="E13370" t="inlineStr">
        <is>
          <t>https://www.youtube.com/results?search_query=High+kick+training+for+karate&amp;sp=EgQgAXAB</t>
        </is>
      </c>
    </row>
    <row r="13371" ht="25.5" customHeight="1">
      <c r="A13371" t="inlineStr">
        <is>
          <t>high kick</t>
        </is>
      </c>
      <c r="B13371" t="inlineStr">
        <is>
          <t>Improving height and power in high kicks</t>
        </is>
      </c>
      <c r="C13371"/>
      <c r="D13371"/>
      <c r="E13371" t="inlineStr">
        <is>
          <t>https://www.youtube.com/results?search_query=Improving+height+and+power+in+high+kicks&amp;sp=EgQgAXAB</t>
        </is>
      </c>
    </row>
    <row r="13372" ht="25.5" customHeight="1">
      <c r="A13372" t="inlineStr">
        <is>
          <t>high kick</t>
        </is>
      </c>
      <c r="B13372" t="inlineStr">
        <is>
          <t>High kick drills for martial arts</t>
        </is>
      </c>
      <c r="C13372"/>
      <c r="D13372"/>
      <c r="E13372" t="inlineStr">
        <is>
          <t>https://www.youtube.com/results?search_query=High+kick+drills+for+martial+arts&amp;sp=EgQgAXAB</t>
        </is>
      </c>
    </row>
    <row r="13373" ht="25.5" customHeight="1">
      <c r="A13373" t="inlineStr">
        <is>
          <t>high kick</t>
        </is>
      </c>
      <c r="B13373" t="inlineStr">
        <is>
          <t>High kick exercises for strength and flexibility</t>
        </is>
      </c>
      <c r="C13373"/>
      <c r="D13373"/>
      <c r="E13373" t="inlineStr">
        <is>
          <t>https://www.youtube.com/results?search_query=High+kick+exercises+for+strength+and+flexibility&amp;sp=EgQgAXAB</t>
        </is>
      </c>
    </row>
    <row r="13374" ht="25.5" customHeight="1">
      <c r="A13374" t="inlineStr">
        <is>
          <t>hitting baseball</t>
        </is>
      </c>
      <c r="B13374" t="inlineStr">
        <is>
          <t>How to hit a baseball for beginners</t>
        </is>
      </c>
      <c r="C13374"/>
      <c r="D13374"/>
      <c r="E13374" t="inlineStr">
        <is>
          <t>https://www.youtube.com/results?search_query=How+to+hit+a+baseball+for+beginners&amp;sp=EgQgAXAB</t>
        </is>
      </c>
    </row>
    <row r="13375" ht="25.5" customHeight="1">
      <c r="A13375" t="inlineStr">
        <is>
          <t>hitting baseball</t>
        </is>
      </c>
      <c r="B13375" t="inlineStr">
        <is>
          <t>Professional baseball player hitting practices</t>
        </is>
      </c>
      <c r="C13375"/>
      <c r="D13375"/>
      <c r="E13375" t="inlineStr">
        <is>
          <t>https://www.youtube.com/results?search_query=Professional+baseball+player+hitting+practices&amp;sp=EgQgAXAB</t>
        </is>
      </c>
    </row>
    <row r="13376" ht="25.5" customHeight="1">
      <c r="A13376" t="inlineStr">
        <is>
          <t>hitting baseball</t>
        </is>
      </c>
      <c r="B13376" t="inlineStr">
        <is>
          <t>Understanding the physics of hitting a baseball</t>
        </is>
      </c>
      <c r="C13376"/>
      <c r="D13376"/>
      <c r="E13376" t="inlineStr">
        <is>
          <t>https://www.youtube.com/results?search_query=Understanding+the+physics+of+hitting+a+baseball&amp;sp=EgQgAXAB</t>
        </is>
      </c>
    </row>
    <row r="13377" ht="25.5" customHeight="1">
      <c r="A13377" t="inlineStr">
        <is>
          <t>hitting baseball</t>
        </is>
      </c>
      <c r="B13377" t="inlineStr">
        <is>
          <t>Day in the life of a baseball hitter</t>
        </is>
      </c>
      <c r="C13377"/>
      <c r="D13377"/>
      <c r="E13377" t="inlineStr">
        <is>
          <t>https://www.youtube.com/results?search_query=Day+in+the+life+of+a+baseball+hitter&amp;sp=EgQgAXAB</t>
        </is>
      </c>
    </row>
    <row r="13378" ht="25.5" customHeight="1">
      <c r="A13378" t="inlineStr">
        <is>
          <t>hitting baseball</t>
        </is>
      </c>
      <c r="B13378" t="inlineStr">
        <is>
          <t>Improving baseball hitting accuracy techniques</t>
        </is>
      </c>
      <c r="C13378"/>
      <c r="D13378"/>
      <c r="E13378" t="inlineStr">
        <is>
          <t>https://www.youtube.com/results?search_query=Improving+baseball+hitting+accuracy+techniques&amp;sp=EgQgAXAB</t>
        </is>
      </c>
    </row>
    <row r="13379" ht="25.5" customHeight="1">
      <c r="A13379" t="inlineStr">
        <is>
          <t>hitting baseball</t>
        </is>
      </c>
      <c r="B13379" t="inlineStr">
        <is>
          <t>Top ten baseball hits of all time</t>
        </is>
      </c>
      <c r="C13379"/>
      <c r="D13379"/>
      <c r="E13379" t="inlineStr">
        <is>
          <t>https://www.youtube.com/results?search_query=Top+ten+baseball+hits+of+all+time&amp;sp=EgQgAXAB</t>
        </is>
      </c>
    </row>
    <row r="13380" ht="25.5" customHeight="1">
      <c r="A13380" t="inlineStr">
        <is>
          <t>hitting baseball</t>
        </is>
      </c>
      <c r="B13380" t="inlineStr">
        <is>
          <t>Baseball hitting drills for youth</t>
        </is>
      </c>
      <c r="C13380"/>
      <c r="D13380"/>
      <c r="E13380" t="inlineStr">
        <is>
          <t>https://www.youtube.com/results?search_query=Baseball+hitting+drills+for+youth&amp;sp=EgQgAXAB</t>
        </is>
      </c>
    </row>
    <row r="13381" ht="25.5" customHeight="1">
      <c r="A13381" t="inlineStr">
        <is>
          <t>hitting baseball</t>
        </is>
      </c>
      <c r="B13381" t="inlineStr">
        <is>
          <t>Training routines for hitting in baseball</t>
        </is>
      </c>
      <c r="C13381"/>
      <c r="D13381"/>
      <c r="E13381" t="inlineStr">
        <is>
          <t>https://www.youtube.com/results?search_query=Training+routines+for+hitting+in+baseball&amp;sp=EgQgAXAB</t>
        </is>
      </c>
    </row>
    <row r="13382" ht="25.5" customHeight="1">
      <c r="A13382" t="inlineStr">
        <is>
          <t>hitting baseball</t>
        </is>
      </c>
      <c r="B13382" t="inlineStr">
        <is>
          <t>How to hit a baseball farther and harder</t>
        </is>
      </c>
      <c r="C13382"/>
      <c r="D13382"/>
      <c r="E13382" t="inlineStr">
        <is>
          <t>https://www.youtube.com/results?search_query=How+to+hit+a+baseball+farther+and+harder&amp;sp=EgQgAXAB</t>
        </is>
      </c>
    </row>
    <row r="13383" ht="25.5" customHeight="1">
      <c r="A13383" t="inlineStr">
        <is>
          <t>hitting baseball</t>
        </is>
      </c>
      <c r="B13383" t="inlineStr">
        <is>
          <t>Tips from professionals on hitting a baseball correctly</t>
        </is>
      </c>
      <c r="C13383"/>
      <c r="D13383"/>
      <c r="E13383" t="inlineStr">
        <is>
          <t>https://www.youtube.com/results?search_query=Tips+from+professionals+on+hitting+a+baseball+correctly&amp;sp=EgQgAXAB</t>
        </is>
      </c>
    </row>
    <row r="13384" ht="25.5" customHeight="1">
      <c r="A13384" t="inlineStr">
        <is>
          <t>huddling</t>
        </is>
      </c>
      <c r="B13384" t="inlineStr">
        <is>
          <t>How to huddle in American football</t>
        </is>
      </c>
      <c r="C13384"/>
      <c r="D13384"/>
      <c r="E13384" t="inlineStr">
        <is>
          <t>https://www.youtube.com/results?search_query=How+to+huddle+in+American+football&amp;sp=EgQgAXAB</t>
        </is>
      </c>
    </row>
    <row r="13385" ht="25.5" customHeight="1">
      <c r="A13385" t="inlineStr">
        <is>
          <t>huddling</t>
        </is>
      </c>
      <c r="B13385" t="inlineStr">
        <is>
          <t>Rugby huddling techniques</t>
        </is>
      </c>
      <c r="C13385"/>
      <c r="D13385"/>
      <c r="E13385" t="inlineStr">
        <is>
          <t>https://www.youtube.com/results?search_query=Rugby+huddling+techniques&amp;sp=EgQgAXAB</t>
        </is>
      </c>
    </row>
    <row r="13386" ht="25.5" customHeight="1">
      <c r="A13386" t="inlineStr">
        <is>
          <t>huddling</t>
        </is>
      </c>
      <c r="B13386" t="inlineStr">
        <is>
          <t>Day in the life of a huddling penguin in Antarctica</t>
        </is>
      </c>
      <c r="C13386"/>
      <c r="D13386"/>
      <c r="E13386" t="inlineStr">
        <is>
          <t>https://www.youtube.com/results?search_query=Day+in+the+life+of+a+huddling+penguin+in+Antarctica&amp;sp=EgQgAXAB</t>
        </is>
      </c>
    </row>
    <row r="13387" ht="25.5" customHeight="1">
      <c r="A13387" t="inlineStr">
        <is>
          <t>huddling</t>
        </is>
      </c>
      <c r="B13387" t="inlineStr">
        <is>
          <t>Effective team huddle in healthcare</t>
        </is>
      </c>
      <c r="C13387"/>
      <c r="D13387"/>
      <c r="E13387" t="inlineStr">
        <is>
          <t>https://www.youtube.com/results?search_query=Effective+team+huddle+in+healthcare&amp;sp=EgQgAXAB</t>
        </is>
      </c>
    </row>
    <row r="13388" ht="25.5" customHeight="1">
      <c r="A13388" t="inlineStr">
        <is>
          <t>huddling</t>
        </is>
      </c>
      <c r="B13388" t="inlineStr">
        <is>
          <t>Importance of huddling in basketball</t>
        </is>
      </c>
      <c r="C13388"/>
      <c r="D13388"/>
      <c r="E13388" t="inlineStr">
        <is>
          <t>https://www.youtube.com/results?search_query=Importance+of+huddling+in+basketball&amp;sp=EgQgAXAB</t>
        </is>
      </c>
    </row>
    <row r="13389" ht="25.5" customHeight="1">
      <c r="A13389" t="inlineStr">
        <is>
          <t>huddling</t>
        </is>
      </c>
      <c r="B13389" t="inlineStr">
        <is>
          <t>Tips on successful huddling in sports</t>
        </is>
      </c>
      <c r="C13389"/>
      <c r="D13389"/>
      <c r="E13389" t="inlineStr">
        <is>
          <t>https://www.youtube.com/results?search_query=Tips+on+successful+huddling+in+sports&amp;sp=EgQgAXAB</t>
        </is>
      </c>
    </row>
    <row r="13390" ht="25.5" customHeight="1">
      <c r="A13390" t="inlineStr">
        <is>
          <t>huddling</t>
        </is>
      </c>
      <c r="B13390" t="inlineStr">
        <is>
          <t>How to lead a company team huddle</t>
        </is>
      </c>
      <c r="C13390"/>
      <c r="D13390"/>
      <c r="E13390" t="inlineStr">
        <is>
          <t>https://www.youtube.com/results?search_query=How+to+lead+a+company+team+huddle&amp;sp=EgQgAXAB</t>
        </is>
      </c>
    </row>
    <row r="13391" ht="25.5" customHeight="1">
      <c r="A13391" t="inlineStr">
        <is>
          <t>huddling</t>
        </is>
      </c>
      <c r="B13391" t="inlineStr">
        <is>
          <t>Huddling for warmth  survival strategies</t>
        </is>
      </c>
      <c r="C13391"/>
      <c r="D13391"/>
      <c r="E13391" t="inlineStr">
        <is>
          <t>https://www.youtube.com/results?search_query=Huddling+for+warmth++survival+strategies&amp;sp=EgQgAXAB</t>
        </is>
      </c>
    </row>
    <row r="13392" ht="25.5" customHeight="1">
      <c r="A13392" t="inlineStr">
        <is>
          <t>huddling</t>
        </is>
      </c>
      <c r="B13392" t="inlineStr">
        <is>
          <t>The science behind animals huddling for heat</t>
        </is>
      </c>
      <c r="C13392"/>
      <c r="D13392"/>
      <c r="E13392" t="inlineStr">
        <is>
          <t>https://www.youtube.com/results?search_query=The+science+behind+animals+huddling+for+heat&amp;sp=EgQgAXAB</t>
        </is>
      </c>
    </row>
    <row r="13393" ht="25.5" customHeight="1">
      <c r="A13393" t="inlineStr">
        <is>
          <t>huddling</t>
        </is>
      </c>
      <c r="B13393" t="inlineStr">
        <is>
          <t>Coaching kids  teaching huddling in baseball</t>
        </is>
      </c>
      <c r="C13393"/>
      <c r="D13393"/>
      <c r="E13393" t="inlineStr">
        <is>
          <t>https://www.youtube.com/results?search_query=Coaching+kids++teaching+huddling+in+baseball&amp;sp=EgQgAXAB</t>
        </is>
      </c>
    </row>
    <row r="13394" ht="25.5" customHeight="1">
      <c r="A13394" t="inlineStr">
        <is>
          <t>american football</t>
        </is>
      </c>
      <c r="B13394" t="inlineStr">
        <is>
          <t>How to play American football for beginners</t>
        </is>
      </c>
      <c r="C13394"/>
      <c r="D13394"/>
      <c r="E13394" t="inlineStr">
        <is>
          <t>https://www.youtube.com/results?search_query=How+to+play+American+football+for+beginners&amp;sp=EgQgAXAB</t>
        </is>
      </c>
    </row>
    <row r="13395" ht="25.5" customHeight="1">
      <c r="A13395" t="inlineStr">
        <is>
          <t>american football</t>
        </is>
      </c>
      <c r="B13395" t="inlineStr">
        <is>
          <t>Rules of American football explained</t>
        </is>
      </c>
      <c r="C13395"/>
      <c r="D13395"/>
      <c r="E13395" t="inlineStr">
        <is>
          <t>https://www.youtube.com/results?search_query=Rules+of+American+football+explained&amp;sp=EgQgAXAB</t>
        </is>
      </c>
    </row>
    <row r="13396" ht="25.5" customHeight="1">
      <c r="A13396" t="inlineStr">
        <is>
          <t>american football</t>
        </is>
      </c>
      <c r="B13396" t="inlineStr">
        <is>
          <t>Best American football plays of all time</t>
        </is>
      </c>
      <c r="C13396"/>
      <c r="D13396"/>
      <c r="E13396" t="inlineStr">
        <is>
          <t>https://www.youtube.com/results?search_query=Best+American+football+plays+of+all+time&amp;sp=EgQgAXAB</t>
        </is>
      </c>
    </row>
    <row r="13397" ht="25.5" customHeight="1">
      <c r="A13397" t="inlineStr">
        <is>
          <t>american football</t>
        </is>
      </c>
      <c r="B13397" t="inlineStr">
        <is>
          <t>A day in the life of an NFL player</t>
        </is>
      </c>
      <c r="C13397"/>
      <c r="D13397"/>
      <c r="E13397" t="inlineStr">
        <is>
          <t>https://www.youtube.com/results?search_query=A+day+in+the+life+of+an+NFL+player&amp;sp=EgQgAXAB</t>
        </is>
      </c>
    </row>
    <row r="13398" ht="25.5" customHeight="1">
      <c r="A13398" t="inlineStr">
        <is>
          <t>american football</t>
        </is>
      </c>
      <c r="B13398" t="inlineStr">
        <is>
          <t>Understanding American football tactics and strategies</t>
        </is>
      </c>
      <c r="C13398"/>
      <c r="D13398"/>
      <c r="E13398" t="inlineStr">
        <is>
          <t>https://www.youtube.com/results?search_query=Understanding+American+football+tactics+and+strategies&amp;sp=EgQgAXAB</t>
        </is>
      </c>
    </row>
    <row r="13399" ht="25.5" customHeight="1">
      <c r="A13399" t="inlineStr">
        <is>
          <t>american football</t>
        </is>
      </c>
      <c r="B13399" t="inlineStr">
        <is>
          <t>How to train for American football</t>
        </is>
      </c>
      <c r="C13399"/>
      <c r="D13399"/>
      <c r="E13399" t="inlineStr">
        <is>
          <t>https://www.youtube.com/results?search_query=How+to+train+for+American+football&amp;sp=EgQgAXAB</t>
        </is>
      </c>
    </row>
    <row r="13400" ht="25.5" customHeight="1">
      <c r="A13400" t="inlineStr">
        <is>
          <t>american football</t>
        </is>
      </c>
      <c r="B13400" t="inlineStr">
        <is>
          <t>American football college to NFL journey</t>
        </is>
      </c>
      <c r="C13400"/>
      <c r="D13400"/>
      <c r="E13400" t="inlineStr">
        <is>
          <t>https://www.youtube.com/results?search_query=American+football+college+to+NFL+journey&amp;sp=EgQgAXAB</t>
        </is>
      </c>
    </row>
    <row r="13401" ht="25.5" customHeight="1">
      <c r="A13401" t="inlineStr">
        <is>
          <t>american football</t>
        </is>
      </c>
      <c r="B13401" t="inlineStr">
        <is>
          <t>Learning about different positions in American football</t>
        </is>
      </c>
      <c r="C13401"/>
      <c r="D13401"/>
      <c r="E13401" t="inlineStr">
        <is>
          <t>https://www.youtube.com/results?search_query=Learning+about+different+positions+in+American+football&amp;sp=EgQgAXAB</t>
        </is>
      </c>
    </row>
    <row r="13402" ht="25.5" customHeight="1">
      <c r="A13402" t="inlineStr">
        <is>
          <t>american football</t>
        </is>
      </c>
      <c r="B13402" t="inlineStr">
        <is>
          <t>Essential gear for playing American football</t>
        </is>
      </c>
      <c r="C13402"/>
      <c r="D13402"/>
      <c r="E13402" t="inlineStr">
        <is>
          <t>https://www.youtube.com/results?search_query=Essential+gear+for+playing+American+football&amp;sp=EgQgAXAB</t>
        </is>
      </c>
    </row>
    <row r="13403" ht="25.5" customHeight="1">
      <c r="A13403" t="inlineStr">
        <is>
          <t>american football</t>
        </is>
      </c>
      <c r="B13403" t="inlineStr">
        <is>
          <t>Famous American football matches replay</t>
        </is>
      </c>
      <c r="C13403"/>
      <c r="D13403"/>
      <c r="E13403" t="inlineStr">
        <is>
          <t>https://www.youtube.com/results?search_query=Famous+American+football+matches+replay&amp;sp=EgQgAXAB</t>
        </is>
      </c>
    </row>
    <row r="13404" ht="25.5" customHeight="1">
      <c r="A13404" t="inlineStr">
        <is>
          <t>hugging baby</t>
        </is>
      </c>
      <c r="B13404" t="inlineStr">
        <is>
          <t>How to safely hug a baby</t>
        </is>
      </c>
      <c r="C13404"/>
      <c r="D13404"/>
      <c r="E13404" t="inlineStr">
        <is>
          <t>https://www.youtube.com/results?search_query=How+to+safely+hug+a+baby&amp;sp=EgQgAXAB</t>
        </is>
      </c>
    </row>
    <row r="13405" ht="25.5" customHeight="1">
      <c r="A13405" t="inlineStr">
        <is>
          <t>hugging baby</t>
        </is>
      </c>
      <c r="B13405" t="inlineStr">
        <is>
          <t>The right way to hug and hold a baby</t>
        </is>
      </c>
      <c r="C13405"/>
      <c r="D13405"/>
      <c r="E13405" t="inlineStr">
        <is>
          <t>https://www.youtube.com/results?search_query=The+right+way+to+hug+and+hold+a+baby&amp;sp=EgQgAXAB</t>
        </is>
      </c>
    </row>
    <row r="13406" ht="25.5" customHeight="1">
      <c r="A13406" t="inlineStr">
        <is>
          <t>hugging baby</t>
        </is>
      </c>
      <c r="B13406" t="inlineStr">
        <is>
          <t>Day in the life of a baby  Hugging moments</t>
        </is>
      </c>
      <c r="C13406"/>
      <c r="D13406"/>
      <c r="E13406" t="inlineStr">
        <is>
          <t>https://www.youtube.com/results?search_query=Day+in+the+life+of+a+baby++Hugging+moments&amp;sp=EgQgAXAB</t>
        </is>
      </c>
    </row>
    <row r="13407" ht="25.5" customHeight="1">
      <c r="A13407" t="inlineStr">
        <is>
          <t>hugging baby</t>
        </is>
      </c>
      <c r="B13407" t="inlineStr">
        <is>
          <t>Training video on proper baby hugging techniques</t>
        </is>
      </c>
      <c r="C13407"/>
      <c r="D13407"/>
      <c r="E13407" t="inlineStr">
        <is>
          <t>https://www.youtube.com/results?search_query=Training+video+on+proper+baby+hugging+techniques&amp;sp=EgQgAXAB</t>
        </is>
      </c>
    </row>
    <row r="13408" ht="25.5" customHeight="1">
      <c r="A13408" t="inlineStr">
        <is>
          <t>hugging baby</t>
        </is>
      </c>
      <c r="B13408" t="inlineStr">
        <is>
          <t>Bonding with baby: How to hug for comfort</t>
        </is>
      </c>
      <c r="C13408"/>
      <c r="D13408"/>
      <c r="E13408" t="inlineStr">
        <is>
          <t>https://www.youtube.com/results?search_query=Bonding+with+baby:+How+to+hug+for+comfort&amp;sp=EgQgAXAB</t>
        </is>
      </c>
    </row>
    <row r="13409" ht="25.5" customHeight="1">
      <c r="A13409" t="inlineStr">
        <is>
          <t>hugging baby</t>
        </is>
      </c>
      <c r="B13409" t="inlineStr">
        <is>
          <t>Hugging a baby vs toddler: What's the difference?</t>
        </is>
      </c>
      <c r="C13409"/>
      <c r="D13409"/>
      <c r="E13409" t="inlineStr">
        <is>
          <t>https://www.youtube.com/results?search_query=Hugging+a+baby+vs+toddler:+What's+the+difference?&amp;sp=EgQgAXAB</t>
        </is>
      </c>
    </row>
    <row r="13410" ht="25.5" customHeight="1">
      <c r="A13410" t="inlineStr">
        <is>
          <t>hugging baby</t>
        </is>
      </c>
      <c r="B13410" t="inlineStr">
        <is>
          <t>Expert tips on how to hug a newborn baby</t>
        </is>
      </c>
      <c r="C13410"/>
      <c r="D13410"/>
      <c r="E13410" t="inlineStr">
        <is>
          <t>https://www.youtube.com/results?search_query=Expert+tips+on+how+to+hug+a+newborn+baby&amp;sp=EgQgAXAB</t>
        </is>
      </c>
    </row>
    <row r="13411" ht="25.5" customHeight="1">
      <c r="A13411" t="inlineStr">
        <is>
          <t>hugging baby</t>
        </is>
      </c>
      <c r="B13411" t="inlineStr">
        <is>
          <t>Showing affection: Importance of hugging a baby</t>
        </is>
      </c>
      <c r="C13411"/>
      <c r="D13411"/>
      <c r="E13411" t="inlineStr">
        <is>
          <t>https://www.youtube.com/results?search_query=Showing+affection:+Importance+of+hugging+a+baby&amp;sp=EgQgAXAB</t>
        </is>
      </c>
    </row>
    <row r="13412" ht="25.5" customHeight="1">
      <c r="A13412" t="inlineStr">
        <is>
          <t>hugging baby</t>
        </is>
      </c>
      <c r="B13412" t="inlineStr">
        <is>
          <t>Dad's guide: How to hug and soothe a crying baby</t>
        </is>
      </c>
      <c r="C13412"/>
      <c r="D13412"/>
      <c r="E13412" t="inlineStr">
        <is>
          <t>https://www.youtube.com/results?search_query=Dad's+guide:+How+to+hug+and+soothe+a+crying+baby&amp;sp=EgQgAXAB</t>
        </is>
      </c>
    </row>
    <row r="13413" ht="25.5" customHeight="1">
      <c r="A13413" t="inlineStr">
        <is>
          <t>hugging baby</t>
        </is>
      </c>
      <c r="B13413" t="inlineStr">
        <is>
          <t>Do's and don'ts of hugging: Baby edition</t>
        </is>
      </c>
      <c r="C13413"/>
      <c r="D13413"/>
      <c r="E13413" t="inlineStr">
        <is>
          <t>https://www.youtube.com/results?search_query=Do's+and+don'ts+of+hugging:+Baby+edition&amp;sp=EgQgAXAB</t>
        </is>
      </c>
    </row>
    <row r="13414" ht="25.5" customHeight="1">
      <c r="A13414" t="inlineStr">
        <is>
          <t>hula hooping</t>
        </is>
      </c>
      <c r="B13414" t="inlineStr">
        <is>
          <t>How to start hula hooping for beginners</t>
        </is>
      </c>
      <c r="C13414"/>
      <c r="D13414"/>
      <c r="E13414" t="inlineStr">
        <is>
          <t>https://www.youtube.com/results?search_query=How+to+start+hula+hooping+for+beginners&amp;sp=EgQgAXAB</t>
        </is>
      </c>
    </row>
    <row r="13415" ht="25.5" customHeight="1">
      <c r="A13415" t="inlineStr">
        <is>
          <t>hula hooping</t>
        </is>
      </c>
      <c r="B13415" t="inlineStr">
        <is>
          <t>Best hula hooping exercises for weight loss</t>
        </is>
      </c>
      <c r="C13415"/>
      <c r="D13415"/>
      <c r="E13415" t="inlineStr">
        <is>
          <t>https://www.youtube.com/results?search_query=Best+hula+hooping+exercises+for+weight+loss&amp;sp=EgQgAXAB</t>
        </is>
      </c>
    </row>
    <row r="13416" ht="25.5" customHeight="1">
      <c r="A13416" t="inlineStr">
        <is>
          <t>hula hooping</t>
        </is>
      </c>
      <c r="B13416" t="inlineStr">
        <is>
          <t>Day in the life of a professional hula hooper</t>
        </is>
      </c>
      <c r="C13416"/>
      <c r="D13416"/>
      <c r="E13416" t="inlineStr">
        <is>
          <t>https://www.youtube.com/results?search_query=Day+in+the+life+of+a+professional+hula+hooper&amp;sp=EgQgAXAB</t>
        </is>
      </c>
    </row>
    <row r="13417" ht="25.5" customHeight="1">
      <c r="A13417" t="inlineStr">
        <is>
          <t>hula hooping</t>
        </is>
      </c>
      <c r="B13417" t="inlineStr">
        <is>
          <t>Advanced hula hooping tricks and techniques</t>
        </is>
      </c>
      <c r="C13417"/>
      <c r="D13417"/>
      <c r="E13417" t="inlineStr">
        <is>
          <t>https://www.youtube.com/results?search_query=Advanced+hula+hooping+tricks+and+techniques&amp;sp=EgQgAXAB</t>
        </is>
      </c>
    </row>
    <row r="13418" ht="25.5" customHeight="1">
      <c r="A13418" t="inlineStr">
        <is>
          <t>hula hooping</t>
        </is>
      </c>
      <c r="B13418" t="inlineStr">
        <is>
          <t>Beneficial hula hooping workout routines</t>
        </is>
      </c>
      <c r="C13418"/>
      <c r="D13418"/>
      <c r="E13418" t="inlineStr">
        <is>
          <t>https://www.youtube.com/results?search_query=Beneficial+hula+hooping+workout+routines&amp;sp=EgQgAXAB</t>
        </is>
      </c>
    </row>
    <row r="13419" ht="25.5" customHeight="1">
      <c r="A13419" t="inlineStr">
        <is>
          <t>hula hooping</t>
        </is>
      </c>
      <c r="B13419" t="inlineStr">
        <is>
          <t>Differences between different types of hula hoops</t>
        </is>
      </c>
      <c r="C13419"/>
      <c r="D13419"/>
      <c r="E13419" t="inlineStr">
        <is>
          <t>https://www.youtube.com/results?search_query=Differences+between+different+types+of+hula+hoops&amp;sp=EgQgAXAB</t>
        </is>
      </c>
    </row>
    <row r="13420" ht="25.5" customHeight="1">
      <c r="A13420" t="inlineStr">
        <is>
          <t>hula hooping</t>
        </is>
      </c>
      <c r="B13420" t="inlineStr">
        <is>
          <t>How to make your own hula hoop at home</t>
        </is>
      </c>
      <c r="C13420"/>
      <c r="D13420"/>
      <c r="E13420" t="inlineStr">
        <is>
          <t>https://www.youtube.com/results?search_query=How+to+make+your+own+hula+hoop+at+home&amp;sp=EgQgAXAB</t>
        </is>
      </c>
    </row>
    <row r="13421" ht="25.5" customHeight="1">
      <c r="A13421" t="inlineStr">
        <is>
          <t>hula hooping</t>
        </is>
      </c>
      <c r="B13421" t="inlineStr">
        <is>
          <t>Hula hooping for improving balance and flexibility</t>
        </is>
      </c>
      <c r="C13421"/>
      <c r="D13421"/>
      <c r="E13421" t="inlineStr">
        <is>
          <t>https://www.youtube.com/results?search_query=Hula+hooping+for+improving+balance+and+flexibility&amp;sp=EgQgAXAB</t>
        </is>
      </c>
    </row>
    <row r="13422" ht="25.5" customHeight="1">
      <c r="A13422" t="inlineStr">
        <is>
          <t>hula hooping</t>
        </is>
      </c>
      <c r="B13422" t="inlineStr">
        <is>
          <t>Hula hooping championships: best performances</t>
        </is>
      </c>
      <c r="C13422"/>
      <c r="D13422"/>
      <c r="E13422" t="inlineStr">
        <is>
          <t>https://www.youtube.com/results?search_query=Hula+hooping+championships:+best+performances&amp;sp=EgQgAXAB</t>
        </is>
      </c>
    </row>
    <row r="13423" ht="25.5" customHeight="1">
      <c r="A13423" t="inlineStr">
        <is>
          <t>hula hooping</t>
        </is>
      </c>
      <c r="B13423" t="inlineStr">
        <is>
          <t>World record for marathon hula hooping</t>
        </is>
      </c>
      <c r="C13423"/>
      <c r="D13423"/>
      <c r="E13423" t="inlineStr">
        <is>
          <t>https://www.youtube.com/results?search_query=World+record+for+marathon+hula+hooping&amp;sp=EgQgAXAB</t>
        </is>
      </c>
    </row>
    <row r="13424" ht="25.5" customHeight="1">
      <c r="A13424" t="inlineStr">
        <is>
          <t>hurling sport</t>
        </is>
      </c>
      <c r="B13424" t="inlineStr">
        <is>
          <t>Basics of hurling sport</t>
        </is>
      </c>
      <c r="C13424"/>
      <c r="D13424"/>
      <c r="E13424" t="inlineStr">
        <is>
          <t>https://www.youtube.com/results?search_query=Basics+of+hurling+sport&amp;sp=EgQgAXAB</t>
        </is>
      </c>
    </row>
    <row r="13425" ht="25.5" customHeight="1">
      <c r="A13425" t="inlineStr">
        <is>
          <t>hurling sport</t>
        </is>
      </c>
      <c r="B13425" t="inlineStr">
        <is>
          <t>How to play hurling sport</t>
        </is>
      </c>
      <c r="C13425"/>
      <c r="D13425"/>
      <c r="E13425" t="inlineStr">
        <is>
          <t>https://www.youtube.com/results?search_query=How+to+play+hurling+sport&amp;sp=EgQgAXAB</t>
        </is>
      </c>
    </row>
    <row r="13426" ht="25.5" customHeight="1">
      <c r="A13426" t="inlineStr">
        <is>
          <t>hurling sport</t>
        </is>
      </c>
      <c r="B13426" t="inlineStr">
        <is>
          <t>Hurling sport tutorial</t>
        </is>
      </c>
      <c r="C13426"/>
      <c r="D13426"/>
      <c r="E13426" t="inlineStr">
        <is>
          <t>https://www.youtube.com/results?search_query=Hurling+sport+tutorial&amp;sp=EgQgAXAB</t>
        </is>
      </c>
    </row>
    <row r="13427" ht="25.5" customHeight="1">
      <c r="A13427" t="inlineStr">
        <is>
          <t>hurling sport</t>
        </is>
      </c>
      <c r="B13427" t="inlineStr">
        <is>
          <t>Hurling sport match highlights</t>
        </is>
      </c>
      <c r="C13427"/>
      <c r="D13427"/>
      <c r="E13427" t="inlineStr">
        <is>
          <t>https://www.youtube.com/results?search_query=Hurling+sport+match+highlights&amp;sp=EgQgAXAB</t>
        </is>
      </c>
    </row>
    <row r="13428" ht="25.5" customHeight="1">
      <c r="A13428" t="inlineStr">
        <is>
          <t>hurling sport</t>
        </is>
      </c>
      <c r="B13428" t="inlineStr">
        <is>
          <t>Hurling sport drills and techniques</t>
        </is>
      </c>
      <c r="C13428"/>
      <c r="D13428"/>
      <c r="E13428" t="inlineStr">
        <is>
          <t>https://www.youtube.com/results?search_query=Hurling+sport+drills+and+techniques&amp;sp=EgQgAXAB</t>
        </is>
      </c>
    </row>
    <row r="13429" ht="25.5" customHeight="1">
      <c r="A13429" t="inlineStr">
        <is>
          <t>hurling sport</t>
        </is>
      </c>
      <c r="B13429" t="inlineStr">
        <is>
          <t>Rules of hurling sport explained</t>
        </is>
      </c>
      <c r="C13429"/>
      <c r="D13429"/>
      <c r="E13429" t="inlineStr">
        <is>
          <t>https://www.youtube.com/results?search_query=Rules+of+hurling+sport+explained&amp;sp=EgQgAXAB</t>
        </is>
      </c>
    </row>
    <row r="13430" ht="25.5" customHeight="1">
      <c r="A13430" t="inlineStr">
        <is>
          <t>hurling sport</t>
        </is>
      </c>
      <c r="B13430" t="inlineStr">
        <is>
          <t>Beginners guide to hurling sport</t>
        </is>
      </c>
      <c r="C13430"/>
      <c r="D13430"/>
      <c r="E13430" t="inlineStr">
        <is>
          <t>https://www.youtube.com/results?search_query=Beginners+guide+to+hurling+sport&amp;sp=EgQgAXAB</t>
        </is>
      </c>
    </row>
    <row r="13431" ht="25.5" customHeight="1">
      <c r="A13431" t="inlineStr">
        <is>
          <t>hurling sport</t>
        </is>
      </c>
      <c r="B13431" t="inlineStr">
        <is>
          <t>Day in the life of a hurling sport player</t>
        </is>
      </c>
      <c r="C13431"/>
      <c r="D13431"/>
      <c r="E13431" t="inlineStr">
        <is>
          <t>https://www.youtube.com/results?search_query=Day+in+the+life+of+a+hurling+sport+player&amp;sp=EgQgAXAB</t>
        </is>
      </c>
    </row>
    <row r="13432" ht="25.5" customHeight="1">
      <c r="A13432" t="inlineStr">
        <is>
          <t>hurling sport</t>
        </is>
      </c>
      <c r="B13432" t="inlineStr">
        <is>
          <t>Professional hurling sport matches</t>
        </is>
      </c>
      <c r="C13432"/>
      <c r="D13432"/>
      <c r="E13432" t="inlineStr">
        <is>
          <t>https://www.youtube.com/results?search_query=Professional+hurling+sport+matches&amp;sp=EgQgAXAB</t>
        </is>
      </c>
    </row>
    <row r="13433" ht="25.5" customHeight="1">
      <c r="A13433" t="inlineStr">
        <is>
          <t>hurling sport</t>
        </is>
      </c>
      <c r="B13433" t="inlineStr">
        <is>
          <t>Best hurling sport moments</t>
        </is>
      </c>
      <c r="C13433"/>
      <c r="D13433"/>
      <c r="E13433" t="inlineStr">
        <is>
          <t>https://www.youtube.com/results?search_query=Best+hurling+sport+moments&amp;sp=EgQgAXAB</t>
        </is>
      </c>
    </row>
    <row r="13434" ht="25.5" customHeight="1">
      <c r="A13434" t="inlineStr">
        <is>
          <t>ironing hair</t>
        </is>
      </c>
      <c r="B13434" t="inlineStr">
        <is>
          <t>How to iron hair for beginners</t>
        </is>
      </c>
      <c r="C13434"/>
      <c r="D13434"/>
      <c r="E13434" t="inlineStr">
        <is>
          <t>https://www.youtube.com/results?search_query=How+to+iron+hair+for+beginners&amp;sp=EgQgAXAB</t>
        </is>
      </c>
    </row>
    <row r="13435" ht="25.5" customHeight="1">
      <c r="A13435" t="inlineStr">
        <is>
          <t>ironing hair</t>
        </is>
      </c>
      <c r="B13435" t="inlineStr">
        <is>
          <t>DIY hair ironing tutorial</t>
        </is>
      </c>
      <c r="C13435"/>
      <c r="D13435"/>
      <c r="E13435" t="inlineStr">
        <is>
          <t>https://www.youtube.com/results?search_query=DIY+hair+ironing+tutorial&amp;sp=EgQgAXAB</t>
        </is>
      </c>
    </row>
    <row r="13436" ht="25.5" customHeight="1">
      <c r="A13436" t="inlineStr">
        <is>
          <t>ironing hair</t>
        </is>
      </c>
      <c r="B13436" t="inlineStr">
        <is>
          <t>Day in the life of a hairstylist ironing hair</t>
        </is>
      </c>
      <c r="C13436"/>
      <c r="D13436"/>
      <c r="E13436" t="inlineStr">
        <is>
          <t>https://www.youtube.com/results?search_query=Day+in+the+life+of+a+hairstylist+ironing+hair&amp;sp=EgQgAXAB</t>
        </is>
      </c>
    </row>
    <row r="13437" ht="25.5" customHeight="1">
      <c r="A13437" t="inlineStr">
        <is>
          <t>ironing hair</t>
        </is>
      </c>
      <c r="B13437" t="inlineStr">
        <is>
          <t>Ironing hair techniques for straightening</t>
        </is>
      </c>
      <c r="C13437"/>
      <c r="D13437"/>
      <c r="E13437" t="inlineStr">
        <is>
          <t>https://www.youtube.com/results?search_query=Ironing+hair+techniques+for+straightening&amp;sp=EgQgAXAB</t>
        </is>
      </c>
    </row>
    <row r="13438" ht="25.5" customHeight="1">
      <c r="A13438" t="inlineStr">
        <is>
          <t>ironing hair</t>
        </is>
      </c>
      <c r="B13438" t="inlineStr">
        <is>
          <t>Professionally Ironing curly to straight hair</t>
        </is>
      </c>
      <c r="C13438"/>
      <c r="D13438"/>
      <c r="E13438" t="inlineStr">
        <is>
          <t>https://www.youtube.com/results?search_query=Professionally+Ironing+curly+to+straight+hair&amp;sp=EgQgAXAB</t>
        </is>
      </c>
    </row>
    <row r="13439" ht="25.5" customHeight="1">
      <c r="A13439" t="inlineStr">
        <is>
          <t>ironing hair</t>
        </is>
      </c>
      <c r="B13439" t="inlineStr">
        <is>
          <t>Ironing hair without damaging it</t>
        </is>
      </c>
      <c r="C13439"/>
      <c r="D13439"/>
      <c r="E13439" t="inlineStr">
        <is>
          <t>https://www.youtube.com/results?search_query=Ironing+hair+without+damaging+it&amp;sp=EgQgAXAB</t>
        </is>
      </c>
    </row>
    <row r="13440" ht="25.5" customHeight="1">
      <c r="A13440" t="inlineStr">
        <is>
          <t>ironing hair</t>
        </is>
      </c>
      <c r="B13440" t="inlineStr">
        <is>
          <t>Celebrity hairstylist ironing hair tutorial</t>
        </is>
      </c>
      <c r="C13440"/>
      <c r="D13440"/>
      <c r="E13440" t="inlineStr">
        <is>
          <t>https://www.youtube.com/results?search_query=Celebrity+hairstylist+ironing+hair+tutorial&amp;sp=EgQgAXAB</t>
        </is>
      </c>
    </row>
    <row r="13441" ht="25.5" customHeight="1">
      <c r="A13441" t="inlineStr">
        <is>
          <t>ironing hair</t>
        </is>
      </c>
      <c r="B13441" t="inlineStr">
        <is>
          <t>Haircare tips when ironing hair</t>
        </is>
      </c>
      <c r="C13441"/>
      <c r="D13441"/>
      <c r="E13441" t="inlineStr">
        <is>
          <t>https://www.youtube.com/results?search_query=Haircare+tips+when+ironing+hair&amp;sp=EgQgAXAB</t>
        </is>
      </c>
    </row>
    <row r="13442" ht="25.5" customHeight="1">
      <c r="A13442" t="inlineStr">
        <is>
          <t>ironing hair</t>
        </is>
      </c>
      <c r="B13442" t="inlineStr">
        <is>
          <t>Best hair ironing products review</t>
        </is>
      </c>
      <c r="C13442"/>
      <c r="D13442"/>
      <c r="E13442" t="inlineStr">
        <is>
          <t>https://www.youtube.com/results?search_query=Best+hair+ironing+products+review&amp;sp=EgQgAXAB</t>
        </is>
      </c>
    </row>
    <row r="13443" ht="25.5" customHeight="1">
      <c r="A13443" t="inlineStr">
        <is>
          <t>ironing hair</t>
        </is>
      </c>
      <c r="B13443" t="inlineStr">
        <is>
          <t>Safety precautions during hair ironing</t>
        </is>
      </c>
      <c r="C13443"/>
      <c r="D13443"/>
      <c r="E13443" t="inlineStr">
        <is>
          <t>https://www.youtube.com/results?search_query=Safety+precautions+during+hair+ironing&amp;sp=EgQgAXAB</t>
        </is>
      </c>
    </row>
    <row r="13444" ht="25.5" customHeight="1">
      <c r="A13444" t="inlineStr">
        <is>
          <t>javelin throw</t>
        </is>
      </c>
      <c r="B13444" t="inlineStr">
        <is>
          <t>How to throw a javelin for beginners</t>
        </is>
      </c>
      <c r="C13444"/>
      <c r="D13444"/>
      <c r="E13444" t="inlineStr">
        <is>
          <t>https://www.youtube.com/results?search_query=How+to+throw+a+javelin+for+beginners&amp;sp=EgQgAXAB</t>
        </is>
      </c>
    </row>
    <row r="13445" ht="25.5" customHeight="1">
      <c r="A13445" t="inlineStr">
        <is>
          <t>javelin throw</t>
        </is>
      </c>
      <c r="B13445" t="inlineStr">
        <is>
          <t>Proper technique for javelin throw</t>
        </is>
      </c>
      <c r="C13445"/>
      <c r="D13445"/>
      <c r="E13445" t="inlineStr">
        <is>
          <t>https://www.youtube.com/results?search_query=Proper+technique+for+javelin+throw&amp;sp=EgQgAXAB</t>
        </is>
      </c>
    </row>
    <row r="13446" ht="25.5" customHeight="1">
      <c r="A13446" t="inlineStr">
        <is>
          <t>javelin throw</t>
        </is>
      </c>
      <c r="B13446" t="inlineStr">
        <is>
          <t>Day in the life of a javelin thrower</t>
        </is>
      </c>
      <c r="C13446"/>
      <c r="D13446"/>
      <c r="E13446" t="inlineStr">
        <is>
          <t>https://www.youtube.com/results?search_query=Day+in+the+life+of+a+javelin+thrower&amp;sp=EgQgAXAB</t>
        </is>
      </c>
    </row>
    <row r="13447" ht="25.5" customHeight="1">
      <c r="A13447" t="inlineStr">
        <is>
          <t>javelin throw</t>
        </is>
      </c>
      <c r="B13447" t="inlineStr">
        <is>
          <t>Javelin throwing workout and training routine</t>
        </is>
      </c>
      <c r="C13447"/>
      <c r="D13447"/>
      <c r="E13447" t="inlineStr">
        <is>
          <t>https://www.youtube.com/results?search_query=Javelin+throwing+workout+and+training+routine&amp;sp=EgQgAXAB</t>
        </is>
      </c>
    </row>
    <row r="13448" ht="25.5" customHeight="1">
      <c r="A13448" t="inlineStr">
        <is>
          <t>javelin throw</t>
        </is>
      </c>
      <c r="B13448" t="inlineStr">
        <is>
          <t>Olympic javelin throw highlights</t>
        </is>
      </c>
      <c r="C13448"/>
      <c r="D13448"/>
      <c r="E13448" t="inlineStr">
        <is>
          <t>https://www.youtube.com/results?search_query=Olympic+javelin+throw+highlights&amp;sp=EgQgAXAB</t>
        </is>
      </c>
    </row>
    <row r="13449" ht="25.5" customHeight="1">
      <c r="A13449" t="inlineStr">
        <is>
          <t>javelin throw</t>
        </is>
      </c>
      <c r="B13449" t="inlineStr">
        <is>
          <t>Improving your javelin throw technique</t>
        </is>
      </c>
      <c r="C13449"/>
      <c r="D13449"/>
      <c r="E13449" t="inlineStr">
        <is>
          <t>https://www.youtube.com/results?search_query=Improving+your+javelin+throw+technique&amp;sp=EgQgAXAB</t>
        </is>
      </c>
    </row>
    <row r="13450" ht="25.5" customHeight="1">
      <c r="A13450" t="inlineStr">
        <is>
          <t>javelin throw</t>
        </is>
      </c>
      <c r="B13450" t="inlineStr">
        <is>
          <t>Common mistakes in javelin throw</t>
        </is>
      </c>
      <c r="C13450"/>
      <c r="D13450"/>
      <c r="E13450" t="inlineStr">
        <is>
          <t>https://www.youtube.com/results?search_query=Common+mistakes+in+javelin+throw&amp;sp=EgQgAXAB</t>
        </is>
      </c>
    </row>
    <row r="13451" ht="25.5" customHeight="1">
      <c r="A13451" t="inlineStr">
        <is>
          <t>javelin throw</t>
        </is>
      </c>
      <c r="B13451" t="inlineStr">
        <is>
          <t>World record javelin throws</t>
        </is>
      </c>
      <c r="C13451"/>
      <c r="D13451"/>
      <c r="E13451" t="inlineStr">
        <is>
          <t>https://www.youtube.com/results?search_query=World+record+javelin+throws&amp;sp=EgQgAXAB</t>
        </is>
      </c>
    </row>
    <row r="13452" ht="25.5" customHeight="1">
      <c r="A13452" t="inlineStr">
        <is>
          <t>javelin throw</t>
        </is>
      </c>
      <c r="B13452" t="inlineStr">
        <is>
          <t>Behind the scenes of a javelin throw competition</t>
        </is>
      </c>
      <c r="C13452"/>
      <c r="D13452"/>
      <c r="E13452" t="inlineStr">
        <is>
          <t>https://www.youtube.com/results?search_query=Behind+the+scenes+of+a+javelin+throw+competition&amp;sp=EgQgAXAB</t>
        </is>
      </c>
    </row>
    <row r="13453" ht="25.5" customHeight="1">
      <c r="A13453" t="inlineStr">
        <is>
          <t>javelin throw</t>
        </is>
      </c>
      <c r="B13453" t="inlineStr">
        <is>
          <t>Biomechanics of a javelin throw</t>
        </is>
      </c>
      <c r="C13453"/>
      <c r="D13453"/>
      <c r="E13453" t="inlineStr">
        <is>
          <t>https://www.youtube.com/results?search_query=Biomechanics+of+a+javelin+throw&amp;sp=EgQgAXAB</t>
        </is>
      </c>
    </row>
    <row r="13454" ht="25.5" customHeight="1">
      <c r="A13454" t="inlineStr">
        <is>
          <t>jumping into pool</t>
        </is>
      </c>
      <c r="B13454" t="inlineStr">
        <is>
          <t>How to jump into a pool safely</t>
        </is>
      </c>
      <c r="C13454"/>
      <c r="D13454"/>
      <c r="E13454" t="inlineStr">
        <is>
          <t>https://www.youtube.com/results?search_query=How+to+jump+into+a+pool+safely&amp;sp=EgQgAXAB</t>
        </is>
      </c>
    </row>
    <row r="13455" ht="25.5" customHeight="1">
      <c r="A13455" t="inlineStr">
        <is>
          <t>jumping into pool</t>
        </is>
      </c>
      <c r="B13455" t="inlineStr">
        <is>
          <t>Different ways to jump into a pool</t>
        </is>
      </c>
      <c r="C13455"/>
      <c r="D13455"/>
      <c r="E13455" t="inlineStr">
        <is>
          <t>https://www.youtube.com/results?search_query=Different+ways+to+jump+into+a+pool&amp;sp=EgQgAXAB</t>
        </is>
      </c>
    </row>
    <row r="13456" ht="25.5" customHeight="1">
      <c r="A13456" t="inlineStr">
        <is>
          <t>jumping into pool</t>
        </is>
      </c>
      <c r="B13456" t="inlineStr">
        <is>
          <t>Tips for jumping into a pool</t>
        </is>
      </c>
      <c r="C13456"/>
      <c r="D13456"/>
      <c r="E13456" t="inlineStr">
        <is>
          <t>https://www.youtube.com/results?search_query=Tips+for+jumping+into+a+pool&amp;sp=EgQgAXAB</t>
        </is>
      </c>
    </row>
    <row r="13457" ht="25.5" customHeight="1">
      <c r="A13457" t="inlineStr">
        <is>
          <t>jumping into pool</t>
        </is>
      </c>
      <c r="B13457" t="inlineStr">
        <is>
          <t>Jumping into a pool for beginners</t>
        </is>
      </c>
      <c r="C13457"/>
      <c r="D13457"/>
      <c r="E13457" t="inlineStr">
        <is>
          <t>https://www.youtube.com/results?search_query=Jumping+into+a+pool+for+beginners&amp;sp=EgQgAXAB</t>
        </is>
      </c>
    </row>
    <row r="13458" ht="25.5" customHeight="1">
      <c r="A13458" t="inlineStr">
        <is>
          <t>jumping into pool</t>
        </is>
      </c>
      <c r="B13458" t="inlineStr">
        <is>
          <t>Professional swimmers jumping into pool</t>
        </is>
      </c>
      <c r="C13458"/>
      <c r="D13458"/>
      <c r="E13458" t="inlineStr">
        <is>
          <t>https://www.youtube.com/results?search_query=Professional+swimmers+jumping+into+pool&amp;sp=EgQgAXAB</t>
        </is>
      </c>
    </row>
    <row r="13459" ht="25.5" customHeight="1">
      <c r="A13459" t="inlineStr">
        <is>
          <t>jumping into pool</t>
        </is>
      </c>
      <c r="B13459" t="inlineStr">
        <is>
          <t>Compilation of best pool jumping stunts</t>
        </is>
      </c>
      <c r="C13459"/>
      <c r="D13459"/>
      <c r="E13459" t="inlineStr">
        <is>
          <t>https://www.youtube.com/results?search_query=Compilation+of+best+pool+jumping+stunts&amp;sp=EgQgAXAB</t>
        </is>
      </c>
    </row>
    <row r="13460" ht="25.5" customHeight="1">
      <c r="A13460" t="inlineStr">
        <is>
          <t>jumping into pool</t>
        </is>
      </c>
      <c r="B13460" t="inlineStr">
        <is>
          <t>Best techniques for jumping into a pool</t>
        </is>
      </c>
      <c r="C13460"/>
      <c r="D13460"/>
      <c r="E13460" t="inlineStr">
        <is>
          <t>https://www.youtube.com/results?search_query=Best+techniques+for+jumping+into+a+pool&amp;sp=EgQgAXAB</t>
        </is>
      </c>
    </row>
    <row r="13461" ht="25.5" customHeight="1">
      <c r="A13461" t="inlineStr">
        <is>
          <t>jumping into pool</t>
        </is>
      </c>
      <c r="B13461" t="inlineStr">
        <is>
          <t>Training videos for jumping into a pool</t>
        </is>
      </c>
      <c r="C13461"/>
      <c r="D13461"/>
      <c r="E13461" t="inlineStr">
        <is>
          <t>https://www.youtube.com/results?search_query=Training+videos+for+jumping+into+a+pool&amp;sp=EgQgAXAB</t>
        </is>
      </c>
    </row>
    <row r="13462" ht="25.5" customHeight="1">
      <c r="A13462" t="inlineStr">
        <is>
          <t>jumping into pool</t>
        </is>
      </c>
      <c r="B13462" t="inlineStr">
        <is>
          <t>Day in the life of a diving coach  jumping into pool</t>
        </is>
      </c>
      <c r="C13462"/>
      <c r="D13462"/>
      <c r="E13462" t="inlineStr">
        <is>
          <t>https://www.youtube.com/results?search_query=Day+in+the+life+of+a+diving+coach++jumping+into+pool&amp;sp=EgQgAXAB</t>
        </is>
      </c>
    </row>
    <row r="13463" ht="25.5" customHeight="1">
      <c r="A13463" t="inlineStr">
        <is>
          <t>jumping into pool</t>
        </is>
      </c>
      <c r="B13463" t="inlineStr">
        <is>
          <t>Mistakes to avoid when jumping into a pool</t>
        </is>
      </c>
      <c r="C13463"/>
      <c r="D13463"/>
      <c r="E13463" t="inlineStr">
        <is>
          <t>https://www.youtube.com/results?search_query=Mistakes+to+avoid+when+jumping+into+a+pool&amp;sp=EgQgAXAB</t>
        </is>
      </c>
    </row>
    <row r="13464" ht="25.5" customHeight="1">
      <c r="A13464" t="inlineStr">
        <is>
          <t>mountain biking</t>
        </is>
      </c>
      <c r="B13464" t="inlineStr">
        <is>
          <t>How to start mountain biking for beginners tutorial</t>
        </is>
      </c>
      <c r="C13464"/>
      <c r="D13464"/>
      <c r="E13464" t="inlineStr">
        <is>
          <t>https://www.youtube.com/results?search_query=How+to+start+mountain+biking+for+beginners+tutorial&amp;sp=EgQgAXAB</t>
        </is>
      </c>
    </row>
    <row r="13465" ht="25.5" customHeight="1">
      <c r="A13465" t="inlineStr">
        <is>
          <t>mountain biking</t>
        </is>
      </c>
      <c r="B13465" t="inlineStr">
        <is>
          <t>Essential mountain biking skills and techniques to learn</t>
        </is>
      </c>
      <c r="C13465"/>
      <c r="D13465"/>
      <c r="E13465" t="inlineStr">
        <is>
          <t>https://www.youtube.com/results?search_query=Essential+mountain+biking+skills+and+techniques+to+learn&amp;sp=EgQgAXAB</t>
        </is>
      </c>
    </row>
    <row r="13466" ht="25.5" customHeight="1">
      <c r="A13466" t="inlineStr">
        <is>
          <t>mountain biking</t>
        </is>
      </c>
      <c r="B13466" t="inlineStr">
        <is>
          <t>Top 10 most breathtaking mountain biking trails:</t>
        </is>
      </c>
      <c r="C13466"/>
      <c r="D13466"/>
      <c r="E13466" t="inlineStr">
        <is>
          <t>https://www.youtube.com/results?search_query=Top+10+most+breathtaking+mountain+biking+trails:&amp;sp=EgQgAXAB</t>
        </is>
      </c>
    </row>
    <row r="13467" ht="25.5" customHeight="1">
      <c r="A13467" t="inlineStr">
        <is>
          <t>mountain biking</t>
        </is>
      </c>
      <c r="B13467" t="inlineStr">
        <is>
          <t>Mountain biking safety tips and equipment</t>
        </is>
      </c>
      <c r="C13467"/>
      <c r="D13467"/>
      <c r="E13467" t="inlineStr">
        <is>
          <t>https://www.youtube.com/results?search_query=Mountain+biking+safety+tips+and+equipment&amp;sp=EgQgAXAB</t>
        </is>
      </c>
    </row>
    <row r="13468" ht="25.5" customHeight="1">
      <c r="A13468" t="inlineStr">
        <is>
          <t>mountain biking</t>
        </is>
      </c>
      <c r="B13468" t="inlineStr">
        <is>
          <t>Day in the life of a professional mountain biker</t>
        </is>
      </c>
      <c r="C13468"/>
      <c r="D13468"/>
      <c r="E13468" t="inlineStr">
        <is>
          <t>https://www.youtube.com/results?search_query=Day+in+the+life+of+a+professional+mountain+biker&amp;sp=EgQgAXAB</t>
        </is>
      </c>
    </row>
    <row r="13469" ht="25.5" customHeight="1">
      <c r="A13469" t="inlineStr">
        <is>
          <t>mountain biking</t>
        </is>
      </c>
      <c r="B13469" t="inlineStr">
        <is>
          <t>Downhill mountain biking: Expert tips and advice</t>
        </is>
      </c>
      <c r="C13469"/>
      <c r="D13469"/>
      <c r="E13469" t="inlineStr">
        <is>
          <t>https://www.youtube.com/results?search_query=Downhill+mountain+biking:+Expert+tips+and+advice&amp;sp=EgQgAXAB</t>
        </is>
      </c>
    </row>
    <row r="13470" ht="25.5" customHeight="1">
      <c r="A13470" t="inlineStr">
        <is>
          <t>mountain biking</t>
        </is>
      </c>
      <c r="B13470" t="inlineStr">
        <is>
          <t>Crosscountry mountain biking: How to and training techniques</t>
        </is>
      </c>
      <c r="C13470"/>
      <c r="D13470"/>
      <c r="E13470" t="inlineStr">
        <is>
          <t>https://www.youtube.com/results?search_query=Crosscountry+mountain+biking:+How+to+and+training+techniques&amp;sp=EgQgAXAB</t>
        </is>
      </c>
    </row>
    <row r="13471" ht="25.5" customHeight="1">
      <c r="A13471" t="inlineStr">
        <is>
          <t>mountain biking</t>
        </is>
      </c>
      <c r="B13471" t="inlineStr">
        <is>
          <t>How to choose and set up a mountain bike</t>
        </is>
      </c>
      <c r="C13471"/>
      <c r="D13471"/>
      <c r="E13471" t="inlineStr">
        <is>
          <t>https://www.youtube.com/results?search_query=How+to+choose+and+set+up+a+mountain+bike&amp;sp=EgQgAXAB</t>
        </is>
      </c>
    </row>
    <row r="13472" ht="25.5" customHeight="1">
      <c r="A13472" t="inlineStr">
        <is>
          <t>mountain biking</t>
        </is>
      </c>
      <c r="B13472" t="inlineStr">
        <is>
          <t>Epic mountain biking races and competitions highlights</t>
        </is>
      </c>
      <c r="C13472"/>
      <c r="D13472"/>
      <c r="E13472" t="inlineStr">
        <is>
          <t>https://www.youtube.com/results?search_query=Epic+mountain+biking+races+and+competitions+highlights&amp;sp=EgQgAXAB</t>
        </is>
      </c>
    </row>
    <row r="13473" ht="25.5" customHeight="1">
      <c r="A13473" t="inlineStr">
        <is>
          <t>mountain biking</t>
        </is>
      </c>
      <c r="B13473" t="inlineStr">
        <is>
          <t>Fix and maintain your mountain bike: DIY tutorial</t>
        </is>
      </c>
      <c r="C13473"/>
      <c r="D13473"/>
      <c r="E13473" t="inlineStr">
        <is>
          <t>https://www.youtube.com/results?search_query=Fix+and+maintain+your+mountain+bike:+DIY+tutorial&amp;sp=EgQgAXAB</t>
        </is>
      </c>
    </row>
    <row r="13474" ht="25.5" customHeight="1">
      <c r="A13474" t="inlineStr">
        <is>
          <t>jumping bicycle</t>
        </is>
      </c>
      <c r="B13474" t="inlineStr">
        <is>
          <t>How to jump on a bicycle tutorial</t>
        </is>
      </c>
      <c r="C13474"/>
      <c r="D13474"/>
      <c r="E13474" t="inlineStr">
        <is>
          <t>https://www.youtube.com/results?search_query=How+to+jump+on+a+bicycle+tutorial&amp;sp=EgQgAXAB</t>
        </is>
      </c>
    </row>
    <row r="13475" ht="25.5" customHeight="1">
      <c r="A13475" t="inlineStr">
        <is>
          <t>jumping bicycle</t>
        </is>
      </c>
      <c r="B13475" t="inlineStr">
        <is>
          <t>BMX bike jumping tricks and tips</t>
        </is>
      </c>
      <c r="C13475"/>
      <c r="D13475"/>
      <c r="E13475" t="inlineStr">
        <is>
          <t>https://www.youtube.com/results?search_query=BMX+bike+jumping+tricks+and+tips&amp;sp=EgQgAXAB</t>
        </is>
      </c>
    </row>
    <row r="13476" ht="25.5" customHeight="1">
      <c r="A13476" t="inlineStr">
        <is>
          <t>jumping bicycle</t>
        </is>
      </c>
      <c r="B13476" t="inlineStr">
        <is>
          <t>Bicycle jumping step by step guide</t>
        </is>
      </c>
      <c r="C13476"/>
      <c r="D13476"/>
      <c r="E13476" t="inlineStr">
        <is>
          <t>https://www.youtube.com/results?search_query=Bicycle+jumping+step+by+step+guide&amp;sp=EgQgAXAB</t>
        </is>
      </c>
    </row>
    <row r="13477" ht="25.5" customHeight="1">
      <c r="A13477" t="inlineStr">
        <is>
          <t>jumping bicycle</t>
        </is>
      </c>
      <c r="B13477" t="inlineStr">
        <is>
          <t>Day in the life of a professional BMX jumper</t>
        </is>
      </c>
      <c r="C13477"/>
      <c r="D13477"/>
      <c r="E13477" t="inlineStr">
        <is>
          <t>https://www.youtube.com/results?search_query=Day+in+the+life+of+a+professional+BMX+jumper&amp;sp=EgQgAXAB</t>
        </is>
      </c>
    </row>
    <row r="13478" ht="25.5" customHeight="1">
      <c r="A13478" t="inlineStr">
        <is>
          <t>jumping bicycle</t>
        </is>
      </c>
      <c r="B13478" t="inlineStr">
        <is>
          <t>Improving your bicycle jump technique</t>
        </is>
      </c>
      <c r="C13478"/>
      <c r="D13478"/>
      <c r="E13478" t="inlineStr">
        <is>
          <t>https://www.youtube.com/results?search_query=Improving+your+bicycle+jump+technique&amp;sp=EgQgAXAB</t>
        </is>
      </c>
    </row>
    <row r="13479" ht="25.5" customHeight="1">
      <c r="A13479" t="inlineStr">
        <is>
          <t>jumping bicycle</t>
        </is>
      </c>
      <c r="B13479" t="inlineStr">
        <is>
          <t>Beginning bicycle jumping: How to Start</t>
        </is>
      </c>
      <c r="C13479"/>
      <c r="D13479"/>
      <c r="E13479" t="inlineStr">
        <is>
          <t>https://www.youtube.com/results?search_query=Beginning+bicycle+jumping:+How+to+Start&amp;sp=EgQgAXAB</t>
        </is>
      </c>
    </row>
    <row r="13480" ht="25.5" customHeight="1">
      <c r="A13480" t="inlineStr">
        <is>
          <t>jumping bicycle</t>
        </is>
      </c>
      <c r="B13480" t="inlineStr">
        <is>
          <t>Extreme bicycle jumps compilation</t>
        </is>
      </c>
      <c r="C13480"/>
      <c r="D13480"/>
      <c r="E13480" t="inlineStr">
        <is>
          <t>https://www.youtube.com/results?search_query=Extreme+bicycle+jumps+compilation&amp;sp=EgQgAXAB</t>
        </is>
      </c>
    </row>
    <row r="13481" ht="25.5" customHeight="1">
      <c r="A13481" t="inlineStr">
        <is>
          <t>jumping bicycle</t>
        </is>
      </c>
      <c r="B13481" t="inlineStr">
        <is>
          <t>Training for bicycle jumping stunts</t>
        </is>
      </c>
      <c r="C13481"/>
      <c r="D13481"/>
      <c r="E13481" t="inlineStr">
        <is>
          <t>https://www.youtube.com/results?search_query=Training+for+bicycle+jumping+stunts&amp;sp=EgQgAXAB</t>
        </is>
      </c>
    </row>
    <row r="13482" ht="25.5" customHeight="1">
      <c r="A13482" t="inlineStr">
        <is>
          <t>jumping bicycle</t>
        </is>
      </c>
      <c r="B13482" t="inlineStr">
        <is>
          <t>How to safely jump on a bicycle</t>
        </is>
      </c>
      <c r="C13482"/>
      <c r="D13482"/>
      <c r="E13482" t="inlineStr">
        <is>
          <t>https://www.youtube.com/results?search_query=How+to+safely+jump+on+a+bicycle&amp;sp=EgQgAXAB</t>
        </is>
      </c>
    </row>
    <row r="13483" ht="25.5" customHeight="1">
      <c r="A13483" t="inlineStr">
        <is>
          <t>jumping bicycle</t>
        </is>
      </c>
      <c r="B13483" t="inlineStr">
        <is>
          <t>Bicycle jumping: How pros do it</t>
        </is>
      </c>
      <c r="C13483"/>
      <c r="D13483"/>
      <c r="E13483" t="inlineStr">
        <is>
          <t>https://www.youtube.com/results?search_query=Bicycle+jumping:+How+pros+do+it&amp;sp=EgQgAXAB</t>
        </is>
      </c>
    </row>
    <row r="13484" ht="25.5" customHeight="1">
      <c r="A13484" t="inlineStr">
        <is>
          <t>jumpstyle dancing</t>
        </is>
      </c>
      <c r="B13484" t="inlineStr">
        <is>
          <t>How to learn jumpstyle dancing for beginners</t>
        </is>
      </c>
      <c r="C13484"/>
      <c r="D13484"/>
      <c r="E13484" t="inlineStr">
        <is>
          <t>https://www.youtube.com/results?search_query=How+to+learn+jumpstyle+dancing+for+beginners&amp;sp=EgQgAXAB</t>
        </is>
      </c>
    </row>
    <row r="13485" ht="25.5" customHeight="1">
      <c r="A13485" t="inlineStr">
        <is>
          <t>jumpstyle dancing</t>
        </is>
      </c>
      <c r="B13485" t="inlineStr">
        <is>
          <t>Jumpstyle dancing tutorial step by step</t>
        </is>
      </c>
      <c r="C13485"/>
      <c r="D13485"/>
      <c r="E13485" t="inlineStr">
        <is>
          <t>https://www.youtube.com/results?search_query=Jumpstyle+dancing+tutorial+step+by+step&amp;sp=EgQgAXAB</t>
        </is>
      </c>
    </row>
    <row r="13486" ht="25.5" customHeight="1">
      <c r="A13486" t="inlineStr">
        <is>
          <t>jumpstyle dancing</t>
        </is>
      </c>
      <c r="B13486" t="inlineStr">
        <is>
          <t>Best jumpstyle dance performances</t>
        </is>
      </c>
      <c r="C13486"/>
      <c r="D13486"/>
      <c r="E13486" t="inlineStr">
        <is>
          <t>https://www.youtube.com/results?search_query=Best+jumpstyle+dance+performances&amp;sp=EgQgAXAB</t>
        </is>
      </c>
    </row>
    <row r="13487" ht="25.5" customHeight="1">
      <c r="A13487" t="inlineStr">
        <is>
          <t>jumpstyle dancing</t>
        </is>
      </c>
      <c r="B13487" t="inlineStr">
        <is>
          <t>Day in the life of a professional jumpstyle dancer</t>
        </is>
      </c>
      <c r="C13487"/>
      <c r="D13487"/>
      <c r="E13487" t="inlineStr">
        <is>
          <t>https://www.youtube.com/results?search_query=Day+in+the+life+of+a+professional+jumpstyle+dancer&amp;sp=EgQgAXAB</t>
        </is>
      </c>
    </row>
    <row r="13488" ht="25.5" customHeight="1">
      <c r="A13488" t="inlineStr">
        <is>
          <t>jumpstyle dancing</t>
        </is>
      </c>
      <c r="B13488" t="inlineStr">
        <is>
          <t>Jumpstyle dancing shoes and outfit recommendations</t>
        </is>
      </c>
      <c r="C13488"/>
      <c r="D13488"/>
      <c r="E13488" t="inlineStr">
        <is>
          <t>https://www.youtube.com/results?search_query=Jumpstyle+dancing+shoes+and+outfit+recommendations&amp;sp=EgQgAXAB</t>
        </is>
      </c>
    </row>
    <row r="13489" ht="25.5" customHeight="1">
      <c r="A13489" t="inlineStr">
        <is>
          <t>jumpstyle dancing</t>
        </is>
      </c>
      <c r="B13489" t="inlineStr">
        <is>
          <t>Jumpstyle dance lessons for intermediate dancers</t>
        </is>
      </c>
      <c r="C13489"/>
      <c r="D13489"/>
      <c r="E13489" t="inlineStr">
        <is>
          <t>https://www.youtube.com/results?search_query=Jumpstyle+dance+lessons+for+intermediate+dancers&amp;sp=EgQgAXAB</t>
        </is>
      </c>
    </row>
    <row r="13490" ht="25.5" customHeight="1">
      <c r="A13490" t="inlineStr">
        <is>
          <t>jumpstyle dancing</t>
        </is>
      </c>
      <c r="B13490" t="inlineStr">
        <is>
          <t>Techniques to master jumpstyle dance moves</t>
        </is>
      </c>
      <c r="C13490"/>
      <c r="D13490"/>
      <c r="E13490" t="inlineStr">
        <is>
          <t>https://www.youtube.com/results?search_query=Techniques+to+master+jumpstyle+dance+moves&amp;sp=EgQgAXAB</t>
        </is>
      </c>
    </row>
    <row r="13491" ht="25.5" customHeight="1">
      <c r="A13491" t="inlineStr">
        <is>
          <t>jumpstyle dancing</t>
        </is>
      </c>
      <c r="B13491" t="inlineStr">
        <is>
          <t>Jumpstyle dancing competitions and highlights</t>
        </is>
      </c>
      <c r="C13491"/>
      <c r="D13491"/>
      <c r="E13491" t="inlineStr">
        <is>
          <t>https://www.youtube.com/results?search_query=Jumpstyle+dancing+competitions+and+highlights&amp;sp=EgQgAXAB</t>
        </is>
      </c>
    </row>
    <row r="13492" ht="25.5" customHeight="1">
      <c r="A13492" t="inlineStr">
        <is>
          <t>jumpstyle dancing</t>
        </is>
      </c>
      <c r="B13492" t="inlineStr">
        <is>
          <t>History and origins of jumpstyle dancing</t>
        </is>
      </c>
      <c r="C13492"/>
      <c r="D13492"/>
      <c r="E13492" t="inlineStr">
        <is>
          <t>https://www.youtube.com/results?search_query=History+and+origins+of+jumpstyle+dancing&amp;sp=EgQgAXAB</t>
        </is>
      </c>
    </row>
    <row r="13493" ht="25.5" customHeight="1">
      <c r="A13493" t="inlineStr">
        <is>
          <t>jumpstyle dancing</t>
        </is>
      </c>
      <c r="B13493" t="inlineStr">
        <is>
          <t>Exercise and warmup routine for jumpstyle dancers</t>
        </is>
      </c>
      <c r="C13493"/>
      <c r="D13493"/>
      <c r="E13493" t="inlineStr">
        <is>
          <t>https://www.youtube.com/results?search_query=Exercise+and+warmup+routine+for+jumpstyle+dancers&amp;sp=EgQgAXAB</t>
        </is>
      </c>
    </row>
    <row r="13494" ht="25.5" customHeight="1">
      <c r="A13494" t="inlineStr">
        <is>
          <t>crochet</t>
        </is>
      </c>
      <c r="B13494" t="inlineStr">
        <is>
          <t>How to crochet for beginners step by step</t>
        </is>
      </c>
      <c r="C13494"/>
      <c r="D13494"/>
      <c r="E13494" t="inlineStr">
        <is>
          <t>https://www.youtube.com/results?search_query=How+to+crochet+for+beginners+step+by+step&amp;sp=EgQgAXAB</t>
        </is>
      </c>
    </row>
    <row r="13495" ht="25.5" customHeight="1">
      <c r="A13495" t="inlineStr">
        <is>
          <t>crochet</t>
        </is>
      </c>
      <c r="B13495" t="inlineStr">
        <is>
          <t>Basic crochet stitches tutorial</t>
        </is>
      </c>
      <c r="C13495"/>
      <c r="D13495"/>
      <c r="E13495" t="inlineStr">
        <is>
          <t>https://www.youtube.com/results?search_query=Basic+crochet+stitches+tutorial&amp;sp=EgQgAXAB</t>
        </is>
      </c>
    </row>
    <row r="13496" ht="25.5" customHeight="1">
      <c r="A13496" t="inlineStr">
        <is>
          <t>crochet</t>
        </is>
      </c>
      <c r="B13496" t="inlineStr">
        <is>
          <t>Making a crochet blanket video</t>
        </is>
      </c>
      <c r="C13496"/>
      <c r="D13496"/>
      <c r="E13496" t="inlineStr">
        <is>
          <t>https://www.youtube.com/results?search_query=Making+a+crochet+blanket+video&amp;sp=EgQgAXAB</t>
        </is>
      </c>
    </row>
    <row r="13497" ht="25.5" customHeight="1">
      <c r="A13497" t="inlineStr">
        <is>
          <t>crochet</t>
        </is>
      </c>
      <c r="B13497" t="inlineStr">
        <is>
          <t>Day in the life of a crochet artist</t>
        </is>
      </c>
      <c r="C13497"/>
      <c r="D13497"/>
      <c r="E13497" t="inlineStr">
        <is>
          <t>https://www.youtube.com/results?search_query=Day+in+the+life+of+a+crochet+artist&amp;sp=EgQgAXAB</t>
        </is>
      </c>
    </row>
    <row r="13498" ht="25.5" customHeight="1">
      <c r="A13498" t="inlineStr">
        <is>
          <t>crochet</t>
        </is>
      </c>
      <c r="B13498" t="inlineStr">
        <is>
          <t>Crochet patterns for beginners</t>
        </is>
      </c>
      <c r="C13498"/>
      <c r="D13498"/>
      <c r="E13498" t="inlineStr">
        <is>
          <t>https://www.youtube.com/results?search_query=Crochet+patterns+for+beginners&amp;sp=EgQgAXAB</t>
        </is>
      </c>
    </row>
    <row r="13499" ht="25.5" customHeight="1">
      <c r="A13499" t="inlineStr">
        <is>
          <t>crochet</t>
        </is>
      </c>
      <c r="B13499" t="inlineStr">
        <is>
          <t>How to crochet a scarf video</t>
        </is>
      </c>
      <c r="C13499"/>
      <c r="D13499"/>
      <c r="E13499" t="inlineStr">
        <is>
          <t>https://www.youtube.com/results?search_query=How+to+crochet+a+scarf+video&amp;sp=EgQgAXAB</t>
        </is>
      </c>
    </row>
    <row r="13500" ht="25.5" customHeight="1">
      <c r="A13500" t="inlineStr">
        <is>
          <t>crochet</t>
        </is>
      </c>
      <c r="B13500" t="inlineStr">
        <is>
          <t>DIY crochet projects for home</t>
        </is>
      </c>
      <c r="C13500"/>
      <c r="D13500"/>
      <c r="E13500" t="inlineStr">
        <is>
          <t>https://www.youtube.com/results?search_query=DIY+crochet+projects+for+home&amp;sp=EgQgAXAB</t>
        </is>
      </c>
    </row>
    <row r="13501" ht="25.5" customHeight="1">
      <c r="A13501" t="inlineStr">
        <is>
          <t>crochet</t>
        </is>
      </c>
      <c r="B13501" t="inlineStr">
        <is>
          <t>Advanced crochet techniques</t>
        </is>
      </c>
      <c r="C13501"/>
      <c r="D13501"/>
      <c r="E13501" t="inlineStr">
        <is>
          <t>https://www.youtube.com/results?search_query=Advanced+crochet+techniques&amp;sp=EgQgAXAB</t>
        </is>
      </c>
    </row>
    <row r="13502" ht="25.5" customHeight="1">
      <c r="A13502" t="inlineStr">
        <is>
          <t>crochet</t>
        </is>
      </c>
      <c r="B13502" t="inlineStr">
        <is>
          <t>Making crochet animals for beginners</t>
        </is>
      </c>
      <c r="C13502"/>
      <c r="D13502"/>
      <c r="E13502" t="inlineStr">
        <is>
          <t>https://www.youtube.com/results?search_query=Making+crochet+animals+for+beginners&amp;sp=EgQgAXAB</t>
        </is>
      </c>
    </row>
    <row r="13503" ht="25.5" customHeight="1">
      <c r="A13503" t="inlineStr">
        <is>
          <t>crochet</t>
        </is>
      </c>
      <c r="B13503" t="inlineStr">
        <is>
          <t>Crochet vs knitting: which is easier?</t>
        </is>
      </c>
      <c r="C13503"/>
      <c r="D13503"/>
      <c r="E13503" t="inlineStr">
        <is>
          <t>https://www.youtube.com/results?search_query=Crochet+vs+knitting:+which+is+easier?&amp;sp=EgQgAXAB</t>
        </is>
      </c>
    </row>
    <row r="13504" ht="25.5" customHeight="1">
      <c r="A13504" t="inlineStr">
        <is>
          <t>craft</t>
        </is>
      </c>
      <c r="B13504" t="inlineStr">
        <is>
          <t>How to create DIY crafts at home</t>
        </is>
      </c>
      <c r="C13504"/>
      <c r="D13504"/>
      <c r="E13504" t="inlineStr">
        <is>
          <t>https://www.youtube.com/results?search_query=How+to+create+DIY+crafts+at+home&amp;sp=EgQgAXAB</t>
        </is>
      </c>
    </row>
    <row r="13505" ht="25.5" customHeight="1">
      <c r="A13505" t="inlineStr">
        <is>
          <t>craft</t>
        </is>
      </c>
      <c r="B13505" t="inlineStr">
        <is>
          <t>Top trending crafts of 2022</t>
        </is>
      </c>
      <c r="C13505"/>
      <c r="D13505"/>
      <c r="E13505" t="inlineStr">
        <is>
          <t>https://www.youtube.com/results?search_query=Top+trending+crafts+of+2022&amp;sp=EgQgAXAB</t>
        </is>
      </c>
    </row>
    <row r="13506" ht="25.5" customHeight="1">
      <c r="A13506" t="inlineStr">
        <is>
          <t>craft</t>
        </is>
      </c>
      <c r="B13506" t="inlineStr">
        <is>
          <t>Easy craft ideas for beginners</t>
        </is>
      </c>
      <c r="C13506"/>
      <c r="D13506"/>
      <c r="E13506" t="inlineStr">
        <is>
          <t>https://www.youtube.com/results?search_query=Easy+craft+ideas+for+beginners&amp;sp=EgQgAXAB</t>
        </is>
      </c>
    </row>
    <row r="13507" ht="25.5" customHeight="1">
      <c r="A13507" t="inlineStr">
        <is>
          <t>craft</t>
        </is>
      </c>
      <c r="B13507" t="inlineStr">
        <is>
          <t>Day in the life of a professional craftsman</t>
        </is>
      </c>
      <c r="C13507"/>
      <c r="D13507"/>
      <c r="E13507" t="inlineStr">
        <is>
          <t>https://www.youtube.com/results?search_query=Day+in+the+life+of+a+professional+craftsman&amp;sp=EgQgAXAB</t>
        </is>
      </c>
    </row>
    <row r="13508" ht="25.5" customHeight="1">
      <c r="A13508" t="inlineStr">
        <is>
          <t>craft</t>
        </is>
      </c>
      <c r="B13508" t="inlineStr">
        <is>
          <t>Craftinspired home decor ideas</t>
        </is>
      </c>
      <c r="C13508"/>
      <c r="D13508"/>
      <c r="E13508" t="inlineStr">
        <is>
          <t>https://www.youtube.com/results?search_query=Craftinspired+home+decor+ideas&amp;sp=EgQgAXAB</t>
        </is>
      </c>
    </row>
    <row r="13509" ht="25.5" customHeight="1">
      <c r="A13509" t="inlineStr">
        <is>
          <t>craft</t>
        </is>
      </c>
      <c r="B13509" t="inlineStr">
        <is>
          <t>Crafting tutorials with recyclable materials</t>
        </is>
      </c>
      <c r="C13509"/>
      <c r="D13509"/>
      <c r="E13509" t="inlineStr">
        <is>
          <t>https://www.youtube.com/results?search_query=Crafting+tutorials+with+recyclable+materials&amp;sp=EgQgAXAB</t>
        </is>
      </c>
    </row>
    <row r="13510" ht="25.5" customHeight="1">
      <c r="A13510" t="inlineStr">
        <is>
          <t>craft</t>
        </is>
      </c>
      <c r="B13510" t="inlineStr">
        <is>
          <t>Experience craftmaking in different cultures</t>
        </is>
      </c>
      <c r="C13510"/>
      <c r="D13510"/>
      <c r="E13510" t="inlineStr">
        <is>
          <t>https://www.youtube.com/results?search_query=Experience+craftmaking+in+different+cultures&amp;sp=EgQgAXAB</t>
        </is>
      </c>
    </row>
    <row r="13511" ht="25.5" customHeight="1">
      <c r="A13511" t="inlineStr">
        <is>
          <t>craft</t>
        </is>
      </c>
      <c r="B13511" t="inlineStr">
        <is>
          <t>How to turn your craft hobby into a business</t>
        </is>
      </c>
      <c r="C13511"/>
      <c r="D13511"/>
      <c r="E13511" t="inlineStr">
        <is>
          <t>https://www.youtube.com/results?search_query=How+to+turn+your+craft+hobby+into+a+business&amp;sp=EgQgAXAB</t>
        </is>
      </c>
    </row>
    <row r="13512" ht="25.5" customHeight="1">
      <c r="A13512" t="inlineStr">
        <is>
          <t>craft</t>
        </is>
      </c>
      <c r="B13512" t="inlineStr">
        <is>
          <t>Craft techniques for kids</t>
        </is>
      </c>
      <c r="C13512"/>
      <c r="D13512"/>
      <c r="E13512" t="inlineStr">
        <is>
          <t>https://www.youtube.com/results?search_query=Craft+techniques+for+kids&amp;sp=EgQgAXAB</t>
        </is>
      </c>
    </row>
    <row r="13513" ht="25.5" customHeight="1">
      <c r="A13513" t="inlineStr">
        <is>
          <t>craft</t>
        </is>
      </c>
      <c r="B13513" t="inlineStr">
        <is>
          <t>Mastering the art of paper craft</t>
        </is>
      </c>
      <c r="C13513"/>
      <c r="D13513"/>
      <c r="E13513" t="inlineStr">
        <is>
          <t>https://www.youtube.com/results?search_query=Mastering+the+art+of+paper+craft&amp;sp=EgQgAXAB</t>
        </is>
      </c>
    </row>
    <row r="13514" ht="25.5" customHeight="1">
      <c r="A13514" t="inlineStr">
        <is>
          <t>purl</t>
        </is>
      </c>
      <c r="B13514" t="inlineStr">
        <is>
          <t>How to purl stitch for beginners</t>
        </is>
      </c>
      <c r="C13514"/>
      <c r="D13514"/>
      <c r="E13514" t="inlineStr">
        <is>
          <t>https://www.youtube.com/results?search_query=How+to+purl+stitch+for+beginners&amp;sp=EgQgAXAB</t>
        </is>
      </c>
    </row>
    <row r="13515" ht="25.5" customHeight="1">
      <c r="A13515" t="inlineStr">
        <is>
          <t>purl</t>
        </is>
      </c>
      <c r="B13515" t="inlineStr">
        <is>
          <t>Slow motion purl stitch tutorial</t>
        </is>
      </c>
      <c r="C13515"/>
      <c r="D13515"/>
      <c r="E13515" t="inlineStr">
        <is>
          <t>https://www.youtube.com/results?search_query=Slow+motion+purl+stitch+tutorial&amp;sp=EgQgAXAB</t>
        </is>
      </c>
    </row>
    <row r="13516" ht="25.5" customHeight="1">
      <c r="A13516" t="inlineStr">
        <is>
          <t>purl</t>
        </is>
      </c>
      <c r="B13516" t="inlineStr">
        <is>
          <t>Knitting basics: Purl stitch</t>
        </is>
      </c>
      <c r="C13516"/>
      <c r="D13516"/>
      <c r="E13516" t="inlineStr">
        <is>
          <t>https://www.youtube.com/results?search_query=Knitting+basics:+Purl+stitch&amp;sp=EgQgAXAB</t>
        </is>
      </c>
    </row>
    <row r="13517" ht="25.5" customHeight="1">
      <c r="A13517" t="inlineStr">
        <is>
          <t>purl</t>
        </is>
      </c>
      <c r="B13517" t="inlineStr">
        <is>
          <t>Differences between knit and purl stitches</t>
        </is>
      </c>
      <c r="C13517"/>
      <c r="D13517"/>
      <c r="E13517" t="inlineStr">
        <is>
          <t>https://www.youtube.com/results?search_query=Differences+between+knit+and+purl+stitches&amp;sp=EgQgAXAB</t>
        </is>
      </c>
    </row>
    <row r="13518" ht="25.5" customHeight="1">
      <c r="A13518" t="inlineStr">
        <is>
          <t>purl</t>
        </is>
      </c>
      <c r="B13518" t="inlineStr">
        <is>
          <t>Day in the life of a knitter: Purling</t>
        </is>
      </c>
      <c r="C13518"/>
      <c r="D13518"/>
      <c r="E13518" t="inlineStr">
        <is>
          <t>https://www.youtube.com/results?search_query=Day+in+the+life+of+a+knitter:+Purling&amp;sp=EgQgAXAB</t>
        </is>
      </c>
    </row>
    <row r="13519" ht="25.5" customHeight="1">
      <c r="A13519" t="inlineStr">
        <is>
          <t>purl</t>
        </is>
      </c>
      <c r="B13519" t="inlineStr">
        <is>
          <t>Stepbystep purl stitch guide</t>
        </is>
      </c>
      <c r="C13519"/>
      <c r="D13519"/>
      <c r="E13519" t="inlineStr">
        <is>
          <t>https://www.youtube.com/results?search_query=Stepbystep+purl+stitch+guide&amp;sp=EgQgAXAB</t>
        </is>
      </c>
    </row>
    <row r="13520" ht="25.5" customHeight="1">
      <c r="A13520" t="inlineStr">
        <is>
          <t>purl</t>
        </is>
      </c>
      <c r="B13520" t="inlineStr">
        <is>
          <t>Troubleshooting common purl stitch problems</t>
        </is>
      </c>
      <c r="C13520"/>
      <c r="D13520"/>
      <c r="E13520" t="inlineStr">
        <is>
          <t>https://www.youtube.com/results?search_query=Troubleshooting+common+purl+stitch+problems&amp;sp=EgQgAXAB</t>
        </is>
      </c>
    </row>
    <row r="13521" ht="25.5" customHeight="1">
      <c r="A13521" t="inlineStr">
        <is>
          <t>purl</t>
        </is>
      </c>
      <c r="B13521" t="inlineStr">
        <is>
          <t>Mastering the purl stitch: Tips and tricks</t>
        </is>
      </c>
      <c r="C13521"/>
      <c r="D13521"/>
      <c r="E13521" t="inlineStr">
        <is>
          <t>https://www.youtube.com/results?search_query=Mastering+the+purl+stitch:+Tips+and+tricks&amp;sp=EgQgAXAB</t>
        </is>
      </c>
    </row>
    <row r="13522" ht="25.5" customHeight="1">
      <c r="A13522" t="inlineStr">
        <is>
          <t>purl</t>
        </is>
      </c>
      <c r="B13522" t="inlineStr">
        <is>
          <t>Transitioning from knit to purl stitches</t>
        </is>
      </c>
      <c r="C13522"/>
      <c r="D13522"/>
      <c r="E13522" t="inlineStr">
        <is>
          <t>https://www.youtube.com/results?search_query=Transitioning+from+knit+to+purl+stitches&amp;sp=EgQgAXAB</t>
        </is>
      </c>
    </row>
    <row r="13523" ht="25.5" customHeight="1">
      <c r="A13523" t="inlineStr">
        <is>
          <t>purl</t>
        </is>
      </c>
      <c r="B13523" t="inlineStr">
        <is>
          <t>Continental purl stitch demo</t>
        </is>
      </c>
      <c r="C13523"/>
      <c r="D13523"/>
      <c r="E13523" t="inlineStr">
        <is>
          <t>https://www.youtube.com/results?search_query=Continental+purl+stitch+demo&amp;sp=EgQgAXAB</t>
        </is>
      </c>
    </row>
    <row r="13524" ht="25.5" customHeight="1">
      <c r="A13524" t="inlineStr">
        <is>
          <t>laying stone</t>
        </is>
      </c>
      <c r="B13524" t="inlineStr">
        <is>
          <t>How to lay stone for a garden path</t>
        </is>
      </c>
      <c r="C13524"/>
      <c r="D13524"/>
      <c r="E13524" t="inlineStr">
        <is>
          <t>https://www.youtube.com/results?search_query=How+to+lay+stone+for+a+garden+path&amp;sp=EgQgAXAB</t>
        </is>
      </c>
    </row>
    <row r="13525" ht="25.5" customHeight="1">
      <c r="A13525" t="inlineStr">
        <is>
          <t>laying stone</t>
        </is>
      </c>
      <c r="B13525" t="inlineStr">
        <is>
          <t>DIY laying stone patio</t>
        </is>
      </c>
      <c r="C13525"/>
      <c r="D13525"/>
      <c r="E13525" t="inlineStr">
        <is>
          <t>https://www.youtube.com/results?search_query=DIY+laying+stone+patio&amp;sp=EgQgAXAB</t>
        </is>
      </c>
    </row>
    <row r="13526" ht="25.5" customHeight="1">
      <c r="A13526" t="inlineStr">
        <is>
          <t>laying stone</t>
        </is>
      </c>
      <c r="B13526" t="inlineStr">
        <is>
          <t>Professional tips on laying stone veneer</t>
        </is>
      </c>
      <c r="C13526"/>
      <c r="D13526"/>
      <c r="E13526" t="inlineStr">
        <is>
          <t>https://www.youtube.com/results?search_query=Professional+tips+on+laying+stone+veneer&amp;sp=EgQgAXAB</t>
        </is>
      </c>
    </row>
    <row r="13527" ht="25.5" customHeight="1">
      <c r="A13527" t="inlineStr">
        <is>
          <t>laying stone</t>
        </is>
      </c>
      <c r="B13527" t="inlineStr">
        <is>
          <t>Step by step guide to laying stone walkway</t>
        </is>
      </c>
      <c r="C13527"/>
      <c r="D13527"/>
      <c r="E13527" t="inlineStr">
        <is>
          <t>https://www.youtube.com/results?search_query=Step+by+step+guide+to+laying+stone+walkway&amp;sp=EgQgAXAB</t>
        </is>
      </c>
    </row>
    <row r="13528" ht="25.5" customHeight="1">
      <c r="A13528" t="inlineStr">
        <is>
          <t>laying stone</t>
        </is>
      </c>
      <c r="B13528" t="inlineStr">
        <is>
          <t>Instructions for laying stone tile floor</t>
        </is>
      </c>
      <c r="C13528"/>
      <c r="D13528"/>
      <c r="E13528" t="inlineStr">
        <is>
          <t>https://www.youtube.com/results?search_query=Instructions+for+laying+stone+tile+floor&amp;sp=EgQgAXAB</t>
        </is>
      </c>
    </row>
    <row r="13529" ht="25.5" customHeight="1">
      <c r="A13529" t="inlineStr">
        <is>
          <t>laying stone</t>
        </is>
      </c>
      <c r="B13529" t="inlineStr">
        <is>
          <t>Day in the life of a stone mason</t>
        </is>
      </c>
      <c r="C13529"/>
      <c r="D13529"/>
      <c r="E13529" t="inlineStr">
        <is>
          <t>https://www.youtube.com/results?search_query=Day+in+the+life+of+a+stone+mason&amp;sp=EgQgAXAB</t>
        </is>
      </c>
    </row>
    <row r="13530" ht="25.5" customHeight="1">
      <c r="A13530" t="inlineStr">
        <is>
          <t>laying stone</t>
        </is>
      </c>
      <c r="B13530" t="inlineStr">
        <is>
          <t>How to lay stone for a fireplace</t>
        </is>
      </c>
      <c r="C13530"/>
      <c r="D13530"/>
      <c r="E13530" t="inlineStr">
        <is>
          <t>https://www.youtube.com/results?search_query=How+to+lay+stone+for+a+fireplace&amp;sp=EgQgAXAB</t>
        </is>
      </c>
    </row>
    <row r="13531" ht="25.5" customHeight="1">
      <c r="A13531" t="inlineStr">
        <is>
          <t>laying stone</t>
        </is>
      </c>
      <c r="B13531" t="inlineStr">
        <is>
          <t>Tutorial on laying stone retaining wall</t>
        </is>
      </c>
      <c r="C13531"/>
      <c r="D13531"/>
      <c r="E13531" t="inlineStr">
        <is>
          <t>https://www.youtube.com/results?search_query=Tutorial+on+laying+stone+retaining+wall&amp;sp=EgQgAXAB</t>
        </is>
      </c>
    </row>
    <row r="13532" ht="25.5" customHeight="1">
      <c r="A13532" t="inlineStr">
        <is>
          <t>laying stone</t>
        </is>
      </c>
      <c r="B13532" t="inlineStr">
        <is>
          <t>Cutting and laying stone for landscaping</t>
        </is>
      </c>
      <c r="C13532"/>
      <c r="D13532"/>
      <c r="E13532" t="inlineStr">
        <is>
          <t>https://www.youtube.com/results?search_query=Cutting+and+laying+stone+for+landscaping&amp;sp=EgQgAXAB</t>
        </is>
      </c>
    </row>
    <row r="13533" ht="25.5" customHeight="1">
      <c r="A13533" t="inlineStr">
        <is>
          <t>laying stone</t>
        </is>
      </c>
      <c r="B13533" t="inlineStr">
        <is>
          <t>Masterclass on laying natural stone</t>
        </is>
      </c>
      <c r="C13533"/>
      <c r="D13533"/>
      <c r="E13533" t="inlineStr">
        <is>
          <t>https://www.youtube.com/results?search_query=Masterclass+on+laying+natural+stone&amp;sp=EgQgAXAB</t>
        </is>
      </c>
    </row>
    <row r="13534" ht="25.5" customHeight="1">
      <c r="A13534" t="inlineStr">
        <is>
          <t>land sailing</t>
        </is>
      </c>
      <c r="B13534" t="inlineStr">
        <is>
          <t>How to land sail for beginners</t>
        </is>
      </c>
      <c r="C13534"/>
      <c r="D13534"/>
      <c r="E13534" t="inlineStr">
        <is>
          <t>https://www.youtube.com/results?search_query=How+to+land+sail+for+beginners&amp;sp=EgQgAXAB</t>
        </is>
      </c>
    </row>
    <row r="13535" ht="25.5" customHeight="1">
      <c r="A13535" t="inlineStr">
        <is>
          <t>land sailing</t>
        </is>
      </c>
      <c r="B13535" t="inlineStr">
        <is>
          <t>Land sailing championships highlights</t>
        </is>
      </c>
      <c r="C13535"/>
      <c r="D13535"/>
      <c r="E13535" t="inlineStr">
        <is>
          <t>https://www.youtube.com/results?search_query=Land+sailing+championships+highlights&amp;sp=EgQgAXAB</t>
        </is>
      </c>
    </row>
    <row r="13536" ht="25.5" customHeight="1">
      <c r="A13536" t="inlineStr">
        <is>
          <t>land sailing</t>
        </is>
      </c>
      <c r="B13536" t="inlineStr">
        <is>
          <t>Land sailing safety tips and tricks</t>
        </is>
      </c>
      <c r="C13536"/>
      <c r="D13536"/>
      <c r="E13536" t="inlineStr">
        <is>
          <t>https://www.youtube.com/results?search_query=Land+sailing+safety+tips+and+tricks&amp;sp=EgQgAXAB</t>
        </is>
      </c>
    </row>
    <row r="13537" ht="25.5" customHeight="1">
      <c r="A13537" t="inlineStr">
        <is>
          <t>land sailing</t>
        </is>
      </c>
      <c r="B13537" t="inlineStr">
        <is>
          <t>Day in the life of a Land Sailing champion</t>
        </is>
      </c>
      <c r="C13537"/>
      <c r="D13537"/>
      <c r="E13537" t="inlineStr">
        <is>
          <t>https://www.youtube.com/results?search_query=Day+in+the+life+of+a+Land+Sailing+champion&amp;sp=EgQgAXAB</t>
        </is>
      </c>
    </row>
    <row r="13538" ht="25.5" customHeight="1">
      <c r="A13538" t="inlineStr">
        <is>
          <t>land sailing</t>
        </is>
      </c>
      <c r="B13538" t="inlineStr">
        <is>
          <t>Pro techniques for land sailing</t>
        </is>
      </c>
      <c r="C13538"/>
      <c r="D13538"/>
      <c r="E13538" t="inlineStr">
        <is>
          <t>https://www.youtube.com/results?search_query=Pro+techniques+for+land+sailing&amp;sp=EgQgAXAB</t>
        </is>
      </c>
    </row>
    <row r="13539" ht="25.5" customHeight="1">
      <c r="A13539" t="inlineStr">
        <is>
          <t>land sailing</t>
        </is>
      </c>
      <c r="B13539" t="inlineStr">
        <is>
          <t>Building a land sailing cart tutorial</t>
        </is>
      </c>
      <c r="C13539"/>
      <c r="D13539"/>
      <c r="E13539" t="inlineStr">
        <is>
          <t>https://www.youtube.com/results?search_query=Building+a+land+sailing+cart+tutorial&amp;sp=EgQgAXAB</t>
        </is>
      </c>
    </row>
    <row r="13540" ht="25.5" customHeight="1">
      <c r="A13540" t="inlineStr">
        <is>
          <t>land sailing</t>
        </is>
      </c>
      <c r="B13540" t="inlineStr">
        <is>
          <t>Best places for land sailing around the world</t>
        </is>
      </c>
      <c r="C13540"/>
      <c r="D13540"/>
      <c r="E13540" t="inlineStr">
        <is>
          <t>https://www.youtube.com/results?search_query=Best+places+for+land+sailing+around+the+world&amp;sp=EgQgAXAB</t>
        </is>
      </c>
    </row>
    <row r="13541" ht="25.5" customHeight="1">
      <c r="A13541" t="inlineStr">
        <is>
          <t>land sailing</t>
        </is>
      </c>
      <c r="B13541" t="inlineStr">
        <is>
          <t>Common mistakes to avoid in land sailing</t>
        </is>
      </c>
      <c r="C13541"/>
      <c r="D13541"/>
      <c r="E13541" t="inlineStr">
        <is>
          <t>https://www.youtube.com/results?search_query=Common+mistakes+to+avoid+in+land+sailing&amp;sp=EgQgAXAB</t>
        </is>
      </c>
    </row>
    <row r="13542" ht="25.5" customHeight="1">
      <c r="A13542" t="inlineStr">
        <is>
          <t>land sailing</t>
        </is>
      </c>
      <c r="B13542" t="inlineStr">
        <is>
          <t>Training for land sailing races</t>
        </is>
      </c>
      <c r="C13542"/>
      <c r="D13542"/>
      <c r="E13542" t="inlineStr">
        <is>
          <t>https://www.youtube.com/results?search_query=Training+for+land+sailing+races&amp;sp=EgQgAXAB</t>
        </is>
      </c>
    </row>
    <row r="13543" ht="25.5" customHeight="1">
      <c r="A13543" t="inlineStr">
        <is>
          <t>land sailing</t>
        </is>
      </c>
      <c r="B13543" t="inlineStr">
        <is>
          <t>Advanced land sailing techniques and strategies</t>
        </is>
      </c>
      <c r="C13543"/>
      <c r="D13543"/>
      <c r="E13543" t="inlineStr">
        <is>
          <t>https://www.youtube.com/results?search_query=Advanced+land+sailing+techniques+and+strategies&amp;sp=EgQgAXAB</t>
        </is>
      </c>
    </row>
    <row r="13544" ht="25.5" customHeight="1">
      <c r="A13544" t="inlineStr">
        <is>
          <t>auto racing</t>
        </is>
      </c>
      <c r="B13544" t="inlineStr">
        <is>
          <t>Best auto racing moments</t>
        </is>
      </c>
      <c r="C13544"/>
      <c r="D13544"/>
      <c r="E13544" t="inlineStr">
        <is>
          <t>https://www.youtube.com/results?search_query=Best+auto+racing+moments&amp;sp=EgQgAXAB</t>
        </is>
      </c>
    </row>
    <row r="13545" ht="25.5" customHeight="1">
      <c r="A13545" t="inlineStr">
        <is>
          <t>auto racing</t>
        </is>
      </c>
      <c r="B13545" t="inlineStr">
        <is>
          <t>How to get started with auto racing</t>
        </is>
      </c>
      <c r="C13545"/>
      <c r="D13545"/>
      <c r="E13545" t="inlineStr">
        <is>
          <t>https://www.youtube.com/results?search_query=How+to+get+started+with+auto+racing&amp;sp=EgQgAXAB</t>
        </is>
      </c>
    </row>
    <row r="13546" ht="25.5" customHeight="1">
      <c r="A13546" t="inlineStr">
        <is>
          <t>auto racing</t>
        </is>
      </c>
      <c r="B13546" t="inlineStr">
        <is>
          <t>Day in the life of a professional auto racer</t>
        </is>
      </c>
      <c r="C13546"/>
      <c r="D13546"/>
      <c r="E13546" t="inlineStr">
        <is>
          <t>https://www.youtube.com/results?search_query=Day+in+the+life+of+a+professional+auto+racer&amp;sp=EgQgAXAB</t>
        </is>
      </c>
    </row>
    <row r="13547" ht="25.5" customHeight="1">
      <c r="A13547" t="inlineStr">
        <is>
          <t>auto racing</t>
        </is>
      </c>
      <c r="B13547" t="inlineStr">
        <is>
          <t>Guide to different types of auto racing</t>
        </is>
      </c>
      <c r="C13547"/>
      <c r="D13547"/>
      <c r="E13547" t="inlineStr">
        <is>
          <t>https://www.youtube.com/results?search_query=Guide+to+different+types+of+auto+racing&amp;sp=EgQgAXAB</t>
        </is>
      </c>
    </row>
    <row r="13548" ht="25.5" customHeight="1">
      <c r="A13548" t="inlineStr">
        <is>
          <t>auto racing</t>
        </is>
      </c>
      <c r="B13548" t="inlineStr">
        <is>
          <t>Auto racing tactics and strategies</t>
        </is>
      </c>
      <c r="C13548"/>
      <c r="D13548"/>
      <c r="E13548" t="inlineStr">
        <is>
          <t>https://www.youtube.com/results?search_query=Auto+racing+tactics+and+strategies&amp;sp=EgQgAXAB</t>
        </is>
      </c>
    </row>
    <row r="13549" ht="25.5" customHeight="1">
      <c r="A13549" t="inlineStr">
        <is>
          <t>auto racing</t>
        </is>
      </c>
      <c r="B13549" t="inlineStr">
        <is>
          <t>Understanding auto racing rules</t>
        </is>
      </c>
      <c r="C13549"/>
      <c r="D13549"/>
      <c r="E13549" t="inlineStr">
        <is>
          <t>https://www.youtube.com/results?search_query=Understanding+auto+racing+rules&amp;sp=EgQgAXAB</t>
        </is>
      </c>
    </row>
    <row r="13550" ht="25.5" customHeight="1">
      <c r="A13550" t="inlineStr">
        <is>
          <t>auto racing</t>
        </is>
      </c>
      <c r="B13550" t="inlineStr">
        <is>
          <t>Top auto racing events in the world</t>
        </is>
      </c>
      <c r="C13550"/>
      <c r="D13550"/>
      <c r="E13550" t="inlineStr">
        <is>
          <t>https://www.youtube.com/results?search_query=Top+auto+racing+events+in+the+world&amp;sp=EgQgAXAB</t>
        </is>
      </c>
    </row>
    <row r="13551" ht="25.5" customHeight="1">
      <c r="A13551" t="inlineStr">
        <is>
          <t>auto racing</t>
        </is>
      </c>
      <c r="B13551" t="inlineStr">
        <is>
          <t>Famous racers in auto racing history</t>
        </is>
      </c>
      <c r="C13551"/>
      <c r="D13551"/>
      <c r="E13551" t="inlineStr">
        <is>
          <t>https://www.youtube.com/results?search_query=Famous+racers+in+auto+racing+history&amp;sp=EgQgAXAB</t>
        </is>
      </c>
    </row>
    <row r="13552" ht="25.5" customHeight="1">
      <c r="A13552" t="inlineStr">
        <is>
          <t>auto racing</t>
        </is>
      </c>
      <c r="B13552" t="inlineStr">
        <is>
          <t>How to improve auto racing skills</t>
        </is>
      </c>
      <c r="C13552"/>
      <c r="D13552"/>
      <c r="E13552" t="inlineStr">
        <is>
          <t>https://www.youtube.com/results?search_query=How+to+improve+auto+racing+skills&amp;sp=EgQgAXAB</t>
        </is>
      </c>
    </row>
    <row r="13553" ht="25.5" customHeight="1">
      <c r="A13553" t="inlineStr">
        <is>
          <t>auto racing</t>
        </is>
      </c>
      <c r="B13553" t="inlineStr">
        <is>
          <t>Auto racing safety protocols and measures</t>
        </is>
      </c>
      <c r="C13553"/>
      <c r="D13553"/>
      <c r="E13553" t="inlineStr">
        <is>
          <t>https://www.youtube.com/results?search_query=Auto+racing+safety+protocols+and+measures&amp;sp=EgQgAXAB</t>
        </is>
      </c>
    </row>
    <row r="13554" ht="25.5" customHeight="1">
      <c r="A13554" t="inlineStr">
        <is>
          <t>lawn mower racing</t>
        </is>
      </c>
      <c r="B13554" t="inlineStr">
        <is>
          <t>How to start lawn mower racing</t>
        </is>
      </c>
      <c r="C13554"/>
      <c r="D13554"/>
      <c r="E13554" t="inlineStr">
        <is>
          <t>https://www.youtube.com/results?search_query=How+to+start+lawn+mower+racing&amp;sp=EgQgAXAB</t>
        </is>
      </c>
    </row>
    <row r="13555" ht="25.5" customHeight="1">
      <c r="A13555" t="inlineStr">
        <is>
          <t>lawn mower racing</t>
        </is>
      </c>
      <c r="B13555" t="inlineStr">
        <is>
          <t>Beginner's guide to lawn mower racing</t>
        </is>
      </c>
      <c r="C13555"/>
      <c r="D13555"/>
      <c r="E13555" t="inlineStr">
        <is>
          <t>https://www.youtube.com/results?search_query=Beginner's+guide+to+lawn+mower+racing&amp;sp=EgQgAXAB</t>
        </is>
      </c>
    </row>
    <row r="13556" ht="25.5" customHeight="1">
      <c r="A13556" t="inlineStr">
        <is>
          <t>lawn mower racing</t>
        </is>
      </c>
      <c r="B13556" t="inlineStr">
        <is>
          <t>Understanding the rules of lawn mower racing</t>
        </is>
      </c>
      <c r="C13556"/>
      <c r="D13556"/>
      <c r="E13556" t="inlineStr">
        <is>
          <t>https://www.youtube.com/results?search_query=Understanding+the+rules+of+lawn+mower+racing&amp;sp=EgQgAXAB</t>
        </is>
      </c>
    </row>
    <row r="13557" ht="25.5" customHeight="1">
      <c r="A13557" t="inlineStr">
        <is>
          <t>lawn mower racing</t>
        </is>
      </c>
      <c r="B13557" t="inlineStr">
        <is>
          <t>Day in the life of a lawn mower racer</t>
        </is>
      </c>
      <c r="C13557"/>
      <c r="D13557"/>
      <c r="E13557" t="inlineStr">
        <is>
          <t>https://www.youtube.com/results?search_query=Day+in+the+life+of+a+lawn+mower+racer&amp;sp=EgQgAXAB</t>
        </is>
      </c>
    </row>
    <row r="13558" ht="25.5" customHeight="1">
      <c r="A13558" t="inlineStr">
        <is>
          <t>lawn mower racing</t>
        </is>
      </c>
      <c r="B13558" t="inlineStr">
        <is>
          <t>Lawn mower racing competitions highlights</t>
        </is>
      </c>
      <c r="C13558"/>
      <c r="D13558"/>
      <c r="E13558" t="inlineStr">
        <is>
          <t>https://www.youtube.com/results?search_query=Lawn+mower+racing+competitions+highlights&amp;sp=EgQgAXAB</t>
        </is>
      </c>
    </row>
    <row r="13559" ht="25.5" customHeight="1">
      <c r="A13559" t="inlineStr">
        <is>
          <t>lawn mower racing</t>
        </is>
      </c>
      <c r="B13559" t="inlineStr">
        <is>
          <t>Lawn mower racing: dos and don'ts</t>
        </is>
      </c>
      <c r="C13559"/>
      <c r="D13559"/>
      <c r="E13559" t="inlineStr">
        <is>
          <t>https://www.youtube.com/results?search_query=Lawn+mower+racing:+dos+and+don'ts&amp;sp=EgQgAXAB</t>
        </is>
      </c>
    </row>
    <row r="13560" ht="25.5" customHeight="1">
      <c r="A13560" t="inlineStr">
        <is>
          <t>lawn mower racing</t>
        </is>
      </c>
      <c r="B13560" t="inlineStr">
        <is>
          <t>Stepbystep guide: Preparing your lawn mower for racing</t>
        </is>
      </c>
      <c r="C13560"/>
      <c r="D13560"/>
      <c r="E13560" t="inlineStr">
        <is>
          <t>https://www.youtube.com/results?search_query=Stepbystep+guide:+Preparing+your+lawn+mower+for+racing&amp;sp=EgQgAXAB</t>
        </is>
      </c>
    </row>
    <row r="13561" ht="25.5" customHeight="1">
      <c r="A13561" t="inlineStr">
        <is>
          <t>lawn mower racing</t>
        </is>
      </c>
      <c r="B13561" t="inlineStr">
        <is>
          <t>World records in lawn mower racing</t>
        </is>
      </c>
      <c r="C13561"/>
      <c r="D13561"/>
      <c r="E13561" t="inlineStr">
        <is>
          <t>https://www.youtube.com/results?search_query=World+records+in+lawn+mower+racing&amp;sp=EgQgAXAB</t>
        </is>
      </c>
    </row>
    <row r="13562" ht="25.5" customHeight="1">
      <c r="A13562" t="inlineStr">
        <is>
          <t>lawn mower racing</t>
        </is>
      </c>
      <c r="B13562" t="inlineStr">
        <is>
          <t>Profiles of top lawn mower racers</t>
        </is>
      </c>
      <c r="C13562"/>
      <c r="D13562"/>
      <c r="E13562" t="inlineStr">
        <is>
          <t>https://www.youtube.com/results?search_query=Profiles+of+top+lawn+mower+racers&amp;sp=EgQgAXAB</t>
        </is>
      </c>
    </row>
    <row r="13563" ht="25.5" customHeight="1">
      <c r="A13563" t="inlineStr">
        <is>
          <t>lawn mower racing</t>
        </is>
      </c>
      <c r="B13563" t="inlineStr">
        <is>
          <t>Safety tips for lawn mower racing</t>
        </is>
      </c>
      <c r="C13563"/>
      <c r="D13563"/>
      <c r="E13563" t="inlineStr">
        <is>
          <t>https://www.youtube.com/results?search_query=Safety+tips+for+lawn+mower+racing&amp;sp=EgQgAXAB</t>
        </is>
      </c>
    </row>
    <row r="13564" ht="25.5" customHeight="1">
      <c r="A13564" t="inlineStr">
        <is>
          <t>laying bricks</t>
        </is>
      </c>
      <c r="B13564" t="inlineStr">
        <is>
          <t>How to lay bricks for beginners tutorial</t>
        </is>
      </c>
      <c r="C13564"/>
      <c r="D13564"/>
      <c r="E13564" t="inlineStr">
        <is>
          <t>https://www.youtube.com/results?search_query=How+to+lay+bricks+for+beginners+tutorial&amp;sp=EgQgAXAB</t>
        </is>
      </c>
    </row>
    <row r="13565" ht="25.5" customHeight="1">
      <c r="A13565" t="inlineStr">
        <is>
          <t>laying bricks</t>
        </is>
      </c>
      <c r="B13565" t="inlineStr">
        <is>
          <t>Professional bricklayer teaching bricklaying techniques</t>
        </is>
      </c>
      <c r="C13565"/>
      <c r="D13565"/>
      <c r="E13565" t="inlineStr">
        <is>
          <t>https://www.youtube.com/results?search_query=Professional+bricklayer+teaching+bricklaying+techniques&amp;sp=EgQgAXAB</t>
        </is>
      </c>
    </row>
    <row r="13566" ht="25.5" customHeight="1">
      <c r="A13566" t="inlineStr">
        <is>
          <t>laying bricks</t>
        </is>
      </c>
      <c r="B13566" t="inlineStr">
        <is>
          <t>Laying bricks for a garden path DIY</t>
        </is>
      </c>
      <c r="C13566"/>
      <c r="D13566"/>
      <c r="E13566" t="inlineStr">
        <is>
          <t>https://www.youtube.com/results?search_query=Laying+bricks+for+a+garden+path+DIY&amp;sp=EgQgAXAB</t>
        </is>
      </c>
    </row>
    <row r="13567" ht="25.5" customHeight="1">
      <c r="A13567" t="inlineStr">
        <is>
          <t>laying bricks</t>
        </is>
      </c>
      <c r="B13567" t="inlineStr">
        <is>
          <t>Day in the life of a professional bricklayer</t>
        </is>
      </c>
      <c r="C13567"/>
      <c r="D13567"/>
      <c r="E13567" t="inlineStr">
        <is>
          <t>https://www.youtube.com/results?search_query=Day+in+the+life+of+a+professional+bricklayer&amp;sp=EgQgAXAB</t>
        </is>
      </c>
    </row>
    <row r="13568" ht="25.5" customHeight="1">
      <c r="A13568" t="inlineStr">
        <is>
          <t>laying bricks</t>
        </is>
      </c>
      <c r="B13568" t="inlineStr">
        <is>
          <t>Building a brick wall stepbystep instructions</t>
        </is>
      </c>
      <c r="C13568"/>
      <c r="D13568"/>
      <c r="E13568" t="inlineStr">
        <is>
          <t>https://www.youtube.com/results?search_query=Building+a+brick+wall+stepbystep+instructions&amp;sp=EgQgAXAB</t>
        </is>
      </c>
    </row>
    <row r="13569" ht="25.5" customHeight="1">
      <c r="A13569" t="inlineStr">
        <is>
          <t>laying bricks</t>
        </is>
      </c>
      <c r="B13569" t="inlineStr">
        <is>
          <t>Masonry 101: Introduction to laying bricks</t>
        </is>
      </c>
      <c r="C13569"/>
      <c r="D13569"/>
      <c r="E13569" t="inlineStr">
        <is>
          <t>https://www.youtube.com/results?search_query=Masonry+101:+Introduction+to+laying+bricks&amp;sp=EgQgAXAB</t>
        </is>
      </c>
    </row>
    <row r="13570" ht="25.5" customHeight="1">
      <c r="A13570" t="inlineStr">
        <is>
          <t>laying bricks</t>
        </is>
      </c>
      <c r="B13570" t="inlineStr">
        <is>
          <t>Expert tips for DIY bricklaying projects</t>
        </is>
      </c>
      <c r="C13570"/>
      <c r="D13570"/>
      <c r="E13570" t="inlineStr">
        <is>
          <t>https://www.youtube.com/results?search_query=Expert+tips+for+DIY+bricklaying+projects&amp;sp=EgQgAXAB</t>
        </is>
      </c>
    </row>
    <row r="13571" ht="25.5" customHeight="1">
      <c r="A13571" t="inlineStr">
        <is>
          <t>laying bricks</t>
        </is>
      </c>
      <c r="B13571" t="inlineStr">
        <is>
          <t>How to mix mortar for bricklaying</t>
        </is>
      </c>
      <c r="C13571"/>
      <c r="D13571"/>
      <c r="E13571" t="inlineStr">
        <is>
          <t>https://www.youtube.com/results?search_query=How+to+mix+mortar+for+bricklaying&amp;sp=EgQgAXAB</t>
        </is>
      </c>
    </row>
    <row r="13572" ht="25.5" customHeight="1">
      <c r="A13572" t="inlineStr">
        <is>
          <t>laying bricks</t>
        </is>
      </c>
      <c r="B13572" t="inlineStr">
        <is>
          <t>Common mistakes to avoid when laying bricks</t>
        </is>
      </c>
      <c r="C13572"/>
      <c r="D13572"/>
      <c r="E13572" t="inlineStr">
        <is>
          <t>https://www.youtube.com/results?search_query=Common+mistakes+to+avoid+when+laying+bricks&amp;sp=EgQgAXAB</t>
        </is>
      </c>
    </row>
    <row r="13573" ht="25.5" customHeight="1">
      <c r="A13573" t="inlineStr">
        <is>
          <t>laying bricks</t>
        </is>
      </c>
      <c r="B13573" t="inlineStr">
        <is>
          <t>Timelapse of a bricklayer building a house</t>
        </is>
      </c>
      <c r="C13573"/>
      <c r="D13573"/>
      <c r="E13573" t="inlineStr">
        <is>
          <t>https://www.youtube.com/results?search_query=Timelapse+of+a+bricklayer+building+a+house&amp;sp=EgQgAXAB</t>
        </is>
      </c>
    </row>
    <row r="13574" ht="25.5" customHeight="1">
      <c r="A13574" t="inlineStr">
        <is>
          <t>laying tiles</t>
        </is>
      </c>
      <c r="B13574" t="inlineStr">
        <is>
          <t>How to lay tiles for beginners</t>
        </is>
      </c>
      <c r="C13574"/>
      <c r="D13574"/>
      <c r="E13574" t="inlineStr">
        <is>
          <t>https://www.youtube.com/results?search_query=How+to+lay+tiles+for+beginners&amp;sp=EgQgAXAB</t>
        </is>
      </c>
    </row>
    <row r="13575" ht="25.5" customHeight="1">
      <c r="A13575" t="inlineStr">
        <is>
          <t>laying tiles</t>
        </is>
      </c>
      <c r="B13575" t="inlineStr">
        <is>
          <t>Different techniques of laying tiles</t>
        </is>
      </c>
      <c r="C13575"/>
      <c r="D13575"/>
      <c r="E13575" t="inlineStr">
        <is>
          <t>https://www.youtube.com/results?search_query=Different+techniques+of+laying+tiles&amp;sp=EgQgAXAB</t>
        </is>
      </c>
    </row>
    <row r="13576" ht="25.5" customHeight="1">
      <c r="A13576" t="inlineStr">
        <is>
          <t>laying tiles</t>
        </is>
      </c>
      <c r="B13576" t="inlineStr">
        <is>
          <t>DIY laying ceramic tiles</t>
        </is>
      </c>
      <c r="C13576"/>
      <c r="D13576"/>
      <c r="E13576" t="inlineStr">
        <is>
          <t>https://www.youtube.com/results?search_query=DIY+laying+ceramic+tiles&amp;sp=EgQgAXAB</t>
        </is>
      </c>
    </row>
    <row r="13577" ht="25.5" customHeight="1">
      <c r="A13577" t="inlineStr">
        <is>
          <t>laying tiles</t>
        </is>
      </c>
      <c r="B13577" t="inlineStr">
        <is>
          <t>Day in the life of a professional tile layer</t>
        </is>
      </c>
      <c r="C13577"/>
      <c r="D13577"/>
      <c r="E13577" t="inlineStr">
        <is>
          <t>https://www.youtube.com/results?search_query=Day+in+the+life+of+a+professional+tile+layer&amp;sp=EgQgAXAB</t>
        </is>
      </c>
    </row>
    <row r="13578" ht="25.5" customHeight="1">
      <c r="A13578" t="inlineStr">
        <is>
          <t>laying tiles</t>
        </is>
      </c>
      <c r="B13578" t="inlineStr">
        <is>
          <t>Guide to laying bathroom tiles</t>
        </is>
      </c>
      <c r="C13578"/>
      <c r="D13578"/>
      <c r="E13578" t="inlineStr">
        <is>
          <t>https://www.youtube.com/results?search_query=Guide+to+laying+bathroom+tiles&amp;sp=EgQgAXAB</t>
        </is>
      </c>
    </row>
    <row r="13579" ht="25.5" customHeight="1">
      <c r="A13579" t="inlineStr">
        <is>
          <t>laying tiles</t>
        </is>
      </c>
      <c r="B13579" t="inlineStr">
        <is>
          <t>Stepbystep tutorial for laying kitchen tiles</t>
        </is>
      </c>
      <c r="C13579"/>
      <c r="D13579"/>
      <c r="E13579" t="inlineStr">
        <is>
          <t>https://www.youtube.com/results?search_query=Stepbystep+tutorial+for+laying+kitchen+tiles&amp;sp=EgQgAXAB</t>
        </is>
      </c>
    </row>
    <row r="13580" ht="25.5" customHeight="1">
      <c r="A13580" t="inlineStr">
        <is>
          <t>laying tiles</t>
        </is>
      </c>
      <c r="B13580" t="inlineStr">
        <is>
          <t>Mistakes to avoid when laying tiles</t>
        </is>
      </c>
      <c r="C13580"/>
      <c r="D13580"/>
      <c r="E13580" t="inlineStr">
        <is>
          <t>https://www.youtube.com/results?search_query=Mistakes+to+avoid+when+laying+tiles&amp;sp=EgQgAXAB</t>
        </is>
      </c>
    </row>
    <row r="13581" ht="25.5" customHeight="1">
      <c r="A13581" t="inlineStr">
        <is>
          <t>laying tiles</t>
        </is>
      </c>
      <c r="B13581" t="inlineStr">
        <is>
          <t>Tile laying: Tools and materials you need</t>
        </is>
      </c>
      <c r="C13581"/>
      <c r="D13581"/>
      <c r="E13581" t="inlineStr">
        <is>
          <t>https://www.youtube.com/results?search_query=Tile+laying:+Tools+and+materials+you+need&amp;sp=EgQgAXAB</t>
        </is>
      </c>
    </row>
    <row r="13582" ht="25.5" customHeight="1">
      <c r="A13582" t="inlineStr">
        <is>
          <t>laying tiles</t>
        </is>
      </c>
      <c r="B13582" t="inlineStr">
        <is>
          <t>Advanced tips for laying tiles perfectly</t>
        </is>
      </c>
      <c r="C13582"/>
      <c r="D13582"/>
      <c r="E13582" t="inlineStr">
        <is>
          <t>https://www.youtube.com/results?search_query=Advanced+tips+for+laying+tiles+perfectly&amp;sp=EgQgAXAB</t>
        </is>
      </c>
    </row>
    <row r="13583" ht="25.5" customHeight="1">
      <c r="A13583" t="inlineStr">
        <is>
          <t>laying tiles</t>
        </is>
      </c>
      <c r="B13583" t="inlineStr">
        <is>
          <t>Masterclass on laying floor tiles</t>
        </is>
      </c>
      <c r="C13583"/>
      <c r="D13583"/>
      <c r="E13583" t="inlineStr">
        <is>
          <t>https://www.youtube.com/results?search_query=Masterclass+on+laying+floor+tiles&amp;sp=EgQgAXAB</t>
        </is>
      </c>
    </row>
    <row r="13584" ht="25.5" customHeight="1">
      <c r="A13584" t="inlineStr">
        <is>
          <t>looking at phone</t>
        </is>
      </c>
      <c r="B13584" t="inlineStr">
        <is>
          <t>How to use smartphone for beginners</t>
        </is>
      </c>
      <c r="C13584"/>
      <c r="D13584"/>
      <c r="E13584" t="inlineStr">
        <is>
          <t>https://www.youtube.com/results?search_query=How+to+use+smartphone+for+beginners&amp;sp=EgQgAXAB</t>
        </is>
      </c>
    </row>
    <row r="13585" ht="25.5" customHeight="1">
      <c r="A13585" t="inlineStr">
        <is>
          <t>looking at phone</t>
        </is>
      </c>
      <c r="B13585" t="inlineStr">
        <is>
          <t>Understanding phone specs and what they mean</t>
        </is>
      </c>
      <c r="C13585"/>
      <c r="D13585"/>
      <c r="E13585" t="inlineStr">
        <is>
          <t>https://www.youtube.com/results?search_query=Understanding+phone+specs+and+what+they+mean&amp;sp=EgQgAXAB</t>
        </is>
      </c>
    </row>
    <row r="13586" ht="25.5" customHeight="1">
      <c r="A13586" t="inlineStr">
        <is>
          <t>looking at phone</t>
        </is>
      </c>
      <c r="B13586" t="inlineStr">
        <is>
          <t>Day in the life of a smartphone user</t>
        </is>
      </c>
      <c r="C13586"/>
      <c r="D13586"/>
      <c r="E13586" t="inlineStr">
        <is>
          <t>https://www.youtube.com/results?search_query=Day+in+the+life+of+a+smartphone+user&amp;sp=EgQgAXAB</t>
        </is>
      </c>
    </row>
    <row r="13587" ht="25.5" customHeight="1">
      <c r="A13587" t="inlineStr">
        <is>
          <t>looking at phone</t>
        </is>
      </c>
      <c r="B13587" t="inlineStr">
        <is>
          <t>Common smartphone problems and how to fix them</t>
        </is>
      </c>
      <c r="C13587"/>
      <c r="D13587"/>
      <c r="E13587" t="inlineStr">
        <is>
          <t>https://www.youtube.com/results?search_query=Common+smartphone+problems+and+how+to+fix+them&amp;sp=EgQgAXAB</t>
        </is>
      </c>
    </row>
    <row r="13588" ht="25.5" customHeight="1">
      <c r="A13588" t="inlineStr">
        <is>
          <t>looking at phone</t>
        </is>
      </c>
      <c r="B13588" t="inlineStr">
        <is>
          <t>How to customize your smartphone settings</t>
        </is>
      </c>
      <c r="C13588"/>
      <c r="D13588"/>
      <c r="E13588" t="inlineStr">
        <is>
          <t>https://www.youtube.com/results?search_query=How+to+customize+your+smartphone+settings&amp;sp=EgQgAXAB</t>
        </is>
      </c>
    </row>
    <row r="13589" ht="25.5" customHeight="1">
      <c r="A13589" t="inlineStr">
        <is>
          <t>looking at phone</t>
        </is>
      </c>
      <c r="B13589" t="inlineStr">
        <is>
          <t>Maximizing phone productivity: tips and tricks</t>
        </is>
      </c>
      <c r="C13589"/>
      <c r="D13589"/>
      <c r="E13589" t="inlineStr">
        <is>
          <t>https://www.youtube.com/results?search_query=Maximizing+phone+productivity:+tips+and+tricks&amp;sp=EgQgAXAB</t>
        </is>
      </c>
    </row>
    <row r="13590" ht="25.5" customHeight="1">
      <c r="A13590" t="inlineStr">
        <is>
          <t>looking at phone</t>
        </is>
      </c>
      <c r="B13590" t="inlineStr">
        <is>
          <t>How to optimize battery life on your phone</t>
        </is>
      </c>
      <c r="C13590"/>
      <c r="D13590"/>
      <c r="E13590" t="inlineStr">
        <is>
          <t>https://www.youtube.com/results?search_query=How+to+optimize+battery+life+on+your+phone&amp;sp=EgQgAXAB</t>
        </is>
      </c>
    </row>
    <row r="13591" ht="25.5" customHeight="1">
      <c r="A13591" t="inlineStr">
        <is>
          <t>looking at phone</t>
        </is>
      </c>
      <c r="B13591" t="inlineStr">
        <is>
          <t>Maintaining your phone's software: updates and security</t>
        </is>
      </c>
      <c r="C13591"/>
      <c r="D13591"/>
      <c r="E13591" t="inlineStr">
        <is>
          <t>https://www.youtube.com/results?search_query=Maintaining+your+phone's+software:+updates+and+security&amp;sp=EgQgAXAB</t>
        </is>
      </c>
    </row>
    <row r="13592" ht="25.5" customHeight="1">
      <c r="A13592" t="inlineStr">
        <is>
          <t>looking at phone</t>
        </is>
      </c>
      <c r="B13592" t="inlineStr">
        <is>
          <t>Indepth tutorial on phone photography</t>
        </is>
      </c>
      <c r="C13592"/>
      <c r="D13592"/>
      <c r="E13592" t="inlineStr">
        <is>
          <t>https://www.youtube.com/results?search_query=Indepth+tutorial+on+phone+photography&amp;sp=EgQgAXAB</t>
        </is>
      </c>
    </row>
    <row r="13593" ht="25.5" customHeight="1">
      <c r="A13593" t="inlineStr">
        <is>
          <t>looking at phone</t>
        </is>
      </c>
      <c r="B13593" t="inlineStr">
        <is>
          <t>Learning about phone apps and their uses</t>
        </is>
      </c>
      <c r="C13593"/>
      <c r="D13593"/>
      <c r="E13593" t="inlineStr">
        <is>
          <t>https://www.youtube.com/results?search_query=Learning+about+phone+apps+and+their+uses&amp;sp=EgQgAXAB</t>
        </is>
      </c>
    </row>
    <row r="13594" ht="25.5" customHeight="1">
      <c r="A13594" t="inlineStr">
        <is>
          <t>lifting hat</t>
        </is>
      </c>
      <c r="B13594" t="inlineStr">
        <is>
          <t>How to properly lift a hat as a formal greeting</t>
        </is>
      </c>
      <c r="C13594"/>
      <c r="D13594"/>
      <c r="E13594" t="inlineStr">
        <is>
          <t>https://www.youtube.com/results?search_query=How+to+properly+lift+a+hat+as+a+formal+greeting&amp;sp=EgQgAXAB</t>
        </is>
      </c>
    </row>
    <row r="13595" ht="25.5" customHeight="1">
      <c r="A13595" t="inlineStr">
        <is>
          <t>lifting hat</t>
        </is>
      </c>
      <c r="B13595" t="inlineStr">
        <is>
          <t>Hat lifting etiquette explained</t>
        </is>
      </c>
      <c r="C13595"/>
      <c r="D13595"/>
      <c r="E13595" t="inlineStr">
        <is>
          <t>https://www.youtube.com/results?search_query=Hat+lifting+etiquette+explained&amp;sp=EgQgAXAB</t>
        </is>
      </c>
    </row>
    <row r="13596" ht="25.5" customHeight="1">
      <c r="A13596" t="inlineStr">
        <is>
          <t>lifting hat</t>
        </is>
      </c>
      <c r="B13596" t="inlineStr">
        <is>
          <t>Day in the life of a magician: Hat lifting trick tutorial</t>
        </is>
      </c>
      <c r="C13596"/>
      <c r="D13596"/>
      <c r="E13596" t="inlineStr">
        <is>
          <t>https://www.youtube.com/results?search_query=Day+in+the+life+of+a+magician:+Hat+lifting+trick+tutorial&amp;sp=EgQgAXAB</t>
        </is>
      </c>
    </row>
    <row r="13597" ht="25.5" customHeight="1">
      <c r="A13597" t="inlineStr">
        <is>
          <t>lifting hat</t>
        </is>
      </c>
      <c r="B13597" t="inlineStr">
        <is>
          <t>Professional guide to hat lifting in social events</t>
        </is>
      </c>
      <c r="C13597"/>
      <c r="D13597"/>
      <c r="E13597" t="inlineStr">
        <is>
          <t>https://www.youtube.com/results?search_query=Professional+guide+to+hat+lifting+in+social+events&amp;sp=EgQgAXAB</t>
        </is>
      </c>
    </row>
    <row r="13598" ht="25.5" customHeight="1">
      <c r="A13598" t="inlineStr">
        <is>
          <t>lifting hat</t>
        </is>
      </c>
      <c r="B13598" t="inlineStr">
        <is>
          <t>Hat lifting: History and cultural significance explained</t>
        </is>
      </c>
      <c r="C13598"/>
      <c r="D13598"/>
      <c r="E13598" t="inlineStr">
        <is>
          <t>https://www.youtube.com/results?search_query=Hat+lifting:+History+and+cultural+significance+explained&amp;sp=EgQgAXAB</t>
        </is>
      </c>
    </row>
    <row r="13599" ht="25.5" customHeight="1">
      <c r="A13599" t="inlineStr">
        <is>
          <t>lifting hat</t>
        </is>
      </c>
      <c r="B13599" t="inlineStr">
        <is>
          <t>How to do a hat lifting magic trick for beginners</t>
        </is>
      </c>
      <c r="C13599"/>
      <c r="D13599"/>
      <c r="E13599" t="inlineStr">
        <is>
          <t>https://www.youtube.com/results?search_query=How+to+do+a+hat+lifting+magic+trick+for+beginners&amp;sp=EgQgAXAB</t>
        </is>
      </c>
    </row>
    <row r="13600" ht="25.5" customHeight="1">
      <c r="A13600" t="inlineStr">
        <is>
          <t>lifting hat</t>
        </is>
      </c>
      <c r="B13600" t="inlineStr">
        <is>
          <t>The art of hat lifting: A comprehensive tutorial</t>
        </is>
      </c>
      <c r="C13600"/>
      <c r="D13600"/>
      <c r="E13600" t="inlineStr">
        <is>
          <t>https://www.youtube.com/results?search_query=The+art+of+hat+lifting:+A+comprehensive+tutorial&amp;sp=EgQgAXAB</t>
        </is>
      </c>
    </row>
    <row r="13601" ht="25.5" customHeight="1">
      <c r="A13601" t="inlineStr">
        <is>
          <t>lifting hat</t>
        </is>
      </c>
      <c r="B13601" t="inlineStr">
        <is>
          <t>Hat lifting tricks for kids: Easy stepbystep guide</t>
        </is>
      </c>
      <c r="C13601"/>
      <c r="D13601"/>
      <c r="E13601" t="inlineStr">
        <is>
          <t>https://www.youtube.com/results?search_query=Hat+lifting+tricks+for+kids:+Easy+stepbystep+guide&amp;sp=EgQgAXAB</t>
        </is>
      </c>
    </row>
    <row r="13602" ht="25.5" customHeight="1">
      <c r="A13602" t="inlineStr">
        <is>
          <t>lifting hat</t>
        </is>
      </c>
      <c r="B13602" t="inlineStr">
        <is>
          <t>Hat lifting: Its role in traditional dances around the world</t>
        </is>
      </c>
      <c r="C13602"/>
      <c r="D13602"/>
      <c r="E13602" t="inlineStr">
        <is>
          <t>https://www.youtube.com/results?search_query=Hat+lifting:+Its+role+in+traditional+dances+around+the+world&amp;sp=EgQgAXAB</t>
        </is>
      </c>
    </row>
    <row r="13603" ht="25.5" customHeight="1">
      <c r="A13603" t="inlineStr">
        <is>
          <t>lifting hat</t>
        </is>
      </c>
      <c r="B13603" t="inlineStr">
        <is>
          <t>Proper way to lift a hat for men: A sartorial guide</t>
        </is>
      </c>
      <c r="C13603"/>
      <c r="D13603"/>
      <c r="E13603" t="inlineStr">
        <is>
          <t>https://www.youtube.com/results?search_query=Proper+way+to+lift+a+hat+for+men:+A+sartorial+guide&amp;sp=EgQgAXAB</t>
        </is>
      </c>
    </row>
    <row r="13604" ht="25.5" customHeight="1">
      <c r="A13604" t="inlineStr">
        <is>
          <t>making jewelry</t>
        </is>
      </c>
      <c r="B13604" t="inlineStr">
        <is>
          <t>How to make jewelry for beginners</t>
        </is>
      </c>
      <c r="C13604"/>
      <c r="D13604"/>
      <c r="E13604" t="inlineStr">
        <is>
          <t>https://www.youtube.com/results?search_query=How+to+make+jewelry+for+beginners&amp;sp=EgQgAXAB</t>
        </is>
      </c>
    </row>
    <row r="13605" ht="25.5" customHeight="1">
      <c r="A13605" t="inlineStr">
        <is>
          <t>making jewelry</t>
        </is>
      </c>
      <c r="B13605" t="inlineStr">
        <is>
          <t>DIY jewelry making tutorial</t>
        </is>
      </c>
      <c r="C13605"/>
      <c r="D13605"/>
      <c r="E13605" t="inlineStr">
        <is>
          <t>https://www.youtube.com/results?search_query=DIY+jewelry+making+tutorial&amp;sp=EgQgAXAB</t>
        </is>
      </c>
    </row>
    <row r="13606" ht="25.5" customHeight="1">
      <c r="A13606" t="inlineStr">
        <is>
          <t>making jewelry</t>
        </is>
      </c>
      <c r="B13606" t="inlineStr">
        <is>
          <t>Day in the life of a jewelry maker</t>
        </is>
      </c>
      <c r="C13606"/>
      <c r="D13606"/>
      <c r="E13606" t="inlineStr">
        <is>
          <t>https://www.youtube.com/results?search_query=Day+in+the+life+of+a+jewelry+maker&amp;sp=EgQgAXAB</t>
        </is>
      </c>
    </row>
    <row r="13607" ht="25.5" customHeight="1">
      <c r="A13607" t="inlineStr">
        <is>
          <t>making jewelry</t>
        </is>
      </c>
      <c r="B13607" t="inlineStr">
        <is>
          <t>Advanced techniques in jewelry making</t>
        </is>
      </c>
      <c r="C13607"/>
      <c r="D13607"/>
      <c r="E13607" t="inlineStr">
        <is>
          <t>https://www.youtube.com/results?search_query=Advanced+techniques+in+jewelry+making&amp;sp=EgQgAXAB</t>
        </is>
      </c>
    </row>
    <row r="13608" ht="25.5" customHeight="1">
      <c r="A13608" t="inlineStr">
        <is>
          <t>making jewelry</t>
        </is>
      </c>
      <c r="B13608" t="inlineStr">
        <is>
          <t>Making jewelry at home ideas</t>
        </is>
      </c>
      <c r="C13608"/>
      <c r="D13608"/>
      <c r="E13608" t="inlineStr">
        <is>
          <t>https://www.youtube.com/results?search_query=Making+jewelry+at+home+ideas&amp;sp=EgQgAXAB</t>
        </is>
      </c>
    </row>
    <row r="13609" ht="25.5" customHeight="1">
      <c r="A13609" t="inlineStr">
        <is>
          <t>making jewelry</t>
        </is>
      </c>
      <c r="B13609" t="inlineStr">
        <is>
          <t>How to make handmade necklaces</t>
        </is>
      </c>
      <c r="C13609"/>
      <c r="D13609"/>
      <c r="E13609" t="inlineStr">
        <is>
          <t>https://www.youtube.com/results?search_query=How+to+make+handmade+necklaces&amp;sp=EgQgAXAB</t>
        </is>
      </c>
    </row>
    <row r="13610" ht="25.5" customHeight="1">
      <c r="A13610" t="inlineStr">
        <is>
          <t>making jewelry</t>
        </is>
      </c>
      <c r="B13610" t="inlineStr">
        <is>
          <t>Jewelry making: beading tutorials</t>
        </is>
      </c>
      <c r="C13610"/>
      <c r="D13610"/>
      <c r="E13610" t="inlineStr">
        <is>
          <t>https://www.youtube.com/results?search_query=Jewelry+making:+beading+tutorials&amp;sp=EgQgAXAB</t>
        </is>
      </c>
    </row>
    <row r="13611" ht="25.5" customHeight="1">
      <c r="A13611" t="inlineStr">
        <is>
          <t>making jewelry</t>
        </is>
      </c>
      <c r="B13611" t="inlineStr">
        <is>
          <t>How to make bracelets at home</t>
        </is>
      </c>
      <c r="C13611"/>
      <c r="D13611"/>
      <c r="E13611" t="inlineStr">
        <is>
          <t>https://www.youtube.com/results?search_query=How+to+make+bracelets+at+home&amp;sp=EgQgAXAB</t>
        </is>
      </c>
    </row>
    <row r="13612" ht="25.5" customHeight="1">
      <c r="A13612" t="inlineStr">
        <is>
          <t>making jewelry</t>
        </is>
      </c>
      <c r="B13612" t="inlineStr">
        <is>
          <t>Step by step guide to jewelry making</t>
        </is>
      </c>
      <c r="C13612"/>
      <c r="D13612"/>
      <c r="E13612" t="inlineStr">
        <is>
          <t>https://www.youtube.com/results?search_query=Step+by+step+guide+to+jewelry+making&amp;sp=EgQgAXAB</t>
        </is>
      </c>
    </row>
    <row r="13613" ht="25.5" customHeight="1">
      <c r="A13613" t="inlineStr">
        <is>
          <t>making jewelry</t>
        </is>
      </c>
      <c r="B13613" t="inlineStr">
        <is>
          <t>Essential tools for jewelry making</t>
        </is>
      </c>
      <c r="C13613"/>
      <c r="D13613"/>
      <c r="E13613" t="inlineStr">
        <is>
          <t>https://www.youtube.com/results?search_query=Essential+tools+for+jewelry+making&amp;sp=EgQgAXAB</t>
        </is>
      </c>
    </row>
    <row r="13614" ht="25.5" customHeight="1">
      <c r="A13614" t="inlineStr">
        <is>
          <t>shaping bread dough</t>
        </is>
      </c>
      <c r="B13614" t="inlineStr">
        <is>
          <t>How to shape bread dough for beginners</t>
        </is>
      </c>
      <c r="C13614"/>
      <c r="D13614"/>
      <c r="E13614" t="inlineStr">
        <is>
          <t>https://www.youtube.com/results?search_query=How+to+shape+bread+dough+for+beginners&amp;sp=EgQgAXAB</t>
        </is>
      </c>
    </row>
    <row r="13615" ht="25.5" customHeight="1">
      <c r="A13615" t="inlineStr">
        <is>
          <t>shaping bread dough</t>
        </is>
      </c>
      <c r="B13615" t="inlineStr">
        <is>
          <t>Bread dough shaping techniques tutorial</t>
        </is>
      </c>
      <c r="C13615"/>
      <c r="D13615"/>
      <c r="E13615" t="inlineStr">
        <is>
          <t>https://www.youtube.com/results?search_query=Bread+dough+shaping+techniques+tutorial&amp;sp=EgQgAXAB</t>
        </is>
      </c>
    </row>
    <row r="13616" ht="25.5" customHeight="1">
      <c r="A13616" t="inlineStr">
        <is>
          <t>shaping bread dough</t>
        </is>
      </c>
      <c r="B13616" t="inlineStr">
        <is>
          <t>Masterclass on shaping and scoring bread dough</t>
        </is>
      </c>
      <c r="C13616"/>
      <c r="D13616"/>
      <c r="E13616" t="inlineStr">
        <is>
          <t>https://www.youtube.com/results?search_query=Masterclass+on+shaping+and+scoring+bread+dough&amp;sp=EgQgAXAB</t>
        </is>
      </c>
    </row>
    <row r="13617" ht="25.5" customHeight="1">
      <c r="A13617" t="inlineStr">
        <is>
          <t>shaping bread dough</t>
        </is>
      </c>
      <c r="B13617" t="inlineStr">
        <is>
          <t>Step by step guide to shaping bread dough</t>
        </is>
      </c>
      <c r="C13617"/>
      <c r="D13617"/>
      <c r="E13617" t="inlineStr">
        <is>
          <t>https://www.youtube.com/results?search_query=Step+by+step+guide+to+shaping+bread+dough&amp;sp=EgQgAXAB</t>
        </is>
      </c>
    </row>
    <row r="13618" ht="25.5" customHeight="1">
      <c r="A13618" t="inlineStr">
        <is>
          <t>shaping bread dough</t>
        </is>
      </c>
      <c r="B13618" t="inlineStr">
        <is>
          <t>Professional techniques for shaping bread dough</t>
        </is>
      </c>
      <c r="C13618"/>
      <c r="D13618"/>
      <c r="E13618" t="inlineStr">
        <is>
          <t>https://www.youtube.com/results?search_query=Professional+techniques+for+shaping+bread+dough&amp;sp=EgQgAXAB</t>
        </is>
      </c>
    </row>
    <row r="13619" ht="25.5" customHeight="1">
      <c r="A13619" t="inlineStr">
        <is>
          <t>shaping bread dough</t>
        </is>
      </c>
      <c r="B13619" t="inlineStr">
        <is>
          <t>Art of shaping bread dough</t>
        </is>
      </c>
      <c r="C13619"/>
      <c r="D13619"/>
      <c r="E13619" t="inlineStr">
        <is>
          <t>https://www.youtube.com/results?search_query=Art+of+shaping+bread+dough&amp;sp=EgQgAXAB</t>
        </is>
      </c>
    </row>
    <row r="13620" ht="25.5" customHeight="1">
      <c r="A13620" t="inlineStr">
        <is>
          <t>shaping bread dough</t>
        </is>
      </c>
      <c r="B13620" t="inlineStr">
        <is>
          <t>Day in the life of a baker: shaping bread dough</t>
        </is>
      </c>
      <c r="C13620"/>
      <c r="D13620"/>
      <c r="E13620" t="inlineStr">
        <is>
          <t>https://www.youtube.com/results?search_query=Day+in+the+life+of+a+baker:+shaping+bread+dough&amp;sp=EgQgAXAB</t>
        </is>
      </c>
    </row>
    <row r="13621" ht="25.5" customHeight="1">
      <c r="A13621" t="inlineStr">
        <is>
          <t>shaping bread dough</t>
        </is>
      </c>
      <c r="B13621" t="inlineStr">
        <is>
          <t>How to shape different types of bread dough</t>
        </is>
      </c>
      <c r="C13621"/>
      <c r="D13621"/>
      <c r="E13621" t="inlineStr">
        <is>
          <t>https://www.youtube.com/results?search_query=How+to+shape+different+types+of+bread+dough&amp;sp=EgQgAXAB</t>
        </is>
      </c>
    </row>
    <row r="13622" ht="25.5" customHeight="1">
      <c r="A13622" t="inlineStr">
        <is>
          <t>shaping bread dough</t>
        </is>
      </c>
      <c r="B13622" t="inlineStr">
        <is>
          <t>DIY shaping bread dough at home</t>
        </is>
      </c>
      <c r="C13622"/>
      <c r="D13622"/>
      <c r="E13622" t="inlineStr">
        <is>
          <t>https://www.youtube.com/results?search_query=DIY+shaping+bread+dough+at+home&amp;sp=EgQgAXAB</t>
        </is>
      </c>
    </row>
    <row r="13623" ht="25.5" customHeight="1">
      <c r="A13623" t="inlineStr">
        <is>
          <t>shaping bread dough</t>
        </is>
      </c>
      <c r="B13623" t="inlineStr">
        <is>
          <t>What mistakes to avoid while shaping bread dough</t>
        </is>
      </c>
      <c r="C13623"/>
      <c r="D13623"/>
      <c r="E13623" t="inlineStr">
        <is>
          <t>https://www.youtube.com/results?search_query=What+mistakes+to+avoid+while+shaping+bread+dough&amp;sp=EgQgAXAB</t>
        </is>
      </c>
    </row>
    <row r="13624" ht="25.5" customHeight="1">
      <c r="A13624" t="inlineStr">
        <is>
          <t>making bubbles</t>
        </is>
      </c>
      <c r="B13624" t="inlineStr">
        <is>
          <t>How to make homemade bubbles</t>
        </is>
      </c>
      <c r="C13624"/>
      <c r="D13624"/>
      <c r="E13624" t="inlineStr">
        <is>
          <t>https://www.youtube.com/results?search_query=How+to+make+homemade+bubbles&amp;sp=EgQgAXAB</t>
        </is>
      </c>
    </row>
    <row r="13625" ht="25.5" customHeight="1">
      <c r="A13625" t="inlineStr">
        <is>
          <t>making bubbles</t>
        </is>
      </c>
      <c r="B13625" t="inlineStr">
        <is>
          <t>DIY giant bubbles tutorial</t>
        </is>
      </c>
      <c r="C13625"/>
      <c r="D13625"/>
      <c r="E13625" t="inlineStr">
        <is>
          <t>https://www.youtube.com/results?search_query=DIY+giant+bubbles+tutorial&amp;sp=EgQgAXAB</t>
        </is>
      </c>
    </row>
    <row r="13626" ht="25.5" customHeight="1">
      <c r="A13626" t="inlineStr">
        <is>
          <t>making bubbles</t>
        </is>
      </c>
      <c r="B13626" t="inlineStr">
        <is>
          <t>Unique ways to create bubbles</t>
        </is>
      </c>
      <c r="C13626"/>
      <c r="D13626"/>
      <c r="E13626" t="inlineStr">
        <is>
          <t>https://www.youtube.com/results?search_query=Unique+ways+to+create+bubbles&amp;sp=EgQgAXAB</t>
        </is>
      </c>
    </row>
    <row r="13627" ht="25.5" customHeight="1">
      <c r="A13627" t="inlineStr">
        <is>
          <t>making bubbles</t>
        </is>
      </c>
      <c r="B13627" t="inlineStr">
        <is>
          <t>Day in the life of a professional bubble artist</t>
        </is>
      </c>
      <c r="C13627"/>
      <c r="D13627"/>
      <c r="E13627" t="inlineStr">
        <is>
          <t>https://www.youtube.com/results?search_query=Day+in+the+life+of+a+professional+bubble+artist&amp;sp=EgQgAXAB</t>
        </is>
      </c>
    </row>
    <row r="13628" ht="25.5" customHeight="1">
      <c r="A13628" t="inlineStr">
        <is>
          <t>making bubbles</t>
        </is>
      </c>
      <c r="B13628" t="inlineStr">
        <is>
          <t>Making bubbles with everyday household items</t>
        </is>
      </c>
      <c r="C13628"/>
      <c r="D13628"/>
      <c r="E13628" t="inlineStr">
        <is>
          <t>https://www.youtube.com/results?search_query=Making+bubbles+with+everyday+household+items&amp;sp=EgQgAXAB</t>
        </is>
      </c>
    </row>
    <row r="13629" ht="25.5" customHeight="1">
      <c r="A13629" t="inlineStr">
        <is>
          <t>making bubbles</t>
        </is>
      </c>
      <c r="B13629" t="inlineStr">
        <is>
          <t>Guide to making longlasting bubbles</t>
        </is>
      </c>
      <c r="C13629"/>
      <c r="D13629"/>
      <c r="E13629" t="inlineStr">
        <is>
          <t>https://www.youtube.com/results?search_query=Guide+to+making+longlasting+bubbles&amp;sp=EgQgAXAB</t>
        </is>
      </c>
    </row>
    <row r="13630" ht="25.5" customHeight="1">
      <c r="A13630" t="inlineStr">
        <is>
          <t>making bubbles</t>
        </is>
      </c>
      <c r="B13630" t="inlineStr">
        <is>
          <t>Science behind bubble making</t>
        </is>
      </c>
      <c r="C13630"/>
      <c r="D13630"/>
      <c r="E13630" t="inlineStr">
        <is>
          <t>https://www.youtube.com/results?search_query=Science+behind+bubble+making&amp;sp=EgQgAXAB</t>
        </is>
      </c>
    </row>
    <row r="13631" ht="25.5" customHeight="1">
      <c r="A13631" t="inlineStr">
        <is>
          <t>making bubbles</t>
        </is>
      </c>
      <c r="B13631" t="inlineStr">
        <is>
          <t>Creating colorful bubbles at home</t>
        </is>
      </c>
      <c r="C13631"/>
      <c r="D13631"/>
      <c r="E13631" t="inlineStr">
        <is>
          <t>https://www.youtube.com/results?search_query=Creating+colorful+bubbles+at+home&amp;sp=EgQgAXAB</t>
        </is>
      </c>
    </row>
    <row r="13632" ht="25.5" customHeight="1">
      <c r="A13632" t="inlineStr">
        <is>
          <t>making bubbles</t>
        </is>
      </c>
      <c r="B13632" t="inlineStr">
        <is>
          <t>How to make bubble art</t>
        </is>
      </c>
      <c r="C13632"/>
      <c r="D13632"/>
      <c r="E13632" t="inlineStr">
        <is>
          <t>https://www.youtube.com/results?search_query=How+to+make+bubble+art&amp;sp=EgQgAXAB</t>
        </is>
      </c>
    </row>
    <row r="13633" ht="25.5" customHeight="1">
      <c r="A13633" t="inlineStr">
        <is>
          <t>making bubbles</t>
        </is>
      </c>
      <c r="B13633" t="inlineStr">
        <is>
          <t>Best bubble making techniques for kids</t>
        </is>
      </c>
      <c r="C13633"/>
      <c r="D13633"/>
      <c r="E13633" t="inlineStr">
        <is>
          <t>https://www.youtube.com/results?search_query=Best+bubble+making+techniques+for+kids&amp;sp=EgQgAXAB</t>
        </is>
      </c>
    </row>
    <row r="13634" ht="25.5" customHeight="1">
      <c r="A13634" t="inlineStr">
        <is>
          <t>reading</t>
        </is>
      </c>
      <c r="B13634" t="inlineStr">
        <is>
          <t>How to improve reading skills</t>
        </is>
      </c>
      <c r="C13634"/>
      <c r="D13634"/>
      <c r="E13634" t="inlineStr">
        <is>
          <t>https://www.youtube.com/results?search_query=How+to+improve+reading+skills&amp;sp=EgQgAXAB</t>
        </is>
      </c>
    </row>
    <row r="13635" ht="25.5" customHeight="1">
      <c r="A13635" t="inlineStr">
        <is>
          <t>reading</t>
        </is>
      </c>
      <c r="B13635" t="inlineStr">
        <is>
          <t>Reading techniques and strategies</t>
        </is>
      </c>
      <c r="C13635"/>
      <c r="D13635"/>
      <c r="E13635" t="inlineStr">
        <is>
          <t>https://www.youtube.com/results?search_query=Reading+techniques+and+strategies&amp;sp=EgQgAXAB</t>
        </is>
      </c>
    </row>
    <row r="13636" ht="25.5" customHeight="1">
      <c r="A13636" t="inlineStr">
        <is>
          <t>reading</t>
        </is>
      </c>
      <c r="B13636" t="inlineStr">
        <is>
          <t>Tips to increase reading speed</t>
        </is>
      </c>
      <c r="C13636"/>
      <c r="D13636"/>
      <c r="E13636" t="inlineStr">
        <is>
          <t>https://www.youtube.com/results?search_query=Tips+to+increase+reading+speed&amp;sp=EgQgAXAB</t>
        </is>
      </c>
    </row>
    <row r="13637" ht="25.5" customHeight="1">
      <c r="A13637" t="inlineStr">
        <is>
          <t>reading</t>
        </is>
      </c>
      <c r="B13637" t="inlineStr">
        <is>
          <t>Day in the life of a book club member</t>
        </is>
      </c>
      <c r="C13637"/>
      <c r="D13637"/>
      <c r="E13637" t="inlineStr">
        <is>
          <t>https://www.youtube.com/results?search_query=Day+in+the+life+of+a+book+club+member&amp;sp=EgQgAXAB</t>
        </is>
      </c>
    </row>
    <row r="13638" ht="25.5" customHeight="1">
      <c r="A13638" t="inlineStr">
        <is>
          <t>reading</t>
        </is>
      </c>
      <c r="B13638" t="inlineStr">
        <is>
          <t>Books to read for selfimprovement</t>
        </is>
      </c>
      <c r="C13638"/>
      <c r="D13638"/>
      <c r="E13638" t="inlineStr">
        <is>
          <t>https://www.youtube.com/results?search_query=Books+to+read+for+selfimprovement&amp;sp=EgQgAXAB</t>
        </is>
      </c>
    </row>
    <row r="13639" ht="25.5" customHeight="1">
      <c r="A13639" t="inlineStr">
        <is>
          <t>reading</t>
        </is>
      </c>
      <c r="B13639" t="inlineStr">
        <is>
          <t>Reading comprehension techniques</t>
        </is>
      </c>
      <c r="C13639"/>
      <c r="D13639"/>
      <c r="E13639" t="inlineStr">
        <is>
          <t>https://www.youtube.com/results?search_query=Reading+comprehension+techniques&amp;sp=EgQgAXAB</t>
        </is>
      </c>
    </row>
    <row r="13640" ht="25.5" customHeight="1">
      <c r="A13640" t="inlineStr">
        <is>
          <t>reading</t>
        </is>
      </c>
      <c r="B13640" t="inlineStr">
        <is>
          <t>How to encourage kids to read more</t>
        </is>
      </c>
      <c r="C13640"/>
      <c r="D13640"/>
      <c r="E13640" t="inlineStr">
        <is>
          <t>https://www.youtube.com/results?search_query=How+to+encourage+kids+to+read+more&amp;sp=EgQgAXAB</t>
        </is>
      </c>
    </row>
    <row r="13641" ht="25.5" customHeight="1">
      <c r="A13641" t="inlineStr">
        <is>
          <t>reading</t>
        </is>
      </c>
      <c r="B13641" t="inlineStr">
        <is>
          <t>Exploring the benefits of reading daily</t>
        </is>
      </c>
      <c r="C13641"/>
      <c r="D13641"/>
      <c r="E13641" t="inlineStr">
        <is>
          <t>https://www.youtube.com/results?search_query=Exploring+the+benefits+of+reading+daily&amp;sp=EgQgAXAB</t>
        </is>
      </c>
    </row>
    <row r="13642" ht="25.5" customHeight="1">
      <c r="A13642" t="inlineStr">
        <is>
          <t>reading</t>
        </is>
      </c>
      <c r="B13642" t="inlineStr">
        <is>
          <t>How to start a book club</t>
        </is>
      </c>
      <c r="C13642"/>
      <c r="D13642"/>
      <c r="E13642" t="inlineStr">
        <is>
          <t>https://www.youtube.com/results?search_query=How+to+start+a+book+club&amp;sp=EgQgAXAB</t>
        </is>
      </c>
    </row>
    <row r="13643" ht="25.5" customHeight="1">
      <c r="A13643" t="inlineStr">
        <is>
          <t>reading</t>
        </is>
      </c>
      <c r="B13643" t="inlineStr">
        <is>
          <t>Overview of speed reading techniques</t>
        </is>
      </c>
      <c r="C13643"/>
      <c r="D13643"/>
      <c r="E13643" t="inlineStr">
        <is>
          <t>https://www.youtube.com/results?search_query=Overview+of+speed+reading+techniques&amp;sp=EgQgAXAB</t>
        </is>
      </c>
    </row>
    <row r="13644" ht="25.5" customHeight="1">
      <c r="A13644" t="inlineStr">
        <is>
          <t>making balloon shapes</t>
        </is>
      </c>
      <c r="B13644" t="inlineStr">
        <is>
          <t>How to make balloon shapes for beginners</t>
        </is>
      </c>
      <c r="C13644"/>
      <c r="D13644"/>
      <c r="E13644" t="inlineStr">
        <is>
          <t>https://www.youtube.com/results?search_query=How+to+make+balloon+shapes+for+beginners&amp;sp=EgQgAXAB</t>
        </is>
      </c>
    </row>
    <row r="13645" ht="25.5" customHeight="1">
      <c r="A13645" t="inlineStr">
        <is>
          <t>making balloon shapes</t>
        </is>
      </c>
      <c r="B13645" t="inlineStr">
        <is>
          <t>Basic balloon twisting shapes tutorial</t>
        </is>
      </c>
      <c r="C13645"/>
      <c r="D13645"/>
      <c r="E13645" t="inlineStr">
        <is>
          <t>https://www.youtube.com/results?search_query=Basic+balloon+twisting+shapes+tutorial&amp;sp=EgQgAXAB</t>
        </is>
      </c>
    </row>
    <row r="13646" ht="25.5" customHeight="1">
      <c r="A13646" t="inlineStr">
        <is>
          <t>making balloon shapes</t>
        </is>
      </c>
      <c r="B13646" t="inlineStr">
        <is>
          <t>DIY balloon animals stepbystep guide</t>
        </is>
      </c>
      <c r="C13646"/>
      <c r="D13646"/>
      <c r="E13646" t="inlineStr">
        <is>
          <t>https://www.youtube.com/results?search_query=DIY+balloon+animals+stepbystep+guide&amp;sp=EgQgAXAB</t>
        </is>
      </c>
    </row>
    <row r="13647" ht="25.5" customHeight="1">
      <c r="A13647" t="inlineStr">
        <is>
          <t>making balloon shapes</t>
        </is>
      </c>
      <c r="B13647" t="inlineStr">
        <is>
          <t>Masterclass on balloon artistry and shaping</t>
        </is>
      </c>
      <c r="C13647"/>
      <c r="D13647"/>
      <c r="E13647" t="inlineStr">
        <is>
          <t>https://www.youtube.com/results?search_query=Masterclass+on+balloon+artistry+and+shaping&amp;sp=EgQgAXAB</t>
        </is>
      </c>
    </row>
    <row r="13648" ht="25.5" customHeight="1">
      <c r="A13648" t="inlineStr">
        <is>
          <t>making balloon shapes</t>
        </is>
      </c>
      <c r="B13648" t="inlineStr">
        <is>
          <t>Creating intricate shapes with balloon twisting</t>
        </is>
      </c>
      <c r="C13648"/>
      <c r="D13648"/>
      <c r="E13648" t="inlineStr">
        <is>
          <t>https://www.youtube.com/results?search_query=Creating+intricate+shapes+with+balloon+twisting&amp;sp=EgQgAXAB</t>
        </is>
      </c>
    </row>
    <row r="13649" ht="25.5" customHeight="1">
      <c r="A13649" t="inlineStr">
        <is>
          <t>making balloon shapes</t>
        </is>
      </c>
      <c r="B13649" t="inlineStr">
        <is>
          <t>How to make popular balloon shapes for parties</t>
        </is>
      </c>
      <c r="C13649"/>
      <c r="D13649"/>
      <c r="E13649" t="inlineStr">
        <is>
          <t>https://www.youtube.com/results?search_query=How+to+make+popular+balloon+shapes+for+parties&amp;sp=EgQgAXAB</t>
        </is>
      </c>
    </row>
    <row r="13650" ht="25.5" customHeight="1">
      <c r="A13650" t="inlineStr">
        <is>
          <t>making balloon shapes</t>
        </is>
      </c>
      <c r="B13650" t="inlineStr">
        <is>
          <t>Pro tips for creating amazing balloon arrangements</t>
        </is>
      </c>
      <c r="C13650"/>
      <c r="D13650"/>
      <c r="E13650" t="inlineStr">
        <is>
          <t>https://www.youtube.com/results?search_query=Pro+tips+for+creating+amazing+balloon+arrangements&amp;sp=EgQgAXAB</t>
        </is>
      </c>
    </row>
    <row r="13651" ht="25.5" customHeight="1">
      <c r="A13651" t="inlineStr">
        <is>
          <t>making balloon shapes</t>
        </is>
      </c>
      <c r="B13651" t="inlineStr">
        <is>
          <t>Day in the life of a professional balloon artist</t>
        </is>
      </c>
      <c r="C13651"/>
      <c r="D13651"/>
      <c r="E13651" t="inlineStr">
        <is>
          <t>https://www.youtube.com/results?search_query=Day+in+the+life+of+a+professional+balloon+artist&amp;sp=EgQgAXAB</t>
        </is>
      </c>
    </row>
    <row r="13652" ht="25.5" customHeight="1">
      <c r="A13652" t="inlineStr">
        <is>
          <t>making balloon shapes</t>
        </is>
      </c>
      <c r="B13652" t="inlineStr">
        <is>
          <t>Live demonstration of making balloon shapes</t>
        </is>
      </c>
      <c r="C13652"/>
      <c r="D13652"/>
      <c r="E13652" t="inlineStr">
        <is>
          <t>https://www.youtube.com/results?search_query=Live+demonstration+of+making+balloon+shapes&amp;sp=EgQgAXAB</t>
        </is>
      </c>
    </row>
    <row r="13653" ht="25.5" customHeight="1">
      <c r="A13653" t="inlineStr">
        <is>
          <t>making balloon shapes</t>
        </is>
      </c>
      <c r="B13653" t="inlineStr">
        <is>
          <t>Creating shapes with balloons – expert guide</t>
        </is>
      </c>
      <c r="C13653"/>
      <c r="D13653"/>
      <c r="E13653" t="inlineStr">
        <is>
          <t>https://www.youtube.com/results?search_query=Creating+shapes+with+balloons+–+expert+guide&amp;sp=EgQgAXAB</t>
        </is>
      </c>
    </row>
    <row r="13654" ht="25.5" customHeight="1">
      <c r="A13654" t="inlineStr">
        <is>
          <t>making cheese</t>
        </is>
      </c>
      <c r="B13654" t="inlineStr">
        <is>
          <t>How to make cheese at home for beginners</t>
        </is>
      </c>
      <c r="C13654"/>
      <c r="D13654"/>
      <c r="E13654" t="inlineStr">
        <is>
          <t>https://www.youtube.com/results?search_query=How+to+make+cheese+at+home+for+beginners&amp;sp=EgQgAXAB</t>
        </is>
      </c>
    </row>
    <row r="13655" ht="25.5" customHeight="1">
      <c r="A13655" t="inlineStr">
        <is>
          <t>making cheese</t>
        </is>
      </c>
      <c r="B13655" t="inlineStr">
        <is>
          <t>Making cheese in the traditional way</t>
        </is>
      </c>
      <c r="C13655"/>
      <c r="D13655"/>
      <c r="E13655" t="inlineStr">
        <is>
          <t>https://www.youtube.com/results?search_query=Making+cheese+in+the+traditional+way&amp;sp=EgQgAXAB</t>
        </is>
      </c>
    </row>
    <row r="13656" ht="25.5" customHeight="1">
      <c r="A13656" t="inlineStr">
        <is>
          <t>making cheese</t>
        </is>
      </c>
      <c r="B13656" t="inlineStr">
        <is>
          <t>Step by step guide to making mozzarella cheese</t>
        </is>
      </c>
      <c r="C13656"/>
      <c r="D13656"/>
      <c r="E13656" t="inlineStr">
        <is>
          <t>https://www.youtube.com/results?search_query=Step+by+step+guide+to+making+mozzarella+cheese&amp;sp=EgQgAXAB</t>
        </is>
      </c>
    </row>
    <row r="13657" ht="25.5" customHeight="1">
      <c r="A13657" t="inlineStr">
        <is>
          <t>making cheese</t>
        </is>
      </c>
      <c r="B13657" t="inlineStr">
        <is>
          <t>Day in the life of a cheesemaker</t>
        </is>
      </c>
      <c r="C13657"/>
      <c r="D13657"/>
      <c r="E13657" t="inlineStr">
        <is>
          <t>https://www.youtube.com/results?search_query=Day+in+the+life+of+a+cheesemaker&amp;sp=EgQgAXAB</t>
        </is>
      </c>
    </row>
    <row r="13658" ht="25.5" customHeight="1">
      <c r="A13658" t="inlineStr">
        <is>
          <t>making cheese</t>
        </is>
      </c>
      <c r="B13658" t="inlineStr">
        <is>
          <t>Modern techniques in cheese making</t>
        </is>
      </c>
      <c r="C13658"/>
      <c r="D13658"/>
      <c r="E13658" t="inlineStr">
        <is>
          <t>https://www.youtube.com/results?search_query=Modern+techniques+in+cheese+making&amp;sp=EgQgAXAB</t>
        </is>
      </c>
    </row>
    <row r="13659" ht="25.5" customHeight="1">
      <c r="A13659" t="inlineStr">
        <is>
          <t>making cheese</t>
        </is>
      </c>
      <c r="B13659" t="inlineStr">
        <is>
          <t>How to make vegan cheese</t>
        </is>
      </c>
      <c r="C13659"/>
      <c r="D13659"/>
      <c r="E13659" t="inlineStr">
        <is>
          <t>https://www.youtube.com/results?search_query=How+to+make+vegan+cheese&amp;sp=EgQgAXAB</t>
        </is>
      </c>
    </row>
    <row r="13660" ht="25.5" customHeight="1">
      <c r="A13660" t="inlineStr">
        <is>
          <t>making cheese</t>
        </is>
      </c>
      <c r="B13660" t="inlineStr">
        <is>
          <t>Experimenting with cheese flavours: How to</t>
        </is>
      </c>
      <c r="C13660"/>
      <c r="D13660"/>
      <c r="E13660" t="inlineStr">
        <is>
          <t>https://www.youtube.com/results?search_query=Experimenting+with+cheese+flavours:+How+to&amp;sp=EgQgAXAB</t>
        </is>
      </c>
    </row>
    <row r="13661" ht="25.5" customHeight="1">
      <c r="A13661" t="inlineStr">
        <is>
          <t>making cheese</t>
        </is>
      </c>
      <c r="B13661" t="inlineStr">
        <is>
          <t>Mistakes to avoid when making cheese</t>
        </is>
      </c>
      <c r="C13661"/>
      <c r="D13661"/>
      <c r="E13661" t="inlineStr">
        <is>
          <t>https://www.youtube.com/results?search_query=Mistakes+to+avoid+when+making+cheese&amp;sp=EgQgAXAB</t>
        </is>
      </c>
    </row>
    <row r="13662" ht="25.5" customHeight="1">
      <c r="A13662" t="inlineStr">
        <is>
          <t>making cheese</t>
        </is>
      </c>
      <c r="B13662" t="inlineStr">
        <is>
          <t>Behind the scenes of a cheese factory</t>
        </is>
      </c>
      <c r="C13662"/>
      <c r="D13662"/>
      <c r="E13662" t="inlineStr">
        <is>
          <t>https://www.youtube.com/results?search_query=Behind+the+scenes+of+a+cheese+factory&amp;sp=EgQgAXAB</t>
        </is>
      </c>
    </row>
    <row r="13663" ht="25.5" customHeight="1">
      <c r="A13663" t="inlineStr">
        <is>
          <t>making cheese</t>
        </is>
      </c>
      <c r="B13663" t="inlineStr">
        <is>
          <t>Gourmet cheese making techniques</t>
        </is>
      </c>
      <c r="C13663"/>
      <c r="D13663"/>
      <c r="E13663" t="inlineStr">
        <is>
          <t>https://www.youtube.com/results?search_query=Gourmet+cheese+making+techniques&amp;sp=EgQgAXAB</t>
        </is>
      </c>
    </row>
    <row r="13664" ht="25.5" customHeight="1">
      <c r="A13664" t="inlineStr">
        <is>
          <t>making snowman</t>
        </is>
      </c>
      <c r="B13664" t="inlineStr">
        <is>
          <t>How to make a snowman step by step for kids</t>
        </is>
      </c>
      <c r="C13664"/>
      <c r="D13664"/>
      <c r="E13664" t="inlineStr">
        <is>
          <t>https://www.youtube.com/results?search_query=How+to+make+a+snowman+step+by+step+for+kids&amp;sp=EgQgAXAB</t>
        </is>
      </c>
    </row>
    <row r="13665" ht="25.5" customHeight="1">
      <c r="A13665" t="inlineStr">
        <is>
          <t>making snowman</t>
        </is>
      </c>
      <c r="B13665" t="inlineStr">
        <is>
          <t>Snowman making tutorial for beginners</t>
        </is>
      </c>
      <c r="C13665"/>
      <c r="D13665"/>
      <c r="E13665" t="inlineStr">
        <is>
          <t>https://www.youtube.com/results?search_query=Snowman+making+tutorial+for+beginners&amp;sp=EgQgAXAB</t>
        </is>
      </c>
    </row>
    <row r="13666" ht="25.5" customHeight="1">
      <c r="A13666" t="inlineStr">
        <is>
          <t>making snowman</t>
        </is>
      </c>
      <c r="B13666" t="inlineStr">
        <is>
          <t>Tips and tricks for making the perfect snowman</t>
        </is>
      </c>
      <c r="C13666"/>
      <c r="D13666"/>
      <c r="E13666" t="inlineStr">
        <is>
          <t>https://www.youtube.com/results?search_query=Tips+and+tricks+for+making+the+perfect+snowman&amp;sp=EgQgAXAB</t>
        </is>
      </c>
    </row>
    <row r="13667" ht="25.5" customHeight="1">
      <c r="A13667" t="inlineStr">
        <is>
          <t>making snowman</t>
        </is>
      </c>
      <c r="B13667" t="inlineStr">
        <is>
          <t>Making an Olaf snowman from Frozen</t>
        </is>
      </c>
      <c r="C13667"/>
      <c r="D13667"/>
      <c r="E13667" t="inlineStr">
        <is>
          <t>https://www.youtube.com/results?search_query=Making+an+Olaf+snowman+from+Frozen&amp;sp=EgQgAXAB</t>
        </is>
      </c>
    </row>
    <row r="13668" ht="25.5" customHeight="1">
      <c r="A13668" t="inlineStr">
        <is>
          <t>making snowman</t>
        </is>
      </c>
      <c r="B13668" t="inlineStr">
        <is>
          <t>Day in the life of a professional snow sculpture artist</t>
        </is>
      </c>
      <c r="C13668"/>
      <c r="D13668"/>
      <c r="E13668" t="inlineStr">
        <is>
          <t>https://www.youtube.com/results?search_query=Day+in+the+life+of+a+professional+snow+sculpture+artist&amp;sp=EgQgAXAB</t>
        </is>
      </c>
    </row>
    <row r="13669" ht="25.5" customHeight="1">
      <c r="A13669" t="inlineStr">
        <is>
          <t>making snowman</t>
        </is>
      </c>
      <c r="B13669" t="inlineStr">
        <is>
          <t>Making a snowman without snow  DIY Tutorial</t>
        </is>
      </c>
      <c r="C13669"/>
      <c r="D13669"/>
      <c r="E13669" t="inlineStr">
        <is>
          <t>https://www.youtube.com/results?search_query=Making+a+snowman+without+snow++DIY+Tutorial&amp;sp=EgQgAXAB</t>
        </is>
      </c>
    </row>
    <row r="13670" ht="25.5" customHeight="1">
      <c r="A13670" t="inlineStr">
        <is>
          <t>making snowman</t>
        </is>
      </c>
      <c r="B13670" t="inlineStr">
        <is>
          <t>World's biggest snowman building process</t>
        </is>
      </c>
      <c r="C13670"/>
      <c r="D13670"/>
      <c r="E13670" t="inlineStr">
        <is>
          <t>https://www.youtube.com/results?search_query=World's+biggest+snowman+building+process&amp;sp=EgQgAXAB</t>
        </is>
      </c>
    </row>
    <row r="13671" ht="25.5" customHeight="1">
      <c r="A13671" t="inlineStr">
        <is>
          <t>making snowman</t>
        </is>
      </c>
      <c r="B13671" t="inlineStr">
        <is>
          <t>Making a snowman with natural decorations</t>
        </is>
      </c>
      <c r="C13671"/>
      <c r="D13671"/>
      <c r="E13671" t="inlineStr">
        <is>
          <t>https://www.youtube.com/results?search_query=Making+a+snowman+with+natural+decorations&amp;sp=EgQgAXAB</t>
        </is>
      </c>
    </row>
    <row r="13672" ht="25.5" customHeight="1">
      <c r="A13672" t="inlineStr">
        <is>
          <t>making snowman</t>
        </is>
      </c>
      <c r="B13672" t="inlineStr">
        <is>
          <t>How to make a snowman that lasts longer</t>
        </is>
      </c>
      <c r="C13672"/>
      <c r="D13672"/>
      <c r="E13672" t="inlineStr">
        <is>
          <t>https://www.youtube.com/results?search_query=How+to+make+a+snowman+that+lasts+longer&amp;sp=EgQgAXAB</t>
        </is>
      </c>
    </row>
    <row r="13673" ht="25.5" customHeight="1">
      <c r="A13673" t="inlineStr">
        <is>
          <t>making snowman</t>
        </is>
      </c>
      <c r="B13673" t="inlineStr">
        <is>
          <t>Building a snowman  what materials to use</t>
        </is>
      </c>
      <c r="C13673"/>
      <c r="D13673"/>
      <c r="E13673" t="inlineStr">
        <is>
          <t>https://www.youtube.com/results?search_query=Building+a+snowman++what+materials+to+use&amp;sp=EgQgAXAB</t>
        </is>
      </c>
    </row>
    <row r="13674" ht="25.5" customHeight="1">
      <c r="A13674" t="inlineStr">
        <is>
          <t>making horseshoes</t>
        </is>
      </c>
      <c r="B13674" t="inlineStr">
        <is>
          <t>How to make horseshoes step by step</t>
        </is>
      </c>
      <c r="C13674"/>
      <c r="D13674"/>
      <c r="E13674" t="inlineStr">
        <is>
          <t>https://www.youtube.com/results?search_query=How+to+make+horseshoes+step+by+step&amp;sp=EgQgAXAB</t>
        </is>
      </c>
    </row>
    <row r="13675" ht="25.5" customHeight="1">
      <c r="A13675" t="inlineStr">
        <is>
          <t>making horseshoes</t>
        </is>
      </c>
      <c r="B13675" t="inlineStr">
        <is>
          <t>Blacksmith techniques for making horseshoes</t>
        </is>
      </c>
      <c r="C13675"/>
      <c r="D13675"/>
      <c r="E13675" t="inlineStr">
        <is>
          <t>https://www.youtube.com/results?search_query=Blacksmith+techniques+for+making+horseshoes&amp;sp=EgQgAXAB</t>
        </is>
      </c>
    </row>
    <row r="13676" ht="25.5" customHeight="1">
      <c r="A13676" t="inlineStr">
        <is>
          <t>making horseshoes</t>
        </is>
      </c>
      <c r="B13676" t="inlineStr">
        <is>
          <t>Day in the life of a professional farrier</t>
        </is>
      </c>
      <c r="C13676"/>
      <c r="D13676"/>
      <c r="E13676" t="inlineStr">
        <is>
          <t>https://www.youtube.com/results?search_query=Day+in+the+life+of+a+professional+farrier&amp;sp=EgQgAXAB</t>
        </is>
      </c>
    </row>
    <row r="13677" ht="25.5" customHeight="1">
      <c r="A13677" t="inlineStr">
        <is>
          <t>making horseshoes</t>
        </is>
      </c>
      <c r="B13677" t="inlineStr">
        <is>
          <t>DIY horseshoe crafting tutorials</t>
        </is>
      </c>
      <c r="C13677"/>
      <c r="D13677"/>
      <c r="E13677" t="inlineStr">
        <is>
          <t>https://www.youtube.com/results?search_query=DIY+horseshoe+crafting+tutorials&amp;sp=EgQgAXAB</t>
        </is>
      </c>
    </row>
    <row r="13678" ht="25.5" customHeight="1">
      <c r="A13678" t="inlineStr">
        <is>
          <t>making horseshoes</t>
        </is>
      </c>
      <c r="B13678" t="inlineStr">
        <is>
          <t>Traditional methods for making horseshoes</t>
        </is>
      </c>
      <c r="C13678"/>
      <c r="D13678"/>
      <c r="E13678" t="inlineStr">
        <is>
          <t>https://www.youtube.com/results?search_query=Traditional+methods+for+making+horseshoes&amp;sp=EgQgAXAB</t>
        </is>
      </c>
    </row>
    <row r="13679" ht="25.5" customHeight="1">
      <c r="A13679" t="inlineStr">
        <is>
          <t>making horseshoes</t>
        </is>
      </c>
      <c r="B13679" t="inlineStr">
        <is>
          <t>Making horseshoes at home</t>
        </is>
      </c>
      <c r="C13679"/>
      <c r="D13679"/>
      <c r="E13679" t="inlineStr">
        <is>
          <t>https://www.youtube.com/results?search_query=Making+horseshoes+at+home&amp;sp=EgQgAXAB</t>
        </is>
      </c>
    </row>
    <row r="13680" ht="25.5" customHeight="1">
      <c r="A13680" t="inlineStr">
        <is>
          <t>making horseshoes</t>
        </is>
      </c>
      <c r="B13680" t="inlineStr">
        <is>
          <t>Easy guide to make horseshoes for beginners</t>
        </is>
      </c>
      <c r="C13680"/>
      <c r="D13680"/>
      <c r="E13680" t="inlineStr">
        <is>
          <t>https://www.youtube.com/results?search_query=Easy+guide+to+make+horseshoes+for+beginners&amp;sp=EgQgAXAB</t>
        </is>
      </c>
    </row>
    <row r="13681" ht="25.5" customHeight="1">
      <c r="A13681" t="inlineStr">
        <is>
          <t>making horseshoes</t>
        </is>
      </c>
      <c r="B13681" t="inlineStr">
        <is>
          <t>Handmade horseshoe making process</t>
        </is>
      </c>
      <c r="C13681"/>
      <c r="D13681"/>
      <c r="E13681" t="inlineStr">
        <is>
          <t>https://www.youtube.com/results?search_query=Handmade+horseshoe+making+process&amp;sp=EgQgAXAB</t>
        </is>
      </c>
    </row>
    <row r="13682" ht="25.5" customHeight="1">
      <c r="A13682" t="inlineStr">
        <is>
          <t>making horseshoes</t>
        </is>
      </c>
      <c r="B13682" t="inlineStr">
        <is>
          <t>Understanding the art of making horseshoes</t>
        </is>
      </c>
      <c r="C13682"/>
      <c r="D13682"/>
      <c r="E13682" t="inlineStr">
        <is>
          <t>https://www.youtube.com/results?search_query=Understanding+the+art+of+making+horseshoes&amp;sp=EgQgAXAB</t>
        </is>
      </c>
    </row>
    <row r="13683" ht="25.5" customHeight="1">
      <c r="A13683" t="inlineStr">
        <is>
          <t>making horseshoes</t>
        </is>
      </c>
      <c r="B13683" t="inlineStr">
        <is>
          <t>Expert tips for creating perfect horseshoes</t>
        </is>
      </c>
      <c r="C13683"/>
      <c r="D13683"/>
      <c r="E13683" t="inlineStr">
        <is>
          <t>https://www.youtube.com/results?search_query=Expert+tips+for+creating+perfect+horseshoes&amp;sp=EgQgAXAB</t>
        </is>
      </c>
    </row>
    <row r="13684" ht="25.5" customHeight="1">
      <c r="A13684" t="inlineStr">
        <is>
          <t>making tea</t>
        </is>
      </c>
      <c r="B13684" t="inlineStr">
        <is>
          <t>How to make perfect tea at home</t>
        </is>
      </c>
      <c r="C13684"/>
      <c r="D13684"/>
      <c r="E13684" t="inlineStr">
        <is>
          <t>https://www.youtube.com/results?search_query=How+to+make+perfect+tea+at+home&amp;sp=EgQgAXAB</t>
        </is>
      </c>
    </row>
    <row r="13685" ht="25.5" customHeight="1">
      <c r="A13685" t="inlineStr">
        <is>
          <t>making tea</t>
        </is>
      </c>
      <c r="B13685" t="inlineStr">
        <is>
          <t>Step by step tea making process</t>
        </is>
      </c>
      <c r="C13685"/>
      <c r="D13685"/>
      <c r="E13685" t="inlineStr">
        <is>
          <t>https://www.youtube.com/results?search_query=Step+by+step+tea+making+process&amp;sp=EgQgAXAB</t>
        </is>
      </c>
    </row>
    <row r="13686" ht="25.5" customHeight="1">
      <c r="A13686" t="inlineStr">
        <is>
          <t>making tea</t>
        </is>
      </c>
      <c r="B13686" t="inlineStr">
        <is>
          <t>Different ways to make tea</t>
        </is>
      </c>
      <c r="C13686"/>
      <c r="D13686"/>
      <c r="E13686" t="inlineStr">
        <is>
          <t>https://www.youtube.com/results?search_query=Different+ways+to+make+tea&amp;sp=EgQgAXAB</t>
        </is>
      </c>
    </row>
    <row r="13687" ht="25.5" customHeight="1">
      <c r="A13687" t="inlineStr">
        <is>
          <t>making tea</t>
        </is>
      </c>
      <c r="B13687" t="inlineStr">
        <is>
          <t>How to prepare specialty teas</t>
        </is>
      </c>
      <c r="C13687"/>
      <c r="D13687"/>
      <c r="E13687" t="inlineStr">
        <is>
          <t>https://www.youtube.com/results?search_query=How+to+prepare+specialty+teas&amp;sp=EgQgAXAB</t>
        </is>
      </c>
    </row>
    <row r="13688" ht="25.5" customHeight="1">
      <c r="A13688" t="inlineStr">
        <is>
          <t>making tea</t>
        </is>
      </c>
      <c r="B13688" t="inlineStr">
        <is>
          <t>Asian tea preparation methods</t>
        </is>
      </c>
      <c r="C13688"/>
      <c r="D13688"/>
      <c r="E13688" t="inlineStr">
        <is>
          <t>https://www.youtube.com/results?search_query=Asian+tea+preparation+methods&amp;sp=EgQgAXAB</t>
        </is>
      </c>
    </row>
    <row r="13689" ht="25.5" customHeight="1">
      <c r="A13689" t="inlineStr">
        <is>
          <t>making tea</t>
        </is>
      </c>
      <c r="B13689" t="inlineStr">
        <is>
          <t>Traditional British tea making</t>
        </is>
      </c>
      <c r="C13689"/>
      <c r="D13689"/>
      <c r="E13689" t="inlineStr">
        <is>
          <t>https://www.youtube.com/results?search_query=Traditional+British+tea+making&amp;sp=EgQgAXAB</t>
        </is>
      </c>
    </row>
    <row r="13690" ht="25.5" customHeight="1">
      <c r="A13690" t="inlineStr">
        <is>
          <t>making tea</t>
        </is>
      </c>
      <c r="B13690" t="inlineStr">
        <is>
          <t>Herbal tea making instructions</t>
        </is>
      </c>
      <c r="C13690"/>
      <c r="D13690"/>
      <c r="E13690" t="inlineStr">
        <is>
          <t>https://www.youtube.com/results?search_query=Herbal+tea+making+instructions&amp;sp=EgQgAXAB</t>
        </is>
      </c>
    </row>
    <row r="13691" ht="25.5" customHeight="1">
      <c r="A13691" t="inlineStr">
        <is>
          <t>making tea</t>
        </is>
      </c>
      <c r="B13691" t="inlineStr">
        <is>
          <t>Making iced tea at home</t>
        </is>
      </c>
      <c r="C13691"/>
      <c r="D13691"/>
      <c r="E13691" t="inlineStr">
        <is>
          <t>https://www.youtube.com/results?search_query=Making+iced+tea+at+home&amp;sp=EgQgAXAB</t>
        </is>
      </c>
    </row>
    <row r="13692" ht="25.5" customHeight="1">
      <c r="A13692" t="inlineStr">
        <is>
          <t>making tea</t>
        </is>
      </c>
      <c r="B13692" t="inlineStr">
        <is>
          <t>Day in the life of a tea maker</t>
        </is>
      </c>
      <c r="C13692"/>
      <c r="D13692"/>
      <c r="E13692" t="inlineStr">
        <is>
          <t>https://www.youtube.com/results?search_query=Day+in+the+life+of+a+tea+maker&amp;sp=EgQgAXAB</t>
        </is>
      </c>
    </row>
    <row r="13693" ht="25.5" customHeight="1">
      <c r="A13693" t="inlineStr">
        <is>
          <t>making tea</t>
        </is>
      </c>
      <c r="B13693" t="inlineStr">
        <is>
          <t>Green tea preparation tips and tricks</t>
        </is>
      </c>
      <c r="C13693"/>
      <c r="D13693"/>
      <c r="E13693" t="inlineStr">
        <is>
          <t>https://www.youtube.com/results?search_query=Green+tea+preparation+tips+and+tricks&amp;sp=EgQgAXAB</t>
        </is>
      </c>
    </row>
    <row r="13694" ht="25.5" customHeight="1">
      <c r="A13694" t="inlineStr">
        <is>
          <t>making pizza</t>
        </is>
      </c>
      <c r="B13694" t="inlineStr">
        <is>
          <t>How to make pizza at home</t>
        </is>
      </c>
      <c r="C13694"/>
      <c r="D13694"/>
      <c r="E13694" t="inlineStr">
        <is>
          <t>https://www.youtube.com/results?search_query=How+to+make+pizza+at+home&amp;sp=EgQgAXAB</t>
        </is>
      </c>
    </row>
    <row r="13695" ht="25.5" customHeight="1">
      <c r="A13695" t="inlineStr">
        <is>
          <t>making pizza</t>
        </is>
      </c>
      <c r="B13695" t="inlineStr">
        <is>
          <t>DIY pizza dough recipe</t>
        </is>
      </c>
      <c r="C13695"/>
      <c r="D13695"/>
      <c r="E13695" t="inlineStr">
        <is>
          <t>https://www.youtube.com/results?search_query=DIY+pizza+dough+recipe&amp;sp=EgQgAXAB</t>
        </is>
      </c>
    </row>
    <row r="13696" ht="25.5" customHeight="1">
      <c r="A13696" t="inlineStr">
        <is>
          <t>making pizza</t>
        </is>
      </c>
      <c r="B13696" t="inlineStr">
        <is>
          <t>Cooking pizza on a homemade pizza stone</t>
        </is>
      </c>
      <c r="C13696"/>
      <c r="D13696"/>
      <c r="E13696" t="inlineStr">
        <is>
          <t>https://www.youtube.com/results?search_query=Cooking+pizza+on+a+homemade+pizza+stone&amp;sp=EgQgAXAB</t>
        </is>
      </c>
    </row>
    <row r="13697" ht="25.5" customHeight="1">
      <c r="A13697" t="inlineStr">
        <is>
          <t>making pizza</t>
        </is>
      </c>
      <c r="B13697" t="inlineStr">
        <is>
          <t>Masterclass on pizza making with professional chefs</t>
        </is>
      </c>
      <c r="C13697"/>
      <c r="D13697"/>
      <c r="E13697" t="inlineStr">
        <is>
          <t>https://www.youtube.com/results?search_query=Masterclass+on+pizza+making+with+professional+chefs&amp;sp=EgQgAXAB</t>
        </is>
      </c>
    </row>
    <row r="13698" ht="25.5" customHeight="1">
      <c r="A13698" t="inlineStr">
        <is>
          <t>making pizza</t>
        </is>
      </c>
      <c r="B13698" t="inlineStr">
        <is>
          <t>Preparing vegan pizza from scratch</t>
        </is>
      </c>
      <c r="C13698"/>
      <c r="D13698"/>
      <c r="E13698" t="inlineStr">
        <is>
          <t>https://www.youtube.com/results?search_query=Preparing+vegan+pizza+from+scratch&amp;sp=EgQgAXAB</t>
        </is>
      </c>
    </row>
    <row r="13699" ht="25.5" customHeight="1">
      <c r="A13699" t="inlineStr">
        <is>
          <t>making pizza</t>
        </is>
      </c>
      <c r="B13699" t="inlineStr">
        <is>
          <t>Day in the life of a pizza chef</t>
        </is>
      </c>
      <c r="C13699"/>
      <c r="D13699"/>
      <c r="E13699" t="inlineStr">
        <is>
          <t>https://www.youtube.com/results?search_query=Day+in+the+life+of+a+pizza+chef&amp;sp=EgQgAXAB</t>
        </is>
      </c>
    </row>
    <row r="13700" ht="25.5" customHeight="1">
      <c r="A13700" t="inlineStr">
        <is>
          <t>making pizza</t>
        </is>
      </c>
      <c r="B13700" t="inlineStr">
        <is>
          <t>How to toss pizza dough like a pro</t>
        </is>
      </c>
      <c r="C13700"/>
      <c r="D13700"/>
      <c r="E13700" t="inlineStr">
        <is>
          <t>https://www.youtube.com/results?search_query=How+to+toss+pizza+dough+like+a+pro&amp;sp=EgQgAXAB</t>
        </is>
      </c>
    </row>
    <row r="13701" ht="25.5" customHeight="1">
      <c r="A13701" t="inlineStr">
        <is>
          <t>making pizza</t>
        </is>
      </c>
      <c r="B13701" t="inlineStr">
        <is>
          <t>Making a Margherita pizza from scratch</t>
        </is>
      </c>
      <c r="C13701"/>
      <c r="D13701"/>
      <c r="E13701" t="inlineStr">
        <is>
          <t>https://www.youtube.com/results?search_query=Making+a+Margherita+pizza+from+scratch&amp;sp=EgQgAXAB</t>
        </is>
      </c>
    </row>
    <row r="13702" ht="25.5" customHeight="1">
      <c r="A13702" t="inlineStr">
        <is>
          <t>making pizza</t>
        </is>
      </c>
      <c r="B13702" t="inlineStr">
        <is>
          <t>Authentic Italian pizza making process</t>
        </is>
      </c>
      <c r="C13702"/>
      <c r="D13702"/>
      <c r="E13702" t="inlineStr">
        <is>
          <t>https://www.youtube.com/results?search_query=Authentic+Italian+pizza+making+process&amp;sp=EgQgAXAB</t>
        </is>
      </c>
    </row>
    <row r="13703" ht="25.5" customHeight="1">
      <c r="A13703" t="inlineStr">
        <is>
          <t>making pizza</t>
        </is>
      </c>
      <c r="B13703" t="inlineStr">
        <is>
          <t>How to make and bake a pepperoni pizza</t>
        </is>
      </c>
      <c r="C13703"/>
      <c r="D13703"/>
      <c r="E13703" t="inlineStr">
        <is>
          <t>https://www.youtube.com/results?search_query=How+to+make+and+bake+a+pepperoni+pizza&amp;sp=EgQgAXAB</t>
        </is>
      </c>
    </row>
    <row r="13704" ht="25.5" customHeight="1">
      <c r="A13704" t="inlineStr">
        <is>
          <t>making the bed</t>
        </is>
      </c>
      <c r="B13704" t="inlineStr">
        <is>
          <t>How to make a bed like a professional housekeeper</t>
        </is>
      </c>
      <c r="C13704"/>
      <c r="D13704"/>
      <c r="E13704" t="inlineStr">
        <is>
          <t>https://www.youtube.com/results?search_query=How+to+make+a+bed+like+a+professional+housekeeper&amp;sp=EgQgAXAB</t>
        </is>
      </c>
    </row>
    <row r="13705" ht="25.5" customHeight="1">
      <c r="A13705" t="inlineStr">
        <is>
          <t>making the bed</t>
        </is>
      </c>
      <c r="B13705" t="inlineStr">
        <is>
          <t>Bed making techniques for beginners</t>
        </is>
      </c>
      <c r="C13705"/>
      <c r="D13705"/>
      <c r="E13705" t="inlineStr">
        <is>
          <t>https://www.youtube.com/results?search_query=Bed+making+techniques+for+beginners&amp;sp=EgQgAXAB</t>
        </is>
      </c>
    </row>
    <row r="13706" ht="25.5" customHeight="1">
      <c r="A13706" t="inlineStr">
        <is>
          <t>making the bed</t>
        </is>
      </c>
      <c r="B13706" t="inlineStr">
        <is>
          <t>Stepbystep guide to making a bed</t>
        </is>
      </c>
      <c r="C13706"/>
      <c r="D13706"/>
      <c r="E13706" t="inlineStr">
        <is>
          <t>https://www.youtube.com/results?search_query=Stepbystep+guide+to+making+a+bed&amp;sp=EgQgAXAB</t>
        </is>
      </c>
    </row>
    <row r="13707" ht="25.5" customHeight="1">
      <c r="A13707" t="inlineStr">
        <is>
          <t>making the bed</t>
        </is>
      </c>
      <c r="B13707" t="inlineStr">
        <is>
          <t>Indepth tutorial on how to make your bed</t>
        </is>
      </c>
      <c r="C13707"/>
      <c r="D13707"/>
      <c r="E13707" t="inlineStr">
        <is>
          <t>https://www.youtube.com/results?search_query=Indepth+tutorial+on+how+to+make+your+bed&amp;sp=EgQgAXAB</t>
        </is>
      </c>
    </row>
    <row r="13708" ht="25.5" customHeight="1">
      <c r="A13708" t="inlineStr">
        <is>
          <t>making the bed</t>
        </is>
      </c>
      <c r="B13708" t="inlineStr">
        <is>
          <t>Day in the life of a hotel housekeeper  bed making</t>
        </is>
      </c>
      <c r="C13708"/>
      <c r="D13708"/>
      <c r="E13708" t="inlineStr">
        <is>
          <t>https://www.youtube.com/results?search_query=Day+in+the+life+of+a+hotel+housekeeper++bed+making&amp;sp=EgQgAXAB</t>
        </is>
      </c>
    </row>
    <row r="13709" ht="25.5" customHeight="1">
      <c r="A13709" t="inlineStr">
        <is>
          <t>making the bed</t>
        </is>
      </c>
      <c r="B13709" t="inlineStr">
        <is>
          <t>Master the art of bedmaking with these simple tricks</t>
        </is>
      </c>
      <c r="C13709"/>
      <c r="D13709"/>
      <c r="E13709" t="inlineStr">
        <is>
          <t>https://www.youtube.com/results?search_query=Master+the+art+of+bedmaking+with+these+simple+tricks&amp;sp=EgQgAXAB</t>
        </is>
      </c>
    </row>
    <row r="13710" ht="25.5" customHeight="1">
      <c r="A13710" t="inlineStr">
        <is>
          <t>making the bed</t>
        </is>
      </c>
      <c r="B13710" t="inlineStr">
        <is>
          <t>How to easily make a bed for kids</t>
        </is>
      </c>
      <c r="C13710"/>
      <c r="D13710"/>
      <c r="E13710" t="inlineStr">
        <is>
          <t>https://www.youtube.com/results?search_query=How+to+easily+make+a+bed+for+kids&amp;sp=EgQgAXAB</t>
        </is>
      </c>
    </row>
    <row r="13711" ht="25.5" customHeight="1">
      <c r="A13711" t="inlineStr">
        <is>
          <t>making the bed</t>
        </is>
      </c>
      <c r="B13711" t="inlineStr">
        <is>
          <t>Quick tips and tricks for easier bedmaking</t>
        </is>
      </c>
      <c r="C13711"/>
      <c r="D13711"/>
      <c r="E13711" t="inlineStr">
        <is>
          <t>https://www.youtube.com/results?search_query=Quick+tips+and+tricks+for+easier+bedmaking&amp;sp=EgQgAXAB</t>
        </is>
      </c>
    </row>
    <row r="13712" ht="25.5" customHeight="1">
      <c r="A13712" t="inlineStr">
        <is>
          <t>making the bed</t>
        </is>
      </c>
      <c r="B13712" t="inlineStr">
        <is>
          <t>Learn how to make a hospital bed at home</t>
        </is>
      </c>
      <c r="C13712"/>
      <c r="D13712"/>
      <c r="E13712" t="inlineStr">
        <is>
          <t>https://www.youtube.com/results?search_query=Learn+how+to+make+a+hospital+bed+at+home&amp;sp=EgQgAXAB</t>
        </is>
      </c>
    </row>
    <row r="13713" ht="25.5" customHeight="1">
      <c r="A13713" t="inlineStr">
        <is>
          <t>making the bed</t>
        </is>
      </c>
      <c r="B13713" t="inlineStr">
        <is>
          <t>Bed making styles around the world</t>
        </is>
      </c>
      <c r="C13713"/>
      <c r="D13713"/>
      <c r="E13713" t="inlineStr">
        <is>
          <t>https://www.youtube.com/results?search_query=Bed+making+styles+around+the+world&amp;sp=EgQgAXAB</t>
        </is>
      </c>
    </row>
    <row r="13714" ht="25.5" customHeight="1">
      <c r="A13714" t="inlineStr">
        <is>
          <t>moon walking</t>
        </is>
      </c>
      <c r="B13714" t="inlineStr">
        <is>
          <t>How to moonwalk for beginners tutorial</t>
        </is>
      </c>
      <c r="C13714"/>
      <c r="D13714"/>
      <c r="E13714" t="inlineStr">
        <is>
          <t>https://www.youtube.com/results?search_query=How+to+moonwalk+for+beginners+tutorial&amp;sp=EgQgAXAB</t>
        </is>
      </c>
    </row>
    <row r="13715" ht="25.5" customHeight="1">
      <c r="A13715" t="inlineStr">
        <is>
          <t>moon walking</t>
        </is>
      </c>
      <c r="B13715" t="inlineStr">
        <is>
          <t>Michael Jackson moonwalk tutorial</t>
        </is>
      </c>
      <c r="C13715"/>
      <c r="D13715"/>
      <c r="E13715" t="inlineStr">
        <is>
          <t>https://www.youtube.com/results?search_query=Michael+Jackson+moonwalk+tutorial&amp;sp=EgQgAXAB</t>
        </is>
      </c>
    </row>
    <row r="13716" ht="25.5" customHeight="1">
      <c r="A13716" t="inlineStr">
        <is>
          <t>moon walking</t>
        </is>
      </c>
      <c r="B13716" t="inlineStr">
        <is>
          <t>Expert instructions for moonwalking</t>
        </is>
      </c>
      <c r="C13716"/>
      <c r="D13716"/>
      <c r="E13716" t="inlineStr">
        <is>
          <t>https://www.youtube.com/results?search_query=Expert+instructions+for+moonwalking&amp;sp=EgQgAXAB</t>
        </is>
      </c>
    </row>
    <row r="13717" ht="25.5" customHeight="1">
      <c r="A13717" t="inlineStr">
        <is>
          <t>moon walking</t>
        </is>
      </c>
      <c r="B13717" t="inlineStr">
        <is>
          <t>Day in the life of a professional dancer: moonwalk training</t>
        </is>
      </c>
      <c r="C13717"/>
      <c r="D13717"/>
      <c r="E13717" t="inlineStr">
        <is>
          <t>https://www.youtube.com/results?search_query=Day+in+the+life+of+a+professional+dancer:+moonwalk+training&amp;sp=EgQgAXAB</t>
        </is>
      </c>
    </row>
    <row r="13718" ht="25.5" customHeight="1">
      <c r="A13718" t="inlineStr">
        <is>
          <t>moon walking</t>
        </is>
      </c>
      <c r="B13718" t="inlineStr">
        <is>
          <t>Moonwalking techniques and tips</t>
        </is>
      </c>
      <c r="C13718"/>
      <c r="D13718"/>
      <c r="E13718" t="inlineStr">
        <is>
          <t>https://www.youtube.com/results?search_query=Moonwalking+techniques+and+tips&amp;sp=EgQgAXAB</t>
        </is>
      </c>
    </row>
    <row r="13719" ht="25.5" customHeight="1">
      <c r="A13719" t="inlineStr">
        <is>
          <t>moon walking</t>
        </is>
      </c>
      <c r="B13719" t="inlineStr">
        <is>
          <t>Improving your moonwalk dance steps</t>
        </is>
      </c>
      <c r="C13719"/>
      <c r="D13719"/>
      <c r="E13719" t="inlineStr">
        <is>
          <t>https://www.youtube.com/results?search_query=Improving+your+moonwalk+dance+steps&amp;sp=EgQgAXAB</t>
        </is>
      </c>
    </row>
    <row r="13720" ht="25.5" customHeight="1">
      <c r="A13720" t="inlineStr">
        <is>
          <t>moon walking</t>
        </is>
      </c>
      <c r="B13720" t="inlineStr">
        <is>
          <t>Guided stepbystep moonwalk lessons</t>
        </is>
      </c>
      <c r="C13720"/>
      <c r="D13720"/>
      <c r="E13720" t="inlineStr">
        <is>
          <t>https://www.youtube.com/results?search_query=Guided+stepbystep+moonwalk+lessons&amp;sp=EgQgAXAB</t>
        </is>
      </c>
    </row>
    <row r="13721" ht="25.5" customHeight="1">
      <c r="A13721" t="inlineStr">
        <is>
          <t>moon walking</t>
        </is>
      </c>
      <c r="B13721" t="inlineStr">
        <is>
          <t>Mastering Michael Jackson's moonwalk dance routine</t>
        </is>
      </c>
      <c r="C13721"/>
      <c r="D13721"/>
      <c r="E13721" t="inlineStr">
        <is>
          <t>https://www.youtube.com/results?search_query=Mastering+Michael+Jackson's+moonwalk+dance+routine&amp;sp=EgQgAXAB</t>
        </is>
      </c>
    </row>
    <row r="13722" ht="25.5" customHeight="1">
      <c r="A13722" t="inlineStr">
        <is>
          <t>moon walking</t>
        </is>
      </c>
      <c r="B13722" t="inlineStr">
        <is>
          <t>Practice routines to perfect your moonwalk</t>
        </is>
      </c>
      <c r="C13722"/>
      <c r="D13722"/>
      <c r="E13722" t="inlineStr">
        <is>
          <t>https://www.youtube.com/results?search_query=Practice+routines+to+perfect+your+moonwalk&amp;sp=EgQgAXAB</t>
        </is>
      </c>
    </row>
    <row r="13723" ht="25.5" customHeight="1">
      <c r="A13723" t="inlineStr">
        <is>
          <t>moon walking</t>
        </is>
      </c>
      <c r="B13723" t="inlineStr">
        <is>
          <t>Common mistakes when learning to moonwalk</t>
        </is>
      </c>
      <c r="C13723"/>
      <c r="D13723"/>
      <c r="E13723" t="inlineStr">
        <is>
          <t>https://www.youtube.com/results?search_query=Common+mistakes+when+learning+to+moonwalk&amp;sp=EgQgAXAB</t>
        </is>
      </c>
    </row>
    <row r="13724" ht="25.5" customHeight="1">
      <c r="A13724" t="inlineStr">
        <is>
          <t>shopping</t>
        </is>
      </c>
      <c r="B13724" t="inlineStr">
        <is>
          <t>How to shop online effectively</t>
        </is>
      </c>
      <c r="C13724"/>
      <c r="D13724"/>
      <c r="E13724" t="inlineStr">
        <is>
          <t>https://www.youtube.com/results?search_query=How+to+shop+online+effectively&amp;sp=EgQgAXAB</t>
        </is>
      </c>
    </row>
    <row r="13725" ht="25.5" customHeight="1">
      <c r="A13725" t="inlineStr">
        <is>
          <t>shopping</t>
        </is>
      </c>
      <c r="B13725" t="inlineStr">
        <is>
          <t>Day in the life of a personal shopper</t>
        </is>
      </c>
      <c r="C13725"/>
      <c r="D13725"/>
      <c r="E13725" t="inlineStr">
        <is>
          <t>https://www.youtube.com/results?search_query=Day+in+the+life+of+a+personal+shopper&amp;sp=EgQgAXAB</t>
        </is>
      </c>
    </row>
    <row r="13726" ht="25.5" customHeight="1">
      <c r="A13726" t="inlineStr">
        <is>
          <t>shopping</t>
        </is>
      </c>
      <c r="B13726" t="inlineStr">
        <is>
          <t>Top ten shopping hacks everyone should know</t>
        </is>
      </c>
      <c r="C13726"/>
      <c r="D13726"/>
      <c r="E13726" t="inlineStr">
        <is>
          <t>https://www.youtube.com/results?search_query=Top+ten+shopping+hacks+everyone+should+know&amp;sp=EgQgAXAB</t>
        </is>
      </c>
    </row>
    <row r="13727" ht="25.5" customHeight="1">
      <c r="A13727" t="inlineStr">
        <is>
          <t>shopping</t>
        </is>
      </c>
      <c r="B13727" t="inlineStr">
        <is>
          <t>How to save money while shopping</t>
        </is>
      </c>
      <c r="C13727"/>
      <c r="D13727"/>
      <c r="E13727" t="inlineStr">
        <is>
          <t>https://www.youtube.com/results?search_query=How+to+save+money+while+shopping&amp;sp=EgQgAXAB</t>
        </is>
      </c>
    </row>
    <row r="13728" ht="25.5" customHeight="1">
      <c r="A13728" t="inlineStr">
        <is>
          <t>shopping</t>
        </is>
      </c>
      <c r="B13728" t="inlineStr">
        <is>
          <t>Understanding shopping psychology</t>
        </is>
      </c>
      <c r="C13728"/>
      <c r="D13728"/>
      <c r="E13728" t="inlineStr">
        <is>
          <t>https://www.youtube.com/results?search_query=Understanding+shopping+psychology&amp;sp=EgQgAXAB</t>
        </is>
      </c>
    </row>
    <row r="13729" ht="25.5" customHeight="1">
      <c r="A13729" t="inlineStr">
        <is>
          <t>shopping</t>
        </is>
      </c>
      <c r="B13729" t="inlineStr">
        <is>
          <t>How to shop for groceries efficiently</t>
        </is>
      </c>
      <c r="C13729"/>
      <c r="D13729"/>
      <c r="E13729" t="inlineStr">
        <is>
          <t>https://www.youtube.com/results?search_query=How+to+shop+for+groceries+efficiently&amp;sp=EgQgAXAB</t>
        </is>
      </c>
    </row>
    <row r="13730" ht="25.5" customHeight="1">
      <c r="A13730" t="inlineStr">
        <is>
          <t>shopping</t>
        </is>
      </c>
      <c r="B13730" t="inlineStr">
        <is>
          <t>Day in the life of a retail worker</t>
        </is>
      </c>
      <c r="C13730"/>
      <c r="D13730"/>
      <c r="E13730" t="inlineStr">
        <is>
          <t>https://www.youtube.com/results?search_query=Day+in+the+life+of+a+retail+worker&amp;sp=EgQgAXAB</t>
        </is>
      </c>
    </row>
    <row r="13731" ht="25.5" customHeight="1">
      <c r="A13731" t="inlineStr">
        <is>
          <t>shopping</t>
        </is>
      </c>
      <c r="B13731" t="inlineStr">
        <is>
          <t>Dressing room etiquette  shopping tips</t>
        </is>
      </c>
      <c r="C13731"/>
      <c r="D13731"/>
      <c r="E13731" t="inlineStr">
        <is>
          <t>https://www.youtube.com/results?search_query=Dressing+room+etiquette++shopping+tips&amp;sp=EgQgAXAB</t>
        </is>
      </c>
    </row>
    <row r="13732" ht="25.5" customHeight="1">
      <c r="A13732" t="inlineStr">
        <is>
          <t>shopping</t>
        </is>
      </c>
      <c r="B13732" t="inlineStr">
        <is>
          <t>Shop with me  high street fashion</t>
        </is>
      </c>
      <c r="C13732"/>
      <c r="D13732"/>
      <c r="E13732" t="inlineStr">
        <is>
          <t>https://www.youtube.com/results?search_query=Shop+with+me++high+street+fashion&amp;sp=EgQgAXAB</t>
        </is>
      </c>
    </row>
    <row r="13733" ht="25.5" customHeight="1">
      <c r="A13733" t="inlineStr">
        <is>
          <t>shopping</t>
        </is>
      </c>
      <c r="B13733" t="inlineStr">
        <is>
          <t>Exploring shopping festivals around the world</t>
        </is>
      </c>
      <c r="C13733"/>
      <c r="D13733"/>
      <c r="E13733" t="inlineStr">
        <is>
          <t>https://www.youtube.com/results?search_query=Exploring+shopping+festivals+around+the+world&amp;sp=EgQgAXAB</t>
        </is>
      </c>
    </row>
    <row r="13734" ht="25.5" customHeight="1">
      <c r="A13734" t="inlineStr">
        <is>
          <t>massaging person s head</t>
        </is>
      </c>
      <c r="B13734" t="inlineStr">
        <is>
          <t>How to give a professional head massage</t>
        </is>
      </c>
      <c r="C13734"/>
      <c r="D13734"/>
      <c r="E13734" t="inlineStr">
        <is>
          <t>https://www.youtube.com/results?search_query=How+to+give+a+professional+head+massage&amp;sp=EgQgAXAB</t>
        </is>
      </c>
    </row>
    <row r="13735" ht="25.5" customHeight="1">
      <c r="A13735" t="inlineStr">
        <is>
          <t>massaging person s head</t>
        </is>
      </c>
      <c r="B13735" t="inlineStr">
        <is>
          <t>Basic techniques for massaging someone's head</t>
        </is>
      </c>
      <c r="C13735"/>
      <c r="D13735"/>
      <c r="E13735" t="inlineStr">
        <is>
          <t>https://www.youtube.com/results?search_query=Basic+techniques+for+massaging+someone's+head&amp;sp=EgQgAXAB</t>
        </is>
      </c>
    </row>
    <row r="13736" ht="25.5" customHeight="1">
      <c r="A13736" t="inlineStr">
        <is>
          <t>massaging person s head</t>
        </is>
      </c>
      <c r="B13736" t="inlineStr">
        <is>
          <t>Step by step guide to head massage</t>
        </is>
      </c>
      <c r="C13736"/>
      <c r="D13736"/>
      <c r="E13736" t="inlineStr">
        <is>
          <t>https://www.youtube.com/results?search_query=Step+by+step+guide+to+head+massage&amp;sp=EgQgAXAB</t>
        </is>
      </c>
    </row>
    <row r="13737" ht="25.5" customHeight="1">
      <c r="A13737" t="inlineStr">
        <is>
          <t>massaging person s head</t>
        </is>
      </c>
      <c r="B13737" t="inlineStr">
        <is>
          <t>Day in the life of a massage therapist</t>
        </is>
      </c>
      <c r="C13737"/>
      <c r="D13737"/>
      <c r="E13737" t="inlineStr">
        <is>
          <t>https://www.youtube.com/results?search_query=Day+in+the+life+of+a+massage+therapist&amp;sp=EgQgAXAB</t>
        </is>
      </c>
    </row>
    <row r="13738" ht="25.5" customHeight="1">
      <c r="A13738" t="inlineStr">
        <is>
          <t>massaging person s head</t>
        </is>
      </c>
      <c r="B13738" t="inlineStr">
        <is>
          <t>Tips and tricks for a relaxing head massage</t>
        </is>
      </c>
      <c r="C13738"/>
      <c r="D13738"/>
      <c r="E13738" t="inlineStr">
        <is>
          <t>https://www.youtube.com/results?search_query=Tips+and+tricks+for+a+relaxing+head+massage&amp;sp=EgQgAXAB</t>
        </is>
      </c>
    </row>
    <row r="13739" ht="25.5" customHeight="1">
      <c r="A13739" t="inlineStr">
        <is>
          <t>massaging person s head</t>
        </is>
      </c>
      <c r="B13739" t="inlineStr">
        <is>
          <t>DIY guide to massaging a person's head</t>
        </is>
      </c>
      <c r="C13739"/>
      <c r="D13739"/>
      <c r="E13739" t="inlineStr">
        <is>
          <t>https://www.youtube.com/results?search_query=DIY+guide+to+massaging+a+person's+head&amp;sp=EgQgAXAB</t>
        </is>
      </c>
    </row>
    <row r="13740" ht="25.5" customHeight="1">
      <c r="A13740" t="inlineStr">
        <is>
          <t>massaging person s head</t>
        </is>
      </c>
      <c r="B13740" t="inlineStr">
        <is>
          <t>Most effective techniques for head massage</t>
        </is>
      </c>
      <c r="C13740"/>
      <c r="D13740"/>
      <c r="E13740" t="inlineStr">
        <is>
          <t>https://www.youtube.com/results?search_query=Most+effective+techniques+for+head+massage&amp;sp=EgQgAXAB</t>
        </is>
      </c>
    </row>
    <row r="13741" ht="25.5" customHeight="1">
      <c r="A13741" t="inlineStr">
        <is>
          <t>massaging person s head</t>
        </is>
      </c>
      <c r="B13741" t="inlineStr">
        <is>
          <t>How to massage someone's head for stress relief</t>
        </is>
      </c>
      <c r="C13741"/>
      <c r="D13741"/>
      <c r="E13741" t="inlineStr">
        <is>
          <t>https://www.youtube.com/results?search_query=How+to+massage+someone's+head+for+stress+relief&amp;sp=EgQgAXAB</t>
        </is>
      </c>
    </row>
    <row r="13742" ht="25.5" customHeight="1">
      <c r="A13742" t="inlineStr">
        <is>
          <t>massaging person s head</t>
        </is>
      </c>
      <c r="B13742" t="inlineStr">
        <is>
          <t>Beginners guide to massaging person's head</t>
        </is>
      </c>
      <c r="C13742"/>
      <c r="D13742"/>
      <c r="E13742" t="inlineStr">
        <is>
          <t>https://www.youtube.com/results?search_query=Beginners+guide+to+massaging+person's+head&amp;sp=EgQgAXAB</t>
        </is>
      </c>
    </row>
    <row r="13743" ht="25.5" customHeight="1">
      <c r="A13743" t="inlineStr">
        <is>
          <t>massaging person s head</t>
        </is>
      </c>
      <c r="B13743" t="inlineStr">
        <is>
          <t>Professional training video on head massage</t>
        </is>
      </c>
      <c r="C13743"/>
      <c r="D13743"/>
      <c r="E13743" t="inlineStr">
        <is>
          <t>https://www.youtube.com/results?search_query=Professional+training+video+on+head+massage&amp;sp=EgQgAXAB</t>
        </is>
      </c>
    </row>
    <row r="13744" ht="25.5" customHeight="1">
      <c r="A13744" t="inlineStr">
        <is>
          <t>mopping floor</t>
        </is>
      </c>
      <c r="B13744" t="inlineStr">
        <is>
          <t>How to mop a floor correctly</t>
        </is>
      </c>
      <c r="C13744"/>
      <c r="D13744"/>
      <c r="E13744" t="inlineStr">
        <is>
          <t>https://www.youtube.com/results?search_query=How+to+mop+a+floor+correctly&amp;sp=EgQgAXAB</t>
        </is>
      </c>
    </row>
    <row r="13745" ht="25.5" customHeight="1">
      <c r="A13745" t="inlineStr">
        <is>
          <t>mopping floor</t>
        </is>
      </c>
      <c r="B13745" t="inlineStr">
        <is>
          <t>Best techniques to mop a floor</t>
        </is>
      </c>
      <c r="C13745"/>
      <c r="D13745"/>
      <c r="E13745" t="inlineStr">
        <is>
          <t>https://www.youtube.com/results?search_query=Best+techniques+to+mop+a+floor&amp;sp=EgQgAXAB</t>
        </is>
      </c>
    </row>
    <row r="13746" ht="25.5" customHeight="1">
      <c r="A13746" t="inlineStr">
        <is>
          <t>mopping floor</t>
        </is>
      </c>
      <c r="B13746" t="inlineStr">
        <is>
          <t>DIY mopping: How to clean your floors</t>
        </is>
      </c>
      <c r="C13746"/>
      <c r="D13746"/>
      <c r="E13746" t="inlineStr">
        <is>
          <t>https://www.youtube.com/results?search_query=DIY+mopping:+How+to+clean+your+floors&amp;sp=EgQgAXAB</t>
        </is>
      </c>
    </row>
    <row r="13747" ht="25.5" customHeight="1">
      <c r="A13747" t="inlineStr">
        <is>
          <t>mopping floor</t>
        </is>
      </c>
      <c r="B13747" t="inlineStr">
        <is>
          <t>Mopping floor techniques for different materials</t>
        </is>
      </c>
      <c r="C13747"/>
      <c r="D13747"/>
      <c r="E13747" t="inlineStr">
        <is>
          <t>https://www.youtube.com/results?search_query=Mopping+floor+techniques+for+different+materials&amp;sp=EgQgAXAB</t>
        </is>
      </c>
    </row>
    <row r="13748" ht="25.5" customHeight="1">
      <c r="A13748" t="inlineStr">
        <is>
          <t>mopping floor</t>
        </is>
      </c>
      <c r="B13748" t="inlineStr">
        <is>
          <t>Day in the life of a janitor: mopping floors</t>
        </is>
      </c>
      <c r="C13748"/>
      <c r="D13748"/>
      <c r="E13748" t="inlineStr">
        <is>
          <t>https://www.youtube.com/results?search_query=Day+in+the+life+of+a+janitor:+mopping+floors&amp;sp=EgQgAXAB</t>
        </is>
      </c>
    </row>
    <row r="13749" ht="25.5" customHeight="1">
      <c r="A13749" t="inlineStr">
        <is>
          <t>mopping floor</t>
        </is>
      </c>
      <c r="B13749" t="inlineStr">
        <is>
          <t>How to mop a wooden floor without damage</t>
        </is>
      </c>
      <c r="C13749"/>
      <c r="D13749"/>
      <c r="E13749" t="inlineStr">
        <is>
          <t>https://www.youtube.com/results?search_query=How+to+mop+a+wooden+floor+without+damage&amp;sp=EgQgAXAB</t>
        </is>
      </c>
    </row>
    <row r="13750" ht="25.5" customHeight="1">
      <c r="A13750" t="inlineStr">
        <is>
          <t>mopping floor</t>
        </is>
      </c>
      <c r="B13750" t="inlineStr">
        <is>
          <t>Top tips to mop a kitchen floor</t>
        </is>
      </c>
      <c r="C13750"/>
      <c r="D13750"/>
      <c r="E13750" t="inlineStr">
        <is>
          <t>https://www.youtube.com/results?search_query=Top+tips+to+mop+a+kitchen+floor&amp;sp=EgQgAXAB</t>
        </is>
      </c>
    </row>
    <row r="13751" ht="25.5" customHeight="1">
      <c r="A13751" t="inlineStr">
        <is>
          <t>mopping floor</t>
        </is>
      </c>
      <c r="B13751" t="inlineStr">
        <is>
          <t>Effective ways to mop floor tiles</t>
        </is>
      </c>
      <c r="C13751"/>
      <c r="D13751"/>
      <c r="E13751" t="inlineStr">
        <is>
          <t>https://www.youtube.com/results?search_query=Effective+ways+to+mop+floor+tiles&amp;sp=EgQgAXAB</t>
        </is>
      </c>
    </row>
    <row r="13752" ht="25.5" customHeight="1">
      <c r="A13752" t="inlineStr">
        <is>
          <t>mopping floor</t>
        </is>
      </c>
      <c r="B13752" t="inlineStr">
        <is>
          <t>Best cleaning products for mopping floors</t>
        </is>
      </c>
      <c r="C13752"/>
      <c r="D13752"/>
      <c r="E13752" t="inlineStr">
        <is>
          <t>https://www.youtube.com/results?search_query=Best+cleaning+products+for+mopping+floors&amp;sp=EgQgAXAB</t>
        </is>
      </c>
    </row>
    <row r="13753" ht="25.5" customHeight="1">
      <c r="A13753" t="inlineStr">
        <is>
          <t>mopping floor</t>
        </is>
      </c>
      <c r="B13753" t="inlineStr">
        <is>
          <t>Mopping vs. steaming: What is best for your floors</t>
        </is>
      </c>
      <c r="C13753"/>
      <c r="D13753"/>
      <c r="E13753" t="inlineStr">
        <is>
          <t>https://www.youtube.com/results?search_query=Mopping+vs.+steaming:+What+is+best+for+your+floors&amp;sp=EgQgAXAB</t>
        </is>
      </c>
    </row>
    <row r="13754" ht="25.5" customHeight="1">
      <c r="A13754" t="inlineStr">
        <is>
          <t>milking cow</t>
        </is>
      </c>
      <c r="B13754" t="inlineStr">
        <is>
          <t>How to milk a cow tutorial</t>
        </is>
      </c>
      <c r="C13754"/>
      <c r="D13754"/>
      <c r="E13754" t="inlineStr">
        <is>
          <t>https://www.youtube.com/results?search_query=How+to+milk+a+cow+tutorial&amp;sp=EgQgAXAB</t>
        </is>
      </c>
    </row>
    <row r="13755" ht="25.5" customHeight="1">
      <c r="A13755" t="inlineStr">
        <is>
          <t>milking cow</t>
        </is>
      </c>
      <c r="B13755" t="inlineStr">
        <is>
          <t>Day in the life of a dairy farmer</t>
        </is>
      </c>
      <c r="C13755"/>
      <c r="D13755"/>
      <c r="E13755" t="inlineStr">
        <is>
          <t>https://www.youtube.com/results?search_query=Day+in+the+life+of+a+dairy+farmer&amp;sp=EgQgAXAB</t>
        </is>
      </c>
    </row>
    <row r="13756" ht="25.5" customHeight="1">
      <c r="A13756" t="inlineStr">
        <is>
          <t>milking cow</t>
        </is>
      </c>
      <c r="B13756" t="inlineStr">
        <is>
          <t>Traditional methods of milking a cow</t>
        </is>
      </c>
      <c r="C13756"/>
      <c r="D13756"/>
      <c r="E13756" t="inlineStr">
        <is>
          <t>https://www.youtube.com/results?search_query=Traditional+methods+of+milking+a+cow&amp;sp=EgQgAXAB</t>
        </is>
      </c>
    </row>
    <row r="13757" ht="25.5" customHeight="1">
      <c r="A13757" t="inlineStr">
        <is>
          <t>milking cow</t>
        </is>
      </c>
      <c r="B13757" t="inlineStr">
        <is>
          <t>Modern technology for milking cows</t>
        </is>
      </c>
      <c r="C13757"/>
      <c r="D13757"/>
      <c r="E13757" t="inlineStr">
        <is>
          <t>https://www.youtube.com/results?search_query=Modern+technology+for+milking+cows&amp;sp=EgQgAXAB</t>
        </is>
      </c>
    </row>
    <row r="13758" ht="25.5" customHeight="1">
      <c r="A13758" t="inlineStr">
        <is>
          <t>milking cow</t>
        </is>
      </c>
      <c r="B13758" t="inlineStr">
        <is>
          <t>Milking cows on a large dairy farm</t>
        </is>
      </c>
      <c r="C13758"/>
      <c r="D13758"/>
      <c r="E13758" t="inlineStr">
        <is>
          <t>https://www.youtube.com/results?search_query=Milking+cows+on+a+large+dairy+farm&amp;sp=EgQgAXAB</t>
        </is>
      </c>
    </row>
    <row r="13759" ht="25.5" customHeight="1">
      <c r="A13759" t="inlineStr">
        <is>
          <t>milking cow</t>
        </is>
      </c>
      <c r="B13759" t="inlineStr">
        <is>
          <t>Milking cow at home guide</t>
        </is>
      </c>
      <c r="C13759"/>
      <c r="D13759"/>
      <c r="E13759" t="inlineStr">
        <is>
          <t>https://www.youtube.com/results?search_query=Milking+cow+at+home+guide&amp;sp=EgQgAXAB</t>
        </is>
      </c>
    </row>
    <row r="13760" ht="25.5" customHeight="1">
      <c r="A13760" t="inlineStr">
        <is>
          <t>milking cow</t>
        </is>
      </c>
      <c r="B13760" t="inlineStr">
        <is>
          <t>How dairy farms operate the milking process</t>
        </is>
      </c>
      <c r="C13760"/>
      <c r="D13760"/>
      <c r="E13760" t="inlineStr">
        <is>
          <t>https://www.youtube.com/results?search_query=How+dairy+farms+operate+the+milking+process&amp;sp=EgQgAXAB</t>
        </is>
      </c>
    </row>
    <row r="13761" ht="25.5" customHeight="1">
      <c r="A13761" t="inlineStr">
        <is>
          <t>milking cow</t>
        </is>
      </c>
      <c r="B13761" t="inlineStr">
        <is>
          <t>Step by step milking cow process</t>
        </is>
      </c>
      <c r="C13761"/>
      <c r="D13761"/>
      <c r="E13761" t="inlineStr">
        <is>
          <t>https://www.youtube.com/results?search_query=Step+by+step+milking+cow+process&amp;sp=EgQgAXAB</t>
        </is>
      </c>
    </row>
    <row r="13762" ht="25.5" customHeight="1">
      <c r="A13762" t="inlineStr">
        <is>
          <t>milking cow</t>
        </is>
      </c>
      <c r="B13762" t="inlineStr">
        <is>
          <t>Understanding the science behind cow milking</t>
        </is>
      </c>
      <c r="C13762"/>
      <c r="D13762"/>
      <c r="E13762" t="inlineStr">
        <is>
          <t>https://www.youtube.com/results?search_query=Understanding+the+science+behind+cow+milking&amp;sp=EgQgAXAB</t>
        </is>
      </c>
    </row>
    <row r="13763" ht="25.5" customHeight="1">
      <c r="A13763" t="inlineStr">
        <is>
          <t>milking cow</t>
        </is>
      </c>
      <c r="B13763" t="inlineStr">
        <is>
          <t>Manual vs Machine: Cow milking techniques</t>
        </is>
      </c>
      <c r="C13763"/>
      <c r="D13763"/>
      <c r="E13763" t="inlineStr">
        <is>
          <t>https://www.youtube.com/results?search_query=Manual+vs+Machine:+Cow+milking+techniques&amp;sp=EgQgAXAB</t>
        </is>
      </c>
    </row>
    <row r="13764" ht="25.5" customHeight="1">
      <c r="A13764" t="inlineStr">
        <is>
          <t>mosh pit dancing</t>
        </is>
      </c>
      <c r="B13764" t="inlineStr">
        <is>
          <t>How to safely mosh pit dance</t>
        </is>
      </c>
      <c r="C13764"/>
      <c r="D13764"/>
      <c r="E13764" t="inlineStr">
        <is>
          <t>https://www.youtube.com/results?search_query=How+to+safely+mosh+pit+dance&amp;sp=EgQgAXAB</t>
        </is>
      </c>
    </row>
    <row r="13765" ht="25.5" customHeight="1">
      <c r="A13765" t="inlineStr">
        <is>
          <t>mosh pit dancing</t>
        </is>
      </c>
      <c r="B13765" t="inlineStr">
        <is>
          <t>Beginners guide to mosh pit dancing</t>
        </is>
      </c>
      <c r="C13765"/>
      <c r="D13765"/>
      <c r="E13765" t="inlineStr">
        <is>
          <t>https://www.youtube.com/results?search_query=Beginners+guide+to+mosh+pit+dancing&amp;sp=EgQgAXAB</t>
        </is>
      </c>
    </row>
    <row r="13766" ht="25.5" customHeight="1">
      <c r="A13766" t="inlineStr">
        <is>
          <t>mosh pit dancing</t>
        </is>
      </c>
      <c r="B13766" t="inlineStr">
        <is>
          <t>Techniques for mosh pit dancing</t>
        </is>
      </c>
      <c r="C13766"/>
      <c r="D13766"/>
      <c r="E13766" t="inlineStr">
        <is>
          <t>https://www.youtube.com/results?search_query=Techniques+for+mosh+pit+dancing&amp;sp=EgQgAXAB</t>
        </is>
      </c>
    </row>
    <row r="13767" ht="25.5" customHeight="1">
      <c r="A13767" t="inlineStr">
        <is>
          <t>mosh pit dancing</t>
        </is>
      </c>
      <c r="B13767" t="inlineStr">
        <is>
          <t>Mosh pit dancing at rock concerts</t>
        </is>
      </c>
      <c r="C13767"/>
      <c r="D13767"/>
      <c r="E13767" t="inlineStr">
        <is>
          <t>https://www.youtube.com/results?search_query=Mosh+pit+dancing+at+rock+concerts&amp;sp=EgQgAXAB</t>
        </is>
      </c>
    </row>
    <row r="13768" ht="25.5" customHeight="1">
      <c r="A13768" t="inlineStr">
        <is>
          <t>mosh pit dancing</t>
        </is>
      </c>
      <c r="B13768" t="inlineStr">
        <is>
          <t>Day in the life of a mosh pit dancer</t>
        </is>
      </c>
      <c r="C13768"/>
      <c r="D13768"/>
      <c r="E13768" t="inlineStr">
        <is>
          <t>https://www.youtube.com/results?search_query=Day+in+the+life+of+a+mosh+pit+dancer&amp;sp=EgQgAXAB</t>
        </is>
      </c>
    </row>
    <row r="13769" ht="25.5" customHeight="1">
      <c r="A13769" t="inlineStr">
        <is>
          <t>mosh pit dancing</t>
        </is>
      </c>
      <c r="B13769" t="inlineStr">
        <is>
          <t>Safety tips for mosh pit dancing</t>
        </is>
      </c>
      <c r="C13769"/>
      <c r="D13769"/>
      <c r="E13769" t="inlineStr">
        <is>
          <t>https://www.youtube.com/results?search_query=Safety+tips+for+mosh+pit+dancing&amp;sp=EgQgAXAB</t>
        </is>
      </c>
    </row>
    <row r="13770" ht="25.5" customHeight="1">
      <c r="A13770" t="inlineStr">
        <is>
          <t>mosh pit dancing</t>
        </is>
      </c>
      <c r="B13770" t="inlineStr">
        <is>
          <t>Etiquette of mosh pit dancing</t>
        </is>
      </c>
      <c r="C13770"/>
      <c r="D13770"/>
      <c r="E13770" t="inlineStr">
        <is>
          <t>https://www.youtube.com/results?search_query=Etiquette+of+mosh+pit+dancing&amp;sp=EgQgAXAB</t>
        </is>
      </c>
    </row>
    <row r="13771" ht="25.5" customHeight="1">
      <c r="A13771" t="inlineStr">
        <is>
          <t>mosh pit dancing</t>
        </is>
      </c>
      <c r="B13771" t="inlineStr">
        <is>
          <t>Training for mosh pit dancing</t>
        </is>
      </c>
      <c r="C13771"/>
      <c r="D13771"/>
      <c r="E13771" t="inlineStr">
        <is>
          <t>https://www.youtube.com/results?search_query=Training+for+mosh+pit+dancing&amp;sp=EgQgAXAB</t>
        </is>
      </c>
    </row>
    <row r="13772" ht="25.5" customHeight="1">
      <c r="A13772" t="inlineStr">
        <is>
          <t>mosh pit dancing</t>
        </is>
      </c>
      <c r="B13772" t="inlineStr">
        <is>
          <t>Proper attire for mosh pit dancing</t>
        </is>
      </c>
      <c r="C13772"/>
      <c r="D13772"/>
      <c r="E13772" t="inlineStr">
        <is>
          <t>https://www.youtube.com/results?search_query=Proper+attire+for+mosh+pit+dancing&amp;sp=EgQgAXAB</t>
        </is>
      </c>
    </row>
    <row r="13773" ht="25.5" customHeight="1">
      <c r="A13773" t="inlineStr">
        <is>
          <t>mosh pit dancing</t>
        </is>
      </c>
      <c r="B13773" t="inlineStr">
        <is>
          <t>Mosh pit dancing tutorials for beginners.</t>
        </is>
      </c>
      <c r="C13773"/>
      <c r="D13773"/>
      <c r="E13773" t="inlineStr">
        <is>
          <t>https://www.youtube.com/results?search_query=Mosh+pit+dancing+tutorials+for+beginners.&amp;sp=EgQgAXAB</t>
        </is>
      </c>
    </row>
    <row r="13774" ht="25.5" customHeight="1">
      <c r="A13774" t="inlineStr">
        <is>
          <t>mountain climber exercise</t>
        </is>
      </c>
      <c r="B13774" t="inlineStr">
        <is>
          <t>How to do mountain climber exercise for beginners</t>
        </is>
      </c>
      <c r="C13774"/>
      <c r="D13774"/>
      <c r="E13774" t="inlineStr">
        <is>
          <t>https://www.youtube.com/results?search_query=How+to+do+mountain+climber+exercise+for+beginners&amp;sp=EgQgAXAB</t>
        </is>
      </c>
    </row>
    <row r="13775" ht="25.5" customHeight="1">
      <c r="A13775" t="inlineStr">
        <is>
          <t>mountain climber exercise</t>
        </is>
      </c>
      <c r="B13775" t="inlineStr">
        <is>
          <t>Proper form and technique for mountain climber exercise</t>
        </is>
      </c>
      <c r="C13775"/>
      <c r="D13775"/>
      <c r="E13775" t="inlineStr">
        <is>
          <t>https://www.youtube.com/results?search_query=Proper+form+and+technique+for+mountain+climber+exercise&amp;sp=EgQgAXAB</t>
        </is>
      </c>
    </row>
    <row r="13776" ht="25.5" customHeight="1">
      <c r="A13776" t="inlineStr">
        <is>
          <t>mountain climber exercise</t>
        </is>
      </c>
      <c r="B13776" t="inlineStr">
        <is>
          <t>Benefits of mountain climber exercise</t>
        </is>
      </c>
      <c r="C13776"/>
      <c r="D13776"/>
      <c r="E13776" t="inlineStr">
        <is>
          <t>https://www.youtube.com/results?search_query=Benefits+of+mountain+climber+exercise&amp;sp=EgQgAXAB</t>
        </is>
      </c>
    </row>
    <row r="13777" ht="25.5" customHeight="1">
      <c r="A13777" t="inlineStr">
        <is>
          <t>mountain climber exercise</t>
        </is>
      </c>
      <c r="B13777" t="inlineStr">
        <is>
          <t>Mountain climber exercise variations for different fitness levels</t>
        </is>
      </c>
      <c r="C13777"/>
      <c r="D13777"/>
      <c r="E13777" t="inlineStr">
        <is>
          <t>https://www.youtube.com/results?search_query=Mountain+climber+exercise+variations+for+different+fitness+levels&amp;sp=EgQgAXAB</t>
        </is>
      </c>
    </row>
    <row r="13778" ht="25.5" customHeight="1">
      <c r="A13778" t="inlineStr">
        <is>
          <t>mountain climber exercise</t>
        </is>
      </c>
      <c r="B13778" t="inlineStr">
        <is>
          <t>Day in the life of a professional mountain climber</t>
        </is>
      </c>
      <c r="C13778"/>
      <c r="D13778"/>
      <c r="E13778" t="inlineStr">
        <is>
          <t>https://www.youtube.com/results?search_query=Day+in+the+life+of+a+professional+mountain+climber&amp;sp=EgQgAXAB</t>
        </is>
      </c>
    </row>
    <row r="13779" ht="25.5" customHeight="1">
      <c r="A13779" t="inlineStr">
        <is>
          <t>mountain climber exercise</t>
        </is>
      </c>
      <c r="B13779" t="inlineStr">
        <is>
          <t>Tutorial on mountain climber exercise for body toning</t>
        </is>
      </c>
      <c r="C13779"/>
      <c r="D13779"/>
      <c r="E13779" t="inlineStr">
        <is>
          <t>https://www.youtube.com/results?search_query=Tutorial+on+mountain+climber+exercise+for+body+toning&amp;sp=EgQgAXAB</t>
        </is>
      </c>
    </row>
    <row r="13780" ht="25.5" customHeight="1">
      <c r="A13780" t="inlineStr">
        <is>
          <t>mountain climber exercise</t>
        </is>
      </c>
      <c r="B13780" t="inlineStr">
        <is>
          <t>Incorporating mountain climber exercise into a full body workout</t>
        </is>
      </c>
      <c r="C13780"/>
      <c r="D13780"/>
      <c r="E13780" t="inlineStr">
        <is>
          <t>https://www.youtube.com/results?search_query=Incorporating+mountain+climber+exercise+into+a+full+body+workout&amp;sp=EgQgAXAB</t>
        </is>
      </c>
    </row>
    <row r="13781" ht="25.5" customHeight="1">
      <c r="A13781" t="inlineStr">
        <is>
          <t>mountain climber exercise</t>
        </is>
      </c>
      <c r="B13781" t="inlineStr">
        <is>
          <t>Advanced mountain climber exercise routine</t>
        </is>
      </c>
      <c r="C13781"/>
      <c r="D13781"/>
      <c r="E13781" t="inlineStr">
        <is>
          <t>https://www.youtube.com/results?search_query=Advanced+mountain+climber+exercise+routine&amp;sp=EgQgAXAB</t>
        </is>
      </c>
    </row>
    <row r="13782" ht="25.5" customHeight="1">
      <c r="A13782" t="inlineStr">
        <is>
          <t>mountain climber exercise</t>
        </is>
      </c>
      <c r="B13782" t="inlineStr">
        <is>
          <t>Mountain climber exercise challenge for extreme fitness</t>
        </is>
      </c>
      <c r="C13782"/>
      <c r="D13782"/>
      <c r="E13782" t="inlineStr">
        <is>
          <t>https://www.youtube.com/results?search_query=Mountain+climber+exercise+challenge+for+extreme+fitness&amp;sp=EgQgAXAB</t>
        </is>
      </c>
    </row>
    <row r="13783" ht="25.5" customHeight="1">
      <c r="A13783" t="inlineStr">
        <is>
          <t>mountain climber exercise</t>
        </is>
      </c>
      <c r="B13783" t="inlineStr">
        <is>
          <t>Essential equipment for performing mountain climber exercise</t>
        </is>
      </c>
      <c r="C13783"/>
      <c r="D13783"/>
      <c r="E13783" t="inlineStr">
        <is>
          <t>https://www.youtube.com/results?search_query=Essential+equipment+for+performing+mountain+climber+exercise&amp;sp=EgQgAXAB</t>
        </is>
      </c>
    </row>
    <row r="13784" ht="25.5" customHeight="1">
      <c r="A13784" t="inlineStr">
        <is>
          <t>moving furniture</t>
        </is>
      </c>
      <c r="B13784" t="inlineStr">
        <is>
          <t>How to move furniture safely without damaging them</t>
        </is>
      </c>
      <c r="C13784"/>
      <c r="D13784"/>
      <c r="E13784" t="inlineStr">
        <is>
          <t>https://www.youtube.com/results?search_query=How+to+move+furniture+safely+without+damaging+them&amp;sp=EgQgAXAB</t>
        </is>
      </c>
    </row>
    <row r="13785" ht="25.5" customHeight="1">
      <c r="A13785" t="inlineStr">
        <is>
          <t>moving furniture</t>
        </is>
      </c>
      <c r="B13785" t="inlineStr">
        <is>
          <t>Proper techniques for lifting and moving heavy furniture</t>
        </is>
      </c>
      <c r="C13785"/>
      <c r="D13785"/>
      <c r="E13785" t="inlineStr">
        <is>
          <t>https://www.youtube.com/results?search_query=Proper+techniques+for+lifting+and+moving+heavy+furniture&amp;sp=EgQgAXAB</t>
        </is>
      </c>
    </row>
    <row r="13786" ht="25.5" customHeight="1">
      <c r="A13786" t="inlineStr">
        <is>
          <t>moving furniture</t>
        </is>
      </c>
      <c r="B13786" t="inlineStr">
        <is>
          <t>DIY moving furniture hacks and tips</t>
        </is>
      </c>
      <c r="C13786"/>
      <c r="D13786"/>
      <c r="E13786" t="inlineStr">
        <is>
          <t>https://www.youtube.com/results?search_query=DIY+moving+furniture+hacks+and+tips&amp;sp=EgQgAXAB</t>
        </is>
      </c>
    </row>
    <row r="13787" ht="25.5" customHeight="1">
      <c r="A13787" t="inlineStr">
        <is>
          <t>moving furniture</t>
        </is>
      </c>
      <c r="B13787" t="inlineStr">
        <is>
          <t>Day in the life of a professional furniture mover</t>
        </is>
      </c>
      <c r="C13787"/>
      <c r="D13787"/>
      <c r="E13787" t="inlineStr">
        <is>
          <t>https://www.youtube.com/results?search_query=Day+in+the+life+of+a+professional+furniture+mover&amp;sp=EgQgAXAB</t>
        </is>
      </c>
    </row>
    <row r="13788" ht="25.5" customHeight="1">
      <c r="A13788" t="inlineStr">
        <is>
          <t>moving furniture</t>
        </is>
      </c>
      <c r="B13788" t="inlineStr">
        <is>
          <t>How to move furniture upstairs without hassle</t>
        </is>
      </c>
      <c r="C13788"/>
      <c r="D13788"/>
      <c r="E13788" t="inlineStr">
        <is>
          <t>https://www.youtube.com/results?search_query=How+to+move+furniture+upstairs+without+hassle&amp;sp=EgQgAXAB</t>
        </is>
      </c>
    </row>
    <row r="13789" ht="25.5" customHeight="1">
      <c r="A13789" t="inlineStr">
        <is>
          <t>moving furniture</t>
        </is>
      </c>
      <c r="B13789" t="inlineStr">
        <is>
          <t>Tutorials for arranging and moving furniture for home makeover</t>
        </is>
      </c>
      <c r="C13789"/>
      <c r="D13789"/>
      <c r="E13789" t="inlineStr">
        <is>
          <t>https://www.youtube.com/results?search_query=Tutorials+for+arranging+and+moving+furniture+for+home+makeover&amp;sp=EgQgAXAB</t>
        </is>
      </c>
    </row>
    <row r="13790" ht="25.5" customHeight="1">
      <c r="A13790" t="inlineStr">
        <is>
          <t>moving furniture</t>
        </is>
      </c>
      <c r="B13790" t="inlineStr">
        <is>
          <t>Methods to slide heavy furniture without scratching the floor</t>
        </is>
      </c>
      <c r="C13790"/>
      <c r="D13790"/>
      <c r="E13790" t="inlineStr">
        <is>
          <t>https://www.youtube.com/results?search_query=Methods+to+slide+heavy+furniture+without+scratching+the+floor&amp;sp=EgQgAXAB</t>
        </is>
      </c>
    </row>
    <row r="13791" ht="25.5" customHeight="1">
      <c r="A13791" t="inlineStr">
        <is>
          <t>moving furniture</t>
        </is>
      </c>
      <c r="B13791" t="inlineStr">
        <is>
          <t>Disassembling and reassembling furniture for moving</t>
        </is>
      </c>
      <c r="C13791"/>
      <c r="D13791"/>
      <c r="E13791" t="inlineStr">
        <is>
          <t>https://www.youtube.com/results?search_query=Disassembling+and+reassembling+furniture+for+moving&amp;sp=EgQgAXAB</t>
        </is>
      </c>
    </row>
    <row r="13792" ht="25.5" customHeight="1">
      <c r="A13792" t="inlineStr">
        <is>
          <t>moving furniture</t>
        </is>
      </c>
      <c r="B13792" t="inlineStr">
        <is>
          <t>Best tools and equipment for moving furniture</t>
        </is>
      </c>
      <c r="C13792"/>
      <c r="D13792"/>
      <c r="E13792" t="inlineStr">
        <is>
          <t>https://www.youtube.com/results?search_query=Best+tools+and+equipment+for+moving+furniture&amp;sp=EgQgAXAB</t>
        </is>
      </c>
    </row>
    <row r="13793" ht="25.5" customHeight="1">
      <c r="A13793" t="inlineStr">
        <is>
          <t>moving furniture</t>
        </is>
      </c>
      <c r="B13793" t="inlineStr">
        <is>
          <t>Stepbystep guide for packing and moving furniture.</t>
        </is>
      </c>
      <c r="C13793"/>
      <c r="D13793"/>
      <c r="E13793" t="inlineStr">
        <is>
          <t>https://www.youtube.com/results?search_query=Stepbystep+guide+for+packing+and+moving+furniture.&amp;sp=EgQgAXAB</t>
        </is>
      </c>
    </row>
    <row r="13794" ht="25.5" customHeight="1">
      <c r="A13794" t="inlineStr">
        <is>
          <t>mowing lawn</t>
        </is>
      </c>
      <c r="B13794" t="inlineStr">
        <is>
          <t>How to mow your lawn for beginners</t>
        </is>
      </c>
      <c r="C13794"/>
      <c r="D13794"/>
      <c r="E13794" t="inlineStr">
        <is>
          <t>https://www.youtube.com/results?search_query=How+to+mow+your+lawn+for+beginners&amp;sp=EgQgAXAB</t>
        </is>
      </c>
    </row>
    <row r="13795" ht="25.5" customHeight="1">
      <c r="A13795" t="inlineStr">
        <is>
          <t>mowing lawn</t>
        </is>
      </c>
      <c r="B13795" t="inlineStr">
        <is>
          <t>Best techniques for mowing lawn</t>
        </is>
      </c>
      <c r="C13795"/>
      <c r="D13795"/>
      <c r="E13795" t="inlineStr">
        <is>
          <t>https://www.youtube.com/results?search_query=Best+techniques+for+mowing+lawn&amp;sp=EgQgAXAB</t>
        </is>
      </c>
    </row>
    <row r="13796" ht="25.5" customHeight="1">
      <c r="A13796" t="inlineStr">
        <is>
          <t>mowing lawn</t>
        </is>
      </c>
      <c r="B13796" t="inlineStr">
        <is>
          <t>Avoiding common mistakes when mowing lawn</t>
        </is>
      </c>
      <c r="C13796"/>
      <c r="D13796"/>
      <c r="E13796" t="inlineStr">
        <is>
          <t>https://www.youtube.com/results?search_query=Avoiding+common+mistakes+when+mowing+lawn&amp;sp=EgQgAXAB</t>
        </is>
      </c>
    </row>
    <row r="13797" ht="25.5" customHeight="1">
      <c r="A13797" t="inlineStr">
        <is>
          <t>mowing lawn</t>
        </is>
      </c>
      <c r="B13797" t="inlineStr">
        <is>
          <t>Guide to mowing lawn in different seasons</t>
        </is>
      </c>
      <c r="C13797"/>
      <c r="D13797"/>
      <c r="E13797" t="inlineStr">
        <is>
          <t>https://www.youtube.com/results?search_query=Guide+to+mowing+lawn+in+different+seasons&amp;sp=EgQgAXAB</t>
        </is>
      </c>
    </row>
    <row r="13798" ht="25.5" customHeight="1">
      <c r="A13798" t="inlineStr">
        <is>
          <t>mowing lawn</t>
        </is>
      </c>
      <c r="B13798" t="inlineStr">
        <is>
          <t>Day in the life of a professional lawn mower</t>
        </is>
      </c>
      <c r="C13798"/>
      <c r="D13798"/>
      <c r="E13798" t="inlineStr">
        <is>
          <t>https://www.youtube.com/results?search_query=Day+in+the+life+of+a+professional+lawn+mower&amp;sp=EgQgAXAB</t>
        </is>
      </c>
    </row>
    <row r="13799" ht="25.5" customHeight="1">
      <c r="A13799" t="inlineStr">
        <is>
          <t>mowing lawn</t>
        </is>
      </c>
      <c r="B13799" t="inlineStr">
        <is>
          <t>Top rated mowers for mowing lawn efficiently</t>
        </is>
      </c>
      <c r="C13799"/>
      <c r="D13799"/>
      <c r="E13799" t="inlineStr">
        <is>
          <t>https://www.youtube.com/results?search_query=Top+rated+mowers+for+mowing+lawn+efficiently&amp;sp=EgQgAXAB</t>
        </is>
      </c>
    </row>
    <row r="13800" ht="25.5" customHeight="1">
      <c r="A13800" t="inlineStr">
        <is>
          <t>mowing lawn</t>
        </is>
      </c>
      <c r="B13800" t="inlineStr">
        <is>
          <t>DIY guide to mowing your lawn</t>
        </is>
      </c>
      <c r="C13800"/>
      <c r="D13800"/>
      <c r="E13800" t="inlineStr">
        <is>
          <t>https://www.youtube.com/results?search_query=DIY+guide+to+mowing+your+lawn&amp;sp=EgQgAXAB</t>
        </is>
      </c>
    </row>
    <row r="13801" ht="25.5" customHeight="1">
      <c r="A13801" t="inlineStr">
        <is>
          <t>mowing lawn</t>
        </is>
      </c>
      <c r="B13801" t="inlineStr">
        <is>
          <t>Tips and tricks for mowing lawn like a pro</t>
        </is>
      </c>
      <c r="C13801"/>
      <c r="D13801"/>
      <c r="E13801" t="inlineStr">
        <is>
          <t>https://www.youtube.com/results?search_query=Tips+and+tricks+for+mowing+lawn+like+a+pro&amp;sp=EgQgAXAB</t>
        </is>
      </c>
    </row>
    <row r="13802" ht="25.5" customHeight="1">
      <c r="A13802" t="inlineStr">
        <is>
          <t>mowing lawn</t>
        </is>
      </c>
      <c r="B13802" t="inlineStr">
        <is>
          <t>Time saving hacks for mowing your lawn</t>
        </is>
      </c>
      <c r="C13802"/>
      <c r="D13802"/>
      <c r="E13802" t="inlineStr">
        <is>
          <t>https://www.youtube.com/results?search_query=Time+saving+hacks+for+mowing+your+lawn&amp;sp=EgQgAXAB</t>
        </is>
      </c>
    </row>
    <row r="13803" ht="25.5" customHeight="1">
      <c r="A13803" t="inlineStr">
        <is>
          <t>mowing lawn</t>
        </is>
      </c>
      <c r="B13803" t="inlineStr">
        <is>
          <t>Understanding lawn patterns: How to mow your lawn perfectly</t>
        </is>
      </c>
      <c r="C13803"/>
      <c r="D13803"/>
      <c r="E13803" t="inlineStr">
        <is>
          <t>https://www.youtube.com/results?search_query=Understanding+lawn+patterns:+How+to+mow+your+lawn+perfectly&amp;sp=EgQgAXAB</t>
        </is>
      </c>
    </row>
    <row r="13804" ht="25.5" customHeight="1">
      <c r="A13804" t="inlineStr">
        <is>
          <t>mushroom foraging</t>
        </is>
      </c>
      <c r="B13804" t="inlineStr">
        <is>
          <t>How to forage for mushrooms</t>
        </is>
      </c>
      <c r="C13804"/>
      <c r="D13804"/>
      <c r="E13804" t="inlineStr">
        <is>
          <t>https://www.youtube.com/results?search_query=How+to+forage+for+mushrooms&amp;sp=EgQgAXAB</t>
        </is>
      </c>
    </row>
    <row r="13805" ht="25.5" customHeight="1">
      <c r="A13805" t="inlineStr">
        <is>
          <t>mushroom foraging</t>
        </is>
      </c>
      <c r="B13805" t="inlineStr">
        <is>
          <t>Mushroom foraging tips</t>
        </is>
      </c>
      <c r="C13805"/>
      <c r="D13805"/>
      <c r="E13805" t="inlineStr">
        <is>
          <t>https://www.youtube.com/results?search_query=Mushroom+foraging+tips&amp;sp=EgQgAXAB</t>
        </is>
      </c>
    </row>
    <row r="13806" ht="25.5" customHeight="1">
      <c r="A13806" t="inlineStr">
        <is>
          <t>mushroom foraging</t>
        </is>
      </c>
      <c r="B13806" t="inlineStr">
        <is>
          <t>Day in the life of a mushroom forager</t>
        </is>
      </c>
      <c r="C13806"/>
      <c r="D13806"/>
      <c r="E13806" t="inlineStr">
        <is>
          <t>https://www.youtube.com/results?search_query=Day+in+the+life+of+a+mushroom+forager&amp;sp=EgQgAXAB</t>
        </is>
      </c>
    </row>
    <row r="13807" ht="25.5" customHeight="1">
      <c r="A13807" t="inlineStr">
        <is>
          <t>mushroom foraging</t>
        </is>
      </c>
      <c r="B13807" t="inlineStr">
        <is>
          <t>Safe mushroom foraging</t>
        </is>
      </c>
      <c r="C13807"/>
      <c r="D13807"/>
      <c r="E13807" t="inlineStr">
        <is>
          <t>https://www.youtube.com/results?search_query=Safe+mushroom+foraging&amp;sp=EgQgAXAB</t>
        </is>
      </c>
    </row>
    <row r="13808" ht="25.5" customHeight="1">
      <c r="A13808" t="inlineStr">
        <is>
          <t>mushroom foraging</t>
        </is>
      </c>
      <c r="B13808" t="inlineStr">
        <is>
          <t>Best places for mushroom foraging</t>
        </is>
      </c>
      <c r="C13808"/>
      <c r="D13808"/>
      <c r="E13808" t="inlineStr">
        <is>
          <t>https://www.youtube.com/results?search_query=Best+places+for+mushroom+foraging&amp;sp=EgQgAXAB</t>
        </is>
      </c>
    </row>
    <row r="13809" ht="25.5" customHeight="1">
      <c r="A13809" t="inlineStr">
        <is>
          <t>mushroom foraging</t>
        </is>
      </c>
      <c r="B13809" t="inlineStr">
        <is>
          <t>Identifying edible mushrooms while foraging</t>
        </is>
      </c>
      <c r="C13809"/>
      <c r="D13809"/>
      <c r="E13809" t="inlineStr">
        <is>
          <t>https://www.youtube.com/results?search_query=Identifying+edible+mushrooms+while+foraging&amp;sp=EgQgAXAB</t>
        </is>
      </c>
    </row>
    <row r="13810" ht="25.5" customHeight="1">
      <c r="A13810" t="inlineStr">
        <is>
          <t>mushroom foraging</t>
        </is>
      </c>
      <c r="B13810" t="inlineStr">
        <is>
          <t>Mushroom foraging safety guide</t>
        </is>
      </c>
      <c r="C13810"/>
      <c r="D13810"/>
      <c r="E13810" t="inlineStr">
        <is>
          <t>https://www.youtube.com/results?search_query=Mushroom+foraging+safety+guide&amp;sp=EgQgAXAB</t>
        </is>
      </c>
    </row>
    <row r="13811" ht="25.5" customHeight="1">
      <c r="A13811" t="inlineStr">
        <is>
          <t>mushroom foraging</t>
        </is>
      </c>
      <c r="B13811" t="inlineStr">
        <is>
          <t>How to clean and prepare foraged mushrooms</t>
        </is>
      </c>
      <c r="C13811"/>
      <c r="D13811"/>
      <c r="E13811" t="inlineStr">
        <is>
          <t>https://www.youtube.com/results?search_query=How+to+clean+and+prepare+foraged+mushrooms&amp;sp=EgQgAXAB</t>
        </is>
      </c>
    </row>
    <row r="13812" ht="25.5" customHeight="1">
      <c r="A13812" t="inlineStr">
        <is>
          <t>mushroom foraging</t>
        </is>
      </c>
      <c r="B13812" t="inlineStr">
        <is>
          <t>Proper tools for mushroom foraging</t>
        </is>
      </c>
      <c r="C13812"/>
      <c r="D13812"/>
      <c r="E13812" t="inlineStr">
        <is>
          <t>https://www.youtube.com/results?search_query=Proper+tools+for+mushroom+foraging&amp;sp=EgQgAXAB</t>
        </is>
      </c>
    </row>
    <row r="13813" ht="25.5" customHeight="1">
      <c r="A13813" t="inlineStr">
        <is>
          <t>mushroom foraging</t>
        </is>
      </c>
      <c r="B13813" t="inlineStr">
        <is>
          <t>Seasonal guide to mushroom foraging</t>
        </is>
      </c>
      <c r="C13813"/>
      <c r="D13813"/>
      <c r="E13813" t="inlineStr">
        <is>
          <t>https://www.youtube.com/results?search_query=Seasonal+guide+to+mushroom+foraging&amp;sp=EgQgAXAB</t>
        </is>
      </c>
    </row>
    <row r="13814" ht="25.5" customHeight="1">
      <c r="A13814" t="inlineStr">
        <is>
          <t>news anchoring</t>
        </is>
      </c>
      <c r="B13814" t="inlineStr">
        <is>
          <t>How to become a news anchor</t>
        </is>
      </c>
      <c r="C13814"/>
      <c r="D13814"/>
      <c r="E13814" t="inlineStr">
        <is>
          <t>https://www.youtube.com/results?search_query=How+to+become+a+news+anchor&amp;sp=EgQgAXAB</t>
        </is>
      </c>
    </row>
    <row r="13815" ht="25.5" customHeight="1">
      <c r="A13815" t="inlineStr">
        <is>
          <t>news anchoring</t>
        </is>
      </c>
      <c r="B13815" t="inlineStr">
        <is>
          <t>Day in the life of a news anchor</t>
        </is>
      </c>
      <c r="C13815"/>
      <c r="D13815"/>
      <c r="E13815" t="inlineStr">
        <is>
          <t>https://www.youtube.com/results?search_query=Day+in+the+life+of+a+news+anchor&amp;sp=EgQgAXAB</t>
        </is>
      </c>
    </row>
    <row r="13816" ht="25.5" customHeight="1">
      <c r="A13816" t="inlineStr">
        <is>
          <t>news anchoring</t>
        </is>
      </c>
      <c r="B13816" t="inlineStr">
        <is>
          <t>News anchoring tips and techniques</t>
        </is>
      </c>
      <c r="C13816"/>
      <c r="D13816"/>
      <c r="E13816" t="inlineStr">
        <is>
          <t>https://www.youtube.com/results?search_query=News+anchoring+tips+and+techniques&amp;sp=EgQgAXAB</t>
        </is>
      </c>
    </row>
    <row r="13817" ht="25.5" customHeight="1">
      <c r="A13817" t="inlineStr">
        <is>
          <t>news anchoring</t>
        </is>
      </c>
      <c r="B13817" t="inlineStr">
        <is>
          <t>News anchor behind the scenes</t>
        </is>
      </c>
      <c r="C13817"/>
      <c r="D13817"/>
      <c r="E13817" t="inlineStr">
        <is>
          <t>https://www.youtube.com/results?search_query=News+anchor+behind+the+scenes&amp;sp=EgQgAXAB</t>
        </is>
      </c>
    </row>
    <row r="13818" ht="25.5" customHeight="1">
      <c r="A13818" t="inlineStr">
        <is>
          <t>news anchoring</t>
        </is>
      </c>
      <c r="B13818" t="inlineStr">
        <is>
          <t>News anchoring basics for beginners</t>
        </is>
      </c>
      <c r="C13818"/>
      <c r="D13818"/>
      <c r="E13818" t="inlineStr">
        <is>
          <t>https://www.youtube.com/results?search_query=News+anchoring+basics+for+beginners&amp;sp=EgQgAXAB</t>
        </is>
      </c>
    </row>
    <row r="13819" ht="25.5" customHeight="1">
      <c r="A13819" t="inlineStr">
        <is>
          <t>news anchoring</t>
        </is>
      </c>
      <c r="B13819" t="inlineStr">
        <is>
          <t>Best news anchoring moments</t>
        </is>
      </c>
      <c r="C13819"/>
      <c r="D13819"/>
      <c r="E13819" t="inlineStr">
        <is>
          <t>https://www.youtube.com/results?search_query=Best+news+anchoring+moments&amp;sp=EgQgAXAB</t>
        </is>
      </c>
    </row>
    <row r="13820" ht="25.5" customHeight="1">
      <c r="A13820" t="inlineStr">
        <is>
          <t>news anchoring</t>
        </is>
      </c>
      <c r="B13820" t="inlineStr">
        <is>
          <t>Top rated news anchors</t>
        </is>
      </c>
      <c r="C13820"/>
      <c r="D13820"/>
      <c r="E13820" t="inlineStr">
        <is>
          <t>https://www.youtube.com/results?search_query=Top+rated+news+anchors&amp;sp=EgQgAXAB</t>
        </is>
      </c>
    </row>
    <row r="13821" ht="25.5" customHeight="1">
      <c r="A13821" t="inlineStr">
        <is>
          <t>news anchoring</t>
        </is>
      </c>
      <c r="B13821" t="inlineStr">
        <is>
          <t>How a news anchor prepares for a news broadcast</t>
        </is>
      </c>
      <c r="C13821"/>
      <c r="D13821"/>
      <c r="E13821" t="inlineStr">
        <is>
          <t>https://www.youtube.com/results?search_query=How+a+news+anchor+prepares+for+a+news+broadcast&amp;sp=EgQgAXAB</t>
        </is>
      </c>
    </row>
    <row r="13822" ht="25.5" customHeight="1">
      <c r="A13822" t="inlineStr">
        <is>
          <t>news anchoring</t>
        </is>
      </c>
      <c r="B13822" t="inlineStr">
        <is>
          <t>News anchor bloopers</t>
        </is>
      </c>
      <c r="C13822"/>
      <c r="D13822"/>
      <c r="E13822" t="inlineStr">
        <is>
          <t>https://www.youtube.com/results?search_query=News+anchor+bloopers&amp;sp=EgQgAXAB</t>
        </is>
      </c>
    </row>
    <row r="13823" ht="25.5" customHeight="1">
      <c r="A13823" t="inlineStr">
        <is>
          <t>news anchoring</t>
        </is>
      </c>
      <c r="B13823" t="inlineStr">
        <is>
          <t>Interview with a professional news anchor</t>
        </is>
      </c>
      <c r="C13823"/>
      <c r="D13823"/>
      <c r="E13823" t="inlineStr">
        <is>
          <t>https://www.youtube.com/results?search_query=Interview+with+a+professional+news+anchor&amp;sp=EgQgAXAB</t>
        </is>
      </c>
    </row>
    <row r="13824" ht="25.5" customHeight="1">
      <c r="A13824" t="inlineStr">
        <is>
          <t>shaking head</t>
        </is>
      </c>
      <c r="B13824" t="inlineStr">
        <is>
          <t>How to stop shaking head</t>
        </is>
      </c>
      <c r="C13824"/>
      <c r="D13824"/>
      <c r="E13824" t="inlineStr">
        <is>
          <t>https://www.youtube.com/results?search_query=How+to+stop+shaking+head&amp;sp=EgQgAXAB</t>
        </is>
      </c>
    </row>
    <row r="13825" ht="25.5" customHeight="1">
      <c r="A13825" t="inlineStr">
        <is>
          <t>shaking head</t>
        </is>
      </c>
      <c r="B13825" t="inlineStr">
        <is>
          <t>Causes of involuntary head shaking</t>
        </is>
      </c>
      <c r="C13825"/>
      <c r="D13825"/>
      <c r="E13825" t="inlineStr">
        <is>
          <t>https://www.youtube.com/results?search_query=Causes+of+involuntary+head+shaking&amp;sp=EgQgAXAB</t>
        </is>
      </c>
    </row>
    <row r="13826" ht="25.5" customHeight="1">
      <c r="A13826" t="inlineStr">
        <is>
          <t>shaking head</t>
        </is>
      </c>
      <c r="B13826" t="inlineStr">
        <is>
          <t>Day in the life of a person with essential tremor</t>
        </is>
      </c>
      <c r="C13826"/>
      <c r="D13826"/>
      <c r="E13826" t="inlineStr">
        <is>
          <t>https://www.youtube.com/results?search_query=Day+in+the+life+of+a+person+with+essential+tremor&amp;sp=EgQgAXAB</t>
        </is>
      </c>
    </row>
    <row r="13827" ht="25.5" customHeight="1">
      <c r="A13827" t="inlineStr">
        <is>
          <t>shaking head</t>
        </is>
      </c>
      <c r="B13827" t="inlineStr">
        <is>
          <t>Head shaking in dogs: causes and solutions</t>
        </is>
      </c>
      <c r="C13827"/>
      <c r="D13827"/>
      <c r="E13827" t="inlineStr">
        <is>
          <t>https://www.youtube.com/results?search_query=Head+shaking+in+dogs:+causes+and+solutions&amp;sp=EgQgAXAB</t>
        </is>
      </c>
    </row>
    <row r="13828" ht="25.5" customHeight="1">
      <c r="A13828" t="inlineStr">
        <is>
          <t>shaking head</t>
        </is>
      </c>
      <c r="B13828" t="inlineStr">
        <is>
          <t>Tutorials on shaking head dance moves</t>
        </is>
      </c>
      <c r="C13828"/>
      <c r="D13828"/>
      <c r="E13828" t="inlineStr">
        <is>
          <t>https://www.youtube.com/results?search_query=Tutorials+on+shaking+head+dance+moves&amp;sp=EgQgAXAB</t>
        </is>
      </c>
    </row>
    <row r="13829" ht="25.5" customHeight="1">
      <c r="A13829" t="inlineStr">
        <is>
          <t>shaking head</t>
        </is>
      </c>
      <c r="B13829" t="inlineStr">
        <is>
          <t>How to shake your head like a professional dancer</t>
        </is>
      </c>
      <c r="C13829"/>
      <c r="D13829"/>
      <c r="E13829" t="inlineStr">
        <is>
          <t>https://www.youtube.com/results?search_query=How+to+shake+your+head+like+a+professional+dancer&amp;sp=EgQgAXAB</t>
        </is>
      </c>
    </row>
    <row r="13830" ht="25.5" customHeight="1">
      <c r="A13830" t="inlineStr">
        <is>
          <t>shaking head</t>
        </is>
      </c>
      <c r="B13830" t="inlineStr">
        <is>
          <t>Signs and symptoms of neurologic conditions involving head shaking</t>
        </is>
      </c>
      <c r="C13830"/>
      <c r="D13830"/>
      <c r="E13830" t="inlineStr">
        <is>
          <t>https://www.youtube.com/results?search_query=Signs+and+symptoms+of+neurologic+conditions+involving+head+shaking&amp;sp=EgQgAXAB</t>
        </is>
      </c>
    </row>
    <row r="13831" ht="25.5" customHeight="1">
      <c r="A13831" t="inlineStr">
        <is>
          <t>shaking head</t>
        </is>
      </c>
      <c r="B13831" t="inlineStr">
        <is>
          <t>Facial exercises to stop head shake</t>
        </is>
      </c>
      <c r="C13831"/>
      <c r="D13831"/>
      <c r="E13831" t="inlineStr">
        <is>
          <t>https://www.youtube.com/results?search_query=Facial+exercises+to+stop+head+shake&amp;sp=EgQgAXAB</t>
        </is>
      </c>
    </row>
    <row r="13832" ht="25.5" customHeight="1">
      <c r="A13832" t="inlineStr">
        <is>
          <t>shaking head</t>
        </is>
      </c>
      <c r="B13832" t="inlineStr">
        <is>
          <t>Day in the life of a Parkinson's patient with head tremors</t>
        </is>
      </c>
      <c r="C13832"/>
      <c r="D13832"/>
      <c r="E13832" t="inlineStr">
        <is>
          <t>https://www.youtube.com/results?search_query=Day+in+the+life+of+a+Parkinson's+patient+with+head+tremors&amp;sp=EgQgAXAB</t>
        </is>
      </c>
    </row>
    <row r="13833" ht="25.5" customHeight="1">
      <c r="A13833" t="inlineStr">
        <is>
          <t>shaking head</t>
        </is>
      </c>
      <c r="B13833" t="inlineStr">
        <is>
          <t>Relaxation techniques to control head shaking</t>
        </is>
      </c>
      <c r="C13833"/>
      <c r="D13833"/>
      <c r="E13833" t="inlineStr">
        <is>
          <t>https://www.youtube.com/results?search_query=Relaxation+techniques+to+control+head+shaking&amp;sp=EgQgAXAB</t>
        </is>
      </c>
    </row>
    <row r="13834" ht="25.5" customHeight="1">
      <c r="A13834" t="inlineStr">
        <is>
          <t>opening present</t>
        </is>
      </c>
      <c r="B13834" t="inlineStr">
        <is>
          <t>How to nicely open a gift</t>
        </is>
      </c>
      <c r="C13834"/>
      <c r="D13834"/>
      <c r="E13834" t="inlineStr">
        <is>
          <t>https://www.youtube.com/results?search_query=How+to+nicely+open+a+gift&amp;sp=EgQgAXAB</t>
        </is>
      </c>
    </row>
    <row r="13835" ht="25.5" customHeight="1">
      <c r="A13835" t="inlineStr">
        <is>
          <t>opening present</t>
        </is>
      </c>
      <c r="B13835" t="inlineStr">
        <is>
          <t>Best ways to open difficult packaging</t>
        </is>
      </c>
      <c r="C13835"/>
      <c r="D13835"/>
      <c r="E13835" t="inlineStr">
        <is>
          <t>https://www.youtube.com/results?search_query=Best+ways+to+open+difficult+packaging&amp;sp=EgQgAXAB</t>
        </is>
      </c>
    </row>
    <row r="13836" ht="25.5" customHeight="1">
      <c r="A13836" t="inlineStr">
        <is>
          <t>opening present</t>
        </is>
      </c>
      <c r="B13836" t="inlineStr">
        <is>
          <t>Tips for opening presents with style</t>
        </is>
      </c>
      <c r="C13836"/>
      <c r="D13836"/>
      <c r="E13836" t="inlineStr">
        <is>
          <t>https://www.youtube.com/results?search_query=Tips+for+opening+presents+with+style&amp;sp=EgQgAXAB</t>
        </is>
      </c>
    </row>
    <row r="13837" ht="25.5" customHeight="1">
      <c r="A13837" t="inlineStr">
        <is>
          <t>opening present</t>
        </is>
      </c>
      <c r="B13837" t="inlineStr">
        <is>
          <t>Unboxing popular gift items</t>
        </is>
      </c>
      <c r="C13837"/>
      <c r="D13837"/>
      <c r="E13837" t="inlineStr">
        <is>
          <t>https://www.youtube.com/results?search_query=Unboxing+popular+gift+items&amp;sp=EgQgAXAB</t>
        </is>
      </c>
    </row>
    <row r="13838" ht="25.5" customHeight="1">
      <c r="A13838" t="inlineStr">
        <is>
          <t>opening present</t>
        </is>
      </c>
      <c r="B13838" t="inlineStr">
        <is>
          <t>Day in the life of a product reviewer</t>
        </is>
      </c>
      <c r="C13838"/>
      <c r="D13838"/>
      <c r="E13838" t="inlineStr">
        <is>
          <t>https://www.youtube.com/results?search_query=Day+in+the+life+of+a+product+reviewer&amp;sp=EgQgAXAB</t>
        </is>
      </c>
    </row>
    <row r="13839" ht="25.5" customHeight="1">
      <c r="A13839" t="inlineStr">
        <is>
          <t>opening present</t>
        </is>
      </c>
      <c r="B13839" t="inlineStr">
        <is>
          <t>Stages of opening a surprise box</t>
        </is>
      </c>
      <c r="C13839"/>
      <c r="D13839"/>
      <c r="E13839" t="inlineStr">
        <is>
          <t>https://www.youtube.com/results?search_query=Stages+of+opening+a+surprise+box&amp;sp=EgQgAXAB</t>
        </is>
      </c>
    </row>
    <row r="13840" ht="25.5" customHeight="1">
      <c r="A13840" t="inlineStr">
        <is>
          <t>opening present</t>
        </is>
      </c>
      <c r="B13840" t="inlineStr">
        <is>
          <t>Proper way to open a gift without damaging</t>
        </is>
      </c>
      <c r="C13840"/>
      <c r="D13840"/>
      <c r="E13840" t="inlineStr">
        <is>
          <t>https://www.youtube.com/results?search_query=Proper+way+to+open+a+gift+without+damaging&amp;sp=EgQgAXAB</t>
        </is>
      </c>
    </row>
    <row r="13841" ht="25.5" customHeight="1">
      <c r="A13841" t="inlineStr">
        <is>
          <t>opening present</t>
        </is>
      </c>
      <c r="B13841" t="inlineStr">
        <is>
          <t>Tutorial on opening delicate gifts</t>
        </is>
      </c>
      <c r="C13841"/>
      <c r="D13841"/>
      <c r="E13841" t="inlineStr">
        <is>
          <t>https://www.youtube.com/results?search_query=Tutorial+on+opening+delicate+gifts&amp;sp=EgQgAXAB</t>
        </is>
      </c>
    </row>
    <row r="13842" ht="25.5" customHeight="1">
      <c r="A13842" t="inlineStr">
        <is>
          <t>opening present</t>
        </is>
      </c>
      <c r="B13842" t="inlineStr">
        <is>
          <t>Exciting way to open a birthday present</t>
        </is>
      </c>
      <c r="C13842"/>
      <c r="D13842"/>
      <c r="E13842" t="inlineStr">
        <is>
          <t>https://www.youtube.com/results?search_query=Exciting+way+to+open+a+birthday+present&amp;sp=EgQgAXAB</t>
        </is>
      </c>
    </row>
    <row r="13843" ht="25.5" customHeight="1">
      <c r="A13843" t="inlineStr">
        <is>
          <t>opening present</t>
        </is>
      </c>
      <c r="B13843" t="inlineStr">
        <is>
          <t>Interactive method of opening Christmas presents</t>
        </is>
      </c>
      <c r="C13843"/>
      <c r="D13843"/>
      <c r="E13843" t="inlineStr">
        <is>
          <t>https://www.youtube.com/results?search_query=Interactive+method+of+opening+Christmas+presents&amp;sp=EgQgAXAB</t>
        </is>
      </c>
    </row>
    <row r="13844" ht="25.5" customHeight="1">
      <c r="A13844" t="inlineStr">
        <is>
          <t>opening refrigerator</t>
        </is>
      </c>
      <c r="B13844" t="inlineStr">
        <is>
          <t>How to efficiently organize open refrigerator</t>
        </is>
      </c>
      <c r="C13844"/>
      <c r="D13844"/>
      <c r="E13844" t="inlineStr">
        <is>
          <t>https://www.youtube.com/results?search_query=How+to+efficiently+organize+open+refrigerator&amp;sp=EgQgAXAB</t>
        </is>
      </c>
    </row>
    <row r="13845" ht="25.5" customHeight="1">
      <c r="A13845" t="inlineStr">
        <is>
          <t>opening refrigerator</t>
        </is>
      </c>
      <c r="B13845" t="inlineStr">
        <is>
          <t>Troubleshooting common refrigerator opening problems</t>
        </is>
      </c>
      <c r="C13845"/>
      <c r="D13845"/>
      <c r="E13845" t="inlineStr">
        <is>
          <t>https://www.youtube.com/results?search_query=Troubleshooting+common+refrigerator+opening+problems&amp;sp=EgQgAXAB</t>
        </is>
      </c>
    </row>
    <row r="13846" ht="25.5" customHeight="1">
      <c r="A13846" t="inlineStr">
        <is>
          <t>opening refrigerator</t>
        </is>
      </c>
      <c r="B13846" t="inlineStr">
        <is>
          <t>How to fix a refrigerator door that won't open</t>
        </is>
      </c>
      <c r="C13846"/>
      <c r="D13846"/>
      <c r="E13846" t="inlineStr">
        <is>
          <t>https://www.youtube.com/results?search_query=How+to+fix+a+refrigerator+door+that+won't+open&amp;sp=EgQgAXAB</t>
        </is>
      </c>
    </row>
    <row r="13847" ht="25.5" customHeight="1">
      <c r="A13847" t="inlineStr">
        <is>
          <t>opening refrigerator</t>
        </is>
      </c>
      <c r="B13847" t="inlineStr">
        <is>
          <t>DIY refrigerator door seal replacement</t>
        </is>
      </c>
      <c r="C13847"/>
      <c r="D13847"/>
      <c r="E13847" t="inlineStr">
        <is>
          <t>https://www.youtube.com/results?search_query=DIY+refrigerator+door+seal+replacement&amp;sp=EgQgAXAB</t>
        </is>
      </c>
    </row>
    <row r="13848" ht="25.5" customHeight="1">
      <c r="A13848" t="inlineStr">
        <is>
          <t>opening refrigerator</t>
        </is>
      </c>
      <c r="B13848" t="inlineStr">
        <is>
          <t>Day in the life of a refrigeration technician</t>
        </is>
      </c>
      <c r="C13848"/>
      <c r="D13848"/>
      <c r="E13848" t="inlineStr">
        <is>
          <t>https://www.youtube.com/results?search_query=Day+in+the+life+of+a+refrigeration+technician&amp;sp=EgQgAXAB</t>
        </is>
      </c>
    </row>
    <row r="13849" ht="25.5" customHeight="1">
      <c r="A13849" t="inlineStr">
        <is>
          <t>opening refrigerator</t>
        </is>
      </c>
      <c r="B13849" t="inlineStr">
        <is>
          <t>The science of refrigerator opening and closing</t>
        </is>
      </c>
      <c r="C13849"/>
      <c r="D13849"/>
      <c r="E13849" t="inlineStr">
        <is>
          <t>https://www.youtube.com/results?search_query=The+science+of+refrigerator+opening+and+closing&amp;sp=EgQgAXAB</t>
        </is>
      </c>
    </row>
    <row r="13850" ht="25.5" customHeight="1">
      <c r="A13850" t="inlineStr">
        <is>
          <t>opening refrigerator</t>
        </is>
      </c>
      <c r="B13850" t="inlineStr">
        <is>
          <t>How to clean and maintain your refrigerator door</t>
        </is>
      </c>
      <c r="C13850"/>
      <c r="D13850"/>
      <c r="E13850" t="inlineStr">
        <is>
          <t>https://www.youtube.com/results?search_query=How+to+clean+and+maintain+your+refrigerator+door&amp;sp=EgQgAXAB</t>
        </is>
      </c>
    </row>
    <row r="13851" ht="25.5" customHeight="1">
      <c r="A13851" t="inlineStr">
        <is>
          <t>opening refrigerator</t>
        </is>
      </c>
      <c r="B13851" t="inlineStr">
        <is>
          <t>Tips for proper refrigerator door opening</t>
        </is>
      </c>
      <c r="C13851"/>
      <c r="D13851"/>
      <c r="E13851" t="inlineStr">
        <is>
          <t>https://www.youtube.com/results?search_query=Tips+for+proper+refrigerator+door+opening&amp;sp=EgQgAXAB</t>
        </is>
      </c>
    </row>
    <row r="13852" ht="25.5" customHeight="1">
      <c r="A13852" t="inlineStr">
        <is>
          <t>opening refrigerator</t>
        </is>
      </c>
      <c r="B13852" t="inlineStr">
        <is>
          <t>Childproof your home: secure refrigerator opening</t>
        </is>
      </c>
      <c r="C13852"/>
      <c r="D13852"/>
      <c r="E13852" t="inlineStr">
        <is>
          <t>https://www.youtube.com/results?search_query=Childproof+your+home:+secure+refrigerator+opening&amp;sp=EgQgAXAB</t>
        </is>
      </c>
    </row>
    <row r="13853" ht="25.5" customHeight="1">
      <c r="A13853" t="inlineStr">
        <is>
          <t>opening refrigerator</t>
        </is>
      </c>
      <c r="B13853" t="inlineStr">
        <is>
          <t>How to deal with refrigerator's door making noise when opened</t>
        </is>
      </c>
      <c r="C13853"/>
      <c r="D13853"/>
      <c r="E13853" t="inlineStr">
        <is>
          <t>https://www.youtube.com/results?search_query=How+to+deal+with+refrigerator's+door+making+noise+when+opened&amp;sp=EgQgAXAB</t>
        </is>
      </c>
    </row>
    <row r="13854" ht="25.5" customHeight="1">
      <c r="A13854" t="inlineStr">
        <is>
          <t>opening wine bottle</t>
        </is>
      </c>
      <c r="B13854" t="inlineStr">
        <is>
          <t>How to open a wine bottle without a corkscrew</t>
        </is>
      </c>
      <c r="C13854"/>
      <c r="D13854"/>
      <c r="E13854" t="inlineStr">
        <is>
          <t>https://www.youtube.com/results?search_query=How+to+open+a+wine+bottle+without+a+corkscrew&amp;sp=EgQgAXAB</t>
        </is>
      </c>
    </row>
    <row r="13855" ht="25.5" customHeight="1">
      <c r="A13855" t="inlineStr">
        <is>
          <t>opening wine bottle</t>
        </is>
      </c>
      <c r="B13855" t="inlineStr">
        <is>
          <t>Masterclass: Opening a wine bottle like a sommelier</t>
        </is>
      </c>
      <c r="C13855"/>
      <c r="D13855"/>
      <c r="E13855" t="inlineStr">
        <is>
          <t>https://www.youtube.com/results?search_query=Masterclass:+Opening+a+wine+bottle+like+a+sommelier&amp;sp=EgQgAXAB</t>
        </is>
      </c>
    </row>
    <row r="13856" ht="25.5" customHeight="1">
      <c r="A13856" t="inlineStr">
        <is>
          <t>opening wine bottle</t>
        </is>
      </c>
      <c r="B13856" t="inlineStr">
        <is>
          <t>How to properly open a wine bottle with a key</t>
        </is>
      </c>
      <c r="C13856"/>
      <c r="D13856"/>
      <c r="E13856" t="inlineStr">
        <is>
          <t>https://www.youtube.com/results?search_query=How+to+properly+open+a+wine+bottle+with+a+key&amp;sp=EgQgAXAB</t>
        </is>
      </c>
    </row>
    <row r="13857" ht="25.5" customHeight="1">
      <c r="A13857" t="inlineStr">
        <is>
          <t>opening wine bottle</t>
        </is>
      </c>
      <c r="B13857" t="inlineStr">
        <is>
          <t>Tutorial on how to open a wine bottle with a shoe</t>
        </is>
      </c>
      <c r="C13857"/>
      <c r="D13857"/>
      <c r="E13857" t="inlineStr">
        <is>
          <t>https://www.youtube.com/results?search_query=Tutorial+on+how+to+open+a+wine+bottle+with+a+shoe&amp;sp=EgQgAXAB</t>
        </is>
      </c>
    </row>
    <row r="13858" ht="25.5" customHeight="1">
      <c r="A13858" t="inlineStr">
        <is>
          <t>opening wine bottle</t>
        </is>
      </c>
      <c r="B13858" t="inlineStr">
        <is>
          <t>Day in the life of a wine steward: Opening bottles</t>
        </is>
      </c>
      <c r="C13858"/>
      <c r="D13858"/>
      <c r="E13858" t="inlineStr">
        <is>
          <t>https://www.youtube.com/results?search_query=Day+in+the+life+of+a+wine+steward:+Opening+bottles&amp;sp=EgQgAXAB</t>
        </is>
      </c>
    </row>
    <row r="13859" ht="25.5" customHeight="1">
      <c r="A13859" t="inlineStr">
        <is>
          <t>opening wine bottle</t>
        </is>
      </c>
      <c r="B13859" t="inlineStr">
        <is>
          <t>Intensive guide on opening a vintage wine bottle</t>
        </is>
      </c>
      <c r="C13859"/>
      <c r="D13859"/>
      <c r="E13859" t="inlineStr">
        <is>
          <t>https://www.youtube.com/results?search_query=Intensive+guide+on+opening+a+vintage+wine+bottle&amp;sp=EgQgAXAB</t>
        </is>
      </c>
    </row>
    <row r="13860" ht="25.5" customHeight="1">
      <c r="A13860" t="inlineStr">
        <is>
          <t>opening wine bottle</t>
        </is>
      </c>
      <c r="B13860" t="inlineStr">
        <is>
          <t>Opening a wine bottle using a wine opener: Step by step guide</t>
        </is>
      </c>
      <c r="C13860"/>
      <c r="D13860"/>
      <c r="E13860" t="inlineStr">
        <is>
          <t>https://www.youtube.com/results?search_query=Opening+a+wine+bottle+using+a+wine+opener:+Step+by+step+guide&amp;sp=EgQgAXAB</t>
        </is>
      </c>
    </row>
    <row r="13861" ht="25.5" customHeight="1">
      <c r="A13861" t="inlineStr">
        <is>
          <t>opening wine bottle</t>
        </is>
      </c>
      <c r="B13861" t="inlineStr">
        <is>
          <t>How to open a wine bottle using a knife</t>
        </is>
      </c>
      <c r="C13861"/>
      <c r="D13861"/>
      <c r="E13861" t="inlineStr">
        <is>
          <t>https://www.youtube.com/results?search_query=How+to+open+a+wine+bottle+using+a+knife&amp;sp=EgQgAXAB</t>
        </is>
      </c>
    </row>
    <row r="13862" ht="25.5" customHeight="1">
      <c r="A13862" t="inlineStr">
        <is>
          <t>opening wine bottle</t>
        </is>
      </c>
      <c r="B13862" t="inlineStr">
        <is>
          <t>Top mistakes to avoid while opening a wine bottle</t>
        </is>
      </c>
      <c r="C13862"/>
      <c r="D13862"/>
      <c r="E13862" t="inlineStr">
        <is>
          <t>https://www.youtube.com/results?search_query=Top+mistakes+to+avoid+while+opening+a+wine+bottle&amp;sp=EgQgAXAB</t>
        </is>
      </c>
    </row>
    <row r="13863" ht="25.5" customHeight="1">
      <c r="A13863" t="inlineStr">
        <is>
          <t>opening wine bottle</t>
        </is>
      </c>
      <c r="B13863" t="inlineStr">
        <is>
          <t>Tips and tricks for opening a sealed wine bottle</t>
        </is>
      </c>
      <c r="C13863"/>
      <c r="D13863"/>
      <c r="E13863" t="inlineStr">
        <is>
          <t>https://www.youtube.com/results?search_query=Tips+and+tricks+for+opening+a+sealed+wine+bottle&amp;sp=EgQgAXAB</t>
        </is>
      </c>
    </row>
    <row r="13864" ht="25.5" customHeight="1">
      <c r="A13864" t="inlineStr">
        <is>
          <t>packing</t>
        </is>
      </c>
      <c r="B13864" t="inlineStr">
        <is>
          <t>How to pack efficiently for a weeklong trip</t>
        </is>
      </c>
      <c r="C13864"/>
      <c r="D13864"/>
      <c r="E13864" t="inlineStr">
        <is>
          <t>https://www.youtube.com/results?search_query=How+to+pack+efficiently+for+a+weeklong+trip&amp;sp=EgQgAXAB</t>
        </is>
      </c>
    </row>
    <row r="13865" ht="25.5" customHeight="1">
      <c r="A13865" t="inlineStr">
        <is>
          <t>packing</t>
        </is>
      </c>
      <c r="B13865" t="inlineStr">
        <is>
          <t>Best packing techniques for travel</t>
        </is>
      </c>
      <c r="C13865"/>
      <c r="D13865"/>
      <c r="E13865" t="inlineStr">
        <is>
          <t>https://www.youtube.com/results?search_query=Best+packing+techniques+for+travel&amp;sp=EgQgAXAB</t>
        </is>
      </c>
    </row>
    <row r="13866" ht="25.5" customHeight="1">
      <c r="A13866" t="inlineStr">
        <is>
          <t>packing</t>
        </is>
      </c>
      <c r="B13866" t="inlineStr">
        <is>
          <t>How to pack a suitcase to save space</t>
        </is>
      </c>
      <c r="C13866"/>
      <c r="D13866"/>
      <c r="E13866" t="inlineStr">
        <is>
          <t>https://www.youtube.com/results?search_query=How+to+pack+a+suitcase+to+save+space&amp;sp=EgQgAXAB</t>
        </is>
      </c>
    </row>
    <row r="13867" ht="25.5" customHeight="1">
      <c r="A13867" t="inlineStr">
        <is>
          <t>packing</t>
        </is>
      </c>
      <c r="B13867" t="inlineStr">
        <is>
          <t>Day in the life of a professional packer</t>
        </is>
      </c>
      <c r="C13867"/>
      <c r="D13867"/>
      <c r="E13867" t="inlineStr">
        <is>
          <t>https://www.youtube.com/results?search_query=Day+in+the+life+of+a+professional+packer&amp;sp=EgQgAXAB</t>
        </is>
      </c>
    </row>
    <row r="13868" ht="25.5" customHeight="1">
      <c r="A13868" t="inlineStr">
        <is>
          <t>packing</t>
        </is>
      </c>
      <c r="B13868" t="inlineStr">
        <is>
          <t>How to pack for a business trip</t>
        </is>
      </c>
      <c r="C13868"/>
      <c r="D13868"/>
      <c r="E13868" t="inlineStr">
        <is>
          <t>https://www.youtube.com/results?search_query=How+to+pack+for+a+business+trip&amp;sp=EgQgAXAB</t>
        </is>
      </c>
    </row>
    <row r="13869" ht="25.5" customHeight="1">
      <c r="A13869" t="inlineStr">
        <is>
          <t>packing</t>
        </is>
      </c>
      <c r="B13869" t="inlineStr">
        <is>
          <t>How to pack a hiking backpack for a multiday trip</t>
        </is>
      </c>
      <c r="C13869"/>
      <c r="D13869"/>
      <c r="E13869" t="inlineStr">
        <is>
          <t>https://www.youtube.com/results?search_query=How+to+pack+a+hiking+backpack+for+a+multiday+trip&amp;sp=EgQgAXAB</t>
        </is>
      </c>
    </row>
    <row r="13870" ht="25.5" customHeight="1">
      <c r="A13870" t="inlineStr">
        <is>
          <t>packing</t>
        </is>
      </c>
      <c r="B13870" t="inlineStr">
        <is>
          <t>Packing hacks you should know for your next travel</t>
        </is>
      </c>
      <c r="C13870"/>
      <c r="D13870"/>
      <c r="E13870" t="inlineStr">
        <is>
          <t>https://www.youtube.com/results?search_query=Packing+hacks+you+should+know+for+your+next+travel&amp;sp=EgQgAXAB</t>
        </is>
      </c>
    </row>
    <row r="13871" ht="25.5" customHeight="1">
      <c r="A13871" t="inlineStr">
        <is>
          <t>packing</t>
        </is>
      </c>
      <c r="B13871" t="inlineStr">
        <is>
          <t>How to pack a carryon only for two weeks</t>
        </is>
      </c>
      <c r="C13871"/>
      <c r="D13871"/>
      <c r="E13871" t="inlineStr">
        <is>
          <t>https://www.youtube.com/results?search_query=How+to+pack+a+carryon+only+for+two+weeks&amp;sp=EgQgAXAB</t>
        </is>
      </c>
    </row>
    <row r="13872" ht="25.5" customHeight="1">
      <c r="A13872" t="inlineStr">
        <is>
          <t>packing</t>
        </is>
      </c>
      <c r="B13872" t="inlineStr">
        <is>
          <t>Experts tips on how to pack for a solo trip</t>
        </is>
      </c>
      <c r="C13872"/>
      <c r="D13872"/>
      <c r="E13872" t="inlineStr">
        <is>
          <t>https://www.youtube.com/results?search_query=Experts+tips+on+how+to+pack+for+a+solo+trip&amp;sp=EgQgAXAB</t>
        </is>
      </c>
    </row>
    <row r="13873" ht="25.5" customHeight="1">
      <c r="A13873" t="inlineStr">
        <is>
          <t>packing</t>
        </is>
      </c>
      <c r="B13873" t="inlineStr">
        <is>
          <t>How to pack light for a month of travel</t>
        </is>
      </c>
      <c r="C13873"/>
      <c r="D13873"/>
      <c r="E13873" t="inlineStr">
        <is>
          <t>https://www.youtube.com/results?search_query=How+to+pack+light+for+a+month+of+travel&amp;sp=EgQgAXAB</t>
        </is>
      </c>
    </row>
    <row r="13874" ht="25.5" customHeight="1">
      <c r="A13874" t="inlineStr">
        <is>
          <t>peeling potatoes</t>
        </is>
      </c>
      <c r="B13874" t="inlineStr">
        <is>
          <t>How to peel potatoes quickly and efficiently</t>
        </is>
      </c>
      <c r="C13874"/>
      <c r="D13874"/>
      <c r="E13874" t="inlineStr">
        <is>
          <t>https://www.youtube.com/results?search_query=How+to+peel+potatoes+quickly+and+efficiently&amp;sp=EgQgAXAB</t>
        </is>
      </c>
    </row>
    <row r="13875" ht="25.5" customHeight="1">
      <c r="A13875" t="inlineStr">
        <is>
          <t>peeling potatoes</t>
        </is>
      </c>
      <c r="B13875" t="inlineStr">
        <is>
          <t>Best method for peeling potatoes</t>
        </is>
      </c>
      <c r="C13875"/>
      <c r="D13875"/>
      <c r="E13875" t="inlineStr">
        <is>
          <t>https://www.youtube.com/results?search_query=Best+method+for+peeling+potatoes&amp;sp=EgQgAXAB</t>
        </is>
      </c>
    </row>
    <row r="13876" ht="25.5" customHeight="1">
      <c r="A13876" t="inlineStr">
        <is>
          <t>peeling potatoes</t>
        </is>
      </c>
      <c r="B13876" t="inlineStr">
        <is>
          <t>Kitchen hacks: Effortless potato peeling</t>
        </is>
      </c>
      <c r="C13876"/>
      <c r="D13876"/>
      <c r="E13876" t="inlineStr">
        <is>
          <t>https://www.youtube.com/results?search_query=Kitchen+hacks:+Effortless+potato+peeling&amp;sp=EgQgAXAB</t>
        </is>
      </c>
    </row>
    <row r="13877" ht="25.5" customHeight="1">
      <c r="A13877" t="inlineStr">
        <is>
          <t>peeling potatoes</t>
        </is>
      </c>
      <c r="B13877" t="inlineStr">
        <is>
          <t>Day in the life of a chef: Peeling potatoes</t>
        </is>
      </c>
      <c r="C13877"/>
      <c r="D13877"/>
      <c r="E13877" t="inlineStr">
        <is>
          <t>https://www.youtube.com/results?search_query=Day+in+the+life+of+a+chef:+Peeling+potatoes&amp;sp=EgQgAXAB</t>
        </is>
      </c>
    </row>
    <row r="13878" ht="25.5" customHeight="1">
      <c r="A13878" t="inlineStr">
        <is>
          <t>peeling potatoes</t>
        </is>
      </c>
      <c r="B13878" t="inlineStr">
        <is>
          <t>Safe ways to peel a potato</t>
        </is>
      </c>
      <c r="C13878"/>
      <c r="D13878"/>
      <c r="E13878" t="inlineStr">
        <is>
          <t>https://www.youtube.com/results?search_query=Safe+ways+to+peel+a+potato&amp;sp=EgQgAXAB</t>
        </is>
      </c>
    </row>
    <row r="13879" ht="25.5" customHeight="1">
      <c r="A13879" t="inlineStr">
        <is>
          <t>peeling potatoes</t>
        </is>
      </c>
      <c r="B13879" t="inlineStr">
        <is>
          <t>Life hacks: Peeling potatoes without a peeler</t>
        </is>
      </c>
      <c r="C13879"/>
      <c r="D13879"/>
      <c r="E13879" t="inlineStr">
        <is>
          <t>https://www.youtube.com/results?search_query=Life+hacks:+Peeling+potatoes+without+a+peeler&amp;sp=EgQgAXAB</t>
        </is>
      </c>
    </row>
    <row r="13880" ht="25.5" customHeight="1">
      <c r="A13880" t="inlineStr">
        <is>
          <t>peeling potatoes</t>
        </is>
      </c>
      <c r="B13880" t="inlineStr">
        <is>
          <t>Tutorial: Perfectly peeled potatoes every time</t>
        </is>
      </c>
      <c r="C13880"/>
      <c r="D13880"/>
      <c r="E13880" t="inlineStr">
        <is>
          <t>https://www.youtube.com/results?search_query=Tutorial:+Perfectly+peeled+potatoes+every+time&amp;sp=EgQgAXAB</t>
        </is>
      </c>
    </row>
    <row r="13881" ht="25.5" customHeight="1">
      <c r="A13881" t="inlineStr">
        <is>
          <t>peeling potatoes</t>
        </is>
      </c>
      <c r="B13881" t="inlineStr">
        <is>
          <t>Guide to peeling and preparing potatoes for cooking</t>
        </is>
      </c>
      <c r="C13881"/>
      <c r="D13881"/>
      <c r="E13881" t="inlineStr">
        <is>
          <t>https://www.youtube.com/results?search_query=Guide+to+peeling+and+preparing+potatoes+for+cooking&amp;sp=EgQgAXAB</t>
        </is>
      </c>
    </row>
    <row r="13882" ht="25.5" customHeight="1">
      <c r="A13882" t="inlineStr">
        <is>
          <t>peeling potatoes</t>
        </is>
      </c>
      <c r="B13882" t="inlineStr">
        <is>
          <t>How to properly peel and cut potatoes</t>
        </is>
      </c>
      <c r="C13882"/>
      <c r="D13882"/>
      <c r="E13882" t="inlineStr">
        <is>
          <t>https://www.youtube.com/results?search_query=How+to+properly+peel+and+cut+potatoes&amp;sp=EgQgAXAB</t>
        </is>
      </c>
    </row>
    <row r="13883" ht="25.5" customHeight="1">
      <c r="A13883" t="inlineStr">
        <is>
          <t>peeling potatoes</t>
        </is>
      </c>
      <c r="B13883" t="inlineStr">
        <is>
          <t>Culinary techniques: Peeling potatoes.</t>
        </is>
      </c>
      <c r="C13883"/>
      <c r="D13883"/>
      <c r="E13883" t="inlineStr">
        <is>
          <t>https://www.youtube.com/results?search_query=Culinary+techniques:+Peeling+potatoes.&amp;sp=EgQgAXAB</t>
        </is>
      </c>
    </row>
    <row r="13884" ht="25.5" customHeight="1">
      <c r="A13884" t="inlineStr">
        <is>
          <t>peeling apples</t>
        </is>
      </c>
      <c r="B13884" t="inlineStr">
        <is>
          <t>How to peel apples quickly and easily</t>
        </is>
      </c>
      <c r="C13884"/>
      <c r="D13884"/>
      <c r="E13884" t="inlineStr">
        <is>
          <t>https://www.youtube.com/results?search_query=How+to+peel+apples+quickly+and+easily&amp;sp=EgQgAXAB</t>
        </is>
      </c>
    </row>
    <row r="13885" ht="25.5" customHeight="1">
      <c r="A13885" t="inlineStr">
        <is>
          <t>peeling apples</t>
        </is>
      </c>
      <c r="B13885" t="inlineStr">
        <is>
          <t>Best techniques for peeling apples</t>
        </is>
      </c>
      <c r="C13885"/>
      <c r="D13885"/>
      <c r="E13885" t="inlineStr">
        <is>
          <t>https://www.youtube.com/results?search_query=Best+techniques+for+peeling+apples&amp;sp=EgQgAXAB</t>
        </is>
      </c>
    </row>
    <row r="13886" ht="25.5" customHeight="1">
      <c r="A13886" t="inlineStr">
        <is>
          <t>peeling apples</t>
        </is>
      </c>
      <c r="B13886" t="inlineStr">
        <is>
          <t>Tutorial video on how to peel apples</t>
        </is>
      </c>
      <c r="C13886"/>
      <c r="D13886"/>
      <c r="E13886" t="inlineStr">
        <is>
          <t>https://www.youtube.com/results?search_query=Tutorial+video+on+how+to+peel+apples&amp;sp=EgQgAXAB</t>
        </is>
      </c>
    </row>
    <row r="13887" ht="25.5" customHeight="1">
      <c r="A13887" t="inlineStr">
        <is>
          <t>peeling apples</t>
        </is>
      </c>
      <c r="B13887" t="inlineStr">
        <is>
          <t>Apple peeling hacks and tricks</t>
        </is>
      </c>
      <c r="C13887"/>
      <c r="D13887"/>
      <c r="E13887" t="inlineStr">
        <is>
          <t>https://www.youtube.com/results?search_query=Apple+peeling+hacks+and+tricks&amp;sp=EgQgAXAB</t>
        </is>
      </c>
    </row>
    <row r="13888" ht="25.5" customHeight="1">
      <c r="A13888" t="inlineStr">
        <is>
          <t>peeling apples</t>
        </is>
      </c>
      <c r="B13888" t="inlineStr">
        <is>
          <t>How to peel apples without a knife</t>
        </is>
      </c>
      <c r="C13888"/>
      <c r="D13888"/>
      <c r="E13888" t="inlineStr">
        <is>
          <t>https://www.youtube.com/results?search_query=How+to+peel+apples+without+a+knife&amp;sp=EgQgAXAB</t>
        </is>
      </c>
    </row>
    <row r="13889" ht="25.5" customHeight="1">
      <c r="A13889" t="inlineStr">
        <is>
          <t>peeling apples</t>
        </is>
      </c>
      <c r="B13889" t="inlineStr">
        <is>
          <t>Day in the life of a chef: peeling apples</t>
        </is>
      </c>
      <c r="C13889"/>
      <c r="D13889"/>
      <c r="E13889" t="inlineStr">
        <is>
          <t>https://www.youtube.com/results?search_query=Day+in+the+life+of+a+chef:+peeling+apples&amp;sp=EgQgAXAB</t>
        </is>
      </c>
    </row>
    <row r="13890" ht="25.5" customHeight="1">
      <c r="A13890" t="inlineStr">
        <is>
          <t>peeling apples</t>
        </is>
      </c>
      <c r="B13890" t="inlineStr">
        <is>
          <t>Pro chefs demonstrating apple peeling techniques</t>
        </is>
      </c>
      <c r="C13890"/>
      <c r="D13890"/>
      <c r="E13890" t="inlineStr">
        <is>
          <t>https://www.youtube.com/results?search_query=Pro+chefs+demonstrating+apple+peeling+techniques&amp;sp=EgQgAXAB</t>
        </is>
      </c>
    </row>
    <row r="13891" ht="25.5" customHeight="1">
      <c r="A13891" t="inlineStr">
        <is>
          <t>peeling apples</t>
        </is>
      </c>
      <c r="B13891" t="inlineStr">
        <is>
          <t>Stepbystep guide for peeling apples</t>
        </is>
      </c>
      <c r="C13891"/>
      <c r="D13891"/>
      <c r="E13891" t="inlineStr">
        <is>
          <t>https://www.youtube.com/results?search_query=Stepbystep+guide+for+peeling+apples&amp;sp=EgQgAXAB</t>
        </is>
      </c>
    </row>
    <row r="13892" ht="25.5" customHeight="1">
      <c r="A13892" t="inlineStr">
        <is>
          <t>peeling apples</t>
        </is>
      </c>
      <c r="B13892" t="inlineStr">
        <is>
          <t>How to peel and core apples</t>
        </is>
      </c>
      <c r="C13892"/>
      <c r="D13892"/>
      <c r="E13892" t="inlineStr">
        <is>
          <t>https://www.youtube.com/results?search_query=How+to+peel+and+core+apples&amp;sp=EgQgAXAB</t>
        </is>
      </c>
    </row>
    <row r="13893" ht="25.5" customHeight="1">
      <c r="A13893" t="inlineStr">
        <is>
          <t>peeling apples</t>
        </is>
      </c>
      <c r="B13893" t="inlineStr">
        <is>
          <t>Food prep basics: How to peel apples</t>
        </is>
      </c>
      <c r="C13893"/>
      <c r="D13893"/>
      <c r="E13893" t="inlineStr">
        <is>
          <t>https://www.youtube.com/results?search_query=Food+prep+basics:+How+to+peel+apples&amp;sp=EgQgAXAB</t>
        </is>
      </c>
    </row>
    <row r="13894" ht="25.5" customHeight="1">
      <c r="A13894" t="inlineStr">
        <is>
          <t>soccer</t>
        </is>
      </c>
      <c r="B13894" t="inlineStr">
        <is>
          <t>How to play soccer for beginners</t>
        </is>
      </c>
      <c r="C13894"/>
      <c r="D13894"/>
      <c r="E13894" t="inlineStr">
        <is>
          <t>https://www.youtube.com/results?search_query=How+to+play+soccer+for+beginners&amp;sp=EgQgAXAB</t>
        </is>
      </c>
    </row>
    <row r="13895" ht="25.5" customHeight="1">
      <c r="A13895" t="inlineStr">
        <is>
          <t>soccer</t>
        </is>
      </c>
      <c r="B13895" t="inlineStr">
        <is>
          <t>Top 10 soccer skills you need to learn</t>
        </is>
      </c>
      <c r="C13895"/>
      <c r="D13895"/>
      <c r="E13895" t="inlineStr">
        <is>
          <t>https://www.youtube.com/results?search_query=Top+10+soccer+skills+you+need+to+learn&amp;sp=EgQgAXAB</t>
        </is>
      </c>
    </row>
    <row r="13896" ht="25.5" customHeight="1">
      <c r="A13896" t="inlineStr">
        <is>
          <t>soccer</t>
        </is>
      </c>
      <c r="B13896" t="inlineStr">
        <is>
          <t>Day in the life of a soccer player</t>
        </is>
      </c>
      <c r="C13896"/>
      <c r="D13896"/>
      <c r="E13896" t="inlineStr">
        <is>
          <t>https://www.youtube.com/results?search_query=Day+in+the+life+of+a+soccer+player&amp;sp=EgQgAXAB</t>
        </is>
      </c>
    </row>
    <row r="13897" ht="25.5" customHeight="1">
      <c r="A13897" t="inlineStr">
        <is>
          <t>soccer</t>
        </is>
      </c>
      <c r="B13897" t="inlineStr">
        <is>
          <t>Best soccer training drills</t>
        </is>
      </c>
      <c r="C13897"/>
      <c r="D13897"/>
      <c r="E13897" t="inlineStr">
        <is>
          <t>https://www.youtube.com/results?search_query=Best+soccer+training+drills&amp;sp=EgQgAXAB</t>
        </is>
      </c>
    </row>
    <row r="13898" ht="25.5" customHeight="1">
      <c r="A13898" t="inlineStr">
        <is>
          <t>soccer</t>
        </is>
      </c>
      <c r="B13898" t="inlineStr">
        <is>
          <t>Soccer tricks and techniques explained</t>
        </is>
      </c>
      <c r="C13898"/>
      <c r="D13898"/>
      <c r="E13898" t="inlineStr">
        <is>
          <t>https://www.youtube.com/results?search_query=Soccer+tricks+and+techniques+explained&amp;sp=EgQgAXAB</t>
        </is>
      </c>
    </row>
    <row r="13899" ht="25.5" customHeight="1">
      <c r="A13899" t="inlineStr">
        <is>
          <t>soccer</t>
        </is>
      </c>
      <c r="B13899" t="inlineStr">
        <is>
          <t>How to improve soccer stamina</t>
        </is>
      </c>
      <c r="C13899"/>
      <c r="D13899"/>
      <c r="E13899" t="inlineStr">
        <is>
          <t>https://www.youtube.com/results?search_query=How+to+improve+soccer+stamina&amp;sp=EgQgAXAB</t>
        </is>
      </c>
    </row>
    <row r="13900" ht="25.5" customHeight="1">
      <c r="A13900" t="inlineStr">
        <is>
          <t>soccer</t>
        </is>
      </c>
      <c r="B13900" t="inlineStr">
        <is>
          <t>Soccer matches highlights</t>
        </is>
      </c>
      <c r="C13900"/>
      <c r="D13900"/>
      <c r="E13900" t="inlineStr">
        <is>
          <t>https://www.youtube.com/results?search_query=Soccer+matches+highlights&amp;sp=EgQgAXAB</t>
        </is>
      </c>
    </row>
    <row r="13901" ht="25.5" customHeight="1">
      <c r="A13901" t="inlineStr">
        <is>
          <t>soccer</t>
        </is>
      </c>
      <c r="B13901" t="inlineStr">
        <is>
          <t>Professional soccer player training routine</t>
        </is>
      </c>
      <c r="C13901"/>
      <c r="D13901"/>
      <c r="E13901" t="inlineStr">
        <is>
          <t>https://www.youtube.com/results?search_query=Professional+soccer+player+training+routine&amp;sp=EgQgAXAB</t>
        </is>
      </c>
    </row>
    <row r="13902" ht="25.5" customHeight="1">
      <c r="A13902" t="inlineStr">
        <is>
          <t>soccer</t>
        </is>
      </c>
      <c r="B13902" t="inlineStr">
        <is>
          <t>How to dribble a soccer ball like a pro</t>
        </is>
      </c>
      <c r="C13902"/>
      <c r="D13902"/>
      <c r="E13902" t="inlineStr">
        <is>
          <t>https://www.youtube.com/results?search_query=How+to+dribble+a+soccer+ball+like+a+pro&amp;sp=EgQgAXAB</t>
        </is>
      </c>
    </row>
    <row r="13903" ht="25.5" customHeight="1">
      <c r="A13903" t="inlineStr">
        <is>
          <t>soccer</t>
        </is>
      </c>
      <c r="B13903" t="inlineStr">
        <is>
          <t>Goalkeeping techniques in soccer</t>
        </is>
      </c>
      <c r="C13903"/>
      <c r="D13903"/>
      <c r="E13903" t="inlineStr">
        <is>
          <t>https://www.youtube.com/results?search_query=Goalkeeping+techniques+in+soccer&amp;sp=EgQgAXAB</t>
        </is>
      </c>
    </row>
    <row r="13904" ht="25.5" customHeight="1">
      <c r="A13904" t="inlineStr">
        <is>
          <t>passing soccer ball</t>
        </is>
      </c>
      <c r="B13904" t="inlineStr">
        <is>
          <t>Soccer ball passing drills for beginners</t>
        </is>
      </c>
      <c r="C13904"/>
      <c r="D13904"/>
      <c r="E13904" t="inlineStr">
        <is>
          <t>https://www.youtube.com/results?search_query=Soccer+ball+passing+drills+for+beginners&amp;sp=EgQgAXAB</t>
        </is>
      </c>
    </row>
    <row r="13905" ht="25.5" customHeight="1">
      <c r="A13905" t="inlineStr">
        <is>
          <t>passing soccer ball</t>
        </is>
      </c>
      <c r="B13905" t="inlineStr">
        <is>
          <t>Advanced techniques for passing a soccer ball</t>
        </is>
      </c>
      <c r="C13905"/>
      <c r="D13905"/>
      <c r="E13905" t="inlineStr">
        <is>
          <t>https://www.youtube.com/results?search_query=Advanced+techniques+for+passing+a+soccer+ball&amp;sp=EgQgAXAB</t>
        </is>
      </c>
    </row>
    <row r="13906" ht="25.5" customHeight="1">
      <c r="A13906" t="inlineStr">
        <is>
          <t>passing soccer ball</t>
        </is>
      </c>
      <c r="B13906" t="inlineStr">
        <is>
          <t>How to pass a soccer ball accurately</t>
        </is>
      </c>
      <c r="C13906"/>
      <c r="D13906"/>
      <c r="E13906" t="inlineStr">
        <is>
          <t>https://www.youtube.com/results?search_query=How+to+pass+a+soccer+ball+accurately&amp;sp=EgQgAXAB</t>
        </is>
      </c>
    </row>
    <row r="13907" ht="25.5" customHeight="1">
      <c r="A13907" t="inlineStr">
        <is>
          <t>passing soccer ball</t>
        </is>
      </c>
      <c r="B13907" t="inlineStr">
        <is>
          <t>Professional soccer player passing soccer ball</t>
        </is>
      </c>
      <c r="C13907"/>
      <c r="D13907"/>
      <c r="E13907" t="inlineStr">
        <is>
          <t>https://www.youtube.com/results?search_query=Professional+soccer+player+passing+soccer+ball&amp;sp=EgQgAXAB</t>
        </is>
      </c>
    </row>
    <row r="13908" ht="25.5" customHeight="1">
      <c r="A13908" t="inlineStr">
        <is>
          <t>passing soccer ball</t>
        </is>
      </c>
      <c r="B13908" t="inlineStr">
        <is>
          <t>Indepth tutorial on soccer ball passing</t>
        </is>
      </c>
      <c r="C13908"/>
      <c r="D13908"/>
      <c r="E13908" t="inlineStr">
        <is>
          <t>https://www.youtube.com/results?search_query=Indepth+tutorial+on+soccer+ball+passing&amp;sp=EgQgAXAB</t>
        </is>
      </c>
    </row>
    <row r="13909" ht="25.5" customHeight="1">
      <c r="A13909" t="inlineStr">
        <is>
          <t>passing soccer ball</t>
        </is>
      </c>
      <c r="B13909" t="inlineStr">
        <is>
          <t>Day in the life of a soccer player focusing on ball passing</t>
        </is>
      </c>
      <c r="C13909"/>
      <c r="D13909"/>
      <c r="E13909" t="inlineStr">
        <is>
          <t>https://www.youtube.com/results?search_query=Day+in+the+life+of+a+soccer+player+focusing+on+ball+passing&amp;sp=EgQgAXAB</t>
        </is>
      </c>
    </row>
    <row r="13910" ht="25.5" customHeight="1">
      <c r="A13910" t="inlineStr">
        <is>
          <t>passing soccer ball</t>
        </is>
      </c>
      <c r="B13910" t="inlineStr">
        <is>
          <t>Tips for long distance soccer ball passing</t>
        </is>
      </c>
      <c r="C13910"/>
      <c r="D13910"/>
      <c r="E13910" t="inlineStr">
        <is>
          <t>https://www.youtube.com/results?search_query=Tips+for+long+distance+soccer+ball+passing&amp;sp=EgQgAXAB</t>
        </is>
      </c>
    </row>
    <row r="13911" ht="25.5" customHeight="1">
      <c r="A13911" t="inlineStr">
        <is>
          <t>passing soccer ball</t>
        </is>
      </c>
      <c r="B13911" t="inlineStr">
        <is>
          <t>Soccer ball passing drills for improving speed</t>
        </is>
      </c>
      <c r="C13911"/>
      <c r="D13911"/>
      <c r="E13911" t="inlineStr">
        <is>
          <t>https://www.youtube.com/results?search_query=Soccer+ball+passing+drills+for+improving+speed&amp;sp=EgQgAXAB</t>
        </is>
      </c>
    </row>
    <row r="13912" ht="25.5" customHeight="1">
      <c r="A13912" t="inlineStr">
        <is>
          <t>passing soccer ball</t>
        </is>
      </c>
      <c r="B13912" t="inlineStr">
        <is>
          <t>Train at home: Beginner's guide to soccer ball passing</t>
        </is>
      </c>
      <c r="C13912"/>
      <c r="D13912"/>
      <c r="E13912" t="inlineStr">
        <is>
          <t>https://www.youtube.com/results?search_query=Train+at+home:+Beginner's+guide+to+soccer+ball+passing&amp;sp=EgQgAXAB</t>
        </is>
      </c>
    </row>
    <row r="13913" ht="25.5" customHeight="1">
      <c r="A13913" t="inlineStr">
        <is>
          <t>passing soccer ball</t>
        </is>
      </c>
      <c r="B13913" t="inlineStr">
        <is>
          <t>Footwork and body positioning for soccer ball passing</t>
        </is>
      </c>
      <c r="C13913"/>
      <c r="D13913"/>
      <c r="E13913" t="inlineStr">
        <is>
          <t>https://www.youtube.com/results?search_query=Footwork+and+body+positioning+for+soccer+ball+passing&amp;sp=EgQgAXAB</t>
        </is>
      </c>
    </row>
    <row r="13914" ht="25.5" customHeight="1">
      <c r="A13914" t="inlineStr">
        <is>
          <t>petting animal not cat</t>
        </is>
      </c>
      <c r="B13914" t="inlineStr">
        <is>
          <t>How to pet a dog for the first time</t>
        </is>
      </c>
      <c r="C13914"/>
      <c r="D13914"/>
      <c r="E13914" t="inlineStr">
        <is>
          <t>https://www.youtube.com/results?search_query=How+to+pet+a+dog+for+the+first+time&amp;sp=EgQgAXAB</t>
        </is>
      </c>
    </row>
    <row r="13915" ht="25.5" customHeight="1">
      <c r="A13915" t="inlineStr">
        <is>
          <t>petting animal not cat</t>
        </is>
      </c>
      <c r="B13915" t="inlineStr">
        <is>
          <t>Guidelines for petting animals other than cats</t>
        </is>
      </c>
      <c r="C13915"/>
      <c r="D13915"/>
      <c r="E13915" t="inlineStr">
        <is>
          <t>https://www.youtube.com/results?search_query=Guidelines+for+petting+animals+other+than+cats&amp;sp=EgQgAXAB</t>
        </is>
      </c>
    </row>
    <row r="13916" ht="25.5" customHeight="1">
      <c r="A13916" t="inlineStr">
        <is>
          <t>petting animal not cat</t>
        </is>
      </c>
      <c r="B13916" t="inlineStr">
        <is>
          <t>Day in the life of a dog caretaker</t>
        </is>
      </c>
      <c r="C13916"/>
      <c r="D13916"/>
      <c r="E13916" t="inlineStr">
        <is>
          <t>https://www.youtube.com/results?search_query=Day+in+the+life+of+a+dog+caretaker&amp;sp=EgQgAXAB</t>
        </is>
      </c>
    </row>
    <row r="13917" ht="25.5" customHeight="1">
      <c r="A13917" t="inlineStr">
        <is>
          <t>petting animal not cat</t>
        </is>
      </c>
      <c r="B13917" t="inlineStr">
        <is>
          <t>Techniques on how to pet different animals</t>
        </is>
      </c>
      <c r="C13917"/>
      <c r="D13917"/>
      <c r="E13917" t="inlineStr">
        <is>
          <t>https://www.youtube.com/results?search_query=Techniques+on+how+to+pet+different+animals&amp;sp=EgQgAXAB</t>
        </is>
      </c>
    </row>
    <row r="13918" ht="25.5" customHeight="1">
      <c r="A13918" t="inlineStr">
        <is>
          <t>petting animal not cat</t>
        </is>
      </c>
      <c r="B13918" t="inlineStr">
        <is>
          <t>Proper ways to pet a rabbit</t>
        </is>
      </c>
      <c r="C13918"/>
      <c r="D13918"/>
      <c r="E13918" t="inlineStr">
        <is>
          <t>https://www.youtube.com/results?search_query=Proper+ways+to+pet+a+rabbit&amp;sp=EgQgAXAB</t>
        </is>
      </c>
    </row>
    <row r="13919" ht="25.5" customHeight="1">
      <c r="A13919" t="inlineStr">
        <is>
          <t>petting animal not cat</t>
        </is>
      </c>
      <c r="B13919" t="inlineStr">
        <is>
          <t>How to safely pet wild animals</t>
        </is>
      </c>
      <c r="C13919"/>
      <c r="D13919"/>
      <c r="E13919" t="inlineStr">
        <is>
          <t>https://www.youtube.com/results?search_query=How+to+safely+pet+wild+animals&amp;sp=EgQgAXAB</t>
        </is>
      </c>
    </row>
    <row r="13920" ht="25.5" customHeight="1">
      <c r="A13920" t="inlineStr">
        <is>
          <t>petting animal not cat</t>
        </is>
      </c>
      <c r="B13920" t="inlineStr">
        <is>
          <t>Handling and petting reptiles: do’s and don’ts</t>
        </is>
      </c>
      <c r="C13920"/>
      <c r="D13920"/>
      <c r="E13920" t="inlineStr">
        <is>
          <t>https://www.youtube.com/results?search_query=Handling+and+petting+reptiles:+do’s+and+don’ts&amp;sp=EgQgAXAB</t>
        </is>
      </c>
    </row>
    <row r="13921" ht="25.5" customHeight="1">
      <c r="A13921" t="inlineStr">
        <is>
          <t>petting animal not cat</t>
        </is>
      </c>
      <c r="B13921" t="inlineStr">
        <is>
          <t>Domestic animals you can pet apart from cats</t>
        </is>
      </c>
      <c r="C13921"/>
      <c r="D13921"/>
      <c r="E13921" t="inlineStr">
        <is>
          <t>https://www.youtube.com/results?search_query=Domestic+animals+you+can+pet+apart+from+cats&amp;sp=EgQgAXAB</t>
        </is>
      </c>
    </row>
    <row r="13922" ht="25.5" customHeight="1">
      <c r="A13922" t="inlineStr">
        <is>
          <t>petting animal not cat</t>
        </is>
      </c>
      <c r="B13922" t="inlineStr">
        <is>
          <t>Guide on how to pet rodents like hamsters safely</t>
        </is>
      </c>
      <c r="C13922"/>
      <c r="D13922"/>
      <c r="E13922" t="inlineStr">
        <is>
          <t>https://www.youtube.com/results?search_query=Guide+on+how+to+pet+rodents+like+hamsters+safely&amp;sp=EgQgAXAB</t>
        </is>
      </c>
    </row>
    <row r="13923" ht="25.5" customHeight="1">
      <c r="A13923" t="inlineStr">
        <is>
          <t>petting animal not cat</t>
        </is>
      </c>
      <c r="B13923" t="inlineStr">
        <is>
          <t>Different ways to show affection to pets other than cats.</t>
        </is>
      </c>
      <c r="C13923"/>
      <c r="D13923"/>
      <c r="E13923" t="inlineStr">
        <is>
          <t>https://www.youtube.com/results?search_query=Different+ways+to+show+affection+to+pets+other+than+cats.&amp;sp=EgQgAXAB</t>
        </is>
      </c>
    </row>
    <row r="13924" ht="25.5" customHeight="1">
      <c r="A13924" t="inlineStr">
        <is>
          <t>person collecting garbage</t>
        </is>
      </c>
      <c r="B13924" t="inlineStr">
        <is>
          <t>How to start a garbage collection business'</t>
        </is>
      </c>
      <c r="C13924"/>
      <c r="D13924"/>
      <c r="E13924" t="inlineStr">
        <is>
          <t>https://www.youtube.com/results?search_query=How+to+start+a+garbage+collection+business'&amp;sp=EgQgAXAB</t>
        </is>
      </c>
    </row>
    <row r="13925" ht="25.5" customHeight="1">
      <c r="A13925" t="inlineStr">
        <is>
          <t>person collecting garbage</t>
        </is>
      </c>
      <c r="B13925" t="inlineStr">
        <is>
          <t>A day in the life of a garbage collector'</t>
        </is>
      </c>
      <c r="C13925"/>
      <c r="D13925"/>
      <c r="E13925" t="inlineStr">
        <is>
          <t>https://www.youtube.com/results?search_query=A+day+in+the+life+of+a+garbage+collector'&amp;sp=EgQgAXAB</t>
        </is>
      </c>
    </row>
    <row r="13926" ht="25.5" customHeight="1">
      <c r="A13926" t="inlineStr">
        <is>
          <t>person collecting garbage</t>
        </is>
      </c>
      <c r="B13926" t="inlineStr">
        <is>
          <t>Professional garbage collecting techniques'</t>
        </is>
      </c>
      <c r="C13926"/>
      <c r="D13926"/>
      <c r="E13926" t="inlineStr">
        <is>
          <t>https://www.youtube.com/results?search_query=Professional+garbage+collecting+techniques'&amp;sp=EgQgAXAB</t>
        </is>
      </c>
    </row>
    <row r="13927" ht="25.5" customHeight="1">
      <c r="A13927" t="inlineStr">
        <is>
          <t>person collecting garbage</t>
        </is>
      </c>
      <c r="B13927" t="inlineStr">
        <is>
          <t>Tools used in garbage collection'</t>
        </is>
      </c>
      <c r="C13927"/>
      <c r="D13927"/>
      <c r="E13927" t="inlineStr">
        <is>
          <t>https://www.youtube.com/results?search_query=Tools+used+in+garbage+collection'&amp;sp=EgQgAXAB</t>
        </is>
      </c>
    </row>
    <row r="13928" ht="25.5" customHeight="1">
      <c r="A13928" t="inlineStr">
        <is>
          <t>person collecting garbage</t>
        </is>
      </c>
      <c r="B13928" t="inlineStr">
        <is>
          <t>How to segregate waste for garbage collection'</t>
        </is>
      </c>
      <c r="C13928"/>
      <c r="D13928"/>
      <c r="E13928" t="inlineStr">
        <is>
          <t>https://www.youtube.com/results?search_query=How+to+segregate+waste+for+garbage+collection'&amp;sp=EgQgAXAB</t>
        </is>
      </c>
    </row>
    <row r="13929" ht="25.5" customHeight="1">
      <c r="A13929" t="inlineStr">
        <is>
          <t>person collecting garbage</t>
        </is>
      </c>
      <c r="B13929" t="inlineStr">
        <is>
          <t>Documentary on garbage collection in major cities'</t>
        </is>
      </c>
      <c r="C13929"/>
      <c r="D13929"/>
      <c r="E13929" t="inlineStr">
        <is>
          <t>https://www.youtube.com/results?search_query=Documentary+on+garbage+collection+in+major+cities'&amp;sp=EgQgAXAB</t>
        </is>
      </c>
    </row>
    <row r="13930" ht="25.5" customHeight="1">
      <c r="A13930" t="inlineStr">
        <is>
          <t>person collecting garbage</t>
        </is>
      </c>
      <c r="B13930" t="inlineStr">
        <is>
          <t>Garbage disposal and collection system'</t>
        </is>
      </c>
      <c r="C13930"/>
      <c r="D13930"/>
      <c r="E13930" t="inlineStr">
        <is>
          <t>https://www.youtube.com/results?search_query=Garbage+disposal+and+collection+system'&amp;sp=EgQgAXAB</t>
        </is>
      </c>
    </row>
    <row r="13931" ht="25.5" customHeight="1">
      <c r="A13931" t="inlineStr">
        <is>
          <t>person collecting garbage</t>
        </is>
      </c>
      <c r="B13931" t="inlineStr">
        <is>
          <t>Best practices in garbage collection'</t>
        </is>
      </c>
      <c r="C13931"/>
      <c r="D13931"/>
      <c r="E13931" t="inlineStr">
        <is>
          <t>https://www.youtube.com/results?search_query=Best+practices+in+garbage+collection'&amp;sp=EgQgAXAB</t>
        </is>
      </c>
    </row>
    <row r="13932" ht="25.5" customHeight="1">
      <c r="A13932" t="inlineStr">
        <is>
          <t>person collecting garbage</t>
        </is>
      </c>
      <c r="B13932" t="inlineStr">
        <is>
          <t>Recycling process after garbage collection'</t>
        </is>
      </c>
      <c r="C13932"/>
      <c r="D13932"/>
      <c r="E13932" t="inlineStr">
        <is>
          <t>https://www.youtube.com/results?search_query=Recycling+process+after+garbage+collection'&amp;sp=EgQgAXAB</t>
        </is>
      </c>
    </row>
    <row r="13933" ht="25.5" customHeight="1">
      <c r="A13933" t="inlineStr">
        <is>
          <t>person collecting garbage</t>
        </is>
      </c>
      <c r="B13933" t="inlineStr">
        <is>
          <t>Garbage collection and environmental impact'</t>
        </is>
      </c>
      <c r="C13933"/>
      <c r="D13933"/>
      <c r="E13933" t="inlineStr">
        <is>
          <t>https://www.youtube.com/results?search_query=Garbage+collection+and+environmental+impact'&amp;sp=EgQgAXAB</t>
        </is>
      </c>
    </row>
    <row r="13934" ht="25.5" customHeight="1">
      <c r="A13934" t="inlineStr">
        <is>
          <t>petting cat</t>
        </is>
      </c>
      <c r="B13934" t="inlineStr">
        <is>
          <t>How to properly pet a cat</t>
        </is>
      </c>
      <c r="C13934"/>
      <c r="D13934"/>
      <c r="E13934" t="inlineStr">
        <is>
          <t>https://www.youtube.com/results?search_query=How+to+properly+pet+a+cat&amp;sp=EgQgAXAB</t>
        </is>
      </c>
    </row>
    <row r="13935" ht="25.5" customHeight="1">
      <c r="A13935" t="inlineStr">
        <is>
          <t>petting cat</t>
        </is>
      </c>
      <c r="B13935" t="inlineStr">
        <is>
          <t>Benefits of petting a cat</t>
        </is>
      </c>
      <c r="C13935"/>
      <c r="D13935"/>
      <c r="E13935" t="inlineStr">
        <is>
          <t>https://www.youtube.com/results?search_query=Benefits+of+petting+a+cat&amp;sp=EgQgAXAB</t>
        </is>
      </c>
    </row>
    <row r="13936" ht="25.5" customHeight="1">
      <c r="A13936" t="inlineStr">
        <is>
          <t>petting cat</t>
        </is>
      </c>
      <c r="B13936" t="inlineStr">
        <is>
          <t>Petting cat reactions</t>
        </is>
      </c>
      <c r="C13936"/>
      <c r="D13936"/>
      <c r="E13936" t="inlineStr">
        <is>
          <t>https://www.youtube.com/results?search_query=Petting+cat+reactions&amp;sp=EgQgAXAB</t>
        </is>
      </c>
    </row>
    <row r="13937" ht="25.5" customHeight="1">
      <c r="A13937" t="inlineStr">
        <is>
          <t>petting cat</t>
        </is>
      </c>
      <c r="B13937" t="inlineStr">
        <is>
          <t>Techniques for petting shy cats</t>
        </is>
      </c>
      <c r="C13937"/>
      <c r="D13937"/>
      <c r="E13937" t="inlineStr">
        <is>
          <t>https://www.youtube.com/results?search_query=Techniques+for+petting+shy+cats&amp;sp=EgQgAXAB</t>
        </is>
      </c>
    </row>
    <row r="13938" ht="25.5" customHeight="1">
      <c r="A13938" t="inlineStr">
        <is>
          <t>petting cat</t>
        </is>
      </c>
      <c r="B13938" t="inlineStr">
        <is>
          <t>Petting cat ASMR</t>
        </is>
      </c>
      <c r="C13938"/>
      <c r="D13938"/>
      <c r="E13938" t="inlineStr">
        <is>
          <t>https://www.youtube.com/results?search_query=Petting+cat+ASMR&amp;sp=EgQgAXAB</t>
        </is>
      </c>
    </row>
    <row r="13939" ht="25.5" customHeight="1">
      <c r="A13939" t="inlineStr">
        <is>
          <t>petting cat</t>
        </is>
      </c>
      <c r="B13939" t="inlineStr">
        <is>
          <t>Demonstration of petting a cat</t>
        </is>
      </c>
      <c r="C13939"/>
      <c r="D13939"/>
      <c r="E13939" t="inlineStr">
        <is>
          <t>https://www.youtube.com/results?search_query=Demonstration+of+petting+a+cat&amp;sp=EgQgAXAB</t>
        </is>
      </c>
    </row>
    <row r="13940" ht="25.5" customHeight="1">
      <c r="A13940" t="inlineStr">
        <is>
          <t>petting cat</t>
        </is>
      </c>
      <c r="B13940" t="inlineStr">
        <is>
          <t>Day in the life of a cat pet owner</t>
        </is>
      </c>
      <c r="C13940"/>
      <c r="D13940"/>
      <c r="E13940" t="inlineStr">
        <is>
          <t>https://www.youtube.com/results?search_query=Day+in+the+life+of+a+cat+pet+owner&amp;sp=EgQgAXAB</t>
        </is>
      </c>
    </row>
    <row r="13941" ht="25.5" customHeight="1">
      <c r="A13941" t="inlineStr">
        <is>
          <t>petting cat</t>
        </is>
      </c>
      <c r="B13941" t="inlineStr">
        <is>
          <t>Avoiding common mistakes while petting a cat</t>
        </is>
      </c>
      <c r="C13941"/>
      <c r="D13941"/>
      <c r="E13941" t="inlineStr">
        <is>
          <t>https://www.youtube.com/results?search_query=Avoiding+common+mistakes+while+petting+a+cat&amp;sp=EgQgAXAB</t>
        </is>
      </c>
    </row>
    <row r="13942" ht="25.5" customHeight="1">
      <c r="A13942" t="inlineStr">
        <is>
          <t>petting cat</t>
        </is>
      </c>
      <c r="B13942" t="inlineStr">
        <is>
          <t>Best areas to pet a cat</t>
        </is>
      </c>
      <c r="C13942"/>
      <c r="D13942"/>
      <c r="E13942" t="inlineStr">
        <is>
          <t>https://www.youtube.com/results?search_query=Best+areas+to+pet+a+cat&amp;sp=EgQgAXAB</t>
        </is>
      </c>
    </row>
    <row r="13943" ht="25.5" customHeight="1">
      <c r="A13943" t="inlineStr">
        <is>
          <t>petting cat</t>
        </is>
      </c>
      <c r="B13943" t="inlineStr">
        <is>
          <t>Understanding cat body language while petting</t>
        </is>
      </c>
      <c r="C13943"/>
      <c r="D13943"/>
      <c r="E13943" t="inlineStr">
        <is>
          <t>https://www.youtube.com/results?search_query=Understanding+cat+body+language+while+petting&amp;sp=EgQgAXAB</t>
        </is>
      </c>
    </row>
    <row r="13944" ht="25.5" customHeight="1">
      <c r="A13944" t="inlineStr">
        <is>
          <t>photobombing</t>
        </is>
      </c>
      <c r="B13944" t="inlineStr">
        <is>
          <t>How to photobomb like a pro</t>
        </is>
      </c>
      <c r="C13944"/>
      <c r="D13944"/>
      <c r="E13944" t="inlineStr">
        <is>
          <t>https://www.youtube.com/results?search_query=How+to+photobomb+like+a+pro&amp;sp=EgQgAXAB</t>
        </is>
      </c>
    </row>
    <row r="13945" ht="25.5" customHeight="1">
      <c r="A13945" t="inlineStr">
        <is>
          <t>photobombing</t>
        </is>
      </c>
      <c r="B13945" t="inlineStr">
        <is>
          <t>Best photobombing pranks caught on camera</t>
        </is>
      </c>
      <c r="C13945"/>
      <c r="D13945"/>
      <c r="E13945" t="inlineStr">
        <is>
          <t>https://www.youtube.com/results?search_query=Best+photobombing+pranks+caught+on+camera&amp;sp=EgQgAXAB</t>
        </is>
      </c>
    </row>
    <row r="13946" ht="25.5" customHeight="1">
      <c r="A13946" t="inlineStr">
        <is>
          <t>photobombing</t>
        </is>
      </c>
      <c r="B13946" t="inlineStr">
        <is>
          <t>The art of photobombing: tips and techniques</t>
        </is>
      </c>
      <c r="C13946"/>
      <c r="D13946"/>
      <c r="E13946" t="inlineStr">
        <is>
          <t>https://www.youtube.com/results?search_query=The+art+of+photobombing:+tips+and+techniques&amp;sp=EgQgAXAB</t>
        </is>
      </c>
    </row>
    <row r="13947" ht="25.5" customHeight="1">
      <c r="A13947" t="inlineStr">
        <is>
          <t>photobombing</t>
        </is>
      </c>
      <c r="B13947" t="inlineStr">
        <is>
          <t>Celebrities photobombing fans: compilation video</t>
        </is>
      </c>
      <c r="C13947"/>
      <c r="D13947"/>
      <c r="E13947" t="inlineStr">
        <is>
          <t>https://www.youtube.com/results?search_query=Celebrities+photobombing+fans:+compilation+video&amp;sp=EgQgAXAB</t>
        </is>
      </c>
    </row>
    <row r="13948" ht="25.5" customHeight="1">
      <c r="A13948" t="inlineStr">
        <is>
          <t>photobombing</t>
        </is>
      </c>
      <c r="B13948" t="inlineStr">
        <is>
          <t>Day in the life of a professional photobomber</t>
        </is>
      </c>
      <c r="C13948"/>
      <c r="D13948"/>
      <c r="E13948" t="inlineStr">
        <is>
          <t>https://www.youtube.com/results?search_query=Day+in+the+life+of+a+professional+photobomber&amp;sp=EgQgAXAB</t>
        </is>
      </c>
    </row>
    <row r="13949" ht="25.5" customHeight="1">
      <c r="A13949" t="inlineStr">
        <is>
          <t>photobombing</t>
        </is>
      </c>
      <c r="B13949" t="inlineStr">
        <is>
          <t>Tutorial: photobombing for fun at events</t>
        </is>
      </c>
      <c r="C13949"/>
      <c r="D13949"/>
      <c r="E13949" t="inlineStr">
        <is>
          <t>https://www.youtube.com/results?search_query=Tutorial:+photobombing+for+fun+at+events&amp;sp=EgQgAXAB</t>
        </is>
      </c>
    </row>
    <row r="13950" ht="25.5" customHeight="1">
      <c r="A13950" t="inlineStr">
        <is>
          <t>photobombing</t>
        </is>
      </c>
      <c r="B13950" t="inlineStr">
        <is>
          <t>Photobombing spontaneity: How to improve it</t>
        </is>
      </c>
      <c r="C13950"/>
      <c r="D13950"/>
      <c r="E13950" t="inlineStr">
        <is>
          <t>https://www.youtube.com/results?search_query=Photobombing+spontaneity:+How+to+improve+it&amp;sp=EgQgAXAB</t>
        </is>
      </c>
    </row>
    <row r="13951" ht="25.5" customHeight="1">
      <c r="A13951" t="inlineStr">
        <is>
          <t>photobombing</t>
        </is>
      </c>
      <c r="B13951" t="inlineStr">
        <is>
          <t>Guide to the perfect photobomb: Posing and timing</t>
        </is>
      </c>
      <c r="C13951"/>
      <c r="D13951"/>
      <c r="E13951" t="inlineStr">
        <is>
          <t>https://www.youtube.com/results?search_query=Guide+to+the+perfect+photobomb:+Posing+and+timing&amp;sp=EgQgAXAB</t>
        </is>
      </c>
    </row>
    <row r="13952" ht="25.5" customHeight="1">
      <c r="A13952" t="inlineStr">
        <is>
          <t>photobombing</t>
        </is>
      </c>
      <c r="B13952" t="inlineStr">
        <is>
          <t>Creative ideas for photobombing: A fun compilation</t>
        </is>
      </c>
      <c r="C13952"/>
      <c r="D13952"/>
      <c r="E13952" t="inlineStr">
        <is>
          <t>https://www.youtube.com/results?search_query=Creative+ideas+for+photobombing:+A+fun+compilation&amp;sp=EgQgAXAB</t>
        </is>
      </c>
    </row>
    <row r="13953" ht="25.5" customHeight="1">
      <c r="A13953" t="inlineStr">
        <is>
          <t>photobombing</t>
        </is>
      </c>
      <c r="B13953" t="inlineStr">
        <is>
          <t>Practical jokes: Mastering the photobomb prank</t>
        </is>
      </c>
      <c r="C13953"/>
      <c r="D13953"/>
      <c r="E13953" t="inlineStr">
        <is>
          <t>https://www.youtube.com/results?search_query=Practical+jokes:+Mastering+the+photobomb+prank&amp;sp=EgQgAXAB</t>
        </is>
      </c>
    </row>
    <row r="13954" ht="25.5" customHeight="1">
      <c r="A13954" t="inlineStr">
        <is>
          <t>planing wood</t>
        </is>
      </c>
      <c r="B13954" t="inlineStr">
        <is>
          <t>How to plan wood for beginners</t>
        </is>
      </c>
      <c r="C13954"/>
      <c r="D13954"/>
      <c r="E13954" t="inlineStr">
        <is>
          <t>https://www.youtube.com/results?search_query=How+to+plan+wood+for+beginners&amp;sp=EgQgAXAB</t>
        </is>
      </c>
    </row>
    <row r="13955" ht="25.5" customHeight="1">
      <c r="A13955" t="inlineStr">
        <is>
          <t>planing wood</t>
        </is>
      </c>
      <c r="B13955" t="inlineStr">
        <is>
          <t>Best tips for planning wood</t>
        </is>
      </c>
      <c r="C13955"/>
      <c r="D13955"/>
      <c r="E13955" t="inlineStr">
        <is>
          <t>https://www.youtube.com/results?search_query=Best+tips+for+planning+wood&amp;sp=EgQgAXAB</t>
        </is>
      </c>
    </row>
    <row r="13956" ht="25.5" customHeight="1">
      <c r="A13956" t="inlineStr">
        <is>
          <t>planing wood</t>
        </is>
      </c>
      <c r="B13956" t="inlineStr">
        <is>
          <t>Planing wood techniques</t>
        </is>
      </c>
      <c r="C13956"/>
      <c r="D13956"/>
      <c r="E13956" t="inlineStr">
        <is>
          <t>https://www.youtube.com/results?search_query=Planing+wood+techniques&amp;sp=EgQgAXAB</t>
        </is>
      </c>
    </row>
    <row r="13957" ht="25.5" customHeight="1">
      <c r="A13957" t="inlineStr">
        <is>
          <t>planing wood</t>
        </is>
      </c>
      <c r="B13957" t="inlineStr">
        <is>
          <t>DIY wood planing at home</t>
        </is>
      </c>
      <c r="C13957"/>
      <c r="D13957"/>
      <c r="E13957" t="inlineStr">
        <is>
          <t>https://www.youtube.com/results?search_query=DIY+wood+planing+at+home&amp;sp=EgQgAXAB</t>
        </is>
      </c>
    </row>
    <row r="13958" ht="25.5" customHeight="1">
      <c r="A13958" t="inlineStr">
        <is>
          <t>planing wood</t>
        </is>
      </c>
      <c r="B13958" t="inlineStr">
        <is>
          <t>Professional wood planing tutorial</t>
        </is>
      </c>
      <c r="C13958"/>
      <c r="D13958"/>
      <c r="E13958" t="inlineStr">
        <is>
          <t>https://www.youtube.com/results?search_query=Professional+wood+planing+tutorial&amp;sp=EgQgAXAB</t>
        </is>
      </c>
    </row>
    <row r="13959" ht="25.5" customHeight="1">
      <c r="A13959" t="inlineStr">
        <is>
          <t>planing wood</t>
        </is>
      </c>
      <c r="B13959" t="inlineStr">
        <is>
          <t>Day in the life of a woodworker</t>
        </is>
      </c>
      <c r="C13959"/>
      <c r="D13959"/>
      <c r="E13959" t="inlineStr">
        <is>
          <t>https://www.youtube.com/results?search_query=Day+in+the+life+of+a+woodworker&amp;sp=EgQgAXAB</t>
        </is>
      </c>
    </row>
    <row r="13960" ht="25.5" customHeight="1">
      <c r="A13960" t="inlineStr">
        <is>
          <t>planing wood</t>
        </is>
      </c>
      <c r="B13960" t="inlineStr">
        <is>
          <t>Using a hand plane for wood planing</t>
        </is>
      </c>
      <c r="C13960"/>
      <c r="D13960"/>
      <c r="E13960" t="inlineStr">
        <is>
          <t>https://www.youtube.com/results?search_query=Using+a+hand+plane+for+wood+planing&amp;sp=EgQgAXAB</t>
        </is>
      </c>
    </row>
    <row r="13961" ht="25.5" customHeight="1">
      <c r="A13961" t="inlineStr">
        <is>
          <t>planing wood</t>
        </is>
      </c>
      <c r="B13961" t="inlineStr">
        <is>
          <t>Wood planing without power tools</t>
        </is>
      </c>
      <c r="C13961"/>
      <c r="D13961"/>
      <c r="E13961" t="inlineStr">
        <is>
          <t>https://www.youtube.com/results?search_query=Wood+planing+without+power+tools&amp;sp=EgQgAXAB</t>
        </is>
      </c>
    </row>
    <row r="13962" ht="25.5" customHeight="1">
      <c r="A13962" t="inlineStr">
        <is>
          <t>planing wood</t>
        </is>
      </c>
      <c r="B13962" t="inlineStr">
        <is>
          <t>Wood planing mistakes to avoid</t>
        </is>
      </c>
      <c r="C13962"/>
      <c r="D13962"/>
      <c r="E13962" t="inlineStr">
        <is>
          <t>https://www.youtube.com/results?search_query=Wood+planing+mistakes+to+avoid&amp;sp=EgQgAXAB</t>
        </is>
      </c>
    </row>
    <row r="13963" ht="25.5" customHeight="1">
      <c r="A13963" t="inlineStr">
        <is>
          <t>planing wood</t>
        </is>
      </c>
      <c r="B13963" t="inlineStr">
        <is>
          <t>Finishing techniques post wood planing</t>
        </is>
      </c>
      <c r="C13963"/>
      <c r="D13963"/>
      <c r="E13963" t="inlineStr">
        <is>
          <t>https://www.youtube.com/results?search_query=Finishing+techniques+post+wood+planing&amp;sp=EgQgAXAB</t>
        </is>
      </c>
    </row>
    <row r="13964" ht="25.5" customHeight="1">
      <c r="A13964" t="inlineStr">
        <is>
          <t>picking fruit</t>
        </is>
      </c>
      <c r="B13964" t="inlineStr">
        <is>
          <t>How to properly pick fruit</t>
        </is>
      </c>
      <c r="C13964"/>
      <c r="D13964"/>
      <c r="E13964" t="inlineStr">
        <is>
          <t>https://www.youtube.com/results?search_query=How+to+properly+pick+fruit&amp;sp=EgQgAXAB</t>
        </is>
      </c>
    </row>
    <row r="13965" ht="25.5" customHeight="1">
      <c r="A13965" t="inlineStr">
        <is>
          <t>picking fruit</t>
        </is>
      </c>
      <c r="B13965" t="inlineStr">
        <is>
          <t>Best techniques for picking fruit</t>
        </is>
      </c>
      <c r="C13965"/>
      <c r="D13965"/>
      <c r="E13965" t="inlineStr">
        <is>
          <t>https://www.youtube.com/results?search_query=Best+techniques+for+picking+fruit&amp;sp=EgQgAXAB</t>
        </is>
      </c>
    </row>
    <row r="13966" ht="25.5" customHeight="1">
      <c r="A13966" t="inlineStr">
        <is>
          <t>picking fruit</t>
        </is>
      </c>
      <c r="B13966" t="inlineStr">
        <is>
          <t>Day in the life of a fruit picker</t>
        </is>
      </c>
      <c r="C13966"/>
      <c r="D13966"/>
      <c r="E13966" t="inlineStr">
        <is>
          <t>https://www.youtube.com/results?search_query=Day+in+the+life+of+a+fruit+picker&amp;sp=EgQgAXAB</t>
        </is>
      </c>
    </row>
    <row r="13967" ht="25.5" customHeight="1">
      <c r="A13967" t="inlineStr">
        <is>
          <t>picking fruit</t>
        </is>
      </c>
      <c r="B13967" t="inlineStr">
        <is>
          <t>Picking fruit for beginners</t>
        </is>
      </c>
      <c r="C13967"/>
      <c r="D13967"/>
      <c r="E13967" t="inlineStr">
        <is>
          <t>https://www.youtube.com/results?search_query=Picking+fruit+for+beginners&amp;sp=EgQgAXAB</t>
        </is>
      </c>
    </row>
    <row r="13968" ht="25.5" customHeight="1">
      <c r="A13968" t="inlineStr">
        <is>
          <t>picking fruit</t>
        </is>
      </c>
      <c r="B13968" t="inlineStr">
        <is>
          <t>Fruit picking tutorial</t>
        </is>
      </c>
      <c r="C13968"/>
      <c r="D13968"/>
      <c r="E13968" t="inlineStr">
        <is>
          <t>https://www.youtube.com/results?search_query=Fruit+picking+tutorial&amp;sp=EgQgAXAB</t>
        </is>
      </c>
    </row>
    <row r="13969" ht="25.5" customHeight="1">
      <c r="A13969" t="inlineStr">
        <is>
          <t>picking fruit</t>
        </is>
      </c>
      <c r="B13969" t="inlineStr">
        <is>
          <t>Fruit picking in the summer</t>
        </is>
      </c>
      <c r="C13969"/>
      <c r="D13969"/>
      <c r="E13969" t="inlineStr">
        <is>
          <t>https://www.youtube.com/results?search_query=Fruit+picking+in+the+summer&amp;sp=EgQgAXAB</t>
        </is>
      </c>
    </row>
    <row r="13970" ht="25.5" customHeight="1">
      <c r="A13970" t="inlineStr">
        <is>
          <t>picking fruit</t>
        </is>
      </c>
      <c r="B13970" t="inlineStr">
        <is>
          <t>How to choose ripe fruit</t>
        </is>
      </c>
      <c r="C13970"/>
      <c r="D13970"/>
      <c r="E13970" t="inlineStr">
        <is>
          <t>https://www.youtube.com/results?search_query=How+to+choose+ripe+fruit&amp;sp=EgQgAXAB</t>
        </is>
      </c>
    </row>
    <row r="13971" ht="25.5" customHeight="1">
      <c r="A13971" t="inlineStr">
        <is>
          <t>picking fruit</t>
        </is>
      </c>
      <c r="B13971" t="inlineStr">
        <is>
          <t>DIY fruit picking methods</t>
        </is>
      </c>
      <c r="C13971"/>
      <c r="D13971"/>
      <c r="E13971" t="inlineStr">
        <is>
          <t>https://www.youtube.com/results?search_query=DIY+fruit+picking+methods&amp;sp=EgQgAXAB</t>
        </is>
      </c>
    </row>
    <row r="13972" ht="25.5" customHeight="1">
      <c r="A13972" t="inlineStr">
        <is>
          <t>picking fruit</t>
        </is>
      </c>
      <c r="B13972" t="inlineStr">
        <is>
          <t>Expert tips for picking the best fruit</t>
        </is>
      </c>
      <c r="C13972"/>
      <c r="D13972"/>
      <c r="E13972" t="inlineStr">
        <is>
          <t>https://www.youtube.com/results?search_query=Expert+tips+for+picking+the+best+fruit&amp;sp=EgQgAXAB</t>
        </is>
      </c>
    </row>
    <row r="13973" ht="25.5" customHeight="1">
      <c r="A13973" t="inlineStr">
        <is>
          <t>picking fruit</t>
        </is>
      </c>
      <c r="B13973" t="inlineStr">
        <is>
          <t>Picking and storing fruits at home</t>
        </is>
      </c>
      <c r="C13973"/>
      <c r="D13973"/>
      <c r="E13973" t="inlineStr">
        <is>
          <t>https://www.youtube.com/results?search_query=Picking+and+storing+fruits+at+home&amp;sp=EgQgAXAB</t>
        </is>
      </c>
    </row>
    <row r="13974" ht="25.5" customHeight="1">
      <c r="A13974" t="inlineStr">
        <is>
          <t>pinching</t>
        </is>
      </c>
      <c r="B13974" t="inlineStr">
        <is>
          <t>How to avoid pinching fingers in doors</t>
        </is>
      </c>
      <c r="C13974"/>
      <c r="D13974"/>
      <c r="E13974" t="inlineStr">
        <is>
          <t>https://www.youtube.com/results?search_query=How+to+avoid+pinching+fingers+in+doors&amp;sp=EgQgAXAB</t>
        </is>
      </c>
    </row>
    <row r="13975" ht="25.5" customHeight="1">
      <c r="A13975" t="inlineStr">
        <is>
          <t>pinching</t>
        </is>
      </c>
      <c r="B13975" t="inlineStr">
        <is>
          <t>How to stop nerve pinching</t>
        </is>
      </c>
      <c r="C13975"/>
      <c r="D13975"/>
      <c r="E13975" t="inlineStr">
        <is>
          <t>https://www.youtube.com/results?search_query=How+to+stop+nerve+pinching&amp;sp=EgQgAXAB</t>
        </is>
      </c>
    </row>
    <row r="13976" ht="25.5" customHeight="1">
      <c r="A13976" t="inlineStr">
        <is>
          <t>pinching</t>
        </is>
      </c>
      <c r="B13976" t="inlineStr">
        <is>
          <t>How to diagnose plant pinching for better growth</t>
        </is>
      </c>
      <c r="C13976"/>
      <c r="D13976"/>
      <c r="E13976" t="inlineStr">
        <is>
          <t>https://www.youtube.com/results?search_query=How+to+diagnose+plant+pinching+for+better+growth&amp;sp=EgQgAXAB</t>
        </is>
      </c>
    </row>
    <row r="13977" ht="25.5" customHeight="1">
      <c r="A13977" t="inlineStr">
        <is>
          <t>pinching</t>
        </is>
      </c>
      <c r="B13977" t="inlineStr">
        <is>
          <t>Physiotherapy techniques for pinching nerve relief</t>
        </is>
      </c>
      <c r="C13977"/>
      <c r="D13977"/>
      <c r="E13977" t="inlineStr">
        <is>
          <t>https://www.youtube.com/results?search_query=Physiotherapy+techniques+for+pinching+nerve+relief&amp;sp=EgQgAXAB</t>
        </is>
      </c>
    </row>
    <row r="13978" ht="25.5" customHeight="1">
      <c r="A13978" t="inlineStr">
        <is>
          <t>pinching</t>
        </is>
      </c>
      <c r="B13978" t="inlineStr">
        <is>
          <t>Day in the life of a physiotherapist treating pinching nerves</t>
        </is>
      </c>
      <c r="C13978"/>
      <c r="D13978"/>
      <c r="E13978" t="inlineStr">
        <is>
          <t>https://www.youtube.com/results?search_query=Day+in+the+life+of+a+physiotherapist+treating+pinching+nerves&amp;sp=EgQgAXAB</t>
        </is>
      </c>
    </row>
    <row r="13979" ht="25.5" customHeight="1">
      <c r="A13979" t="inlineStr">
        <is>
          <t>pinching</t>
        </is>
      </c>
      <c r="B13979" t="inlineStr">
        <is>
          <t>Proper technique of pinching during pottery making</t>
        </is>
      </c>
      <c r="C13979"/>
      <c r="D13979"/>
      <c r="E13979" t="inlineStr">
        <is>
          <t>https://www.youtube.com/results?search_query=Proper+technique+of+pinching+during+pottery+making&amp;sp=EgQgAXAB</t>
        </is>
      </c>
    </row>
    <row r="13980" ht="25.5" customHeight="1">
      <c r="A13980" t="inlineStr">
        <is>
          <t>pinching</t>
        </is>
      </c>
      <c r="B13980" t="inlineStr">
        <is>
          <t>Pinching technique in baking</t>
        </is>
      </c>
      <c r="C13980"/>
      <c r="D13980"/>
      <c r="E13980" t="inlineStr">
        <is>
          <t>https://www.youtube.com/results?search_query=Pinching+technique+in+baking&amp;sp=EgQgAXAB</t>
        </is>
      </c>
    </row>
    <row r="13981" ht="25.5" customHeight="1">
      <c r="A13981" t="inlineStr">
        <is>
          <t>pinching</t>
        </is>
      </c>
      <c r="B13981" t="inlineStr">
        <is>
          <t>How to deal with pinching toddlers</t>
        </is>
      </c>
      <c r="C13981"/>
      <c r="D13981"/>
      <c r="E13981" t="inlineStr">
        <is>
          <t>https://www.youtube.com/results?search_query=How+to+deal+with+pinching+toddlers&amp;sp=EgQgAXAB</t>
        </is>
      </c>
    </row>
    <row r="13982" ht="25.5" customHeight="1">
      <c r="A13982" t="inlineStr">
        <is>
          <t>pinching</t>
        </is>
      </c>
      <c r="B13982" t="inlineStr">
        <is>
          <t>Exercises to prevent nerve pinching in neck</t>
        </is>
      </c>
      <c r="C13982"/>
      <c r="D13982"/>
      <c r="E13982" t="inlineStr">
        <is>
          <t>https://www.youtube.com/results?search_query=Exercises+to+prevent+nerve+pinching+in+neck&amp;sp=EgQgAXAB</t>
        </is>
      </c>
    </row>
    <row r="13983" ht="25.5" customHeight="1">
      <c r="A13983" t="inlineStr">
        <is>
          <t>pinching</t>
        </is>
      </c>
      <c r="B13983" t="inlineStr">
        <is>
          <t>How to pinch back plants for abundant bloom</t>
        </is>
      </c>
      <c r="C13983"/>
      <c r="D13983"/>
      <c r="E13983" t="inlineStr">
        <is>
          <t>https://www.youtube.com/results?search_query=How+to+pinch+back+plants+for+abundant+bloom&amp;sp=EgQgAXAB</t>
        </is>
      </c>
    </row>
    <row r="13984" ht="25.5" customHeight="1">
      <c r="A13984" t="inlineStr">
        <is>
          <t>sharpening knives</t>
        </is>
      </c>
      <c r="B13984" t="inlineStr">
        <is>
          <t>How to sharpen knives at home</t>
        </is>
      </c>
      <c r="C13984"/>
      <c r="D13984"/>
      <c r="E13984" t="inlineStr">
        <is>
          <t>https://www.youtube.com/results?search_query=How+to+sharpen+knives+at+home&amp;sp=EgQgAXAB</t>
        </is>
      </c>
    </row>
    <row r="13985" ht="25.5" customHeight="1">
      <c r="A13985" t="inlineStr">
        <is>
          <t>sharpening knives</t>
        </is>
      </c>
      <c r="B13985" t="inlineStr">
        <is>
          <t>Professional knife sharpening technique</t>
        </is>
      </c>
      <c r="C13985"/>
      <c r="D13985"/>
      <c r="E13985" t="inlineStr">
        <is>
          <t>https://www.youtube.com/results?search_query=Professional+knife+sharpening+technique&amp;sp=EgQgAXAB</t>
        </is>
      </c>
    </row>
    <row r="13986" ht="25.5" customHeight="1">
      <c r="A13986" t="inlineStr">
        <is>
          <t>sharpening knives</t>
        </is>
      </c>
      <c r="B13986" t="inlineStr">
        <is>
          <t>Sharpening knives with a whetstone</t>
        </is>
      </c>
      <c r="C13986"/>
      <c r="D13986"/>
      <c r="E13986" t="inlineStr">
        <is>
          <t>https://www.youtube.com/results?search_query=Sharpening+knives+with+a+whetstone&amp;sp=EgQgAXAB</t>
        </is>
      </c>
    </row>
    <row r="13987" ht="25.5" customHeight="1">
      <c r="A13987" t="inlineStr">
        <is>
          <t>sharpening knives</t>
        </is>
      </c>
      <c r="B13987" t="inlineStr">
        <is>
          <t>DIY tips for sharpening kitchen knives</t>
        </is>
      </c>
      <c r="C13987"/>
      <c r="D13987"/>
      <c r="E13987" t="inlineStr">
        <is>
          <t>https://www.youtube.com/results?search_query=DIY+tips+for+sharpening+kitchen+knives&amp;sp=EgQgAXAB</t>
        </is>
      </c>
    </row>
    <row r="13988" ht="25.5" customHeight="1">
      <c r="A13988" t="inlineStr">
        <is>
          <t>sharpening knives</t>
        </is>
      </c>
      <c r="B13988" t="inlineStr">
        <is>
          <t>Sharpening pocket knives: detailed guide</t>
        </is>
      </c>
      <c r="C13988"/>
      <c r="D13988"/>
      <c r="E13988" t="inlineStr">
        <is>
          <t>https://www.youtube.com/results?search_query=Sharpening+pocket+knives:+detailed+guide&amp;sp=EgQgAXAB</t>
        </is>
      </c>
    </row>
    <row r="13989" ht="25.5" customHeight="1">
      <c r="A13989" t="inlineStr">
        <is>
          <t>sharpening knives</t>
        </is>
      </c>
      <c r="B13989" t="inlineStr">
        <is>
          <t>Day in the life of a knife sharpener</t>
        </is>
      </c>
      <c r="C13989"/>
      <c r="D13989"/>
      <c r="E13989" t="inlineStr">
        <is>
          <t>https://www.youtube.com/results?search_query=Day+in+the+life+of+a+knife+sharpener&amp;sp=EgQgAXAB</t>
        </is>
      </c>
    </row>
    <row r="13990" ht="25.5" customHeight="1">
      <c r="A13990" t="inlineStr">
        <is>
          <t>sharpening knives</t>
        </is>
      </c>
      <c r="B13990" t="inlineStr">
        <is>
          <t>Sharpening knives without a sharpener</t>
        </is>
      </c>
      <c r="C13990"/>
      <c r="D13990"/>
      <c r="E13990" t="inlineStr">
        <is>
          <t>https://www.youtube.com/results?search_query=Sharpening+knives+without+a+sharpener&amp;sp=EgQgAXAB</t>
        </is>
      </c>
    </row>
    <row r="13991" ht="25.5" customHeight="1">
      <c r="A13991" t="inlineStr">
        <is>
          <t>sharpening knives</t>
        </is>
      </c>
      <c r="B13991" t="inlineStr">
        <is>
          <t>Knife sharpening tutorial for newbies</t>
        </is>
      </c>
      <c r="C13991"/>
      <c r="D13991"/>
      <c r="E13991" t="inlineStr">
        <is>
          <t>https://www.youtube.com/results?search_query=Knife+sharpening+tutorial+for+newbies&amp;sp=EgQgAXAB</t>
        </is>
      </c>
    </row>
    <row r="13992" ht="25.5" customHeight="1">
      <c r="A13992" t="inlineStr">
        <is>
          <t>sharpening knives</t>
        </is>
      </c>
      <c r="B13992" t="inlineStr">
        <is>
          <t>Mastering the art of knife sharpening</t>
        </is>
      </c>
      <c r="C13992"/>
      <c r="D13992"/>
      <c r="E13992" t="inlineStr">
        <is>
          <t>https://www.youtube.com/results?search_query=Mastering+the+art+of+knife+sharpening&amp;sp=EgQgAXAB</t>
        </is>
      </c>
    </row>
    <row r="13993" ht="25.5" customHeight="1">
      <c r="A13993" t="inlineStr">
        <is>
          <t>sharpening knives</t>
        </is>
      </c>
      <c r="B13993" t="inlineStr">
        <is>
          <t>Best tools for sharpening knives reviews</t>
        </is>
      </c>
      <c r="C13993"/>
      <c r="D13993"/>
      <c r="E13993" t="inlineStr">
        <is>
          <t>https://www.youtube.com/results?search_query=Best+tools+for+sharpening+knives+reviews&amp;sp=EgQgAXAB</t>
        </is>
      </c>
    </row>
    <row r="13994" ht="25.5" customHeight="1">
      <c r="A13994" t="inlineStr">
        <is>
          <t>pirouetting</t>
        </is>
      </c>
      <c r="B13994" t="inlineStr">
        <is>
          <t>How to do a perfect pirouette in ballet</t>
        </is>
      </c>
      <c r="C13994"/>
      <c r="D13994"/>
      <c r="E13994" t="inlineStr">
        <is>
          <t>https://www.youtube.com/results?search_query=How+to+do+a+perfect+pirouette+in+ballet&amp;sp=EgQgAXAB</t>
        </is>
      </c>
    </row>
    <row r="13995" ht="25.5" customHeight="1">
      <c r="A13995" t="inlineStr">
        <is>
          <t>pirouetting</t>
        </is>
      </c>
      <c r="B13995" t="inlineStr">
        <is>
          <t>Advanced pirouette techniques in dance</t>
        </is>
      </c>
      <c r="C13995"/>
      <c r="D13995"/>
      <c r="E13995" t="inlineStr">
        <is>
          <t>https://www.youtube.com/results?search_query=Advanced+pirouette+techniques+in+dance&amp;sp=EgQgAXAB</t>
        </is>
      </c>
    </row>
    <row r="13996" ht="25.5" customHeight="1">
      <c r="A13996" t="inlineStr">
        <is>
          <t>pirouetting</t>
        </is>
      </c>
      <c r="B13996" t="inlineStr">
        <is>
          <t>Perfecting your jazz pirouette</t>
        </is>
      </c>
      <c r="C13996"/>
      <c r="D13996"/>
      <c r="E13996" t="inlineStr">
        <is>
          <t>https://www.youtube.com/results?search_query=Perfecting+your+jazz+pirouette&amp;sp=EgQgAXAB</t>
        </is>
      </c>
    </row>
    <row r="13997" ht="25.5" customHeight="1">
      <c r="A13997" t="inlineStr">
        <is>
          <t>pirouetting</t>
        </is>
      </c>
      <c r="B13997" t="inlineStr">
        <is>
          <t>Tips to improve pirouettes for beginners</t>
        </is>
      </c>
      <c r="C13997"/>
      <c r="D13997"/>
      <c r="E13997" t="inlineStr">
        <is>
          <t>https://www.youtube.com/results?search_query=Tips+to+improve+pirouettes+for+beginners&amp;sp=EgQgAXAB</t>
        </is>
      </c>
    </row>
    <row r="13998" ht="25.5" customHeight="1">
      <c r="A13998" t="inlineStr">
        <is>
          <t>pirouetting</t>
        </is>
      </c>
      <c r="B13998" t="inlineStr">
        <is>
          <t>Day in the life of a ballet dancer  mastering pirouettes</t>
        </is>
      </c>
      <c r="C13998"/>
      <c r="D13998"/>
      <c r="E13998" t="inlineStr">
        <is>
          <t>https://www.youtube.com/results?search_query=Day+in+the+life+of+a+ballet+dancer++mastering+pirouettes&amp;sp=EgQgAXAB</t>
        </is>
      </c>
    </row>
    <row r="13999" ht="25.5" customHeight="1">
      <c r="A13999" t="inlineStr">
        <is>
          <t>pirouetting</t>
        </is>
      </c>
      <c r="B13999" t="inlineStr">
        <is>
          <t>Common mistakes when performing a pirouette</t>
        </is>
      </c>
      <c r="C13999"/>
      <c r="D13999"/>
      <c r="E13999" t="inlineStr">
        <is>
          <t>https://www.youtube.com/results?search_query=Common+mistakes+when+performing+a+pirouette&amp;sp=EgQgAXAB</t>
        </is>
      </c>
    </row>
    <row r="14000" ht="25.5" customHeight="1">
      <c r="A14000" t="inlineStr">
        <is>
          <t>pirouetting</t>
        </is>
      </c>
      <c r="B14000" t="inlineStr">
        <is>
          <t>Step by step guide to a perfect pirouette</t>
        </is>
      </c>
      <c r="C14000"/>
      <c r="D14000"/>
      <c r="E14000" t="inlineStr">
        <is>
          <t>https://www.youtube.com/results?search_query=Step+by+step+guide+to+a+perfect+pirouette&amp;sp=EgQgAXAB</t>
        </is>
      </c>
    </row>
    <row r="14001" ht="25.5" customHeight="1">
      <c r="A14001" t="inlineStr">
        <is>
          <t>pirouetting</t>
        </is>
      </c>
      <c r="B14001" t="inlineStr">
        <is>
          <t>Dance lesson on improving your pirouettes</t>
        </is>
      </c>
      <c r="C14001"/>
      <c r="D14001"/>
      <c r="E14001" t="inlineStr">
        <is>
          <t>https://www.youtube.com/results?search_query=Dance+lesson+on+improving+your+pirouettes&amp;sp=EgQgAXAB</t>
        </is>
      </c>
    </row>
    <row r="14002" ht="25.5" customHeight="1">
      <c r="A14002" t="inlineStr">
        <is>
          <t>pirouetting</t>
        </is>
      </c>
      <c r="B14002" t="inlineStr">
        <is>
          <t>Pirouette practice routines for dancers</t>
        </is>
      </c>
      <c r="C14002"/>
      <c r="D14002"/>
      <c r="E14002" t="inlineStr">
        <is>
          <t>https://www.youtube.com/results?search_query=Pirouette+practice+routines+for+dancers&amp;sp=EgQgAXAB</t>
        </is>
      </c>
    </row>
    <row r="14003" ht="25.5" customHeight="1">
      <c r="A14003" t="inlineStr">
        <is>
          <t>pirouetting</t>
        </is>
      </c>
      <c r="B14003" t="inlineStr">
        <is>
          <t>Correct body alignment for pirouettes in ballet</t>
        </is>
      </c>
      <c r="C14003"/>
      <c r="D14003"/>
      <c r="E14003" t="inlineStr">
        <is>
          <t>https://www.youtube.com/results?search_query=Correct+body+alignment+for+pirouettes+in+ballet&amp;sp=EgQgAXAB</t>
        </is>
      </c>
    </row>
    <row r="14004" ht="25.5" customHeight="1">
      <c r="A14004" t="inlineStr">
        <is>
          <t>planting trees</t>
        </is>
      </c>
      <c r="B14004" t="inlineStr">
        <is>
          <t>How to plant a tree for beginners</t>
        </is>
      </c>
      <c r="C14004"/>
      <c r="D14004"/>
      <c r="E14004" t="inlineStr">
        <is>
          <t>https://www.youtube.com/results?search_query=How+to+plant+a+tree+for+beginners&amp;sp=EgQgAXAB</t>
        </is>
      </c>
    </row>
    <row r="14005" ht="25.5" customHeight="1">
      <c r="A14005" t="inlineStr">
        <is>
          <t>planting trees</t>
        </is>
      </c>
      <c r="B14005" t="inlineStr">
        <is>
          <t>Step by step guide to tree planting</t>
        </is>
      </c>
      <c r="C14005"/>
      <c r="D14005"/>
      <c r="E14005" t="inlineStr">
        <is>
          <t>https://www.youtube.com/results?search_query=Step+by+step+guide+to+tree+planting&amp;sp=EgQgAXAB</t>
        </is>
      </c>
    </row>
    <row r="14006" ht="25.5" customHeight="1">
      <c r="A14006" t="inlineStr">
        <is>
          <t>planting trees</t>
        </is>
      </c>
      <c r="B14006" t="inlineStr">
        <is>
          <t>Demonstration of proper tree planting techniques</t>
        </is>
      </c>
      <c r="C14006"/>
      <c r="D14006"/>
      <c r="E14006" t="inlineStr">
        <is>
          <t>https://www.youtube.com/results?search_query=Demonstration+of+proper+tree+planting+techniques&amp;sp=EgQgAXAB</t>
        </is>
      </c>
    </row>
    <row r="14007" ht="25.5" customHeight="1">
      <c r="A14007" t="inlineStr">
        <is>
          <t>planting trees</t>
        </is>
      </c>
      <c r="B14007" t="inlineStr">
        <is>
          <t>A day in the life of a professional tree planter</t>
        </is>
      </c>
      <c r="C14007"/>
      <c r="D14007"/>
      <c r="E14007" t="inlineStr">
        <is>
          <t>https://www.youtube.com/results?search_query=A+day+in+the+life+of+a+professional+tree+planter&amp;sp=EgQgAXAB</t>
        </is>
      </c>
    </row>
    <row r="14008" ht="25.5" customHeight="1">
      <c r="A14008" t="inlineStr">
        <is>
          <t>planting trees</t>
        </is>
      </c>
      <c r="B14008" t="inlineStr">
        <is>
          <t>Best practices for planting fruit trees</t>
        </is>
      </c>
      <c r="C14008"/>
      <c r="D14008"/>
      <c r="E14008" t="inlineStr">
        <is>
          <t>https://www.youtube.com/results?search_query=Best+practices+for+planting+fruit+trees&amp;sp=EgQgAXAB</t>
        </is>
      </c>
    </row>
    <row r="14009" ht="25.5" customHeight="1">
      <c r="A14009" t="inlineStr">
        <is>
          <t>planting trees</t>
        </is>
      </c>
      <c r="B14009" t="inlineStr">
        <is>
          <t>Mistakes to avoid when planting a tree</t>
        </is>
      </c>
      <c r="C14009"/>
      <c r="D14009"/>
      <c r="E14009" t="inlineStr">
        <is>
          <t>https://www.youtube.com/results?search_query=Mistakes+to+avoid+when+planting+a+tree&amp;sp=EgQgAXAB</t>
        </is>
      </c>
    </row>
    <row r="14010" ht="25.5" customHeight="1">
      <c r="A14010" t="inlineStr">
        <is>
          <t>planting trees</t>
        </is>
      </c>
      <c r="B14010" t="inlineStr">
        <is>
          <t>How to plant a tree in a pot</t>
        </is>
      </c>
      <c r="C14010"/>
      <c r="D14010"/>
      <c r="E14010" t="inlineStr">
        <is>
          <t>https://www.youtube.com/results?search_query=How+to+plant+a+tree+in+a+pot&amp;sp=EgQgAXAB</t>
        </is>
      </c>
    </row>
    <row r="14011" ht="25.5" customHeight="1">
      <c r="A14011" t="inlineStr">
        <is>
          <t>planting trees</t>
        </is>
      </c>
      <c r="B14011" t="inlineStr">
        <is>
          <t>Comparing different methods of tree planting</t>
        </is>
      </c>
      <c r="C14011"/>
      <c r="D14011"/>
      <c r="E14011" t="inlineStr">
        <is>
          <t>https://www.youtube.com/results?search_query=Comparing+different+methods+of+tree+planting&amp;sp=EgQgAXAB</t>
        </is>
      </c>
    </row>
    <row r="14012" ht="25.5" customHeight="1">
      <c r="A14012" t="inlineStr">
        <is>
          <t>planting trees</t>
        </is>
      </c>
      <c r="B14012" t="inlineStr">
        <is>
          <t>DIY tree planting: do's and don'ts</t>
        </is>
      </c>
      <c r="C14012"/>
      <c r="D14012"/>
      <c r="E14012" t="inlineStr">
        <is>
          <t>https://www.youtube.com/results?search_query=DIY+tree+planting:+do's+and+don'ts&amp;sp=EgQgAXAB</t>
        </is>
      </c>
    </row>
    <row r="14013" ht="25.5" customHeight="1">
      <c r="A14013" t="inlineStr">
        <is>
          <t>planting trees</t>
        </is>
      </c>
      <c r="B14013" t="inlineStr">
        <is>
          <t>Choosing the right location to plant a tree: A guide</t>
        </is>
      </c>
      <c r="C14013"/>
      <c r="D14013"/>
      <c r="E14013" t="inlineStr">
        <is>
          <t>https://www.youtube.com/results?search_query=Choosing+the+right+location+to+plant+a+tree:+A+guide&amp;sp=EgQgAXAB</t>
        </is>
      </c>
    </row>
    <row r="14014" ht="25.5" customHeight="1">
      <c r="A14014" t="inlineStr">
        <is>
          <t>playing accordion</t>
        </is>
      </c>
      <c r="B14014" t="inlineStr">
        <is>
          <t>How to play accordion for beginners</t>
        </is>
      </c>
      <c r="C14014"/>
      <c r="D14014"/>
      <c r="E14014" t="inlineStr">
        <is>
          <t>https://www.youtube.com/results?search_query=How+to+play+accordion+for+beginners&amp;sp=EgQgAXAB</t>
        </is>
      </c>
    </row>
    <row r="14015" ht="25.5" customHeight="1">
      <c r="A14015" t="inlineStr">
        <is>
          <t>playing accordion</t>
        </is>
      </c>
      <c r="B14015" t="inlineStr">
        <is>
          <t>Pro accordion players performance</t>
        </is>
      </c>
      <c r="C14015"/>
      <c r="D14015"/>
      <c r="E14015" t="inlineStr">
        <is>
          <t>https://www.youtube.com/results?search_query=Pro+accordion+players+performance&amp;sp=EgQgAXAB</t>
        </is>
      </c>
    </row>
    <row r="14016" ht="25.5" customHeight="1">
      <c r="A14016" t="inlineStr">
        <is>
          <t>playing accordion</t>
        </is>
      </c>
      <c r="B14016" t="inlineStr">
        <is>
          <t>Accordion lesson for intermediate players</t>
        </is>
      </c>
      <c r="C14016"/>
      <c r="D14016"/>
      <c r="E14016" t="inlineStr">
        <is>
          <t>https://www.youtube.com/results?search_query=Accordion+lesson+for+intermediate+players&amp;sp=EgQgAXAB</t>
        </is>
      </c>
    </row>
    <row r="14017" ht="25.5" customHeight="1">
      <c r="A14017" t="inlineStr">
        <is>
          <t>playing accordion</t>
        </is>
      </c>
      <c r="B14017" t="inlineStr">
        <is>
          <t>Day in the life of a professional accordion player</t>
        </is>
      </c>
      <c r="C14017"/>
      <c r="D14017"/>
      <c r="E14017" t="inlineStr">
        <is>
          <t>https://www.youtube.com/results?search_query=Day+in+the+life+of+a+professional+accordion+player&amp;sp=EgQgAXAB</t>
        </is>
      </c>
    </row>
    <row r="14018" ht="25.5" customHeight="1">
      <c r="A14018" t="inlineStr">
        <is>
          <t>playing accordion</t>
        </is>
      </c>
      <c r="B14018" t="inlineStr">
        <is>
          <t>Playing accordion techniques and tips</t>
        </is>
      </c>
      <c r="C14018"/>
      <c r="D14018"/>
      <c r="E14018" t="inlineStr">
        <is>
          <t>https://www.youtube.com/results?search_query=Playing+accordion+techniques+and+tips&amp;sp=EgQgAXAB</t>
        </is>
      </c>
    </row>
    <row r="14019" ht="25.5" customHeight="1">
      <c r="A14019" t="inlineStr">
        <is>
          <t>playing accordion</t>
        </is>
      </c>
      <c r="B14019" t="inlineStr">
        <is>
          <t>Mastering accordion chords tutorial</t>
        </is>
      </c>
      <c r="C14019"/>
      <c r="D14019"/>
      <c r="E14019" t="inlineStr">
        <is>
          <t>https://www.youtube.com/results?search_query=Mastering+accordion+chords+tutorial&amp;sp=EgQgAXAB</t>
        </is>
      </c>
    </row>
    <row r="14020" ht="25.5" customHeight="1">
      <c r="A14020" t="inlineStr">
        <is>
          <t>playing accordion</t>
        </is>
      </c>
      <c r="B14020" t="inlineStr">
        <is>
          <t>Top accordion covers of popular songs</t>
        </is>
      </c>
      <c r="C14020"/>
      <c r="D14020"/>
      <c r="E14020" t="inlineStr">
        <is>
          <t>https://www.youtube.com/results?search_query=Top+accordion+covers+of+popular+songs&amp;sp=EgQgAXAB</t>
        </is>
      </c>
    </row>
    <row r="14021" ht="25.5" customHeight="1">
      <c r="A14021" t="inlineStr">
        <is>
          <t>playing accordion</t>
        </is>
      </c>
      <c r="B14021" t="inlineStr">
        <is>
          <t>Guide to understanding accordion music notes</t>
        </is>
      </c>
      <c r="C14021"/>
      <c r="D14021"/>
      <c r="E14021" t="inlineStr">
        <is>
          <t>https://www.youtube.com/results?search_query=Guide+to+understanding+accordion+music+notes&amp;sp=EgQgAXAB</t>
        </is>
      </c>
    </row>
    <row r="14022" ht="25.5" customHeight="1">
      <c r="A14022" t="inlineStr">
        <is>
          <t>playing accordion</t>
        </is>
      </c>
      <c r="B14022" t="inlineStr">
        <is>
          <t>Advanced accordion lessons  how to play complex songs</t>
        </is>
      </c>
      <c r="C14022"/>
      <c r="D14022"/>
      <c r="E14022" t="inlineStr">
        <is>
          <t>https://www.youtube.com/results?search_query=Advanced+accordion+lessons++how+to+play+complex+songs&amp;sp=EgQgAXAB</t>
        </is>
      </c>
    </row>
    <row r="14023" ht="25.5" customHeight="1">
      <c r="A14023" t="inlineStr">
        <is>
          <t>playing accordion</t>
        </is>
      </c>
      <c r="B14023" t="inlineStr">
        <is>
          <t>Accordion practice drills for improving speed and rhythm</t>
        </is>
      </c>
      <c r="C14023"/>
      <c r="D14023"/>
      <c r="E14023" t="inlineStr">
        <is>
          <t>https://www.youtube.com/results?search_query=Accordion+practice+drills+for+improving+speed+and+rhythm&amp;sp=EgQgAXAB</t>
        </is>
      </c>
    </row>
    <row r="14024" ht="25.5" customHeight="1">
      <c r="A14024" t="inlineStr">
        <is>
          <t>playing badminton</t>
        </is>
      </c>
      <c r="B14024" t="inlineStr">
        <is>
          <t>How to play badminton for beginners tutorial</t>
        </is>
      </c>
      <c r="C14024"/>
      <c r="D14024"/>
      <c r="E14024" t="inlineStr">
        <is>
          <t>https://www.youtube.com/results?search_query=How+to+play+badminton+for+beginners+tutorial&amp;sp=EgQgAXAB</t>
        </is>
      </c>
    </row>
    <row r="14025" ht="25.5" customHeight="1">
      <c r="A14025" t="inlineStr">
        <is>
          <t>playing badminton</t>
        </is>
      </c>
      <c r="B14025" t="inlineStr">
        <is>
          <t>Basic rules of badminton explained</t>
        </is>
      </c>
      <c r="C14025"/>
      <c r="D14025"/>
      <c r="E14025" t="inlineStr">
        <is>
          <t>https://www.youtube.com/results?search_query=Basic+rules+of+badminton+explained&amp;sp=EgQgAXAB</t>
        </is>
      </c>
    </row>
    <row r="14026" ht="25.5" customHeight="1">
      <c r="A14026" t="inlineStr">
        <is>
          <t>playing badminton</t>
        </is>
      </c>
      <c r="B14026" t="inlineStr">
        <is>
          <t>Best badminton rallies and shots video compilation</t>
        </is>
      </c>
      <c r="C14026"/>
      <c r="D14026"/>
      <c r="E14026" t="inlineStr">
        <is>
          <t>https://www.youtube.com/results?search_query=Best+badminton+rallies+and+shots+video+compilation&amp;sp=EgQgAXAB</t>
        </is>
      </c>
    </row>
    <row r="14027" ht="25.5" customHeight="1">
      <c r="A14027" t="inlineStr">
        <is>
          <t>playing badminton</t>
        </is>
      </c>
      <c r="B14027" t="inlineStr">
        <is>
          <t>Day in the life of a professional badminton player</t>
        </is>
      </c>
      <c r="C14027"/>
      <c r="D14027"/>
      <c r="E14027" t="inlineStr">
        <is>
          <t>https://www.youtube.com/results?search_query=Day+in+the+life+of+a+professional+badminton+player&amp;sp=EgQgAXAB</t>
        </is>
      </c>
    </row>
    <row r="14028" ht="25.5" customHeight="1">
      <c r="A14028" t="inlineStr">
        <is>
          <t>playing badminton</t>
        </is>
      </c>
      <c r="B14028" t="inlineStr">
        <is>
          <t>Training strategies for competitive badminton</t>
        </is>
      </c>
      <c r="C14028"/>
      <c r="D14028"/>
      <c r="E14028" t="inlineStr">
        <is>
          <t>https://www.youtube.com/results?search_query=Training+strategies+for+competitive+badminton&amp;sp=EgQgAXAB</t>
        </is>
      </c>
    </row>
    <row r="14029" ht="25.5" customHeight="1">
      <c r="A14029" t="inlineStr">
        <is>
          <t>playing badminton</t>
        </is>
      </c>
      <c r="B14029" t="inlineStr">
        <is>
          <t>Secrets of badminton footwork and movement</t>
        </is>
      </c>
      <c r="C14029"/>
      <c r="D14029"/>
      <c r="E14029" t="inlineStr">
        <is>
          <t>https://www.youtube.com/results?search_query=Secrets+of+badminton+footwork+and+movement&amp;sp=EgQgAXAB</t>
        </is>
      </c>
    </row>
    <row r="14030" ht="25.5" customHeight="1">
      <c r="A14030" t="inlineStr">
        <is>
          <t>playing badminton</t>
        </is>
      </c>
      <c r="B14030" t="inlineStr">
        <is>
          <t>How to improve badminton skills at home</t>
        </is>
      </c>
      <c r="C14030"/>
      <c r="D14030"/>
      <c r="E14030" t="inlineStr">
        <is>
          <t>https://www.youtube.com/results?search_query=How+to+improve+badminton+skills+at+home&amp;sp=EgQgAXAB</t>
        </is>
      </c>
    </row>
    <row r="14031" ht="25.5" customHeight="1">
      <c r="A14031" t="inlineStr">
        <is>
          <t>playing badminton</t>
        </is>
      </c>
      <c r="B14031" t="inlineStr">
        <is>
          <t>Advanced techniques in badminton gameplay</t>
        </is>
      </c>
      <c r="C14031"/>
      <c r="D14031"/>
      <c r="E14031" t="inlineStr">
        <is>
          <t>https://www.youtube.com/results?search_query=Advanced+techniques+in+badminton+gameplay&amp;sp=EgQgAXAB</t>
        </is>
      </c>
    </row>
    <row r="14032" ht="25.5" customHeight="1">
      <c r="A14032" t="inlineStr">
        <is>
          <t>playing badminton</t>
        </is>
      </c>
      <c r="B14032" t="inlineStr">
        <is>
          <t>Proper badminton racket grip and swing tutorials</t>
        </is>
      </c>
      <c r="C14032"/>
      <c r="D14032"/>
      <c r="E14032" t="inlineStr">
        <is>
          <t>https://www.youtube.com/results?search_query=Proper+badminton+racket+grip+and+swing+tutorials&amp;sp=EgQgAXAB</t>
        </is>
      </c>
    </row>
    <row r="14033" ht="25.5" customHeight="1">
      <c r="A14033" t="inlineStr">
        <is>
          <t>playing badminton</t>
        </is>
      </c>
      <c r="B14033" t="inlineStr">
        <is>
          <t>World championship badminton match highlights.</t>
        </is>
      </c>
      <c r="C14033"/>
      <c r="D14033"/>
      <c r="E14033" t="inlineStr">
        <is>
          <t>https://www.youtube.com/results?search_query=World+championship+badminton+match+highlights.&amp;sp=EgQgAXAB</t>
        </is>
      </c>
    </row>
    <row r="14034" ht="25.5" customHeight="1">
      <c r="A14034" t="inlineStr">
        <is>
          <t>playing basketball</t>
        </is>
      </c>
      <c r="B14034" t="inlineStr">
        <is>
          <t>How to play basketball for beginners</t>
        </is>
      </c>
      <c r="C14034" t="inlineStr">
        <is>
          <t>Yes</t>
        </is>
      </c>
      <c r="D14034"/>
      <c r="E14034" t="inlineStr">
        <is>
          <t>https://www.youtube.com/results?search_query=How+to+play+basketball+for+beginners&amp;sp=EgQgAXAB</t>
        </is>
      </c>
    </row>
    <row r="14035" ht="25.5" customHeight="1">
      <c r="A14035" t="inlineStr">
        <is>
          <t>playing basketball</t>
        </is>
      </c>
      <c r="B14035" t="inlineStr">
        <is>
          <t>Improving basketball skills</t>
        </is>
      </c>
      <c r="C14035" t="inlineStr">
        <is>
          <t>Yes</t>
        </is>
      </c>
      <c r="D14035"/>
      <c r="E14035" t="inlineStr">
        <is>
          <t>https://www.youtube.com/results?search_query=Improving+basketball+skills&amp;sp=EgQgAXAB</t>
        </is>
      </c>
    </row>
    <row r="14036" ht="25.5" customHeight="1">
      <c r="A14036" t="inlineStr">
        <is>
          <t>playing basketball</t>
        </is>
      </c>
      <c r="B14036" t="inlineStr">
        <is>
          <t>Basketball playing techniques</t>
        </is>
      </c>
      <c r="C14036" t="inlineStr">
        <is>
          <t>Yes</t>
        </is>
      </c>
      <c r="D14036"/>
      <c r="E14036" t="inlineStr">
        <is>
          <t>https://www.youtube.com/results?search_query=Basketball+playing+techniques&amp;sp=EgQgAXAB</t>
        </is>
      </c>
    </row>
    <row r="14037" ht="25.5" customHeight="1">
      <c r="A14037" t="inlineStr">
        <is>
          <t>playing basketball</t>
        </is>
      </c>
      <c r="B14037" t="inlineStr">
        <is>
          <t>Best basketball drills for practice</t>
        </is>
      </c>
      <c r="C14037" t="inlineStr">
        <is>
          <t>Yes</t>
        </is>
      </c>
      <c r="D14037"/>
      <c r="E14037" t="inlineStr">
        <is>
          <t>https://www.youtube.com/results?search_query=Best+basketball+drills+for+practice&amp;sp=EgQgAXAB</t>
        </is>
      </c>
    </row>
    <row r="14038" ht="25.5" customHeight="1">
      <c r="A14038" t="inlineStr">
        <is>
          <t>playing basketball</t>
        </is>
      </c>
      <c r="B14038" t="inlineStr">
        <is>
          <t>Day in the life of professional basketball player</t>
        </is>
      </c>
      <c r="C14038" t="inlineStr">
        <is>
          <t>Yes</t>
        </is>
      </c>
      <c r="D14038"/>
      <c r="E14038" t="inlineStr">
        <is>
          <t>https://www.youtube.com/results?search_query=Day+in+the+life+of+professional+basketball+player&amp;sp=EgQgAXAB</t>
        </is>
      </c>
    </row>
    <row r="14039" ht="25.5" customHeight="1">
      <c r="A14039" t="inlineStr">
        <is>
          <t>playing basketball</t>
        </is>
      </c>
      <c r="B14039" t="inlineStr">
        <is>
          <t>Basketball offensive and defensive strategies</t>
        </is>
      </c>
      <c r="C14039" t="inlineStr">
        <is>
          <t>Yes</t>
        </is>
      </c>
      <c r="D14039"/>
      <c r="E14039" t="inlineStr">
        <is>
          <t>https://www.youtube.com/results?search_query=Basketball+offensive+and+defensive+strategies&amp;sp=EgQgAXAB</t>
        </is>
      </c>
    </row>
    <row r="14040" ht="25.5" customHeight="1">
      <c r="A14040" t="inlineStr">
        <is>
          <t>playing basketball</t>
        </is>
      </c>
      <c r="B14040" t="inlineStr">
        <is>
          <t>Rules and regulations of playing basketball</t>
        </is>
      </c>
      <c r="C14040" t="inlineStr">
        <is>
          <t>Yes</t>
        </is>
      </c>
      <c r="D14040"/>
      <c r="E14040" t="inlineStr">
        <is>
          <t>https://www.youtube.com/results?search_query=Rules+and+regulations+of+playing+basketball&amp;sp=EgQgAXAB</t>
        </is>
      </c>
    </row>
    <row r="14041" ht="25.5" customHeight="1">
      <c r="A14041" t="inlineStr">
        <is>
          <t>playing basketball</t>
        </is>
      </c>
      <c r="B14041" t="inlineStr">
        <is>
          <t>Basketball warmup exercises</t>
        </is>
      </c>
      <c r="C14041" t="inlineStr">
        <is>
          <t>Yes</t>
        </is>
      </c>
      <c r="D14041"/>
      <c r="E14041" t="inlineStr">
        <is>
          <t>https://www.youtube.com/results?search_query=Basketball+warmup+exercises&amp;sp=EgQgAXAB</t>
        </is>
      </c>
    </row>
    <row r="14042" ht="25.5" customHeight="1">
      <c r="A14042" t="inlineStr">
        <is>
          <t>playing basketball</t>
        </is>
      </c>
      <c r="B14042" t="inlineStr">
        <is>
          <t>How to master basketball dribbling skills</t>
        </is>
      </c>
      <c r="C14042" t="inlineStr">
        <is>
          <t>Yes</t>
        </is>
      </c>
      <c r="D14042"/>
      <c r="E14042" t="inlineStr">
        <is>
          <t>https://www.youtube.com/results?search_query=How+to+master+basketball+dribbling+skills&amp;sp=EgQgAXAB</t>
        </is>
      </c>
    </row>
    <row r="14043" ht="25.5" customHeight="1">
      <c r="A14043" t="inlineStr">
        <is>
          <t>playing basketball</t>
        </is>
      </c>
      <c r="B14043" t="inlineStr">
        <is>
          <t>Basketball shooting form techniques</t>
        </is>
      </c>
      <c r="C14043" t="inlineStr">
        <is>
          <t>Yes</t>
        </is>
      </c>
      <c r="D14043"/>
      <c r="E14043" t="inlineStr">
        <is>
          <t>https://www.youtube.com/results?search_query=Basketball+shooting+form+techniques&amp;sp=EgQgAXAB</t>
        </is>
      </c>
    </row>
    <row r="14044" ht="25.5" customHeight="1">
      <c r="A14044" t="inlineStr">
        <is>
          <t>card game</t>
        </is>
      </c>
      <c r="B14044" t="inlineStr">
        <is>
          <t>How to play popular card games</t>
        </is>
      </c>
      <c r="C14044"/>
      <c r="D14044"/>
      <c r="E14044" t="inlineStr">
        <is>
          <t>https://www.youtube.com/results?search_query=How+to+play+popular+card+games&amp;sp=EgQgAXAB</t>
        </is>
      </c>
    </row>
    <row r="14045" ht="25.5" customHeight="1">
      <c r="A14045" t="inlineStr">
        <is>
          <t>card game</t>
        </is>
      </c>
      <c r="B14045" t="inlineStr">
        <is>
          <t>Card game tutorials for beginners</t>
        </is>
      </c>
      <c r="C14045"/>
      <c r="D14045"/>
      <c r="E14045" t="inlineStr">
        <is>
          <t>https://www.youtube.com/results?search_query=Card+game+tutorials+for+beginners&amp;sp=EgQgAXAB</t>
        </is>
      </c>
    </row>
    <row r="14046" ht="25.5" customHeight="1">
      <c r="A14046" t="inlineStr">
        <is>
          <t>card game</t>
        </is>
      </c>
      <c r="B14046" t="inlineStr">
        <is>
          <t>Professional card game tips and strategies</t>
        </is>
      </c>
      <c r="C14046"/>
      <c r="D14046"/>
      <c r="E14046" t="inlineStr">
        <is>
          <t>https://www.youtube.com/results?search_query=Professional+card+game+tips+and+strategies&amp;sp=EgQgAXAB</t>
        </is>
      </c>
    </row>
    <row r="14047" ht="25.5" customHeight="1">
      <c r="A14047" t="inlineStr">
        <is>
          <t>card game</t>
        </is>
      </c>
      <c r="B14047" t="inlineStr">
        <is>
          <t>Day in the life of a professional card game player</t>
        </is>
      </c>
      <c r="C14047"/>
      <c r="D14047"/>
      <c r="E14047" t="inlineStr">
        <is>
          <t>https://www.youtube.com/results?search_query=Day+in+the+life+of+a+professional+card+game+player&amp;sp=EgQgAXAB</t>
        </is>
      </c>
    </row>
    <row r="14048" ht="25.5" customHeight="1">
      <c r="A14048" t="inlineStr">
        <is>
          <t>card game</t>
        </is>
      </c>
      <c r="B14048" t="inlineStr">
        <is>
          <t>Card game championship highlights</t>
        </is>
      </c>
      <c r="C14048"/>
      <c r="D14048"/>
      <c r="E14048" t="inlineStr">
        <is>
          <t>https://www.youtube.com/results?search_query=Card+game+championship+highlights&amp;sp=EgQgAXAB</t>
        </is>
      </c>
    </row>
    <row r="14049" ht="25.5" customHeight="1">
      <c r="A14049" t="inlineStr">
        <is>
          <t>card game</t>
        </is>
      </c>
      <c r="B14049" t="inlineStr">
        <is>
          <t>Advanced tricks and techniques in card games</t>
        </is>
      </c>
      <c r="C14049"/>
      <c r="D14049"/>
      <c r="E14049" t="inlineStr">
        <is>
          <t>https://www.youtube.com/results?search_query=Advanced+tricks+and+techniques+in+card+games&amp;sp=EgQgAXAB</t>
        </is>
      </c>
    </row>
    <row r="14050" ht="25.5" customHeight="1">
      <c r="A14050" t="inlineStr">
        <is>
          <t>card game</t>
        </is>
      </c>
      <c r="B14050" t="inlineStr">
        <is>
          <t>Most challenging card games to play</t>
        </is>
      </c>
      <c r="C14050"/>
      <c r="D14050"/>
      <c r="E14050" t="inlineStr">
        <is>
          <t>https://www.youtube.com/results?search_query=Most+challenging+card+games+to+play&amp;sp=EgQgAXAB</t>
        </is>
      </c>
    </row>
    <row r="14051" ht="25.5" customHeight="1">
      <c r="A14051" t="inlineStr">
        <is>
          <t>card game</t>
        </is>
      </c>
      <c r="B14051" t="inlineStr">
        <is>
          <t>Top 10 card games of all time</t>
        </is>
      </c>
      <c r="C14051"/>
      <c r="D14051"/>
      <c r="E14051" t="inlineStr">
        <is>
          <t>https://www.youtube.com/results?search_query=Top+10+card+games+of+all+time&amp;sp=EgQgAXAB</t>
        </is>
      </c>
    </row>
    <row r="14052" ht="25.5" customHeight="1">
      <c r="A14052" t="inlineStr">
        <is>
          <t>card game</t>
        </is>
      </c>
      <c r="B14052" t="inlineStr">
        <is>
          <t>DIY card game ideas and how to create them</t>
        </is>
      </c>
      <c r="C14052"/>
      <c r="D14052"/>
      <c r="E14052" t="inlineStr">
        <is>
          <t>https://www.youtube.com/results?search_query=DIY+card+game+ideas+and+how+to+create+them&amp;sp=EgQgAXAB</t>
        </is>
      </c>
    </row>
    <row r="14053" ht="25.5" customHeight="1">
      <c r="A14053" t="inlineStr">
        <is>
          <t>card game</t>
        </is>
      </c>
      <c r="B14053" t="inlineStr">
        <is>
          <t>Mind stimulating card games for brain training</t>
        </is>
      </c>
      <c r="C14053"/>
      <c r="D14053"/>
      <c r="E14053" t="inlineStr">
        <is>
          <t>https://www.youtube.com/results?search_query=Mind+stimulating+card+games+for+brain+training&amp;sp=EgQgAXAB</t>
        </is>
      </c>
    </row>
    <row r="14054" ht="25.5" customHeight="1">
      <c r="A14054" t="inlineStr">
        <is>
          <t>playing blackjack</t>
        </is>
      </c>
      <c r="B14054" t="inlineStr">
        <is>
          <t>How to play blackjack for beginners</t>
        </is>
      </c>
      <c r="C14054"/>
      <c r="D14054"/>
      <c r="E14054" t="inlineStr">
        <is>
          <t>https://www.youtube.com/results?search_query=How+to+play+blackjack+for+beginners&amp;sp=EgQgAXAB</t>
        </is>
      </c>
    </row>
    <row r="14055" ht="25.5" customHeight="1">
      <c r="A14055" t="inlineStr">
        <is>
          <t>playing blackjack</t>
        </is>
      </c>
      <c r="B14055" t="inlineStr">
        <is>
          <t>Strategies for winning blackjack games</t>
        </is>
      </c>
      <c r="C14055"/>
      <c r="D14055"/>
      <c r="E14055" t="inlineStr">
        <is>
          <t>https://www.youtube.com/results?search_query=Strategies+for+winning+blackjack+games&amp;sp=EgQgAXAB</t>
        </is>
      </c>
    </row>
    <row r="14056" ht="25.5" customHeight="1">
      <c r="A14056" t="inlineStr">
        <is>
          <t>playing blackjack</t>
        </is>
      </c>
      <c r="B14056" t="inlineStr">
        <is>
          <t>Playing blackjack at casinos: A guide</t>
        </is>
      </c>
      <c r="C14056"/>
      <c r="D14056"/>
      <c r="E14056" t="inlineStr">
        <is>
          <t>https://www.youtube.com/results?search_query=Playing+blackjack+at+casinos:+A+guide&amp;sp=EgQgAXAB</t>
        </is>
      </c>
    </row>
    <row r="14057" ht="25.5" customHeight="1">
      <c r="A14057" t="inlineStr">
        <is>
          <t>playing blackjack</t>
        </is>
      </c>
      <c r="B14057" t="inlineStr">
        <is>
          <t>Day in the life of a professional blackjack player</t>
        </is>
      </c>
      <c r="C14057"/>
      <c r="D14057"/>
      <c r="E14057" t="inlineStr">
        <is>
          <t>https://www.youtube.com/results?search_query=Day+in+the+life+of+a+professional+blackjack+player&amp;sp=EgQgAXAB</t>
        </is>
      </c>
    </row>
    <row r="14058" ht="25.5" customHeight="1">
      <c r="A14058" t="inlineStr">
        <is>
          <t>playing blackjack</t>
        </is>
      </c>
      <c r="B14058" t="inlineStr">
        <is>
          <t>Pro tips on playing blackjack</t>
        </is>
      </c>
      <c r="C14058"/>
      <c r="D14058"/>
      <c r="E14058" t="inlineStr">
        <is>
          <t>https://www.youtube.com/results?search_query=Pro+tips+on+playing+blackjack&amp;sp=EgQgAXAB</t>
        </is>
      </c>
    </row>
    <row r="14059" ht="25.5" customHeight="1">
      <c r="A14059" t="inlineStr">
        <is>
          <t>playing blackjack</t>
        </is>
      </c>
      <c r="B14059" t="inlineStr">
        <is>
          <t>Understanding blackjack rules and tactics</t>
        </is>
      </c>
      <c r="C14059"/>
      <c r="D14059"/>
      <c r="E14059" t="inlineStr">
        <is>
          <t>https://www.youtube.com/results?search_query=Understanding+blackjack+rules+and+tactics&amp;sp=EgQgAXAB</t>
        </is>
      </c>
    </row>
    <row r="14060" ht="25.5" customHeight="1">
      <c r="A14060" t="inlineStr">
        <is>
          <t>playing blackjack</t>
        </is>
      </c>
      <c r="B14060" t="inlineStr">
        <is>
          <t>Blackjack game tutorial: Learning from scratch</t>
        </is>
      </c>
      <c r="C14060"/>
      <c r="D14060"/>
      <c r="E14060" t="inlineStr">
        <is>
          <t>https://www.youtube.com/results?search_query=Blackjack+game+tutorial:+Learning+from+scratch&amp;sp=EgQgAXAB</t>
        </is>
      </c>
    </row>
    <row r="14061" ht="25.5" customHeight="1">
      <c r="A14061" t="inlineStr">
        <is>
          <t>playing blackjack</t>
        </is>
      </c>
      <c r="B14061" t="inlineStr">
        <is>
          <t>Mastering casino games: Blackjack edition</t>
        </is>
      </c>
      <c r="C14061"/>
      <c r="D14061"/>
      <c r="E14061" t="inlineStr">
        <is>
          <t>https://www.youtube.com/results?search_query=Mastering+casino+games:+Blackjack+edition&amp;sp=EgQgAXAB</t>
        </is>
      </c>
    </row>
    <row r="14062" ht="25.5" customHeight="1">
      <c r="A14062" t="inlineStr">
        <is>
          <t>playing blackjack</t>
        </is>
      </c>
      <c r="B14062" t="inlineStr">
        <is>
          <t>Expert blackjack playthrough with commentary</t>
        </is>
      </c>
      <c r="C14062"/>
      <c r="D14062"/>
      <c r="E14062" t="inlineStr">
        <is>
          <t>https://www.youtube.com/results?search_query=Expert+blackjack+playthrough+with+commentary&amp;sp=EgQgAXAB</t>
        </is>
      </c>
    </row>
    <row r="14063" ht="25.5" customHeight="1">
      <c r="A14063" t="inlineStr">
        <is>
          <t>playing blackjack</t>
        </is>
      </c>
      <c r="B14063" t="inlineStr">
        <is>
          <t>The science behind blackjack: Increasing your odds</t>
        </is>
      </c>
      <c r="C14063"/>
      <c r="D14063"/>
      <c r="E14063" t="inlineStr">
        <is>
          <t>https://www.youtube.com/results?search_query=The+science+behind+blackjack:+Increasing+your+odds&amp;sp=EgQgAXAB</t>
        </is>
      </c>
    </row>
    <row r="14064" ht="25.5" customHeight="1">
      <c r="A14064" t="inlineStr">
        <is>
          <t>gambling</t>
        </is>
      </c>
      <c r="B14064" t="inlineStr">
        <is>
          <t>How to start gambling for beginners'</t>
        </is>
      </c>
      <c r="C14064"/>
      <c r="D14064"/>
      <c r="E14064" t="inlineStr">
        <is>
          <t>https://www.youtube.com/results?search_query=How+to+start+gambling+for+beginners'&amp;sp=EgQgAXAB</t>
        </is>
      </c>
    </row>
    <row r="14065" ht="25.5" customHeight="1">
      <c r="A14065" t="inlineStr">
        <is>
          <t>gambling</t>
        </is>
      </c>
      <c r="B14065" t="inlineStr">
        <is>
          <t>Rules and tips for successful gambling'</t>
        </is>
      </c>
      <c r="C14065"/>
      <c r="D14065"/>
      <c r="E14065" t="inlineStr">
        <is>
          <t>https://www.youtube.com/results?search_query=Rules+and+tips+for+successful+gambling'&amp;sp=EgQgAXAB</t>
        </is>
      </c>
    </row>
    <row r="14066" ht="25.5" customHeight="1">
      <c r="A14066" t="inlineStr">
        <is>
          <t>gambling</t>
        </is>
      </c>
      <c r="B14066" t="inlineStr">
        <is>
          <t>Best strategies for online gambling'</t>
        </is>
      </c>
      <c r="C14066"/>
      <c r="D14066"/>
      <c r="E14066" t="inlineStr">
        <is>
          <t>https://www.youtube.com/results?search_query=Best+strategies+for+online+gambling'&amp;sp=EgQgAXAB</t>
        </is>
      </c>
    </row>
    <row r="14067" ht="25.5" customHeight="1">
      <c r="A14067" t="inlineStr">
        <is>
          <t>gambling</t>
        </is>
      </c>
      <c r="B14067" t="inlineStr">
        <is>
          <t>Day in the life of a professional gambler'</t>
        </is>
      </c>
      <c r="C14067"/>
      <c r="D14067"/>
      <c r="E14067" t="inlineStr">
        <is>
          <t>https://www.youtube.com/results?search_query=Day+in+the+life+of+a+professional+gambler'&amp;sp=EgQgAXAB</t>
        </is>
      </c>
    </row>
    <row r="14068" ht="25.5" customHeight="1">
      <c r="A14068" t="inlineStr">
        <is>
          <t>gambling</t>
        </is>
      </c>
      <c r="B14068" t="inlineStr">
        <is>
          <t>How to understand gambling odds'</t>
        </is>
      </c>
      <c r="C14068"/>
      <c r="D14068"/>
      <c r="E14068" t="inlineStr">
        <is>
          <t>https://www.youtube.com/results?search_query=How+to+understand+gambling+odds'&amp;sp=EgQgAXAB</t>
        </is>
      </c>
    </row>
    <row r="14069" ht="25.5" customHeight="1">
      <c r="A14069" t="inlineStr">
        <is>
          <t>gambling</t>
        </is>
      </c>
      <c r="B14069" t="inlineStr">
        <is>
          <t>Proper etiquette in casinos for gambling'</t>
        </is>
      </c>
      <c r="C14069"/>
      <c r="D14069"/>
      <c r="E14069" t="inlineStr">
        <is>
          <t>https://www.youtube.com/results?search_query=Proper+etiquette+in+casinos+for+gambling'&amp;sp=EgQgAXAB</t>
        </is>
      </c>
    </row>
    <row r="14070" ht="25.5" customHeight="1">
      <c r="A14070" t="inlineStr">
        <is>
          <t>gambling</t>
        </is>
      </c>
      <c r="B14070" t="inlineStr">
        <is>
          <t>How to stop gambling addiction'</t>
        </is>
      </c>
      <c r="C14070"/>
      <c r="D14070"/>
      <c r="E14070" t="inlineStr">
        <is>
          <t>https://www.youtube.com/results?search_query=How+to+stop+gambling+addiction'&amp;sp=EgQgAXAB</t>
        </is>
      </c>
    </row>
    <row r="14071" ht="25.5" customHeight="1">
      <c r="A14071" t="inlineStr">
        <is>
          <t>gambling</t>
        </is>
      </c>
      <c r="B14071" t="inlineStr">
        <is>
          <t>The history of gambling documentary'</t>
        </is>
      </c>
      <c r="C14071"/>
      <c r="D14071"/>
      <c r="E14071" t="inlineStr">
        <is>
          <t>https://www.youtube.com/results?search_query=The+history+of+gambling+documentary'&amp;sp=EgQgAXAB</t>
        </is>
      </c>
    </row>
    <row r="14072" ht="25.5" customHeight="1">
      <c r="A14072" t="inlineStr">
        <is>
          <t>gambling</t>
        </is>
      </c>
      <c r="B14072" t="inlineStr">
        <is>
          <t>Gambling lessons for popular card games'</t>
        </is>
      </c>
      <c r="C14072"/>
      <c r="D14072"/>
      <c r="E14072" t="inlineStr">
        <is>
          <t>https://www.youtube.com/results?search_query=Gambling+lessons+for+popular+card+games'&amp;sp=EgQgAXAB</t>
        </is>
      </c>
    </row>
    <row r="14073" ht="25.5" customHeight="1">
      <c r="A14073" t="inlineStr">
        <is>
          <t>gambling</t>
        </is>
      </c>
      <c r="B14073" t="inlineStr">
        <is>
          <t>Inside look at the World Series of Poker tournament'</t>
        </is>
      </c>
      <c r="C14073"/>
      <c r="D14073"/>
      <c r="E14073" t="inlineStr">
        <is>
          <t>https://www.youtube.com/results?search_query=Inside+look+at+the+World+Series+of+Poker+tournament'&amp;sp=EgQgAXAB</t>
        </is>
      </c>
    </row>
    <row r="14074" ht="25.5" customHeight="1">
      <c r="A14074" t="inlineStr">
        <is>
          <t>playing beer pong</t>
        </is>
      </c>
      <c r="B14074" t="inlineStr">
        <is>
          <t>How to play Beer Pong  Rules and Techniques</t>
        </is>
      </c>
      <c r="C14074"/>
      <c r="D14074"/>
      <c r="E14074" t="inlineStr">
        <is>
          <t>https://www.youtube.com/results?search_query=How+to+play+Beer+Pong++Rules+and+Techniques&amp;sp=EgQgAXAB</t>
        </is>
      </c>
    </row>
    <row r="14075" ht="25.5" customHeight="1">
      <c r="A14075" t="inlineStr">
        <is>
          <t>playing beer pong</t>
        </is>
      </c>
      <c r="B14075" t="inlineStr">
        <is>
          <t>Top Beer Pong Strategies</t>
        </is>
      </c>
      <c r="C14075"/>
      <c r="D14075"/>
      <c r="E14075" t="inlineStr">
        <is>
          <t>https://www.youtube.com/results?search_query=Top+Beer+Pong+Strategies&amp;sp=EgQgAXAB</t>
        </is>
      </c>
    </row>
    <row r="14076" ht="25.5" customHeight="1">
      <c r="A14076" t="inlineStr">
        <is>
          <t>playing beer pong</t>
        </is>
      </c>
      <c r="B14076" t="inlineStr">
        <is>
          <t>Beginner's Guide to Playing Beer Pong</t>
        </is>
      </c>
      <c r="C14076"/>
      <c r="D14076"/>
      <c r="E14076" t="inlineStr">
        <is>
          <t>https://www.youtube.com/results?search_query=Beginner's+Guide+to+Playing+Beer+Pong&amp;sp=EgQgAXAB</t>
        </is>
      </c>
    </row>
    <row r="14077" ht="25.5" customHeight="1">
      <c r="A14077" t="inlineStr">
        <is>
          <t>playing beer pong</t>
        </is>
      </c>
      <c r="B14077" t="inlineStr">
        <is>
          <t>Winning Beer Pong Techniques</t>
        </is>
      </c>
      <c r="C14077"/>
      <c r="D14077"/>
      <c r="E14077" t="inlineStr">
        <is>
          <t>https://www.youtube.com/results?search_query=Winning+Beer+Pong+Techniques&amp;sp=EgQgAXAB</t>
        </is>
      </c>
    </row>
    <row r="14078" ht="25.5" customHeight="1">
      <c r="A14078" t="inlineStr">
        <is>
          <t>playing beer pong</t>
        </is>
      </c>
      <c r="B14078" t="inlineStr">
        <is>
          <t>Beer Pong Trick Shots Compilation</t>
        </is>
      </c>
      <c r="C14078"/>
      <c r="D14078"/>
      <c r="E14078" t="inlineStr">
        <is>
          <t>https://www.youtube.com/results?search_query=Beer+Pong+Trick+Shots+Compilation&amp;sp=EgQgAXAB</t>
        </is>
      </c>
    </row>
    <row r="14079" ht="25.5" customHeight="1">
      <c r="A14079" t="inlineStr">
        <is>
          <t>playing beer pong</t>
        </is>
      </c>
      <c r="B14079" t="inlineStr">
        <is>
          <t>World Series of Beer Pong Highlights</t>
        </is>
      </c>
      <c r="C14079"/>
      <c r="D14079"/>
      <c r="E14079" t="inlineStr">
        <is>
          <t>https://www.youtube.com/results?search_query=World+Series+of+Beer+Pong+Highlights&amp;sp=EgQgAXAB</t>
        </is>
      </c>
    </row>
    <row r="14080" ht="25.5" customHeight="1">
      <c r="A14080" t="inlineStr">
        <is>
          <t>playing beer pong</t>
        </is>
      </c>
      <c r="B14080" t="inlineStr">
        <is>
          <t>Day in the life of a Beer Pong Champion</t>
        </is>
      </c>
      <c r="C14080"/>
      <c r="D14080"/>
      <c r="E14080" t="inlineStr">
        <is>
          <t>https://www.youtube.com/results?search_query=Day+in+the+life+of+a+Beer+Pong+Champion&amp;sp=EgQgAXAB</t>
        </is>
      </c>
    </row>
    <row r="14081" ht="25.5" customHeight="1">
      <c r="A14081" t="inlineStr">
        <is>
          <t>playing beer pong</t>
        </is>
      </c>
      <c r="B14081" t="inlineStr">
        <is>
          <t>Best Beer Pong Table Setup Ideas</t>
        </is>
      </c>
      <c r="C14081"/>
      <c r="D14081"/>
      <c r="E14081" t="inlineStr">
        <is>
          <t>https://www.youtube.com/results?search_query=Best+Beer+Pong+Table+Setup+Ideas&amp;sp=EgQgAXAB</t>
        </is>
      </c>
    </row>
    <row r="14082" ht="25.5" customHeight="1">
      <c r="A14082" t="inlineStr">
        <is>
          <t>playing beer pong</t>
        </is>
      </c>
      <c r="B14082" t="inlineStr">
        <is>
          <t>Beer Pong Tournaments Highlights</t>
        </is>
      </c>
      <c r="C14082"/>
      <c r="D14082"/>
      <c r="E14082" t="inlineStr">
        <is>
          <t>https://www.youtube.com/results?search_query=Beer+Pong+Tournaments+Highlights&amp;sp=EgQgAXAB</t>
        </is>
      </c>
    </row>
    <row r="14083" ht="25.5" customHeight="1">
      <c r="A14083" t="inlineStr">
        <is>
          <t>playing beer pong</t>
        </is>
      </c>
      <c r="B14083" t="inlineStr">
        <is>
          <t>DIY: How to make a Beer Pong Table.</t>
        </is>
      </c>
      <c r="C14083"/>
      <c r="D14083"/>
      <c r="E14083" t="inlineStr">
        <is>
          <t>https://www.youtube.com/results?search_query=DIY:+How+to+make+a+Beer+Pong+Table.&amp;sp=EgQgAXAB</t>
        </is>
      </c>
    </row>
    <row r="14084" ht="25.5" customHeight="1">
      <c r="A14084" t="inlineStr">
        <is>
          <t>playing darts</t>
        </is>
      </c>
      <c r="B14084" t="inlineStr">
        <is>
          <t>How to play darts for beginners tutorial</t>
        </is>
      </c>
      <c r="C14084"/>
      <c r="D14084"/>
      <c r="E14084" t="inlineStr">
        <is>
          <t>https://www.youtube.com/results?search_query=How+to+play+darts+for+beginners+tutorial&amp;sp=EgQgAXAB</t>
        </is>
      </c>
    </row>
    <row r="14085" ht="25.5" customHeight="1">
      <c r="A14085" t="inlineStr">
        <is>
          <t>playing darts</t>
        </is>
      </c>
      <c r="B14085" t="inlineStr">
        <is>
          <t>Basics of playing darts</t>
        </is>
      </c>
      <c r="C14085"/>
      <c r="D14085"/>
      <c r="E14085" t="inlineStr">
        <is>
          <t>https://www.youtube.com/results?search_query=Basics+of+playing+darts&amp;sp=EgQgAXAB</t>
        </is>
      </c>
    </row>
    <row r="14086" ht="25.5" customHeight="1">
      <c r="A14086" t="inlineStr">
        <is>
          <t>playing darts</t>
        </is>
      </c>
      <c r="B14086" t="inlineStr">
        <is>
          <t>Professional dart games full match</t>
        </is>
      </c>
      <c r="C14086"/>
      <c r="D14086"/>
      <c r="E14086" t="inlineStr">
        <is>
          <t>https://www.youtube.com/results?search_query=Professional+dart+games+full+match&amp;sp=EgQgAXAB</t>
        </is>
      </c>
    </row>
    <row r="14087" ht="25.5" customHeight="1">
      <c r="A14087" t="inlineStr">
        <is>
          <t>playing darts</t>
        </is>
      </c>
      <c r="B14087" t="inlineStr">
        <is>
          <t>Day in the life of a professional dart player</t>
        </is>
      </c>
      <c r="C14087"/>
      <c r="D14087"/>
      <c r="E14087" t="inlineStr">
        <is>
          <t>https://www.youtube.com/results?search_query=Day+in+the+life+of+a+professional+dart+player&amp;sp=EgQgAXAB</t>
        </is>
      </c>
    </row>
    <row r="14088" ht="25.5" customHeight="1">
      <c r="A14088" t="inlineStr">
        <is>
          <t>playing darts</t>
        </is>
      </c>
      <c r="B14088" t="inlineStr">
        <is>
          <t>Essential skills for playing darts</t>
        </is>
      </c>
      <c r="C14088"/>
      <c r="D14088"/>
      <c r="E14088" t="inlineStr">
        <is>
          <t>https://www.youtube.com/results?search_query=Essential+skills+for+playing+darts&amp;sp=EgQgAXAB</t>
        </is>
      </c>
    </row>
    <row r="14089" ht="25.5" customHeight="1">
      <c r="A14089" t="inlineStr">
        <is>
          <t>playing darts</t>
        </is>
      </c>
      <c r="B14089" t="inlineStr">
        <is>
          <t>Different dart games and how to play them</t>
        </is>
      </c>
      <c r="C14089"/>
      <c r="D14089"/>
      <c r="E14089" t="inlineStr">
        <is>
          <t>https://www.youtube.com/results?search_query=Different+dart+games+and+how+to+play+them&amp;sp=EgQgAXAB</t>
        </is>
      </c>
    </row>
    <row r="14090" ht="25.5" customHeight="1">
      <c r="A14090" t="inlineStr">
        <is>
          <t>playing darts</t>
        </is>
      </c>
      <c r="B14090" t="inlineStr">
        <is>
          <t>Instructional video on dart throwing techniques</t>
        </is>
      </c>
      <c r="C14090"/>
      <c r="D14090"/>
      <c r="E14090" t="inlineStr">
        <is>
          <t>https://www.youtube.com/results?search_query=Instructional+video+on+dart+throwing+techniques&amp;sp=EgQgAXAB</t>
        </is>
      </c>
    </row>
    <row r="14091" ht="25.5" customHeight="1">
      <c r="A14091" t="inlineStr">
        <is>
          <t>playing darts</t>
        </is>
      </c>
      <c r="B14091" t="inlineStr">
        <is>
          <t>Improving your dart playing: tips and tricks</t>
        </is>
      </c>
      <c r="C14091"/>
      <c r="D14091"/>
      <c r="E14091" t="inlineStr">
        <is>
          <t>https://www.youtube.com/results?search_query=Improving+your+dart+playing:+tips+and+tricks&amp;sp=EgQgAXAB</t>
        </is>
      </c>
    </row>
    <row r="14092" ht="25.5" customHeight="1">
      <c r="A14092" t="inlineStr">
        <is>
          <t>playing darts</t>
        </is>
      </c>
      <c r="B14092" t="inlineStr">
        <is>
          <t>How to practice playing darts at home</t>
        </is>
      </c>
      <c r="C14092"/>
      <c r="D14092"/>
      <c r="E14092" t="inlineStr">
        <is>
          <t>https://www.youtube.com/results?search_query=How+to+practice+playing+darts+at+home&amp;sp=EgQgAXAB</t>
        </is>
      </c>
    </row>
    <row r="14093" ht="25.5" customHeight="1">
      <c r="A14093" t="inlineStr">
        <is>
          <t>playing darts</t>
        </is>
      </c>
      <c r="B14093" t="inlineStr">
        <is>
          <t>Playing darts for fun: casual games walkthrough.</t>
        </is>
      </c>
      <c r="C14093"/>
      <c r="D14093"/>
      <c r="E14093" t="inlineStr">
        <is>
          <t>https://www.youtube.com/results?search_query=Playing+darts+for+fun:+casual+games+walkthrough.&amp;sp=EgQgAXAB</t>
        </is>
      </c>
    </row>
    <row r="14094" ht="25.5" customHeight="1">
      <c r="A14094" t="inlineStr">
        <is>
          <t>playing cricket</t>
        </is>
      </c>
      <c r="B14094" t="inlineStr">
        <is>
          <t>How to play cricket for beginners</t>
        </is>
      </c>
      <c r="C14094"/>
      <c r="D14094"/>
      <c r="E14094" t="inlineStr">
        <is>
          <t>https://www.youtube.com/results?search_query=How+to+play+cricket+for+beginners&amp;sp=EgQgAXAB</t>
        </is>
      </c>
    </row>
    <row r="14095" ht="25.5" customHeight="1">
      <c r="A14095" t="inlineStr">
        <is>
          <t>playing cricket</t>
        </is>
      </c>
      <c r="B14095" t="inlineStr">
        <is>
          <t>Basic rules of playing cricket</t>
        </is>
      </c>
      <c r="C14095"/>
      <c r="D14095"/>
      <c r="E14095" t="inlineStr">
        <is>
          <t>https://www.youtube.com/results?search_query=Basic+rules+of+playing+cricket&amp;sp=EgQgAXAB</t>
        </is>
      </c>
    </row>
    <row r="14096" ht="25.5" customHeight="1">
      <c r="A14096" t="inlineStr">
        <is>
          <t>playing cricket</t>
        </is>
      </c>
      <c r="B14096" t="inlineStr">
        <is>
          <t>Top tips for playing cricket</t>
        </is>
      </c>
      <c r="C14096"/>
      <c r="D14096"/>
      <c r="E14096" t="inlineStr">
        <is>
          <t>https://www.youtube.com/results?search_query=Top+tips+for+playing+cricket&amp;sp=EgQgAXAB</t>
        </is>
      </c>
    </row>
    <row r="14097" ht="25.5" customHeight="1">
      <c r="A14097" t="inlineStr">
        <is>
          <t>playing cricket</t>
        </is>
      </c>
      <c r="B14097" t="inlineStr">
        <is>
          <t>Day in the life of a professional cricket player</t>
        </is>
      </c>
      <c r="C14097"/>
      <c r="D14097"/>
      <c r="E14097" t="inlineStr">
        <is>
          <t>https://www.youtube.com/results?search_query=Day+in+the+life+of+a+professional+cricket+player&amp;sp=EgQgAXAB</t>
        </is>
      </c>
    </row>
    <row r="14098" ht="25.5" customHeight="1">
      <c r="A14098" t="inlineStr">
        <is>
          <t>playing cricket</t>
        </is>
      </c>
      <c r="B14098" t="inlineStr">
        <is>
          <t>Cricket game strategies and tactics</t>
        </is>
      </c>
      <c r="C14098"/>
      <c r="D14098"/>
      <c r="E14098" t="inlineStr">
        <is>
          <t>https://www.youtube.com/results?search_query=Cricket+game+strategies+and+tactics&amp;sp=EgQgAXAB</t>
        </is>
      </c>
    </row>
    <row r="14099" ht="25.5" customHeight="1">
      <c r="A14099" t="inlineStr">
        <is>
          <t>playing cricket</t>
        </is>
      </c>
      <c r="B14099" t="inlineStr">
        <is>
          <t>Cricket batting techniques tutorial</t>
        </is>
      </c>
      <c r="C14099"/>
      <c r="D14099"/>
      <c r="E14099" t="inlineStr">
        <is>
          <t>https://www.youtube.com/results?search_query=Cricket+batting+techniques+tutorial&amp;sp=EgQgAXAB</t>
        </is>
      </c>
    </row>
    <row r="14100" ht="25.5" customHeight="1">
      <c r="A14100" t="inlineStr">
        <is>
          <t>playing cricket</t>
        </is>
      </c>
      <c r="B14100" t="inlineStr">
        <is>
          <t>How to play cricket: bowling tips</t>
        </is>
      </c>
      <c r="C14100"/>
      <c r="D14100"/>
      <c r="E14100" t="inlineStr">
        <is>
          <t>https://www.youtube.com/results?search_query=How+to+play+cricket:+bowling+tips&amp;sp=EgQgAXAB</t>
        </is>
      </c>
    </row>
    <row r="14101" ht="25.5" customHeight="1">
      <c r="A14101" t="inlineStr">
        <is>
          <t>playing cricket</t>
        </is>
      </c>
      <c r="B14101" t="inlineStr">
        <is>
          <t>Fielding practice drills in cricket</t>
        </is>
      </c>
      <c r="C14101"/>
      <c r="D14101"/>
      <c r="E14101" t="inlineStr">
        <is>
          <t>https://www.youtube.com/results?search_query=Fielding+practice+drills+in+cricket&amp;sp=EgQgAXAB</t>
        </is>
      </c>
    </row>
    <row r="14102" ht="25.5" customHeight="1">
      <c r="A14102" t="inlineStr">
        <is>
          <t>playing cricket</t>
        </is>
      </c>
      <c r="B14102" t="inlineStr">
        <is>
          <t>Improving cricket playing skills</t>
        </is>
      </c>
      <c r="C14102"/>
      <c r="D14102"/>
      <c r="E14102" t="inlineStr">
        <is>
          <t>https://www.youtube.com/results?search_query=Improving+cricket+playing+skills&amp;sp=EgQgAXAB</t>
        </is>
      </c>
    </row>
    <row r="14103" ht="25.5" customHeight="1">
      <c r="A14103" t="inlineStr">
        <is>
          <t>playing cricket</t>
        </is>
      </c>
      <c r="B14103" t="inlineStr">
        <is>
          <t>Famous cricket matches highlights</t>
        </is>
      </c>
      <c r="C14103"/>
      <c r="D14103"/>
      <c r="E14103" t="inlineStr">
        <is>
          <t>https://www.youtube.com/results?search_query=Famous+cricket+matches+highlights&amp;sp=EgQgAXAB</t>
        </is>
      </c>
    </row>
    <row r="14104" ht="25.5" customHeight="1">
      <c r="A14104" t="inlineStr">
        <is>
          <t>playing dominoes</t>
        </is>
      </c>
      <c r="B14104" t="inlineStr">
        <is>
          <t>How to play dominoes for beginners</t>
        </is>
      </c>
      <c r="C14104"/>
      <c r="D14104"/>
      <c r="E14104" t="inlineStr">
        <is>
          <t>https://www.youtube.com/results?search_query=How+to+play+dominoes+for+beginners&amp;sp=EgQgAXAB</t>
        </is>
      </c>
    </row>
    <row r="14105" ht="25.5" customHeight="1">
      <c r="A14105" t="inlineStr">
        <is>
          <t>playing dominoes</t>
        </is>
      </c>
      <c r="B14105" t="inlineStr">
        <is>
          <t>Dominoes game strategy and tips</t>
        </is>
      </c>
      <c r="C14105"/>
      <c r="D14105"/>
      <c r="E14105" t="inlineStr">
        <is>
          <t>https://www.youtube.com/results?search_query=Dominoes+game+strategy+and+tips&amp;sp=EgQgAXAB</t>
        </is>
      </c>
    </row>
    <row r="14106" ht="25.5" customHeight="1">
      <c r="A14106" t="inlineStr">
        <is>
          <t>playing dominoes</t>
        </is>
      </c>
      <c r="B14106" t="inlineStr">
        <is>
          <t>Professional dominoes tournament</t>
        </is>
      </c>
      <c r="C14106"/>
      <c r="D14106"/>
      <c r="E14106" t="inlineStr">
        <is>
          <t>https://www.youtube.com/results?search_query=Professional+dominoes+tournament&amp;sp=EgQgAXAB</t>
        </is>
      </c>
    </row>
    <row r="14107" ht="25.5" customHeight="1">
      <c r="A14107" t="inlineStr">
        <is>
          <t>playing dominoes</t>
        </is>
      </c>
      <c r="B14107" t="inlineStr">
        <is>
          <t>Best dominoes tricks and strategies</t>
        </is>
      </c>
      <c r="C14107"/>
      <c r="D14107"/>
      <c r="E14107" t="inlineStr">
        <is>
          <t>https://www.youtube.com/results?search_query=Best+dominoes+tricks+and+strategies&amp;sp=EgQgAXAB</t>
        </is>
      </c>
    </row>
    <row r="14108" ht="25.5" customHeight="1">
      <c r="A14108" t="inlineStr">
        <is>
          <t>playing dominoes</t>
        </is>
      </c>
      <c r="B14108" t="inlineStr">
        <is>
          <t>Dominoes tutorial for advanced players</t>
        </is>
      </c>
      <c r="C14108"/>
      <c r="D14108"/>
      <c r="E14108" t="inlineStr">
        <is>
          <t>https://www.youtube.com/results?search_query=Dominoes+tutorial+for+advanced+players&amp;sp=EgQgAXAB</t>
        </is>
      </c>
    </row>
    <row r="14109" ht="25.5" customHeight="1">
      <c r="A14109" t="inlineStr">
        <is>
          <t>playing dominoes</t>
        </is>
      </c>
      <c r="B14109" t="inlineStr">
        <is>
          <t>Day in the life of a professional dominoes player</t>
        </is>
      </c>
      <c r="C14109"/>
      <c r="D14109"/>
      <c r="E14109" t="inlineStr">
        <is>
          <t>https://www.youtube.com/results?search_query=Day+in+the+life+of+a+professional+dominoes+player&amp;sp=EgQgAXAB</t>
        </is>
      </c>
    </row>
    <row r="14110" ht="25.5" customHeight="1">
      <c r="A14110" t="inlineStr">
        <is>
          <t>playing dominoes</t>
        </is>
      </c>
      <c r="B14110" t="inlineStr">
        <is>
          <t>Dominoes World Championship gameplay</t>
        </is>
      </c>
      <c r="C14110"/>
      <c r="D14110"/>
      <c r="E14110" t="inlineStr">
        <is>
          <t>https://www.youtube.com/results?search_query=Dominoes+World+Championship+gameplay&amp;sp=EgQgAXAB</t>
        </is>
      </c>
    </row>
    <row r="14111" ht="25.5" customHeight="1">
      <c r="A14111" t="inlineStr">
        <is>
          <t>playing dominoes</t>
        </is>
      </c>
      <c r="B14111" t="inlineStr">
        <is>
          <t>Practicing dominoes: techniques and drills</t>
        </is>
      </c>
      <c r="C14111"/>
      <c r="D14111"/>
      <c r="E14111" t="inlineStr">
        <is>
          <t>https://www.youtube.com/results?search_query=Practicing+dominoes:+techniques+and+drills&amp;sp=EgQgAXAB</t>
        </is>
      </c>
    </row>
    <row r="14112" ht="25.5" customHeight="1">
      <c r="A14112" t="inlineStr">
        <is>
          <t>playing dominoes</t>
        </is>
      </c>
      <c r="B14112" t="inlineStr">
        <is>
          <t>Unique ways to play dominoes</t>
        </is>
      </c>
      <c r="C14112"/>
      <c r="D14112"/>
      <c r="E14112" t="inlineStr">
        <is>
          <t>https://www.youtube.com/results?search_query=Unique+ways+to+play+dominoes&amp;sp=EgQgAXAB</t>
        </is>
      </c>
    </row>
    <row r="14113" ht="25.5" customHeight="1">
      <c r="A14113" t="inlineStr">
        <is>
          <t>playing dominoes</t>
        </is>
      </c>
      <c r="B14113" t="inlineStr">
        <is>
          <t>Realtime dominoes game with commentary</t>
        </is>
      </c>
      <c r="C14113"/>
      <c r="D14113"/>
      <c r="E14113" t="inlineStr">
        <is>
          <t>https://www.youtube.com/results?search_query=Realtime+dominoes+game+with+commentary&amp;sp=EgQgAXAB</t>
        </is>
      </c>
    </row>
    <row r="14114" ht="25.5" customHeight="1">
      <c r="A14114" t="inlineStr">
        <is>
          <t>playing field hockey</t>
        </is>
      </c>
      <c r="B14114" t="inlineStr">
        <is>
          <t>How to play field hockey for beginners</t>
        </is>
      </c>
      <c r="C14114"/>
      <c r="D14114"/>
      <c r="E14114" t="inlineStr">
        <is>
          <t>https://www.youtube.com/results?search_query=How+to+play+field+hockey+for+beginners&amp;sp=EgQgAXAB</t>
        </is>
      </c>
    </row>
    <row r="14115" ht="25.5" customHeight="1">
      <c r="A14115" t="inlineStr">
        <is>
          <t>playing field hockey</t>
        </is>
      </c>
      <c r="B14115" t="inlineStr">
        <is>
          <t>Field hockey shooting drills</t>
        </is>
      </c>
      <c r="C14115"/>
      <c r="D14115"/>
      <c r="E14115" t="inlineStr">
        <is>
          <t>https://www.youtube.com/results?search_query=Field+hockey+shooting+drills&amp;sp=EgQgAXAB</t>
        </is>
      </c>
    </row>
    <row r="14116" ht="25.5" customHeight="1">
      <c r="A14116" t="inlineStr">
        <is>
          <t>playing field hockey</t>
        </is>
      </c>
      <c r="B14116" t="inlineStr">
        <is>
          <t>Day in the life of a professional field hockey player</t>
        </is>
      </c>
      <c r="C14116"/>
      <c r="D14116"/>
      <c r="E14116" t="inlineStr">
        <is>
          <t>https://www.youtube.com/results?search_query=Day+in+the+life+of+a+professional+field+hockey+player&amp;sp=EgQgAXAB</t>
        </is>
      </c>
    </row>
    <row r="14117" ht="25.5" customHeight="1">
      <c r="A14117" t="inlineStr">
        <is>
          <t>playing field hockey</t>
        </is>
      </c>
      <c r="B14117" t="inlineStr">
        <is>
          <t>Field hockey defensive strategies</t>
        </is>
      </c>
      <c r="C14117"/>
      <c r="D14117"/>
      <c r="E14117" t="inlineStr">
        <is>
          <t>https://www.youtube.com/results?search_query=Field+hockey+defensive+strategies&amp;sp=EgQgAXAB</t>
        </is>
      </c>
    </row>
    <row r="14118" ht="25.5" customHeight="1">
      <c r="A14118" t="inlineStr">
        <is>
          <t>playing field hockey</t>
        </is>
      </c>
      <c r="B14118" t="inlineStr">
        <is>
          <t>Top field hockey matches</t>
        </is>
      </c>
      <c r="C14118"/>
      <c r="D14118"/>
      <c r="E14118" t="inlineStr">
        <is>
          <t>https://www.youtube.com/results?search_query=Top+field+hockey+matches&amp;sp=EgQgAXAB</t>
        </is>
      </c>
    </row>
    <row r="14119" ht="25.5" customHeight="1">
      <c r="A14119" t="inlineStr">
        <is>
          <t>playing field hockey</t>
        </is>
      </c>
      <c r="B14119" t="inlineStr">
        <is>
          <t>Field hockey skills and tricks tutorial</t>
        </is>
      </c>
      <c r="C14119"/>
      <c r="D14119"/>
      <c r="E14119" t="inlineStr">
        <is>
          <t>https://www.youtube.com/results?search_query=Field+hockey+skills+and+tricks+tutorial&amp;sp=EgQgAXAB</t>
        </is>
      </c>
    </row>
    <row r="14120" ht="25.5" customHeight="1">
      <c r="A14120" t="inlineStr">
        <is>
          <t>playing field hockey</t>
        </is>
      </c>
      <c r="B14120" t="inlineStr">
        <is>
          <t>Best equipment for field hockey</t>
        </is>
      </c>
      <c r="C14120"/>
      <c r="D14120"/>
      <c r="E14120" t="inlineStr">
        <is>
          <t>https://www.youtube.com/results?search_query=Best+equipment+for+field+hockey&amp;sp=EgQgAXAB</t>
        </is>
      </c>
    </row>
    <row r="14121" ht="25.5" customHeight="1">
      <c r="A14121" t="inlineStr">
        <is>
          <t>playing field hockey</t>
        </is>
      </c>
      <c r="B14121" t="inlineStr">
        <is>
          <t>Field hockey goalkeeper training</t>
        </is>
      </c>
      <c r="C14121"/>
      <c r="D14121"/>
      <c r="E14121" t="inlineStr">
        <is>
          <t>https://www.youtube.com/results?search_query=Field+hockey+goalkeeper+training&amp;sp=EgQgAXAB</t>
        </is>
      </c>
    </row>
    <row r="14122" ht="25.5" customHeight="1">
      <c r="A14122" t="inlineStr">
        <is>
          <t>playing field hockey</t>
        </is>
      </c>
      <c r="B14122" t="inlineStr">
        <is>
          <t>Fitness workout for field hockey players</t>
        </is>
      </c>
      <c r="C14122"/>
      <c r="D14122"/>
      <c r="E14122" t="inlineStr">
        <is>
          <t>https://www.youtube.com/results?search_query=Fitness+workout+for+field+hockey+players&amp;sp=EgQgAXAB</t>
        </is>
      </c>
    </row>
    <row r="14123" ht="25.5" customHeight="1">
      <c r="A14123" t="inlineStr">
        <is>
          <t>playing field hockey</t>
        </is>
      </c>
      <c r="B14123" t="inlineStr">
        <is>
          <t>History of field hockey</t>
        </is>
      </c>
      <c r="C14123"/>
      <c r="D14123"/>
      <c r="E14123" t="inlineStr">
        <is>
          <t>https://www.youtube.com/results?search_query=History+of+field+hockey&amp;sp=EgQgAXAB</t>
        </is>
      </c>
    </row>
    <row r="14124" ht="25.5" customHeight="1">
      <c r="A14124" t="inlineStr">
        <is>
          <t>playing gong</t>
        </is>
      </c>
      <c r="B14124" t="inlineStr">
        <is>
          <t>How to play gong for beginners</t>
        </is>
      </c>
      <c r="C14124"/>
      <c r="D14124"/>
      <c r="E14124" t="inlineStr">
        <is>
          <t>https://www.youtube.com/results?search_query=How+to+play+gong+for+beginners&amp;sp=EgQgAXAB</t>
        </is>
      </c>
    </row>
    <row r="14125" ht="25.5" customHeight="1">
      <c r="A14125" t="inlineStr">
        <is>
          <t>playing gong</t>
        </is>
      </c>
      <c r="B14125" t="inlineStr">
        <is>
          <t>Professional gong playing techniques</t>
        </is>
      </c>
      <c r="C14125"/>
      <c r="D14125"/>
      <c r="E14125" t="inlineStr">
        <is>
          <t>https://www.youtube.com/results?search_query=Professional+gong+playing+techniques&amp;sp=EgQgAXAB</t>
        </is>
      </c>
    </row>
    <row r="14126" ht="25.5" customHeight="1">
      <c r="A14126" t="inlineStr">
        <is>
          <t>playing gong</t>
        </is>
      </c>
      <c r="B14126" t="inlineStr">
        <is>
          <t>Day in the life of a gong player</t>
        </is>
      </c>
      <c r="C14126"/>
      <c r="D14126"/>
      <c r="E14126" t="inlineStr">
        <is>
          <t>https://www.youtube.com/results?search_query=Day+in+the+life+of+a+gong+player&amp;sp=EgQgAXAB</t>
        </is>
      </c>
    </row>
    <row r="14127" ht="25.5" customHeight="1">
      <c r="A14127" t="inlineStr">
        <is>
          <t>playing gong</t>
        </is>
      </c>
      <c r="B14127" t="inlineStr">
        <is>
          <t>Gong playing tutorial for beginners</t>
        </is>
      </c>
      <c r="C14127"/>
      <c r="D14127"/>
      <c r="E14127" t="inlineStr">
        <is>
          <t>https://www.youtube.com/results?search_query=Gong+playing+tutorial+for+beginners&amp;sp=EgQgAXAB</t>
        </is>
      </c>
    </row>
    <row r="14128" ht="25.5" customHeight="1">
      <c r="A14128" t="inlineStr">
        <is>
          <t>playing gong</t>
        </is>
      </c>
      <c r="B14128" t="inlineStr">
        <is>
          <t>Advanced techniques to play gong</t>
        </is>
      </c>
      <c r="C14128"/>
      <c r="D14128"/>
      <c r="E14128" t="inlineStr">
        <is>
          <t>https://www.youtube.com/results?search_query=Advanced+techniques+to+play+gong&amp;sp=EgQgAXAB</t>
        </is>
      </c>
    </row>
    <row r="14129" ht="25.5" customHeight="1">
      <c r="A14129" t="inlineStr">
        <is>
          <t>playing gong</t>
        </is>
      </c>
      <c r="B14129" t="inlineStr">
        <is>
          <t>Tips and tricks to play gong professionally</t>
        </is>
      </c>
      <c r="C14129"/>
      <c r="D14129"/>
      <c r="E14129" t="inlineStr">
        <is>
          <t>https://www.youtube.com/results?search_query=Tips+and+tricks+to+play+gong+professionally&amp;sp=EgQgAXAB</t>
        </is>
      </c>
    </row>
    <row r="14130" ht="25.5" customHeight="1">
      <c r="A14130" t="inlineStr">
        <is>
          <t>playing gong</t>
        </is>
      </c>
      <c r="B14130" t="inlineStr">
        <is>
          <t>Masterclass on gong playing</t>
        </is>
      </c>
      <c r="C14130"/>
      <c r="D14130"/>
      <c r="E14130" t="inlineStr">
        <is>
          <t>https://www.youtube.com/results?search_query=Masterclass+on+gong+playing&amp;sp=EgQgAXAB</t>
        </is>
      </c>
    </row>
    <row r="14131" ht="25.5" customHeight="1">
      <c r="A14131" t="inlineStr">
        <is>
          <t>playing gong</t>
        </is>
      </c>
      <c r="B14131" t="inlineStr">
        <is>
          <t>Exercises for improving gong playing skills</t>
        </is>
      </c>
      <c r="C14131"/>
      <c r="D14131"/>
      <c r="E14131" t="inlineStr">
        <is>
          <t>https://www.youtube.com/results?search_query=Exercises+for+improving+gong+playing+skills&amp;sp=EgQgAXAB</t>
        </is>
      </c>
    </row>
    <row r="14132" ht="25.5" customHeight="1">
      <c r="A14132" t="inlineStr">
        <is>
          <t>playing gong</t>
        </is>
      </c>
      <c r="B14132" t="inlineStr">
        <is>
          <t>Gong playing lessons for intermediates</t>
        </is>
      </c>
      <c r="C14132"/>
      <c r="D14132"/>
      <c r="E14132" t="inlineStr">
        <is>
          <t>https://www.youtube.com/results?search_query=Gong+playing+lessons+for+intermediates&amp;sp=EgQgAXAB</t>
        </is>
      </c>
    </row>
    <row r="14133" ht="25.5" customHeight="1">
      <c r="A14133" t="inlineStr">
        <is>
          <t>playing gong</t>
        </is>
      </c>
      <c r="B14133" t="inlineStr">
        <is>
          <t>History of gong playing and instructions.</t>
        </is>
      </c>
      <c r="C14133"/>
      <c r="D14133"/>
      <c r="E14133" t="inlineStr">
        <is>
          <t>https://www.youtube.com/results?search_query=History+of+gong+playing+and+instructions.&amp;sp=EgQgAXAB</t>
        </is>
      </c>
    </row>
    <row r="14134" ht="25.5" customHeight="1">
      <c r="A14134" t="inlineStr">
        <is>
          <t>cheering</t>
        </is>
      </c>
      <c r="B14134" t="inlineStr">
        <is>
          <t>How to learn cheering for beginners</t>
        </is>
      </c>
      <c r="C14134"/>
      <c r="D14134"/>
      <c r="E14134" t="inlineStr">
        <is>
          <t>https://www.youtube.com/results?search_query=How+to+learn+cheering+for+beginners&amp;sp=EgQgAXAB</t>
        </is>
      </c>
    </row>
    <row r="14135" ht="25.5" customHeight="1">
      <c r="A14135" t="inlineStr">
        <is>
          <t>cheering</t>
        </is>
      </c>
      <c r="B14135" t="inlineStr">
        <is>
          <t>Basic cheering routines for cheerleaders</t>
        </is>
      </c>
      <c r="C14135"/>
      <c r="D14135"/>
      <c r="E14135" t="inlineStr">
        <is>
          <t>https://www.youtube.com/results?search_query=Basic+cheering+routines+for+cheerleaders&amp;sp=EgQgAXAB</t>
        </is>
      </c>
    </row>
    <row r="14136" ht="25.5" customHeight="1">
      <c r="A14136" t="inlineStr">
        <is>
          <t>cheering</t>
        </is>
      </c>
      <c r="B14136" t="inlineStr">
        <is>
          <t>Day in the life of a cheerleader</t>
        </is>
      </c>
      <c r="C14136"/>
      <c r="D14136"/>
      <c r="E14136" t="inlineStr">
        <is>
          <t>https://www.youtube.com/results?search_query=Day+in+the+life+of+a+cheerleader&amp;sp=EgQgAXAB</t>
        </is>
      </c>
    </row>
    <row r="14137" ht="25.5" customHeight="1">
      <c r="A14137" t="inlineStr">
        <is>
          <t>cheering</t>
        </is>
      </c>
      <c r="B14137" t="inlineStr">
        <is>
          <t>Professional cheering competitions highlights</t>
        </is>
      </c>
      <c r="C14137"/>
      <c r="D14137"/>
      <c r="E14137" t="inlineStr">
        <is>
          <t>https://www.youtube.com/results?search_query=Professional+cheering+competitions+highlights&amp;sp=EgQgAXAB</t>
        </is>
      </c>
    </row>
    <row r="14138" ht="25.5" customHeight="1">
      <c r="A14138" t="inlineStr">
        <is>
          <t>cheering</t>
        </is>
      </c>
      <c r="B14138" t="inlineStr">
        <is>
          <t>Cheering stunt tutorials</t>
        </is>
      </c>
      <c r="C14138"/>
      <c r="D14138"/>
      <c r="E14138" t="inlineStr">
        <is>
          <t>https://www.youtube.com/results?search_query=Cheering+stunt+tutorials&amp;sp=EgQgAXAB</t>
        </is>
      </c>
    </row>
    <row r="14139" ht="25.5" customHeight="1">
      <c r="A14139" t="inlineStr">
        <is>
          <t>cheering</t>
        </is>
      </c>
      <c r="B14139" t="inlineStr">
        <is>
          <t>Cheering routine workouts for fitness</t>
        </is>
      </c>
      <c r="C14139"/>
      <c r="D14139"/>
      <c r="E14139" t="inlineStr">
        <is>
          <t>https://www.youtube.com/results?search_query=Cheering+routine+workouts+for+fitness&amp;sp=EgQgAXAB</t>
        </is>
      </c>
    </row>
    <row r="14140" ht="25.5" customHeight="1">
      <c r="A14140" t="inlineStr">
        <is>
          <t>cheering</t>
        </is>
      </c>
      <c r="B14140" t="inlineStr">
        <is>
          <t>Homemade chants for cheering</t>
        </is>
      </c>
      <c r="C14140"/>
      <c r="D14140"/>
      <c r="E14140" t="inlineStr">
        <is>
          <t>https://www.youtube.com/results?search_query=Homemade+chants+for+cheering&amp;sp=EgQgAXAB</t>
        </is>
      </c>
    </row>
    <row r="14141" ht="25.5" customHeight="1">
      <c r="A14141" t="inlineStr">
        <is>
          <t>cheering</t>
        </is>
      </c>
      <c r="B14141" t="inlineStr">
        <is>
          <t>How to cheerlead in high school sports</t>
        </is>
      </c>
      <c r="C14141"/>
      <c r="D14141"/>
      <c r="E14141" t="inlineStr">
        <is>
          <t>https://www.youtube.com/results?search_query=How+to+cheerlead+in+high+school+sports&amp;sp=EgQgAXAB</t>
        </is>
      </c>
    </row>
    <row r="14142" ht="25.5" customHeight="1">
      <c r="A14142" t="inlineStr">
        <is>
          <t>cheering</t>
        </is>
      </c>
      <c r="B14142" t="inlineStr">
        <is>
          <t>Tips to improve your cheering skills</t>
        </is>
      </c>
      <c r="C14142"/>
      <c r="D14142"/>
      <c r="E14142" t="inlineStr">
        <is>
          <t>https://www.youtube.com/results?search_query=Tips+to+improve+your+cheering+skills&amp;sp=EgQgAXAB</t>
        </is>
      </c>
    </row>
    <row r="14143" ht="25.5" customHeight="1">
      <c r="A14143" t="inlineStr">
        <is>
          <t>cheering</t>
        </is>
      </c>
      <c r="B14143" t="inlineStr">
        <is>
          <t>The science behind successful cheering</t>
        </is>
      </c>
      <c r="C14143"/>
      <c r="D14143"/>
      <c r="E14143" t="inlineStr">
        <is>
          <t>https://www.youtube.com/results?search_query=The+science+behind+successful+cheering&amp;sp=EgQgAXAB</t>
        </is>
      </c>
    </row>
    <row r="14144" ht="25.5" customHeight="1">
      <c r="A14144" t="inlineStr">
        <is>
          <t>playing ice hockey</t>
        </is>
      </c>
      <c r="B14144" t="inlineStr">
        <is>
          <t>Learn how to play ice hockey for beginners</t>
        </is>
      </c>
      <c r="C14144"/>
      <c r="D14144"/>
      <c r="E14144" t="inlineStr">
        <is>
          <t>https://www.youtube.com/results?search_query=Learn+how+to+play+ice+hockey+for+beginners&amp;sp=EgQgAXAB</t>
        </is>
      </c>
    </row>
    <row r="14145" ht="25.5" customHeight="1">
      <c r="A14145" t="inlineStr">
        <is>
          <t>playing ice hockey</t>
        </is>
      </c>
      <c r="B14145" t="inlineStr">
        <is>
          <t>Ice hockey training techniques</t>
        </is>
      </c>
      <c r="C14145"/>
      <c r="D14145"/>
      <c r="E14145" t="inlineStr">
        <is>
          <t>https://www.youtube.com/results?search_query=Ice+hockey+training+techniques&amp;sp=EgQgAXAB</t>
        </is>
      </c>
    </row>
    <row r="14146" ht="25.5" customHeight="1">
      <c r="A14146" t="inlineStr">
        <is>
          <t>playing ice hockey</t>
        </is>
      </c>
      <c r="B14146" t="inlineStr">
        <is>
          <t>Ice hockey rules and strategies explained</t>
        </is>
      </c>
      <c r="C14146"/>
      <c r="D14146"/>
      <c r="E14146" t="inlineStr">
        <is>
          <t>https://www.youtube.com/results?search_query=Ice+hockey+rules+and+strategies+explained&amp;sp=EgQgAXAB</t>
        </is>
      </c>
    </row>
    <row r="14147" ht="25.5" customHeight="1">
      <c r="A14147" t="inlineStr">
        <is>
          <t>playing ice hockey</t>
        </is>
      </c>
      <c r="B14147" t="inlineStr">
        <is>
          <t>Improving ice hockey skills</t>
        </is>
      </c>
      <c r="C14147"/>
      <c r="D14147"/>
      <c r="E14147" t="inlineStr">
        <is>
          <t>https://www.youtube.com/results?search_query=Improving+ice+hockey+skills&amp;sp=EgQgAXAB</t>
        </is>
      </c>
    </row>
    <row r="14148" ht="25.5" customHeight="1">
      <c r="A14148" t="inlineStr">
        <is>
          <t>playing ice hockey</t>
        </is>
      </c>
      <c r="B14148" t="inlineStr">
        <is>
          <t>Ice hockey game high intensity plays</t>
        </is>
      </c>
      <c r="C14148"/>
      <c r="D14148"/>
      <c r="E14148" t="inlineStr">
        <is>
          <t>https://www.youtube.com/results?search_query=Ice+hockey+game+high+intensity+plays&amp;sp=EgQgAXAB</t>
        </is>
      </c>
    </row>
    <row r="14149" ht="25.5" customHeight="1">
      <c r="A14149" t="inlineStr">
        <is>
          <t>playing ice hockey</t>
        </is>
      </c>
      <c r="B14149" t="inlineStr">
        <is>
          <t>Day in the life of a professional ice hockey player</t>
        </is>
      </c>
      <c r="C14149"/>
      <c r="D14149"/>
      <c r="E14149" t="inlineStr">
        <is>
          <t>https://www.youtube.com/results?search_query=Day+in+the+life+of+a+professional+ice+hockey+player&amp;sp=EgQgAXAB</t>
        </is>
      </c>
    </row>
    <row r="14150" ht="25.5" customHeight="1">
      <c r="A14150" t="inlineStr">
        <is>
          <t>playing ice hockey</t>
        </is>
      </c>
      <c r="B14150" t="inlineStr">
        <is>
          <t>Firsttimer's guide to playing ice hockey</t>
        </is>
      </c>
      <c r="C14150"/>
      <c r="D14150"/>
      <c r="E14150" t="inlineStr">
        <is>
          <t>https://www.youtube.com/results?search_query=Firsttimer's+guide+to+playing+ice+hockey&amp;sp=EgQgAXAB</t>
        </is>
      </c>
    </row>
    <row r="14151" ht="25.5" customHeight="1">
      <c r="A14151" t="inlineStr">
        <is>
          <t>playing ice hockey</t>
        </is>
      </c>
      <c r="B14151" t="inlineStr">
        <is>
          <t>Drills for enhancing ice hockey playing skills</t>
        </is>
      </c>
      <c r="C14151"/>
      <c r="D14151"/>
      <c r="E14151" t="inlineStr">
        <is>
          <t>https://www.youtube.com/results?search_query=Drills+for+enhancing+ice+hockey+playing+skills&amp;sp=EgQgAXAB</t>
        </is>
      </c>
    </row>
    <row r="14152" ht="25.5" customHeight="1">
      <c r="A14152" t="inlineStr">
        <is>
          <t>playing ice hockey</t>
        </is>
      </c>
      <c r="B14152" t="inlineStr">
        <is>
          <t>Professional ice hockey matches highlights</t>
        </is>
      </c>
      <c r="C14152"/>
      <c r="D14152"/>
      <c r="E14152" t="inlineStr">
        <is>
          <t>https://www.youtube.com/results?search_query=Professional+ice+hockey+matches+highlights&amp;sp=EgQgAXAB</t>
        </is>
      </c>
    </row>
    <row r="14153" ht="25.5" customHeight="1">
      <c r="A14153" t="inlineStr">
        <is>
          <t>playing ice hockey</t>
        </is>
      </c>
      <c r="B14153" t="inlineStr">
        <is>
          <t>How to improve your ice hockey shot</t>
        </is>
      </c>
      <c r="C14153"/>
      <c r="D14153"/>
      <c r="E14153" t="inlineStr">
        <is>
          <t>https://www.youtube.com/results?search_query=How+to+improve+your+ice+hockey+shot&amp;sp=EgQgAXAB</t>
        </is>
      </c>
    </row>
    <row r="14154" ht="25.5" customHeight="1">
      <c r="A14154" t="inlineStr">
        <is>
          <t>playing harp</t>
        </is>
      </c>
      <c r="B14154" t="inlineStr">
        <is>
          <t>How to play the harp for beginners</t>
        </is>
      </c>
      <c r="C14154"/>
      <c r="D14154"/>
      <c r="E14154" t="inlineStr">
        <is>
          <t>https://www.youtube.com/results?search_query=How+to+play+the+harp+for+beginners&amp;sp=EgQgAXAB</t>
        </is>
      </c>
    </row>
    <row r="14155" ht="25.5" customHeight="1">
      <c r="A14155" t="inlineStr">
        <is>
          <t>playing harp</t>
        </is>
      </c>
      <c r="B14155" t="inlineStr">
        <is>
          <t>Best techniques for playing the harp</t>
        </is>
      </c>
      <c r="C14155"/>
      <c r="D14155"/>
      <c r="E14155" t="inlineStr">
        <is>
          <t>https://www.youtube.com/results?search_query=Best+techniques+for+playing+the+harp&amp;sp=EgQgAXAB</t>
        </is>
      </c>
    </row>
    <row r="14156" ht="25.5" customHeight="1">
      <c r="A14156" t="inlineStr">
        <is>
          <t>playing harp</t>
        </is>
      </c>
      <c r="B14156" t="inlineStr">
        <is>
          <t>Masterclass on harp playing</t>
        </is>
      </c>
      <c r="C14156"/>
      <c r="D14156"/>
      <c r="E14156" t="inlineStr">
        <is>
          <t>https://www.youtube.com/results?search_query=Masterclass+on+harp+playing&amp;sp=EgQgAXAB</t>
        </is>
      </c>
    </row>
    <row r="14157" ht="25.5" customHeight="1">
      <c r="A14157" t="inlineStr">
        <is>
          <t>playing harp</t>
        </is>
      </c>
      <c r="B14157" t="inlineStr">
        <is>
          <t>Day in the life of a professional harpist</t>
        </is>
      </c>
      <c r="C14157"/>
      <c r="D14157"/>
      <c r="E14157" t="inlineStr">
        <is>
          <t>https://www.youtube.com/results?search_query=Day+in+the+life+of+a+professional+harpist&amp;sp=EgQgAXAB</t>
        </is>
      </c>
    </row>
    <row r="14158" ht="25.5" customHeight="1">
      <c r="A14158" t="inlineStr">
        <is>
          <t>playing harp</t>
        </is>
      </c>
      <c r="B14158" t="inlineStr">
        <is>
          <t>Reading sheet music for the harp</t>
        </is>
      </c>
      <c r="C14158"/>
      <c r="D14158"/>
      <c r="E14158" t="inlineStr">
        <is>
          <t>https://www.youtube.com/results?search_query=Reading+sheet+music+for+the+harp&amp;sp=EgQgAXAB</t>
        </is>
      </c>
    </row>
    <row r="14159" ht="25.5" customHeight="1">
      <c r="A14159" t="inlineStr">
        <is>
          <t>playing harp</t>
        </is>
      </c>
      <c r="B14159" t="inlineStr">
        <is>
          <t>Harmonics on harp: how to master them</t>
        </is>
      </c>
      <c r="C14159"/>
      <c r="D14159"/>
      <c r="E14159" t="inlineStr">
        <is>
          <t>https://www.youtube.com/results?search_query=Harmonics+on+harp:+how+to+master+them&amp;sp=EgQgAXAB</t>
        </is>
      </c>
    </row>
    <row r="14160" ht="25.5" customHeight="1">
      <c r="A14160" t="inlineStr">
        <is>
          <t>playing harp</t>
        </is>
      </c>
      <c r="B14160" t="inlineStr">
        <is>
          <t>Improving finger technique in harp playing</t>
        </is>
      </c>
      <c r="C14160"/>
      <c r="D14160"/>
      <c r="E14160" t="inlineStr">
        <is>
          <t>https://www.youtube.com/results?search_query=Improving+finger+technique+in+harp+playing&amp;sp=EgQgAXAB</t>
        </is>
      </c>
    </row>
    <row r="14161" ht="25.5" customHeight="1">
      <c r="A14161" t="inlineStr">
        <is>
          <t>playing harp</t>
        </is>
      </c>
      <c r="B14161" t="inlineStr">
        <is>
          <t>Beginner's guide to tuning a harp</t>
        </is>
      </c>
      <c r="C14161"/>
      <c r="D14161"/>
      <c r="E14161" t="inlineStr">
        <is>
          <t>https://www.youtube.com/results?search_query=Beginner's+guide+to+tuning+a+harp&amp;sp=EgQgAXAB</t>
        </is>
      </c>
    </row>
    <row r="14162" ht="25.5" customHeight="1">
      <c r="A14162" t="inlineStr">
        <is>
          <t>playing harp</t>
        </is>
      </c>
      <c r="B14162" t="inlineStr">
        <is>
          <t>Classical pieces to start with on the harp</t>
        </is>
      </c>
      <c r="C14162"/>
      <c r="D14162"/>
      <c r="E14162" t="inlineStr">
        <is>
          <t>https://www.youtube.com/results?search_query=Classical+pieces+to+start+with+on+the+harp&amp;sp=EgQgAXAB</t>
        </is>
      </c>
    </row>
    <row r="14163" ht="25.5" customHeight="1">
      <c r="A14163" t="inlineStr">
        <is>
          <t>playing harp</t>
        </is>
      </c>
      <c r="B14163" t="inlineStr">
        <is>
          <t>Harpist performance with orchestra.</t>
        </is>
      </c>
      <c r="C14163"/>
      <c r="D14163"/>
      <c r="E14163" t="inlineStr">
        <is>
          <t>https://www.youtube.com/results?search_query=Harpist+performance+with+orchestra.&amp;sp=EgQgAXAB</t>
        </is>
      </c>
    </row>
    <row r="14164" ht="25.5" customHeight="1">
      <c r="A14164" t="inlineStr">
        <is>
          <t>playing hand clapping games</t>
        </is>
      </c>
      <c r="B14164" t="inlineStr">
        <is>
          <t>How to play popular hand clapping games</t>
        </is>
      </c>
      <c r="C14164"/>
      <c r="D14164"/>
      <c r="E14164" t="inlineStr">
        <is>
          <t>https://www.youtube.com/results?search_query=How+to+play+popular+hand+clapping+games&amp;sp=EgQgAXAB</t>
        </is>
      </c>
    </row>
    <row r="14165" ht="25.5" customHeight="1">
      <c r="A14165" t="inlineStr">
        <is>
          <t>playing hand clapping games</t>
        </is>
      </c>
      <c r="B14165" t="inlineStr">
        <is>
          <t>Hand clapping games for kids tutorial</t>
        </is>
      </c>
      <c r="C14165"/>
      <c r="D14165"/>
      <c r="E14165" t="inlineStr">
        <is>
          <t>https://www.youtube.com/results?search_query=Hand+clapping+games+for+kids+tutorial&amp;sp=EgQgAXAB</t>
        </is>
      </c>
    </row>
    <row r="14166" ht="25.5" customHeight="1">
      <c r="A14166" t="inlineStr">
        <is>
          <t>playing hand clapping games</t>
        </is>
      </c>
      <c r="B14166" t="inlineStr">
        <is>
          <t>Day in the life of hand clapping games player</t>
        </is>
      </c>
      <c r="C14166"/>
      <c r="D14166"/>
      <c r="E14166" t="inlineStr">
        <is>
          <t>https://www.youtube.com/results?search_query=Day+in+the+life+of+hand+clapping+games+player&amp;sp=EgQgAXAB</t>
        </is>
      </c>
    </row>
    <row r="14167" ht="25.5" customHeight="1">
      <c r="A14167" t="inlineStr">
        <is>
          <t>playing hand clapping games</t>
        </is>
      </c>
      <c r="B14167" t="inlineStr">
        <is>
          <t>Easy to learn hand clapping games</t>
        </is>
      </c>
      <c r="C14167"/>
      <c r="D14167"/>
      <c r="E14167" t="inlineStr">
        <is>
          <t>https://www.youtube.com/results?search_query=Easy+to+learn+hand+clapping+games&amp;sp=EgQgAXAB</t>
        </is>
      </c>
    </row>
    <row r="14168" ht="25.5" customHeight="1">
      <c r="A14168" t="inlineStr">
        <is>
          <t>playing hand clapping games</t>
        </is>
      </c>
      <c r="B14168" t="inlineStr">
        <is>
          <t>Step by step hand clapping games instructions</t>
        </is>
      </c>
      <c r="C14168"/>
      <c r="D14168"/>
      <c r="E14168" t="inlineStr">
        <is>
          <t>https://www.youtube.com/results?search_query=Step+by+step+hand+clapping+games+instructions&amp;sp=EgQgAXAB</t>
        </is>
      </c>
    </row>
    <row r="14169" ht="25.5" customHeight="1">
      <c r="A14169" t="inlineStr">
        <is>
          <t>playing hand clapping games</t>
        </is>
      </c>
      <c r="B14169" t="inlineStr">
        <is>
          <t>Hand clapping games for beginners tutorial</t>
        </is>
      </c>
      <c r="C14169"/>
      <c r="D14169"/>
      <c r="E14169" t="inlineStr">
        <is>
          <t>https://www.youtube.com/results?search_query=Hand+clapping+games+for+beginners+tutorial&amp;sp=EgQgAXAB</t>
        </is>
      </c>
    </row>
    <row r="14170" ht="25.5" customHeight="1">
      <c r="A14170" t="inlineStr">
        <is>
          <t>playing hand clapping games</t>
        </is>
      </c>
      <c r="B14170" t="inlineStr">
        <is>
          <t>Professional hand clapping games performance</t>
        </is>
      </c>
      <c r="C14170"/>
      <c r="D14170"/>
      <c r="E14170" t="inlineStr">
        <is>
          <t>https://www.youtube.com/results?search_query=Professional+hand+clapping+games+performance&amp;sp=EgQgAXAB</t>
        </is>
      </c>
    </row>
    <row r="14171" ht="25.5" customHeight="1">
      <c r="A14171" t="inlineStr">
        <is>
          <t>playing hand clapping games</t>
        </is>
      </c>
      <c r="B14171" t="inlineStr">
        <is>
          <t>Hand clapping games from around the world</t>
        </is>
      </c>
      <c r="C14171"/>
      <c r="D14171"/>
      <c r="E14171" t="inlineStr">
        <is>
          <t>https://www.youtube.com/results?search_query=Hand+clapping+games+from+around+the+world&amp;sp=EgQgAXAB</t>
        </is>
      </c>
    </row>
    <row r="14172" ht="25.5" customHeight="1">
      <c r="A14172" t="inlineStr">
        <is>
          <t>playing hand clapping games</t>
        </is>
      </c>
      <c r="B14172" t="inlineStr">
        <is>
          <t>Interactive hand clapping games in group settings</t>
        </is>
      </c>
      <c r="C14172"/>
      <c r="D14172"/>
      <c r="E14172" t="inlineStr">
        <is>
          <t>https://www.youtube.com/results?search_query=Interactive+hand+clapping+games+in+group+settings&amp;sp=EgQgAXAB</t>
        </is>
      </c>
    </row>
    <row r="14173" ht="25.5" customHeight="1">
      <c r="A14173" t="inlineStr">
        <is>
          <t>playing hand clapping games</t>
        </is>
      </c>
      <c r="B14173" t="inlineStr">
        <is>
          <t>Fly High, Hand Clapping Games superb performance</t>
        </is>
      </c>
      <c r="C14173"/>
      <c r="D14173"/>
      <c r="E14173" t="inlineStr">
        <is>
          <t>https://www.youtube.com/results?search_query=Fly+High, +Hand+Clapping+Games+superb+performance&amp;sp=EgQgAXAB</t>
        </is>
      </c>
    </row>
    <row r="14174" ht="25.5" customHeight="1">
      <c r="A14174" t="inlineStr">
        <is>
          <t>playing marbles</t>
        </is>
      </c>
      <c r="B14174" t="inlineStr">
        <is>
          <t>How to play marbles for beginners</t>
        </is>
      </c>
      <c r="C14174"/>
      <c r="D14174"/>
      <c r="E14174" t="inlineStr">
        <is>
          <t>https://www.youtube.com/results?search_query=How+to+play+marbles+for+beginners&amp;sp=EgQgAXAB</t>
        </is>
      </c>
    </row>
    <row r="14175" ht="25.5" customHeight="1">
      <c r="A14175" t="inlineStr">
        <is>
          <t>playing marbles</t>
        </is>
      </c>
      <c r="B14175" t="inlineStr">
        <is>
          <t>Playing marbles championship games</t>
        </is>
      </c>
      <c r="C14175"/>
      <c r="D14175"/>
      <c r="E14175" t="inlineStr">
        <is>
          <t>https://www.youtube.com/results?search_query=Playing+marbles+championship+games&amp;sp=EgQgAXAB</t>
        </is>
      </c>
    </row>
    <row r="14176" ht="25.5" customHeight="1">
      <c r="A14176" t="inlineStr">
        <is>
          <t>playing marbles</t>
        </is>
      </c>
      <c r="B14176" t="inlineStr">
        <is>
          <t>Day in the life of a professional marble player</t>
        </is>
      </c>
      <c r="C14176"/>
      <c r="D14176"/>
      <c r="E14176" t="inlineStr">
        <is>
          <t>https://www.youtube.com/results?search_query=Day+in+the+life+of+a+professional+marble+player&amp;sp=EgQgAXAB</t>
        </is>
      </c>
    </row>
    <row r="14177" ht="25.5" customHeight="1">
      <c r="A14177" t="inlineStr">
        <is>
          <t>playing marbles</t>
        </is>
      </c>
      <c r="B14177" t="inlineStr">
        <is>
          <t>Popular marble games and how to play them</t>
        </is>
      </c>
      <c r="C14177"/>
      <c r="D14177"/>
      <c r="E14177" t="inlineStr">
        <is>
          <t>https://www.youtube.com/results?search_query=Popular+marble+games+and+how+to+play+them&amp;sp=EgQgAXAB</t>
        </is>
      </c>
    </row>
    <row r="14178" ht="25.5" customHeight="1">
      <c r="A14178" t="inlineStr">
        <is>
          <t>playing marbles</t>
        </is>
      </c>
      <c r="B14178" t="inlineStr">
        <is>
          <t>Different types of marbles for gaming and how to use them</t>
        </is>
      </c>
      <c r="C14178"/>
      <c r="D14178"/>
      <c r="E14178" t="inlineStr">
        <is>
          <t>https://www.youtube.com/results?search_query=Different+types+of+marbles+for+gaming+and+how+to+use+them&amp;sp=EgQgAXAB</t>
        </is>
      </c>
    </row>
    <row r="14179" ht="25.5" customHeight="1">
      <c r="A14179" t="inlineStr">
        <is>
          <t>playing marbles</t>
        </is>
      </c>
      <c r="B14179" t="inlineStr">
        <is>
          <t>Mastering the art of playing marbles</t>
        </is>
      </c>
      <c r="C14179"/>
      <c r="D14179"/>
      <c r="E14179" t="inlineStr">
        <is>
          <t>https://www.youtube.com/results?search_query=Mastering+the+art+of+playing+marbles&amp;sp=EgQgAXAB</t>
        </is>
      </c>
    </row>
    <row r="14180" ht="25.5" customHeight="1">
      <c r="A14180" t="inlineStr">
        <is>
          <t>playing marbles</t>
        </is>
      </c>
      <c r="B14180" t="inlineStr">
        <is>
          <t>Historical background of playing marbles</t>
        </is>
      </c>
      <c r="C14180"/>
      <c r="D14180"/>
      <c r="E14180" t="inlineStr">
        <is>
          <t>https://www.youtube.com/results?search_query=Historical+background+of+playing+marbles&amp;sp=EgQgAXAB</t>
        </is>
      </c>
    </row>
    <row r="14181" ht="25.5" customHeight="1">
      <c r="A14181" t="inlineStr">
        <is>
          <t>playing marbles</t>
        </is>
      </c>
      <c r="B14181" t="inlineStr">
        <is>
          <t>DIY homemade marble game set tutorial</t>
        </is>
      </c>
      <c r="C14181"/>
      <c r="D14181"/>
      <c r="E14181" t="inlineStr">
        <is>
          <t>https://www.youtube.com/results?search_query=DIY+homemade+marble+game+set+tutorial&amp;sp=EgQgAXAB</t>
        </is>
      </c>
    </row>
    <row r="14182" ht="25.5" customHeight="1">
      <c r="A14182" t="inlineStr">
        <is>
          <t>playing marbles</t>
        </is>
      </c>
      <c r="B14182" t="inlineStr">
        <is>
          <t>Playing marbles tricks and tips for winning</t>
        </is>
      </c>
      <c r="C14182"/>
      <c r="D14182"/>
      <c r="E14182" t="inlineStr">
        <is>
          <t>https://www.youtube.com/results?search_query=Playing+marbles+tricks+and+tips+for+winning&amp;sp=EgQgAXAB</t>
        </is>
      </c>
    </row>
    <row r="14183" ht="25.5" customHeight="1">
      <c r="A14183" t="inlineStr">
        <is>
          <t>playing marbles</t>
        </is>
      </c>
      <c r="B14183" t="inlineStr">
        <is>
          <t>Physics behind the game of playing marbles</t>
        </is>
      </c>
      <c r="C14183"/>
      <c r="D14183"/>
      <c r="E14183" t="inlineStr">
        <is>
          <t>https://www.youtube.com/results?search_query=Physics+behind+the+game+of+playing+marbles&amp;sp=EgQgAXAB</t>
        </is>
      </c>
    </row>
    <row r="14184" ht="25.5" customHeight="1">
      <c r="A14184" t="inlineStr">
        <is>
          <t>playing kickball</t>
        </is>
      </c>
      <c r="B14184" t="inlineStr">
        <is>
          <t>How to play kickball for beginners</t>
        </is>
      </c>
      <c r="C14184"/>
      <c r="D14184"/>
      <c r="E14184" t="inlineStr">
        <is>
          <t>https://www.youtube.com/results?search_query=How+to+play+kickball+for+beginners&amp;sp=EgQgAXAB</t>
        </is>
      </c>
    </row>
    <row r="14185" ht="25.5" customHeight="1">
      <c r="A14185" t="inlineStr">
        <is>
          <t>playing kickball</t>
        </is>
      </c>
      <c r="B14185" t="inlineStr">
        <is>
          <t>Kickball game rules and regulations</t>
        </is>
      </c>
      <c r="C14185"/>
      <c r="D14185"/>
      <c r="E14185" t="inlineStr">
        <is>
          <t>https://www.youtube.com/results?search_query=Kickball+game+rules+and+regulations&amp;sp=EgQgAXAB</t>
        </is>
      </c>
    </row>
    <row r="14186" ht="25.5" customHeight="1">
      <c r="A14186" t="inlineStr">
        <is>
          <t>playing kickball</t>
        </is>
      </c>
      <c r="B14186" t="inlineStr">
        <is>
          <t>Day in the life of a professional kickball player</t>
        </is>
      </c>
      <c r="C14186"/>
      <c r="D14186"/>
      <c r="E14186" t="inlineStr">
        <is>
          <t>https://www.youtube.com/results?search_query=Day+in+the+life+of+a+professional+kickball+player&amp;sp=EgQgAXAB</t>
        </is>
      </c>
    </row>
    <row r="14187" ht="25.5" customHeight="1">
      <c r="A14187" t="inlineStr">
        <is>
          <t>playing kickball</t>
        </is>
      </c>
      <c r="B14187" t="inlineStr">
        <is>
          <t>Kickball techniques for higher score</t>
        </is>
      </c>
      <c r="C14187"/>
      <c r="D14187"/>
      <c r="E14187" t="inlineStr">
        <is>
          <t>https://www.youtube.com/results?search_query=Kickball+techniques+for+higher+score&amp;sp=EgQgAXAB</t>
        </is>
      </c>
    </row>
    <row r="14188" ht="25.5" customHeight="1">
      <c r="A14188" t="inlineStr">
        <is>
          <t>playing kickball</t>
        </is>
      </c>
      <c r="B14188" t="inlineStr">
        <is>
          <t>How to organize a kickball tournament</t>
        </is>
      </c>
      <c r="C14188"/>
      <c r="D14188"/>
      <c r="E14188" t="inlineStr">
        <is>
          <t>https://www.youtube.com/results?search_query=How+to+organize+a+kickball+tournament&amp;sp=EgQgAXAB</t>
        </is>
      </c>
    </row>
    <row r="14189" ht="25.5" customHeight="1">
      <c r="A14189" t="inlineStr">
        <is>
          <t>playing kickball</t>
        </is>
      </c>
      <c r="B14189" t="inlineStr">
        <is>
          <t>Essential skills for playing kickball</t>
        </is>
      </c>
      <c r="C14189"/>
      <c r="D14189"/>
      <c r="E14189" t="inlineStr">
        <is>
          <t>https://www.youtube.com/results?search_query=Essential+skills+for+playing+kickball&amp;sp=EgQgAXAB</t>
        </is>
      </c>
    </row>
    <row r="14190" ht="25.5" customHeight="1">
      <c r="A14190" t="inlineStr">
        <is>
          <t>playing kickball</t>
        </is>
      </c>
      <c r="B14190" t="inlineStr">
        <is>
          <t>Training tips for improving kickball game</t>
        </is>
      </c>
      <c r="C14190"/>
      <c r="D14190"/>
      <c r="E14190" t="inlineStr">
        <is>
          <t>https://www.youtube.com/results?search_query=Training+tips+for+improving+kickball+game&amp;sp=EgQgAXAB</t>
        </is>
      </c>
    </row>
    <row r="14191" ht="25.5" customHeight="1">
      <c r="A14191" t="inlineStr">
        <is>
          <t>playing kickball</t>
        </is>
      </c>
      <c r="B14191" t="inlineStr">
        <is>
          <t>Kickball game strategies to win</t>
        </is>
      </c>
      <c r="C14191"/>
      <c r="D14191"/>
      <c r="E14191" t="inlineStr">
        <is>
          <t>https://www.youtube.com/results?search_query=Kickball+game+strategies+to+win&amp;sp=EgQgAXAB</t>
        </is>
      </c>
    </row>
    <row r="14192" ht="25.5" customHeight="1">
      <c r="A14192" t="inlineStr">
        <is>
          <t>playing kickball</t>
        </is>
      </c>
      <c r="B14192" t="inlineStr">
        <is>
          <t>Kickball game full match</t>
        </is>
      </c>
      <c r="C14192"/>
      <c r="D14192"/>
      <c r="E14192" t="inlineStr">
        <is>
          <t>https://www.youtube.com/results?search_query=Kickball+game+full+match&amp;sp=EgQgAXAB</t>
        </is>
      </c>
    </row>
    <row r="14193" ht="25.5" customHeight="1">
      <c r="A14193" t="inlineStr">
        <is>
          <t>playing kickball</t>
        </is>
      </c>
      <c r="B14193" t="inlineStr">
        <is>
          <t>How to be a better kickball player</t>
        </is>
      </c>
      <c r="C14193"/>
      <c r="D14193"/>
      <c r="E14193" t="inlineStr">
        <is>
          <t>https://www.youtube.com/results?search_query=How+to+be+a+better+kickball+player&amp;sp=EgQgAXAB</t>
        </is>
      </c>
    </row>
    <row r="14194" ht="25.5" customHeight="1">
      <c r="A14194" t="inlineStr">
        <is>
          <t>playing laser tag</t>
        </is>
      </c>
      <c r="B14194" t="inlineStr">
        <is>
          <t>How to play laser tag for beginners</t>
        </is>
      </c>
      <c r="C14194"/>
      <c r="D14194"/>
      <c r="E14194" t="inlineStr">
        <is>
          <t>https://www.youtube.com/results?search_query=How+to+play+laser+tag+for+beginners&amp;sp=EgQgAXAB</t>
        </is>
      </c>
    </row>
    <row r="14195" ht="25.5" customHeight="1">
      <c r="A14195" t="inlineStr">
        <is>
          <t>playing laser tag</t>
        </is>
      </c>
      <c r="B14195" t="inlineStr">
        <is>
          <t>Best strategies for playing laser tag</t>
        </is>
      </c>
      <c r="C14195"/>
      <c r="D14195"/>
      <c r="E14195" t="inlineStr">
        <is>
          <t>https://www.youtube.com/results?search_query=Best+strategies+for+playing+laser+tag&amp;sp=EgQgAXAB</t>
        </is>
      </c>
    </row>
    <row r="14196" ht="25.5" customHeight="1">
      <c r="A14196" t="inlineStr">
        <is>
          <t>playing laser tag</t>
        </is>
      </c>
      <c r="B14196" t="inlineStr">
        <is>
          <t>Day in the life of a professional laser tag player</t>
        </is>
      </c>
      <c r="C14196"/>
      <c r="D14196"/>
      <c r="E14196" t="inlineStr">
        <is>
          <t>https://www.youtube.com/results?search_query=Day+in+the+life+of+a+professional+laser+tag+player&amp;sp=EgQgAXAB</t>
        </is>
      </c>
    </row>
    <row r="14197" ht="25.5" customHeight="1">
      <c r="A14197" t="inlineStr">
        <is>
          <t>playing laser tag</t>
        </is>
      </c>
      <c r="B14197" t="inlineStr">
        <is>
          <t>Top 10 crucial tips for playing laser tag</t>
        </is>
      </c>
      <c r="C14197"/>
      <c r="D14197"/>
      <c r="E14197" t="inlineStr">
        <is>
          <t>https://www.youtube.com/results?search_query=Top+10+crucial+tips+for+playing+laser+tag&amp;sp=EgQgAXAB</t>
        </is>
      </c>
    </row>
    <row r="14198" ht="25.5" customHeight="1">
      <c r="A14198" t="inlineStr">
        <is>
          <t>playing laser tag</t>
        </is>
      </c>
      <c r="B14198" t="inlineStr">
        <is>
          <t>Laser tag techniques and strategies</t>
        </is>
      </c>
      <c r="C14198"/>
      <c r="D14198"/>
      <c r="E14198" t="inlineStr">
        <is>
          <t>https://www.youtube.com/results?search_query=Laser+tag+techniques+and+strategies&amp;sp=EgQgAXAB</t>
        </is>
      </c>
    </row>
    <row r="14199" ht="25.5" customHeight="1">
      <c r="A14199" t="inlineStr">
        <is>
          <t>playing laser tag</t>
        </is>
      </c>
      <c r="B14199" t="inlineStr">
        <is>
          <t>Guide to winning at laser tag</t>
        </is>
      </c>
      <c r="C14199"/>
      <c r="D14199"/>
      <c r="E14199" t="inlineStr">
        <is>
          <t>https://www.youtube.com/results?search_query=Guide+to+winning+at+laser+tag&amp;sp=EgQgAXAB</t>
        </is>
      </c>
    </row>
    <row r="14200" ht="25.5" customHeight="1">
      <c r="A14200" t="inlineStr">
        <is>
          <t>playing laser tag</t>
        </is>
      </c>
      <c r="B14200" t="inlineStr">
        <is>
          <t>Boost your laser tag game with these tips</t>
        </is>
      </c>
      <c r="C14200"/>
      <c r="D14200"/>
      <c r="E14200" t="inlineStr">
        <is>
          <t>https://www.youtube.com/results?search_query=Boost+your+laser+tag+game+with+these+tips&amp;sp=EgQgAXAB</t>
        </is>
      </c>
    </row>
    <row r="14201" ht="25.5" customHeight="1">
      <c r="A14201" t="inlineStr">
        <is>
          <t>playing laser tag</t>
        </is>
      </c>
      <c r="B14201" t="inlineStr">
        <is>
          <t>Playing laser tag for the first time</t>
        </is>
      </c>
      <c r="C14201"/>
      <c r="D14201"/>
      <c r="E14201" t="inlineStr">
        <is>
          <t>https://www.youtube.com/results?search_query=Playing+laser+tag+for+the+first+time&amp;sp=EgQgAXAB</t>
        </is>
      </c>
    </row>
    <row r="14202" ht="25.5" customHeight="1">
      <c r="A14202" t="inlineStr">
        <is>
          <t>playing laser tag</t>
        </is>
      </c>
      <c r="B14202" t="inlineStr">
        <is>
          <t>How to organize a laser tag tournament</t>
        </is>
      </c>
      <c r="C14202"/>
      <c r="D14202"/>
      <c r="E14202" t="inlineStr">
        <is>
          <t>https://www.youtube.com/results?search_query=How+to+organize+a+laser+tag+tournament&amp;sp=EgQgAXAB</t>
        </is>
      </c>
    </row>
    <row r="14203" ht="25.5" customHeight="1">
      <c r="A14203" t="inlineStr">
        <is>
          <t>playing laser tag</t>
        </is>
      </c>
      <c r="B14203" t="inlineStr">
        <is>
          <t>Laser tag gameplay and scoring guide.</t>
        </is>
      </c>
      <c r="C14203"/>
      <c r="D14203"/>
      <c r="E14203" t="inlineStr">
        <is>
          <t>https://www.youtube.com/results?search_query=Laser+tag+gameplay+and+scoring+guide.&amp;sp=EgQgAXAB</t>
        </is>
      </c>
    </row>
    <row r="14204" ht="25.5" customHeight="1">
      <c r="A14204" t="inlineStr">
        <is>
          <t>playing maracas</t>
        </is>
      </c>
      <c r="B14204" t="inlineStr">
        <is>
          <t>How to play maracas for beginners</t>
        </is>
      </c>
      <c r="C14204"/>
      <c r="D14204"/>
      <c r="E14204" t="inlineStr">
        <is>
          <t>https://www.youtube.com/results?search_query=How+to+play+maracas+for+beginners&amp;sp=EgQgAXAB</t>
        </is>
      </c>
    </row>
    <row r="14205" ht="25.5" customHeight="1">
      <c r="A14205" t="inlineStr">
        <is>
          <t>playing maracas</t>
        </is>
      </c>
      <c r="B14205" t="inlineStr">
        <is>
          <t>Advanced maracas playing techniques</t>
        </is>
      </c>
      <c r="C14205"/>
      <c r="D14205"/>
      <c r="E14205" t="inlineStr">
        <is>
          <t>https://www.youtube.com/results?search_query=Advanced+maracas+playing+techniques&amp;sp=EgQgAXAB</t>
        </is>
      </c>
    </row>
    <row r="14206" ht="25.5" customHeight="1">
      <c r="A14206" t="inlineStr">
        <is>
          <t>playing maracas</t>
        </is>
      </c>
      <c r="B14206" t="inlineStr">
        <is>
          <t>Day in the life of a professional maracas player</t>
        </is>
      </c>
      <c r="C14206"/>
      <c r="D14206"/>
      <c r="E14206" t="inlineStr">
        <is>
          <t>https://www.youtube.com/results?search_query=Day+in+the+life+of+a+professional+maracas+player&amp;sp=EgQgAXAB</t>
        </is>
      </c>
    </row>
    <row r="14207" ht="25.5" customHeight="1">
      <c r="A14207" t="inlineStr">
        <is>
          <t>playing maracas</t>
        </is>
      </c>
      <c r="B14207" t="inlineStr">
        <is>
          <t>Origin and history of maracas</t>
        </is>
      </c>
      <c r="C14207"/>
      <c r="D14207"/>
      <c r="E14207" t="inlineStr">
        <is>
          <t>https://www.youtube.com/results?search_query=Origin+and+history+of+maracas&amp;sp=EgQgAXAB</t>
        </is>
      </c>
    </row>
    <row r="14208" ht="25.5" customHeight="1">
      <c r="A14208" t="inlineStr">
        <is>
          <t>playing maracas</t>
        </is>
      </c>
      <c r="B14208" t="inlineStr">
        <is>
          <t>Famous maracas players and their performances</t>
        </is>
      </c>
      <c r="C14208"/>
      <c r="D14208"/>
      <c r="E14208" t="inlineStr">
        <is>
          <t>https://www.youtube.com/results?search_query=Famous+maracas+players+and+their+performances&amp;sp=EgQgAXAB</t>
        </is>
      </c>
    </row>
    <row r="14209" ht="25.5" customHeight="1">
      <c r="A14209" t="inlineStr">
        <is>
          <t>playing maracas</t>
        </is>
      </c>
      <c r="B14209" t="inlineStr">
        <is>
          <t>Making music with maracas tutorial</t>
        </is>
      </c>
      <c r="C14209"/>
      <c r="D14209"/>
      <c r="E14209" t="inlineStr">
        <is>
          <t>https://www.youtube.com/results?search_query=Making+music+with+maracas+tutorial&amp;sp=EgQgAXAB</t>
        </is>
      </c>
    </row>
    <row r="14210" ht="25.5" customHeight="1">
      <c r="A14210" t="inlineStr">
        <is>
          <t>playing maracas</t>
        </is>
      </c>
      <c r="B14210" t="inlineStr">
        <is>
          <t>Introduction to maracas rhythm patterns</t>
        </is>
      </c>
      <c r="C14210"/>
      <c r="D14210"/>
      <c r="E14210" t="inlineStr">
        <is>
          <t>https://www.youtube.com/results?search_query=Introduction+to+maracas+rhythm+patterns&amp;sp=EgQgAXAB</t>
        </is>
      </c>
    </row>
    <row r="14211" ht="25.5" customHeight="1">
      <c r="A14211" t="inlineStr">
        <is>
          <t>playing maracas</t>
        </is>
      </c>
      <c r="B14211" t="inlineStr">
        <is>
          <t>Maracas playing tips and tricks</t>
        </is>
      </c>
      <c r="C14211"/>
      <c r="D14211"/>
      <c r="E14211" t="inlineStr">
        <is>
          <t>https://www.youtube.com/results?search_query=Maracas+playing+tips+and+tricks&amp;sp=EgQgAXAB</t>
        </is>
      </c>
    </row>
    <row r="14212" ht="25.5" customHeight="1">
      <c r="A14212" t="inlineStr">
        <is>
          <t>playing maracas</t>
        </is>
      </c>
      <c r="B14212" t="inlineStr">
        <is>
          <t>Best practices to enhance maracas playing skills</t>
        </is>
      </c>
      <c r="C14212"/>
      <c r="D14212"/>
      <c r="E14212" t="inlineStr">
        <is>
          <t>https://www.youtube.com/results?search_query=Best+practices+to+enhance+maracas+playing+skills&amp;sp=EgQgAXAB</t>
        </is>
      </c>
    </row>
    <row r="14213" ht="25.5" customHeight="1">
      <c r="A14213" t="inlineStr">
        <is>
          <t>playing maracas</t>
        </is>
      </c>
      <c r="B14213" t="inlineStr">
        <is>
          <t>Maracas in professional orchestras</t>
        </is>
      </c>
      <c r="C14213"/>
      <c r="D14213"/>
      <c r="E14213" t="inlineStr">
        <is>
          <t>https://www.youtube.com/results?search_query=Maracas+in+professional+orchestras&amp;sp=EgQgAXAB</t>
        </is>
      </c>
    </row>
    <row r="14214" ht="25.5" customHeight="1">
      <c r="A14214" t="inlineStr">
        <is>
          <t>playing lute</t>
        </is>
      </c>
      <c r="B14214" t="inlineStr">
        <is>
          <t>How to play the lute for beginners'</t>
        </is>
      </c>
      <c r="C14214"/>
      <c r="D14214"/>
      <c r="E14214" t="inlineStr">
        <is>
          <t>https://www.youtube.com/results?search_query=How+to+play+the+lute+for+beginners'&amp;sp=EgQgAXAB</t>
        </is>
      </c>
    </row>
    <row r="14215" ht="25.5" customHeight="1">
      <c r="A14215" t="inlineStr">
        <is>
          <t>playing lute</t>
        </is>
      </c>
      <c r="B14215" t="inlineStr">
        <is>
          <t>Essential lute techniques for beginners'</t>
        </is>
      </c>
      <c r="C14215"/>
      <c r="D14215"/>
      <c r="E14215" t="inlineStr">
        <is>
          <t>https://www.youtube.com/results?search_query=Essential+lute+techniques+for+beginners'&amp;sp=EgQgAXAB</t>
        </is>
      </c>
    </row>
    <row r="14216" ht="25.5" customHeight="1">
      <c r="A14216" t="inlineStr">
        <is>
          <t>playing lute</t>
        </is>
      </c>
      <c r="B14216" t="inlineStr">
        <is>
          <t>Day in the life of a professional lute player'</t>
        </is>
      </c>
      <c r="C14216"/>
      <c r="D14216"/>
      <c r="E14216" t="inlineStr">
        <is>
          <t>https://www.youtube.com/results?search_query=Day+in+the+life+of+a+professional+lute+player'&amp;sp=EgQgAXAB</t>
        </is>
      </c>
    </row>
    <row r="14217" ht="25.5" customHeight="1">
      <c r="A14217" t="inlineStr">
        <is>
          <t>playing lute</t>
        </is>
      </c>
      <c r="B14217" t="inlineStr">
        <is>
          <t>Lute tuning and maintenance guide'</t>
        </is>
      </c>
      <c r="C14217"/>
      <c r="D14217"/>
      <c r="E14217" t="inlineStr">
        <is>
          <t>https://www.youtube.com/results?search_query=Lute+tuning+and+maintenance+guide'&amp;sp=EgQgAXAB</t>
        </is>
      </c>
    </row>
    <row r="14218" ht="25.5" customHeight="1">
      <c r="A14218" t="inlineStr">
        <is>
          <t>playing lute</t>
        </is>
      </c>
      <c r="B14218" t="inlineStr">
        <is>
          <t>Exploring different lute styles and tunings'</t>
        </is>
      </c>
      <c r="C14218"/>
      <c r="D14218"/>
      <c r="E14218" t="inlineStr">
        <is>
          <t>https://www.youtube.com/results?search_query=Exploring+different+lute+styles+and+tunings'&amp;sp=EgQgAXAB</t>
        </is>
      </c>
    </row>
    <row r="14219" ht="25.5" customHeight="1">
      <c r="A14219" t="inlineStr">
        <is>
          <t>playing lute</t>
        </is>
      </c>
      <c r="B14219" t="inlineStr">
        <is>
          <t>Best lute compositions for beginners'</t>
        </is>
      </c>
      <c r="C14219"/>
      <c r="D14219"/>
      <c r="E14219" t="inlineStr">
        <is>
          <t>https://www.youtube.com/results?search_query=Best+lute+compositions+for+beginners'&amp;sp=EgQgAXAB</t>
        </is>
      </c>
    </row>
    <row r="14220" ht="25.5" customHeight="1">
      <c r="A14220" t="inlineStr">
        <is>
          <t>playing lute</t>
        </is>
      </c>
      <c r="B14220" t="inlineStr">
        <is>
          <t>Expert tips for mastering the lute'</t>
        </is>
      </c>
      <c r="C14220"/>
      <c r="D14220"/>
      <c r="E14220" t="inlineStr">
        <is>
          <t>https://www.youtube.com/results?search_query=Expert+tips+for+mastering+the+lute'&amp;sp=EgQgAXAB</t>
        </is>
      </c>
    </row>
    <row r="14221" ht="25.5" customHeight="1">
      <c r="A14221" t="inlineStr">
        <is>
          <t>playing lute</t>
        </is>
      </c>
      <c r="B14221" t="inlineStr">
        <is>
          <t>Comparing the lute to other stringed instruments'</t>
        </is>
      </c>
      <c r="C14221"/>
      <c r="D14221"/>
      <c r="E14221" t="inlineStr">
        <is>
          <t>https://www.youtube.com/results?search_query=Comparing+the+lute+to+other+stringed+instruments'&amp;sp=EgQgAXAB</t>
        </is>
      </c>
    </row>
    <row r="14222" ht="25.5" customHeight="1">
      <c r="A14222" t="inlineStr">
        <is>
          <t>playing lute</t>
        </is>
      </c>
      <c r="B14222" t="inlineStr">
        <is>
          <t>Practice routine for improving lute proficiency'</t>
        </is>
      </c>
      <c r="C14222"/>
      <c r="D14222"/>
      <c r="E14222" t="inlineStr">
        <is>
          <t>https://www.youtube.com/results?search_query=Practice+routine+for+improving+lute+proficiency'&amp;sp=EgQgAXAB</t>
        </is>
      </c>
    </row>
    <row r="14223" ht="25.5" customHeight="1">
      <c r="A14223" t="inlineStr">
        <is>
          <t>playing lute</t>
        </is>
      </c>
      <c r="B14223" t="inlineStr">
        <is>
          <t>History and evolution of lute playing'</t>
        </is>
      </c>
      <c r="C14223"/>
      <c r="D14223"/>
      <c r="E14223" t="inlineStr">
        <is>
          <t>https://www.youtube.com/results?search_query=History+and+evolution+of+lute+playing'&amp;sp=EgQgAXAB</t>
        </is>
      </c>
    </row>
    <row r="14224" ht="25.5" customHeight="1">
      <c r="A14224" t="inlineStr">
        <is>
          <t>playing monopoly</t>
        </is>
      </c>
      <c r="B14224" t="inlineStr">
        <is>
          <t>How to play Monopoly for beginners</t>
        </is>
      </c>
      <c r="C14224"/>
      <c r="D14224"/>
      <c r="E14224" t="inlineStr">
        <is>
          <t>https://www.youtube.com/results?search_query=How+to+play+Monopoly+for+beginners&amp;sp=EgQgAXAB</t>
        </is>
      </c>
    </row>
    <row r="14225" ht="25.5" customHeight="1">
      <c r="A14225" t="inlineStr">
        <is>
          <t>playing monopoly</t>
        </is>
      </c>
      <c r="B14225" t="inlineStr">
        <is>
          <t>Advanced strategies for playing Monopoly</t>
        </is>
      </c>
      <c r="C14225"/>
      <c r="D14225"/>
      <c r="E14225" t="inlineStr">
        <is>
          <t>https://www.youtube.com/results?search_query=Advanced+strategies+for+playing+Monopoly&amp;sp=EgQgAXAB</t>
        </is>
      </c>
    </row>
    <row r="14226" ht="25.5" customHeight="1">
      <c r="A14226" t="inlineStr">
        <is>
          <t>playing monopoly</t>
        </is>
      </c>
      <c r="B14226" t="inlineStr">
        <is>
          <t>Day in the life of a professional Monopoly player</t>
        </is>
      </c>
      <c r="C14226"/>
      <c r="D14226"/>
      <c r="E14226" t="inlineStr">
        <is>
          <t>https://www.youtube.com/results?search_query=Day+in+the+life+of+a+professional+Monopoly+player&amp;sp=EgQgAXAB</t>
        </is>
      </c>
    </row>
    <row r="14227" ht="25.5" customHeight="1">
      <c r="A14227" t="inlineStr">
        <is>
          <t>playing monopoly</t>
        </is>
      </c>
      <c r="B14227" t="inlineStr">
        <is>
          <t>Monopoly live gameplay</t>
        </is>
      </c>
      <c r="C14227"/>
      <c r="D14227"/>
      <c r="E14227" t="inlineStr">
        <is>
          <t>https://www.youtube.com/results?search_query=Monopoly+live+gameplay&amp;sp=EgQgAXAB</t>
        </is>
      </c>
    </row>
    <row r="14228" ht="25.5" customHeight="1">
      <c r="A14228" t="inlineStr">
        <is>
          <t>playing monopoly</t>
        </is>
      </c>
      <c r="B14228" t="inlineStr">
        <is>
          <t>Playing Monopoly with friends tips and tricks</t>
        </is>
      </c>
      <c r="C14228"/>
      <c r="D14228"/>
      <c r="E14228" t="inlineStr">
        <is>
          <t>https://www.youtube.com/results?search_query=Playing+Monopoly+with+friends+tips+and+tricks&amp;sp=EgQgAXAB</t>
        </is>
      </c>
    </row>
    <row r="14229" ht="25.5" customHeight="1">
      <c r="A14229" t="inlineStr">
        <is>
          <t>playing monopoly</t>
        </is>
      </c>
      <c r="B14229" t="inlineStr">
        <is>
          <t>Most competitive Monopoly games commentary</t>
        </is>
      </c>
      <c r="C14229"/>
      <c r="D14229"/>
      <c r="E14229" t="inlineStr">
        <is>
          <t>https://www.youtube.com/results?search_query=Most+competitive+Monopoly+games+commentary&amp;sp=EgQgAXAB</t>
        </is>
      </c>
    </row>
    <row r="14230" ht="25.5" customHeight="1">
      <c r="A14230" t="inlineStr">
        <is>
          <t>playing monopoly</t>
        </is>
      </c>
      <c r="B14230" t="inlineStr">
        <is>
          <t>Fulllength Monopoly games walkthrough</t>
        </is>
      </c>
      <c r="C14230"/>
      <c r="D14230"/>
      <c r="E14230" t="inlineStr">
        <is>
          <t>https://www.youtube.com/results?search_query=Fulllength+Monopoly+games+walkthrough&amp;sp=EgQgAXAB</t>
        </is>
      </c>
    </row>
    <row r="14231" ht="25.5" customHeight="1">
      <c r="A14231" t="inlineStr">
        <is>
          <t>playing monopoly</t>
        </is>
      </c>
      <c r="B14231" t="inlineStr">
        <is>
          <t>How to win Monopoly every time</t>
        </is>
      </c>
      <c r="C14231"/>
      <c r="D14231"/>
      <c r="E14231" t="inlineStr">
        <is>
          <t>https://www.youtube.com/results?search_query=How+to+win+Monopoly+every+time&amp;sp=EgQgAXAB</t>
        </is>
      </c>
    </row>
    <row r="14232" ht="25.5" customHeight="1">
      <c r="A14232" t="inlineStr">
        <is>
          <t>playing monopoly</t>
        </is>
      </c>
      <c r="B14232" t="inlineStr">
        <is>
          <t>Understanding Monopoly rules and strategies</t>
        </is>
      </c>
      <c r="C14232"/>
      <c r="D14232"/>
      <c r="E14232" t="inlineStr">
        <is>
          <t>https://www.youtube.com/results?search_query=Understanding+Monopoly+rules+and+strategies&amp;sp=EgQgAXAB</t>
        </is>
      </c>
    </row>
    <row r="14233" ht="25.5" customHeight="1">
      <c r="A14233" t="inlineStr">
        <is>
          <t>playing monopoly</t>
        </is>
      </c>
      <c r="B14233" t="inlineStr">
        <is>
          <t>Monopoly: Board setup and gameplay tutorial</t>
        </is>
      </c>
      <c r="C14233"/>
      <c r="D14233"/>
      <c r="E14233" t="inlineStr">
        <is>
          <t>https://www.youtube.com/results?search_query=Monopoly:+Board+setup+and+gameplay+tutorial&amp;sp=EgQgAXAB</t>
        </is>
      </c>
    </row>
    <row r="14234" ht="25.5" customHeight="1">
      <c r="A14234" t="inlineStr">
        <is>
          <t>playing netball</t>
        </is>
      </c>
      <c r="B14234" t="inlineStr">
        <is>
          <t>How to play netball for beginners</t>
        </is>
      </c>
      <c r="C14234"/>
      <c r="D14234"/>
      <c r="E14234" t="inlineStr">
        <is>
          <t>https://www.youtube.com/results?search_query=How+to+play+netball+for+beginners&amp;sp=EgQgAXAB</t>
        </is>
      </c>
    </row>
    <row r="14235" ht="25.5" customHeight="1">
      <c r="A14235" t="inlineStr">
        <is>
          <t>playing netball</t>
        </is>
      </c>
      <c r="B14235" t="inlineStr">
        <is>
          <t>Netball game rules explained</t>
        </is>
      </c>
      <c r="C14235"/>
      <c r="D14235"/>
      <c r="E14235" t="inlineStr">
        <is>
          <t>https://www.youtube.com/results?search_query=Netball+game+rules+explained&amp;sp=EgQgAXAB</t>
        </is>
      </c>
    </row>
    <row r="14236" ht="25.5" customHeight="1">
      <c r="A14236" t="inlineStr">
        <is>
          <t>playing netball</t>
        </is>
      </c>
      <c r="B14236" t="inlineStr">
        <is>
          <t>Day in the life of an Olympic netball player</t>
        </is>
      </c>
      <c r="C14236"/>
      <c r="D14236"/>
      <c r="E14236" t="inlineStr">
        <is>
          <t>https://www.youtube.com/results?search_query=Day+in+the+life+of+an+Olympic+netball+player&amp;sp=EgQgAXAB</t>
        </is>
      </c>
    </row>
    <row r="14237" ht="25.5" customHeight="1">
      <c r="A14237" t="inlineStr">
        <is>
          <t>playing netball</t>
        </is>
      </c>
      <c r="B14237" t="inlineStr">
        <is>
          <t>Effective netball strategies for teams</t>
        </is>
      </c>
      <c r="C14237"/>
      <c r="D14237"/>
      <c r="E14237" t="inlineStr">
        <is>
          <t>https://www.youtube.com/results?search_query=Effective+netball+strategies+for+teams&amp;sp=EgQgAXAB</t>
        </is>
      </c>
    </row>
    <row r="14238" ht="25.5" customHeight="1">
      <c r="A14238" t="inlineStr">
        <is>
          <t>playing netball</t>
        </is>
      </c>
      <c r="B14238" t="inlineStr">
        <is>
          <t>How to improve your netball shooting skills</t>
        </is>
      </c>
      <c r="C14238"/>
      <c r="D14238"/>
      <c r="E14238" t="inlineStr">
        <is>
          <t>https://www.youtube.com/results?search_query=How+to+improve+your+netball+shooting+skills&amp;sp=EgQgAXAB</t>
        </is>
      </c>
    </row>
    <row r="14239" ht="25.5" customHeight="1">
      <c r="A14239" t="inlineStr">
        <is>
          <t>playing netball</t>
        </is>
      </c>
      <c r="B14239" t="inlineStr">
        <is>
          <t>Netball training sessions for beginners</t>
        </is>
      </c>
      <c r="C14239"/>
      <c r="D14239"/>
      <c r="E14239" t="inlineStr">
        <is>
          <t>https://www.youtube.com/results?search_query=Netball+training+sessions+for+beginners&amp;sp=EgQgAXAB</t>
        </is>
      </c>
    </row>
    <row r="14240" ht="25.5" customHeight="1">
      <c r="A14240" t="inlineStr">
        <is>
          <t>playing netball</t>
        </is>
      </c>
      <c r="B14240" t="inlineStr">
        <is>
          <t>Netball mastering defensive skills</t>
        </is>
      </c>
      <c r="C14240"/>
      <c r="D14240"/>
      <c r="E14240" t="inlineStr">
        <is>
          <t>https://www.youtube.com/results?search_query=Netball+mastering+defensive+skills&amp;sp=EgQgAXAB</t>
        </is>
      </c>
    </row>
    <row r="14241" ht="25.5" customHeight="1">
      <c r="A14241" t="inlineStr">
        <is>
          <t>playing netball</t>
        </is>
      </c>
      <c r="B14241" t="inlineStr">
        <is>
          <t>Five important netball drills for mobility</t>
        </is>
      </c>
      <c r="C14241"/>
      <c r="D14241"/>
      <c r="E14241" t="inlineStr">
        <is>
          <t>https://www.youtube.com/results?search_query=Five+important+netball+drills+for+mobility&amp;sp=EgQgAXAB</t>
        </is>
      </c>
    </row>
    <row r="14242" ht="25.5" customHeight="1">
      <c r="A14242" t="inlineStr">
        <is>
          <t>playing netball</t>
        </is>
      </c>
      <c r="B14242" t="inlineStr">
        <is>
          <t>How to prepare for a netball match</t>
        </is>
      </c>
      <c r="C14242"/>
      <c r="D14242"/>
      <c r="E14242" t="inlineStr">
        <is>
          <t>https://www.youtube.com/results?search_query=How+to+prepare+for+a+netball+match&amp;sp=EgQgAXAB</t>
        </is>
      </c>
    </row>
    <row r="14243" ht="25.5" customHeight="1">
      <c r="A14243" t="inlineStr">
        <is>
          <t>playing netball</t>
        </is>
      </c>
      <c r="B14243" t="inlineStr">
        <is>
          <t>Intensive netball training and fitness workout</t>
        </is>
      </c>
      <c r="C14243"/>
      <c r="D14243"/>
      <c r="E14243" t="inlineStr">
        <is>
          <t>https://www.youtube.com/results?search_query=Intensive+netball+training+and+fitness+workout&amp;sp=EgQgAXAB</t>
        </is>
      </c>
    </row>
    <row r="14244" ht="25.5" customHeight="1">
      <c r="A14244" t="inlineStr">
        <is>
          <t>cosplaying</t>
        </is>
      </c>
      <c r="B14244" t="inlineStr">
        <is>
          <t>How to start cosplaying for beginners</t>
        </is>
      </c>
      <c r="C14244"/>
      <c r="D14244"/>
      <c r="E14244" t="inlineStr">
        <is>
          <t>https://www.youtube.com/results?search_query=How+to+start+cosplaying+for+beginners&amp;sp=EgQgAXAB</t>
        </is>
      </c>
    </row>
    <row r="14245" ht="25.5" customHeight="1">
      <c r="A14245" t="inlineStr">
        <is>
          <t>cosplaying</t>
        </is>
      </c>
      <c r="B14245" t="inlineStr">
        <is>
          <t>Day in the life of a professional cosplayer</t>
        </is>
      </c>
      <c r="C14245"/>
      <c r="D14245"/>
      <c r="E14245" t="inlineStr">
        <is>
          <t>https://www.youtube.com/results?search_query=Day+in+the+life+of+a+professional+cosplayer&amp;sp=EgQgAXAB</t>
        </is>
      </c>
    </row>
    <row r="14246" ht="25.5" customHeight="1">
      <c r="A14246" t="inlineStr">
        <is>
          <t>cosplaying</t>
        </is>
      </c>
      <c r="B14246" t="inlineStr">
        <is>
          <t>Cosplaying tips and tricks</t>
        </is>
      </c>
      <c r="C14246"/>
      <c r="D14246"/>
      <c r="E14246" t="inlineStr">
        <is>
          <t>https://www.youtube.com/results?search_query=Cosplaying+tips+and+tricks&amp;sp=EgQgAXAB</t>
        </is>
      </c>
    </row>
    <row r="14247" ht="25.5" customHeight="1">
      <c r="A14247" t="inlineStr">
        <is>
          <t>cosplaying</t>
        </is>
      </c>
      <c r="B14247" t="inlineStr">
        <is>
          <t>Best materials for cosplaying outfits</t>
        </is>
      </c>
      <c r="C14247"/>
      <c r="D14247"/>
      <c r="E14247" t="inlineStr">
        <is>
          <t>https://www.youtube.com/results?search_query=Best+materials+for+cosplaying+outfits&amp;sp=EgQgAXAB</t>
        </is>
      </c>
    </row>
    <row r="14248" ht="25.5" customHeight="1">
      <c r="A14248" t="inlineStr">
        <is>
          <t>cosplaying</t>
        </is>
      </c>
      <c r="B14248" t="inlineStr">
        <is>
          <t>Do's and don'ts in cosplaying</t>
        </is>
      </c>
      <c r="C14248"/>
      <c r="D14248"/>
      <c r="E14248" t="inlineStr">
        <is>
          <t>https://www.youtube.com/results?search_query=Do's+and+don'ts+in+cosplaying&amp;sp=EgQgAXAB</t>
        </is>
      </c>
    </row>
    <row r="14249" ht="25.5" customHeight="1">
      <c r="A14249" t="inlineStr">
        <is>
          <t>cosplaying</t>
        </is>
      </c>
      <c r="B14249" t="inlineStr">
        <is>
          <t>Creating a cosplay character from scratch tutorial</t>
        </is>
      </c>
      <c r="C14249"/>
      <c r="D14249"/>
      <c r="E14249" t="inlineStr">
        <is>
          <t>https://www.youtube.com/results?search_query=Creating+a+cosplay+character+from+scratch+tutorial&amp;sp=EgQgAXAB</t>
        </is>
      </c>
    </row>
    <row r="14250" ht="25.5" customHeight="1">
      <c r="A14250" t="inlineStr">
        <is>
          <t>cosplaying</t>
        </is>
      </c>
      <c r="B14250" t="inlineStr">
        <is>
          <t>Best cosplaying events to attend</t>
        </is>
      </c>
      <c r="C14250"/>
      <c r="D14250"/>
      <c r="E14250" t="inlineStr">
        <is>
          <t>https://www.youtube.com/results?search_query=Best+cosplaying+events+to+attend&amp;sp=EgQgAXAB</t>
        </is>
      </c>
    </row>
    <row r="14251" ht="25.5" customHeight="1">
      <c r="A14251" t="inlineStr">
        <is>
          <t>cosplaying</t>
        </is>
      </c>
      <c r="B14251" t="inlineStr">
        <is>
          <t>DIY budget friendly cosplaying ideas</t>
        </is>
      </c>
      <c r="C14251"/>
      <c r="D14251"/>
      <c r="E14251" t="inlineStr">
        <is>
          <t>https://www.youtube.com/results?search_query=DIY+budget+friendly+cosplaying+ideas&amp;sp=EgQgAXAB</t>
        </is>
      </c>
    </row>
    <row r="14252" ht="25.5" customHeight="1">
      <c r="A14252" t="inlineStr">
        <is>
          <t>cosplaying</t>
        </is>
      </c>
      <c r="B14252" t="inlineStr">
        <is>
          <t>Fitting and styling cosplay wigs</t>
        </is>
      </c>
      <c r="C14252"/>
      <c r="D14252"/>
      <c r="E14252" t="inlineStr">
        <is>
          <t>https://www.youtube.com/results?search_query=Fitting+and+styling+cosplay+wigs&amp;sp=EgQgAXAB</t>
        </is>
      </c>
    </row>
    <row r="14253" ht="25.5" customHeight="1">
      <c r="A14253" t="inlineStr">
        <is>
          <t>cosplaying</t>
        </is>
      </c>
      <c r="B14253" t="inlineStr">
        <is>
          <t>History and evolution of cosplaying</t>
        </is>
      </c>
      <c r="C14253"/>
      <c r="D14253"/>
      <c r="E14253" t="inlineStr">
        <is>
          <t>https://www.youtube.com/results?search_query=History+and+evolution+of+cosplaying&amp;sp=EgQgAXAB</t>
        </is>
      </c>
    </row>
    <row r="14254" ht="25.5" customHeight="1">
      <c r="A14254" t="inlineStr">
        <is>
          <t>playing polo</t>
        </is>
      </c>
      <c r="B14254" t="inlineStr">
        <is>
          <t>How to play polo for beginners</t>
        </is>
      </c>
      <c r="C14254"/>
      <c r="D14254"/>
      <c r="E14254" t="inlineStr">
        <is>
          <t>https://www.youtube.com/results?search_query=How+to+play+polo+for+beginners&amp;sp=EgQgAXAB</t>
        </is>
      </c>
    </row>
    <row r="14255" ht="25.5" customHeight="1">
      <c r="A14255" t="inlineStr">
        <is>
          <t>playing polo</t>
        </is>
      </c>
      <c r="B14255" t="inlineStr">
        <is>
          <t>The rules of polo game explained</t>
        </is>
      </c>
      <c r="C14255"/>
      <c r="D14255"/>
      <c r="E14255" t="inlineStr">
        <is>
          <t>https://www.youtube.com/results?search_query=The+rules+of+polo+game+explained&amp;sp=EgQgAXAB</t>
        </is>
      </c>
    </row>
    <row r="14256" ht="25.5" customHeight="1">
      <c r="A14256" t="inlineStr">
        <is>
          <t>playing polo</t>
        </is>
      </c>
      <c r="B14256" t="inlineStr">
        <is>
          <t>Polo game techniques and strategies</t>
        </is>
      </c>
      <c r="C14256"/>
      <c r="D14256"/>
      <c r="E14256" t="inlineStr">
        <is>
          <t>https://www.youtube.com/results?search_query=Polo+game+techniques+and+strategies&amp;sp=EgQgAXAB</t>
        </is>
      </c>
    </row>
    <row r="14257" ht="25.5" customHeight="1">
      <c r="A14257" t="inlineStr">
        <is>
          <t>playing polo</t>
        </is>
      </c>
      <c r="B14257" t="inlineStr">
        <is>
          <t>Day in the life of a professional polo player</t>
        </is>
      </c>
      <c r="C14257"/>
      <c r="D14257"/>
      <c r="E14257" t="inlineStr">
        <is>
          <t>https://www.youtube.com/results?search_query=Day+in+the+life+of+a+professional+polo+player&amp;sp=EgQgAXAB</t>
        </is>
      </c>
    </row>
    <row r="14258" ht="25.5" customHeight="1">
      <c r="A14258" t="inlineStr">
        <is>
          <t>playing polo</t>
        </is>
      </c>
      <c r="B14258" t="inlineStr">
        <is>
          <t>Basic polo skills and drills training</t>
        </is>
      </c>
      <c r="C14258"/>
      <c r="D14258"/>
      <c r="E14258" t="inlineStr">
        <is>
          <t>https://www.youtube.com/results?search_query=Basic+polo+skills+and+drills+training&amp;sp=EgQgAXAB</t>
        </is>
      </c>
    </row>
    <row r="14259" ht="25.5" customHeight="1">
      <c r="A14259" t="inlineStr">
        <is>
          <t>playing polo</t>
        </is>
      </c>
      <c r="B14259" t="inlineStr">
        <is>
          <t>Polo game highlights and best moments</t>
        </is>
      </c>
      <c r="C14259"/>
      <c r="D14259"/>
      <c r="E14259" t="inlineStr">
        <is>
          <t>https://www.youtube.com/results?search_query=Polo+game+highlights+and+best+moments&amp;sp=EgQgAXAB</t>
        </is>
      </c>
    </row>
    <row r="14260" ht="25.5" customHeight="1">
      <c r="A14260" t="inlineStr">
        <is>
          <t>playing polo</t>
        </is>
      </c>
      <c r="B14260" t="inlineStr">
        <is>
          <t>Understanding the positions in polo game</t>
        </is>
      </c>
      <c r="C14260"/>
      <c r="D14260"/>
      <c r="E14260" t="inlineStr">
        <is>
          <t>https://www.youtube.com/results?search_query=Understanding+the+positions+in+polo+game&amp;sp=EgQgAXAB</t>
        </is>
      </c>
    </row>
    <row r="14261" ht="25.5" customHeight="1">
      <c r="A14261" t="inlineStr">
        <is>
          <t>playing polo</t>
        </is>
      </c>
      <c r="B14261" t="inlineStr">
        <is>
          <t>Polo game equipment and their uses</t>
        </is>
      </c>
      <c r="C14261"/>
      <c r="D14261"/>
      <c r="E14261" t="inlineStr">
        <is>
          <t>https://www.youtube.com/results?search_query=Polo+game+equipment+and+their+uses&amp;sp=EgQgAXAB</t>
        </is>
      </c>
    </row>
    <row r="14262" ht="25.5" customHeight="1">
      <c r="A14262" t="inlineStr">
        <is>
          <t>playing polo</t>
        </is>
      </c>
      <c r="B14262" t="inlineStr">
        <is>
          <t>Polo field layout and measurements</t>
        </is>
      </c>
      <c r="C14262"/>
      <c r="D14262"/>
      <c r="E14262" t="inlineStr">
        <is>
          <t>https://www.youtube.com/results?search_query=Polo+field+layout+and+measurements&amp;sp=EgQgAXAB</t>
        </is>
      </c>
    </row>
    <row r="14263" ht="25.5" customHeight="1">
      <c r="A14263" t="inlineStr">
        <is>
          <t>playing polo</t>
        </is>
      </c>
      <c r="B14263" t="inlineStr">
        <is>
          <t>History and evolution of playing polo.</t>
        </is>
      </c>
      <c r="C14263"/>
      <c r="D14263"/>
      <c r="E14263" t="inlineStr">
        <is>
          <t>https://www.youtube.com/results?search_query=History+and+evolution+of+playing+polo.&amp;sp=EgQgAXAB</t>
        </is>
      </c>
    </row>
    <row r="14264" ht="25.5" customHeight="1">
      <c r="A14264" t="inlineStr">
        <is>
          <t>playing ping pong</t>
        </is>
      </c>
      <c r="B14264" t="inlineStr">
        <is>
          <t>How to play ping pong for beginners</t>
        </is>
      </c>
      <c r="C14264"/>
      <c r="D14264"/>
      <c r="E14264" t="inlineStr">
        <is>
          <t>https://www.youtube.com/results?search_query=How+to+play+ping+pong+for+beginners&amp;sp=EgQgAXAB</t>
        </is>
      </c>
    </row>
    <row r="14265" ht="25.5" customHeight="1">
      <c r="A14265" t="inlineStr">
        <is>
          <t>playing ping pong</t>
        </is>
      </c>
      <c r="B14265" t="inlineStr">
        <is>
          <t>Mastering ping pong techniques</t>
        </is>
      </c>
      <c r="C14265"/>
      <c r="D14265"/>
      <c r="E14265" t="inlineStr">
        <is>
          <t>https://www.youtube.com/results?search_query=Mastering+ping+pong+techniques&amp;sp=EgQgAXAB</t>
        </is>
      </c>
    </row>
    <row r="14266" ht="25.5" customHeight="1">
      <c r="A14266" t="inlineStr">
        <is>
          <t>playing ping pong</t>
        </is>
      </c>
      <c r="B14266" t="inlineStr">
        <is>
          <t>Pro tips for playing ping pong</t>
        </is>
      </c>
      <c r="C14266"/>
      <c r="D14266"/>
      <c r="E14266" t="inlineStr">
        <is>
          <t>https://www.youtube.com/results?search_query=Pro+tips+for+playing+ping+pong&amp;sp=EgQgAXAB</t>
        </is>
      </c>
    </row>
    <row r="14267" ht="25.5" customHeight="1">
      <c r="A14267" t="inlineStr">
        <is>
          <t>playing ping pong</t>
        </is>
      </c>
      <c r="B14267" t="inlineStr">
        <is>
          <t>Improving ping pong serve</t>
        </is>
      </c>
      <c r="C14267"/>
      <c r="D14267"/>
      <c r="E14267" t="inlineStr">
        <is>
          <t>https://www.youtube.com/results?search_query=Improving+ping+pong+serve&amp;sp=EgQgAXAB</t>
        </is>
      </c>
    </row>
    <row r="14268" ht="25.5" customHeight="1">
      <c r="A14268" t="inlineStr">
        <is>
          <t>playing ping pong</t>
        </is>
      </c>
      <c r="B14268" t="inlineStr">
        <is>
          <t>Becoming a pro in ping pong gameplay</t>
        </is>
      </c>
      <c r="C14268"/>
      <c r="D14268"/>
      <c r="E14268" t="inlineStr">
        <is>
          <t>https://www.youtube.com/results?search_query=Becoming+a+pro+in+ping+pong+gameplay&amp;sp=EgQgAXAB</t>
        </is>
      </c>
    </row>
    <row r="14269" ht="25.5" customHeight="1">
      <c r="A14269" t="inlineStr">
        <is>
          <t>playing ping pong</t>
        </is>
      </c>
      <c r="B14269" t="inlineStr">
        <is>
          <t>Day in the life of a professional ping pong player</t>
        </is>
      </c>
      <c r="C14269"/>
      <c r="D14269"/>
      <c r="E14269" t="inlineStr">
        <is>
          <t>https://www.youtube.com/results?search_query=Day+in+the+life+of+a+professional+ping+pong+player&amp;sp=EgQgAXAB</t>
        </is>
      </c>
    </row>
    <row r="14270" ht="25.5" customHeight="1">
      <c r="A14270" t="inlineStr">
        <is>
          <t>playing ping pong</t>
        </is>
      </c>
      <c r="B14270" t="inlineStr">
        <is>
          <t>Intense ping pong training routine</t>
        </is>
      </c>
      <c r="C14270"/>
      <c r="D14270"/>
      <c r="E14270" t="inlineStr">
        <is>
          <t>https://www.youtube.com/results?search_query=Intense+ping+pong+training+routine&amp;sp=EgQgAXAB</t>
        </is>
      </c>
    </row>
    <row r="14271" ht="25.5" customHeight="1">
      <c r="A14271" t="inlineStr">
        <is>
          <t>playing ping pong</t>
        </is>
      </c>
      <c r="B14271" t="inlineStr">
        <is>
          <t>Differences between table tennis and ping pong</t>
        </is>
      </c>
      <c r="C14271"/>
      <c r="D14271"/>
      <c r="E14271" t="inlineStr">
        <is>
          <t>https://www.youtube.com/results?search_query=Differences+between+table+tennis+and+ping+pong&amp;sp=EgQgAXAB</t>
        </is>
      </c>
    </row>
    <row r="14272" ht="25.5" customHeight="1">
      <c r="A14272" t="inlineStr">
        <is>
          <t>playing ping pong</t>
        </is>
      </c>
      <c r="B14272" t="inlineStr">
        <is>
          <t>Championship ping pong matches highlights</t>
        </is>
      </c>
      <c r="C14272"/>
      <c r="D14272"/>
      <c r="E14272" t="inlineStr">
        <is>
          <t>https://www.youtube.com/results?search_query=Championship+ping+pong+matches+highlights&amp;sp=EgQgAXAB</t>
        </is>
      </c>
    </row>
    <row r="14273" ht="25.5" customHeight="1">
      <c r="A14273" t="inlineStr">
        <is>
          <t>playing ping pong</t>
        </is>
      </c>
      <c r="B14273" t="inlineStr">
        <is>
          <t>Advanced strategies for winning ping pong games</t>
        </is>
      </c>
      <c r="C14273"/>
      <c r="D14273"/>
      <c r="E14273" t="inlineStr">
        <is>
          <t>https://www.youtube.com/results?search_query=Advanced+strategies+for+winning+ping+pong+games&amp;sp=EgQgAXAB</t>
        </is>
      </c>
    </row>
    <row r="14274" ht="25.5" customHeight="1">
      <c r="A14274" t="inlineStr">
        <is>
          <t>riding unicycle</t>
        </is>
      </c>
      <c r="B14274" t="inlineStr">
        <is>
          <t>How to ride a unicycle for beginners</t>
        </is>
      </c>
      <c r="C14274"/>
      <c r="D14274"/>
      <c r="E14274" t="inlineStr">
        <is>
          <t>https://www.youtube.com/results?search_query=How+to+ride+a+unicycle+for+beginners&amp;sp=EgQgAXAB</t>
        </is>
      </c>
    </row>
    <row r="14275" ht="25.5" customHeight="1">
      <c r="A14275" t="inlineStr">
        <is>
          <t>riding unicycle</t>
        </is>
      </c>
      <c r="B14275" t="inlineStr">
        <is>
          <t>Unicycle riding tricks and tips</t>
        </is>
      </c>
      <c r="C14275"/>
      <c r="D14275"/>
      <c r="E14275" t="inlineStr">
        <is>
          <t>https://www.youtube.com/results?search_query=Unicycle+riding+tricks+and+tips&amp;sp=EgQgAXAB</t>
        </is>
      </c>
    </row>
    <row r="14276" ht="25.5" customHeight="1">
      <c r="A14276" t="inlineStr">
        <is>
          <t>riding unicycle</t>
        </is>
      </c>
      <c r="B14276" t="inlineStr">
        <is>
          <t>Professional unicycle performances</t>
        </is>
      </c>
      <c r="C14276"/>
      <c r="D14276"/>
      <c r="E14276" t="inlineStr">
        <is>
          <t>https://www.youtube.com/results?search_query=Professional+unicycle+performances&amp;sp=EgQgAXAB</t>
        </is>
      </c>
    </row>
    <row r="14277" ht="25.5" customHeight="1">
      <c r="A14277" t="inlineStr">
        <is>
          <t>riding unicycle</t>
        </is>
      </c>
      <c r="B14277" t="inlineStr">
        <is>
          <t>Day in the life of a unicycle rider</t>
        </is>
      </c>
      <c r="C14277"/>
      <c r="D14277"/>
      <c r="E14277" t="inlineStr">
        <is>
          <t>https://www.youtube.com/results?search_query=Day+in+the+life+of+a+unicycle+rider&amp;sp=EgQgAXAB</t>
        </is>
      </c>
    </row>
    <row r="14278" ht="25.5" customHeight="1">
      <c r="A14278" t="inlineStr">
        <is>
          <t>riding unicycle</t>
        </is>
      </c>
      <c r="B14278" t="inlineStr">
        <is>
          <t>Learning to balance on a unicycle</t>
        </is>
      </c>
      <c r="C14278"/>
      <c r="D14278"/>
      <c r="E14278" t="inlineStr">
        <is>
          <t>https://www.youtube.com/results?search_query=Learning+to+balance+on+a+unicycle&amp;sp=EgQgAXAB</t>
        </is>
      </c>
    </row>
    <row r="14279" ht="25.5" customHeight="1">
      <c r="A14279" t="inlineStr">
        <is>
          <t>riding unicycle</t>
        </is>
      </c>
      <c r="B14279" t="inlineStr">
        <is>
          <t>Offroad unicycle riding adventures</t>
        </is>
      </c>
      <c r="C14279"/>
      <c r="D14279"/>
      <c r="E14279" t="inlineStr">
        <is>
          <t>https://www.youtube.com/results?search_query=Offroad+unicycle+riding+adventures&amp;sp=EgQgAXAB</t>
        </is>
      </c>
    </row>
    <row r="14280" ht="25.5" customHeight="1">
      <c r="A14280" t="inlineStr">
        <is>
          <t>riding unicycle</t>
        </is>
      </c>
      <c r="B14280" t="inlineStr">
        <is>
          <t>Mastering unicycle riding in a week</t>
        </is>
      </c>
      <c r="C14280"/>
      <c r="D14280"/>
      <c r="E14280" t="inlineStr">
        <is>
          <t>https://www.youtube.com/results?search_query=Mastering+unicycle+riding+in+a+week&amp;sp=EgQgAXAB</t>
        </is>
      </c>
    </row>
    <row r="14281" ht="25.5" customHeight="1">
      <c r="A14281" t="inlineStr">
        <is>
          <t>riding unicycle</t>
        </is>
      </c>
      <c r="B14281" t="inlineStr">
        <is>
          <t>Unicycle riding competitions and championships</t>
        </is>
      </c>
      <c r="C14281"/>
      <c r="D14281"/>
      <c r="E14281" t="inlineStr">
        <is>
          <t>https://www.youtube.com/results?search_query=Unicycle+riding+competitions+and+championships&amp;sp=EgQgAXAB</t>
        </is>
      </c>
    </row>
    <row r="14282" ht="25.5" customHeight="1">
      <c r="A14282" t="inlineStr">
        <is>
          <t>riding unicycle</t>
        </is>
      </c>
      <c r="B14282" t="inlineStr">
        <is>
          <t>Advanced techniques in unicycle riding</t>
        </is>
      </c>
      <c r="C14282"/>
      <c r="D14282"/>
      <c r="E14282" t="inlineStr">
        <is>
          <t>https://www.youtube.com/results?search_query=Advanced+techniques+in+unicycle+riding&amp;sp=EgQgAXAB</t>
        </is>
      </c>
    </row>
    <row r="14283" ht="25.5" customHeight="1">
      <c r="A14283" t="inlineStr">
        <is>
          <t>riding unicycle</t>
        </is>
      </c>
      <c r="B14283" t="inlineStr">
        <is>
          <t>Unicycle journey around the world</t>
        </is>
      </c>
      <c r="C14283"/>
      <c r="D14283"/>
      <c r="E14283" t="inlineStr">
        <is>
          <t>https://www.youtube.com/results?search_query=Unicycle+journey+around+the+world&amp;sp=EgQgAXAB</t>
        </is>
      </c>
    </row>
    <row r="14284" ht="25.5" customHeight="1">
      <c r="A14284" t="inlineStr">
        <is>
          <t>playing rubiks cube</t>
        </is>
      </c>
      <c r="B14284" t="inlineStr">
        <is>
          <t>How to solve a Rubik's Cube for beginners</t>
        </is>
      </c>
      <c r="C14284"/>
      <c r="D14284"/>
      <c r="E14284" t="inlineStr">
        <is>
          <t>https://www.youtube.com/results?search_query=How+to+solve+a+Rubik's+Cube+for+beginners&amp;sp=EgQgAXAB</t>
        </is>
      </c>
    </row>
    <row r="14285" ht="25.5" customHeight="1">
      <c r="A14285" t="inlineStr">
        <is>
          <t>playing rubiks cube</t>
        </is>
      </c>
      <c r="B14285" t="inlineStr">
        <is>
          <t>Rubik's Cube world records</t>
        </is>
      </c>
      <c r="C14285"/>
      <c r="D14285"/>
      <c r="E14285" t="inlineStr">
        <is>
          <t>https://www.youtube.com/results?search_query=Rubik's+Cube+world+records&amp;sp=EgQgAXAB</t>
        </is>
      </c>
    </row>
    <row r="14286" ht="25.5" customHeight="1">
      <c r="A14286" t="inlineStr">
        <is>
          <t>playing rubiks cube</t>
        </is>
      </c>
      <c r="B14286" t="inlineStr">
        <is>
          <t>Rubik's Cube solving techniques</t>
        </is>
      </c>
      <c r="C14286"/>
      <c r="D14286"/>
      <c r="E14286" t="inlineStr">
        <is>
          <t>https://www.youtube.com/results?search_query=Rubik's+Cube+solving+techniques&amp;sp=EgQgAXAB</t>
        </is>
      </c>
    </row>
    <row r="14287" ht="25.5" customHeight="1">
      <c r="A14287" t="inlineStr">
        <is>
          <t>playing rubiks cube</t>
        </is>
      </c>
      <c r="B14287" t="inlineStr">
        <is>
          <t>Day in the life of a professional Rubik's Cube solver</t>
        </is>
      </c>
      <c r="C14287"/>
      <c r="D14287"/>
      <c r="E14287" t="inlineStr">
        <is>
          <t>https://www.youtube.com/results?search_query=Day+in+the+life+of+a+professional+Rubik's+Cube+solver&amp;sp=EgQgAXAB</t>
        </is>
      </c>
    </row>
    <row r="14288" ht="25.5" customHeight="1">
      <c r="A14288" t="inlineStr">
        <is>
          <t>playing rubiks cube</t>
        </is>
      </c>
      <c r="B14288" t="inlineStr">
        <is>
          <t>Speed cubing tips and tricks</t>
        </is>
      </c>
      <c r="C14288"/>
      <c r="D14288"/>
      <c r="E14288" t="inlineStr">
        <is>
          <t>https://www.youtube.com/results?search_query=Speed+cubing+tips+and+tricks&amp;sp=EgQgAXAB</t>
        </is>
      </c>
    </row>
    <row r="14289" ht="25.5" customHeight="1">
      <c r="A14289" t="inlineStr">
        <is>
          <t>playing rubiks cube</t>
        </is>
      </c>
      <c r="B14289" t="inlineStr">
        <is>
          <t>Advanced Rubik's Cube strategies</t>
        </is>
      </c>
      <c r="C14289"/>
      <c r="D14289"/>
      <c r="E14289" t="inlineStr">
        <is>
          <t>https://www.youtube.com/results?search_query=Advanced+Rubik's+Cube+strategies&amp;sp=EgQgAXAB</t>
        </is>
      </c>
    </row>
    <row r="14290" ht="25.5" customHeight="1">
      <c r="A14290" t="inlineStr">
        <is>
          <t>playing rubiks cube</t>
        </is>
      </c>
      <c r="B14290" t="inlineStr">
        <is>
          <t>Guide to solving Rubik's Cube under 30 seconds</t>
        </is>
      </c>
      <c r="C14290"/>
      <c r="D14290"/>
      <c r="E14290" t="inlineStr">
        <is>
          <t>https://www.youtube.com/results?search_query=Guide+to+solving+Rubik's+Cube+under+30+seconds&amp;sp=EgQgAXAB</t>
        </is>
      </c>
    </row>
    <row r="14291" ht="25.5" customHeight="1">
      <c r="A14291" t="inlineStr">
        <is>
          <t>playing rubiks cube</t>
        </is>
      </c>
      <c r="B14291" t="inlineStr">
        <is>
          <t>Solving Rubik's Cube with one hand</t>
        </is>
      </c>
      <c r="C14291"/>
      <c r="D14291"/>
      <c r="E14291" t="inlineStr">
        <is>
          <t>https://www.youtube.com/results?search_query=Solving+Rubik's+Cube+with+one+hand&amp;sp=EgQgAXAB</t>
        </is>
      </c>
    </row>
    <row r="14292" ht="25.5" customHeight="1">
      <c r="A14292" t="inlineStr">
        <is>
          <t>playing rubiks cube</t>
        </is>
      </c>
      <c r="B14292" t="inlineStr">
        <is>
          <t>Challenges of solving a Rubik's Cube blindfolded</t>
        </is>
      </c>
      <c r="C14292"/>
      <c r="D14292"/>
      <c r="E14292" t="inlineStr">
        <is>
          <t>https://www.youtube.com/results?search_query=Challenges+of+solving+a+Rubik's+Cube+blindfolded&amp;sp=EgQgAXAB</t>
        </is>
      </c>
    </row>
    <row r="14293" ht="25.5" customHeight="1">
      <c r="A14293" t="inlineStr">
        <is>
          <t>playing rubiks cube</t>
        </is>
      </c>
      <c r="B14293" t="inlineStr">
        <is>
          <t>3x3 Rubik's Cube solution guide</t>
        </is>
      </c>
      <c r="C14293"/>
      <c r="D14293"/>
      <c r="E14293" t="inlineStr">
        <is>
          <t>https://www.youtube.com/results?search_query=3x3+Rubik's+Cube+solution+guide&amp;sp=EgQgAXAB</t>
        </is>
      </c>
    </row>
    <row r="14294" ht="25.5" customHeight="1">
      <c r="A14294" t="inlineStr">
        <is>
          <t>playing tennis</t>
        </is>
      </c>
      <c r="B14294" t="inlineStr">
        <is>
          <t>How to play tennis for beginners</t>
        </is>
      </c>
      <c r="C14294"/>
      <c r="D14294"/>
      <c r="E14294" t="inlineStr">
        <is>
          <t>https://www.youtube.com/results?search_query=How+to+play+tennis+for+beginners&amp;sp=EgQgAXAB</t>
        </is>
      </c>
    </row>
    <row r="14295" ht="25.5" customHeight="1">
      <c r="A14295" t="inlineStr">
        <is>
          <t>playing tennis</t>
        </is>
      </c>
      <c r="B14295" t="inlineStr">
        <is>
          <t>Top tennis techniques for advanced players</t>
        </is>
      </c>
      <c r="C14295"/>
      <c r="D14295"/>
      <c r="E14295" t="inlineStr">
        <is>
          <t>https://www.youtube.com/results?search_query=Top+tennis+techniques+for+advanced+players&amp;sp=EgQgAXAB</t>
        </is>
      </c>
    </row>
    <row r="14296" ht="25.5" customHeight="1">
      <c r="A14296" t="inlineStr">
        <is>
          <t>playing tennis</t>
        </is>
      </c>
      <c r="B14296" t="inlineStr">
        <is>
          <t>Easy tennis drills to do at home</t>
        </is>
      </c>
      <c r="C14296"/>
      <c r="D14296"/>
      <c r="E14296" t="inlineStr">
        <is>
          <t>https://www.youtube.com/results?search_query=Easy+tennis+drills+to+do+at+home&amp;sp=EgQgAXAB</t>
        </is>
      </c>
    </row>
    <row r="14297" ht="25.5" customHeight="1">
      <c r="A14297" t="inlineStr">
        <is>
          <t>playing tennis</t>
        </is>
      </c>
      <c r="B14297" t="inlineStr">
        <is>
          <t>Day in the life of a professional tennis player</t>
        </is>
      </c>
      <c r="C14297"/>
      <c r="D14297"/>
      <c r="E14297" t="inlineStr">
        <is>
          <t>https://www.youtube.com/results?search_query=Day+in+the+life+of+a+professional+tennis+player&amp;sp=EgQgAXAB</t>
        </is>
      </c>
    </row>
    <row r="14298" ht="25.5" customHeight="1">
      <c r="A14298" t="inlineStr">
        <is>
          <t>playing tennis</t>
        </is>
      </c>
      <c r="B14298" t="inlineStr">
        <is>
          <t>Master the tennis serve: step by step guide</t>
        </is>
      </c>
      <c r="C14298"/>
      <c r="D14298"/>
      <c r="E14298" t="inlineStr">
        <is>
          <t>https://www.youtube.com/results?search_query=Master+the+tennis+serve:+step+by+step+guide&amp;sp=EgQgAXAB</t>
        </is>
      </c>
    </row>
    <row r="14299" ht="25.5" customHeight="1">
      <c r="A14299" t="inlineStr">
        <is>
          <t>playing tennis</t>
        </is>
      </c>
      <c r="B14299" t="inlineStr">
        <is>
          <t>Exploring the rules of tennis</t>
        </is>
      </c>
      <c r="C14299"/>
      <c r="D14299"/>
      <c r="E14299" t="inlineStr">
        <is>
          <t>https://www.youtube.com/results?search_query=Exploring+the+rules+of+tennis&amp;sp=EgQgAXAB</t>
        </is>
      </c>
    </row>
    <row r="14300" ht="25.5" customHeight="1">
      <c r="A14300" t="inlineStr">
        <is>
          <t>playing tennis</t>
        </is>
      </c>
      <c r="B14300" t="inlineStr">
        <is>
          <t>Improving your tennis backhand swing</t>
        </is>
      </c>
      <c r="C14300"/>
      <c r="D14300"/>
      <c r="E14300" t="inlineStr">
        <is>
          <t>https://www.youtube.com/results?search_query=Improving+your+tennis+backhand+swing&amp;sp=EgQgAXAB</t>
        </is>
      </c>
    </row>
    <row r="14301" ht="25.5" customHeight="1">
      <c r="A14301" t="inlineStr">
        <is>
          <t>playing tennis</t>
        </is>
      </c>
      <c r="B14301" t="inlineStr">
        <is>
          <t>Best tennis matches of all time</t>
        </is>
      </c>
      <c r="C14301"/>
      <c r="D14301"/>
      <c r="E14301" t="inlineStr">
        <is>
          <t>https://www.youtube.com/results?search_query=Best+tennis+matches+of+all+time&amp;sp=EgQgAXAB</t>
        </is>
      </c>
    </row>
    <row r="14302" ht="25.5" customHeight="1">
      <c r="A14302" t="inlineStr">
        <is>
          <t>playing tennis</t>
        </is>
      </c>
      <c r="B14302" t="inlineStr">
        <is>
          <t>Essential tennis equipment: what you need to start playing</t>
        </is>
      </c>
      <c r="C14302"/>
      <c r="D14302"/>
      <c r="E14302" t="inlineStr">
        <is>
          <t>https://www.youtube.com/results?search_query=Essential+tennis+equipment:+what+you+need+to+start+playing&amp;sp=EgQgAXAB</t>
        </is>
      </c>
    </row>
    <row r="14303" ht="25.5" customHeight="1">
      <c r="A14303" t="inlineStr">
        <is>
          <t>playing tennis</t>
        </is>
      </c>
      <c r="B14303" t="inlineStr">
        <is>
          <t>Fitness training for tennis players</t>
        </is>
      </c>
      <c r="C14303"/>
      <c r="D14303"/>
      <c r="E14303" t="inlineStr">
        <is>
          <t>https://www.youtube.com/results?search_query=Fitness+training+for+tennis+players&amp;sp=EgQgAXAB</t>
        </is>
      </c>
    </row>
    <row r="14304" ht="25.5" customHeight="1">
      <c r="A14304" t="inlineStr">
        <is>
          <t>playing scrabble</t>
        </is>
      </c>
      <c r="B14304" t="inlineStr">
        <is>
          <t>How to play Scrabble for beginners</t>
        </is>
      </c>
      <c r="C14304"/>
      <c r="D14304"/>
      <c r="E14304" t="inlineStr">
        <is>
          <t>https://www.youtube.com/results?search_query=How+to+play+Scrabble+for+beginners&amp;sp=EgQgAXAB</t>
        </is>
      </c>
    </row>
    <row r="14305" ht="25.5" customHeight="1">
      <c r="A14305" t="inlineStr">
        <is>
          <t>playing scrabble</t>
        </is>
      </c>
      <c r="B14305" t="inlineStr">
        <is>
          <t>Scrabble strategies and tips</t>
        </is>
      </c>
      <c r="C14305"/>
      <c r="D14305"/>
      <c r="E14305" t="inlineStr">
        <is>
          <t>https://www.youtube.com/results?search_query=Scrabble+strategies+and+tips&amp;sp=EgQgAXAB</t>
        </is>
      </c>
    </row>
    <row r="14306" ht="25.5" customHeight="1">
      <c r="A14306" t="inlineStr">
        <is>
          <t>playing scrabble</t>
        </is>
      </c>
      <c r="B14306" t="inlineStr">
        <is>
          <t>Best Scrabble word plays</t>
        </is>
      </c>
      <c r="C14306"/>
      <c r="D14306"/>
      <c r="E14306" t="inlineStr">
        <is>
          <t>https://www.youtube.com/results?search_query=Best+Scrabble+word+plays&amp;sp=EgQgAXAB</t>
        </is>
      </c>
    </row>
    <row r="14307" ht="25.5" customHeight="1">
      <c r="A14307" t="inlineStr">
        <is>
          <t>playing scrabble</t>
        </is>
      </c>
      <c r="B14307" t="inlineStr">
        <is>
          <t>Scrabble world championship gameplay</t>
        </is>
      </c>
      <c r="C14307"/>
      <c r="D14307"/>
      <c r="E14307" t="inlineStr">
        <is>
          <t>https://www.youtube.com/results?search_query=Scrabble+world+championship+gameplay&amp;sp=EgQgAXAB</t>
        </is>
      </c>
    </row>
    <row r="14308" ht="25.5" customHeight="1">
      <c r="A14308" t="inlineStr">
        <is>
          <t>playing scrabble</t>
        </is>
      </c>
      <c r="B14308" t="inlineStr">
        <is>
          <t>Mastering Scrabble: Advanced techniques</t>
        </is>
      </c>
      <c r="C14308"/>
      <c r="D14308"/>
      <c r="E14308" t="inlineStr">
        <is>
          <t>https://www.youtube.com/results?search_query=Mastering+Scrabble:+Advanced+techniques&amp;sp=EgQgAXAB</t>
        </is>
      </c>
    </row>
    <row r="14309" ht="25.5" customHeight="1">
      <c r="A14309" t="inlineStr">
        <is>
          <t>playing scrabble</t>
        </is>
      </c>
      <c r="B14309" t="inlineStr">
        <is>
          <t>Day in the life of a professional Scrabble player</t>
        </is>
      </c>
      <c r="C14309"/>
      <c r="D14309"/>
      <c r="E14309" t="inlineStr">
        <is>
          <t>https://www.youtube.com/results?search_query=Day+in+the+life+of+a+professional+Scrabble+player&amp;sp=EgQgAXAB</t>
        </is>
      </c>
    </row>
    <row r="14310" ht="25.5" customHeight="1">
      <c r="A14310" t="inlineStr">
        <is>
          <t>playing scrabble</t>
        </is>
      </c>
      <c r="B14310" t="inlineStr">
        <is>
          <t>Scrabble game rules and regulations</t>
        </is>
      </c>
      <c r="C14310"/>
      <c r="D14310"/>
      <c r="E14310" t="inlineStr">
        <is>
          <t>https://www.youtube.com/results?search_query=Scrabble+game+rules+and+regulations&amp;sp=EgQgAXAB</t>
        </is>
      </c>
    </row>
    <row r="14311" ht="25.5" customHeight="1">
      <c r="A14311" t="inlineStr">
        <is>
          <t>playing scrabble</t>
        </is>
      </c>
      <c r="B14311" t="inlineStr">
        <is>
          <t>Scrabble online tournaments</t>
        </is>
      </c>
      <c r="C14311"/>
      <c r="D14311"/>
      <c r="E14311" t="inlineStr">
        <is>
          <t>https://www.youtube.com/results?search_query=Scrabble+online+tournaments&amp;sp=EgQgAXAB</t>
        </is>
      </c>
    </row>
    <row r="14312" ht="25.5" customHeight="1">
      <c r="A14312" t="inlineStr">
        <is>
          <t>playing scrabble</t>
        </is>
      </c>
      <c r="B14312" t="inlineStr">
        <is>
          <t>DIY Scrabble board setup</t>
        </is>
      </c>
      <c r="C14312"/>
      <c r="D14312"/>
      <c r="E14312" t="inlineStr">
        <is>
          <t>https://www.youtube.com/results?search_query=DIY+Scrabble+board+setup&amp;sp=EgQgAXAB</t>
        </is>
      </c>
    </row>
    <row r="14313" ht="25.5" customHeight="1">
      <c r="A14313" t="inlineStr">
        <is>
          <t>playing scrabble</t>
        </is>
      </c>
      <c r="B14313" t="inlineStr">
        <is>
          <t>Improving vocabulary for Scrabble play</t>
        </is>
      </c>
      <c r="C14313"/>
      <c r="D14313"/>
      <c r="E14313" t="inlineStr">
        <is>
          <t>https://www.youtube.com/results?search_query=Improving+vocabulary+for+Scrabble+play&amp;sp=EgQgAXAB</t>
        </is>
      </c>
    </row>
    <row r="14314" ht="25.5" customHeight="1">
      <c r="A14314" t="inlineStr">
        <is>
          <t>playing squash or racquetball</t>
        </is>
      </c>
      <c r="B14314" t="inlineStr">
        <is>
          <t>How to play squash for beginners</t>
        </is>
      </c>
      <c r="C14314"/>
      <c r="D14314"/>
      <c r="E14314" t="inlineStr">
        <is>
          <t>https://www.youtube.com/results?search_query=How+to+play+squash+for+beginners&amp;sp=EgQgAXAB</t>
        </is>
      </c>
    </row>
    <row r="14315" ht="25.5" customHeight="1">
      <c r="A14315" t="inlineStr">
        <is>
          <t>playing squash or racquetball</t>
        </is>
      </c>
      <c r="B14315" t="inlineStr">
        <is>
          <t>Best strategies for playing racquetball</t>
        </is>
      </c>
      <c r="C14315"/>
      <c r="D14315"/>
      <c r="E14315" t="inlineStr">
        <is>
          <t>https://www.youtube.com/results?search_query=Best+strategies+for+playing+racquetball&amp;sp=EgQgAXAB</t>
        </is>
      </c>
    </row>
    <row r="14316" ht="25.5" customHeight="1">
      <c r="A14316" t="inlineStr">
        <is>
          <t>playing squash or racquetball</t>
        </is>
      </c>
      <c r="B14316" t="inlineStr">
        <is>
          <t>The rules of squash and racquetball comparison</t>
        </is>
      </c>
      <c r="C14316"/>
      <c r="D14316"/>
      <c r="E14316" t="inlineStr">
        <is>
          <t>https://www.youtube.com/results?search_query=The+rules+of+squash+and+racquetball+comparison&amp;sp=EgQgAXAB</t>
        </is>
      </c>
    </row>
    <row r="14317" ht="25.5" customHeight="1">
      <c r="A14317" t="inlineStr">
        <is>
          <t>playing squash or racquetball</t>
        </is>
      </c>
      <c r="B14317" t="inlineStr">
        <is>
          <t>Professional squash match playthrough</t>
        </is>
      </c>
      <c r="C14317"/>
      <c r="D14317"/>
      <c r="E14317" t="inlineStr">
        <is>
          <t>https://www.youtube.com/results?search_query=Professional+squash+match+playthrough&amp;sp=EgQgAXAB</t>
        </is>
      </c>
    </row>
    <row r="14318" ht="25.5" customHeight="1">
      <c r="A14318" t="inlineStr">
        <is>
          <t>playing squash or racquetball</t>
        </is>
      </c>
      <c r="B14318" t="inlineStr">
        <is>
          <t>Day in the life of a racquetball player</t>
        </is>
      </c>
      <c r="C14318"/>
      <c r="D14318"/>
      <c r="E14318" t="inlineStr">
        <is>
          <t>https://www.youtube.com/results?search_query=Day+in+the+life+of+a+racquetball+player&amp;sp=EgQgAXAB</t>
        </is>
      </c>
    </row>
    <row r="14319" ht="25.5" customHeight="1">
      <c r="A14319" t="inlineStr">
        <is>
          <t>playing squash or racquetball</t>
        </is>
      </c>
      <c r="B14319" t="inlineStr">
        <is>
          <t>Common mistakes while playing squash</t>
        </is>
      </c>
      <c r="C14319"/>
      <c r="D14319"/>
      <c r="E14319" t="inlineStr">
        <is>
          <t>https://www.youtube.com/results?search_query=Common+mistakes+while+playing+squash&amp;sp=EgQgAXAB</t>
        </is>
      </c>
    </row>
    <row r="14320" ht="25.5" customHeight="1">
      <c r="A14320" t="inlineStr">
        <is>
          <t>playing squash or racquetball</t>
        </is>
      </c>
      <c r="B14320" t="inlineStr">
        <is>
          <t>How to improve your racquetball game</t>
        </is>
      </c>
      <c r="C14320"/>
      <c r="D14320"/>
      <c r="E14320" t="inlineStr">
        <is>
          <t>https://www.youtube.com/results?search_query=How+to+improve+your+racquetball+game&amp;sp=EgQgAXAB</t>
        </is>
      </c>
    </row>
    <row r="14321" ht="25.5" customHeight="1">
      <c r="A14321" t="inlineStr">
        <is>
          <t>playing squash or racquetball</t>
        </is>
      </c>
      <c r="B14321" t="inlineStr">
        <is>
          <t>Squash training exercises for beginners</t>
        </is>
      </c>
      <c r="C14321"/>
      <c r="D14321"/>
      <c r="E14321" t="inlineStr">
        <is>
          <t>https://www.youtube.com/results?search_query=Squash+training+exercises+for+beginners&amp;sp=EgQgAXAB</t>
        </is>
      </c>
    </row>
    <row r="14322" ht="25.5" customHeight="1">
      <c r="A14322" t="inlineStr">
        <is>
          <t>playing squash or racquetball</t>
        </is>
      </c>
      <c r="B14322" t="inlineStr">
        <is>
          <t>Advanced racquetball strategies and techniques</t>
        </is>
      </c>
      <c r="C14322"/>
      <c r="D14322"/>
      <c r="E14322" t="inlineStr">
        <is>
          <t>https://www.youtube.com/results?search_query=Advanced+racquetball+strategies+and+techniques&amp;sp=EgQgAXAB</t>
        </is>
      </c>
    </row>
    <row r="14323" ht="25.5" customHeight="1">
      <c r="A14323" t="inlineStr">
        <is>
          <t>playing squash or racquetball</t>
        </is>
      </c>
      <c r="B14323" t="inlineStr">
        <is>
          <t>Understanding squash scoring and point system</t>
        </is>
      </c>
      <c r="C14323"/>
      <c r="D14323"/>
      <c r="E14323" t="inlineStr">
        <is>
          <t>https://www.youtube.com/results?search_query=Understanding+squash+scoring+and+point+system&amp;sp=EgQgAXAB</t>
        </is>
      </c>
    </row>
    <row r="14324" ht="25.5" customHeight="1">
      <c r="A14324" t="inlineStr">
        <is>
          <t>shaking hands</t>
        </is>
      </c>
      <c r="B14324" t="inlineStr">
        <is>
          <t>How to shake hands professionally</t>
        </is>
      </c>
      <c r="C14324"/>
      <c r="D14324"/>
      <c r="E14324" t="inlineStr">
        <is>
          <t>https://www.youtube.com/results?search_query=How+to+shake+hands+professionally&amp;sp=EgQgAXAB</t>
        </is>
      </c>
    </row>
    <row r="14325" ht="25.5" customHeight="1">
      <c r="A14325" t="inlineStr">
        <is>
          <t>shaking hands</t>
        </is>
      </c>
      <c r="B14325" t="inlineStr">
        <is>
          <t>Proper handshake etiquette</t>
        </is>
      </c>
      <c r="C14325"/>
      <c r="D14325"/>
      <c r="E14325" t="inlineStr">
        <is>
          <t>https://www.youtube.com/results?search_query=Proper+handshake+etiquette&amp;sp=EgQgAXAB</t>
        </is>
      </c>
    </row>
    <row r="14326" ht="25.5" customHeight="1">
      <c r="A14326" t="inlineStr">
        <is>
          <t>shaking hands</t>
        </is>
      </c>
      <c r="B14326" t="inlineStr">
        <is>
          <t>Day in the life of a business person shaking hands</t>
        </is>
      </c>
      <c r="C14326"/>
      <c r="D14326"/>
      <c r="E14326" t="inlineStr">
        <is>
          <t>https://www.youtube.com/results?search_query=Day+in+the+life+of+a+business+person+shaking+hands&amp;sp=EgQgAXAB</t>
        </is>
      </c>
    </row>
    <row r="14327" ht="25.5" customHeight="1">
      <c r="A14327" t="inlineStr">
        <is>
          <t>shaking hands</t>
        </is>
      </c>
      <c r="B14327" t="inlineStr">
        <is>
          <t>How to avoid germ spread while shaking hands</t>
        </is>
      </c>
      <c r="C14327"/>
      <c r="D14327"/>
      <c r="E14327" t="inlineStr">
        <is>
          <t>https://www.youtube.com/results?search_query=How+to+avoid+germ+spread+while+shaking+hands&amp;sp=EgQgAXAB</t>
        </is>
      </c>
    </row>
    <row r="14328" ht="25.5" customHeight="1">
      <c r="A14328" t="inlineStr">
        <is>
          <t>shaking hands</t>
        </is>
      </c>
      <c r="B14328" t="inlineStr">
        <is>
          <t>The science behind shaking hands</t>
        </is>
      </c>
      <c r="C14328"/>
      <c r="D14328"/>
      <c r="E14328" t="inlineStr">
        <is>
          <t>https://www.youtube.com/results?search_query=The+science+behind+shaking+hands&amp;sp=EgQgAXAB</t>
        </is>
      </c>
    </row>
    <row r="14329" ht="25.5" customHeight="1">
      <c r="A14329" t="inlineStr">
        <is>
          <t>shaking hands</t>
        </is>
      </c>
      <c r="B14329" t="inlineStr">
        <is>
          <t>Cultural differences in shaking hands worldwide</t>
        </is>
      </c>
      <c r="C14329"/>
      <c r="D14329"/>
      <c r="E14329" t="inlineStr">
        <is>
          <t>https://www.youtube.com/results?search_query=Cultural+differences+in+shaking+hands+worldwide&amp;sp=EgQgAXAB</t>
        </is>
      </c>
    </row>
    <row r="14330" ht="25.5" customHeight="1">
      <c r="A14330" t="inlineStr">
        <is>
          <t>shaking hands</t>
        </is>
      </c>
      <c r="B14330" t="inlineStr">
        <is>
          <t>How to shake hands with confidence</t>
        </is>
      </c>
      <c r="C14330"/>
      <c r="D14330"/>
      <c r="E14330" t="inlineStr">
        <is>
          <t>https://www.youtube.com/results?search_query=How+to+shake+hands+with+confidence&amp;sp=EgQgAXAB</t>
        </is>
      </c>
    </row>
    <row r="14331" ht="25.5" customHeight="1">
      <c r="A14331" t="inlineStr">
        <is>
          <t>shaking hands</t>
        </is>
      </c>
      <c r="B14331" t="inlineStr">
        <is>
          <t>Business tips: Importance of a firm handshake</t>
        </is>
      </c>
      <c r="C14331"/>
      <c r="D14331"/>
      <c r="E14331" t="inlineStr">
        <is>
          <t>https://www.youtube.com/results?search_query=Business+tips:+Importance+of+a+firm+handshake&amp;sp=EgQgAXAB</t>
        </is>
      </c>
    </row>
    <row r="14332" ht="25.5" customHeight="1">
      <c r="A14332" t="inlineStr">
        <is>
          <t>shaking hands</t>
        </is>
      </c>
      <c r="B14332" t="inlineStr">
        <is>
          <t>How not to shake hands</t>
        </is>
      </c>
      <c r="C14332"/>
      <c r="D14332"/>
      <c r="E14332" t="inlineStr">
        <is>
          <t>https://www.youtube.com/results?search_query=How+not+to+shake+hands&amp;sp=EgQgAXAB</t>
        </is>
      </c>
    </row>
    <row r="14333" ht="25.5" customHeight="1">
      <c r="A14333" t="inlineStr">
        <is>
          <t>shaking hands</t>
        </is>
      </c>
      <c r="B14333" t="inlineStr">
        <is>
          <t>Tutorial on handshake greetings in different professions</t>
        </is>
      </c>
      <c r="C14333"/>
      <c r="D14333"/>
      <c r="E14333" t="inlineStr">
        <is>
          <t>https://www.youtube.com/results?search_query=Tutorial+on+handshake+greetings+in+different+professions&amp;sp=EgQgAXAB</t>
        </is>
      </c>
    </row>
    <row r="14334" ht="25.5" customHeight="1">
      <c r="A14334" t="inlineStr">
        <is>
          <t>playing with trains</t>
        </is>
      </c>
      <c r="B14334" t="inlineStr">
        <is>
          <t>How to play with toy trains for beginners</t>
        </is>
      </c>
      <c r="C14334"/>
      <c r="D14334"/>
      <c r="E14334" t="inlineStr">
        <is>
          <t>https://www.youtube.com/results?search_query=How+to+play+with+toy+trains+for+beginners&amp;sp=EgQgAXAB</t>
        </is>
      </c>
    </row>
    <row r="14335" ht="25.5" customHeight="1">
      <c r="A14335" t="inlineStr">
        <is>
          <t>playing with trains</t>
        </is>
      </c>
      <c r="B14335" t="inlineStr">
        <is>
          <t>Tutorial for building and playing with train sets</t>
        </is>
      </c>
      <c r="C14335"/>
      <c r="D14335"/>
      <c r="E14335" t="inlineStr">
        <is>
          <t>https://www.youtube.com/results?search_query=Tutorial+for+building+and+playing+with+train+sets&amp;sp=EgQgAXAB</t>
        </is>
      </c>
    </row>
    <row r="14336" ht="25.5" customHeight="1">
      <c r="A14336" t="inlineStr">
        <is>
          <t>playing with trains</t>
        </is>
      </c>
      <c r="B14336" t="inlineStr">
        <is>
          <t>Playing with trains — Tips and tricks</t>
        </is>
      </c>
      <c r="C14336"/>
      <c r="D14336"/>
      <c r="E14336" t="inlineStr">
        <is>
          <t>https://www.youtube.com/results?search_query=Playing+with+trains+—+Tips+and+tricks&amp;sp=EgQgAXAB</t>
        </is>
      </c>
    </row>
    <row r="14337" ht="25.5" customHeight="1">
      <c r="A14337" t="inlineStr">
        <is>
          <t>playing with trains</t>
        </is>
      </c>
      <c r="B14337" t="inlineStr">
        <is>
          <t>Day in the life of a train hobbyist</t>
        </is>
      </c>
      <c r="C14337"/>
      <c r="D14337"/>
      <c r="E14337" t="inlineStr">
        <is>
          <t>https://www.youtube.com/results?search_query=Day+in+the+life+of+a+train+hobbyist&amp;sp=EgQgAXAB</t>
        </is>
      </c>
    </row>
    <row r="14338" ht="25.5" customHeight="1">
      <c r="A14338" t="inlineStr">
        <is>
          <t>playing with trains</t>
        </is>
      </c>
      <c r="B14338" t="inlineStr">
        <is>
          <t>How to play with electric trains: A stepbystep guide</t>
        </is>
      </c>
      <c r="C14338"/>
      <c r="D14338"/>
      <c r="E14338" t="inlineStr">
        <is>
          <t>https://www.youtube.com/results?search_query=How+to+play+with+electric+trains:+A+stepbystep+guide&amp;sp=EgQgAXAB</t>
        </is>
      </c>
    </row>
    <row r="14339" ht="25.5" customHeight="1">
      <c r="A14339" t="inlineStr">
        <is>
          <t>playing with trains</t>
        </is>
      </c>
      <c r="B14339" t="inlineStr">
        <is>
          <t>Fun ways to play with model trains</t>
        </is>
      </c>
      <c r="C14339"/>
      <c r="D14339"/>
      <c r="E14339" t="inlineStr">
        <is>
          <t>https://www.youtube.com/results?search_query=Fun+ways+to+play+with+model+trains&amp;sp=EgQgAXAB</t>
        </is>
      </c>
    </row>
    <row r="14340" ht="25.5" customHeight="1">
      <c r="A14340" t="inlineStr">
        <is>
          <t>playing with trains</t>
        </is>
      </c>
      <c r="B14340" t="inlineStr">
        <is>
          <t>Adventures in playing with steam trains</t>
        </is>
      </c>
      <c r="C14340"/>
      <c r="D14340"/>
      <c r="E14340" t="inlineStr">
        <is>
          <t>https://www.youtube.com/results?search_query=Adventures+in+playing+with+steam+trains&amp;sp=EgQgAXAB</t>
        </is>
      </c>
    </row>
    <row r="14341" ht="25.5" customHeight="1">
      <c r="A14341" t="inlineStr">
        <is>
          <t>playing with trains</t>
        </is>
      </c>
      <c r="B14341" t="inlineStr">
        <is>
          <t>Playing with trains in virtual reality</t>
        </is>
      </c>
      <c r="C14341"/>
      <c r="D14341"/>
      <c r="E14341" t="inlineStr">
        <is>
          <t>https://www.youtube.com/results?search_query=Playing+with+trains+in+virtual+reality&amp;sp=EgQgAXAB</t>
        </is>
      </c>
    </row>
    <row r="14342" ht="25.5" customHeight="1">
      <c r="A14342" t="inlineStr">
        <is>
          <t>playing with trains</t>
        </is>
      </c>
      <c r="B14342" t="inlineStr">
        <is>
          <t>Indoor activities: Playing with children's train sets</t>
        </is>
      </c>
      <c r="C14342"/>
      <c r="D14342"/>
      <c r="E14342" t="inlineStr">
        <is>
          <t>https://www.youtube.com/results?search_query=Indoor+activities:+Playing+with+children's+train+sets&amp;sp=EgQgAXAB</t>
        </is>
      </c>
    </row>
    <row r="14343" ht="25.5" customHeight="1">
      <c r="A14343" t="inlineStr">
        <is>
          <t>playing with trains</t>
        </is>
      </c>
      <c r="B14343" t="inlineStr">
        <is>
          <t>Advanced techniques for playing with digital train sets</t>
        </is>
      </c>
      <c r="C14343"/>
      <c r="D14343"/>
      <c r="E14343" t="inlineStr">
        <is>
          <t>https://www.youtube.com/results?search_query=Advanced+techniques+for+playing+with+digital+train+sets&amp;sp=EgQgAXAB</t>
        </is>
      </c>
    </row>
    <row r="14344" ht="25.5" customHeight="1">
      <c r="A14344" t="inlineStr">
        <is>
          <t>poking bellybutton</t>
        </is>
      </c>
      <c r="B14344" t="inlineStr">
        <is>
          <t>How to clean your belly button properly</t>
        </is>
      </c>
      <c r="C14344"/>
      <c r="D14344"/>
      <c r="E14344" t="inlineStr">
        <is>
          <t>https://www.youtube.com/results?search_query=How+to+clean+your+belly+button+properly&amp;sp=EgQgAXAB</t>
        </is>
      </c>
    </row>
    <row r="14345" ht="25.5" customHeight="1">
      <c r="A14345" t="inlineStr">
        <is>
          <t>poking bellybutton</t>
        </is>
      </c>
      <c r="B14345" t="inlineStr">
        <is>
          <t>Why do we have belly buttons?  Science behind it</t>
        </is>
      </c>
      <c r="C14345"/>
      <c r="D14345"/>
      <c r="E14345" t="inlineStr">
        <is>
          <t>https://www.youtube.com/results?search_query=Why+do+we+have+belly+buttons?++Science+behind+it&amp;sp=EgQgAXAB</t>
        </is>
      </c>
    </row>
    <row r="14346" ht="25.5" customHeight="1">
      <c r="A14346" t="inlineStr">
        <is>
          <t>poking bellybutton</t>
        </is>
      </c>
      <c r="B14346" t="inlineStr">
        <is>
          <t>Belly button hygienic care routine  Detailed guide</t>
        </is>
      </c>
      <c r="C14346"/>
      <c r="D14346"/>
      <c r="E14346" t="inlineStr">
        <is>
          <t>https://www.youtube.com/results?search_query=Belly+button+hygienic+care+routine++Detailed+guide&amp;sp=EgQgAXAB</t>
        </is>
      </c>
    </row>
    <row r="14347" ht="25.5" customHeight="1">
      <c r="A14347" t="inlineStr">
        <is>
          <t>poking bellybutton</t>
        </is>
      </c>
      <c r="B14347" t="inlineStr">
        <is>
          <t>What happens when you poke your belly button?</t>
        </is>
      </c>
      <c r="C14347"/>
      <c r="D14347"/>
      <c r="E14347" t="inlineStr">
        <is>
          <t>https://www.youtube.com/results?search_query=What+happens+when+you+poke+your+belly+button?&amp;sp=EgQgAXAB</t>
        </is>
      </c>
    </row>
    <row r="14348" ht="25.5" customHeight="1">
      <c r="A14348" t="inlineStr">
        <is>
          <t>poking bellybutton</t>
        </is>
      </c>
      <c r="B14348" t="inlineStr">
        <is>
          <t>Day in the life of a bellybutton piercer</t>
        </is>
      </c>
      <c r="C14348"/>
      <c r="D14348"/>
      <c r="E14348" t="inlineStr">
        <is>
          <t>https://www.youtube.com/results?search_query=Day+in+the+life+of+a+bellybutton+piercer&amp;sp=EgQgAXAB</t>
        </is>
      </c>
    </row>
    <row r="14349" ht="25.5" customHeight="1">
      <c r="A14349" t="inlineStr">
        <is>
          <t>poking bellybutton</t>
        </is>
      </c>
      <c r="B14349" t="inlineStr">
        <is>
          <t>Belly button challenges  Fun poking games</t>
        </is>
      </c>
      <c r="C14349"/>
      <c r="D14349"/>
      <c r="E14349" t="inlineStr">
        <is>
          <t>https://www.youtube.com/results?search_query=Belly+button+challenges++Fun+poking+games&amp;sp=EgQgAXAB</t>
        </is>
      </c>
    </row>
    <row r="14350" ht="25.5" customHeight="1">
      <c r="A14350" t="inlineStr">
        <is>
          <t>poking bellybutton</t>
        </is>
      </c>
      <c r="B14350" t="inlineStr">
        <is>
          <t>Myths and facts about the belly button</t>
        </is>
      </c>
      <c r="C14350"/>
      <c r="D14350"/>
      <c r="E14350" t="inlineStr">
        <is>
          <t>https://www.youtube.com/results?search_query=Myths+and+facts+about+the+belly+button&amp;sp=EgQgAXAB</t>
        </is>
      </c>
    </row>
    <row r="14351" ht="25.5" customHeight="1">
      <c r="A14351" t="inlineStr">
        <is>
          <t>poking bellybutton</t>
        </is>
      </c>
      <c r="B14351" t="inlineStr">
        <is>
          <t>Healthy habits  Daily care steps for your belly button</t>
        </is>
      </c>
      <c r="C14351"/>
      <c r="D14351"/>
      <c r="E14351" t="inlineStr">
        <is>
          <t>https://www.youtube.com/results?search_query=Healthy+habits++Daily+care+steps+for+your+belly+button&amp;sp=EgQgAXAB</t>
        </is>
      </c>
    </row>
    <row r="14352" ht="25.5" customHeight="1">
      <c r="A14352" t="inlineStr">
        <is>
          <t>poking bellybutton</t>
        </is>
      </c>
      <c r="B14352" t="inlineStr">
        <is>
          <t>What your belly button says about your health?</t>
        </is>
      </c>
      <c r="C14352"/>
      <c r="D14352"/>
      <c r="E14352" t="inlineStr">
        <is>
          <t>https://www.youtube.com/results?search_query=What+your+belly+button+says+about+your+health?&amp;sp=EgQgAXAB</t>
        </is>
      </c>
    </row>
    <row r="14353" ht="25.5" customHeight="1">
      <c r="A14353" t="inlineStr">
        <is>
          <t>poking bellybutton</t>
        </is>
      </c>
      <c r="B14353" t="inlineStr">
        <is>
          <t>Belly button facts explored  Why do we feel weird when we poke it?</t>
        </is>
      </c>
      <c r="C14353"/>
      <c r="D14353"/>
      <c r="E14353" t="inlineStr">
        <is>
          <t>https://www.youtube.com/results?search_query=Belly+button+facts+explored++Why+do+we+feel+weird+when+we+poke+it?&amp;sp=EgQgAXAB</t>
        </is>
      </c>
    </row>
    <row r="14354" ht="25.5" customHeight="1">
      <c r="A14354" t="inlineStr">
        <is>
          <t>pole vault</t>
        </is>
      </c>
      <c r="B14354" t="inlineStr">
        <is>
          <t>How to pole vault for beginners</t>
        </is>
      </c>
      <c r="C14354"/>
      <c r="D14354"/>
      <c r="E14354" t="inlineStr">
        <is>
          <t>https://www.youtube.com/results?search_query=How+to+pole+vault+for+beginners&amp;sp=EgQgAXAB</t>
        </is>
      </c>
    </row>
    <row r="14355" ht="25.5" customHeight="1">
      <c r="A14355" t="inlineStr">
        <is>
          <t>pole vault</t>
        </is>
      </c>
      <c r="B14355" t="inlineStr">
        <is>
          <t>Techniques for successful pole vaulting</t>
        </is>
      </c>
      <c r="C14355"/>
      <c r="D14355"/>
      <c r="E14355" t="inlineStr">
        <is>
          <t>https://www.youtube.com/results?search_query=Techniques+for+successful+pole+vaulting&amp;sp=EgQgAXAB</t>
        </is>
      </c>
    </row>
    <row r="14356" ht="25.5" customHeight="1">
      <c r="A14356" t="inlineStr">
        <is>
          <t>pole vault</t>
        </is>
      </c>
      <c r="B14356" t="inlineStr">
        <is>
          <t>Pole vault training exercises</t>
        </is>
      </c>
      <c r="C14356"/>
      <c r="D14356"/>
      <c r="E14356" t="inlineStr">
        <is>
          <t>https://www.youtube.com/results?search_query=Pole+vault+training+exercises&amp;sp=EgQgAXAB</t>
        </is>
      </c>
    </row>
    <row r="14357" ht="25.5" customHeight="1">
      <c r="A14357" t="inlineStr">
        <is>
          <t>pole vault</t>
        </is>
      </c>
      <c r="B14357" t="inlineStr">
        <is>
          <t>World record pole vault jumps</t>
        </is>
      </c>
      <c r="C14357"/>
      <c r="D14357"/>
      <c r="E14357" t="inlineStr">
        <is>
          <t>https://www.youtube.com/results?search_query=World+record+pole+vault+jumps&amp;sp=EgQgAXAB</t>
        </is>
      </c>
    </row>
    <row r="14358" ht="25.5" customHeight="1">
      <c r="A14358" t="inlineStr">
        <is>
          <t>pole vault</t>
        </is>
      </c>
      <c r="B14358" t="inlineStr">
        <is>
          <t>Day in the life of a pole vaulter</t>
        </is>
      </c>
      <c r="C14358"/>
      <c r="D14358"/>
      <c r="E14358" t="inlineStr">
        <is>
          <t>https://www.youtube.com/results?search_query=Day+in+the+life+of+a+pole+vaulter&amp;sp=EgQgAXAB</t>
        </is>
      </c>
    </row>
    <row r="14359" ht="25.5" customHeight="1">
      <c r="A14359" t="inlineStr">
        <is>
          <t>pole vault</t>
        </is>
      </c>
      <c r="B14359" t="inlineStr">
        <is>
          <t>Improving your pole vault skills</t>
        </is>
      </c>
      <c r="C14359"/>
      <c r="D14359"/>
      <c r="E14359" t="inlineStr">
        <is>
          <t>https://www.youtube.com/results?search_query=Improving+your+pole+vault+skills&amp;sp=EgQgAXAB</t>
        </is>
      </c>
    </row>
    <row r="14360" ht="25.5" customHeight="1">
      <c r="A14360" t="inlineStr">
        <is>
          <t>pole vault</t>
        </is>
      </c>
      <c r="B14360" t="inlineStr">
        <is>
          <t>Equipment needed for pole vaulting</t>
        </is>
      </c>
      <c r="C14360"/>
      <c r="D14360"/>
      <c r="E14360" t="inlineStr">
        <is>
          <t>https://www.youtube.com/results?search_query=Equipment+needed+for+pole+vaulting&amp;sp=EgQgAXAB</t>
        </is>
      </c>
    </row>
    <row r="14361" ht="25.5" customHeight="1">
      <c r="A14361" t="inlineStr">
        <is>
          <t>pole vault</t>
        </is>
      </c>
      <c r="B14361" t="inlineStr">
        <is>
          <t>Pole vault safety tips</t>
        </is>
      </c>
      <c r="C14361"/>
      <c r="D14361"/>
      <c r="E14361" t="inlineStr">
        <is>
          <t>https://www.youtube.com/results?search_query=Pole+vault+safety+tips&amp;sp=EgQgAXAB</t>
        </is>
      </c>
    </row>
    <row r="14362" ht="25.5" customHeight="1">
      <c r="A14362" t="inlineStr">
        <is>
          <t>pole vault</t>
        </is>
      </c>
      <c r="B14362" t="inlineStr">
        <is>
          <t>Understanding the physics of pole vaulting</t>
        </is>
      </c>
      <c r="C14362"/>
      <c r="D14362"/>
      <c r="E14362" t="inlineStr">
        <is>
          <t>https://www.youtube.com/results?search_query=Understanding+the+physics+of+pole+vaulting&amp;sp=EgQgAXAB</t>
        </is>
      </c>
    </row>
    <row r="14363" ht="25.5" customHeight="1">
      <c r="A14363" t="inlineStr">
        <is>
          <t>pole vault</t>
        </is>
      </c>
      <c r="B14363" t="inlineStr">
        <is>
          <t>Step by step guide to pole vaulting</t>
        </is>
      </c>
      <c r="C14363"/>
      <c r="D14363"/>
      <c r="E14363" t="inlineStr">
        <is>
          <t>https://www.youtube.com/results?search_query=Step+by+step+guide+to+pole+vaulting&amp;sp=EgQgAXAB</t>
        </is>
      </c>
    </row>
    <row r="14364" ht="25.5" customHeight="1">
      <c r="A14364" t="inlineStr">
        <is>
          <t>polishing metal</t>
        </is>
      </c>
      <c r="B14364" t="inlineStr">
        <is>
          <t>How to polish metal at home</t>
        </is>
      </c>
      <c r="C14364"/>
      <c r="D14364"/>
      <c r="E14364" t="inlineStr">
        <is>
          <t>https://www.youtube.com/results?search_query=How+to+polish+metal+at+home&amp;sp=EgQgAXAB</t>
        </is>
      </c>
    </row>
    <row r="14365" ht="25.5" customHeight="1">
      <c r="A14365" t="inlineStr">
        <is>
          <t>polishing metal</t>
        </is>
      </c>
      <c r="B14365" t="inlineStr">
        <is>
          <t>DIY metal polishing techniques</t>
        </is>
      </c>
      <c r="C14365"/>
      <c r="D14365"/>
      <c r="E14365" t="inlineStr">
        <is>
          <t>https://www.youtube.com/results?search_query=DIY+metal+polishing+techniques&amp;sp=EgQgAXAB</t>
        </is>
      </c>
    </row>
    <row r="14366" ht="25.5" customHeight="1">
      <c r="A14366" t="inlineStr">
        <is>
          <t>polishing metal</t>
        </is>
      </c>
      <c r="B14366" t="inlineStr">
        <is>
          <t>Step by step guide to polishing metal</t>
        </is>
      </c>
      <c r="C14366"/>
      <c r="D14366"/>
      <c r="E14366" t="inlineStr">
        <is>
          <t>https://www.youtube.com/results?search_query=Step+by+step+guide+to+polishing+metal&amp;sp=EgQgAXAB</t>
        </is>
      </c>
    </row>
    <row r="14367" ht="25.5" customHeight="1">
      <c r="A14367" t="inlineStr">
        <is>
          <t>polishing metal</t>
        </is>
      </c>
      <c r="B14367" t="inlineStr">
        <is>
          <t>Day in the life of a metal polisher</t>
        </is>
      </c>
      <c r="C14367"/>
      <c r="D14367"/>
      <c r="E14367" t="inlineStr">
        <is>
          <t>https://www.youtube.com/results?search_query=Day+in+the+life+of+a+metal+polisher&amp;sp=EgQgAXAB</t>
        </is>
      </c>
    </row>
    <row r="14368" ht="25.5" customHeight="1">
      <c r="A14368" t="inlineStr">
        <is>
          <t>polishing metal</t>
        </is>
      </c>
      <c r="B14368" t="inlineStr">
        <is>
          <t>Tools needed to polish metal effectively</t>
        </is>
      </c>
      <c r="C14368"/>
      <c r="D14368"/>
      <c r="E14368" t="inlineStr">
        <is>
          <t>https://www.youtube.com/results?search_query=Tools+needed+to+polish+metal+effectively&amp;sp=EgQgAXAB</t>
        </is>
      </c>
    </row>
    <row r="14369" ht="25.5" customHeight="1">
      <c r="A14369" t="inlineStr">
        <is>
          <t>polishing metal</t>
        </is>
      </c>
      <c r="B14369" t="inlineStr">
        <is>
          <t>Tips and tricks for polishing metal surfaces</t>
        </is>
      </c>
      <c r="C14369"/>
      <c r="D14369"/>
      <c r="E14369" t="inlineStr">
        <is>
          <t>https://www.youtube.com/results?search_query=Tips+and+tricks+for+polishing+metal+surfaces&amp;sp=EgQgAXAB</t>
        </is>
      </c>
    </row>
    <row r="14370" ht="25.5" customHeight="1">
      <c r="A14370" t="inlineStr">
        <is>
          <t>polishing metal</t>
        </is>
      </c>
      <c r="B14370" t="inlineStr">
        <is>
          <t>Professional techniques on metal polishing</t>
        </is>
      </c>
      <c r="C14370"/>
      <c r="D14370"/>
      <c r="E14370" t="inlineStr">
        <is>
          <t>https://www.youtube.com/results?search_query=Professional+techniques+on+metal+polishing&amp;sp=EgQgAXAB</t>
        </is>
      </c>
    </row>
    <row r="14371" ht="25.5" customHeight="1">
      <c r="A14371" t="inlineStr">
        <is>
          <t>polishing metal</t>
        </is>
      </c>
      <c r="B14371" t="inlineStr">
        <is>
          <t>Fix scratches and polish stainless steel metal</t>
        </is>
      </c>
      <c r="C14371"/>
      <c r="D14371"/>
      <c r="E14371" t="inlineStr">
        <is>
          <t>https://www.youtube.com/results?search_query=Fix+scratches+and+polish+stainless+steel+metal&amp;sp=EgQgAXAB</t>
        </is>
      </c>
    </row>
    <row r="14372" ht="25.5" customHeight="1">
      <c r="A14372" t="inlineStr">
        <is>
          <t>polishing metal</t>
        </is>
      </c>
      <c r="B14372" t="inlineStr">
        <is>
          <t>How to polish brass and other metal objects</t>
        </is>
      </c>
      <c r="C14372"/>
      <c r="D14372"/>
      <c r="E14372" t="inlineStr">
        <is>
          <t>https://www.youtube.com/results?search_query=How+to+polish+brass+and+other+metal+objects&amp;sp=EgQgAXAB</t>
        </is>
      </c>
    </row>
    <row r="14373" ht="25.5" customHeight="1">
      <c r="A14373" t="inlineStr">
        <is>
          <t>polishing metal</t>
        </is>
      </c>
      <c r="B14373" t="inlineStr">
        <is>
          <t>Best metal polishing machines and how to use them</t>
        </is>
      </c>
      <c r="C14373"/>
      <c r="D14373"/>
      <c r="E14373" t="inlineStr">
        <is>
          <t>https://www.youtube.com/results?search_query=Best+metal+polishing+machines+and+how+to+use+them&amp;sp=EgQgAXAB</t>
        </is>
      </c>
    </row>
    <row r="14374" ht="25.5" customHeight="1">
      <c r="A14374" t="inlineStr">
        <is>
          <t>popping balloons</t>
        </is>
      </c>
      <c r="B14374" t="inlineStr">
        <is>
          <t>How to pop balloons in creative ways</t>
        </is>
      </c>
      <c r="C14374"/>
      <c r="D14374"/>
      <c r="E14374" t="inlineStr">
        <is>
          <t>https://www.youtube.com/results?search_query=How+to+pop+balloons+in+creative+ways&amp;sp=EgQgAXAB</t>
        </is>
      </c>
    </row>
    <row r="14375" ht="25.5" customHeight="1">
      <c r="A14375" t="inlineStr">
        <is>
          <t>popping balloons</t>
        </is>
      </c>
      <c r="B14375" t="inlineStr">
        <is>
          <t>Popping balloons slow motion videos</t>
        </is>
      </c>
      <c r="C14375"/>
      <c r="D14375"/>
      <c r="E14375" t="inlineStr">
        <is>
          <t>https://www.youtube.com/results?search_query=Popping+balloons+slow+motion+videos&amp;sp=EgQgAXAB</t>
        </is>
      </c>
    </row>
    <row r="14376" ht="25.5" customHeight="1">
      <c r="A14376" t="inlineStr">
        <is>
          <t>popping balloons</t>
        </is>
      </c>
      <c r="B14376" t="inlineStr">
        <is>
          <t>Super satisfying balloon popping compilation</t>
        </is>
      </c>
      <c r="C14376"/>
      <c r="D14376"/>
      <c r="E14376" t="inlineStr">
        <is>
          <t>https://www.youtube.com/results?search_query=Super+satisfying+balloon+popping+compilation&amp;sp=EgQgAXAB</t>
        </is>
      </c>
    </row>
    <row r="14377" ht="25.5" customHeight="1">
      <c r="A14377" t="inlineStr">
        <is>
          <t>popping balloons</t>
        </is>
      </c>
      <c r="B14377" t="inlineStr">
        <is>
          <t>Different methods to pop balloons</t>
        </is>
      </c>
      <c r="C14377"/>
      <c r="D14377"/>
      <c r="E14377" t="inlineStr">
        <is>
          <t>https://www.youtube.com/results?search_query=Different+methods+to+pop+balloons&amp;sp=EgQgAXAB</t>
        </is>
      </c>
    </row>
    <row r="14378" ht="25.5" customHeight="1">
      <c r="A14378" t="inlineStr">
        <is>
          <t>popping balloons</t>
        </is>
      </c>
      <c r="B14378" t="inlineStr">
        <is>
          <t>Party tricks: popping balloons without making a noise</t>
        </is>
      </c>
      <c r="C14378"/>
      <c r="D14378"/>
      <c r="E14378" t="inlineStr">
        <is>
          <t>https://www.youtube.com/results?search_query=Party+tricks:+popping+balloons+without+making+a+noise&amp;sp=EgQgAXAB</t>
        </is>
      </c>
    </row>
    <row r="14379" ht="25.5" customHeight="1">
      <c r="A14379" t="inlineStr">
        <is>
          <t>popping balloons</t>
        </is>
      </c>
      <c r="B14379" t="inlineStr">
        <is>
          <t>Scientific explanation: why do balloons pop</t>
        </is>
      </c>
      <c r="C14379"/>
      <c r="D14379"/>
      <c r="E14379" t="inlineStr">
        <is>
          <t>https://www.youtube.com/results?search_query=Scientific+explanation:+why+do+balloons+pop&amp;sp=EgQgAXAB</t>
        </is>
      </c>
    </row>
    <row r="14380" ht="25.5" customHeight="1">
      <c r="A14380" t="inlineStr">
        <is>
          <t>popping balloons</t>
        </is>
      </c>
      <c r="B14380" t="inlineStr">
        <is>
          <t>How to pop a balloon with an orange</t>
        </is>
      </c>
      <c r="C14380"/>
      <c r="D14380"/>
      <c r="E14380" t="inlineStr">
        <is>
          <t>https://www.youtube.com/results?search_query=How+to+pop+a+balloon+with+an+orange&amp;sp=EgQgAXAB</t>
        </is>
      </c>
    </row>
    <row r="14381" ht="25.5" customHeight="1">
      <c r="A14381" t="inlineStr">
        <is>
          <t>popping balloons</t>
        </is>
      </c>
      <c r="B14381" t="inlineStr">
        <is>
          <t>Day in the life of a balloon artist: popping balloons</t>
        </is>
      </c>
      <c r="C14381"/>
      <c r="D14381"/>
      <c r="E14381" t="inlineStr">
        <is>
          <t>https://www.youtube.com/results?search_query=Day+in+the+life+of+a+balloon+artist:+popping+balloons&amp;sp=EgQgAXAB</t>
        </is>
      </c>
    </row>
    <row r="14382" ht="25.5" customHeight="1">
      <c r="A14382" t="inlineStr">
        <is>
          <t>popping balloons</t>
        </is>
      </c>
      <c r="B14382" t="inlineStr">
        <is>
          <t>Guinness world record balloon popping videos</t>
        </is>
      </c>
      <c r="C14382"/>
      <c r="D14382"/>
      <c r="E14382" t="inlineStr">
        <is>
          <t>https://www.youtube.com/results?search_query=Guinness+world+record+balloon+popping+videos&amp;sp=EgQgAXAB</t>
        </is>
      </c>
    </row>
    <row r="14383" ht="25.5" customHeight="1">
      <c r="A14383" t="inlineStr">
        <is>
          <t>popping balloons</t>
        </is>
      </c>
      <c r="B14383" t="inlineStr">
        <is>
          <t>Experiments with popping helium balloons</t>
        </is>
      </c>
      <c r="C14383"/>
      <c r="D14383"/>
      <c r="E14383" t="inlineStr">
        <is>
          <t>https://www.youtube.com/results?search_query=Experiments+with+popping+helium+balloons&amp;sp=EgQgAXAB</t>
        </is>
      </c>
    </row>
    <row r="14384" ht="25.5" customHeight="1">
      <c r="A14384" t="inlineStr">
        <is>
          <t>pouring beer</t>
        </is>
      </c>
      <c r="B14384" t="inlineStr">
        <is>
          <t>How to pour beer without foam</t>
        </is>
      </c>
      <c r="C14384"/>
      <c r="D14384"/>
      <c r="E14384" t="inlineStr">
        <is>
          <t>https://www.youtube.com/results?search_query=How+to+pour+beer+without+foam&amp;sp=EgQgAXAB</t>
        </is>
      </c>
    </row>
    <row r="14385" ht="25.5" customHeight="1">
      <c r="A14385" t="inlineStr">
        <is>
          <t>pouring beer</t>
        </is>
      </c>
      <c r="B14385" t="inlineStr">
        <is>
          <t>Steps to pouring draft beer from a keg</t>
        </is>
      </c>
      <c r="C14385"/>
      <c r="D14385"/>
      <c r="E14385" t="inlineStr">
        <is>
          <t>https://www.youtube.com/results?search_query=Steps+to+pouring+draft+beer+from+a+keg&amp;sp=EgQgAXAB</t>
        </is>
      </c>
    </row>
    <row r="14386" ht="25.5" customHeight="1">
      <c r="A14386" t="inlineStr">
        <is>
          <t>pouring beer</t>
        </is>
      </c>
      <c r="B14386" t="inlineStr">
        <is>
          <t>Day in the life of a professional beer brewer</t>
        </is>
      </c>
      <c r="C14386"/>
      <c r="D14386"/>
      <c r="E14386" t="inlineStr">
        <is>
          <t>https://www.youtube.com/results?search_query=Day+in+the+life+of+a+professional+beer+brewer&amp;sp=EgQgAXAB</t>
        </is>
      </c>
    </row>
    <row r="14387" ht="25.5" customHeight="1">
      <c r="A14387" t="inlineStr">
        <is>
          <t>pouring beer</t>
        </is>
      </c>
      <c r="B14387" t="inlineStr">
        <is>
          <t>Best methods for pouring beer</t>
        </is>
      </c>
      <c r="C14387"/>
      <c r="D14387"/>
      <c r="E14387" t="inlineStr">
        <is>
          <t>https://www.youtube.com/results?search_query=Best+methods+for+pouring+beer&amp;sp=EgQgAXAB</t>
        </is>
      </c>
    </row>
    <row r="14388" ht="25.5" customHeight="1">
      <c r="A14388" t="inlineStr">
        <is>
          <t>pouring beer</t>
        </is>
      </c>
      <c r="B14388" t="inlineStr">
        <is>
          <t>Craft beer pouring techniques</t>
        </is>
      </c>
      <c r="C14388"/>
      <c r="D14388"/>
      <c r="E14388" t="inlineStr">
        <is>
          <t>https://www.youtube.com/results?search_query=Craft+beer+pouring+techniques&amp;sp=EgQgAXAB</t>
        </is>
      </c>
    </row>
    <row r="14389" ht="25.5" customHeight="1">
      <c r="A14389" t="inlineStr">
        <is>
          <t>pouring beer</t>
        </is>
      </c>
      <c r="B14389" t="inlineStr">
        <is>
          <t>Bartender guide to pour beer perfectly</t>
        </is>
      </c>
      <c r="C14389"/>
      <c r="D14389"/>
      <c r="E14389" t="inlineStr">
        <is>
          <t>https://www.youtube.com/results?search_query=Bartender+guide+to+pour+beer+perfectly&amp;sp=EgQgAXAB</t>
        </is>
      </c>
    </row>
    <row r="14390" ht="25.5" customHeight="1">
      <c r="A14390" t="inlineStr">
        <is>
          <t>pouring beer</t>
        </is>
      </c>
      <c r="B14390" t="inlineStr">
        <is>
          <t>How to pour beer from a bottle</t>
        </is>
      </c>
      <c r="C14390"/>
      <c r="D14390"/>
      <c r="E14390" t="inlineStr">
        <is>
          <t>https://www.youtube.com/results?search_query=How+to+pour+beer+from+a+bottle&amp;sp=EgQgAXAB</t>
        </is>
      </c>
    </row>
    <row r="14391" ht="25.5" customHeight="1">
      <c r="A14391" t="inlineStr">
        <is>
          <t>pouring beer</t>
        </is>
      </c>
      <c r="B14391" t="inlineStr">
        <is>
          <t>Difference between pouring lager and ale</t>
        </is>
      </c>
      <c r="C14391"/>
      <c r="D14391"/>
      <c r="E14391" t="inlineStr">
        <is>
          <t>https://www.youtube.com/results?search_query=Difference+between+pouring+lager+and+ale&amp;sp=EgQgAXAB</t>
        </is>
      </c>
    </row>
    <row r="14392" ht="25.5" customHeight="1">
      <c r="A14392" t="inlineStr">
        <is>
          <t>pouring beer</t>
        </is>
      </c>
      <c r="B14392" t="inlineStr">
        <is>
          <t>Pouring beer at home: DIY steps</t>
        </is>
      </c>
      <c r="C14392"/>
      <c r="D14392"/>
      <c r="E14392" t="inlineStr">
        <is>
          <t>https://www.youtube.com/results?search_query=Pouring+beer+at+home:+DIY+steps&amp;sp=EgQgAXAB</t>
        </is>
      </c>
    </row>
    <row r="14393" ht="25.5" customHeight="1">
      <c r="A14393" t="inlineStr">
        <is>
          <t>pouring beer</t>
        </is>
      </c>
      <c r="B14393" t="inlineStr">
        <is>
          <t>Mastering the art of beer pouring</t>
        </is>
      </c>
      <c r="C14393"/>
      <c r="D14393"/>
      <c r="E14393" t="inlineStr">
        <is>
          <t>https://www.youtube.com/results?search_query=Mastering+the+art+of+beer+pouring&amp;sp=EgQgAXAB</t>
        </is>
      </c>
    </row>
    <row r="14394" ht="25.5" customHeight="1">
      <c r="A14394" t="inlineStr">
        <is>
          <t>preparing salad</t>
        </is>
      </c>
      <c r="B14394" t="inlineStr">
        <is>
          <t>How to prepare a healthy salad</t>
        </is>
      </c>
      <c r="C14394"/>
      <c r="D14394"/>
      <c r="E14394" t="inlineStr">
        <is>
          <t>https://www.youtube.com/results?search_query=How+to+prepare+a+healthy+salad&amp;sp=EgQgAXAB</t>
        </is>
      </c>
    </row>
    <row r="14395" ht="25.5" customHeight="1">
      <c r="A14395" t="inlineStr">
        <is>
          <t>preparing salad</t>
        </is>
      </c>
      <c r="B14395" t="inlineStr">
        <is>
          <t>Simple salad preparation for beginners</t>
        </is>
      </c>
      <c r="C14395"/>
      <c r="D14395"/>
      <c r="E14395" t="inlineStr">
        <is>
          <t>https://www.youtube.com/results?search_query=Simple+salad+preparation+for+beginners&amp;sp=EgQgAXAB</t>
        </is>
      </c>
    </row>
    <row r="14396" ht="25.5" customHeight="1">
      <c r="A14396" t="inlineStr">
        <is>
          <t>preparing salad</t>
        </is>
      </c>
      <c r="B14396" t="inlineStr">
        <is>
          <t>Day in the life of a vegan: Salad recipes</t>
        </is>
      </c>
      <c r="C14396"/>
      <c r="D14396"/>
      <c r="E14396" t="inlineStr">
        <is>
          <t>https://www.youtube.com/results?search_query=Day+in+the+life+of+a+vegan:+Salad+recipes&amp;sp=EgQgAXAB</t>
        </is>
      </c>
    </row>
    <row r="14397" ht="25.5" customHeight="1">
      <c r="A14397" t="inlineStr">
        <is>
          <t>preparing salad</t>
        </is>
      </c>
      <c r="B14397" t="inlineStr">
        <is>
          <t>Easy ways to prepare delicious salads</t>
        </is>
      </c>
      <c r="C14397"/>
      <c r="D14397"/>
      <c r="E14397" t="inlineStr">
        <is>
          <t>https://www.youtube.com/results?search_query=Easy+ways+to+prepare+delicious+salads&amp;sp=EgQgAXAB</t>
        </is>
      </c>
    </row>
    <row r="14398" ht="25.5" customHeight="1">
      <c r="A14398" t="inlineStr">
        <is>
          <t>preparing salad</t>
        </is>
      </c>
      <c r="B14398" t="inlineStr">
        <is>
          <t>DIY fresh vegetable salad preparation</t>
        </is>
      </c>
      <c r="C14398"/>
      <c r="D14398"/>
      <c r="E14398" t="inlineStr">
        <is>
          <t>https://www.youtube.com/results?search_query=DIY+fresh+vegetable+salad+preparation&amp;sp=EgQgAXAB</t>
        </is>
      </c>
    </row>
    <row r="14399" ht="25.5" customHeight="1">
      <c r="A14399" t="inlineStr">
        <is>
          <t>preparing salad</t>
        </is>
      </c>
      <c r="B14399" t="inlineStr">
        <is>
          <t>How to prepare a chicken Caesar salad</t>
        </is>
      </c>
      <c r="C14399"/>
      <c r="D14399"/>
      <c r="E14399" t="inlineStr">
        <is>
          <t>https://www.youtube.com/results?search_query=How+to+prepare+a+chicken+Caesar+salad&amp;sp=EgQgAXAB</t>
        </is>
      </c>
    </row>
    <row r="14400" ht="25.5" customHeight="1">
      <c r="A14400" t="inlineStr">
        <is>
          <t>preparing salad</t>
        </is>
      </c>
      <c r="B14400" t="inlineStr">
        <is>
          <t>Stepbystep guide on salad preparation</t>
        </is>
      </c>
      <c r="C14400"/>
      <c r="D14400"/>
      <c r="E14400" t="inlineStr">
        <is>
          <t>https://www.youtube.com/results?search_query=Stepbystep+guide+on+salad+preparation&amp;sp=EgQgAXAB</t>
        </is>
      </c>
    </row>
    <row r="14401" ht="25.5" customHeight="1">
      <c r="A14401" t="inlineStr">
        <is>
          <t>preparing salad</t>
        </is>
      </c>
      <c r="B14401" t="inlineStr">
        <is>
          <t>Best salad recipes for weight loss</t>
        </is>
      </c>
      <c r="C14401"/>
      <c r="D14401"/>
      <c r="E14401" t="inlineStr">
        <is>
          <t>https://www.youtube.com/results?search_query=Best+salad+recipes+for+weight+loss&amp;sp=EgQgAXAB</t>
        </is>
      </c>
    </row>
    <row r="14402" ht="25.5" customHeight="1">
      <c r="A14402" t="inlineStr">
        <is>
          <t>preparing salad</t>
        </is>
      </c>
      <c r="B14402" t="inlineStr">
        <is>
          <t>How to prepare a proteinpacked salad</t>
        </is>
      </c>
      <c r="C14402"/>
      <c r="D14402"/>
      <c r="E14402" t="inlineStr">
        <is>
          <t>https://www.youtube.com/results?search_query=How+to+prepare+a+proteinpacked+salad&amp;sp=EgQgAXAB</t>
        </is>
      </c>
    </row>
    <row r="14403" ht="25.5" customHeight="1">
      <c r="A14403" t="inlineStr">
        <is>
          <t>preparing salad</t>
        </is>
      </c>
      <c r="B14403" t="inlineStr">
        <is>
          <t>Guide to prepare a Greek salad</t>
        </is>
      </c>
      <c r="C14403"/>
      <c r="D14403"/>
      <c r="E14403" t="inlineStr">
        <is>
          <t>https://www.youtube.com/results?search_query=Guide+to+prepare+a+Greek+salad&amp;sp=EgQgAXAB</t>
        </is>
      </c>
    </row>
    <row r="14404" ht="25.5" customHeight="1">
      <c r="A14404" t="inlineStr">
        <is>
          <t>presenting weather forecast</t>
        </is>
      </c>
      <c r="B14404" t="inlineStr">
        <is>
          <t>How to present a weather forecast on television</t>
        </is>
      </c>
      <c r="C14404"/>
      <c r="D14404"/>
      <c r="E14404" t="inlineStr">
        <is>
          <t>https://www.youtube.com/results?search_query=How+to+present+a+weather+forecast+on+television&amp;sp=EgQgAXAB</t>
        </is>
      </c>
    </row>
    <row r="14405" ht="25.5" customHeight="1">
      <c r="A14405" t="inlineStr">
        <is>
          <t>presenting weather forecast</t>
        </is>
      </c>
      <c r="B14405" t="inlineStr">
        <is>
          <t>Day in the life of a weather presenter</t>
        </is>
      </c>
      <c r="C14405"/>
      <c r="D14405"/>
      <c r="E14405" t="inlineStr">
        <is>
          <t>https://www.youtube.com/results?search_query=Day+in+the+life+of+a+weather+presenter&amp;sp=EgQgAXAB</t>
        </is>
      </c>
    </row>
    <row r="14406" ht="25.5" customHeight="1">
      <c r="A14406" t="inlineStr">
        <is>
          <t>presenting weather forecast</t>
        </is>
      </c>
      <c r="B14406" t="inlineStr">
        <is>
          <t>Presenting weather forecast techniques</t>
        </is>
      </c>
      <c r="C14406"/>
      <c r="D14406"/>
      <c r="E14406" t="inlineStr">
        <is>
          <t>https://www.youtube.com/results?search_query=Presenting+weather+forecast+techniques&amp;sp=EgQgAXAB</t>
        </is>
      </c>
    </row>
    <row r="14407" ht="25.5" customHeight="1">
      <c r="A14407" t="inlineStr">
        <is>
          <t>presenting weather forecast</t>
        </is>
      </c>
      <c r="B14407" t="inlineStr">
        <is>
          <t>Tips to effectively present a weather forecast</t>
        </is>
      </c>
      <c r="C14407"/>
      <c r="D14407"/>
      <c r="E14407" t="inlineStr">
        <is>
          <t>https://www.youtube.com/results?search_query=Tips+to+effectively+present+a+weather+forecast&amp;sp=EgQgAXAB</t>
        </is>
      </c>
    </row>
    <row r="14408" ht="25.5" customHeight="1">
      <c r="A14408" t="inlineStr">
        <is>
          <t>presenting weather forecast</t>
        </is>
      </c>
      <c r="B14408" t="inlineStr">
        <is>
          <t>How meteorologists present weather forecasts</t>
        </is>
      </c>
      <c r="C14408"/>
      <c r="D14408"/>
      <c r="E14408" t="inlineStr">
        <is>
          <t>https://www.youtube.com/results?search_query=How+meteorologists+present+weather+forecasts&amp;sp=EgQgAXAB</t>
        </is>
      </c>
    </row>
    <row r="14409" ht="25.5" customHeight="1">
      <c r="A14409" t="inlineStr">
        <is>
          <t>presenting weather forecast</t>
        </is>
      </c>
      <c r="B14409" t="inlineStr">
        <is>
          <t>Weather forecast presenting skills tutorial</t>
        </is>
      </c>
      <c r="C14409"/>
      <c r="D14409"/>
      <c r="E14409" t="inlineStr">
        <is>
          <t>https://www.youtube.com/results?search_query=Weather+forecast+presenting+skills+tutorial&amp;sp=EgQgAXAB</t>
        </is>
      </c>
    </row>
    <row r="14410" ht="25.5" customHeight="1">
      <c r="A14410" t="inlineStr">
        <is>
          <t>presenting weather forecast</t>
        </is>
      </c>
      <c r="B14410" t="inlineStr">
        <is>
          <t>Roleplay: presenting a weather forecast</t>
        </is>
      </c>
      <c r="C14410"/>
      <c r="D14410"/>
      <c r="E14410" t="inlineStr">
        <is>
          <t>https://www.youtube.com/results?search_query=Roleplay:+presenting+a+weather+forecast&amp;sp=EgQgAXAB</t>
        </is>
      </c>
    </row>
    <row r="14411" ht="25.5" customHeight="1">
      <c r="A14411" t="inlineStr">
        <is>
          <t>presenting weather forecast</t>
        </is>
      </c>
      <c r="B14411" t="inlineStr">
        <is>
          <t>Practicing how to present weather forecast for beginners</t>
        </is>
      </c>
      <c r="C14411"/>
      <c r="D14411"/>
      <c r="E14411" t="inlineStr">
        <is>
          <t>https://www.youtube.com/results?search_query=Practicing+how+to+present+weather+forecast+for+beginners&amp;sp=EgQgAXAB</t>
        </is>
      </c>
    </row>
    <row r="14412" ht="25.5" customHeight="1">
      <c r="A14412" t="inlineStr">
        <is>
          <t>presenting weather forecast</t>
        </is>
      </c>
      <c r="B14412" t="inlineStr">
        <is>
          <t>Weather forecast presentation: Do's and Don'ts</t>
        </is>
      </c>
      <c r="C14412"/>
      <c r="D14412"/>
      <c r="E14412" t="inlineStr">
        <is>
          <t>https://www.youtube.com/results?search_query=Weather+forecast+presentation:+Do's+and+Don'ts&amp;sp=EgQgAXAB</t>
        </is>
      </c>
    </row>
    <row r="14413" ht="25.5" customHeight="1">
      <c r="A14413" t="inlineStr">
        <is>
          <t>presenting weather forecast</t>
        </is>
      </c>
      <c r="B14413" t="inlineStr">
        <is>
          <t>Weather forecast presenting training sessions</t>
        </is>
      </c>
      <c r="C14413"/>
      <c r="D14413"/>
      <c r="E14413" t="inlineStr">
        <is>
          <t>https://www.youtube.com/results?search_query=Weather+forecast+presenting+training+sessions&amp;sp=EgQgAXAB</t>
        </is>
      </c>
    </row>
    <row r="14414" ht="25.5" customHeight="1">
      <c r="A14414" t="inlineStr">
        <is>
          <t>pull ups</t>
        </is>
      </c>
      <c r="B14414" t="inlineStr">
        <is>
          <t>How to do pull ups for beginners</t>
        </is>
      </c>
      <c r="C14414"/>
      <c r="D14414"/>
      <c r="E14414" t="inlineStr">
        <is>
          <t>https://www.youtube.com/results?search_query=How+to+do+pull+ups+for+beginners&amp;sp=EgQgAXAB</t>
        </is>
      </c>
    </row>
    <row r="14415" ht="25.5" customHeight="1">
      <c r="A14415" t="inlineStr">
        <is>
          <t>pull ups</t>
        </is>
      </c>
      <c r="B14415" t="inlineStr">
        <is>
          <t>Proper form for pullups</t>
        </is>
      </c>
      <c r="C14415"/>
      <c r="D14415"/>
      <c r="E14415" t="inlineStr">
        <is>
          <t>https://www.youtube.com/results?search_query=Proper+form+for+pullups&amp;sp=EgQgAXAB</t>
        </is>
      </c>
    </row>
    <row r="14416" ht="25.5" customHeight="1">
      <c r="A14416" t="inlineStr">
        <is>
          <t>pull ups</t>
        </is>
      </c>
      <c r="B14416" t="inlineStr">
        <is>
          <t>Pullups workout routine</t>
        </is>
      </c>
      <c r="C14416"/>
      <c r="D14416"/>
      <c r="E14416" t="inlineStr">
        <is>
          <t>https://www.youtube.com/results?search_query=Pullups+workout+routine&amp;sp=EgQgAXAB</t>
        </is>
      </c>
    </row>
    <row r="14417" ht="25.5" customHeight="1">
      <c r="A14417" t="inlineStr">
        <is>
          <t>pull ups</t>
        </is>
      </c>
      <c r="B14417" t="inlineStr">
        <is>
          <t>Doing 100 pullups daily challenge</t>
        </is>
      </c>
      <c r="C14417"/>
      <c r="D14417"/>
      <c r="E14417" t="inlineStr">
        <is>
          <t>https://www.youtube.com/results?search_query=Doing+100+pullups+daily+challenge&amp;sp=EgQgAXAB</t>
        </is>
      </c>
    </row>
    <row r="14418" ht="25.5" customHeight="1">
      <c r="A14418" t="inlineStr">
        <is>
          <t>pull ups</t>
        </is>
      </c>
      <c r="B14418" t="inlineStr">
        <is>
          <t>Pull ups vs chin ups difference</t>
        </is>
      </c>
      <c r="C14418"/>
      <c r="D14418"/>
      <c r="E14418" t="inlineStr">
        <is>
          <t>https://www.youtube.com/results?search_query=Pull+ups+vs+chin+ups+difference&amp;sp=EgQgAXAB</t>
        </is>
      </c>
    </row>
    <row r="14419" ht="25.5" customHeight="1">
      <c r="A14419" t="inlineStr">
        <is>
          <t>pull ups</t>
        </is>
      </c>
      <c r="B14419" t="inlineStr">
        <is>
          <t>Day in the life of a professional athlete doing pullups</t>
        </is>
      </c>
      <c r="C14419"/>
      <c r="D14419"/>
      <c r="E14419" t="inlineStr">
        <is>
          <t>https://www.youtube.com/results?search_query=Day+in+the+life+of+a+professional+athlete+doing+pullups&amp;sp=EgQgAXAB</t>
        </is>
      </c>
    </row>
    <row r="14420" ht="25.5" customHeight="1">
      <c r="A14420" t="inlineStr">
        <is>
          <t>pull ups</t>
        </is>
      </c>
      <c r="B14420" t="inlineStr">
        <is>
          <t>Pull ups tutorial for better back muscles</t>
        </is>
      </c>
      <c r="C14420"/>
      <c r="D14420"/>
      <c r="E14420" t="inlineStr">
        <is>
          <t>https://www.youtube.com/results?search_query=Pull+ups+tutorial+for+better+back+muscles&amp;sp=EgQgAXAB</t>
        </is>
      </c>
    </row>
    <row r="14421" ht="25.5" customHeight="1">
      <c r="A14421" t="inlineStr">
        <is>
          <t>pull ups</t>
        </is>
      </c>
      <c r="B14421" t="inlineStr">
        <is>
          <t>Increasing pull ups count quickly</t>
        </is>
      </c>
      <c r="C14421"/>
      <c r="D14421"/>
      <c r="E14421" t="inlineStr">
        <is>
          <t>https://www.youtube.com/results?search_query=Increasing+pull+ups+count+quickly&amp;sp=EgQgAXAB</t>
        </is>
      </c>
    </row>
    <row r="14422" ht="25.5" customHeight="1">
      <c r="A14422" t="inlineStr">
        <is>
          <t>pull ups</t>
        </is>
      </c>
      <c r="B14422" t="inlineStr">
        <is>
          <t>Common mistakes while doing pull ups</t>
        </is>
      </c>
      <c r="C14422"/>
      <c r="D14422"/>
      <c r="E14422" t="inlineStr">
        <is>
          <t>https://www.youtube.com/results?search_query=Common+mistakes+while+doing+pull+ups&amp;sp=EgQgAXAB</t>
        </is>
      </c>
    </row>
    <row r="14423" ht="25.5" customHeight="1">
      <c r="A14423" t="inlineStr">
        <is>
          <t>pull ups</t>
        </is>
      </c>
      <c r="B14423" t="inlineStr">
        <is>
          <t>Pull ups variations and their benefits</t>
        </is>
      </c>
      <c r="C14423"/>
      <c r="D14423"/>
      <c r="E14423" t="inlineStr">
        <is>
          <t>https://www.youtube.com/results?search_query=Pull+ups+variations+and+their+benefits&amp;sp=EgQgAXAB</t>
        </is>
      </c>
    </row>
    <row r="14424" ht="25.5" customHeight="1">
      <c r="A14424" t="inlineStr">
        <is>
          <t>pumping gas</t>
        </is>
      </c>
      <c r="B14424" t="inlineStr">
        <is>
          <t>How to pump gas for the first time</t>
        </is>
      </c>
      <c r="C14424"/>
      <c r="D14424"/>
      <c r="E14424" t="inlineStr">
        <is>
          <t>https://www.youtube.com/results?search_query=How+to+pump+gas+for+the+first+time&amp;sp=EgQgAXAB</t>
        </is>
      </c>
    </row>
    <row r="14425" ht="25.5" customHeight="1">
      <c r="A14425" t="inlineStr">
        <is>
          <t>pumping gas</t>
        </is>
      </c>
      <c r="B14425" t="inlineStr">
        <is>
          <t>Tips for pumping gas efficiently</t>
        </is>
      </c>
      <c r="C14425"/>
      <c r="D14425"/>
      <c r="E14425" t="inlineStr">
        <is>
          <t>https://www.youtube.com/results?search_query=Tips+for+pumping+gas+efficiently&amp;sp=EgQgAXAB</t>
        </is>
      </c>
    </row>
    <row r="14426" ht="25.5" customHeight="1">
      <c r="A14426" t="inlineStr">
        <is>
          <t>pumping gas</t>
        </is>
      </c>
      <c r="B14426" t="inlineStr">
        <is>
          <t>Day in the life of a gas station attendant</t>
        </is>
      </c>
      <c r="C14426"/>
      <c r="D14426"/>
      <c r="E14426" t="inlineStr">
        <is>
          <t>https://www.youtube.com/results?search_query=Day+in+the+life+of+a+gas+station+attendant&amp;sp=EgQgAXAB</t>
        </is>
      </c>
    </row>
    <row r="14427" ht="25.5" customHeight="1">
      <c r="A14427" t="inlineStr">
        <is>
          <t>pumping gas</t>
        </is>
      </c>
      <c r="B14427" t="inlineStr">
        <is>
          <t>Common mistakes to avoid when pumping gas</t>
        </is>
      </c>
      <c r="C14427"/>
      <c r="D14427"/>
      <c r="E14427" t="inlineStr">
        <is>
          <t>https://www.youtube.com/results?search_query=Common+mistakes+to+avoid+when+pumping+gas&amp;sp=EgQgAXAB</t>
        </is>
      </c>
    </row>
    <row r="14428" ht="25.5" customHeight="1">
      <c r="A14428" t="inlineStr">
        <is>
          <t>pumping gas</t>
        </is>
      </c>
      <c r="B14428" t="inlineStr">
        <is>
          <t>Pumping gas in different countries</t>
        </is>
      </c>
      <c r="C14428"/>
      <c r="D14428"/>
      <c r="E14428" t="inlineStr">
        <is>
          <t>https://www.youtube.com/results?search_query=Pumping+gas+in+different+countries&amp;sp=EgQgAXAB</t>
        </is>
      </c>
    </row>
    <row r="14429" ht="25.5" customHeight="1">
      <c r="A14429" t="inlineStr">
        <is>
          <t>pumping gas</t>
        </is>
      </c>
      <c r="B14429" t="inlineStr">
        <is>
          <t>How to choose the right type of gas for your vehicle</t>
        </is>
      </c>
      <c r="C14429"/>
      <c r="D14429"/>
      <c r="E14429" t="inlineStr">
        <is>
          <t>https://www.youtube.com/results?search_query=How+to+choose+the+right+type+of+gas+for+your+vehicle&amp;sp=EgQgAXAB</t>
        </is>
      </c>
    </row>
    <row r="14430" ht="25.5" customHeight="1">
      <c r="A14430" t="inlineStr">
        <is>
          <t>pumping gas</t>
        </is>
      </c>
      <c r="B14430" t="inlineStr">
        <is>
          <t>What to do if you accidentally pump the wrong gas</t>
        </is>
      </c>
      <c r="C14430"/>
      <c r="D14430"/>
      <c r="E14430" t="inlineStr">
        <is>
          <t>https://www.youtube.com/results?search_query=What+to+do+if+you+accidentally+pump+the+wrong+gas&amp;sp=EgQgAXAB</t>
        </is>
      </c>
    </row>
    <row r="14431" ht="25.5" customHeight="1">
      <c r="A14431" t="inlineStr">
        <is>
          <t>pumping gas</t>
        </is>
      </c>
      <c r="B14431" t="inlineStr">
        <is>
          <t>Proper way to handle a gas pump for safety</t>
        </is>
      </c>
      <c r="C14431"/>
      <c r="D14431"/>
      <c r="E14431" t="inlineStr">
        <is>
          <t>https://www.youtube.com/results?search_query=Proper+way+to+handle+a+gas+pump+for+safety&amp;sp=EgQgAXAB</t>
        </is>
      </c>
    </row>
    <row r="14432" ht="25.5" customHeight="1">
      <c r="A14432" t="inlineStr">
        <is>
          <t>pumping gas</t>
        </is>
      </c>
      <c r="B14432" t="inlineStr">
        <is>
          <t>How to pump gas to maximize fuel efficiency</t>
        </is>
      </c>
      <c r="C14432"/>
      <c r="D14432"/>
      <c r="E14432" t="inlineStr">
        <is>
          <t>https://www.youtube.com/results?search_query=How+to+pump+gas+to+maximize+fuel+efficiency&amp;sp=EgQgAXAB</t>
        </is>
      </c>
    </row>
    <row r="14433" ht="25.5" customHeight="1">
      <c r="A14433" t="inlineStr">
        <is>
          <t>pumping gas</t>
        </is>
      </c>
      <c r="B14433" t="inlineStr">
        <is>
          <t>Understanding the pumps at a selfservice gas station</t>
        </is>
      </c>
      <c r="C14433"/>
      <c r="D14433"/>
      <c r="E14433" t="inlineStr">
        <is>
          <t>https://www.youtube.com/results?search_query=Understanding+the+pumps+at+a+selfservice+gas+station&amp;sp=EgQgAXAB</t>
        </is>
      </c>
    </row>
    <row r="14434" ht="25.5" customHeight="1">
      <c r="A14434" t="inlineStr">
        <is>
          <t>pumping fist</t>
        </is>
      </c>
      <c r="B14434" t="inlineStr">
        <is>
          <t>How to do a proper fist pump</t>
        </is>
      </c>
      <c r="C14434"/>
      <c r="D14434"/>
      <c r="E14434" t="inlineStr">
        <is>
          <t>https://www.youtube.com/results?search_query=How+to+do+a+proper+fist+pump&amp;sp=EgQgAXAB</t>
        </is>
      </c>
    </row>
    <row r="14435" ht="25.5" customHeight="1">
      <c r="A14435" t="inlineStr">
        <is>
          <t>pumping fist</t>
        </is>
      </c>
      <c r="B14435" t="inlineStr">
        <is>
          <t>Techniques for fist pumping</t>
        </is>
      </c>
      <c r="C14435"/>
      <c r="D14435"/>
      <c r="E14435" t="inlineStr">
        <is>
          <t>https://www.youtube.com/results?search_query=Techniques+for+fist+pumping&amp;sp=EgQgAXAB</t>
        </is>
      </c>
    </row>
    <row r="14436" ht="25.5" customHeight="1">
      <c r="A14436" t="inlineStr">
        <is>
          <t>pumping fist</t>
        </is>
      </c>
      <c r="B14436" t="inlineStr">
        <is>
          <t>Fist pumping tutorials for beginners</t>
        </is>
      </c>
      <c r="C14436"/>
      <c r="D14436"/>
      <c r="E14436" t="inlineStr">
        <is>
          <t>https://www.youtube.com/results?search_query=Fist+pumping+tutorials+for+beginners&amp;sp=EgQgAXAB</t>
        </is>
      </c>
    </row>
    <row r="14437" ht="25.5" customHeight="1">
      <c r="A14437" t="inlineStr">
        <is>
          <t>pumping fist</t>
        </is>
      </c>
      <c r="B14437" t="inlineStr">
        <is>
          <t>Celebration techniques  fist pumping</t>
        </is>
      </c>
      <c r="C14437"/>
      <c r="D14437"/>
      <c r="E14437" t="inlineStr">
        <is>
          <t>https://www.youtube.com/results?search_query=Celebration+techniques++fist+pumping&amp;sp=EgQgAXAB</t>
        </is>
      </c>
    </row>
    <row r="14438" ht="25.5" customHeight="1">
      <c r="A14438" t="inlineStr">
        <is>
          <t>pumping fist</t>
        </is>
      </c>
      <c r="B14438" t="inlineStr">
        <is>
          <t>Day in the life of a boxer  fist pumping exercises</t>
        </is>
      </c>
      <c r="C14438"/>
      <c r="D14438"/>
      <c r="E14438" t="inlineStr">
        <is>
          <t>https://www.youtube.com/results?search_query=Day+in+the+life+of+a+boxer++fist+pumping+exercises&amp;sp=EgQgAXAB</t>
        </is>
      </c>
    </row>
    <row r="14439" ht="25.5" customHeight="1">
      <c r="A14439" t="inlineStr">
        <is>
          <t>pumping fist</t>
        </is>
      </c>
      <c r="B14439" t="inlineStr">
        <is>
          <t>Fist pumping dance steps tutorial</t>
        </is>
      </c>
      <c r="C14439"/>
      <c r="D14439"/>
      <c r="E14439" t="inlineStr">
        <is>
          <t>https://www.youtube.com/results?search_query=Fist+pumping+dance+steps+tutorial&amp;sp=EgQgAXAB</t>
        </is>
      </c>
    </row>
    <row r="14440" ht="25.5" customHeight="1">
      <c r="A14440" t="inlineStr">
        <is>
          <t>pumping fist</t>
        </is>
      </c>
      <c r="B14440" t="inlineStr">
        <is>
          <t>Jersey Shore cast demonstrating fist pumping</t>
        </is>
      </c>
      <c r="C14440"/>
      <c r="D14440"/>
      <c r="E14440" t="inlineStr">
        <is>
          <t>https://www.youtube.com/results?search_query=Jersey+Shore+cast+demonstrating+fist+pumping&amp;sp=EgQgAXAB</t>
        </is>
      </c>
    </row>
    <row r="14441" ht="25.5" customHeight="1">
      <c r="A14441" t="inlineStr">
        <is>
          <t>pumping fist</t>
        </is>
      </c>
      <c r="B14441" t="inlineStr">
        <is>
          <t>Step by step guide for fist pumping</t>
        </is>
      </c>
      <c r="C14441"/>
      <c r="D14441"/>
      <c r="E14441" t="inlineStr">
        <is>
          <t>https://www.youtube.com/results?search_query=Step+by+step+guide+for+fist+pumping&amp;sp=EgQgAXAB</t>
        </is>
      </c>
    </row>
    <row r="14442" ht="25.5" customHeight="1">
      <c r="A14442" t="inlineStr">
        <is>
          <t>pumping fist</t>
        </is>
      </c>
      <c r="B14442" t="inlineStr">
        <is>
          <t>History and background of fist pumping</t>
        </is>
      </c>
      <c r="C14442"/>
      <c r="D14442"/>
      <c r="E14442" t="inlineStr">
        <is>
          <t>https://www.youtube.com/results?search_query=History+and+background+of+fist+pumping&amp;sp=EgQgAXAB</t>
        </is>
      </c>
    </row>
    <row r="14443" ht="25.5" customHeight="1">
      <c r="A14443" t="inlineStr">
        <is>
          <t>pumping fist</t>
        </is>
      </c>
      <c r="B14443" t="inlineStr">
        <is>
          <t>Body language communication: The fist pump</t>
        </is>
      </c>
      <c r="C14443"/>
      <c r="D14443"/>
      <c r="E14443" t="inlineStr">
        <is>
          <t>https://www.youtube.com/results?search_query=Body+language+communication:+The+fist+pump&amp;sp=EgQgAXAB</t>
        </is>
      </c>
    </row>
    <row r="14444" ht="25.5" customHeight="1">
      <c r="A14444" t="inlineStr">
        <is>
          <t>punching bag</t>
        </is>
      </c>
      <c r="B14444" t="inlineStr">
        <is>
          <t>How to properly hit a punching bag</t>
        </is>
      </c>
      <c r="C14444"/>
      <c r="D14444"/>
      <c r="E14444" t="inlineStr">
        <is>
          <t>https://www.youtube.com/results?search_query=How+to+properly+hit+a+punching+bag&amp;sp=EgQgAXAB</t>
        </is>
      </c>
    </row>
    <row r="14445" ht="25.5" customHeight="1">
      <c r="A14445" t="inlineStr">
        <is>
          <t>punching bag</t>
        </is>
      </c>
      <c r="B14445" t="inlineStr">
        <is>
          <t>Boxing workouts with a punching bag</t>
        </is>
      </c>
      <c r="C14445"/>
      <c r="D14445"/>
      <c r="E14445" t="inlineStr">
        <is>
          <t>https://www.youtube.com/results?search_query=Boxing+workouts+with+a+punching+bag&amp;sp=EgQgAXAB</t>
        </is>
      </c>
    </row>
    <row r="14446" ht="25.5" customHeight="1">
      <c r="A14446" t="inlineStr">
        <is>
          <t>punching bag</t>
        </is>
      </c>
      <c r="B14446" t="inlineStr">
        <is>
          <t>Day in the life of a professional boxer punching bag exercises</t>
        </is>
      </c>
      <c r="C14446"/>
      <c r="D14446"/>
      <c r="E14446" t="inlineStr">
        <is>
          <t>https://www.youtube.com/results?search_query=Day+in+the+life+of+a+professional+boxer+punching+bag+exercises&amp;sp=EgQgAXAB</t>
        </is>
      </c>
    </row>
    <row r="14447" ht="25.5" customHeight="1">
      <c r="A14447" t="inlineStr">
        <is>
          <t>punching bag</t>
        </is>
      </c>
      <c r="B14447" t="inlineStr">
        <is>
          <t>Techniques to improve punching bag speed</t>
        </is>
      </c>
      <c r="C14447"/>
      <c r="D14447"/>
      <c r="E14447" t="inlineStr">
        <is>
          <t>https://www.youtube.com/results?search_query=Techniques+to+improve+punching+bag+speed&amp;sp=EgQgAXAB</t>
        </is>
      </c>
    </row>
    <row r="14448" ht="25.5" customHeight="1">
      <c r="A14448" t="inlineStr">
        <is>
          <t>punching bag</t>
        </is>
      </c>
      <c r="B14448" t="inlineStr">
        <is>
          <t>Kickboxing techniques for punching bag</t>
        </is>
      </c>
      <c r="C14448"/>
      <c r="D14448"/>
      <c r="E14448" t="inlineStr">
        <is>
          <t>https://www.youtube.com/results?search_query=Kickboxing+techniques+for+punching+bag&amp;sp=EgQgAXAB</t>
        </is>
      </c>
    </row>
    <row r="14449" ht="25.5" customHeight="1">
      <c r="A14449" t="inlineStr">
        <is>
          <t>punching bag</t>
        </is>
      </c>
      <c r="B14449" t="inlineStr">
        <is>
          <t>How to hang and set up a punching bag</t>
        </is>
      </c>
      <c r="C14449"/>
      <c r="D14449"/>
      <c r="E14449" t="inlineStr">
        <is>
          <t>https://www.youtube.com/results?search_query=How+to+hang+and+set+up+a+punching+bag&amp;sp=EgQgAXAB</t>
        </is>
      </c>
    </row>
    <row r="14450" ht="25.5" customHeight="1">
      <c r="A14450" t="inlineStr">
        <is>
          <t>punching bag</t>
        </is>
      </c>
      <c r="B14450" t="inlineStr">
        <is>
          <t>Beginner guide to using a punching bag</t>
        </is>
      </c>
      <c r="C14450"/>
      <c r="D14450"/>
      <c r="E14450" t="inlineStr">
        <is>
          <t>https://www.youtube.com/results?search_query=Beginner+guide+to+using+a+punching+bag&amp;sp=EgQgAXAB</t>
        </is>
      </c>
    </row>
    <row r="14451" ht="25.5" customHeight="1">
      <c r="A14451" t="inlineStr">
        <is>
          <t>punching bag</t>
        </is>
      </c>
      <c r="B14451" t="inlineStr">
        <is>
          <t>Punching bag workouts for weight loss</t>
        </is>
      </c>
      <c r="C14451"/>
      <c r="D14451"/>
      <c r="E14451" t="inlineStr">
        <is>
          <t>https://www.youtube.com/results?search_query=Punching+bag+workouts+for+weight+loss&amp;sp=EgQgAXAB</t>
        </is>
      </c>
    </row>
    <row r="14452" ht="25.5" customHeight="1">
      <c r="A14452" t="inlineStr">
        <is>
          <t>punching bag</t>
        </is>
      </c>
      <c r="B14452" t="inlineStr">
        <is>
          <t>Improving strength and endurance with a punching bag</t>
        </is>
      </c>
      <c r="C14452"/>
      <c r="D14452"/>
      <c r="E14452" t="inlineStr">
        <is>
          <t>https://www.youtube.com/results?search_query=Improving+strength+and+endurance+with+a+punching+bag&amp;sp=EgQgAXAB</t>
        </is>
      </c>
    </row>
    <row r="14453" ht="25.5" customHeight="1">
      <c r="A14453" t="inlineStr">
        <is>
          <t>punching bag</t>
        </is>
      </c>
      <c r="B14453" t="inlineStr">
        <is>
          <t>Punching bag drills for mixed martial arts</t>
        </is>
      </c>
      <c r="C14453"/>
      <c r="D14453"/>
      <c r="E14453" t="inlineStr">
        <is>
          <t>https://www.youtube.com/results?search_query=Punching+bag+drills+for+mixed+martial+arts&amp;sp=EgQgAXAB</t>
        </is>
      </c>
    </row>
    <row r="14454" ht="25.5" customHeight="1">
      <c r="A14454" t="inlineStr">
        <is>
          <t>punch</t>
        </is>
      </c>
      <c r="B14454" t="inlineStr">
        <is>
          <t>How to throw a perfect punch</t>
        </is>
      </c>
      <c r="C14454"/>
      <c r="D14454"/>
      <c r="E14454" t="inlineStr">
        <is>
          <t>https://www.youtube.com/results?search_query=How+to+throw+a+perfect+punch&amp;sp=EgQgAXAB</t>
        </is>
      </c>
    </row>
    <row r="14455" ht="25.5" customHeight="1">
      <c r="A14455" t="inlineStr">
        <is>
          <t>punch</t>
        </is>
      </c>
      <c r="B14455" t="inlineStr">
        <is>
          <t>Proper boxing punch techniques</t>
        </is>
      </c>
      <c r="C14455"/>
      <c r="D14455"/>
      <c r="E14455" t="inlineStr">
        <is>
          <t>https://www.youtube.com/results?search_query=Proper+boxing+punch+techniques&amp;sp=EgQgAXAB</t>
        </is>
      </c>
    </row>
    <row r="14456" ht="25.5" customHeight="1">
      <c r="A14456" t="inlineStr">
        <is>
          <t>punch</t>
        </is>
      </c>
      <c r="B14456" t="inlineStr">
        <is>
          <t>Punching bag workouts for beginners</t>
        </is>
      </c>
      <c r="C14456"/>
      <c r="D14456"/>
      <c r="E14456" t="inlineStr">
        <is>
          <t>https://www.youtube.com/results?search_query=Punching+bag+workouts+for+beginners&amp;sp=EgQgAXAB</t>
        </is>
      </c>
    </row>
    <row r="14457" ht="25.5" customHeight="1">
      <c r="A14457" t="inlineStr">
        <is>
          <t>punch</t>
        </is>
      </c>
      <c r="B14457" t="inlineStr">
        <is>
          <t>Boxing speed punching drills</t>
        </is>
      </c>
      <c r="C14457"/>
      <c r="D14457"/>
      <c r="E14457" t="inlineStr">
        <is>
          <t>https://www.youtube.com/results?search_query=Boxing+speed+punching+drills&amp;sp=EgQgAXAB</t>
        </is>
      </c>
    </row>
    <row r="14458" ht="25.5" customHeight="1">
      <c r="A14458" t="inlineStr">
        <is>
          <t>punch</t>
        </is>
      </c>
      <c r="B14458" t="inlineStr">
        <is>
          <t>Punching power exercises</t>
        </is>
      </c>
      <c r="C14458"/>
      <c r="D14458"/>
      <c r="E14458" t="inlineStr">
        <is>
          <t>https://www.youtube.com/results?search_query=Punching+power+exercises&amp;sp=EgQgAXAB</t>
        </is>
      </c>
    </row>
    <row r="14459" ht="25.5" customHeight="1">
      <c r="A14459" t="inlineStr">
        <is>
          <t>punch</t>
        </is>
      </c>
      <c r="B14459" t="inlineStr">
        <is>
          <t>Day in the life of a professional boxer</t>
        </is>
      </c>
      <c r="C14459"/>
      <c r="D14459"/>
      <c r="E14459" t="inlineStr">
        <is>
          <t>https://www.youtube.com/results?search_query=Day+in+the+life+of+a+professional+boxer&amp;sp=EgQgAXAB</t>
        </is>
      </c>
    </row>
    <row r="14460" ht="25.5" customHeight="1">
      <c r="A14460" t="inlineStr">
        <is>
          <t>punch</t>
        </is>
      </c>
      <c r="B14460" t="inlineStr">
        <is>
          <t>Muay Thai punch techniques</t>
        </is>
      </c>
      <c r="C14460"/>
      <c r="D14460"/>
      <c r="E14460" t="inlineStr">
        <is>
          <t>https://www.youtube.com/results?search_query=Muay+Thai+punch+techniques&amp;sp=EgQgAXAB</t>
        </is>
      </c>
    </row>
    <row r="14461" ht="25.5" customHeight="1">
      <c r="A14461" t="inlineStr">
        <is>
          <t>punch</t>
        </is>
      </c>
      <c r="B14461" t="inlineStr">
        <is>
          <t>MMA punching and striking guide</t>
        </is>
      </c>
      <c r="C14461"/>
      <c r="D14461"/>
      <c r="E14461" t="inlineStr">
        <is>
          <t>https://www.youtube.com/results?search_query=MMA+punching+and+striking+guide&amp;sp=EgQgAXAB</t>
        </is>
      </c>
    </row>
    <row r="14462" ht="25.5" customHeight="1">
      <c r="A14462" t="inlineStr">
        <is>
          <t>punch</t>
        </is>
      </c>
      <c r="B14462" t="inlineStr">
        <is>
          <t>Karate punch vs Boxing punch comparison</t>
        </is>
      </c>
      <c r="C14462"/>
      <c r="D14462"/>
      <c r="E14462" t="inlineStr">
        <is>
          <t>https://www.youtube.com/results?search_query=Karate+punch+vs+Boxing+punch+comparison&amp;sp=EgQgAXAB</t>
        </is>
      </c>
    </row>
    <row r="14463" ht="25.5" customHeight="1">
      <c r="A14463" t="inlineStr">
        <is>
          <t>punch</t>
        </is>
      </c>
      <c r="B14463" t="inlineStr">
        <is>
          <t>Kickboxing punches tutorial</t>
        </is>
      </c>
      <c r="C14463"/>
      <c r="D14463"/>
      <c r="E14463" t="inlineStr">
        <is>
          <t>https://www.youtube.com/results?search_query=Kickboxing+punches+tutorial&amp;sp=EgQgAXAB</t>
        </is>
      </c>
    </row>
    <row r="14464" ht="25.5" customHeight="1">
      <c r="A14464" t="inlineStr">
        <is>
          <t>shaving head</t>
        </is>
      </c>
      <c r="B14464" t="inlineStr">
        <is>
          <t>How to shave your head correctly</t>
        </is>
      </c>
      <c r="C14464"/>
      <c r="D14464"/>
      <c r="E14464" t="inlineStr">
        <is>
          <t>https://www.youtube.com/results?search_query=How+to+shave+your+head+correctly&amp;sp=EgQgAXAB</t>
        </is>
      </c>
    </row>
    <row r="14465" ht="25.5" customHeight="1">
      <c r="A14465" t="inlineStr">
        <is>
          <t>shaving head</t>
        </is>
      </c>
      <c r="B14465" t="inlineStr">
        <is>
          <t>Best techniques for shaving head</t>
        </is>
      </c>
      <c r="C14465"/>
      <c r="D14465"/>
      <c r="E14465" t="inlineStr">
        <is>
          <t>https://www.youtube.com/results?search_query=Best+techniques+for+shaving+head&amp;sp=EgQgAXAB</t>
        </is>
      </c>
    </row>
    <row r="14466" ht="25.5" customHeight="1">
      <c r="A14466" t="inlineStr">
        <is>
          <t>shaving head</t>
        </is>
      </c>
      <c r="B14466" t="inlineStr">
        <is>
          <t>Guide to using electric razors for head shaving</t>
        </is>
      </c>
      <c r="C14466"/>
      <c r="D14466"/>
      <c r="E14466" t="inlineStr">
        <is>
          <t>https://www.youtube.com/results?search_query=Guide+to+using+electric+razors+for+head+shaving&amp;sp=EgQgAXAB</t>
        </is>
      </c>
    </row>
    <row r="14467" ht="25.5" customHeight="1">
      <c r="A14467" t="inlineStr">
        <is>
          <t>shaving head</t>
        </is>
      </c>
      <c r="B14467" t="inlineStr">
        <is>
          <t>Day in the life of a barber: shaving heads</t>
        </is>
      </c>
      <c r="C14467"/>
      <c r="D14467"/>
      <c r="E14467" t="inlineStr">
        <is>
          <t>https://www.youtube.com/results?search_query=Day+in+the+life+of+a+barber:+shaving+heads&amp;sp=EgQgAXAB</t>
        </is>
      </c>
    </row>
    <row r="14468" ht="25.5" customHeight="1">
      <c r="A14468" t="inlineStr">
        <is>
          <t>shaving head</t>
        </is>
      </c>
      <c r="B14468" t="inlineStr">
        <is>
          <t>Tips and tricks for a smooth head shave</t>
        </is>
      </c>
      <c r="C14468"/>
      <c r="D14468"/>
      <c r="E14468" t="inlineStr">
        <is>
          <t>https://www.youtube.com/results?search_query=Tips+and+tricks+for+a+smooth+head+shave&amp;sp=EgQgAXAB</t>
        </is>
      </c>
    </row>
    <row r="14469" ht="25.5" customHeight="1">
      <c r="A14469" t="inlineStr">
        <is>
          <t>shaving head</t>
        </is>
      </c>
      <c r="B14469" t="inlineStr">
        <is>
          <t>How to shave your head without getting cuts</t>
        </is>
      </c>
      <c r="C14469"/>
      <c r="D14469"/>
      <c r="E14469" t="inlineStr">
        <is>
          <t>https://www.youtube.com/results?search_query=How+to+shave+your+head+without+getting+cuts&amp;sp=EgQgAXAB</t>
        </is>
      </c>
    </row>
    <row r="14470" ht="25.5" customHeight="1">
      <c r="A14470" t="inlineStr">
        <is>
          <t>shaving head</t>
        </is>
      </c>
      <c r="B14470" t="inlineStr">
        <is>
          <t>What to do after shaving your head</t>
        </is>
      </c>
      <c r="C14470"/>
      <c r="D14470"/>
      <c r="E14470" t="inlineStr">
        <is>
          <t>https://www.youtube.com/results?search_query=What+to+do+after+shaving+your+head&amp;sp=EgQgAXAB</t>
        </is>
      </c>
    </row>
    <row r="14471" ht="25.5" customHeight="1">
      <c r="A14471" t="inlineStr">
        <is>
          <t>shaving head</t>
        </is>
      </c>
      <c r="B14471" t="inlineStr">
        <is>
          <t>Comparison of different head shaving tools</t>
        </is>
      </c>
      <c r="C14471"/>
      <c r="D14471"/>
      <c r="E14471" t="inlineStr">
        <is>
          <t>https://www.youtube.com/results?search_query=Comparison+of+different+head+shaving+tools&amp;sp=EgQgAXAB</t>
        </is>
      </c>
    </row>
    <row r="14472" ht="25.5" customHeight="1">
      <c r="A14472" t="inlineStr">
        <is>
          <t>shaving head</t>
        </is>
      </c>
      <c r="B14472" t="inlineStr">
        <is>
          <t>Avoiding common head shaving mistakes</t>
        </is>
      </c>
      <c r="C14472"/>
      <c r="D14472"/>
      <c r="E14472" t="inlineStr">
        <is>
          <t>https://www.youtube.com/results?search_query=Avoiding+common+head+shaving+mistakes&amp;sp=EgQgAXAB</t>
        </is>
      </c>
    </row>
    <row r="14473" ht="25.5" customHeight="1">
      <c r="A14473" t="inlineStr">
        <is>
          <t>shaving head</t>
        </is>
      </c>
      <c r="B14473" t="inlineStr">
        <is>
          <t>Maintaining a shaved head: Dos and Don’ts.</t>
        </is>
      </c>
      <c r="C14473"/>
      <c r="D14473"/>
      <c r="E14473" t="inlineStr">
        <is>
          <t>https://www.youtube.com/results?search_query=Maintaining+a+shaved+head:+Dos+and+Don’ts.&amp;sp=EgQgAXAB</t>
        </is>
      </c>
    </row>
    <row r="14474" ht="25.5" customHeight="1">
      <c r="A14474" t="inlineStr">
        <is>
          <t>waking up</t>
        </is>
      </c>
      <c r="B14474" t="inlineStr">
        <is>
          <t>How to wake up early and not feel tired</t>
        </is>
      </c>
      <c r="C14474"/>
      <c r="D14474"/>
      <c r="E14474" t="inlineStr">
        <is>
          <t>https://www.youtube.com/results?search_query=How+to+wake+up+early+and+not+feel+tired&amp;sp=EgQgAXAB</t>
        </is>
      </c>
    </row>
    <row r="14475" ht="25.5" customHeight="1">
      <c r="A14475" t="inlineStr">
        <is>
          <t>waking up</t>
        </is>
      </c>
      <c r="B14475" t="inlineStr">
        <is>
          <t>Effective morning routines to start your day right</t>
        </is>
      </c>
      <c r="C14475"/>
      <c r="D14475"/>
      <c r="E14475" t="inlineStr">
        <is>
          <t>https://www.youtube.com/results?search_query=Effective+morning+routines+to+start+your+day+right&amp;sp=EgQgAXAB</t>
        </is>
      </c>
    </row>
    <row r="14476" ht="25.5" customHeight="1">
      <c r="A14476" t="inlineStr">
        <is>
          <t>waking up</t>
        </is>
      </c>
      <c r="B14476" t="inlineStr">
        <is>
          <t>Day in the life of someone who wakes up at 5 am everyday</t>
        </is>
      </c>
      <c r="C14476"/>
      <c r="D14476"/>
      <c r="E14476" t="inlineStr">
        <is>
          <t>https://www.youtube.com/results?search_query=Day+in+the+life+of+someone+who+wakes+up+at+5+am+everyday&amp;sp=EgQgAXAB</t>
        </is>
      </c>
    </row>
    <row r="14477" ht="25.5" customHeight="1">
      <c r="A14477" t="inlineStr">
        <is>
          <t>waking up</t>
        </is>
      </c>
      <c r="B14477" t="inlineStr">
        <is>
          <t>How to create a morning routine for productivity</t>
        </is>
      </c>
      <c r="C14477"/>
      <c r="D14477"/>
      <c r="E14477" t="inlineStr">
        <is>
          <t>https://www.youtube.com/results?search_query=How+to+create+a+morning+routine+for+productivity&amp;sp=EgQgAXAB</t>
        </is>
      </c>
    </row>
    <row r="14478" ht="25.5" customHeight="1">
      <c r="A14478" t="inlineStr">
        <is>
          <t>waking up</t>
        </is>
      </c>
      <c r="B14478" t="inlineStr">
        <is>
          <t>Tips to get out of bed instantly in the morning</t>
        </is>
      </c>
      <c r="C14478"/>
      <c r="D14478"/>
      <c r="E14478" t="inlineStr">
        <is>
          <t>https://www.youtube.com/results?search_query=Tips+to+get+out+of+bed+instantly+in+the+morning&amp;sp=EgQgAXAB</t>
        </is>
      </c>
    </row>
    <row r="14479" ht="25.5" customHeight="1">
      <c r="A14479" t="inlineStr">
        <is>
          <t>waking up</t>
        </is>
      </c>
      <c r="B14479" t="inlineStr">
        <is>
          <t>How to wake up without an alarm clock</t>
        </is>
      </c>
      <c r="C14479"/>
      <c r="D14479"/>
      <c r="E14479" t="inlineStr">
        <is>
          <t>https://www.youtube.com/results?search_query=How+to+wake+up+without+an+alarm+clock&amp;sp=EgQgAXAB</t>
        </is>
      </c>
    </row>
    <row r="14480" ht="25.5" customHeight="1">
      <c r="A14480" t="inlineStr">
        <is>
          <t>waking up</t>
        </is>
      </c>
      <c r="B14480" t="inlineStr">
        <is>
          <t>Science behind waking up with energy</t>
        </is>
      </c>
      <c r="C14480"/>
      <c r="D14480"/>
      <c r="E14480" t="inlineStr">
        <is>
          <t>https://www.youtube.com/results?search_query=Science+behind+waking+up+with+energy&amp;sp=EgQgAXAB</t>
        </is>
      </c>
    </row>
    <row r="14481" ht="25.5" customHeight="1">
      <c r="A14481" t="inlineStr">
        <is>
          <t>waking up</t>
        </is>
      </c>
      <c r="B14481" t="inlineStr">
        <is>
          <t>The best waking up exercises for a better mood</t>
        </is>
      </c>
      <c r="C14481"/>
      <c r="D14481"/>
      <c r="E14481" t="inlineStr">
        <is>
          <t>https://www.youtube.com/results?search_query=The+best+waking+up+exercises+for+a+better+mood&amp;sp=EgQgAXAB</t>
        </is>
      </c>
    </row>
    <row r="14482" ht="25.5" customHeight="1">
      <c r="A14482" t="inlineStr">
        <is>
          <t>waking up</t>
        </is>
      </c>
      <c r="B14482" t="inlineStr">
        <is>
          <t>Different ways to wake up according to cultures worldwide</t>
        </is>
      </c>
      <c r="C14482"/>
      <c r="D14482"/>
      <c r="E14482" t="inlineStr">
        <is>
          <t>https://www.youtube.com/results?search_query=Different+ways+to+wake+up+according+to+cultures+worldwide&amp;sp=EgQgAXAB</t>
        </is>
      </c>
    </row>
    <row r="14483" ht="25.5" customHeight="1">
      <c r="A14483" t="inlineStr">
        <is>
          <t>waking up</t>
        </is>
      </c>
      <c r="B14483" t="inlineStr">
        <is>
          <t>The transformation journey of someone who started waking up early</t>
        </is>
      </c>
      <c r="C14483"/>
      <c r="D14483"/>
      <c r="E14483" t="inlineStr">
        <is>
          <t>https://www.youtube.com/results?search_query=The+transformation+journey+of+someone+who+started+waking+up+early&amp;sp=EgQgAXAB</t>
        </is>
      </c>
    </row>
    <row r="14484" ht="25.5" customHeight="1">
      <c r="A14484" t="inlineStr">
        <is>
          <t>shaving legs</t>
        </is>
      </c>
      <c r="B14484" t="inlineStr">
        <is>
          <t>How to shave legs for beginners</t>
        </is>
      </c>
      <c r="C14484"/>
      <c r="D14484"/>
      <c r="E14484" t="inlineStr">
        <is>
          <t>https://www.youtube.com/results?search_query=How+to+shave+legs+for+beginners&amp;sp=EgQgAXAB</t>
        </is>
      </c>
    </row>
    <row r="14485" ht="25.5" customHeight="1">
      <c r="A14485" t="inlineStr">
        <is>
          <t>shaving legs</t>
        </is>
      </c>
      <c r="B14485" t="inlineStr">
        <is>
          <t>Proper techniques for shaving legs</t>
        </is>
      </c>
      <c r="C14485"/>
      <c r="D14485"/>
      <c r="E14485" t="inlineStr">
        <is>
          <t>https://www.youtube.com/results?search_query=Proper+techniques+for+shaving+legs&amp;sp=EgQgAXAB</t>
        </is>
      </c>
    </row>
    <row r="14486" ht="25.5" customHeight="1">
      <c r="A14486" t="inlineStr">
        <is>
          <t>shaving legs</t>
        </is>
      </c>
      <c r="B14486" t="inlineStr">
        <is>
          <t>Shaving legs without getting razor burn</t>
        </is>
      </c>
      <c r="C14486"/>
      <c r="D14486"/>
      <c r="E14486" t="inlineStr">
        <is>
          <t>https://www.youtube.com/results?search_query=Shaving+legs+without+getting+razor+burn&amp;sp=EgQgAXAB</t>
        </is>
      </c>
    </row>
    <row r="14487" ht="25.5" customHeight="1">
      <c r="A14487" t="inlineStr">
        <is>
          <t>shaving legs</t>
        </is>
      </c>
      <c r="B14487" t="inlineStr">
        <is>
          <t>Day in the life of a barber: shaving legs</t>
        </is>
      </c>
      <c r="C14487"/>
      <c r="D14487"/>
      <c r="E14487" t="inlineStr">
        <is>
          <t>https://www.youtube.com/results?search_query=Day+in+the+life+of+a+barber:+shaving+legs&amp;sp=EgQgAXAB</t>
        </is>
      </c>
    </row>
    <row r="14488" ht="25.5" customHeight="1">
      <c r="A14488" t="inlineStr">
        <is>
          <t>shaving legs</t>
        </is>
      </c>
      <c r="B14488" t="inlineStr">
        <is>
          <t>Best shaving creams for leg shaving</t>
        </is>
      </c>
      <c r="C14488"/>
      <c r="D14488"/>
      <c r="E14488" t="inlineStr">
        <is>
          <t>https://www.youtube.com/results?search_query=Best+shaving+creams+for+leg+shaving&amp;sp=EgQgAXAB</t>
        </is>
      </c>
    </row>
    <row r="14489" ht="25.5" customHeight="1">
      <c r="A14489" t="inlineStr">
        <is>
          <t>shaving legs</t>
        </is>
      </c>
      <c r="B14489" t="inlineStr">
        <is>
          <t>Tips and tricks for shaving legs smoothly</t>
        </is>
      </c>
      <c r="C14489"/>
      <c r="D14489"/>
      <c r="E14489" t="inlineStr">
        <is>
          <t>https://www.youtube.com/results?search_query=Tips+and+tricks+for+shaving+legs+smoothly&amp;sp=EgQgAXAB</t>
        </is>
      </c>
    </row>
    <row r="14490" ht="25.5" customHeight="1">
      <c r="A14490" t="inlineStr">
        <is>
          <t>shaving legs</t>
        </is>
      </c>
      <c r="B14490" t="inlineStr">
        <is>
          <t>How to shave legs with a safety razor</t>
        </is>
      </c>
      <c r="C14490"/>
      <c r="D14490"/>
      <c r="E14490" t="inlineStr">
        <is>
          <t>https://www.youtube.com/results?search_query=How+to+shave+legs+with+a+safety+razor&amp;sp=EgQgAXAB</t>
        </is>
      </c>
    </row>
    <row r="14491" ht="25.5" customHeight="1">
      <c r="A14491" t="inlineStr">
        <is>
          <t>shaving legs</t>
        </is>
      </c>
      <c r="B14491" t="inlineStr">
        <is>
          <t>Shaving legs vs waxing: what's better?</t>
        </is>
      </c>
      <c r="C14491"/>
      <c r="D14491"/>
      <c r="E14491" t="inlineStr">
        <is>
          <t>https://www.youtube.com/results?search_query=Shaving+legs+vs+waxing:+what's+better?&amp;sp=EgQgAXAB</t>
        </is>
      </c>
    </row>
    <row r="14492" ht="25.5" customHeight="1">
      <c r="A14492" t="inlineStr">
        <is>
          <t>shaving legs</t>
        </is>
      </c>
      <c r="B14492" t="inlineStr">
        <is>
          <t>How to avoid cuts while shaving legs</t>
        </is>
      </c>
      <c r="C14492"/>
      <c r="D14492"/>
      <c r="E14492" t="inlineStr">
        <is>
          <t>https://www.youtube.com/results?search_query=How+to+avoid+cuts+while+shaving+legs&amp;sp=EgQgAXAB</t>
        </is>
      </c>
    </row>
    <row r="14493" ht="25.5" customHeight="1">
      <c r="A14493" t="inlineStr">
        <is>
          <t>shaving legs</t>
        </is>
      </c>
      <c r="B14493" t="inlineStr">
        <is>
          <t>Professional beautician shaving legs tutorial</t>
        </is>
      </c>
      <c r="C14493"/>
      <c r="D14493"/>
      <c r="E14493" t="inlineStr">
        <is>
          <t>https://www.youtube.com/results?search_query=Professional+beautician+shaving+legs+tutorial&amp;sp=EgQgAXAB</t>
        </is>
      </c>
    </row>
    <row r="14494" ht="25.5" customHeight="1">
      <c r="A14494" t="inlineStr">
        <is>
          <t>shining shoes</t>
        </is>
      </c>
      <c r="B14494" t="inlineStr">
        <is>
          <t>How to shine shoes properly</t>
        </is>
      </c>
      <c r="C14494"/>
      <c r="D14494"/>
      <c r="E14494" t="inlineStr">
        <is>
          <t>https://www.youtube.com/results?search_query=How+to+shine+shoes+properly&amp;sp=EgQgAXAB</t>
        </is>
      </c>
    </row>
    <row r="14495" ht="25.5" customHeight="1">
      <c r="A14495" t="inlineStr">
        <is>
          <t>shining shoes</t>
        </is>
      </c>
      <c r="B14495" t="inlineStr">
        <is>
          <t>Step by step guide to shining shoes</t>
        </is>
      </c>
      <c r="C14495"/>
      <c r="D14495"/>
      <c r="E14495" t="inlineStr">
        <is>
          <t>https://www.youtube.com/results?search_query=Step+by+step+guide+to+shining+shoes&amp;sp=EgQgAXAB</t>
        </is>
      </c>
    </row>
    <row r="14496" ht="25.5" customHeight="1">
      <c r="A14496" t="inlineStr">
        <is>
          <t>shining shoes</t>
        </is>
      </c>
      <c r="B14496" t="inlineStr">
        <is>
          <t>Expert tips for shoe shining</t>
        </is>
      </c>
      <c r="C14496"/>
      <c r="D14496"/>
      <c r="E14496" t="inlineStr">
        <is>
          <t>https://www.youtube.com/results?search_query=Expert+tips+for+shoe+shining&amp;sp=EgQgAXAB</t>
        </is>
      </c>
    </row>
    <row r="14497" ht="25.5" customHeight="1">
      <c r="A14497" t="inlineStr">
        <is>
          <t>shining shoes</t>
        </is>
      </c>
      <c r="B14497" t="inlineStr">
        <is>
          <t>Shoe shine tutorial for beginners</t>
        </is>
      </c>
      <c r="C14497"/>
      <c r="D14497"/>
      <c r="E14497" t="inlineStr">
        <is>
          <t>https://www.youtube.com/results?search_query=Shoe+shine+tutorial+for+beginners&amp;sp=EgQgAXAB</t>
        </is>
      </c>
    </row>
    <row r="14498" ht="25.5" customHeight="1">
      <c r="A14498" t="inlineStr">
        <is>
          <t>shining shoes</t>
        </is>
      </c>
      <c r="B14498" t="inlineStr">
        <is>
          <t>DIY shoe shine technique</t>
        </is>
      </c>
      <c r="C14498"/>
      <c r="D14498"/>
      <c r="E14498" t="inlineStr">
        <is>
          <t>https://www.youtube.com/results?search_query=DIY+shoe+shine+technique&amp;sp=EgQgAXAB</t>
        </is>
      </c>
    </row>
    <row r="14499" ht="25.5" customHeight="1">
      <c r="A14499" t="inlineStr">
        <is>
          <t>shining shoes</t>
        </is>
      </c>
      <c r="B14499" t="inlineStr">
        <is>
          <t>Day in the life of a professional shoe shiner</t>
        </is>
      </c>
      <c r="C14499"/>
      <c r="D14499"/>
      <c r="E14499" t="inlineStr">
        <is>
          <t>https://www.youtube.com/results?search_query=Day+in+the+life+of+a+professional+shoe+shiner&amp;sp=EgQgAXAB</t>
        </is>
      </c>
    </row>
    <row r="14500" ht="25.5" customHeight="1">
      <c r="A14500" t="inlineStr">
        <is>
          <t>shining shoes</t>
        </is>
      </c>
      <c r="B14500" t="inlineStr">
        <is>
          <t>Crafting a shoe shine kit</t>
        </is>
      </c>
      <c r="C14500"/>
      <c r="D14500"/>
      <c r="E14500" t="inlineStr">
        <is>
          <t>https://www.youtube.com/results?search_query=Crafting+a+shoe+shine+kit&amp;sp=EgQgAXAB</t>
        </is>
      </c>
    </row>
    <row r="14501" ht="25.5" customHeight="1">
      <c r="A14501" t="inlineStr">
        <is>
          <t>shining shoes</t>
        </is>
      </c>
      <c r="B14501" t="inlineStr">
        <is>
          <t>Methods to shine leather shoes at home</t>
        </is>
      </c>
      <c r="C14501"/>
      <c r="D14501"/>
      <c r="E14501" t="inlineStr">
        <is>
          <t>https://www.youtube.com/results?search_query=Methods+to+shine+leather+shoes+at+home&amp;sp=EgQgAXAB</t>
        </is>
      </c>
    </row>
    <row r="14502" ht="25.5" customHeight="1">
      <c r="A14502" t="inlineStr">
        <is>
          <t>shining shoes</t>
        </is>
      </c>
      <c r="B14502" t="inlineStr">
        <is>
          <t>Shining shoes like a pro</t>
        </is>
      </c>
      <c r="C14502"/>
      <c r="D14502"/>
      <c r="E14502" t="inlineStr">
        <is>
          <t>https://www.youtube.com/results?search_query=Shining+shoes+like+a+pro&amp;sp=EgQgAXAB</t>
        </is>
      </c>
    </row>
    <row r="14503" ht="25.5" customHeight="1">
      <c r="A14503" t="inlineStr">
        <is>
          <t>shining shoes</t>
        </is>
      </c>
      <c r="B14503" t="inlineStr">
        <is>
          <t>Maintaining shoe shine for a longer duration</t>
        </is>
      </c>
      <c r="C14503"/>
      <c r="D14503"/>
      <c r="E14503" t="inlineStr">
        <is>
          <t>https://www.youtube.com/results?search_query=Maintaining+shoe+shine+for+a+longer+duration&amp;sp=EgQgAXAB</t>
        </is>
      </c>
    </row>
    <row r="14504" ht="25.5" customHeight="1">
      <c r="A14504" t="inlineStr">
        <is>
          <t>shoveling snow</t>
        </is>
      </c>
      <c r="B14504" t="inlineStr">
        <is>
          <t>How to shovel snow without hurting your back</t>
        </is>
      </c>
      <c r="C14504"/>
      <c r="D14504"/>
      <c r="E14504" t="inlineStr">
        <is>
          <t>https://www.youtube.com/results?search_query=How+to+shovel+snow+without+hurting+your+back&amp;sp=EgQgAXAB</t>
        </is>
      </c>
    </row>
    <row r="14505" ht="25.5" customHeight="1">
      <c r="A14505" t="inlineStr">
        <is>
          <t>shoveling snow</t>
        </is>
      </c>
      <c r="B14505" t="inlineStr">
        <is>
          <t>Proper techniques for shoveling snow</t>
        </is>
      </c>
      <c r="C14505"/>
      <c r="D14505"/>
      <c r="E14505" t="inlineStr">
        <is>
          <t>https://www.youtube.com/results?search_query=Proper+techniques+for+shoveling+snow&amp;sp=EgQgAXAB</t>
        </is>
      </c>
    </row>
    <row r="14506" ht="25.5" customHeight="1">
      <c r="A14506" t="inlineStr">
        <is>
          <t>shoveling snow</t>
        </is>
      </c>
      <c r="B14506" t="inlineStr">
        <is>
          <t>Best tools for shoveling snow</t>
        </is>
      </c>
      <c r="C14506"/>
      <c r="D14506"/>
      <c r="E14506" t="inlineStr">
        <is>
          <t>https://www.youtube.com/results?search_query=Best+tools+for+shoveling+snow&amp;sp=EgQgAXAB</t>
        </is>
      </c>
    </row>
    <row r="14507" ht="25.5" customHeight="1">
      <c r="A14507" t="inlineStr">
        <is>
          <t>shoveling snow</t>
        </is>
      </c>
      <c r="B14507" t="inlineStr">
        <is>
          <t>Day in the life of a snow shoveler</t>
        </is>
      </c>
      <c r="C14507"/>
      <c r="D14507"/>
      <c r="E14507" t="inlineStr">
        <is>
          <t>https://www.youtube.com/results?search_query=Day+in+the+life+of+a+snow+shoveler&amp;sp=EgQgAXAB</t>
        </is>
      </c>
    </row>
    <row r="14508" ht="25.5" customHeight="1">
      <c r="A14508" t="inlineStr">
        <is>
          <t>shoveling snow</t>
        </is>
      </c>
      <c r="B14508" t="inlineStr">
        <is>
          <t>Snow shoveling safety tips</t>
        </is>
      </c>
      <c r="C14508"/>
      <c r="D14508"/>
      <c r="E14508" t="inlineStr">
        <is>
          <t>https://www.youtube.com/results?search_query=Snow+shoveling+safety+tips&amp;sp=EgQgAXAB</t>
        </is>
      </c>
    </row>
    <row r="14509" ht="25.5" customHeight="1">
      <c r="A14509" t="inlineStr">
        <is>
          <t>shoveling snow</t>
        </is>
      </c>
      <c r="B14509" t="inlineStr">
        <is>
          <t>Shoveling snow workout routine</t>
        </is>
      </c>
      <c r="C14509"/>
      <c r="D14509"/>
      <c r="E14509" t="inlineStr">
        <is>
          <t>https://www.youtube.com/results?search_query=Shoveling+snow+workout+routine&amp;sp=EgQgAXAB</t>
        </is>
      </c>
    </row>
    <row r="14510" ht="25.5" customHeight="1">
      <c r="A14510" t="inlineStr">
        <is>
          <t>shoveling snow</t>
        </is>
      </c>
      <c r="B14510" t="inlineStr">
        <is>
          <t>Most efficient way to shovel snow</t>
        </is>
      </c>
      <c r="C14510"/>
      <c r="D14510"/>
      <c r="E14510" t="inlineStr">
        <is>
          <t>https://www.youtube.com/results?search_query=Most+efficient+way+to+shovel+snow&amp;sp=EgQgAXAB</t>
        </is>
      </c>
    </row>
    <row r="14511" ht="25.5" customHeight="1">
      <c r="A14511" t="inlineStr">
        <is>
          <t>shoveling snow</t>
        </is>
      </c>
      <c r="B14511" t="inlineStr">
        <is>
          <t>Shoveling heavy snow tips</t>
        </is>
      </c>
      <c r="C14511"/>
      <c r="D14511"/>
      <c r="E14511" t="inlineStr">
        <is>
          <t>https://www.youtube.com/results?search_query=Shoveling+heavy+snow+tips&amp;sp=EgQgAXAB</t>
        </is>
      </c>
    </row>
    <row r="14512" ht="25.5" customHeight="1">
      <c r="A14512" t="inlineStr">
        <is>
          <t>shoveling snow</t>
        </is>
      </c>
      <c r="B14512" t="inlineStr">
        <is>
          <t>Shoveling snow in extreme weather conditions</t>
        </is>
      </c>
      <c r="C14512"/>
      <c r="D14512"/>
      <c r="E14512" t="inlineStr">
        <is>
          <t>https://www.youtube.com/results?search_query=Shoveling+snow+in+extreme+weather+conditions&amp;sp=EgQgAXAB</t>
        </is>
      </c>
    </row>
    <row r="14513" ht="25.5" customHeight="1">
      <c r="A14513" t="inlineStr">
        <is>
          <t>shoveling snow</t>
        </is>
      </c>
      <c r="B14513" t="inlineStr">
        <is>
          <t>How to shovel snow for beginners.</t>
        </is>
      </c>
      <c r="C14513"/>
      <c r="D14513"/>
      <c r="E14513" t="inlineStr">
        <is>
          <t>https://www.youtube.com/results?search_query=How+to+shovel+snow+for+beginners.&amp;sp=EgQgAXAB</t>
        </is>
      </c>
    </row>
    <row r="14514" ht="25.5" customHeight="1">
      <c r="A14514" t="inlineStr">
        <is>
          <t>shooting basketball</t>
        </is>
      </c>
      <c r="B14514" t="inlineStr">
        <is>
          <t>How to shoot a basketball for beginners</t>
        </is>
      </c>
      <c r="C14514" t="inlineStr">
        <is>
          <t>Yes</t>
        </is>
      </c>
      <c r="D14514"/>
      <c r="E14514" t="inlineStr">
        <is>
          <t>https://www.youtube.com/results?search_query=How+to+shoot+a+basketball+for+beginners&amp;sp=EgQgAXAB</t>
        </is>
      </c>
    </row>
    <row r="14515" ht="25.5" customHeight="1">
      <c r="A14515" t="inlineStr">
        <is>
          <t>shooting basketball</t>
        </is>
      </c>
      <c r="B14515" t="inlineStr">
        <is>
          <t>Perfecting your basketball shot technique</t>
        </is>
      </c>
      <c r="C14515" t="inlineStr">
        <is>
          <t>Yes</t>
        </is>
      </c>
      <c r="D14515"/>
      <c r="E14515" t="inlineStr">
        <is>
          <t>https://www.youtube.com/results?search_query=Perfecting+your+basketball+shot+technique&amp;sp=EgQgAXAB</t>
        </is>
      </c>
    </row>
    <row r="14516" ht="25.5" customHeight="1">
      <c r="A14516" t="inlineStr">
        <is>
          <t>shooting basketball</t>
        </is>
      </c>
      <c r="B14516" t="inlineStr">
        <is>
          <t>Daily basketball shooting drills</t>
        </is>
      </c>
      <c r="C14516" t="inlineStr">
        <is>
          <t>Yes</t>
        </is>
      </c>
      <c r="D14516"/>
      <c r="E14516" t="inlineStr">
        <is>
          <t>https://www.youtube.com/results?search_query=Daily+basketball+shooting+drills&amp;sp=EgQgAXAB</t>
        </is>
      </c>
    </row>
    <row r="14517" ht="25.5" customHeight="1">
      <c r="A14517" t="inlineStr">
        <is>
          <t>shooting basketball</t>
        </is>
      </c>
      <c r="B14517" t="inlineStr">
        <is>
          <t>Improve basketball shooting accuracy</t>
        </is>
      </c>
      <c r="C14517" t="inlineStr">
        <is>
          <t>Yes</t>
        </is>
      </c>
      <c r="D14517"/>
      <c r="E14517" t="inlineStr">
        <is>
          <t>https://www.youtube.com/results?search_query=Improve+basketball+shooting+accuracy&amp;sp=EgQgAXAB</t>
        </is>
      </c>
    </row>
    <row r="14518" ht="25.5" customHeight="1">
      <c r="A14518" t="inlineStr">
        <is>
          <t>shooting basketball</t>
        </is>
      </c>
      <c r="B14518" t="inlineStr">
        <is>
          <t>Day in the life of a professional basketball shooter</t>
        </is>
      </c>
      <c r="C14518" t="inlineStr">
        <is>
          <t>Yes</t>
        </is>
      </c>
      <c r="D14518"/>
      <c r="E14518" t="inlineStr">
        <is>
          <t>https://www.youtube.com/results?search_query=Day+in+the+life+of+a+professional+basketball+shooter&amp;sp=EgQgAXAB</t>
        </is>
      </c>
    </row>
    <row r="14519" ht="25.5" customHeight="1">
      <c r="A14519" t="inlineStr">
        <is>
          <t>shooting basketball</t>
        </is>
      </c>
      <c r="B14519" t="inlineStr">
        <is>
          <t>Underhand vs overhand basketball shooting</t>
        </is>
      </c>
      <c r="C14519" t="inlineStr">
        <is>
          <t>Yes</t>
        </is>
      </c>
      <c r="D14519"/>
      <c r="E14519" t="inlineStr">
        <is>
          <t>https://www.youtube.com/results?search_query=Underhand+vs+overhand+basketball+shooting&amp;sp=EgQgAXAB</t>
        </is>
      </c>
    </row>
    <row r="14520" ht="25.5" customHeight="1">
      <c r="A14520" t="inlineStr">
        <is>
          <t>shooting basketball</t>
        </is>
      </c>
      <c r="B14520" t="inlineStr">
        <is>
          <t>Differences between 2point and 3point shooting in basketball</t>
        </is>
      </c>
      <c r="C14520" t="inlineStr">
        <is>
          <t>Yes</t>
        </is>
      </c>
      <c r="D14520"/>
      <c r="E14520" t="inlineStr">
        <is>
          <t>https://www.youtube.com/results?search_query=Differences+between+2point+and+3point+shooting+in+basketball&amp;sp=EgQgAXAB</t>
        </is>
      </c>
    </row>
    <row r="14521" ht="25.5" customHeight="1">
      <c r="A14521" t="inlineStr">
        <is>
          <t>shooting basketball</t>
        </is>
      </c>
      <c r="B14521" t="inlineStr">
        <is>
          <t>How to do a layup shot in basketball</t>
        </is>
      </c>
      <c r="C14521" t="inlineStr">
        <is>
          <t>Yes</t>
        </is>
      </c>
      <c r="D14521"/>
      <c r="E14521" t="inlineStr">
        <is>
          <t>https://www.youtube.com/results?search_query=How+to+do+a+layup+shot+in+basketball&amp;sp=EgQgAXAB</t>
        </is>
      </c>
    </row>
    <row r="14522" ht="25.5" customHeight="1">
      <c r="A14522" t="inlineStr">
        <is>
          <t>shooting basketball</t>
        </is>
      </c>
      <c r="B14522" t="inlineStr">
        <is>
          <t>Tips for shooting free throws in basketball</t>
        </is>
      </c>
      <c r="C14522" t="inlineStr">
        <is>
          <t>Yes</t>
        </is>
      </c>
      <c r="D14522"/>
      <c r="E14522" t="inlineStr">
        <is>
          <t>https://www.youtube.com/results?search_query=Tips+for+shooting+free+throws+in+basketball&amp;sp=EgQgAXAB</t>
        </is>
      </c>
    </row>
    <row r="14523" ht="25.5" customHeight="1">
      <c r="A14523" t="inlineStr">
        <is>
          <t>shooting basketball</t>
        </is>
      </c>
      <c r="B14523" t="inlineStr">
        <is>
          <t>Fastest way to improve your basketball shooting skills</t>
        </is>
      </c>
      <c r="C14523" t="inlineStr">
        <is>
          <t>Yes</t>
        </is>
      </c>
      <c r="D14523"/>
      <c r="E14523" t="inlineStr">
        <is>
          <t>https://www.youtube.com/results?search_query=Fastest+way+to+improve+your+basketball+shooting+skills&amp;sp=EgQgAXAB</t>
        </is>
      </c>
    </row>
    <row r="14524" ht="25.5" customHeight="1">
      <c r="A14524" t="inlineStr">
        <is>
          <t>shot put</t>
        </is>
      </c>
      <c r="B14524" t="inlineStr">
        <is>
          <t>How to train for shot put</t>
        </is>
      </c>
      <c r="C14524"/>
      <c r="D14524"/>
      <c r="E14524" t="inlineStr">
        <is>
          <t>https://www.youtube.com/results?search_query=How+to+train+for+shot+put&amp;sp=EgQgAXAB</t>
        </is>
      </c>
    </row>
    <row r="14525" ht="25.5" customHeight="1">
      <c r="A14525" t="inlineStr">
        <is>
          <t>shot put</t>
        </is>
      </c>
      <c r="B14525" t="inlineStr">
        <is>
          <t>Basic techniques for shot put</t>
        </is>
      </c>
      <c r="C14525"/>
      <c r="D14525"/>
      <c r="E14525" t="inlineStr">
        <is>
          <t>https://www.youtube.com/results?search_query=Basic+techniques+for+shot+put&amp;sp=EgQgAXAB</t>
        </is>
      </c>
    </row>
    <row r="14526" ht="25.5" customHeight="1">
      <c r="A14526" t="inlineStr">
        <is>
          <t>shot put</t>
        </is>
      </c>
      <c r="B14526" t="inlineStr">
        <is>
          <t>Day in the life of a professional shot put athlete</t>
        </is>
      </c>
      <c r="C14526"/>
      <c r="D14526"/>
      <c r="E14526" t="inlineStr">
        <is>
          <t>https://www.youtube.com/results?search_query=Day+in+the+life+of+a+professional+shot+put+athlete&amp;sp=EgQgAXAB</t>
        </is>
      </c>
    </row>
    <row r="14527" ht="25.5" customHeight="1">
      <c r="A14527" t="inlineStr">
        <is>
          <t>shot put</t>
        </is>
      </c>
      <c r="B14527" t="inlineStr">
        <is>
          <t>Shot put competition highlights</t>
        </is>
      </c>
      <c r="C14527"/>
      <c r="D14527"/>
      <c r="E14527" t="inlineStr">
        <is>
          <t>https://www.youtube.com/results?search_query=Shot+put+competition+highlights&amp;sp=EgQgAXAB</t>
        </is>
      </c>
    </row>
    <row r="14528" ht="25.5" customHeight="1">
      <c r="A14528" t="inlineStr">
        <is>
          <t>shot put</t>
        </is>
      </c>
      <c r="B14528" t="inlineStr">
        <is>
          <t>Improving your shot put throw</t>
        </is>
      </c>
      <c r="C14528"/>
      <c r="D14528"/>
      <c r="E14528" t="inlineStr">
        <is>
          <t>https://www.youtube.com/results?search_query=Improving+your+shot+put+throw&amp;sp=EgQgAXAB</t>
        </is>
      </c>
    </row>
    <row r="14529" ht="25.5" customHeight="1">
      <c r="A14529" t="inlineStr">
        <is>
          <t>shot put</t>
        </is>
      </c>
      <c r="B14529" t="inlineStr">
        <is>
          <t>Shot put drills for beginners</t>
        </is>
      </c>
      <c r="C14529"/>
      <c r="D14529"/>
      <c r="E14529" t="inlineStr">
        <is>
          <t>https://www.youtube.com/results?search_query=Shot+put+drills+for+beginners&amp;sp=EgQgAXAB</t>
        </is>
      </c>
    </row>
    <row r="14530" ht="25.5" customHeight="1">
      <c r="A14530" t="inlineStr">
        <is>
          <t>shot put</t>
        </is>
      </c>
      <c r="B14530" t="inlineStr">
        <is>
          <t>Exercise routines for shot put athletes</t>
        </is>
      </c>
      <c r="C14530"/>
      <c r="D14530"/>
      <c r="E14530" t="inlineStr">
        <is>
          <t>https://www.youtube.com/results?search_query=Exercise+routines+for+shot+put+athletes&amp;sp=EgQgAXAB</t>
        </is>
      </c>
    </row>
    <row r="14531" ht="25.5" customHeight="1">
      <c r="A14531" t="inlineStr">
        <is>
          <t>shot put</t>
        </is>
      </c>
      <c r="B14531" t="inlineStr">
        <is>
          <t>World records in shot put</t>
        </is>
      </c>
      <c r="C14531"/>
      <c r="D14531"/>
      <c r="E14531" t="inlineStr">
        <is>
          <t>https://www.youtube.com/results?search_query=World+records+in+shot+put&amp;sp=EgQgAXAB</t>
        </is>
      </c>
    </row>
    <row r="14532" ht="25.5" customHeight="1">
      <c r="A14532" t="inlineStr">
        <is>
          <t>shot put</t>
        </is>
      </c>
      <c r="B14532" t="inlineStr">
        <is>
          <t>Shot put training exercises at home</t>
        </is>
      </c>
      <c r="C14532"/>
      <c r="D14532"/>
      <c r="E14532" t="inlineStr">
        <is>
          <t>https://www.youtube.com/results?search_query=Shot+put+training+exercises+at+home&amp;sp=EgQgAXAB</t>
        </is>
      </c>
    </row>
    <row r="14533" ht="25.5" customHeight="1">
      <c r="A14533" t="inlineStr">
        <is>
          <t>shot put</t>
        </is>
      </c>
      <c r="B14533" t="inlineStr">
        <is>
          <t>Different throwing styles in shot put</t>
        </is>
      </c>
      <c r="C14533"/>
      <c r="D14533"/>
      <c r="E14533" t="inlineStr">
        <is>
          <t>https://www.youtube.com/results?search_query=Different+throwing+styles+in+shot+put&amp;sp=EgQgAXAB</t>
        </is>
      </c>
    </row>
    <row r="14534" ht="25.5" customHeight="1">
      <c r="A14534" t="inlineStr">
        <is>
          <t>sign language interpreting</t>
        </is>
      </c>
      <c r="B14534" t="inlineStr">
        <is>
          <t>How to interpret sign language for beginners</t>
        </is>
      </c>
      <c r="C14534"/>
      <c r="D14534"/>
      <c r="E14534" t="inlineStr">
        <is>
          <t>https://www.youtube.com/results?search_query=How+to+interpret+sign+language+for+beginners&amp;sp=EgQgAXAB</t>
        </is>
      </c>
    </row>
    <row r="14535" ht="25.5" customHeight="1">
      <c r="A14535" t="inlineStr">
        <is>
          <t>sign language interpreting</t>
        </is>
      </c>
      <c r="B14535" t="inlineStr">
        <is>
          <t>Day in the life of a Sign Language interpreter</t>
        </is>
      </c>
      <c r="C14535"/>
      <c r="D14535"/>
      <c r="E14535" t="inlineStr">
        <is>
          <t>https://www.youtube.com/results?search_query=Day+in+the+life+of+a+Sign+Language+interpreter&amp;sp=EgQgAXAB</t>
        </is>
      </c>
    </row>
    <row r="14536" ht="25.5" customHeight="1">
      <c r="A14536" t="inlineStr">
        <is>
          <t>sign language interpreting</t>
        </is>
      </c>
      <c r="B14536" t="inlineStr">
        <is>
          <t>Sign language interpreting techniques</t>
        </is>
      </c>
      <c r="C14536"/>
      <c r="D14536"/>
      <c r="E14536" t="inlineStr">
        <is>
          <t>https://www.youtube.com/results?search_query=Sign+language+interpreting+techniques&amp;sp=EgQgAXAB</t>
        </is>
      </c>
    </row>
    <row r="14537" ht="25.5" customHeight="1">
      <c r="A14537" t="inlineStr">
        <is>
          <t>sign language interpreting</t>
        </is>
      </c>
      <c r="B14537" t="inlineStr">
        <is>
          <t>Professional sign language interpreting in action</t>
        </is>
      </c>
      <c r="C14537"/>
      <c r="D14537"/>
      <c r="E14537" t="inlineStr">
        <is>
          <t>https://www.youtube.com/results?search_query=Professional+sign+language+interpreting+in+action&amp;sp=EgQgAXAB</t>
        </is>
      </c>
    </row>
    <row r="14538" ht="25.5" customHeight="1">
      <c r="A14538" t="inlineStr">
        <is>
          <t>sign language interpreting</t>
        </is>
      </c>
      <c r="B14538" t="inlineStr">
        <is>
          <t>Understanding sign language interpreting</t>
        </is>
      </c>
      <c r="C14538"/>
      <c r="D14538"/>
      <c r="E14538" t="inlineStr">
        <is>
          <t>https://www.youtube.com/results?search_query=Understanding+sign+language+interpreting&amp;sp=EgQgAXAB</t>
        </is>
      </c>
    </row>
    <row r="14539" ht="25.5" customHeight="1">
      <c r="A14539" t="inlineStr">
        <is>
          <t>sign language interpreting</t>
        </is>
      </c>
      <c r="B14539" t="inlineStr">
        <is>
          <t>Benefits of learning sign language interpreting</t>
        </is>
      </c>
      <c r="C14539"/>
      <c r="D14539"/>
      <c r="E14539" t="inlineStr">
        <is>
          <t>https://www.youtube.com/results?search_query=Benefits+of+learning+sign+language+interpreting&amp;sp=EgQgAXAB</t>
        </is>
      </c>
    </row>
    <row r="14540" ht="25.5" customHeight="1">
      <c r="A14540" t="inlineStr">
        <is>
          <t>sign language interpreting</t>
        </is>
      </c>
      <c r="B14540" t="inlineStr">
        <is>
          <t>Sign language interpreting: Basics for beginners</t>
        </is>
      </c>
      <c r="C14540"/>
      <c r="D14540"/>
      <c r="E14540" t="inlineStr">
        <is>
          <t>https://www.youtube.com/results?search_query=Sign+language+interpreting:+Basics+for+beginners&amp;sp=EgQgAXAB</t>
        </is>
      </c>
    </row>
    <row r="14541" ht="25.5" customHeight="1">
      <c r="A14541" t="inlineStr">
        <is>
          <t>sign language interpreting</t>
        </is>
      </c>
      <c r="B14541" t="inlineStr">
        <is>
          <t>Experienced Sign language interpreters share their daily routine</t>
        </is>
      </c>
      <c r="C14541"/>
      <c r="D14541"/>
      <c r="E14541" t="inlineStr">
        <is>
          <t>https://www.youtube.com/results?search_query=Experienced+Sign+language+interpreters+share+their+daily+routine&amp;sp=EgQgAXAB</t>
        </is>
      </c>
    </row>
    <row r="14542" ht="25.5" customHeight="1">
      <c r="A14542" t="inlineStr">
        <is>
          <t>sign language interpreting</t>
        </is>
      </c>
      <c r="B14542" t="inlineStr">
        <is>
          <t>Interpreting sign language: Essential tips and tricks</t>
        </is>
      </c>
      <c r="C14542"/>
      <c r="D14542"/>
      <c r="E14542" t="inlineStr">
        <is>
          <t>https://www.youtube.com/results?search_query=Interpreting+sign+language:+Essential+tips+and+tricks&amp;sp=EgQgAXAB</t>
        </is>
      </c>
    </row>
    <row r="14543" ht="25.5" customHeight="1">
      <c r="A14543" t="inlineStr">
        <is>
          <t>sign language interpreting</t>
        </is>
      </c>
      <c r="B14543" t="inlineStr">
        <is>
          <t>Learn Sign language interpretation: Step by step guide</t>
        </is>
      </c>
      <c r="C14543"/>
      <c r="D14543"/>
      <c r="E14543" t="inlineStr">
        <is>
          <t>https://www.youtube.com/results?search_query=Learn+Sign+language+interpretation:+Step+by+step+guide&amp;sp=EgQgAXAB</t>
        </is>
      </c>
    </row>
    <row r="14544" ht="25.5" customHeight="1">
      <c r="A14544" t="inlineStr">
        <is>
          <t>shuffling cards</t>
        </is>
      </c>
      <c r="B14544" t="inlineStr">
        <is>
          <t>How to shuffle cards for beginners</t>
        </is>
      </c>
      <c r="C14544"/>
      <c r="D14544"/>
      <c r="E14544" t="inlineStr">
        <is>
          <t>https://www.youtube.com/results?search_query=How+to+shuffle+cards+for+beginners&amp;sp=EgQgAXAB</t>
        </is>
      </c>
    </row>
    <row r="14545" ht="25.5" customHeight="1">
      <c r="A14545" t="inlineStr">
        <is>
          <t>shuffling cards</t>
        </is>
      </c>
      <c r="B14545" t="inlineStr">
        <is>
          <t>Best techniques for shuffling playing cards</t>
        </is>
      </c>
      <c r="C14545"/>
      <c r="D14545"/>
      <c r="E14545" t="inlineStr">
        <is>
          <t>https://www.youtube.com/results?search_query=Best+techniques+for+shuffling+playing+cards&amp;sp=EgQgAXAB</t>
        </is>
      </c>
    </row>
    <row r="14546" ht="25.5" customHeight="1">
      <c r="A14546" t="inlineStr">
        <is>
          <t>shuffling cards</t>
        </is>
      </c>
      <c r="B14546" t="inlineStr">
        <is>
          <t>Day in the life of a professional card dealer</t>
        </is>
      </c>
      <c r="C14546"/>
      <c r="D14546"/>
      <c r="E14546" t="inlineStr">
        <is>
          <t>https://www.youtube.com/results?search_query=Day+in+the+life+of+a+professional+card+dealer&amp;sp=EgQgAXAB</t>
        </is>
      </c>
    </row>
    <row r="14547" ht="25.5" customHeight="1">
      <c r="A14547" t="inlineStr">
        <is>
          <t>shuffling cards</t>
        </is>
      </c>
      <c r="B14547" t="inlineStr">
        <is>
          <t>Shuffling cards like a pro</t>
        </is>
      </c>
      <c r="C14547"/>
      <c r="D14547"/>
      <c r="E14547" t="inlineStr">
        <is>
          <t>https://www.youtube.com/results?search_query=Shuffling+cards+like+a+pro&amp;sp=EgQgAXAB</t>
        </is>
      </c>
    </row>
    <row r="14548" ht="25.5" customHeight="1">
      <c r="A14548" t="inlineStr">
        <is>
          <t>shuffling cards</t>
        </is>
      </c>
      <c r="B14548" t="inlineStr">
        <is>
          <t>Fastest ways to shuffle a deck of cards</t>
        </is>
      </c>
      <c r="C14548"/>
      <c r="D14548"/>
      <c r="E14548" t="inlineStr">
        <is>
          <t>https://www.youtube.com/results?search_query=Fastest+ways+to+shuffle+a+deck+of+cards&amp;sp=EgQgAXAB</t>
        </is>
      </c>
    </row>
    <row r="14549" ht="25.5" customHeight="1">
      <c r="A14549" t="inlineStr">
        <is>
          <t>shuffling cards</t>
        </is>
      </c>
      <c r="B14549" t="inlineStr">
        <is>
          <t>Riffle shuffle tutorial</t>
        </is>
      </c>
      <c r="C14549"/>
      <c r="D14549"/>
      <c r="E14549" t="inlineStr">
        <is>
          <t>https://www.youtube.com/results?search_query=Riffle+shuffle+tutorial&amp;sp=EgQgAXAB</t>
        </is>
      </c>
    </row>
    <row r="14550" ht="25.5" customHeight="1">
      <c r="A14550" t="inlineStr">
        <is>
          <t>shuffling cards</t>
        </is>
      </c>
      <c r="B14550" t="inlineStr">
        <is>
          <t>Unique card shuffling tricks</t>
        </is>
      </c>
      <c r="C14550"/>
      <c r="D14550"/>
      <c r="E14550" t="inlineStr">
        <is>
          <t>https://www.youtube.com/results?search_query=Unique+card+shuffling+tricks&amp;sp=EgQgAXAB</t>
        </is>
      </c>
    </row>
    <row r="14551" ht="25.5" customHeight="1">
      <c r="A14551" t="inlineStr">
        <is>
          <t>shuffling cards</t>
        </is>
      </c>
      <c r="B14551" t="inlineStr">
        <is>
          <t>Learn to shuffle cards with style</t>
        </is>
      </c>
      <c r="C14551"/>
      <c r="D14551"/>
      <c r="E14551" t="inlineStr">
        <is>
          <t>https://www.youtube.com/results?search_query=Learn+to+shuffle+cards+with+style&amp;sp=EgQgAXAB</t>
        </is>
      </c>
    </row>
    <row r="14552" ht="25.5" customHeight="1">
      <c r="A14552" t="inlineStr">
        <is>
          <t>shuffling cards</t>
        </is>
      </c>
      <c r="B14552" t="inlineStr">
        <is>
          <t>Bridge card shuffle technique</t>
        </is>
      </c>
      <c r="C14552"/>
      <c r="D14552"/>
      <c r="E14552" t="inlineStr">
        <is>
          <t>https://www.youtube.com/results?search_query=Bridge+card+shuffle+technique&amp;sp=EgQgAXAB</t>
        </is>
      </c>
    </row>
    <row r="14553" ht="25.5" customHeight="1">
      <c r="A14553" t="inlineStr">
        <is>
          <t>shuffling cards</t>
        </is>
      </c>
      <c r="B14553" t="inlineStr">
        <is>
          <t>Tutorial on overhand card shuffling</t>
        </is>
      </c>
      <c r="C14553"/>
      <c r="D14553"/>
      <c r="E14553" t="inlineStr">
        <is>
          <t>https://www.youtube.com/results?search_query=Tutorial+on+overhand+card+shuffling&amp;sp=EgQgAXAB</t>
        </is>
      </c>
    </row>
    <row r="14554" ht="25.5" customHeight="1">
      <c r="A14554" t="inlineStr">
        <is>
          <t>side kick</t>
        </is>
      </c>
      <c r="B14554" t="inlineStr">
        <is>
          <t>How to do a side kick in martial arts</t>
        </is>
      </c>
      <c r="C14554"/>
      <c r="D14554"/>
      <c r="E14554" t="inlineStr">
        <is>
          <t>https://www.youtube.com/results?search_query=How+to+do+a+side+kick+in+martial+arts&amp;sp=EgQgAXAB</t>
        </is>
      </c>
    </row>
    <row r="14555" ht="25.5" customHeight="1">
      <c r="A14555" t="inlineStr">
        <is>
          <t>side kick</t>
        </is>
      </c>
      <c r="B14555" t="inlineStr">
        <is>
          <t>Day in the life of a martial artist: perfecting a side kick</t>
        </is>
      </c>
      <c r="C14555"/>
      <c r="D14555"/>
      <c r="E14555" t="inlineStr">
        <is>
          <t>https://www.youtube.com/results?search_query=Day+in+the+life+of+a+martial+artist:+perfecting+a+side+kick&amp;sp=EgQgAXAB</t>
        </is>
      </c>
    </row>
    <row r="14556" ht="25.5" customHeight="1">
      <c r="A14556" t="inlineStr">
        <is>
          <t>side kick</t>
        </is>
      </c>
      <c r="B14556" t="inlineStr">
        <is>
          <t>Side kick techniques in Taekwondo</t>
        </is>
      </c>
      <c r="C14556"/>
      <c r="D14556"/>
      <c r="E14556" t="inlineStr">
        <is>
          <t>https://www.youtube.com/results?search_query=Side+kick+techniques+in+Taekwondo&amp;sp=EgQgAXAB</t>
        </is>
      </c>
    </row>
    <row r="14557" ht="25.5" customHeight="1">
      <c r="A14557" t="inlineStr">
        <is>
          <t>side kick</t>
        </is>
      </c>
      <c r="B14557" t="inlineStr">
        <is>
          <t>Practice session: improving your side kick</t>
        </is>
      </c>
      <c r="C14557"/>
      <c r="D14557"/>
      <c r="E14557" t="inlineStr">
        <is>
          <t>https://www.youtube.com/results?search_query=Practice+session:+improving+your+side+kick&amp;sp=EgQgAXAB</t>
        </is>
      </c>
    </row>
    <row r="14558" ht="25.5" customHeight="1">
      <c r="A14558" t="inlineStr">
        <is>
          <t>side kick</t>
        </is>
      </c>
      <c r="B14558" t="inlineStr">
        <is>
          <t>Learning the basics of a karate side kick</t>
        </is>
      </c>
      <c r="C14558"/>
      <c r="D14558"/>
      <c r="E14558" t="inlineStr">
        <is>
          <t>https://www.youtube.com/results?search_query=Learning+the+basics+of+a+karate+side+kick&amp;sp=EgQgAXAB</t>
        </is>
      </c>
    </row>
    <row r="14559" ht="25.5" customHeight="1">
      <c r="A14559" t="inlineStr">
        <is>
          <t>side kick</t>
        </is>
      </c>
      <c r="B14559" t="inlineStr">
        <is>
          <t>How to do a side kick in kickboxing</t>
        </is>
      </c>
      <c r="C14559"/>
      <c r="D14559"/>
      <c r="E14559" t="inlineStr">
        <is>
          <t>https://www.youtube.com/results?search_query=How+to+do+a+side+kick+in+kickboxing&amp;sp=EgQgAXAB</t>
        </is>
      </c>
    </row>
    <row r="14560" ht="25.5" customHeight="1">
      <c r="A14560" t="inlineStr">
        <is>
          <t>side kick</t>
        </is>
      </c>
      <c r="B14560" t="inlineStr">
        <is>
          <t>Anatomy of a side kick: a detailed explanation</t>
        </is>
      </c>
      <c r="C14560"/>
      <c r="D14560"/>
      <c r="E14560" t="inlineStr">
        <is>
          <t>https://www.youtube.com/results?search_query=Anatomy+of+a+side+kick:+a+detailed+explanation&amp;sp=EgQgAXAB</t>
        </is>
      </c>
    </row>
    <row r="14561" ht="25.5" customHeight="1">
      <c r="A14561" t="inlineStr">
        <is>
          <t>side kick</t>
        </is>
      </c>
      <c r="B14561" t="inlineStr">
        <is>
          <t>Powerful side kick training routine</t>
        </is>
      </c>
      <c r="C14561"/>
      <c r="D14561"/>
      <c r="E14561" t="inlineStr">
        <is>
          <t>https://www.youtube.com/results?search_query=Powerful+side+kick+training+routine&amp;sp=EgQgAXAB</t>
        </is>
      </c>
    </row>
    <row r="14562" ht="25.5" customHeight="1">
      <c r="A14562" t="inlineStr">
        <is>
          <t>side kick</t>
        </is>
      </c>
      <c r="B14562" t="inlineStr">
        <is>
          <t>Common mistakes while executing a side kick and their corrections</t>
        </is>
      </c>
      <c r="C14562"/>
      <c r="D14562"/>
      <c r="E14562" t="inlineStr">
        <is>
          <t>https://www.youtube.com/results?search_query=Common+mistakes+while+executing+a+side+kick+and+their+corrections&amp;sp=EgQgAXAB</t>
        </is>
      </c>
    </row>
    <row r="14563" ht="25.5" customHeight="1">
      <c r="A14563" t="inlineStr">
        <is>
          <t>side kick</t>
        </is>
      </c>
      <c r="B14563" t="inlineStr">
        <is>
          <t>Stepbystep guide to a perfect side kick in martial arts</t>
        </is>
      </c>
      <c r="C14563"/>
      <c r="D14563"/>
      <c r="E14563" t="inlineStr">
        <is>
          <t>https://www.youtube.com/results?search_query=Stepbystep+guide+to+a+perfect+side+kick+in+martial+arts&amp;sp=EgQgAXAB</t>
        </is>
      </c>
    </row>
    <row r="14564" ht="25.5" customHeight="1">
      <c r="A14564" t="inlineStr">
        <is>
          <t>worship</t>
        </is>
      </c>
      <c r="B14564" t="inlineStr">
        <is>
          <t>How to lead worship effectively</t>
        </is>
      </c>
      <c r="C14564"/>
      <c r="D14564"/>
      <c r="E14564" t="inlineStr">
        <is>
          <t>https://www.youtube.com/results?search_query=How+to+lead+worship+effectively&amp;sp=EgQgAXAB</t>
        </is>
      </c>
    </row>
    <row r="14565" ht="25.5" customHeight="1">
      <c r="A14565" t="inlineStr">
        <is>
          <t>worship</t>
        </is>
      </c>
      <c r="B14565" t="inlineStr">
        <is>
          <t>Basics of songwriting for worship music</t>
        </is>
      </c>
      <c r="C14565"/>
      <c r="D14565"/>
      <c r="E14565" t="inlineStr">
        <is>
          <t>https://www.youtube.com/results?search_query=Basics+of+songwriting+for+worship+music&amp;sp=EgQgAXAB</t>
        </is>
      </c>
    </row>
    <row r="14566" ht="25.5" customHeight="1">
      <c r="A14566" t="inlineStr">
        <is>
          <t>worship</t>
        </is>
      </c>
      <c r="B14566" t="inlineStr">
        <is>
          <t>Day in the life of a worship leader</t>
        </is>
      </c>
      <c r="C14566"/>
      <c r="D14566"/>
      <c r="E14566" t="inlineStr">
        <is>
          <t>https://www.youtube.com/results?search_query=Day+in+the+life+of+a+worship+leader&amp;sp=EgQgAXAB</t>
        </is>
      </c>
    </row>
    <row r="14567" ht="25.5" customHeight="1">
      <c r="A14567" t="inlineStr">
        <is>
          <t>worship</t>
        </is>
      </c>
      <c r="B14567" t="inlineStr">
        <is>
          <t>Tips for improving your worship singing</t>
        </is>
      </c>
      <c r="C14567"/>
      <c r="D14567"/>
      <c r="E14567" t="inlineStr">
        <is>
          <t>https://www.youtube.com/results?search_query=Tips+for+improving+your+worship+singing&amp;sp=EgQgAXAB</t>
        </is>
      </c>
    </row>
    <row r="14568" ht="25.5" customHeight="1">
      <c r="A14568" t="inlineStr">
        <is>
          <t>worship</t>
        </is>
      </c>
      <c r="B14568" t="inlineStr">
        <is>
          <t>How to play worship songs on guitar</t>
        </is>
      </c>
      <c r="C14568"/>
      <c r="D14568"/>
      <c r="E14568" t="inlineStr">
        <is>
          <t>https://www.youtube.com/results?search_query=How+to+play+worship+songs+on+guitar&amp;sp=EgQgAXAB</t>
        </is>
      </c>
    </row>
    <row r="14569" ht="25.5" customHeight="1">
      <c r="A14569" t="inlineStr">
        <is>
          <t>worship</t>
        </is>
      </c>
      <c r="B14569" t="inlineStr">
        <is>
          <t>Understanding the history of worship music</t>
        </is>
      </c>
      <c r="C14569"/>
      <c r="D14569"/>
      <c r="E14569" t="inlineStr">
        <is>
          <t>https://www.youtube.com/results?search_query=Understanding+the+history+of+worship+music&amp;sp=EgQgAXAB</t>
        </is>
      </c>
    </row>
    <row r="14570" ht="25.5" customHeight="1">
      <c r="A14570" t="inlineStr">
        <is>
          <t>worship</t>
        </is>
      </c>
      <c r="B14570" t="inlineStr">
        <is>
          <t>Training your voice for worship</t>
        </is>
      </c>
      <c r="C14570"/>
      <c r="D14570"/>
      <c r="E14570" t="inlineStr">
        <is>
          <t>https://www.youtube.com/results?search_query=Training+your+voice+for+worship&amp;sp=EgQgAXAB</t>
        </is>
      </c>
    </row>
    <row r="14571" ht="25.5" customHeight="1">
      <c r="A14571" t="inlineStr">
        <is>
          <t>worship</t>
        </is>
      </c>
      <c r="B14571" t="inlineStr">
        <is>
          <t>Notable worship bands and their best performances</t>
        </is>
      </c>
      <c r="C14571"/>
      <c r="D14571"/>
      <c r="E14571" t="inlineStr">
        <is>
          <t>https://www.youtube.com/results?search_query=Notable+worship+bands+and+their+best+performances&amp;sp=EgQgAXAB</t>
        </is>
      </c>
    </row>
    <row r="14572" ht="25.5" customHeight="1">
      <c r="A14572" t="inlineStr">
        <is>
          <t>worship</t>
        </is>
      </c>
      <c r="B14572" t="inlineStr">
        <is>
          <t>Exploring the role of worship in different religions</t>
        </is>
      </c>
      <c r="C14572"/>
      <c r="D14572"/>
      <c r="E14572" t="inlineStr">
        <is>
          <t>https://www.youtube.com/results?search_query=Exploring+the+role+of+worship+in+different+religions&amp;sp=EgQgAXAB</t>
        </is>
      </c>
    </row>
    <row r="14573" ht="25.5" customHeight="1">
      <c r="A14573" t="inlineStr">
        <is>
          <t>worship</t>
        </is>
      </c>
      <c r="B14573" t="inlineStr">
        <is>
          <t>Cultural influences on worship music</t>
        </is>
      </c>
      <c r="C14573"/>
      <c r="D14573"/>
      <c r="E14573" t="inlineStr">
        <is>
          <t>https://www.youtube.com/results?search_query=Cultural+influences+on+worship+music&amp;sp=EgQgAXAB</t>
        </is>
      </c>
    </row>
    <row r="14574" ht="25.5" customHeight="1">
      <c r="A14574" t="inlineStr">
        <is>
          <t>alpine skiing</t>
        </is>
      </c>
      <c r="B14574" t="inlineStr">
        <is>
          <t>How to get started with Alpine skiing</t>
        </is>
      </c>
      <c r="C14574"/>
      <c r="D14574"/>
      <c r="E14574" t="inlineStr">
        <is>
          <t>https://www.youtube.com/results?search_query=How+to+get+started+with+Alpine+skiing&amp;sp=EgQgAXAB</t>
        </is>
      </c>
    </row>
    <row r="14575" ht="25.5" customHeight="1">
      <c r="A14575" t="inlineStr">
        <is>
          <t>alpine skiing</t>
        </is>
      </c>
      <c r="B14575" t="inlineStr">
        <is>
          <t>Basics of Alpine skiing for beginners</t>
        </is>
      </c>
      <c r="C14575"/>
      <c r="D14575"/>
      <c r="E14575" t="inlineStr">
        <is>
          <t>https://www.youtube.com/results?search_query=Basics+of+Alpine+skiing+for+beginners&amp;sp=EgQgAXAB</t>
        </is>
      </c>
    </row>
    <row r="14576" ht="25.5" customHeight="1">
      <c r="A14576" t="inlineStr">
        <is>
          <t>alpine skiing</t>
        </is>
      </c>
      <c r="B14576" t="inlineStr">
        <is>
          <t>Techniques and tricks in Alpine skiing</t>
        </is>
      </c>
      <c r="C14576"/>
      <c r="D14576"/>
      <c r="E14576" t="inlineStr">
        <is>
          <t>https://www.youtube.com/results?search_query=Techniques+and+tricks+in+Alpine+skiing&amp;sp=EgQgAXAB</t>
        </is>
      </c>
    </row>
    <row r="14577" ht="25.5" customHeight="1">
      <c r="A14577" t="inlineStr">
        <is>
          <t>alpine skiing</t>
        </is>
      </c>
      <c r="B14577" t="inlineStr">
        <is>
          <t>Day in the life of an Alpine skier</t>
        </is>
      </c>
      <c r="C14577"/>
      <c r="D14577"/>
      <c r="E14577" t="inlineStr">
        <is>
          <t>https://www.youtube.com/results?search_query=Day+in+the+life+of+an+Alpine+skier&amp;sp=EgQgAXAB</t>
        </is>
      </c>
    </row>
    <row r="14578" ht="25.5" customHeight="1">
      <c r="A14578" t="inlineStr">
        <is>
          <t>alpine skiing</t>
        </is>
      </c>
      <c r="B14578" t="inlineStr">
        <is>
          <t>Training routine for Alpine skiing</t>
        </is>
      </c>
      <c r="C14578"/>
      <c r="D14578"/>
      <c r="E14578" t="inlineStr">
        <is>
          <t>https://www.youtube.com/results?search_query=Training+routine+for+Alpine+skiing&amp;sp=EgQgAXAB</t>
        </is>
      </c>
    </row>
    <row r="14579" ht="25.5" customHeight="1">
      <c r="A14579" t="inlineStr">
        <is>
          <t>alpine skiing</t>
        </is>
      </c>
      <c r="B14579" t="inlineStr">
        <is>
          <t>Best Alpine skiing destinations in the world</t>
        </is>
      </c>
      <c r="C14579"/>
      <c r="D14579"/>
      <c r="E14579" t="inlineStr">
        <is>
          <t>https://www.youtube.com/results?search_query=Best+Alpine+skiing+destinations+in+the+world&amp;sp=EgQgAXAB</t>
        </is>
      </c>
    </row>
    <row r="14580" ht="25.5" customHeight="1">
      <c r="A14580" t="inlineStr">
        <is>
          <t>alpine skiing</t>
        </is>
      </c>
      <c r="B14580" t="inlineStr">
        <is>
          <t>Alpine skiing competition highlights</t>
        </is>
      </c>
      <c r="C14580"/>
      <c r="D14580"/>
      <c r="E14580" t="inlineStr">
        <is>
          <t>https://www.youtube.com/results?search_query=Alpine+skiing+competition+highlights&amp;sp=EgQgAXAB</t>
        </is>
      </c>
    </row>
    <row r="14581" ht="25.5" customHeight="1">
      <c r="A14581" t="inlineStr">
        <is>
          <t>alpine skiing</t>
        </is>
      </c>
      <c r="B14581" t="inlineStr">
        <is>
          <t>Gear essentials for Alpine skiing</t>
        </is>
      </c>
      <c r="C14581"/>
      <c r="D14581"/>
      <c r="E14581" t="inlineStr">
        <is>
          <t>https://www.youtube.com/results?search_query=Gear+essentials+for+Alpine+skiing&amp;sp=EgQgAXAB</t>
        </is>
      </c>
    </row>
    <row r="14582" ht="25.5" customHeight="1">
      <c r="A14582" t="inlineStr">
        <is>
          <t>alpine skiing</t>
        </is>
      </c>
      <c r="B14582" t="inlineStr">
        <is>
          <t>Safety tips for Alpine skiing</t>
        </is>
      </c>
      <c r="C14582"/>
      <c r="D14582"/>
      <c r="E14582" t="inlineStr">
        <is>
          <t>https://www.youtube.com/results?search_query=Safety+tips+for+Alpine+skiing&amp;sp=EgQgAXAB</t>
        </is>
      </c>
    </row>
    <row r="14583" ht="25.5" customHeight="1">
      <c r="A14583" t="inlineStr">
        <is>
          <t>alpine skiing</t>
        </is>
      </c>
      <c r="B14583" t="inlineStr">
        <is>
          <t>Famous Alpine skiers to follow.</t>
        </is>
      </c>
      <c r="C14583"/>
      <c r="D14583"/>
      <c r="E14583" t="inlineStr">
        <is>
          <t>https://www.youtube.com/results?search_query=Famous+Alpine+skiers+to+follow.&amp;sp=EgQgAXAB</t>
        </is>
      </c>
    </row>
    <row r="14584" ht="25.5" customHeight="1">
      <c r="A14584" t="inlineStr">
        <is>
          <t>skiing slalom</t>
        </is>
      </c>
      <c r="B14584" t="inlineStr">
        <is>
          <t>How to ski slalom for beginners</t>
        </is>
      </c>
      <c r="C14584"/>
      <c r="D14584"/>
      <c r="E14584" t="inlineStr">
        <is>
          <t>https://www.youtube.com/results?search_query=How+to+ski+slalom+for+beginners&amp;sp=EgQgAXAB</t>
        </is>
      </c>
    </row>
    <row r="14585" ht="25.5" customHeight="1">
      <c r="A14585" t="inlineStr">
        <is>
          <t>skiing slalom</t>
        </is>
      </c>
      <c r="B14585" t="inlineStr">
        <is>
          <t>Professional slalom skiing techniques</t>
        </is>
      </c>
      <c r="C14585"/>
      <c r="D14585"/>
      <c r="E14585" t="inlineStr">
        <is>
          <t>https://www.youtube.com/results?search_query=Professional+slalom+skiing+techniques&amp;sp=EgQgAXAB</t>
        </is>
      </c>
    </row>
    <row r="14586" ht="25.5" customHeight="1">
      <c r="A14586" t="inlineStr">
        <is>
          <t>skiing slalom</t>
        </is>
      </c>
      <c r="B14586" t="inlineStr">
        <is>
          <t>Day in the life of a slalom skier</t>
        </is>
      </c>
      <c r="C14586"/>
      <c r="D14586"/>
      <c r="E14586" t="inlineStr">
        <is>
          <t>https://www.youtube.com/results?search_query=Day+in+the+life+of+a+slalom+skier&amp;sp=EgQgAXAB</t>
        </is>
      </c>
    </row>
    <row r="14587" ht="25.5" customHeight="1">
      <c r="A14587" t="inlineStr">
        <is>
          <t>skiing slalom</t>
        </is>
      </c>
      <c r="B14587" t="inlineStr">
        <is>
          <t>Slalom skiing training routine</t>
        </is>
      </c>
      <c r="C14587"/>
      <c r="D14587"/>
      <c r="E14587" t="inlineStr">
        <is>
          <t>https://www.youtube.com/results?search_query=Slalom+skiing+training+routine&amp;sp=EgQgAXAB</t>
        </is>
      </c>
    </row>
    <row r="14588" ht="25.5" customHeight="1">
      <c r="A14588" t="inlineStr">
        <is>
          <t>skiing slalom</t>
        </is>
      </c>
      <c r="B14588" t="inlineStr">
        <is>
          <t>FIS Ski World Cup slalom highlights</t>
        </is>
      </c>
      <c r="C14588"/>
      <c r="D14588"/>
      <c r="E14588" t="inlineStr">
        <is>
          <t>https://www.youtube.com/results?search_query=FIS+Ski+World+Cup+slalom+highlights&amp;sp=EgQgAXAB</t>
        </is>
      </c>
    </row>
    <row r="14589" ht="25.5" customHeight="1">
      <c r="A14589" t="inlineStr">
        <is>
          <t>skiing slalom</t>
        </is>
      </c>
      <c r="B14589" t="inlineStr">
        <is>
          <t>Slalom skiing workout and conditioning</t>
        </is>
      </c>
      <c r="C14589"/>
      <c r="D14589"/>
      <c r="E14589" t="inlineStr">
        <is>
          <t>https://www.youtube.com/results?search_query=Slalom+skiing+workout+and+conditioning&amp;sp=EgQgAXAB</t>
        </is>
      </c>
    </row>
    <row r="14590" ht="25.5" customHeight="1">
      <c r="A14590" t="inlineStr">
        <is>
          <t>skiing slalom</t>
        </is>
      </c>
      <c r="B14590" t="inlineStr">
        <is>
          <t>Improving your slalom skiing turns</t>
        </is>
      </c>
      <c r="C14590"/>
      <c r="D14590"/>
      <c r="E14590" t="inlineStr">
        <is>
          <t>https://www.youtube.com/results?search_query=Improving+your+slalom+skiing+turns&amp;sp=EgQgAXAB</t>
        </is>
      </c>
    </row>
    <row r="14591" ht="25.5" customHeight="1">
      <c r="A14591" t="inlineStr">
        <is>
          <t>skiing slalom</t>
        </is>
      </c>
      <c r="B14591" t="inlineStr">
        <is>
          <t>Advanced slalom skiing tutorial</t>
        </is>
      </c>
      <c r="C14591"/>
      <c r="D14591"/>
      <c r="E14591" t="inlineStr">
        <is>
          <t>https://www.youtube.com/results?search_query=Advanced+slalom+skiing+tutorial&amp;sp=EgQgAXAB</t>
        </is>
      </c>
    </row>
    <row r="14592" ht="25.5" customHeight="1">
      <c r="A14592" t="inlineStr">
        <is>
          <t>skiing slalom</t>
        </is>
      </c>
      <c r="B14592" t="inlineStr">
        <is>
          <t>Slalom ski equipment guide</t>
        </is>
      </c>
      <c r="C14592"/>
      <c r="D14592"/>
      <c r="E14592" t="inlineStr">
        <is>
          <t>https://www.youtube.com/results?search_query=Slalom+ski+equipment+guide&amp;sp=EgQgAXAB</t>
        </is>
      </c>
    </row>
    <row r="14593" ht="25.5" customHeight="1">
      <c r="A14593" t="inlineStr">
        <is>
          <t>skiing slalom</t>
        </is>
      </c>
      <c r="B14593" t="inlineStr">
        <is>
          <t>Slalom skiing competitions and races</t>
        </is>
      </c>
      <c r="C14593"/>
      <c r="D14593"/>
      <c r="E14593" t="inlineStr">
        <is>
          <t>https://www.youtube.com/results?search_query=Slalom+skiing+competitions+and+races&amp;sp=EgQgAXAB</t>
        </is>
      </c>
    </row>
    <row r="14594" ht="25.5" customHeight="1">
      <c r="A14594" t="inlineStr">
        <is>
          <t>inline skating</t>
        </is>
      </c>
      <c r="B14594" t="inlineStr">
        <is>
          <t>How to learn inline skating for beginners</t>
        </is>
      </c>
      <c r="C14594"/>
      <c r="D14594"/>
      <c r="E14594" t="inlineStr">
        <is>
          <t>https://www.youtube.com/results?search_query=How+to+learn+inline+skating+for+beginners&amp;sp=EgQgAXAB</t>
        </is>
      </c>
    </row>
    <row r="14595" ht="25.5" customHeight="1">
      <c r="A14595" t="inlineStr">
        <is>
          <t>inline skating</t>
        </is>
      </c>
      <c r="B14595" t="inlineStr">
        <is>
          <t>Best inline skating techniques for advanced skaters</t>
        </is>
      </c>
      <c r="C14595"/>
      <c r="D14595"/>
      <c r="E14595" t="inlineStr">
        <is>
          <t>https://www.youtube.com/results?search_query=Best+inline+skating+techniques+for+advanced+skaters&amp;sp=EgQgAXAB</t>
        </is>
      </c>
    </row>
    <row r="14596" ht="25.5" customHeight="1">
      <c r="A14596" t="inlineStr">
        <is>
          <t>inline skating</t>
        </is>
      </c>
      <c r="B14596" t="inlineStr">
        <is>
          <t>Day in the life of a professional inline skater</t>
        </is>
      </c>
      <c r="C14596"/>
      <c r="D14596"/>
      <c r="E14596" t="inlineStr">
        <is>
          <t>https://www.youtube.com/results?search_query=Day+in+the+life+of+a+professional+inline+skater&amp;sp=EgQgAXAB</t>
        </is>
      </c>
    </row>
    <row r="14597" ht="25.5" customHeight="1">
      <c r="A14597" t="inlineStr">
        <is>
          <t>inline skating</t>
        </is>
      </c>
      <c r="B14597" t="inlineStr">
        <is>
          <t>Inline skating stunts performed by professionals</t>
        </is>
      </c>
      <c r="C14597"/>
      <c r="D14597"/>
      <c r="E14597" t="inlineStr">
        <is>
          <t>https://www.youtube.com/results?search_query=Inline+skating+stunts+performed+by+professionals&amp;sp=EgQgAXAB</t>
        </is>
      </c>
    </row>
    <row r="14598" ht="25.5" customHeight="1">
      <c r="A14598" t="inlineStr">
        <is>
          <t>inline skating</t>
        </is>
      </c>
      <c r="B14598" t="inlineStr">
        <is>
          <t>Inline skating safety tips and gear</t>
        </is>
      </c>
      <c r="C14598"/>
      <c r="D14598"/>
      <c r="E14598" t="inlineStr">
        <is>
          <t>https://www.youtube.com/results?search_query=Inline+skating+safety+tips+and+gear&amp;sp=EgQgAXAB</t>
        </is>
      </c>
    </row>
    <row r="14599" ht="25.5" customHeight="1">
      <c r="A14599" t="inlineStr">
        <is>
          <t>inline skating</t>
        </is>
      </c>
      <c r="B14599" t="inlineStr">
        <is>
          <t>Comparison between inline skating and rollerblading</t>
        </is>
      </c>
      <c r="C14599"/>
      <c r="D14599"/>
      <c r="E14599" t="inlineStr">
        <is>
          <t>https://www.youtube.com/results?search_query=Comparison+between+inline+skating+and+rollerblading&amp;sp=EgQgAXAB</t>
        </is>
      </c>
    </row>
    <row r="14600" ht="25.5" customHeight="1">
      <c r="A14600" t="inlineStr">
        <is>
          <t>inline skating</t>
        </is>
      </c>
      <c r="B14600" t="inlineStr">
        <is>
          <t>Inline skating races and competitive events</t>
        </is>
      </c>
      <c r="C14600"/>
      <c r="D14600"/>
      <c r="E14600" t="inlineStr">
        <is>
          <t>https://www.youtube.com/results?search_query=Inline+skating+races+and+competitive+events&amp;sp=EgQgAXAB</t>
        </is>
      </c>
    </row>
    <row r="14601" ht="25.5" customHeight="1">
      <c r="A14601" t="inlineStr">
        <is>
          <t>inline skating</t>
        </is>
      </c>
      <c r="B14601" t="inlineStr">
        <is>
          <t>Fitness benefits of regular inline skating</t>
        </is>
      </c>
      <c r="C14601"/>
      <c r="D14601"/>
      <c r="E14601" t="inlineStr">
        <is>
          <t>https://www.youtube.com/results?search_query=Fitness+benefits+of+regular+inline+skating&amp;sp=EgQgAXAB</t>
        </is>
      </c>
    </row>
    <row r="14602" ht="25.5" customHeight="1">
      <c r="A14602" t="inlineStr">
        <is>
          <t>inline skating</t>
        </is>
      </c>
      <c r="B14602" t="inlineStr">
        <is>
          <t>Explainer videos on inline skating moves and tricks</t>
        </is>
      </c>
      <c r="C14602"/>
      <c r="D14602"/>
      <c r="E14602" t="inlineStr">
        <is>
          <t>https://www.youtube.com/results?search_query=Explainer+videos+on+inline+skating+moves+and+tricks&amp;sp=EgQgAXAB</t>
        </is>
      </c>
    </row>
    <row r="14603" ht="25.5" customHeight="1">
      <c r="A14603" t="inlineStr">
        <is>
          <t>inline skating</t>
        </is>
      </c>
      <c r="B14603" t="inlineStr">
        <is>
          <t>Workouts for inline skaters: how to improve your performance</t>
        </is>
      </c>
      <c r="C14603"/>
      <c r="D14603"/>
      <c r="E14603" t="inlineStr">
        <is>
          <t>https://www.youtube.com/results?search_query=Workouts+for+inline+skaters:+how+to+improve+your+performance&amp;sp=EgQgAXAB</t>
        </is>
      </c>
    </row>
    <row r="14604" ht="25.5" customHeight="1">
      <c r="A14604" t="inlineStr">
        <is>
          <t>skiing crosscountry</t>
        </is>
      </c>
      <c r="B14604" t="inlineStr">
        <is>
          <t>How to ski cross country for beginners tutorial</t>
        </is>
      </c>
      <c r="C14604"/>
      <c r="D14604"/>
      <c r="E14604" t="inlineStr">
        <is>
          <t>https://www.youtube.com/results?search_query=How+to+ski+cross+country+for+beginners+tutorial&amp;sp=EgQgAXAB</t>
        </is>
      </c>
    </row>
    <row r="14605" ht="25.5" customHeight="1">
      <c r="A14605" t="inlineStr">
        <is>
          <t>skiing crosscountry</t>
        </is>
      </c>
      <c r="B14605" t="inlineStr">
        <is>
          <t>Best cross country skiing techniques</t>
        </is>
      </c>
      <c r="C14605"/>
      <c r="D14605"/>
      <c r="E14605" t="inlineStr">
        <is>
          <t>https://www.youtube.com/results?search_query=Best+cross+country+skiing+techniques&amp;sp=EgQgAXAB</t>
        </is>
      </c>
    </row>
    <row r="14606" ht="25.5" customHeight="1">
      <c r="A14606" t="inlineStr">
        <is>
          <t>skiing crosscountry</t>
        </is>
      </c>
      <c r="B14606" t="inlineStr">
        <is>
          <t>Day in the life of a cross country skier</t>
        </is>
      </c>
      <c r="C14606"/>
      <c r="D14606"/>
      <c r="E14606" t="inlineStr">
        <is>
          <t>https://www.youtube.com/results?search_query=Day+in+the+life+of+a+cross+country+skier&amp;sp=EgQgAXAB</t>
        </is>
      </c>
    </row>
    <row r="14607" ht="25.5" customHeight="1">
      <c r="A14607" t="inlineStr">
        <is>
          <t>skiing crosscountry</t>
        </is>
      </c>
      <c r="B14607" t="inlineStr">
        <is>
          <t>Cross country skiing training exercises</t>
        </is>
      </c>
      <c r="C14607"/>
      <c r="D14607"/>
      <c r="E14607" t="inlineStr">
        <is>
          <t>https://www.youtube.com/results?search_query=Cross+country+skiing+training+exercises&amp;sp=EgQgAXAB</t>
        </is>
      </c>
    </row>
    <row r="14608" ht="25.5" customHeight="1">
      <c r="A14608" t="inlineStr">
        <is>
          <t>skiing crosscountry</t>
        </is>
      </c>
      <c r="B14608" t="inlineStr">
        <is>
          <t>Cross country skiing race footage</t>
        </is>
      </c>
      <c r="C14608"/>
      <c r="D14608"/>
      <c r="E14608" t="inlineStr">
        <is>
          <t>https://www.youtube.com/results?search_query=Cross+country+skiing+race+footage&amp;sp=EgQgAXAB</t>
        </is>
      </c>
    </row>
    <row r="14609" ht="25.5" customHeight="1">
      <c r="A14609" t="inlineStr">
        <is>
          <t>skiing crosscountry</t>
        </is>
      </c>
      <c r="B14609" t="inlineStr">
        <is>
          <t>Mastering glide and slide in cross country skiing</t>
        </is>
      </c>
      <c r="C14609"/>
      <c r="D14609"/>
      <c r="E14609" t="inlineStr">
        <is>
          <t>https://www.youtube.com/results?search_query=Mastering+glide+and+slide+in+cross+country+skiing&amp;sp=EgQgAXAB</t>
        </is>
      </c>
    </row>
    <row r="14610" ht="25.5" customHeight="1">
      <c r="A14610" t="inlineStr">
        <is>
          <t>skiing crosscountry</t>
        </is>
      </c>
      <c r="B14610" t="inlineStr">
        <is>
          <t>Cross country skiing vs downhill skiing differences</t>
        </is>
      </c>
      <c r="C14610"/>
      <c r="D14610"/>
      <c r="E14610" t="inlineStr">
        <is>
          <t>https://www.youtube.com/results?search_query=Cross+country+skiing+vs+downhill+skiing+differences&amp;sp=EgQgAXAB</t>
        </is>
      </c>
    </row>
    <row r="14611" ht="25.5" customHeight="1">
      <c r="A14611" t="inlineStr">
        <is>
          <t>skiing crosscountry</t>
        </is>
      </c>
      <c r="B14611" t="inlineStr">
        <is>
          <t>Cross country skiing equipment guide</t>
        </is>
      </c>
      <c r="C14611"/>
      <c r="D14611"/>
      <c r="E14611" t="inlineStr">
        <is>
          <t>https://www.youtube.com/results?search_query=Cross+country+skiing+equipment+guide&amp;sp=EgQgAXAB</t>
        </is>
      </c>
    </row>
    <row r="14612" ht="25.5" customHeight="1">
      <c r="A14612" t="inlineStr">
        <is>
          <t>skiing crosscountry</t>
        </is>
      </c>
      <c r="B14612" t="inlineStr">
        <is>
          <t>Top cross country skiing destinations in the world</t>
        </is>
      </c>
      <c r="C14612"/>
      <c r="D14612"/>
      <c r="E14612" t="inlineStr">
        <is>
          <t>https://www.youtube.com/results?search_query=Top+cross+country+skiing+destinations+in+the+world&amp;sp=EgQgAXAB</t>
        </is>
      </c>
    </row>
    <row r="14613" ht="25.5" customHeight="1">
      <c r="A14613" t="inlineStr">
        <is>
          <t>skiing crosscountry</t>
        </is>
      </c>
      <c r="B14613" t="inlineStr">
        <is>
          <t>Olympic cross country skiing highlights.</t>
        </is>
      </c>
      <c r="C14613"/>
      <c r="D14613"/>
      <c r="E14613" t="inlineStr">
        <is>
          <t>https://www.youtube.com/results?search_query=Olympic+cross+country+skiing+highlights.&amp;sp=EgQgAXAB</t>
        </is>
      </c>
    </row>
    <row r="14614" ht="25.5" customHeight="1">
      <c r="A14614" t="inlineStr">
        <is>
          <t>smashing</t>
        </is>
      </c>
      <c r="B14614" t="inlineStr">
        <is>
          <t>How to smash items safely for stress relief</t>
        </is>
      </c>
      <c r="C14614"/>
      <c r="D14614"/>
      <c r="E14614" t="inlineStr">
        <is>
          <t>https://www.youtube.com/results?search_query=How+to+smash+items+safely+for+stress+relief&amp;sp=EgQgAXAB</t>
        </is>
      </c>
    </row>
    <row r="14615" ht="25.5" customHeight="1">
      <c r="A14615" t="inlineStr">
        <is>
          <t>smashing</t>
        </is>
      </c>
      <c r="B14615" t="inlineStr">
        <is>
          <t>Smashing pumpkins for Halloween decoration</t>
        </is>
      </c>
      <c r="C14615"/>
      <c r="D14615"/>
      <c r="E14615" t="inlineStr">
        <is>
          <t>https://www.youtube.com/results?search_query=Smashing+pumpkins+for+Halloween+decoration&amp;sp=EgQgAXAB</t>
        </is>
      </c>
    </row>
    <row r="14616" ht="25.5" customHeight="1">
      <c r="A14616" t="inlineStr">
        <is>
          <t>smashing</t>
        </is>
      </c>
      <c r="B14616" t="inlineStr">
        <is>
          <t>Day in the life of a demolition crew</t>
        </is>
      </c>
      <c r="C14616"/>
      <c r="D14616"/>
      <c r="E14616" t="inlineStr">
        <is>
          <t>https://www.youtube.com/results?search_query=Day+in+the+life+of+a+demolition+crew&amp;sp=EgQgAXAB</t>
        </is>
      </c>
    </row>
    <row r="14617" ht="25.5" customHeight="1">
      <c r="A14617" t="inlineStr">
        <is>
          <t>smashing</t>
        </is>
      </c>
      <c r="B14617" t="inlineStr">
        <is>
          <t>Professional techniques for smashing ceramics</t>
        </is>
      </c>
      <c r="C14617"/>
      <c r="D14617"/>
      <c r="E14617" t="inlineStr">
        <is>
          <t>https://www.youtube.com/results?search_query=Professional+techniques+for+smashing+ceramics&amp;sp=EgQgAXAB</t>
        </is>
      </c>
    </row>
    <row r="14618" ht="25.5" customHeight="1">
      <c r="A14618" t="inlineStr">
        <is>
          <t>smashing</t>
        </is>
      </c>
      <c r="B14618" t="inlineStr">
        <is>
          <t>Culinary methods: How to smash garlic</t>
        </is>
      </c>
      <c r="C14618"/>
      <c r="D14618"/>
      <c r="E14618" t="inlineStr">
        <is>
          <t>https://www.youtube.com/results?search_query=Culinary+methods:+How+to+smash+garlic&amp;sp=EgQgAXAB</t>
        </is>
      </c>
    </row>
    <row r="14619" ht="25.5" customHeight="1">
      <c r="A14619" t="inlineStr">
        <is>
          <t>smashing</t>
        </is>
      </c>
      <c r="B14619" t="inlineStr">
        <is>
          <t>How to properly smash a guitar like a rockstar</t>
        </is>
      </c>
      <c r="C14619"/>
      <c r="D14619"/>
      <c r="E14619" t="inlineStr">
        <is>
          <t>https://www.youtube.com/results?search_query=How+to+properly+smash+a+guitar+like+a+rockstar&amp;sp=EgQgAXAB</t>
        </is>
      </c>
    </row>
    <row r="14620" ht="25.5" customHeight="1">
      <c r="A14620" t="inlineStr">
        <is>
          <t>smashing</t>
        </is>
      </c>
      <c r="B14620" t="inlineStr">
        <is>
          <t>Training exercises for smashing in martial arts</t>
        </is>
      </c>
      <c r="C14620"/>
      <c r="D14620"/>
      <c r="E14620" t="inlineStr">
        <is>
          <t>https://www.youtube.com/results?search_query=Training+exercises+for+smashing+in+martial+arts&amp;sp=EgQgAXAB</t>
        </is>
      </c>
    </row>
    <row r="14621" ht="25.5" customHeight="1">
      <c r="A14621" t="inlineStr">
        <is>
          <t>smashing</t>
        </is>
      </c>
      <c r="B14621" t="inlineStr">
        <is>
          <t>How to smash tennis ball effectively</t>
        </is>
      </c>
      <c r="C14621"/>
      <c r="D14621"/>
      <c r="E14621" t="inlineStr">
        <is>
          <t>https://www.youtube.com/results?search_query=How+to+smash+tennis+ball+effectively&amp;sp=EgQgAXAB</t>
        </is>
      </c>
    </row>
    <row r="14622" ht="25.5" customHeight="1">
      <c r="A14622" t="inlineStr">
        <is>
          <t>smashing</t>
        </is>
      </c>
      <c r="B14622" t="inlineStr">
        <is>
          <t>Safety precautions in smashing glass</t>
        </is>
      </c>
      <c r="C14622"/>
      <c r="D14622"/>
      <c r="E14622" t="inlineStr">
        <is>
          <t>https://www.youtube.com/results?search_query=Safety+precautions+in+smashing+glass&amp;sp=EgQgAXAB</t>
        </is>
      </c>
    </row>
    <row r="14623" ht="25.5" customHeight="1">
      <c r="A14623" t="inlineStr">
        <is>
          <t>smashing</t>
        </is>
      </c>
      <c r="B14623" t="inlineStr">
        <is>
          <t>Rage room experiences: Day in the life</t>
        </is>
      </c>
      <c r="C14623"/>
      <c r="D14623"/>
      <c r="E14623" t="inlineStr">
        <is>
          <t>https://www.youtube.com/results?search_query=Rage+room+experiences:+Day+in+the+life&amp;sp=EgQgAXAB</t>
        </is>
      </c>
    </row>
    <row r="14624" ht="25.5" customHeight="1">
      <c r="A14624" t="inlineStr">
        <is>
          <t>snatch weight lifting</t>
        </is>
      </c>
      <c r="B14624" t="inlineStr">
        <is>
          <t>How to do snatch weight lifting for beginners</t>
        </is>
      </c>
      <c r="C14624"/>
      <c r="D14624"/>
      <c r="E14624" t="inlineStr">
        <is>
          <t>https://www.youtube.com/results?search_query=How+to+do+snatch+weight+lifting+for+beginners&amp;sp=EgQgAXAB</t>
        </is>
      </c>
    </row>
    <row r="14625" ht="25.5" customHeight="1">
      <c r="A14625" t="inlineStr">
        <is>
          <t>snatch weight lifting</t>
        </is>
      </c>
      <c r="B14625" t="inlineStr">
        <is>
          <t>Perfect snatch technique for weightlifting</t>
        </is>
      </c>
      <c r="C14625"/>
      <c r="D14625"/>
      <c r="E14625" t="inlineStr">
        <is>
          <t>https://www.youtube.com/results?search_query=Perfect+snatch+technique+for+weightlifting&amp;sp=EgQgAXAB</t>
        </is>
      </c>
    </row>
    <row r="14626" ht="25.5" customHeight="1">
      <c r="A14626" t="inlineStr">
        <is>
          <t>snatch weight lifting</t>
        </is>
      </c>
      <c r="B14626" t="inlineStr">
        <is>
          <t>Improving your snatch weightlifting performance</t>
        </is>
      </c>
      <c r="C14626"/>
      <c r="D14626"/>
      <c r="E14626" t="inlineStr">
        <is>
          <t>https://www.youtube.com/results?search_query=Improving+your+snatch+weightlifting+performance&amp;sp=EgQgAXAB</t>
        </is>
      </c>
    </row>
    <row r="14627" ht="25.5" customHeight="1">
      <c r="A14627" t="inlineStr">
        <is>
          <t>snatch weight lifting</t>
        </is>
      </c>
      <c r="B14627" t="inlineStr">
        <is>
          <t>Olympic weightlifting snatch tutorial</t>
        </is>
      </c>
      <c r="C14627"/>
      <c r="D14627"/>
      <c r="E14627" t="inlineStr">
        <is>
          <t>https://www.youtube.com/results?search_query=Olympic+weightlifting+snatch+tutorial&amp;sp=EgQgAXAB</t>
        </is>
      </c>
    </row>
    <row r="14628" ht="25.5" customHeight="1">
      <c r="A14628" t="inlineStr">
        <is>
          <t>snatch weight lifting</t>
        </is>
      </c>
      <c r="B14628" t="inlineStr">
        <is>
          <t>Mastering the snatch in weightlifting</t>
        </is>
      </c>
      <c r="C14628"/>
      <c r="D14628"/>
      <c r="E14628" t="inlineStr">
        <is>
          <t>https://www.youtube.com/results?search_query=Mastering+the+snatch+in+weightlifting&amp;sp=EgQgAXAB</t>
        </is>
      </c>
    </row>
    <row r="14629" ht="25.5" customHeight="1">
      <c r="A14629" t="inlineStr">
        <is>
          <t>snatch weight lifting</t>
        </is>
      </c>
      <c r="B14629" t="inlineStr">
        <is>
          <t>Day in the life of an Olympic snatch weightlifter</t>
        </is>
      </c>
      <c r="C14629"/>
      <c r="D14629"/>
      <c r="E14629" t="inlineStr">
        <is>
          <t>https://www.youtube.com/results?search_query=Day+in+the+life+of+an+Olympic+snatch+weightlifter&amp;sp=EgQgAXAB</t>
        </is>
      </c>
    </row>
    <row r="14630" ht="25.5" customHeight="1">
      <c r="A14630" t="inlineStr">
        <is>
          <t>snatch weight lifting</t>
        </is>
      </c>
      <c r="B14630" t="inlineStr">
        <is>
          <t>Breaking down the snatch weightlifting movement</t>
        </is>
      </c>
      <c r="C14630"/>
      <c r="D14630"/>
      <c r="E14630" t="inlineStr">
        <is>
          <t>https://www.youtube.com/results?search_query=Breaking+down+the+snatch+weightlifting+movement&amp;sp=EgQgAXAB</t>
        </is>
      </c>
    </row>
    <row r="14631" ht="25.5" customHeight="1">
      <c r="A14631" t="inlineStr">
        <is>
          <t>snatch weight lifting</t>
        </is>
      </c>
      <c r="B14631" t="inlineStr">
        <is>
          <t>Common mistakes in snatch weightlifting and how to correct them</t>
        </is>
      </c>
      <c r="C14631"/>
      <c r="D14631"/>
      <c r="E14631" t="inlineStr">
        <is>
          <t>https://www.youtube.com/results?search_query=Common+mistakes+in+snatch+weightlifting+and+how+to+correct+them&amp;sp=EgQgAXAB</t>
        </is>
      </c>
    </row>
    <row r="14632" ht="25.5" customHeight="1">
      <c r="A14632" t="inlineStr">
        <is>
          <t>snatch weight lifting</t>
        </is>
      </c>
      <c r="B14632" t="inlineStr">
        <is>
          <t>Snatch lifting exercises for improving weightlifting strength</t>
        </is>
      </c>
      <c r="C14632"/>
      <c r="D14632"/>
      <c r="E14632" t="inlineStr">
        <is>
          <t>https://www.youtube.com/results?search_query=Snatch+lifting+exercises+for+improving+weightlifting+strength&amp;sp=EgQgAXAB</t>
        </is>
      </c>
    </row>
    <row r="14633" ht="25.5" customHeight="1">
      <c r="A14633" t="inlineStr">
        <is>
          <t>snatch weight lifting</t>
        </is>
      </c>
      <c r="B14633" t="inlineStr">
        <is>
          <t>Progressing your snatch in weightlifting: stepbystep guide</t>
        </is>
      </c>
      <c r="C14633"/>
      <c r="D14633"/>
      <c r="E14633" t="inlineStr">
        <is>
          <t>https://www.youtube.com/results?search_query=Progressing+your+snatch+in+weightlifting:+stepbystep+guide&amp;sp=EgQgAXAB</t>
        </is>
      </c>
    </row>
    <row r="14634" ht="25.5" customHeight="1">
      <c r="A14634" t="inlineStr">
        <is>
          <t>spray painting</t>
        </is>
      </c>
      <c r="B14634" t="inlineStr">
        <is>
          <t>How to spray paint for beginners</t>
        </is>
      </c>
      <c r="C14634"/>
      <c r="D14634"/>
      <c r="E14634" t="inlineStr">
        <is>
          <t>https://www.youtube.com/results?search_query=How+to+spray+paint+for+beginners&amp;sp=EgQgAXAB</t>
        </is>
      </c>
    </row>
    <row r="14635" ht="25.5" customHeight="1">
      <c r="A14635" t="inlineStr">
        <is>
          <t>spray painting</t>
        </is>
      </c>
      <c r="B14635" t="inlineStr">
        <is>
          <t>Spray painting techniques tutorial</t>
        </is>
      </c>
      <c r="C14635"/>
      <c r="D14635"/>
      <c r="E14635" t="inlineStr">
        <is>
          <t>https://www.youtube.com/results?search_query=Spray+painting+techniques+tutorial&amp;sp=EgQgAXAB</t>
        </is>
      </c>
    </row>
    <row r="14636" ht="25.5" customHeight="1">
      <c r="A14636" t="inlineStr">
        <is>
          <t>spray painting</t>
        </is>
      </c>
      <c r="B14636" t="inlineStr">
        <is>
          <t>Day in the life of a professional spray paint artist</t>
        </is>
      </c>
      <c r="C14636"/>
      <c r="D14636"/>
      <c r="E14636" t="inlineStr">
        <is>
          <t>https://www.youtube.com/results?search_query=Day+in+the+life+of+a+professional+spray+paint+artist&amp;sp=EgQgAXAB</t>
        </is>
      </c>
    </row>
    <row r="14637" ht="25.5" customHeight="1">
      <c r="A14637" t="inlineStr">
        <is>
          <t>spray painting</t>
        </is>
      </c>
      <c r="B14637" t="inlineStr">
        <is>
          <t>How to use a spray paint gun</t>
        </is>
      </c>
      <c r="C14637"/>
      <c r="D14637"/>
      <c r="E14637" t="inlineStr">
        <is>
          <t>https://www.youtube.com/results?search_query=How+to+use+a+spray+paint+gun&amp;sp=EgQgAXAB</t>
        </is>
      </c>
    </row>
    <row r="14638" ht="25.5" customHeight="1">
      <c r="A14638" t="inlineStr">
        <is>
          <t>spray painting</t>
        </is>
      </c>
      <c r="B14638" t="inlineStr">
        <is>
          <t>Tips on spray painting furniture</t>
        </is>
      </c>
      <c r="C14638"/>
      <c r="D14638"/>
      <c r="E14638" t="inlineStr">
        <is>
          <t>https://www.youtube.com/results?search_query=Tips+on+spray+painting+furniture&amp;sp=EgQgAXAB</t>
        </is>
      </c>
    </row>
    <row r="14639" ht="25.5" customHeight="1">
      <c r="A14639" t="inlineStr">
        <is>
          <t>spray painting</t>
        </is>
      </c>
      <c r="B14639" t="inlineStr">
        <is>
          <t>DIY projects using spray paint</t>
        </is>
      </c>
      <c r="C14639"/>
      <c r="D14639"/>
      <c r="E14639" t="inlineStr">
        <is>
          <t>https://www.youtube.com/results?search_query=DIY+projects+using+spray+paint&amp;sp=EgQgAXAB</t>
        </is>
      </c>
    </row>
    <row r="14640" ht="25.5" customHeight="1">
      <c r="A14640" t="inlineStr">
        <is>
          <t>spray painting</t>
        </is>
      </c>
      <c r="B14640" t="inlineStr">
        <is>
          <t>How to spray paint graffiti style</t>
        </is>
      </c>
      <c r="C14640"/>
      <c r="D14640"/>
      <c r="E14640" t="inlineStr">
        <is>
          <t>https://www.youtube.com/results?search_query=How+to+spray+paint+graffiti+style&amp;sp=EgQgAXAB</t>
        </is>
      </c>
    </row>
    <row r="14641" ht="25.5" customHeight="1">
      <c r="A14641" t="inlineStr">
        <is>
          <t>spray painting</t>
        </is>
      </c>
      <c r="B14641" t="inlineStr">
        <is>
          <t>Advanced techniques in spray painting</t>
        </is>
      </c>
      <c r="C14641"/>
      <c r="D14641"/>
      <c r="E14641" t="inlineStr">
        <is>
          <t>https://www.youtube.com/results?search_query=Advanced+techniques+in+spray+painting&amp;sp=EgQgAXAB</t>
        </is>
      </c>
    </row>
    <row r="14642" ht="25.5" customHeight="1">
      <c r="A14642" t="inlineStr">
        <is>
          <t>spray painting</t>
        </is>
      </c>
      <c r="B14642" t="inlineStr">
        <is>
          <t>Spray painting mural timelapse</t>
        </is>
      </c>
      <c r="C14642"/>
      <c r="D14642"/>
      <c r="E14642" t="inlineStr">
        <is>
          <t>https://www.youtube.com/results?search_query=Spray+painting+mural+timelapse&amp;sp=EgQgAXAB</t>
        </is>
      </c>
    </row>
    <row r="14643" ht="25.5" customHeight="1">
      <c r="A14643" t="inlineStr">
        <is>
          <t>spray painting</t>
        </is>
      </c>
      <c r="B14643" t="inlineStr">
        <is>
          <t>How to clean up after spray painting</t>
        </is>
      </c>
      <c r="C14643"/>
      <c r="D14643"/>
      <c r="E14643" t="inlineStr">
        <is>
          <t>https://www.youtube.com/results?search_query=How+to+clean+up+after+spray+painting&amp;sp=EgQgAXAB</t>
        </is>
      </c>
    </row>
    <row r="14644" ht="25.5" customHeight="1">
      <c r="A14644" t="inlineStr">
        <is>
          <t>spinning poi</t>
        </is>
      </c>
      <c r="B14644" t="inlineStr">
        <is>
          <t>How to spin poi for beginners</t>
        </is>
      </c>
      <c r="C14644"/>
      <c r="D14644"/>
      <c r="E14644" t="inlineStr">
        <is>
          <t>https://www.youtube.com/results?search_query=How+to+spin+poi+for+beginners&amp;sp=EgQgAXAB</t>
        </is>
      </c>
    </row>
    <row r="14645" ht="25.5" customHeight="1">
      <c r="A14645" t="inlineStr">
        <is>
          <t>spinning poi</t>
        </is>
      </c>
      <c r="B14645" t="inlineStr">
        <is>
          <t>Advanced poi spinning techniques</t>
        </is>
      </c>
      <c r="C14645"/>
      <c r="D14645"/>
      <c r="E14645" t="inlineStr">
        <is>
          <t>https://www.youtube.com/results?search_query=Advanced+poi+spinning+techniques&amp;sp=EgQgAXAB</t>
        </is>
      </c>
    </row>
    <row r="14646" ht="25.5" customHeight="1">
      <c r="A14646" t="inlineStr">
        <is>
          <t>spinning poi</t>
        </is>
      </c>
      <c r="B14646" t="inlineStr">
        <is>
          <t>Poi spinning tutorial series</t>
        </is>
      </c>
      <c r="C14646"/>
      <c r="D14646"/>
      <c r="E14646" t="inlineStr">
        <is>
          <t>https://www.youtube.com/results?search_query=Poi+spinning+tutorial+series&amp;sp=EgQgAXAB</t>
        </is>
      </c>
    </row>
    <row r="14647" ht="25.5" customHeight="1">
      <c r="A14647" t="inlineStr">
        <is>
          <t>spinning poi</t>
        </is>
      </c>
      <c r="B14647" t="inlineStr">
        <is>
          <t>Day in the life of a poi spinner</t>
        </is>
      </c>
      <c r="C14647"/>
      <c r="D14647"/>
      <c r="E14647" t="inlineStr">
        <is>
          <t>https://www.youtube.com/results?search_query=Day+in+the+life+of+a+poi+spinner&amp;sp=EgQgAXAB</t>
        </is>
      </c>
    </row>
    <row r="14648" ht="25.5" customHeight="1">
      <c r="A14648" t="inlineStr">
        <is>
          <t>spinning poi</t>
        </is>
      </c>
      <c r="B14648" t="inlineStr">
        <is>
          <t>Practice routines for poi spinning</t>
        </is>
      </c>
      <c r="C14648"/>
      <c r="D14648"/>
      <c r="E14648" t="inlineStr">
        <is>
          <t>https://www.youtube.com/results?search_query=Practice+routines+for+poi+spinning&amp;sp=EgQgAXAB</t>
        </is>
      </c>
    </row>
    <row r="14649" ht="25.5" customHeight="1">
      <c r="A14649" t="inlineStr">
        <is>
          <t>spinning poi</t>
        </is>
      </c>
      <c r="B14649" t="inlineStr">
        <is>
          <t>Mastering the art of poi spinning</t>
        </is>
      </c>
      <c r="C14649"/>
      <c r="D14649"/>
      <c r="E14649" t="inlineStr">
        <is>
          <t>https://www.youtube.com/results?search_query=Mastering+the+art+of+poi+spinning&amp;sp=EgQgAXAB</t>
        </is>
      </c>
    </row>
    <row r="14650" ht="25.5" customHeight="1">
      <c r="A14650" t="inlineStr">
        <is>
          <t>spinning poi</t>
        </is>
      </c>
      <c r="B14650" t="inlineStr">
        <is>
          <t>Poi spinning history and cultural significance</t>
        </is>
      </c>
      <c r="C14650"/>
      <c r="D14650"/>
      <c r="E14650" t="inlineStr">
        <is>
          <t>https://www.youtube.com/results?search_query=Poi+spinning+history+and+cultural+significance&amp;sp=EgQgAXAB</t>
        </is>
      </c>
    </row>
    <row r="14651" ht="25.5" customHeight="1">
      <c r="A14651" t="inlineStr">
        <is>
          <t>spinning poi</t>
        </is>
      </c>
      <c r="B14651" t="inlineStr">
        <is>
          <t>Best poi spinning performances</t>
        </is>
      </c>
      <c r="C14651"/>
      <c r="D14651"/>
      <c r="E14651" t="inlineStr">
        <is>
          <t>https://www.youtube.com/results?search_query=Best+poi+spinning+performances&amp;sp=EgQgAXAB</t>
        </is>
      </c>
    </row>
    <row r="14652" ht="25.5" customHeight="1">
      <c r="A14652" t="inlineStr">
        <is>
          <t>spinning poi</t>
        </is>
      </c>
      <c r="B14652" t="inlineStr">
        <is>
          <t>Creating your own poi for spinning</t>
        </is>
      </c>
      <c r="C14652"/>
      <c r="D14652"/>
      <c r="E14652" t="inlineStr">
        <is>
          <t>https://www.youtube.com/results?search_query=Creating+your+own+poi+for+spinning&amp;sp=EgQgAXAB</t>
        </is>
      </c>
    </row>
    <row r="14653" ht="25.5" customHeight="1">
      <c r="A14653" t="inlineStr">
        <is>
          <t>spinning poi</t>
        </is>
      </c>
      <c r="B14653" t="inlineStr">
        <is>
          <t>Understanding the physics of poi spinning</t>
        </is>
      </c>
      <c r="C14653"/>
      <c r="D14653"/>
      <c r="E14653" t="inlineStr">
        <is>
          <t>https://www.youtube.com/results?search_query=Understanding+the+physics+of+poi+spinning&amp;sp=EgQgAXAB</t>
        </is>
      </c>
    </row>
    <row r="14654" ht="25.5" customHeight="1">
      <c r="A14654" t="inlineStr">
        <is>
          <t>standing on hands</t>
        </is>
      </c>
      <c r="B14654" t="inlineStr">
        <is>
          <t>How to stand on your hands tutorial</t>
        </is>
      </c>
      <c r="C14654"/>
      <c r="D14654"/>
      <c r="E14654" t="inlineStr">
        <is>
          <t>https://www.youtube.com/results?search_query=How+to+stand+on+your+hands+tutorial&amp;sp=EgQgAXAB</t>
        </is>
      </c>
    </row>
    <row r="14655" ht="25.5" customHeight="1">
      <c r="A14655" t="inlineStr">
        <is>
          <t>standing on hands</t>
        </is>
      </c>
      <c r="B14655" t="inlineStr">
        <is>
          <t>Standing on hands for beginners guide</t>
        </is>
      </c>
      <c r="C14655"/>
      <c r="D14655"/>
      <c r="E14655" t="inlineStr">
        <is>
          <t>https://www.youtube.com/results?search_query=Standing+on+hands+for+beginners+guide&amp;sp=EgQgAXAB</t>
        </is>
      </c>
    </row>
    <row r="14656" ht="25.5" customHeight="1">
      <c r="A14656" t="inlineStr">
        <is>
          <t>standing on hands</t>
        </is>
      </c>
      <c r="B14656" t="inlineStr">
        <is>
          <t>Exercises to improve handstand balance</t>
        </is>
      </c>
      <c r="C14656"/>
      <c r="D14656"/>
      <c r="E14656" t="inlineStr">
        <is>
          <t>https://www.youtube.com/results?search_query=Exercises+to+improve+handstand+balance&amp;sp=EgQgAXAB</t>
        </is>
      </c>
    </row>
    <row r="14657" ht="25.5" customHeight="1">
      <c r="A14657" t="inlineStr">
        <is>
          <t>standing on hands</t>
        </is>
      </c>
      <c r="B14657" t="inlineStr">
        <is>
          <t>Proper technique for handstands</t>
        </is>
      </c>
      <c r="C14657"/>
      <c r="D14657"/>
      <c r="E14657" t="inlineStr">
        <is>
          <t>https://www.youtube.com/results?search_query=Proper+technique+for+handstands&amp;sp=EgQgAXAB</t>
        </is>
      </c>
    </row>
    <row r="14658" ht="25.5" customHeight="1">
      <c r="A14658" t="inlineStr">
        <is>
          <t>standing on hands</t>
        </is>
      </c>
      <c r="B14658" t="inlineStr">
        <is>
          <t>Day in the life of a gymnast handstand</t>
        </is>
      </c>
      <c r="C14658"/>
      <c r="D14658"/>
      <c r="E14658" t="inlineStr">
        <is>
          <t>https://www.youtube.com/results?search_query=Day+in+the+life+of+a+gymnast+handstand&amp;sp=EgQgAXAB</t>
        </is>
      </c>
    </row>
    <row r="14659" ht="25.5" customHeight="1">
      <c r="A14659" t="inlineStr">
        <is>
          <t>standing on hands</t>
        </is>
      </c>
      <c r="B14659" t="inlineStr">
        <is>
          <t>Advanced handstand techniques</t>
        </is>
      </c>
      <c r="C14659"/>
      <c r="D14659"/>
      <c r="E14659" t="inlineStr">
        <is>
          <t>https://www.youtube.com/results?search_query=Advanced+handstand+techniques&amp;sp=EgQgAXAB</t>
        </is>
      </c>
    </row>
    <row r="14660" ht="25.5" customHeight="1">
      <c r="A14660" t="inlineStr">
        <is>
          <t>standing on hands</t>
        </is>
      </c>
      <c r="B14660" t="inlineStr">
        <is>
          <t>Yoga poses: Hand standing instructions</t>
        </is>
      </c>
      <c r="C14660"/>
      <c r="D14660"/>
      <c r="E14660" t="inlineStr">
        <is>
          <t>https://www.youtube.com/results?search_query=Yoga+poses:+Hand+standing+instructions&amp;sp=EgQgAXAB</t>
        </is>
      </c>
    </row>
    <row r="14661" ht="25.5" customHeight="1">
      <c r="A14661" t="inlineStr">
        <is>
          <t>standing on hands</t>
        </is>
      </c>
      <c r="B14661" t="inlineStr">
        <is>
          <t>Handstand challenges for advanced learners</t>
        </is>
      </c>
      <c r="C14661"/>
      <c r="D14661"/>
      <c r="E14661" t="inlineStr">
        <is>
          <t>https://www.youtube.com/results?search_query=Handstand+challenges+for+advanced+learners&amp;sp=EgQgAXAB</t>
        </is>
      </c>
    </row>
    <row r="14662" ht="25.5" customHeight="1">
      <c r="A14662" t="inlineStr">
        <is>
          <t>standing on hands</t>
        </is>
      </c>
      <c r="B14662" t="inlineStr">
        <is>
          <t>Steps to perfect your handstand</t>
        </is>
      </c>
      <c r="C14662"/>
      <c r="D14662"/>
      <c r="E14662" t="inlineStr">
        <is>
          <t>https://www.youtube.com/results?search_query=Steps+to+perfect+your+handstand&amp;sp=EgQgAXAB</t>
        </is>
      </c>
    </row>
    <row r="14663" ht="25.5" customHeight="1">
      <c r="A14663" t="inlineStr">
        <is>
          <t>standing on hands</t>
        </is>
      </c>
      <c r="B14663" t="inlineStr">
        <is>
          <t>Mastering handstands: Full guide</t>
        </is>
      </c>
      <c r="C14663"/>
      <c r="D14663"/>
      <c r="E14663" t="inlineStr">
        <is>
          <t>https://www.youtube.com/results?search_query=Mastering+handstands:+Full+guide&amp;sp=EgQgAXAB</t>
        </is>
      </c>
    </row>
    <row r="14664" ht="25.5" customHeight="1">
      <c r="A14664" t="inlineStr">
        <is>
          <t>bathing</t>
        </is>
      </c>
      <c r="B14664" t="inlineStr">
        <is>
          <t>How to give a proper bath</t>
        </is>
      </c>
      <c r="C14664"/>
      <c r="D14664"/>
      <c r="E14664" t="inlineStr">
        <is>
          <t>https://www.youtube.com/results?search_query=How+to+give+a+proper+bath&amp;sp=EgQgAXAB</t>
        </is>
      </c>
    </row>
    <row r="14665" ht="25.5" customHeight="1">
      <c r="A14665" t="inlineStr">
        <is>
          <t>bathing</t>
        </is>
      </c>
      <c r="B14665" t="inlineStr">
        <is>
          <t>Step by step guide to bathing an infant</t>
        </is>
      </c>
      <c r="C14665"/>
      <c r="D14665"/>
      <c r="E14665" t="inlineStr">
        <is>
          <t>https://www.youtube.com/results?search_query=Step+by+step+guide+to+bathing+an+infant&amp;sp=EgQgAXAB</t>
        </is>
      </c>
    </row>
    <row r="14666" ht="25.5" customHeight="1">
      <c r="A14666" t="inlineStr">
        <is>
          <t>bathing</t>
        </is>
      </c>
      <c r="B14666" t="inlineStr">
        <is>
          <t>Day in the life of a dog groomer: Bathing routine</t>
        </is>
      </c>
      <c r="C14666"/>
      <c r="D14666"/>
      <c r="E14666" t="inlineStr">
        <is>
          <t>https://www.youtube.com/results?search_query=Day+in+the+life+of+a+dog+groomer:+Bathing+routine&amp;sp=EgQgAXAB</t>
        </is>
      </c>
    </row>
    <row r="14667" ht="25.5" customHeight="1">
      <c r="A14667" t="inlineStr">
        <is>
          <t>bathing</t>
        </is>
      </c>
      <c r="B14667" t="inlineStr">
        <is>
          <t>Tips for bathing a cat without getting scratched</t>
        </is>
      </c>
      <c r="C14667"/>
      <c r="D14667"/>
      <c r="E14667" t="inlineStr">
        <is>
          <t>https://www.youtube.com/results?search_query=Tips+for+bathing+a+cat+without+getting+scratched&amp;sp=EgQgAXAB</t>
        </is>
      </c>
    </row>
    <row r="14668" ht="25.5" customHeight="1">
      <c r="A14668" t="inlineStr">
        <is>
          <t>bathing</t>
        </is>
      </c>
      <c r="B14668" t="inlineStr">
        <is>
          <t>Essentials for a relaxing bath at home</t>
        </is>
      </c>
      <c r="C14668"/>
      <c r="D14668"/>
      <c r="E14668" t="inlineStr">
        <is>
          <t>https://www.youtube.com/results?search_query=Essentials+for+a+relaxing+bath+at+home&amp;sp=EgQgAXAB</t>
        </is>
      </c>
    </row>
    <row r="14669" ht="25.5" customHeight="1">
      <c r="A14669" t="inlineStr">
        <is>
          <t>bathing</t>
        </is>
      </c>
      <c r="B14669" t="inlineStr">
        <is>
          <t>Effective bathing techniques for elderly care</t>
        </is>
      </c>
      <c r="C14669"/>
      <c r="D14669"/>
      <c r="E14669" t="inlineStr">
        <is>
          <t>https://www.youtube.com/results?search_query=Effective+bathing+techniques+for+elderly+care&amp;sp=EgQgAXAB</t>
        </is>
      </c>
    </row>
    <row r="14670" ht="25.5" customHeight="1">
      <c r="A14670" t="inlineStr">
        <is>
          <t>bathing</t>
        </is>
      </c>
      <c r="B14670" t="inlineStr">
        <is>
          <t>DIY Bath bombs: How to make your own</t>
        </is>
      </c>
      <c r="C14670"/>
      <c r="D14670"/>
      <c r="E14670" t="inlineStr">
        <is>
          <t>https://www.youtube.com/results?search_query=DIY+Bath+bombs:+How+to+make+your+own&amp;sp=EgQgAXAB</t>
        </is>
      </c>
    </row>
    <row r="14671" ht="25.5" customHeight="1">
      <c r="A14671" t="inlineStr">
        <is>
          <t>bathing</t>
        </is>
      </c>
      <c r="B14671" t="inlineStr">
        <is>
          <t>How to create a luxurious bathing experience at home</t>
        </is>
      </c>
      <c r="C14671"/>
      <c r="D14671"/>
      <c r="E14671" t="inlineStr">
        <is>
          <t>https://www.youtube.com/results?search_query=How+to+create+a+luxurious+bathing+experience+at+home&amp;sp=EgQgAXAB</t>
        </is>
      </c>
    </row>
    <row r="14672" ht="25.5" customHeight="1">
      <c r="A14672" t="inlineStr">
        <is>
          <t>bathing</t>
        </is>
      </c>
      <c r="B14672" t="inlineStr">
        <is>
          <t>Bathing suit shopping guide: What to look for</t>
        </is>
      </c>
      <c r="C14672"/>
      <c r="D14672"/>
      <c r="E14672" t="inlineStr">
        <is>
          <t>https://www.youtube.com/results?search_query=Bathing+suit+shopping+guide:+What+to+look+for&amp;sp=EgQgAXAB</t>
        </is>
      </c>
    </row>
    <row r="14673" ht="25.5" customHeight="1">
      <c r="A14673" t="inlineStr">
        <is>
          <t>bathing</t>
        </is>
      </c>
      <c r="B14673" t="inlineStr">
        <is>
          <t>Hygiene tips: Importance of regular bathing</t>
        </is>
      </c>
      <c r="C14673"/>
      <c r="D14673"/>
      <c r="E14673" t="inlineStr">
        <is>
          <t>https://www.youtube.com/results?search_query=Hygiene+tips:+Importance+of+regular+bathing&amp;sp=EgQgAXAB</t>
        </is>
      </c>
    </row>
    <row r="14674" ht="25.5" customHeight="1">
      <c r="A14674" t="inlineStr">
        <is>
          <t>washing hair</t>
        </is>
      </c>
      <c r="B14674" t="inlineStr">
        <is>
          <t>How to properly wash your hair</t>
        </is>
      </c>
      <c r="C14674" t="inlineStr">
        <is>
          <t>Yes</t>
        </is>
      </c>
      <c r="D14674"/>
      <c r="E14674" t="inlineStr">
        <is>
          <t>https://www.youtube.com/results?search_query=How+to+properly+wash+your+hair&amp;sp=EgQgAXAB</t>
        </is>
      </c>
    </row>
    <row r="14675" ht="25.5" customHeight="1">
      <c r="A14675" t="inlineStr">
        <is>
          <t>washing hair</t>
        </is>
      </c>
      <c r="B14675" t="inlineStr">
        <is>
          <t>Washing hair with essential oils tutorial</t>
        </is>
      </c>
      <c r="C14675" t="inlineStr">
        <is>
          <t>Yes</t>
        </is>
      </c>
      <c r="D14675"/>
      <c r="E14675" t="inlineStr">
        <is>
          <t>https://www.youtube.com/results?search_query=Washing+hair+with+essential+oils+tutorial&amp;sp=EgQgAXAB</t>
        </is>
      </c>
    </row>
    <row r="14676" ht="25.5" customHeight="1">
      <c r="A14676" t="inlineStr">
        <is>
          <t>washing hair</t>
        </is>
      </c>
      <c r="B14676" t="inlineStr">
        <is>
          <t>Benefits of washing hair with apple cider vinegar</t>
        </is>
      </c>
      <c r="C14676" t="inlineStr">
        <is>
          <t>Yes</t>
        </is>
      </c>
      <c r="D14676"/>
      <c r="E14676" t="inlineStr">
        <is>
          <t>https://www.youtube.com/results?search_query=Benefits+of+washing+hair+with+apple+cider+vinegar&amp;sp=EgQgAXAB</t>
        </is>
      </c>
    </row>
    <row r="14677" ht="25.5" customHeight="1">
      <c r="A14677" t="inlineStr">
        <is>
          <t>washing hair</t>
        </is>
      </c>
      <c r="B14677" t="inlineStr">
        <is>
          <t>Hair washing routines for dry hair</t>
        </is>
      </c>
      <c r="C14677" t="inlineStr">
        <is>
          <t>Yes</t>
        </is>
      </c>
      <c r="D14677"/>
      <c r="E14677" t="inlineStr">
        <is>
          <t>https://www.youtube.com/results?search_query=Hair+washing+routines+for+dry+hair&amp;sp=EgQgAXAB</t>
        </is>
      </c>
    </row>
    <row r="14678" ht="25.5" customHeight="1">
      <c r="A14678" t="inlineStr">
        <is>
          <t>washing hair</t>
        </is>
      </c>
      <c r="B14678" t="inlineStr">
        <is>
          <t>Day in a life of a hairdresser: washing hair techniques</t>
        </is>
      </c>
      <c r="C14678" t="inlineStr">
        <is>
          <t>Yes</t>
        </is>
      </c>
      <c r="D14678"/>
      <c r="E14678" t="inlineStr">
        <is>
          <t>https://www.youtube.com/results?search_query=Day+in+a+life+of+a+hairdresser:+washing+hair+techniques&amp;sp=EgQgAXAB</t>
        </is>
      </c>
    </row>
    <row r="14679" ht="25.5" customHeight="1">
      <c r="A14679" t="inlineStr">
        <is>
          <t>washing hair</t>
        </is>
      </c>
      <c r="B14679" t="inlineStr">
        <is>
          <t>Hair care tips: The correct way of washing your hair</t>
        </is>
      </c>
      <c r="C14679" t="inlineStr">
        <is>
          <t>Yes</t>
        </is>
      </c>
      <c r="D14679"/>
      <c r="E14679" t="inlineStr">
        <is>
          <t>https://www.youtube.com/results?search_query=Hair+care+tips:+The+correct+way+of+washing+your+hair&amp;sp=EgQgAXAB</t>
        </is>
      </c>
    </row>
    <row r="14680" ht="25.5" customHeight="1">
      <c r="A14680" t="inlineStr">
        <is>
          <t>washing hair</t>
        </is>
      </c>
      <c r="B14680" t="inlineStr">
        <is>
          <t>DIY hair wash routine for dandrufffree scalp</t>
        </is>
      </c>
      <c r="C14680" t="inlineStr">
        <is>
          <t>Yes</t>
        </is>
      </c>
      <c r="D14680"/>
      <c r="E14680" t="inlineStr">
        <is>
          <t>https://www.youtube.com/results?search_query=DIY+hair+wash+routine+for+dandrufffree+scalp&amp;sp=EgQgAXAB</t>
        </is>
      </c>
    </row>
    <row r="14681" ht="25.5" customHeight="1">
      <c r="A14681" t="inlineStr">
        <is>
          <t>washing hair</t>
        </is>
      </c>
      <c r="B14681" t="inlineStr">
        <is>
          <t>Stepbystep method to wash curly hair</t>
        </is>
      </c>
      <c r="C14681" t="inlineStr">
        <is>
          <t>Yes</t>
        </is>
      </c>
      <c r="D14681"/>
      <c r="E14681" t="inlineStr">
        <is>
          <t>https://www.youtube.com/results?search_query=Stepbystep+method+to+wash+curly+hair&amp;sp=EgQgAXAB</t>
        </is>
      </c>
    </row>
    <row r="14682" ht="25.5" customHeight="1">
      <c r="A14682" t="inlineStr">
        <is>
          <t>washing hair</t>
        </is>
      </c>
      <c r="B14682" t="inlineStr">
        <is>
          <t>How to wash hair to maintain hair color</t>
        </is>
      </c>
      <c r="C14682" t="inlineStr">
        <is>
          <t>Yes</t>
        </is>
      </c>
      <c r="D14682"/>
      <c r="E14682" t="inlineStr">
        <is>
          <t>https://www.youtube.com/results?search_query=How+to+wash+hair+to+maintain+hair+color&amp;sp=EgQgAXAB</t>
        </is>
      </c>
    </row>
    <row r="14683" ht="25.5" customHeight="1">
      <c r="A14683" t="inlineStr">
        <is>
          <t>washing hair</t>
        </is>
      </c>
      <c r="B14683" t="inlineStr">
        <is>
          <t>Techniques for washing hair extensions</t>
        </is>
      </c>
      <c r="C14683" t="inlineStr">
        <is>
          <t>Yes</t>
        </is>
      </c>
      <c r="D14683"/>
      <c r="E14683" t="inlineStr">
        <is>
          <t>https://www.youtube.com/results?search_query=Techniques+for+washing+hair+extensions&amp;sp=EgQgAXAB</t>
        </is>
      </c>
    </row>
    <row r="14684" ht="25.5" customHeight="1">
      <c r="A14684" t="inlineStr">
        <is>
          <t>watering plants</t>
        </is>
      </c>
      <c r="B14684" t="inlineStr">
        <is>
          <t>How to water plants properly</t>
        </is>
      </c>
      <c r="C14684"/>
      <c r="D14684"/>
      <c r="E14684" t="inlineStr">
        <is>
          <t>https://www.youtube.com/results?search_query=How+to+water+plants+properly&amp;sp=EgQgAXAB</t>
        </is>
      </c>
    </row>
    <row r="14685" ht="25.5" customHeight="1">
      <c r="A14685" t="inlineStr">
        <is>
          <t>watering plants</t>
        </is>
      </c>
      <c r="B14685" t="inlineStr">
        <is>
          <t>Watering plants daily routine</t>
        </is>
      </c>
      <c r="C14685"/>
      <c r="D14685"/>
      <c r="E14685" t="inlineStr">
        <is>
          <t>https://www.youtube.com/results?search_query=Watering+plants+daily+routine&amp;sp=EgQgAXAB</t>
        </is>
      </c>
    </row>
    <row r="14686" ht="25.5" customHeight="1">
      <c r="A14686" t="inlineStr">
        <is>
          <t>watering plants</t>
        </is>
      </c>
      <c r="B14686" t="inlineStr">
        <is>
          <t>Best time to water plants</t>
        </is>
      </c>
      <c r="C14686"/>
      <c r="D14686"/>
      <c r="E14686" t="inlineStr">
        <is>
          <t>https://www.youtube.com/results?search_query=Best+time+to+water+plants&amp;sp=EgQgAXAB</t>
        </is>
      </c>
    </row>
    <row r="14687" ht="25.5" customHeight="1">
      <c r="A14687" t="inlineStr">
        <is>
          <t>watering plants</t>
        </is>
      </c>
      <c r="B14687" t="inlineStr">
        <is>
          <t>How to know if your plants need water</t>
        </is>
      </c>
      <c r="C14687"/>
      <c r="D14687"/>
      <c r="E14687" t="inlineStr">
        <is>
          <t>https://www.youtube.com/results?search_query=How+to+know+if+your+plants+need+water&amp;sp=EgQgAXAB</t>
        </is>
      </c>
    </row>
    <row r="14688" ht="25.5" customHeight="1">
      <c r="A14688" t="inlineStr">
        <is>
          <t>watering plants</t>
        </is>
      </c>
      <c r="B14688" t="inlineStr">
        <is>
          <t>Day in the life of' a gardener watering plants</t>
        </is>
      </c>
      <c r="C14688"/>
      <c r="D14688"/>
      <c r="E14688" t="inlineStr">
        <is>
          <t>https://www.youtube.com/results?search_query=Day+in+the+life+of'+a+gardener+watering+plants&amp;sp=EgQgAXAB</t>
        </is>
      </c>
    </row>
    <row r="14689" ht="25.5" customHeight="1">
      <c r="A14689" t="inlineStr">
        <is>
          <t>watering plants</t>
        </is>
      </c>
      <c r="B14689" t="inlineStr">
        <is>
          <t>Understanding watering needs of different plants</t>
        </is>
      </c>
      <c r="C14689"/>
      <c r="D14689"/>
      <c r="E14689" t="inlineStr">
        <is>
          <t>https://www.youtube.com/results?search_query=Understanding+watering+needs+of+different+plants&amp;sp=EgQgAXAB</t>
        </is>
      </c>
    </row>
    <row r="14690" ht="25.5" customHeight="1">
      <c r="A14690" t="inlineStr">
        <is>
          <t>watering plants</t>
        </is>
      </c>
      <c r="B14690" t="inlineStr">
        <is>
          <t>Watering indoor plants  tips and techniques</t>
        </is>
      </c>
      <c r="C14690"/>
      <c r="D14690"/>
      <c r="E14690" t="inlineStr">
        <is>
          <t>https://www.youtube.com/results?search_query=Watering+indoor+plants++tips+and+techniques&amp;sp=EgQgAXAB</t>
        </is>
      </c>
    </row>
    <row r="14691" ht="25.5" customHeight="1">
      <c r="A14691" t="inlineStr">
        <is>
          <t>watering plants</t>
        </is>
      </c>
      <c r="B14691" t="inlineStr">
        <is>
          <t>How to water succulent plants</t>
        </is>
      </c>
      <c r="C14691"/>
      <c r="D14691"/>
      <c r="E14691" t="inlineStr">
        <is>
          <t>https://www.youtube.com/results?search_query=How+to+water+succulent+plants&amp;sp=EgQgAXAB</t>
        </is>
      </c>
    </row>
    <row r="14692" ht="25.5" customHeight="1">
      <c r="A14692" t="inlineStr">
        <is>
          <t>watering plants</t>
        </is>
      </c>
      <c r="B14692" t="inlineStr">
        <is>
          <t>Avoiding overwatering and underwatering plants</t>
        </is>
      </c>
      <c r="C14692"/>
      <c r="D14692"/>
      <c r="E14692" t="inlineStr">
        <is>
          <t>https://www.youtube.com/results?search_query=Avoiding+overwatering+and+underwatering+plants&amp;sp=EgQgAXAB</t>
        </is>
      </c>
    </row>
    <row r="14693" ht="25.5" customHeight="1">
      <c r="A14693" t="inlineStr">
        <is>
          <t>watering plants</t>
        </is>
      </c>
      <c r="B14693" t="inlineStr">
        <is>
          <t>DIY automatic plant watering system tutorial</t>
        </is>
      </c>
      <c r="C14693"/>
      <c r="D14693"/>
      <c r="E14693" t="inlineStr">
        <is>
          <t>https://www.youtube.com/results?search_query=DIY+automatic+plant+watering+system+tutorial&amp;sp=EgQgAXAB</t>
        </is>
      </c>
    </row>
    <row r="14694" ht="25.5" customHeight="1">
      <c r="A14694" t="inlineStr">
        <is>
          <t>waxing back</t>
        </is>
      </c>
      <c r="B14694" t="inlineStr">
        <is>
          <t>How to properly wax your back at home tutorial</t>
        </is>
      </c>
      <c r="C14694"/>
      <c r="D14694"/>
      <c r="E14694" t="inlineStr">
        <is>
          <t>https://www.youtube.com/results?search_query=How+to+properly+wax+your+back+at+home+tutorial&amp;sp=EgQgAXAB</t>
        </is>
      </c>
    </row>
    <row r="14695" ht="25.5" customHeight="1">
      <c r="A14695" t="inlineStr">
        <is>
          <t>waxing back</t>
        </is>
      </c>
      <c r="B14695" t="inlineStr">
        <is>
          <t>Best techniques for back waxing for men</t>
        </is>
      </c>
      <c r="C14695"/>
      <c r="D14695"/>
      <c r="E14695" t="inlineStr">
        <is>
          <t>https://www.youtube.com/results?search_query=Best+techniques+for+back+waxing+for+men&amp;sp=EgQgAXAB</t>
        </is>
      </c>
    </row>
    <row r="14696" ht="25.5" customHeight="1">
      <c r="A14696" t="inlineStr">
        <is>
          <t>waxing back</t>
        </is>
      </c>
      <c r="B14696" t="inlineStr">
        <is>
          <t>Day in the life of a professional back waxer</t>
        </is>
      </c>
      <c r="C14696"/>
      <c r="D14696"/>
      <c r="E14696" t="inlineStr">
        <is>
          <t>https://www.youtube.com/results?search_query=Day+in+the+life+of+a+professional+back+waxer&amp;sp=EgQgAXAB</t>
        </is>
      </c>
    </row>
    <row r="14697" ht="25.5" customHeight="1">
      <c r="A14697" t="inlineStr">
        <is>
          <t>waxing back</t>
        </is>
      </c>
      <c r="B14697" t="inlineStr">
        <is>
          <t>Painfree methods for waxing back</t>
        </is>
      </c>
      <c r="C14697"/>
      <c r="D14697"/>
      <c r="E14697" t="inlineStr">
        <is>
          <t>https://www.youtube.com/results?search_query=Painfree+methods+for+waxing+back&amp;sp=EgQgAXAB</t>
        </is>
      </c>
    </row>
    <row r="14698" ht="25.5" customHeight="1">
      <c r="A14698" t="inlineStr">
        <is>
          <t>waxing back</t>
        </is>
      </c>
      <c r="B14698" t="inlineStr">
        <is>
          <t>Step by step back waxing process</t>
        </is>
      </c>
      <c r="C14698"/>
      <c r="D14698"/>
      <c r="E14698" t="inlineStr">
        <is>
          <t>https://www.youtube.com/results?search_query=Step+by+step+back+waxing+process&amp;sp=EgQgAXAB</t>
        </is>
      </c>
    </row>
    <row r="14699" ht="25.5" customHeight="1">
      <c r="A14699" t="inlineStr">
        <is>
          <t>waxing back</t>
        </is>
      </c>
      <c r="B14699" t="inlineStr">
        <is>
          <t>Do it yourself guide for back waxing</t>
        </is>
      </c>
      <c r="C14699"/>
      <c r="D14699"/>
      <c r="E14699" t="inlineStr">
        <is>
          <t>https://www.youtube.com/results?search_query=Do+it+yourself+guide+for+back+waxing&amp;sp=EgQgAXAB</t>
        </is>
      </c>
    </row>
    <row r="14700" ht="25.5" customHeight="1">
      <c r="A14700" t="inlineStr">
        <is>
          <t>waxing back</t>
        </is>
      </c>
      <c r="B14700" t="inlineStr">
        <is>
          <t>Essentials for waxing your back at home</t>
        </is>
      </c>
      <c r="C14700"/>
      <c r="D14700"/>
      <c r="E14700" t="inlineStr">
        <is>
          <t>https://www.youtube.com/results?search_query=Essentials+for+waxing+your+back+at+home&amp;sp=EgQgAXAB</t>
        </is>
      </c>
    </row>
    <row r="14701" ht="25.5" customHeight="1">
      <c r="A14701" t="inlineStr">
        <is>
          <t>waxing back</t>
        </is>
      </c>
      <c r="B14701" t="inlineStr">
        <is>
          <t>Back waxing tips for beginners</t>
        </is>
      </c>
      <c r="C14701"/>
      <c r="D14701"/>
      <c r="E14701" t="inlineStr">
        <is>
          <t>https://www.youtube.com/results?search_query=Back+waxing+tips+for+beginners&amp;sp=EgQgAXAB</t>
        </is>
      </c>
    </row>
    <row r="14702" ht="25.5" customHeight="1">
      <c r="A14702" t="inlineStr">
        <is>
          <t>waxing back</t>
        </is>
      </c>
      <c r="B14702" t="inlineStr">
        <is>
          <t>Back waxing best practices and mistakes to avoid</t>
        </is>
      </c>
      <c r="C14702"/>
      <c r="D14702"/>
      <c r="E14702" t="inlineStr">
        <is>
          <t>https://www.youtube.com/results?search_query=Back+waxing+best+practices+and+mistakes+to+avoid&amp;sp=EgQgAXAB</t>
        </is>
      </c>
    </row>
    <row r="14703" ht="25.5" customHeight="1">
      <c r="A14703" t="inlineStr">
        <is>
          <t>waxing back</t>
        </is>
      </c>
      <c r="B14703" t="inlineStr">
        <is>
          <t>Tutorial for waxing back with natural products</t>
        </is>
      </c>
      <c r="C14703"/>
      <c r="D14703"/>
      <c r="E14703" t="inlineStr">
        <is>
          <t>https://www.youtube.com/results?search_query=Tutorial+for+waxing+back+with+natural+products&amp;sp=EgQgAXAB</t>
        </is>
      </c>
    </row>
    <row r="14704" ht="25.5" customHeight="1">
      <c r="A14704" t="inlineStr">
        <is>
          <t>waxing legs</t>
        </is>
      </c>
      <c r="B14704" t="inlineStr">
        <is>
          <t>How to wax legs at home for beginners</t>
        </is>
      </c>
      <c r="C14704"/>
      <c r="D14704"/>
      <c r="E14704" t="inlineStr">
        <is>
          <t>https://www.youtube.com/results?search_query=How+to+wax+legs+at+home+for+beginners&amp;sp=EgQgAXAB</t>
        </is>
      </c>
    </row>
    <row r="14705" ht="25.5" customHeight="1">
      <c r="A14705" t="inlineStr">
        <is>
          <t>waxing legs</t>
        </is>
      </c>
      <c r="B14705" t="inlineStr">
        <is>
          <t>Professional leg waxing techniques</t>
        </is>
      </c>
      <c r="C14705"/>
      <c r="D14705"/>
      <c r="E14705" t="inlineStr">
        <is>
          <t>https://www.youtube.com/results?search_query=Professional+leg+waxing+techniques&amp;sp=EgQgAXAB</t>
        </is>
      </c>
    </row>
    <row r="14706" ht="25.5" customHeight="1">
      <c r="A14706" t="inlineStr">
        <is>
          <t>waxing legs</t>
        </is>
      </c>
      <c r="B14706" t="inlineStr">
        <is>
          <t>DIY leg waxing without strips tutorial</t>
        </is>
      </c>
      <c r="C14706"/>
      <c r="D14706"/>
      <c r="E14706" t="inlineStr">
        <is>
          <t>https://www.youtube.com/results?search_query=DIY+leg+waxing+without+strips+tutorial&amp;sp=EgQgAXAB</t>
        </is>
      </c>
    </row>
    <row r="14707" ht="25.5" customHeight="1">
      <c r="A14707" t="inlineStr">
        <is>
          <t>waxing legs</t>
        </is>
      </c>
      <c r="B14707" t="inlineStr">
        <is>
          <t>Day in the life of an esthetician leg waxing</t>
        </is>
      </c>
      <c r="C14707"/>
      <c r="D14707"/>
      <c r="E14707" t="inlineStr">
        <is>
          <t>https://www.youtube.com/results?search_query=Day+in+the+life+of+an+esthetician+leg+waxing&amp;sp=EgQgAXAB</t>
        </is>
      </c>
    </row>
    <row r="14708" ht="25.5" customHeight="1">
      <c r="A14708" t="inlineStr">
        <is>
          <t>waxing legs</t>
        </is>
      </c>
      <c r="B14708" t="inlineStr">
        <is>
          <t>Tips and tricks for painless leg waxing</t>
        </is>
      </c>
      <c r="C14708"/>
      <c r="D14708"/>
      <c r="E14708" t="inlineStr">
        <is>
          <t>https://www.youtube.com/results?search_query=Tips+and+tricks+for+painless+leg+waxing&amp;sp=EgQgAXAB</t>
        </is>
      </c>
    </row>
    <row r="14709" ht="25.5" customHeight="1">
      <c r="A14709" t="inlineStr">
        <is>
          <t>waxing legs</t>
        </is>
      </c>
      <c r="B14709" t="inlineStr">
        <is>
          <t>Difference between hot wax and cold wax for legs</t>
        </is>
      </c>
      <c r="C14709"/>
      <c r="D14709"/>
      <c r="E14709" t="inlineStr">
        <is>
          <t>https://www.youtube.com/results?search_query=Difference+between+hot+wax+and+cold+wax+for+legs&amp;sp=EgQgAXAB</t>
        </is>
      </c>
    </row>
    <row r="14710" ht="25.5" customHeight="1">
      <c r="A14710" t="inlineStr">
        <is>
          <t>waxing legs</t>
        </is>
      </c>
      <c r="B14710" t="inlineStr">
        <is>
          <t>Pros and cons of leg waxing</t>
        </is>
      </c>
      <c r="C14710"/>
      <c r="D14710"/>
      <c r="E14710" t="inlineStr">
        <is>
          <t>https://www.youtube.com/results?search_query=Pros+and+cons+of+leg+waxing&amp;sp=EgQgAXAB</t>
        </is>
      </c>
    </row>
    <row r="14711" ht="25.5" customHeight="1">
      <c r="A14711" t="inlineStr">
        <is>
          <t>waxing legs</t>
        </is>
      </c>
      <c r="B14711" t="inlineStr">
        <is>
          <t>Best products for waxing legs at home</t>
        </is>
      </c>
      <c r="C14711"/>
      <c r="D14711"/>
      <c r="E14711" t="inlineStr">
        <is>
          <t>https://www.youtube.com/results?search_query=Best+products+for+waxing+legs+at+home&amp;sp=EgQgAXAB</t>
        </is>
      </c>
    </row>
    <row r="14712" ht="25.5" customHeight="1">
      <c r="A14712" t="inlineStr">
        <is>
          <t>waxing legs</t>
        </is>
      </c>
      <c r="B14712" t="inlineStr">
        <is>
          <t>Leg waxing aftercare instructions</t>
        </is>
      </c>
      <c r="C14712"/>
      <c r="D14712"/>
      <c r="E14712" t="inlineStr">
        <is>
          <t>https://www.youtube.com/results?search_query=Leg+waxing+aftercare+instructions&amp;sp=EgQgAXAB</t>
        </is>
      </c>
    </row>
    <row r="14713" ht="25.5" customHeight="1">
      <c r="A14713" t="inlineStr">
        <is>
          <t>waxing legs</t>
        </is>
      </c>
      <c r="B14713" t="inlineStr">
        <is>
          <t>Experiences and results after first time leg waxing</t>
        </is>
      </c>
      <c r="C14713"/>
      <c r="D14713"/>
      <c r="E14713" t="inlineStr">
        <is>
          <t>https://www.youtube.com/results?search_query=Experiences+and+results+after+first+time+leg+waxing&amp;sp=EgQgAXAB</t>
        </is>
      </c>
    </row>
    <row r="14714" ht="25.5" customHeight="1">
      <c r="A14714" t="inlineStr">
        <is>
          <t>winking</t>
        </is>
      </c>
      <c r="B14714" t="inlineStr">
        <is>
          <t>How to wink properly for beginners</t>
        </is>
      </c>
      <c r="C14714"/>
      <c r="D14714"/>
      <c r="E14714" t="inlineStr">
        <is>
          <t>https://www.youtube.com/results?search_query=How+to+wink+properly+for+beginners&amp;sp=EgQgAXAB</t>
        </is>
      </c>
    </row>
    <row r="14715" ht="25.5" customHeight="1">
      <c r="A14715" t="inlineStr">
        <is>
          <t>winking</t>
        </is>
      </c>
      <c r="B14715" t="inlineStr">
        <is>
          <t>Best techniques to wink</t>
        </is>
      </c>
      <c r="C14715"/>
      <c r="D14715"/>
      <c r="E14715" t="inlineStr">
        <is>
          <t>https://www.youtube.com/results?search_query=Best+techniques+to+wink&amp;sp=EgQgAXAB</t>
        </is>
      </c>
    </row>
    <row r="14716" ht="25.5" customHeight="1">
      <c r="A14716" t="inlineStr">
        <is>
          <t>winking</t>
        </is>
      </c>
      <c r="B14716" t="inlineStr">
        <is>
          <t>Tutorial on perfecting your wink</t>
        </is>
      </c>
      <c r="C14716"/>
      <c r="D14716"/>
      <c r="E14716" t="inlineStr">
        <is>
          <t>https://www.youtube.com/results?search_query=Tutorial+on+perfecting+your+wink&amp;sp=EgQgAXAB</t>
        </is>
      </c>
    </row>
    <row r="14717" ht="25.5" customHeight="1">
      <c r="A14717" t="inlineStr">
        <is>
          <t>winking</t>
        </is>
      </c>
      <c r="B14717" t="inlineStr">
        <is>
          <t>Practicing the art of winking</t>
        </is>
      </c>
      <c r="C14717"/>
      <c r="D14717"/>
      <c r="E14717" t="inlineStr">
        <is>
          <t>https://www.youtube.com/results?search_query=Practicing+the+art+of+winking&amp;sp=EgQgAXAB</t>
        </is>
      </c>
    </row>
    <row r="14718" ht="25.5" customHeight="1">
      <c r="A14718" t="inlineStr">
        <is>
          <t>winking</t>
        </is>
      </c>
      <c r="B14718" t="inlineStr">
        <is>
          <t>Day in the life of a professional winker</t>
        </is>
      </c>
      <c r="C14718"/>
      <c r="D14718"/>
      <c r="E14718" t="inlineStr">
        <is>
          <t>https://www.youtube.com/results?search_query=Day+in+the+life+of+a+professional+winker&amp;sp=EgQgAXAB</t>
        </is>
      </c>
    </row>
    <row r="14719" ht="25.5" customHeight="1">
      <c r="A14719" t="inlineStr">
        <is>
          <t>winking</t>
        </is>
      </c>
      <c r="B14719" t="inlineStr">
        <is>
          <t>Guide to winking: dos and don'ts</t>
        </is>
      </c>
      <c r="C14719"/>
      <c r="D14719"/>
      <c r="E14719" t="inlineStr">
        <is>
          <t>https://www.youtube.com/results?search_query=Guide+to+winking:+dos+and+don'ts&amp;sp=EgQgAXAB</t>
        </is>
      </c>
    </row>
    <row r="14720" ht="25.5" customHeight="1">
      <c r="A14720" t="inlineStr">
        <is>
          <t>winking</t>
        </is>
      </c>
      <c r="B14720" t="inlineStr">
        <is>
          <t>Learn to wink with both eyes</t>
        </is>
      </c>
      <c r="C14720"/>
      <c r="D14720"/>
      <c r="E14720" t="inlineStr">
        <is>
          <t>https://www.youtube.com/results?search_query=Learn+to+wink+with+both+eyes&amp;sp=EgQgAXAB</t>
        </is>
      </c>
    </row>
    <row r="14721" ht="25.5" customHeight="1">
      <c r="A14721" t="inlineStr">
        <is>
          <t>winking</t>
        </is>
      </c>
      <c r="B14721" t="inlineStr">
        <is>
          <t>Beginner's guide to winking without looking weird</t>
        </is>
      </c>
      <c r="C14721"/>
      <c r="D14721"/>
      <c r="E14721" t="inlineStr">
        <is>
          <t>https://www.youtube.com/results?search_query=Beginner's+guide+to+winking+without+looking+weird&amp;sp=EgQgAXAB</t>
        </is>
      </c>
    </row>
    <row r="14722" ht="25.5" customHeight="1">
      <c r="A14722" t="inlineStr">
        <is>
          <t>winking</t>
        </is>
      </c>
      <c r="B14722" t="inlineStr">
        <is>
          <t>The science of winking: How does it work?</t>
        </is>
      </c>
      <c r="C14722"/>
      <c r="D14722"/>
      <c r="E14722" t="inlineStr">
        <is>
          <t>https://www.youtube.com/results?search_query=The+science+of+winking:+How+does+it+work?&amp;sp=EgQgAXAB</t>
        </is>
      </c>
    </row>
    <row r="14723" ht="25.5" customHeight="1">
      <c r="A14723" t="inlineStr">
        <is>
          <t>winking</t>
        </is>
      </c>
      <c r="B14723" t="inlineStr">
        <is>
          <t>Master the skill of winking in three steps</t>
        </is>
      </c>
      <c r="C14723"/>
      <c r="D14723"/>
      <c r="E14723" t="inlineStr">
        <is>
          <t>https://www.youtube.com/results?search_query=Master+the+skill+of+winking+in+three+steps&amp;sp=EgQgAXAB</t>
        </is>
      </c>
    </row>
    <row r="14724" ht="25.5" customHeight="1">
      <c r="A14724" t="inlineStr">
        <is>
          <t>wood burning art</t>
        </is>
      </c>
      <c r="B14724" t="inlineStr">
        <is>
          <t>How to create wood burning art for beginners</t>
        </is>
      </c>
      <c r="C14724"/>
      <c r="D14724"/>
      <c r="E14724" t="inlineStr">
        <is>
          <t>https://www.youtube.com/results?search_query=How+to+create+wood+burning+art+for+beginners&amp;sp=EgQgAXAB</t>
        </is>
      </c>
    </row>
    <row r="14725" ht="25.5" customHeight="1">
      <c r="A14725" t="inlineStr">
        <is>
          <t>wood burning art</t>
        </is>
      </c>
      <c r="B14725" t="inlineStr">
        <is>
          <t>Techniques for advanced wood burning art</t>
        </is>
      </c>
      <c r="C14725"/>
      <c r="D14725"/>
      <c r="E14725" t="inlineStr">
        <is>
          <t>https://www.youtube.com/results?search_query=Techniques+for+advanced+wood+burning+art&amp;sp=EgQgAXAB</t>
        </is>
      </c>
    </row>
    <row r="14726" ht="25.5" customHeight="1">
      <c r="A14726" t="inlineStr">
        <is>
          <t>wood burning art</t>
        </is>
      </c>
      <c r="B14726" t="inlineStr">
        <is>
          <t>Wood burning art project ideas</t>
        </is>
      </c>
      <c r="C14726"/>
      <c r="D14726"/>
      <c r="E14726" t="inlineStr">
        <is>
          <t>https://www.youtube.com/results?search_query=Wood+burning+art+project+ideas&amp;sp=EgQgAXAB</t>
        </is>
      </c>
    </row>
    <row r="14727" ht="25.5" customHeight="1">
      <c r="A14727" t="inlineStr">
        <is>
          <t>wood burning art</t>
        </is>
      </c>
      <c r="B14727" t="inlineStr">
        <is>
          <t>Day in the life of a wood burning artist</t>
        </is>
      </c>
      <c r="C14727"/>
      <c r="D14727"/>
      <c r="E14727" t="inlineStr">
        <is>
          <t>https://www.youtube.com/results?search_query=Day+in+the+life+of+a+wood+burning+artist&amp;sp=EgQgAXAB</t>
        </is>
      </c>
    </row>
    <row r="14728" ht="25.5" customHeight="1">
      <c r="A14728" t="inlineStr">
        <is>
          <t>wood burning art</t>
        </is>
      </c>
      <c r="B14728" t="inlineStr">
        <is>
          <t>Tips and tricks for wood burning art</t>
        </is>
      </c>
      <c r="C14728"/>
      <c r="D14728"/>
      <c r="E14728" t="inlineStr">
        <is>
          <t>https://www.youtube.com/results?search_query=Tips+and+tricks+for+wood+burning+art&amp;sp=EgQgAXAB</t>
        </is>
      </c>
    </row>
    <row r="14729" ht="25.5" customHeight="1">
      <c r="A14729" t="inlineStr">
        <is>
          <t>wood burning art</t>
        </is>
      </c>
      <c r="B14729" t="inlineStr">
        <is>
          <t>How to maintain wood burning art piece</t>
        </is>
      </c>
      <c r="C14729"/>
      <c r="D14729"/>
      <c r="E14729" t="inlineStr">
        <is>
          <t>https://www.youtube.com/results?search_query=How+to+maintain+wood+burning+art+piece&amp;sp=EgQgAXAB</t>
        </is>
      </c>
    </row>
    <row r="14730" ht="25.5" customHeight="1">
      <c r="A14730" t="inlineStr">
        <is>
          <t>wood burning art</t>
        </is>
      </c>
      <c r="B14730" t="inlineStr">
        <is>
          <t>Wood burning art on different materials</t>
        </is>
      </c>
      <c r="C14730"/>
      <c r="D14730"/>
      <c r="E14730" t="inlineStr">
        <is>
          <t>https://www.youtube.com/results?search_query=Wood+burning+art+on+different+materials&amp;sp=EgQgAXAB</t>
        </is>
      </c>
    </row>
    <row r="14731" ht="25.5" customHeight="1">
      <c r="A14731" t="inlineStr">
        <is>
          <t>wood burning art</t>
        </is>
      </c>
      <c r="B14731" t="inlineStr">
        <is>
          <t>Making a masterpiece with wood burning art</t>
        </is>
      </c>
      <c r="C14731"/>
      <c r="D14731"/>
      <c r="E14731" t="inlineStr">
        <is>
          <t>https://www.youtube.com/results?search_query=Making+a+masterpiece+with+wood+burning+art&amp;sp=EgQgAXAB</t>
        </is>
      </c>
    </row>
    <row r="14732" ht="25.5" customHeight="1">
      <c r="A14732" t="inlineStr">
        <is>
          <t>wood burning art</t>
        </is>
      </c>
      <c r="B14732" t="inlineStr">
        <is>
          <t>The art of detailing in wood burning</t>
        </is>
      </c>
      <c r="C14732"/>
      <c r="D14732"/>
      <c r="E14732" t="inlineStr">
        <is>
          <t>https://www.youtube.com/results?search_query=The+art+of+detailing+in+wood+burning&amp;sp=EgQgAXAB</t>
        </is>
      </c>
    </row>
    <row r="14733" ht="25.5" customHeight="1">
      <c r="A14733" t="inlineStr">
        <is>
          <t>wood burning art</t>
        </is>
      </c>
      <c r="B14733" t="inlineStr">
        <is>
          <t>Beginner mistakes to avoid in wood burning art</t>
        </is>
      </c>
      <c r="C14733"/>
      <c r="D14733"/>
      <c r="E14733" t="inlineStr">
        <is>
          <t>https://www.youtube.com/results?search_query=Beginner+mistakes+to+avoid+in+wood+burning+art&amp;sp=EgQgAXAB</t>
        </is>
      </c>
    </row>
    <row r="14734" ht="25.5" customHeight="1">
      <c r="A14734" t="inlineStr">
        <is>
          <t>rolling pastry</t>
        </is>
      </c>
      <c r="B14734" t="inlineStr">
        <is>
          <t>How to roll pastry dough for beginners</t>
        </is>
      </c>
      <c r="C14734"/>
      <c r="D14734"/>
      <c r="E14734" t="inlineStr">
        <is>
          <t>https://www.youtube.com/results?search_query=How+to+roll+pastry+dough+for+beginners&amp;sp=EgQgAXAB</t>
        </is>
      </c>
    </row>
    <row r="14735" ht="25.5" customHeight="1">
      <c r="A14735" t="inlineStr">
        <is>
          <t>rolling pastry</t>
        </is>
      </c>
      <c r="B14735" t="inlineStr">
        <is>
          <t>Best technique for rolling pastry</t>
        </is>
      </c>
      <c r="C14735"/>
      <c r="D14735"/>
      <c r="E14735" t="inlineStr">
        <is>
          <t>https://www.youtube.com/results?search_query=Best+technique+for+rolling+pastry&amp;sp=EgQgAXAB</t>
        </is>
      </c>
    </row>
    <row r="14736" ht="25.5" customHeight="1">
      <c r="A14736" t="inlineStr">
        <is>
          <t>rolling pastry</t>
        </is>
      </c>
      <c r="B14736" t="inlineStr">
        <is>
          <t>Rolling puff pastry tutorial</t>
        </is>
      </c>
      <c r="C14736"/>
      <c r="D14736"/>
      <c r="E14736" t="inlineStr">
        <is>
          <t>https://www.youtube.com/results?search_query=Rolling+puff+pastry+tutorial&amp;sp=EgQgAXAB</t>
        </is>
      </c>
    </row>
    <row r="14737" ht="25.5" customHeight="1">
      <c r="A14737" t="inlineStr">
        <is>
          <t>rolling pastry</t>
        </is>
      </c>
      <c r="B14737" t="inlineStr">
        <is>
          <t>How to properly roll and bake a pastry</t>
        </is>
      </c>
      <c r="C14737"/>
      <c r="D14737"/>
      <c r="E14737" t="inlineStr">
        <is>
          <t>https://www.youtube.com/results?search_query=How+to+properly+roll+and+bake+a+pastry&amp;sp=EgQgAXAB</t>
        </is>
      </c>
    </row>
    <row r="14738" ht="25.5" customHeight="1">
      <c r="A14738" t="inlineStr">
        <is>
          <t>rolling pastry</t>
        </is>
      </c>
      <c r="B14738" t="inlineStr">
        <is>
          <t>Masterclass on pastry rolling</t>
        </is>
      </c>
      <c r="C14738"/>
      <c r="D14738"/>
      <c r="E14738" t="inlineStr">
        <is>
          <t>https://www.youtube.com/results?search_query=Masterclass+on+pastry+rolling&amp;sp=EgQgAXAB</t>
        </is>
      </c>
    </row>
    <row r="14739" ht="25.5" customHeight="1">
      <c r="A14739" t="inlineStr">
        <is>
          <t>rolling pastry</t>
        </is>
      </c>
      <c r="B14739" t="inlineStr">
        <is>
          <t>Pie crust rolling technique</t>
        </is>
      </c>
      <c r="C14739"/>
      <c r="D14739"/>
      <c r="E14739" t="inlineStr">
        <is>
          <t>https://www.youtube.com/results?search_query=Pie+crust+rolling+technique&amp;sp=EgQgAXAB</t>
        </is>
      </c>
    </row>
    <row r="14740" ht="25.5" customHeight="1">
      <c r="A14740" t="inlineStr">
        <is>
          <t>rolling pastry</t>
        </is>
      </c>
      <c r="B14740" t="inlineStr">
        <is>
          <t>Day in the life of a pastry chef: rolling pastry dough</t>
        </is>
      </c>
      <c r="C14740"/>
      <c r="D14740"/>
      <c r="E14740" t="inlineStr">
        <is>
          <t>https://www.youtube.com/results?search_query=Day+in+the+life+of+a+pastry+chef:+rolling+pastry+dough&amp;sp=EgQgAXAB</t>
        </is>
      </c>
    </row>
    <row r="14741" ht="25.5" customHeight="1">
      <c r="A14741" t="inlineStr">
        <is>
          <t>rolling pastry</t>
        </is>
      </c>
      <c r="B14741" t="inlineStr">
        <is>
          <t>Rolling pastry for apple pie tutorial</t>
        </is>
      </c>
      <c r="C14741"/>
      <c r="D14741"/>
      <c r="E14741" t="inlineStr">
        <is>
          <t>https://www.youtube.com/results?search_query=Rolling+pastry+for+apple+pie+tutorial&amp;sp=EgQgAXAB</t>
        </is>
      </c>
    </row>
    <row r="14742" ht="25.5" customHeight="1">
      <c r="A14742" t="inlineStr">
        <is>
          <t>rolling pastry</t>
        </is>
      </c>
      <c r="B14742" t="inlineStr">
        <is>
          <t>Different methods for rolling pastry</t>
        </is>
      </c>
      <c r="C14742"/>
      <c r="D14742"/>
      <c r="E14742" t="inlineStr">
        <is>
          <t>https://www.youtube.com/results?search_query=Different+methods+for+rolling+pastry&amp;sp=EgQgAXAB</t>
        </is>
      </c>
    </row>
    <row r="14743" ht="25.5" customHeight="1">
      <c r="A14743" t="inlineStr">
        <is>
          <t>rolling pastry</t>
        </is>
      </c>
      <c r="B14743" t="inlineStr">
        <is>
          <t>Making French pastries: How to roll croissant dough</t>
        </is>
      </c>
      <c r="C14743"/>
      <c r="D14743"/>
      <c r="E14743" t="inlineStr">
        <is>
          <t>https://www.youtube.com/results?search_query=Making+French+pastries:+How+to+roll+croissant+dough&amp;sp=EgQgAXAB</t>
        </is>
      </c>
    </row>
    <row r="14744" ht="25.5" customHeight="1">
      <c r="A14744" t="inlineStr">
        <is>
          <t>robot dancing</t>
        </is>
      </c>
      <c r="B14744" t="inlineStr">
        <is>
          <t>How to learn robot dancing for beginners</t>
        </is>
      </c>
      <c r="C14744"/>
      <c r="D14744"/>
      <c r="E14744" t="inlineStr">
        <is>
          <t>https://www.youtube.com/results?search_query=How+to+learn+robot+dancing+for+beginners&amp;sp=EgQgAXAB</t>
        </is>
      </c>
    </row>
    <row r="14745" ht="25.5" customHeight="1">
      <c r="A14745" t="inlineStr">
        <is>
          <t>robot dancing</t>
        </is>
      </c>
      <c r="B14745" t="inlineStr">
        <is>
          <t>Mastering robot dancing skills</t>
        </is>
      </c>
      <c r="C14745"/>
      <c r="D14745"/>
      <c r="E14745" t="inlineStr">
        <is>
          <t>https://www.youtube.com/results?search_query=Mastering+robot+dancing+skills&amp;sp=EgQgAXAB</t>
        </is>
      </c>
    </row>
    <row r="14746" ht="25.5" customHeight="1">
      <c r="A14746" t="inlineStr">
        <is>
          <t>robot dancing</t>
        </is>
      </c>
      <c r="B14746" t="inlineStr">
        <is>
          <t>Day in the life of a professional robot dancer</t>
        </is>
      </c>
      <c r="C14746"/>
      <c r="D14746"/>
      <c r="E14746" t="inlineStr">
        <is>
          <t>https://www.youtube.com/results?search_query=Day+in+the+life+of+a+professional+robot+dancer&amp;sp=EgQgAXAB</t>
        </is>
      </c>
    </row>
    <row r="14747" ht="25.5" customHeight="1">
      <c r="A14747" t="inlineStr">
        <is>
          <t>robot dancing</t>
        </is>
      </c>
      <c r="B14747" t="inlineStr">
        <is>
          <t>Robot dancing competition highlights</t>
        </is>
      </c>
      <c r="C14747"/>
      <c r="D14747"/>
      <c r="E14747" t="inlineStr">
        <is>
          <t>https://www.youtube.com/results?search_query=Robot+dancing+competition+highlights&amp;sp=EgQgAXAB</t>
        </is>
      </c>
    </row>
    <row r="14748" ht="25.5" customHeight="1">
      <c r="A14748" t="inlineStr">
        <is>
          <t>robot dancing</t>
        </is>
      </c>
      <c r="B14748" t="inlineStr">
        <is>
          <t>Popping and lock tutorial for robot dance</t>
        </is>
      </c>
      <c r="C14748"/>
      <c r="D14748"/>
      <c r="E14748" t="inlineStr">
        <is>
          <t>https://www.youtube.com/results?search_query=Popping+and+lock+tutorial+for+robot+dance&amp;sp=EgQgAXAB</t>
        </is>
      </c>
    </row>
    <row r="14749" ht="25.5" customHeight="1">
      <c r="A14749" t="inlineStr">
        <is>
          <t>robot dancing</t>
        </is>
      </c>
      <c r="B14749" t="inlineStr">
        <is>
          <t>History and evolution of robot dancing</t>
        </is>
      </c>
      <c r="C14749"/>
      <c r="D14749"/>
      <c r="E14749" t="inlineStr">
        <is>
          <t>https://www.youtube.com/results?search_query=History+and+evolution+of+robot+dancing&amp;sp=EgQgAXAB</t>
        </is>
      </c>
    </row>
    <row r="14750" ht="25.5" customHeight="1">
      <c r="A14750" t="inlineStr">
        <is>
          <t>robot dancing</t>
        </is>
      </c>
      <c r="B14750" t="inlineStr">
        <is>
          <t>Top robot dance performances</t>
        </is>
      </c>
      <c r="C14750"/>
      <c r="D14750"/>
      <c r="E14750" t="inlineStr">
        <is>
          <t>https://www.youtube.com/results?search_query=Top+robot+dance+performances&amp;sp=EgQgAXAB</t>
        </is>
      </c>
    </row>
    <row r="14751" ht="25.5" customHeight="1">
      <c r="A14751" t="inlineStr">
        <is>
          <t>robot dancing</t>
        </is>
      </c>
      <c r="B14751" t="inlineStr">
        <is>
          <t>Step by step guide for robot dancing</t>
        </is>
      </c>
      <c r="C14751"/>
      <c r="D14751"/>
      <c r="E14751" t="inlineStr">
        <is>
          <t>https://www.youtube.com/results?search_query=Step+by+step+guide+for+robot+dancing&amp;sp=EgQgAXAB</t>
        </is>
      </c>
    </row>
    <row r="14752" ht="25.5" customHeight="1">
      <c r="A14752" t="inlineStr">
        <is>
          <t>robot dancing</t>
        </is>
      </c>
      <c r="B14752" t="inlineStr">
        <is>
          <t>Breaking down the movements in robot dancing</t>
        </is>
      </c>
      <c r="C14752"/>
      <c r="D14752"/>
      <c r="E14752" t="inlineStr">
        <is>
          <t>https://www.youtube.com/results?search_query=Breaking+down+the+movements+in+robot+dancing&amp;sp=EgQgAXAB</t>
        </is>
      </c>
    </row>
    <row r="14753" ht="25.5" customHeight="1">
      <c r="A14753" t="inlineStr">
        <is>
          <t>robot dancing</t>
        </is>
      </c>
      <c r="B14753" t="inlineStr">
        <is>
          <t>Innovative techniques in robot dancing</t>
        </is>
      </c>
      <c r="C14753"/>
      <c r="D14753"/>
      <c r="E14753" t="inlineStr">
        <is>
          <t>https://www.youtube.com/results?search_query=Innovative+techniques+in+robot+dancing&amp;sp=EgQgAXAB</t>
        </is>
      </c>
    </row>
    <row r="14754" ht="25.5" customHeight="1">
      <c r="A14754" t="inlineStr">
        <is>
          <t>rock scissors paper</t>
        </is>
      </c>
      <c r="B14754" t="inlineStr">
        <is>
          <t>How to play Rock Scissors Paper for beginners</t>
        </is>
      </c>
      <c r="C14754"/>
      <c r="D14754"/>
      <c r="E14754" t="inlineStr">
        <is>
          <t>https://www.youtube.com/results?search_query=How+to+play+Rock+Scissors+Paper+for+beginners&amp;sp=EgQgAXAB</t>
        </is>
      </c>
    </row>
    <row r="14755" ht="25.5" customHeight="1">
      <c r="A14755" t="inlineStr">
        <is>
          <t>rock scissors paper</t>
        </is>
      </c>
      <c r="B14755" t="inlineStr">
        <is>
          <t>Mastering the game of Rock Paper Scissors</t>
        </is>
      </c>
      <c r="C14755"/>
      <c r="D14755"/>
      <c r="E14755" t="inlineStr">
        <is>
          <t>https://www.youtube.com/results?search_query=Mastering+the+game+of+Rock+Paper+Scissors&amp;sp=EgQgAXAB</t>
        </is>
      </c>
    </row>
    <row r="14756" ht="25.5" customHeight="1">
      <c r="A14756" t="inlineStr">
        <is>
          <t>rock scissors paper</t>
        </is>
      </c>
      <c r="B14756" t="inlineStr">
        <is>
          <t>Day in the life of a professional Rock Scissors Paper player</t>
        </is>
      </c>
      <c r="C14756"/>
      <c r="D14756"/>
      <c r="E14756" t="inlineStr">
        <is>
          <t>https://www.youtube.com/results?search_query=Day+in+the+life+of+a+professional+Rock+Scissors+Paper+player&amp;sp=EgQgAXAB</t>
        </is>
      </c>
    </row>
    <row r="14757" ht="25.5" customHeight="1">
      <c r="A14757" t="inlineStr">
        <is>
          <t>rock scissors paper</t>
        </is>
      </c>
      <c r="B14757" t="inlineStr">
        <is>
          <t>Rock Paper Scissors tournament highlights</t>
        </is>
      </c>
      <c r="C14757"/>
      <c r="D14757"/>
      <c r="E14757" t="inlineStr">
        <is>
          <t>https://www.youtube.com/results?search_query=Rock+Paper+Scissors+tournament+highlights&amp;sp=EgQgAXAB</t>
        </is>
      </c>
    </row>
    <row r="14758" ht="25.5" customHeight="1">
      <c r="A14758" t="inlineStr">
        <is>
          <t>rock scissors paper</t>
        </is>
      </c>
      <c r="B14758" t="inlineStr">
        <is>
          <t>Rock Scissors Paper strategies and tips</t>
        </is>
      </c>
      <c r="C14758"/>
      <c r="D14758"/>
      <c r="E14758" t="inlineStr">
        <is>
          <t>https://www.youtube.com/results?search_query=Rock+Scissors+Paper+strategies+and+tips&amp;sp=EgQgAXAB</t>
        </is>
      </c>
    </row>
    <row r="14759" ht="25.5" customHeight="1">
      <c r="A14759" t="inlineStr">
        <is>
          <t>rock scissors paper</t>
        </is>
      </c>
      <c r="B14759" t="inlineStr">
        <is>
          <t>Psychology behind winning at Rock Paper Scissors</t>
        </is>
      </c>
      <c r="C14759"/>
      <c r="D14759"/>
      <c r="E14759" t="inlineStr">
        <is>
          <t>https://www.youtube.com/results?search_query=Psychology+behind+winning+at+Rock+Paper+Scissors&amp;sp=EgQgAXAB</t>
        </is>
      </c>
    </row>
    <row r="14760" ht="25.5" customHeight="1">
      <c r="A14760" t="inlineStr">
        <is>
          <t>rock scissors paper</t>
        </is>
      </c>
      <c r="B14760" t="inlineStr">
        <is>
          <t>Advanced techniques in Rock Paper Scissors</t>
        </is>
      </c>
      <c r="C14760"/>
      <c r="D14760"/>
      <c r="E14760" t="inlineStr">
        <is>
          <t>https://www.youtube.com/results?search_query=Advanced+techniques+in+Rock+Paper+Scissors&amp;sp=EgQgAXAB</t>
        </is>
      </c>
    </row>
    <row r="14761" ht="25.5" customHeight="1">
      <c r="A14761" t="inlineStr">
        <is>
          <t>rock scissors paper</t>
        </is>
      </c>
      <c r="B14761" t="inlineStr">
        <is>
          <t>Rock Paper Scissors world championships</t>
        </is>
      </c>
      <c r="C14761"/>
      <c r="D14761"/>
      <c r="E14761" t="inlineStr">
        <is>
          <t>https://www.youtube.com/results?search_query=Rock+Paper+Scissors+world+championships&amp;sp=EgQgAXAB</t>
        </is>
      </c>
    </row>
    <row r="14762" ht="25.5" customHeight="1">
      <c r="A14762" t="inlineStr">
        <is>
          <t>rock scissors paper</t>
        </is>
      </c>
      <c r="B14762" t="inlineStr">
        <is>
          <t>Rock Paper Scissors game rules explained</t>
        </is>
      </c>
      <c r="C14762"/>
      <c r="D14762"/>
      <c r="E14762" t="inlineStr">
        <is>
          <t>https://www.youtube.com/results?search_query=Rock+Paper+Scissors+game+rules+explained&amp;sp=EgQgAXAB</t>
        </is>
      </c>
    </row>
    <row r="14763" ht="25.5" customHeight="1">
      <c r="A14763" t="inlineStr">
        <is>
          <t>rock scissors paper</t>
        </is>
      </c>
      <c r="B14763" t="inlineStr">
        <is>
          <t>Rock Paper Scissors amazing wins and losses.</t>
        </is>
      </c>
      <c r="C14763"/>
      <c r="D14763"/>
      <c r="E14763" t="inlineStr">
        <is>
          <t>https://www.youtube.com/results?search_query=Rock+Paper+Scissors+amazing+wins+and+losses.&amp;sp=EgQgAXAB</t>
        </is>
      </c>
    </row>
    <row r="14764" ht="25.5" customHeight="1">
      <c r="A14764" t="inlineStr">
        <is>
          <t>sanding floor</t>
        </is>
      </c>
      <c r="B14764" t="inlineStr">
        <is>
          <t>How to sand a hardwood floor for beginners</t>
        </is>
      </c>
      <c r="C14764"/>
      <c r="D14764"/>
      <c r="E14764" t="inlineStr">
        <is>
          <t>https://www.youtube.com/results?search_query=How+to+sand+a+hardwood+floor+for+beginners&amp;sp=EgQgAXAB</t>
        </is>
      </c>
    </row>
    <row r="14765" ht="25.5" customHeight="1">
      <c r="A14765" t="inlineStr">
        <is>
          <t>sanding floor</t>
        </is>
      </c>
      <c r="B14765" t="inlineStr">
        <is>
          <t>DIY floor sanding techniques</t>
        </is>
      </c>
      <c r="C14765"/>
      <c r="D14765"/>
      <c r="E14765" t="inlineStr">
        <is>
          <t>https://www.youtube.com/results?search_query=DIY+floor+sanding+techniques&amp;sp=EgQgAXAB</t>
        </is>
      </c>
    </row>
    <row r="14766" ht="25.5" customHeight="1">
      <c r="A14766" t="inlineStr">
        <is>
          <t>sanding floor</t>
        </is>
      </c>
      <c r="B14766" t="inlineStr">
        <is>
          <t>Professional floor sanding process</t>
        </is>
      </c>
      <c r="C14766"/>
      <c r="D14766"/>
      <c r="E14766" t="inlineStr">
        <is>
          <t>https://www.youtube.com/results?search_query=Professional+floor+sanding+process&amp;sp=EgQgAXAB</t>
        </is>
      </c>
    </row>
    <row r="14767" ht="25.5" customHeight="1">
      <c r="A14767" t="inlineStr">
        <is>
          <t>sanding floor</t>
        </is>
      </c>
      <c r="B14767" t="inlineStr">
        <is>
          <t>Day in the life of a floor sander</t>
        </is>
      </c>
      <c r="C14767"/>
      <c r="D14767"/>
      <c r="E14767" t="inlineStr">
        <is>
          <t>https://www.youtube.com/results?search_query=Day+in+the+life+of+a+floor+sander&amp;sp=EgQgAXAB</t>
        </is>
      </c>
    </row>
    <row r="14768" ht="25.5" customHeight="1">
      <c r="A14768" t="inlineStr">
        <is>
          <t>sanding floor</t>
        </is>
      </c>
      <c r="B14768" t="inlineStr">
        <is>
          <t>Floor sanding and refinishing tutorial</t>
        </is>
      </c>
      <c r="C14768"/>
      <c r="D14768"/>
      <c r="E14768" t="inlineStr">
        <is>
          <t>https://www.youtube.com/results?search_query=Floor+sanding+and+refinishing+tutorial&amp;sp=EgQgAXAB</t>
        </is>
      </c>
    </row>
    <row r="14769" ht="25.5" customHeight="1">
      <c r="A14769" t="inlineStr">
        <is>
          <t>sanding floor</t>
        </is>
      </c>
      <c r="B14769" t="inlineStr">
        <is>
          <t>Step by step guide to sanding wooden floors</t>
        </is>
      </c>
      <c r="C14769"/>
      <c r="D14769"/>
      <c r="E14769" t="inlineStr">
        <is>
          <t>https://www.youtube.com/results?search_query=Step+by+step+guide+to+sanding+wooden+floors&amp;sp=EgQgAXAB</t>
        </is>
      </c>
    </row>
    <row r="14770" ht="25.5" customHeight="1">
      <c r="A14770" t="inlineStr">
        <is>
          <t>sanding floor</t>
        </is>
      </c>
      <c r="B14770" t="inlineStr">
        <is>
          <t>How to sand a floor with a belt sander</t>
        </is>
      </c>
      <c r="C14770"/>
      <c r="D14770"/>
      <c r="E14770" t="inlineStr">
        <is>
          <t>https://www.youtube.com/results?search_query=How+to+sand+a+floor+with+a+belt+sander&amp;sp=EgQgAXAB</t>
        </is>
      </c>
    </row>
    <row r="14771" ht="25.5" customHeight="1">
      <c r="A14771" t="inlineStr">
        <is>
          <t>sanding floor</t>
        </is>
      </c>
      <c r="B14771" t="inlineStr">
        <is>
          <t>Differences between drum and orbital floor sanders</t>
        </is>
      </c>
      <c r="C14771"/>
      <c r="D14771"/>
      <c r="E14771" t="inlineStr">
        <is>
          <t>https://www.youtube.com/results?search_query=Differences+between+drum+and+orbital+floor+sanders&amp;sp=EgQgAXAB</t>
        </is>
      </c>
    </row>
    <row r="14772" ht="25.5" customHeight="1">
      <c r="A14772" t="inlineStr">
        <is>
          <t>sanding floor</t>
        </is>
      </c>
      <c r="B14772" t="inlineStr">
        <is>
          <t>Tips and tricks for floor sanding</t>
        </is>
      </c>
      <c r="C14772"/>
      <c r="D14772"/>
      <c r="E14772" t="inlineStr">
        <is>
          <t>https://www.youtube.com/results?search_query=Tips+and+tricks+for+floor+sanding&amp;sp=EgQgAXAB</t>
        </is>
      </c>
    </row>
    <row r="14773" ht="25.5" customHeight="1">
      <c r="A14773" t="inlineStr">
        <is>
          <t>sanding floor</t>
        </is>
      </c>
      <c r="B14773" t="inlineStr">
        <is>
          <t>Best practices in sanding and finishing floors</t>
        </is>
      </c>
      <c r="C14773"/>
      <c r="D14773"/>
      <c r="E14773" t="inlineStr">
        <is>
          <t>https://www.youtube.com/results?search_query=Best+practices+in+sanding+and+finishing+floors&amp;sp=EgQgAXAB</t>
        </is>
      </c>
    </row>
    <row r="14774" ht="25.5" customHeight="1">
      <c r="A14774" t="inlineStr">
        <is>
          <t>using circular saw</t>
        </is>
      </c>
      <c r="B14774" t="inlineStr">
        <is>
          <t>How to use a circular saw for beginners</t>
        </is>
      </c>
      <c r="C14774"/>
      <c r="D14774"/>
      <c r="E14774" t="inlineStr">
        <is>
          <t>https://www.youtube.com/results?search_query=How+to+use+a+circular+saw+for+beginners&amp;sp=EgQgAXAB</t>
        </is>
      </c>
    </row>
    <row r="14775" ht="25.5" customHeight="1">
      <c r="A14775" t="inlineStr">
        <is>
          <t>using circular saw</t>
        </is>
      </c>
      <c r="B14775" t="inlineStr">
        <is>
          <t>Safety tips while using a circular saw</t>
        </is>
      </c>
      <c r="C14775"/>
      <c r="D14775"/>
      <c r="E14775" t="inlineStr">
        <is>
          <t>https://www.youtube.com/results?search_query=Safety+tips+while+using+a+circular+saw&amp;sp=EgQgAXAB</t>
        </is>
      </c>
    </row>
    <row r="14776" ht="25.5" customHeight="1">
      <c r="A14776" t="inlineStr">
        <is>
          <t>using circular saw</t>
        </is>
      </c>
      <c r="B14776" t="inlineStr">
        <is>
          <t>DIY projects using a circular saw</t>
        </is>
      </c>
      <c r="C14776"/>
      <c r="D14776"/>
      <c r="E14776" t="inlineStr">
        <is>
          <t>https://www.youtube.com/results?search_query=DIY+projects+using+a+circular+saw&amp;sp=EgQgAXAB</t>
        </is>
      </c>
    </row>
    <row r="14777" ht="25.5" customHeight="1">
      <c r="A14777" t="inlineStr">
        <is>
          <t>using circular saw</t>
        </is>
      </c>
      <c r="B14777" t="inlineStr">
        <is>
          <t>Day in the life of a Carpenter using circular saw</t>
        </is>
      </c>
      <c r="C14777"/>
      <c r="D14777"/>
      <c r="E14777" t="inlineStr">
        <is>
          <t>https://www.youtube.com/results?search_query=Day+in+the+life+of+a+Carpenter+using+circular+saw&amp;sp=EgQgAXAB</t>
        </is>
      </c>
    </row>
    <row r="14778" ht="25.5" customHeight="1">
      <c r="A14778" t="inlineStr">
        <is>
          <t>using circular saw</t>
        </is>
      </c>
      <c r="B14778" t="inlineStr">
        <is>
          <t>Mistakes to avoid when using a circular saw</t>
        </is>
      </c>
      <c r="C14778"/>
      <c r="D14778"/>
      <c r="E14778" t="inlineStr">
        <is>
          <t>https://www.youtube.com/results?search_query=Mistakes+to+avoid+when+using+a+circular+saw&amp;sp=EgQgAXAB</t>
        </is>
      </c>
    </row>
    <row r="14779" ht="25.5" customHeight="1">
      <c r="A14779" t="inlineStr">
        <is>
          <t>using circular saw</t>
        </is>
      </c>
      <c r="B14779" t="inlineStr">
        <is>
          <t>Advanced techniques for using a circular saw</t>
        </is>
      </c>
      <c r="C14779"/>
      <c r="D14779"/>
      <c r="E14779" t="inlineStr">
        <is>
          <t>https://www.youtube.com/results?search_query=Advanced+techniques+for+using+a+circular+saw&amp;sp=EgQgAXAB</t>
        </is>
      </c>
    </row>
    <row r="14780" ht="25.5" customHeight="1">
      <c r="A14780" t="inlineStr">
        <is>
          <t>using circular saw</t>
        </is>
      </c>
      <c r="B14780" t="inlineStr">
        <is>
          <t>Comparing best circular saw brands</t>
        </is>
      </c>
      <c r="C14780"/>
      <c r="D14780"/>
      <c r="E14780" t="inlineStr">
        <is>
          <t>https://www.youtube.com/results?search_query=Comparing+best+circular+saw+brands&amp;sp=EgQgAXAB</t>
        </is>
      </c>
    </row>
    <row r="14781" ht="25.5" customHeight="1">
      <c r="A14781" t="inlineStr">
        <is>
          <t>using circular saw</t>
        </is>
      </c>
      <c r="B14781" t="inlineStr">
        <is>
          <t>Cutting different materials using a circular saw</t>
        </is>
      </c>
      <c r="C14781"/>
      <c r="D14781"/>
      <c r="E14781" t="inlineStr">
        <is>
          <t>https://www.youtube.com/results?search_query=Cutting+different+materials+using+a+circular+saw&amp;sp=EgQgAXAB</t>
        </is>
      </c>
    </row>
    <row r="14782" ht="25.5" customHeight="1">
      <c r="A14782" t="inlineStr">
        <is>
          <t>using circular saw</t>
        </is>
      </c>
      <c r="B14782" t="inlineStr">
        <is>
          <t>How to maintain and clean a circular saw</t>
        </is>
      </c>
      <c r="C14782"/>
      <c r="D14782"/>
      <c r="E14782" t="inlineStr">
        <is>
          <t>https://www.youtube.com/results?search_query=How+to+maintain+and+clean+a+circular+saw&amp;sp=EgQgAXAB</t>
        </is>
      </c>
    </row>
    <row r="14783" ht="25.5" customHeight="1">
      <c r="A14783" t="inlineStr">
        <is>
          <t>using circular saw</t>
        </is>
      </c>
      <c r="B14783" t="inlineStr">
        <is>
          <t>Understand the features of a circular saw</t>
        </is>
      </c>
      <c r="C14783"/>
      <c r="D14783"/>
      <c r="E14783" t="inlineStr">
        <is>
          <t>https://www.youtube.com/results?search_query=Understand+the+features+of+a+circular+saw&amp;sp=EgQgAXAB</t>
        </is>
      </c>
    </row>
    <row r="14784" ht="25.5" customHeight="1">
      <c r="A14784" t="inlineStr">
        <is>
          <t>tying knot not on a tie</t>
        </is>
      </c>
      <c r="B14784" t="inlineStr">
        <is>
          <t>How to tie different types of knots not in a tie</t>
        </is>
      </c>
      <c r="C14784"/>
      <c r="D14784"/>
      <c r="E14784" t="inlineStr">
        <is>
          <t>https://www.youtube.com/results?search_query=How+to+tie+different+types+of+knots+not+in+a+tie&amp;sp=EgQgAXAB</t>
        </is>
      </c>
    </row>
    <row r="14785" ht="25.5" customHeight="1">
      <c r="A14785" t="inlineStr">
        <is>
          <t>tying knot not on a tie</t>
        </is>
      </c>
      <c r="B14785" t="inlineStr">
        <is>
          <t>Practical knot tying tutorials for beginners</t>
        </is>
      </c>
      <c r="C14785"/>
      <c r="D14785"/>
      <c r="E14785" t="inlineStr">
        <is>
          <t>https://www.youtube.com/results?search_query=Practical+knot+tying+tutorials+for+beginners&amp;sp=EgQgAXAB</t>
        </is>
      </c>
    </row>
    <row r="14786" ht="25.5" customHeight="1">
      <c r="A14786" t="inlineStr">
        <is>
          <t>tying knot not on a tie</t>
        </is>
      </c>
      <c r="B14786" t="inlineStr">
        <is>
          <t>Most useful knots to know</t>
        </is>
      </c>
      <c r="C14786"/>
      <c r="D14786"/>
      <c r="E14786" t="inlineStr">
        <is>
          <t>https://www.youtube.com/results?search_query=Most+useful+knots+to+know&amp;sp=EgQgAXAB</t>
        </is>
      </c>
    </row>
    <row r="14787" ht="25.5" customHeight="1">
      <c r="A14787" t="inlineStr">
        <is>
          <t>tying knot not on a tie</t>
        </is>
      </c>
      <c r="B14787" t="inlineStr">
        <is>
          <t>How to tie a secure knot for outdoor activities</t>
        </is>
      </c>
      <c r="C14787"/>
      <c r="D14787"/>
      <c r="E14787" t="inlineStr">
        <is>
          <t>https://www.youtube.com/results?search_query=How+to+tie+a+secure+knot+for+outdoor+activities&amp;sp=EgQgAXAB</t>
        </is>
      </c>
    </row>
    <row r="14788" ht="25.5" customHeight="1">
      <c r="A14788" t="inlineStr">
        <is>
          <t>tying knot not on a tie</t>
        </is>
      </c>
      <c r="B14788" t="inlineStr">
        <is>
          <t>Day in the life of a professional knot tier</t>
        </is>
      </c>
      <c r="C14788"/>
      <c r="D14788"/>
      <c r="E14788" t="inlineStr">
        <is>
          <t>https://www.youtube.com/results?search_query=Day+in+the+life+of+a+professional+knot+tier&amp;sp=EgQgAXAB</t>
        </is>
      </c>
    </row>
    <row r="14789" ht="25.5" customHeight="1">
      <c r="A14789" t="inlineStr">
        <is>
          <t>tying knot not on a tie</t>
        </is>
      </c>
      <c r="B14789" t="inlineStr">
        <is>
          <t>Animation tutorial for tying various knots</t>
        </is>
      </c>
      <c r="C14789"/>
      <c r="D14789"/>
      <c r="E14789" t="inlineStr">
        <is>
          <t>https://www.youtube.com/results?search_query=Animation+tutorial+for+tying+various+knots&amp;sp=EgQgAXAB</t>
        </is>
      </c>
    </row>
    <row r="14790" ht="25.5" customHeight="1">
      <c r="A14790" t="inlineStr">
        <is>
          <t>tying knot not on a tie</t>
        </is>
      </c>
      <c r="B14790" t="inlineStr">
        <is>
          <t>How to practice knot tying without ties</t>
        </is>
      </c>
      <c r="C14790"/>
      <c r="D14790"/>
      <c r="E14790" t="inlineStr">
        <is>
          <t>https://www.youtube.com/results?search_query=How+to+practice+knot+tying+without+ties&amp;sp=EgQgAXAB</t>
        </is>
      </c>
    </row>
    <row r="14791" ht="25.5" customHeight="1">
      <c r="A14791" t="inlineStr">
        <is>
          <t>tying knot not on a tie</t>
        </is>
      </c>
      <c r="B14791" t="inlineStr">
        <is>
          <t>Knot tying skills for survival tips</t>
        </is>
      </c>
      <c r="C14791"/>
      <c r="D14791"/>
      <c r="E14791" t="inlineStr">
        <is>
          <t>https://www.youtube.com/results?search_query=Knot+tying+skills+for+survival+tips&amp;sp=EgQgAXAB</t>
        </is>
      </c>
    </row>
    <row r="14792" ht="25.5" customHeight="1">
      <c r="A14792" t="inlineStr">
        <is>
          <t>tying knot not on a tie</t>
        </is>
      </c>
      <c r="B14792" t="inlineStr">
        <is>
          <t>Microlearning course in knot tying</t>
        </is>
      </c>
      <c r="C14792"/>
      <c r="D14792"/>
      <c r="E14792" t="inlineStr">
        <is>
          <t>https://www.youtube.com/results?search_query=Microlearning+course+in+knot+tying&amp;sp=EgQgAXAB</t>
        </is>
      </c>
    </row>
    <row r="14793" ht="25.5" customHeight="1">
      <c r="A14793" t="inlineStr">
        <is>
          <t>tying knot not on a tie</t>
        </is>
      </c>
      <c r="B14793" t="inlineStr">
        <is>
          <t>Insights on knot tying artistry and techniques.</t>
        </is>
      </c>
      <c r="C14793"/>
      <c r="D14793"/>
      <c r="E14793" t="inlineStr">
        <is>
          <t>https://www.youtube.com/results?search_query=Insights+on+knot+tying+artistry+and+techniques.&amp;sp=EgQgAXAB</t>
        </is>
      </c>
    </row>
    <row r="14794" ht="25.5" customHeight="1">
      <c r="A14794" t="inlineStr">
        <is>
          <t>throwing water balloon</t>
        </is>
      </c>
      <c r="B14794" t="inlineStr">
        <is>
          <t>How to make a water balloon</t>
        </is>
      </c>
      <c r="C14794"/>
      <c r="D14794"/>
      <c r="E14794" t="inlineStr">
        <is>
          <t>https://www.youtube.com/results?search_query=How+to+make+a+water+balloon&amp;sp=EgQgAXAB</t>
        </is>
      </c>
    </row>
    <row r="14795" ht="25.5" customHeight="1">
      <c r="A14795" t="inlineStr">
        <is>
          <t>throwing water balloon</t>
        </is>
      </c>
      <c r="B14795" t="inlineStr">
        <is>
          <t>Techniques for throwing water balloons</t>
        </is>
      </c>
      <c r="C14795"/>
      <c r="D14795"/>
      <c r="E14795" t="inlineStr">
        <is>
          <t>https://www.youtube.com/results?search_query=Techniques+for+throwing+water+balloons&amp;sp=EgQgAXAB</t>
        </is>
      </c>
    </row>
    <row r="14796" ht="25.5" customHeight="1">
      <c r="A14796" t="inlineStr">
        <is>
          <t>throwing water balloon</t>
        </is>
      </c>
      <c r="B14796" t="inlineStr">
        <is>
          <t>Water balloon fight strategies</t>
        </is>
      </c>
      <c r="C14796"/>
      <c r="D14796"/>
      <c r="E14796" t="inlineStr">
        <is>
          <t>https://www.youtube.com/results?search_query=Water+balloon+fight+strategies&amp;sp=EgQgAXAB</t>
        </is>
      </c>
    </row>
    <row r="14797" ht="25.5" customHeight="1">
      <c r="A14797" t="inlineStr">
        <is>
          <t>throwing water balloon</t>
        </is>
      </c>
      <c r="B14797" t="inlineStr">
        <is>
          <t>Slow motion water balloon burst</t>
        </is>
      </c>
      <c r="C14797"/>
      <c r="D14797"/>
      <c r="E14797" t="inlineStr">
        <is>
          <t>https://www.youtube.com/results?search_query=Slow+motion+water+balloon+burst&amp;sp=EgQgAXAB</t>
        </is>
      </c>
    </row>
    <row r="14798" ht="25.5" customHeight="1">
      <c r="A14798" t="inlineStr">
        <is>
          <t>throwing water balloon</t>
        </is>
      </c>
      <c r="B14798" t="inlineStr">
        <is>
          <t>Water balloon challenge games</t>
        </is>
      </c>
      <c r="C14798"/>
      <c r="D14798"/>
      <c r="E14798" t="inlineStr">
        <is>
          <t>https://www.youtube.com/results?search_query=Water+balloon+challenge+games&amp;sp=EgQgAXAB</t>
        </is>
      </c>
    </row>
    <row r="14799" ht="25.5" customHeight="1">
      <c r="A14799" t="inlineStr">
        <is>
          <t>throwing water balloon</t>
        </is>
      </c>
      <c r="B14799" t="inlineStr">
        <is>
          <t>Tutorial on how to throw a water balloon without bursting</t>
        </is>
      </c>
      <c r="C14799"/>
      <c r="D14799"/>
      <c r="E14799" t="inlineStr">
        <is>
          <t>https://www.youtube.com/results?search_query=Tutorial+on+how+to+throw+a+water+balloon+without+bursting&amp;sp=EgQgAXAB</t>
        </is>
      </c>
    </row>
    <row r="14800" ht="25.5" customHeight="1">
      <c r="A14800" t="inlineStr">
        <is>
          <t>throwing water balloon</t>
        </is>
      </c>
      <c r="B14800" t="inlineStr">
        <is>
          <t>Day in the life of a water balloon fighter</t>
        </is>
      </c>
      <c r="C14800"/>
      <c r="D14800"/>
      <c r="E14800" t="inlineStr">
        <is>
          <t>https://www.youtube.com/results?search_query=Day+in+the+life+of+a+water+balloon+fighter&amp;sp=EgQgAXAB</t>
        </is>
      </c>
    </row>
    <row r="14801" ht="25.5" customHeight="1">
      <c r="A14801" t="inlineStr">
        <is>
          <t>throwing water balloon</t>
        </is>
      </c>
      <c r="B14801" t="inlineStr">
        <is>
          <t>Setting up a water balloon fight</t>
        </is>
      </c>
      <c r="C14801"/>
      <c r="D14801"/>
      <c r="E14801" t="inlineStr">
        <is>
          <t>https://www.youtube.com/results?search_query=Setting+up+a+water+balloon+fight&amp;sp=EgQgAXAB</t>
        </is>
      </c>
    </row>
    <row r="14802" ht="25.5" customHeight="1">
      <c r="A14802" t="inlineStr">
        <is>
          <t>throwing water balloon</t>
        </is>
      </c>
      <c r="B14802" t="inlineStr">
        <is>
          <t>Physics behind water balloon throwing</t>
        </is>
      </c>
      <c r="C14802"/>
      <c r="D14802"/>
      <c r="E14802" t="inlineStr">
        <is>
          <t>https://www.youtube.com/results?search_query=Physics+behind+water+balloon+throwing&amp;sp=EgQgAXAB</t>
        </is>
      </c>
    </row>
    <row r="14803" ht="25.5" customHeight="1">
      <c r="A14803" t="inlineStr">
        <is>
          <t>throwing water balloon</t>
        </is>
      </c>
      <c r="B14803" t="inlineStr">
        <is>
          <t>Best water balloons for throwing</t>
        </is>
      </c>
      <c r="C14803"/>
      <c r="D14803"/>
      <c r="E14803" t="inlineStr">
        <is>
          <t>https://www.youtube.com/results?search_query=Best+water+balloons+for+throwing&amp;sp=EgQgAXAB</t>
        </is>
      </c>
    </row>
    <row r="14804" ht="25.5" customHeight="1">
      <c r="A14804" t="inlineStr">
        <is>
          <t>tie dying</t>
        </is>
      </c>
      <c r="B14804" t="inlineStr">
        <is>
          <t>How to tie dye a tshirt step by step</t>
        </is>
      </c>
      <c r="C14804"/>
      <c r="D14804"/>
      <c r="E14804" t="inlineStr">
        <is>
          <t>https://www.youtube.com/results?search_query=How+to+tie+dye+a+tshirt+step+by+step&amp;sp=EgQgAXAB</t>
        </is>
      </c>
    </row>
    <row r="14805" ht="25.5" customHeight="1">
      <c r="A14805" t="inlineStr">
        <is>
          <t>tie dying</t>
        </is>
      </c>
      <c r="B14805" t="inlineStr">
        <is>
          <t>Beginners guide to tie dyeing</t>
        </is>
      </c>
      <c r="C14805"/>
      <c r="D14805"/>
      <c r="E14805" t="inlineStr">
        <is>
          <t>https://www.youtube.com/results?search_query=Beginners+guide+to+tie+dyeing&amp;sp=EgQgAXAB</t>
        </is>
      </c>
    </row>
    <row r="14806" ht="25.5" customHeight="1">
      <c r="A14806" t="inlineStr">
        <is>
          <t>tie dying</t>
        </is>
      </c>
      <c r="B14806" t="inlineStr">
        <is>
          <t>Best techniques for tie dying</t>
        </is>
      </c>
      <c r="C14806"/>
      <c r="D14806"/>
      <c r="E14806" t="inlineStr">
        <is>
          <t>https://www.youtube.com/results?search_query=Best+techniques+for+tie+dying&amp;sp=EgQgAXAB</t>
        </is>
      </c>
    </row>
    <row r="14807" ht="25.5" customHeight="1">
      <c r="A14807" t="inlineStr">
        <is>
          <t>tie dying</t>
        </is>
      </c>
      <c r="B14807" t="inlineStr">
        <is>
          <t>Day in the life of a professional tie dyer</t>
        </is>
      </c>
      <c r="C14807"/>
      <c r="D14807"/>
      <c r="E14807" t="inlineStr">
        <is>
          <t>https://www.youtube.com/results?search_query=Day+in+the+life+of+a+professional+tie+dyer&amp;sp=EgQgAXAB</t>
        </is>
      </c>
    </row>
    <row r="14808" ht="25.5" customHeight="1">
      <c r="A14808" t="inlineStr">
        <is>
          <t>tie dying</t>
        </is>
      </c>
      <c r="B14808" t="inlineStr">
        <is>
          <t>DIY tie dye hacks and tricks</t>
        </is>
      </c>
      <c r="C14808"/>
      <c r="D14808"/>
      <c r="E14808" t="inlineStr">
        <is>
          <t>https://www.youtube.com/results?search_query=DIY+tie+dye+hacks+and+tricks&amp;sp=EgQgAXAB</t>
        </is>
      </c>
    </row>
    <row r="14809" ht="25.5" customHeight="1">
      <c r="A14809" t="inlineStr">
        <is>
          <t>tie dying</t>
        </is>
      </c>
      <c r="B14809" t="inlineStr">
        <is>
          <t>Tie dye patterns tutorial: From beginner to expert</t>
        </is>
      </c>
      <c r="C14809"/>
      <c r="D14809"/>
      <c r="E14809" t="inlineStr">
        <is>
          <t>https://www.youtube.com/results?search_query=Tie+dye+patterns+tutorial:+From+beginner+to+expert&amp;sp=EgQgAXAB</t>
        </is>
      </c>
    </row>
    <row r="14810" ht="25.5" customHeight="1">
      <c r="A14810" t="inlineStr">
        <is>
          <t>tie dying</t>
        </is>
      </c>
      <c r="B14810" t="inlineStr">
        <is>
          <t>Creating tie dye patterns at home</t>
        </is>
      </c>
      <c r="C14810"/>
      <c r="D14810"/>
      <c r="E14810" t="inlineStr">
        <is>
          <t>https://www.youtube.com/results?search_query=Creating+tie+dye+patterns+at+home&amp;sp=EgQgAXAB</t>
        </is>
      </c>
    </row>
    <row r="14811" ht="25.5" customHeight="1">
      <c r="A14811" t="inlineStr">
        <is>
          <t>tie dying</t>
        </is>
      </c>
      <c r="B14811" t="inlineStr">
        <is>
          <t>Advanced tie dye techniques</t>
        </is>
      </c>
      <c r="C14811"/>
      <c r="D14811"/>
      <c r="E14811" t="inlineStr">
        <is>
          <t>https://www.youtube.com/results?search_query=Advanced+tie+dye+techniques&amp;sp=EgQgAXAB</t>
        </is>
      </c>
    </row>
    <row r="14812" ht="25.5" customHeight="1">
      <c r="A14812" t="inlineStr">
        <is>
          <t>tie dying</t>
        </is>
      </c>
      <c r="B14812" t="inlineStr">
        <is>
          <t>How to avoid common mistakes when tie dying</t>
        </is>
      </c>
      <c r="C14812"/>
      <c r="D14812"/>
      <c r="E14812" t="inlineStr">
        <is>
          <t>https://www.youtube.com/results?search_query=How+to+avoid+common+mistakes+when+tie+dying&amp;sp=EgQgAXAB</t>
        </is>
      </c>
    </row>
    <row r="14813" ht="25.5" customHeight="1">
      <c r="A14813" t="inlineStr">
        <is>
          <t>tie dying</t>
        </is>
      </c>
      <c r="B14813" t="inlineStr">
        <is>
          <t>Tie dying different fabrics: Do's and don'ts.</t>
        </is>
      </c>
      <c r="C14813"/>
      <c r="D14813"/>
      <c r="E14813" t="inlineStr">
        <is>
          <t>https://www.youtube.com/results?search_query=Tie+dying+different+fabrics:+Do's+and+don'ts.&amp;sp=EgQgAXAB</t>
        </is>
      </c>
    </row>
    <row r="14814" ht="25.5" customHeight="1">
      <c r="A14814" t="inlineStr">
        <is>
          <t>throwing discus</t>
        </is>
      </c>
      <c r="B14814" t="inlineStr">
        <is>
          <t>How to throw a discus for beginners</t>
        </is>
      </c>
      <c r="C14814"/>
      <c r="D14814"/>
      <c r="E14814" t="inlineStr">
        <is>
          <t>https://www.youtube.com/results?search_query=How+to+throw+a+discus+for+beginners&amp;sp=EgQgAXAB</t>
        </is>
      </c>
    </row>
    <row r="14815" ht="25.5" customHeight="1">
      <c r="A14815" t="inlineStr">
        <is>
          <t>throwing discus</t>
        </is>
      </c>
      <c r="B14815" t="inlineStr">
        <is>
          <t>Proper technique for throwing discus</t>
        </is>
      </c>
      <c r="C14815"/>
      <c r="D14815"/>
      <c r="E14815" t="inlineStr">
        <is>
          <t>https://www.youtube.com/results?search_query=Proper+technique+for+throwing+discus&amp;sp=EgQgAXAB</t>
        </is>
      </c>
    </row>
    <row r="14816" ht="25.5" customHeight="1">
      <c r="A14816" t="inlineStr">
        <is>
          <t>throwing discus</t>
        </is>
      </c>
      <c r="B14816" t="inlineStr">
        <is>
          <t>Day in the life of a discus thrower</t>
        </is>
      </c>
      <c r="C14816"/>
      <c r="D14816"/>
      <c r="E14816" t="inlineStr">
        <is>
          <t>https://www.youtube.com/results?search_query=Day+in+the+life+of+a+discus+thrower&amp;sp=EgQgAXAB</t>
        </is>
      </c>
    </row>
    <row r="14817" ht="25.5" customHeight="1">
      <c r="A14817" t="inlineStr">
        <is>
          <t>throwing discus</t>
        </is>
      </c>
      <c r="B14817" t="inlineStr">
        <is>
          <t>Improving your discus throw with exercises</t>
        </is>
      </c>
      <c r="C14817"/>
      <c r="D14817"/>
      <c r="E14817" t="inlineStr">
        <is>
          <t>https://www.youtube.com/results?search_query=Improving+your+discus+throw+with+exercises&amp;sp=EgQgAXAB</t>
        </is>
      </c>
    </row>
    <row r="14818" ht="25.5" customHeight="1">
      <c r="A14818" t="inlineStr">
        <is>
          <t>throwing discus</t>
        </is>
      </c>
      <c r="B14818" t="inlineStr">
        <is>
          <t>Breakdown of a discus throw</t>
        </is>
      </c>
      <c r="C14818"/>
      <c r="D14818"/>
      <c r="E14818" t="inlineStr">
        <is>
          <t>https://www.youtube.com/results?search_query=Breakdown+of+a+discus+throw&amp;sp=EgQgAXAB</t>
        </is>
      </c>
    </row>
    <row r="14819" ht="25.5" customHeight="1">
      <c r="A14819" t="inlineStr">
        <is>
          <t>throwing discus</t>
        </is>
      </c>
      <c r="B14819" t="inlineStr">
        <is>
          <t>Discus throw drills for beginners</t>
        </is>
      </c>
      <c r="C14819"/>
      <c r="D14819"/>
      <c r="E14819" t="inlineStr">
        <is>
          <t>https://www.youtube.com/results?search_query=Discus+throw+drills+for+beginners&amp;sp=EgQgAXAB</t>
        </is>
      </c>
    </row>
    <row r="14820" ht="25.5" customHeight="1">
      <c r="A14820" t="inlineStr">
        <is>
          <t>throwing discus</t>
        </is>
      </c>
      <c r="B14820" t="inlineStr">
        <is>
          <t>Basics of discus throwing technique</t>
        </is>
      </c>
      <c r="C14820"/>
      <c r="D14820"/>
      <c r="E14820" t="inlineStr">
        <is>
          <t>https://www.youtube.com/results?search_query=Basics+of+discus+throwing+technique&amp;sp=EgQgAXAB</t>
        </is>
      </c>
    </row>
    <row r="14821" ht="25.5" customHeight="1">
      <c r="A14821" t="inlineStr">
        <is>
          <t>throwing discus</t>
        </is>
      </c>
      <c r="B14821" t="inlineStr">
        <is>
          <t>Mastering the discus throw</t>
        </is>
      </c>
      <c r="C14821"/>
      <c r="D14821"/>
      <c r="E14821" t="inlineStr">
        <is>
          <t>https://www.youtube.com/results?search_query=Mastering+the+discus+throw&amp;sp=EgQgAXAB</t>
        </is>
      </c>
    </row>
    <row r="14822" ht="25.5" customHeight="1">
      <c r="A14822" t="inlineStr">
        <is>
          <t>throwing discus</t>
        </is>
      </c>
      <c r="B14822" t="inlineStr">
        <is>
          <t>Training routine for discus throwers</t>
        </is>
      </c>
      <c r="C14822"/>
      <c r="D14822"/>
      <c r="E14822" t="inlineStr">
        <is>
          <t>https://www.youtube.com/results?search_query=Training+routine+for+discus+throwers&amp;sp=EgQgAXAB</t>
        </is>
      </c>
    </row>
    <row r="14823" ht="25.5" customHeight="1">
      <c r="A14823" t="inlineStr">
        <is>
          <t>throwing discus</t>
        </is>
      </c>
      <c r="B14823" t="inlineStr">
        <is>
          <t>How to grip and release the discus correctly</t>
        </is>
      </c>
      <c r="C14823"/>
      <c r="D14823"/>
      <c r="E14823" t="inlineStr">
        <is>
          <t>https://www.youtube.com/results?search_query=How+to+grip+and+release+the+discus+correctly&amp;sp=EgQgAXAB</t>
        </is>
      </c>
    </row>
    <row r="14824" ht="25.5" customHeight="1">
      <c r="A14824" t="inlineStr">
        <is>
          <t>tasting food</t>
        </is>
      </c>
      <c r="B14824" t="inlineStr">
        <is>
          <t>How to properly taste food for reviews</t>
        </is>
      </c>
      <c r="C14824"/>
      <c r="D14824"/>
      <c r="E14824" t="inlineStr">
        <is>
          <t>https://www.youtube.com/results?search_query=How+to+properly+taste+food+for+reviews&amp;sp=EgQgAXAB</t>
        </is>
      </c>
    </row>
    <row r="14825" ht="25.5" customHeight="1">
      <c r="A14825" t="inlineStr">
        <is>
          <t>tasting food</t>
        </is>
      </c>
      <c r="B14825" t="inlineStr">
        <is>
          <t>Day in the life of a food critic</t>
        </is>
      </c>
      <c r="C14825"/>
      <c r="D14825"/>
      <c r="E14825" t="inlineStr">
        <is>
          <t>https://www.youtube.com/results?search_query=Day+in+the+life+of+a+food+critic&amp;sp=EgQgAXAB</t>
        </is>
      </c>
    </row>
    <row r="14826" ht="25.5" customHeight="1">
      <c r="A14826" t="inlineStr">
        <is>
          <t>tasting food</t>
        </is>
      </c>
      <c r="B14826" t="inlineStr">
        <is>
          <t>Techniques for tasting food like a chef</t>
        </is>
      </c>
      <c r="C14826"/>
      <c r="D14826"/>
      <c r="E14826" t="inlineStr">
        <is>
          <t>https://www.youtube.com/results?search_query=Techniques+for+tasting+food+like+a+chef&amp;sp=EgQgAXAB</t>
        </is>
      </c>
    </row>
    <row r="14827" ht="25.5" customHeight="1">
      <c r="A14827" t="inlineStr">
        <is>
          <t>tasting food</t>
        </is>
      </c>
      <c r="B14827" t="inlineStr">
        <is>
          <t>Professional food tasting tips</t>
        </is>
      </c>
      <c r="C14827"/>
      <c r="D14827"/>
      <c r="E14827" t="inlineStr">
        <is>
          <t>https://www.youtube.com/results?search_query=Professional+food+tasting+tips&amp;sp=EgQgAXAB</t>
        </is>
      </c>
    </row>
    <row r="14828" ht="25.5" customHeight="1">
      <c r="A14828" t="inlineStr">
        <is>
          <t>tasting food</t>
        </is>
      </c>
      <c r="B14828" t="inlineStr">
        <is>
          <t>Learning to taste food critically</t>
        </is>
      </c>
      <c r="C14828"/>
      <c r="D14828"/>
      <c r="E14828" t="inlineStr">
        <is>
          <t>https://www.youtube.com/results?search_query=Learning+to+taste+food+critically&amp;sp=EgQgAXAB</t>
        </is>
      </c>
    </row>
    <row r="14829" ht="25.5" customHeight="1">
      <c r="A14829" t="inlineStr">
        <is>
          <t>tasting food</t>
        </is>
      </c>
      <c r="B14829" t="inlineStr">
        <is>
          <t>How to develop your palate for food tasting</t>
        </is>
      </c>
      <c r="C14829"/>
      <c r="D14829"/>
      <c r="E14829" t="inlineStr">
        <is>
          <t>https://www.youtube.com/results?search_query=How+to+develop+your+palate+for+food+tasting&amp;sp=EgQgAXAB</t>
        </is>
      </c>
    </row>
    <row r="14830" ht="25.5" customHeight="1">
      <c r="A14830" t="inlineStr">
        <is>
          <t>tasting food</t>
        </is>
      </c>
      <c r="B14830" t="inlineStr">
        <is>
          <t>Food tasting challenge videos</t>
        </is>
      </c>
      <c r="C14830"/>
      <c r="D14830"/>
      <c r="E14830" t="inlineStr">
        <is>
          <t>https://www.youtube.com/results?search_query=Food+tasting+challenge+videos&amp;sp=EgQgAXAB</t>
        </is>
      </c>
    </row>
    <row r="14831" ht="25.5" customHeight="1">
      <c r="A14831" t="inlineStr">
        <is>
          <t>tasting food</t>
        </is>
      </c>
      <c r="B14831" t="inlineStr">
        <is>
          <t>Food tasting experiments</t>
        </is>
      </c>
      <c r="C14831"/>
      <c r="D14831"/>
      <c r="E14831" t="inlineStr">
        <is>
          <t>https://www.youtube.com/results?search_query=Food+tasting+experiments&amp;sp=EgQgAXAB</t>
        </is>
      </c>
    </row>
    <row r="14832" ht="25.5" customHeight="1">
      <c r="A14832" t="inlineStr">
        <is>
          <t>tasting food</t>
        </is>
      </c>
      <c r="B14832" t="inlineStr">
        <is>
          <t>Guided food tasting experiences</t>
        </is>
      </c>
      <c r="C14832"/>
      <c r="D14832"/>
      <c r="E14832" t="inlineStr">
        <is>
          <t>https://www.youtube.com/results?search_query=Guided+food+tasting+experiences&amp;sp=EgQgAXAB</t>
        </is>
      </c>
    </row>
    <row r="14833" ht="25.5" customHeight="1">
      <c r="A14833" t="inlineStr">
        <is>
          <t>tasting food</t>
        </is>
      </c>
      <c r="B14833" t="inlineStr">
        <is>
          <t>Food taster jobs: behind the scenes</t>
        </is>
      </c>
      <c r="C14833"/>
      <c r="D14833"/>
      <c r="E14833" t="inlineStr">
        <is>
          <t>https://www.youtube.com/results?search_query=Food+taster+jobs:+behind+the+scenes&amp;sp=EgQgAXAB</t>
        </is>
      </c>
    </row>
    <row r="14834" ht="25.5" customHeight="1">
      <c r="A14834" t="inlineStr">
        <is>
          <t>tai chi</t>
        </is>
      </c>
      <c r="B14834" t="inlineStr">
        <is>
          <t>How to do Tai Chi for beginners</t>
        </is>
      </c>
      <c r="C14834"/>
      <c r="D14834"/>
      <c r="E14834" t="inlineStr">
        <is>
          <t>https://www.youtube.com/results?search_query=How+to+do+Tai+Chi+for+beginners&amp;sp=EgQgAXAB</t>
        </is>
      </c>
    </row>
    <row r="14835" ht="25.5" customHeight="1">
      <c r="A14835" t="inlineStr">
        <is>
          <t>tai chi</t>
        </is>
      </c>
      <c r="B14835" t="inlineStr">
        <is>
          <t>Detailed explanation of Tai Chi movements</t>
        </is>
      </c>
      <c r="C14835"/>
      <c r="D14835"/>
      <c r="E14835" t="inlineStr">
        <is>
          <t>https://www.youtube.com/results?search_query=Detailed+explanation+of+Tai+Chi+movements&amp;sp=EgQgAXAB</t>
        </is>
      </c>
    </row>
    <row r="14836" ht="25.5" customHeight="1">
      <c r="A14836" t="inlineStr">
        <is>
          <t>tai chi</t>
        </is>
      </c>
      <c r="B14836" t="inlineStr">
        <is>
          <t>Guided Tai Chi 24form workout</t>
        </is>
      </c>
      <c r="C14836"/>
      <c r="D14836"/>
      <c r="E14836" t="inlineStr">
        <is>
          <t>https://www.youtube.com/results?search_query=Guided+Tai+Chi+24form+workout&amp;sp=EgQgAXAB</t>
        </is>
      </c>
    </row>
    <row r="14837" ht="25.5" customHeight="1">
      <c r="A14837" t="inlineStr">
        <is>
          <t>tai chi</t>
        </is>
      </c>
      <c r="B14837" t="inlineStr">
        <is>
          <t>The health benefits of practicing Tai Chi</t>
        </is>
      </c>
      <c r="C14837"/>
      <c r="D14837"/>
      <c r="E14837" t="inlineStr">
        <is>
          <t>https://www.youtube.com/results?search_query=The+health+benefits+of+practicing+Tai+Chi&amp;sp=EgQgAXAB</t>
        </is>
      </c>
    </row>
    <row r="14838" ht="25.5" customHeight="1">
      <c r="A14838" t="inlineStr">
        <is>
          <t>tai chi</t>
        </is>
      </c>
      <c r="B14838" t="inlineStr">
        <is>
          <t>Tai Chi moves to help with stress relief</t>
        </is>
      </c>
      <c r="C14838"/>
      <c r="D14838"/>
      <c r="E14838" t="inlineStr">
        <is>
          <t>https://www.youtube.com/results?search_query=Tai+Chi+moves+to+help+with+stress+relief&amp;sp=EgQgAXAB</t>
        </is>
      </c>
    </row>
    <row r="14839" ht="25.5" customHeight="1">
      <c r="A14839" t="inlineStr">
        <is>
          <t>tai chi</t>
        </is>
      </c>
      <c r="B14839" t="inlineStr">
        <is>
          <t>Day in the life of a Tai Chi master</t>
        </is>
      </c>
      <c r="C14839"/>
      <c r="D14839"/>
      <c r="E14839" t="inlineStr">
        <is>
          <t>https://www.youtube.com/results?search_query=Day+in+the+life+of+a+Tai+Chi+master&amp;sp=EgQgAXAB</t>
        </is>
      </c>
    </row>
    <row r="14840" ht="25.5" customHeight="1">
      <c r="A14840" t="inlineStr">
        <is>
          <t>tai chi</t>
        </is>
      </c>
      <c r="B14840" t="inlineStr">
        <is>
          <t>How to incorporate Tai Chi into your daily routine</t>
        </is>
      </c>
      <c r="C14840"/>
      <c r="D14840"/>
      <c r="E14840" t="inlineStr">
        <is>
          <t>https://www.youtube.com/results?search_query=How+to+incorporate+Tai+Chi+into+your+daily+routine&amp;sp=EgQgAXAB</t>
        </is>
      </c>
    </row>
    <row r="14841" ht="25.5" customHeight="1">
      <c r="A14841" t="inlineStr">
        <is>
          <t>tai chi</t>
        </is>
      </c>
      <c r="B14841" t="inlineStr">
        <is>
          <t>Tai Chi principles and philosophy explained</t>
        </is>
      </c>
      <c r="C14841"/>
      <c r="D14841"/>
      <c r="E14841" t="inlineStr">
        <is>
          <t>https://www.youtube.com/results?search_query=Tai+Chi+principles+and+philosophy+explained&amp;sp=EgQgAXAB</t>
        </is>
      </c>
    </row>
    <row r="14842" ht="25.5" customHeight="1">
      <c r="A14842" t="inlineStr">
        <is>
          <t>tai chi</t>
        </is>
      </c>
      <c r="B14842" t="inlineStr">
        <is>
          <t>Best Tai Chi exercises for seniors</t>
        </is>
      </c>
      <c r="C14842"/>
      <c r="D14842"/>
      <c r="E14842" t="inlineStr">
        <is>
          <t>https://www.youtube.com/results?search_query=Best+Tai+Chi+exercises+for+seniors&amp;sp=EgQgAXAB</t>
        </is>
      </c>
    </row>
    <row r="14843" ht="25.5" customHeight="1">
      <c r="A14843" t="inlineStr">
        <is>
          <t>tai chi</t>
        </is>
      </c>
      <c r="B14843" t="inlineStr">
        <is>
          <t>How to use Tai Chi for self defense</t>
        </is>
      </c>
      <c r="C14843"/>
      <c r="D14843"/>
      <c r="E14843" t="inlineStr">
        <is>
          <t>https://www.youtube.com/results?search_query=How+to+use+Tai+Chi+for+self+defense&amp;sp=EgQgAXAB</t>
        </is>
      </c>
    </row>
    <row r="14844" ht="25.5" customHeight="1">
      <c r="A14844" t="inlineStr">
        <is>
          <t>tackling</t>
        </is>
      </c>
      <c r="B14844" t="inlineStr">
        <is>
          <t>How to tackle effectively in football</t>
        </is>
      </c>
      <c r="C14844"/>
      <c r="D14844"/>
      <c r="E14844" t="inlineStr">
        <is>
          <t>https://www.youtube.com/results?search_query=How+to+tackle+effectively+in+football&amp;sp=EgQgAXAB</t>
        </is>
      </c>
    </row>
    <row r="14845" ht="25.5" customHeight="1">
      <c r="A14845" t="inlineStr">
        <is>
          <t>tackling</t>
        </is>
      </c>
      <c r="B14845" t="inlineStr">
        <is>
          <t>Techniques for tackling in rugby</t>
        </is>
      </c>
      <c r="C14845"/>
      <c r="D14845"/>
      <c r="E14845" t="inlineStr">
        <is>
          <t>https://www.youtube.com/results?search_query=Techniques+for+tackling+in+rugby&amp;sp=EgQgAXAB</t>
        </is>
      </c>
    </row>
    <row r="14846" ht="25.5" customHeight="1">
      <c r="A14846" t="inlineStr">
        <is>
          <t>tackling</t>
        </is>
      </c>
      <c r="B14846" t="inlineStr">
        <is>
          <t>Improving tackling skills in soccer</t>
        </is>
      </c>
      <c r="C14846"/>
      <c r="D14846"/>
      <c r="E14846" t="inlineStr">
        <is>
          <t>https://www.youtube.com/results?search_query=Improving+tackling+skills+in+soccer&amp;sp=EgQgAXAB</t>
        </is>
      </c>
    </row>
    <row r="14847" ht="25.5" customHeight="1">
      <c r="A14847" t="inlineStr">
        <is>
          <t>tackling</t>
        </is>
      </c>
      <c r="B14847" t="inlineStr">
        <is>
          <t>Day in the life of a defensive football player</t>
        </is>
      </c>
      <c r="C14847"/>
      <c r="D14847"/>
      <c r="E14847" t="inlineStr">
        <is>
          <t>https://www.youtube.com/results?search_query=Day+in+the+life+of+a+defensive+football+player&amp;sp=EgQgAXAB</t>
        </is>
      </c>
    </row>
    <row r="14848" ht="25.5" customHeight="1">
      <c r="A14848" t="inlineStr">
        <is>
          <t>tackling</t>
        </is>
      </c>
      <c r="B14848" t="inlineStr">
        <is>
          <t>Best strategies for tackling in rugby</t>
        </is>
      </c>
      <c r="C14848"/>
      <c r="D14848"/>
      <c r="E14848" t="inlineStr">
        <is>
          <t>https://www.youtube.com/results?search_query=Best+strategies+for+tackling+in+rugby&amp;sp=EgQgAXAB</t>
        </is>
      </c>
    </row>
    <row r="14849" ht="25.5" customHeight="1">
      <c r="A14849" t="inlineStr">
        <is>
          <t>tackling</t>
        </is>
      </c>
      <c r="B14849" t="inlineStr">
        <is>
          <t>How to tackle in soccer for beginners</t>
        </is>
      </c>
      <c r="C14849"/>
      <c r="D14849"/>
      <c r="E14849" t="inlineStr">
        <is>
          <t>https://www.youtube.com/results?search_query=How+to+tackle+in+soccer+for+beginners&amp;sp=EgQgAXAB</t>
        </is>
      </c>
    </row>
    <row r="14850" ht="25.5" customHeight="1">
      <c r="A14850" t="inlineStr">
        <is>
          <t>tackling</t>
        </is>
      </c>
      <c r="B14850" t="inlineStr">
        <is>
          <t>Practicing tackling safely in football</t>
        </is>
      </c>
      <c r="C14850"/>
      <c r="D14850"/>
      <c r="E14850" t="inlineStr">
        <is>
          <t>https://www.youtube.com/results?search_query=Practicing+tackling+safely+in+football&amp;sp=EgQgAXAB</t>
        </is>
      </c>
    </row>
    <row r="14851" ht="25.5" customHeight="1">
      <c r="A14851" t="inlineStr">
        <is>
          <t>tackling</t>
        </is>
      </c>
      <c r="B14851" t="inlineStr">
        <is>
          <t>Skills training: mastering the tackle in soccer</t>
        </is>
      </c>
      <c r="C14851"/>
      <c r="D14851"/>
      <c r="E14851" t="inlineStr">
        <is>
          <t>https://www.youtube.com/results?search_query=Skills+training:+mastering+the+tackle+in+soccer&amp;sp=EgQgAXAB</t>
        </is>
      </c>
    </row>
    <row r="14852" ht="25.5" customHeight="1">
      <c r="A14852" t="inlineStr">
        <is>
          <t>tackling</t>
        </is>
      </c>
      <c r="B14852" t="inlineStr">
        <is>
          <t>Drills for improving tackling in rugby</t>
        </is>
      </c>
      <c r="C14852"/>
      <c r="D14852"/>
      <c r="E14852" t="inlineStr">
        <is>
          <t>https://www.youtube.com/results?search_query=Drills+for+improving+tackling+in+rugby&amp;sp=EgQgAXAB</t>
        </is>
      </c>
    </row>
    <row r="14853" ht="25.5" customHeight="1">
      <c r="A14853" t="inlineStr">
        <is>
          <t>tackling</t>
        </is>
      </c>
      <c r="B14853" t="inlineStr">
        <is>
          <t>NFL player guide to tackling effectively</t>
        </is>
      </c>
      <c r="C14853"/>
      <c r="D14853"/>
      <c r="E14853" t="inlineStr">
        <is>
          <t>https://www.youtube.com/results?search_query=NFL+player+guide+to+tackling+effectively&amp;sp=EgQgAXAB</t>
        </is>
      </c>
    </row>
    <row r="14854" ht="25.5" customHeight="1">
      <c r="A14854" t="inlineStr">
        <is>
          <t>sword fighting</t>
        </is>
      </c>
      <c r="B14854" t="inlineStr">
        <is>
          <t>Sword fighting techniques for beginners</t>
        </is>
      </c>
      <c r="C14854"/>
      <c r="D14854"/>
      <c r="E14854" t="inlineStr">
        <is>
          <t>https://www.youtube.com/results?search_query=Sword+fighting+techniques+for+beginners&amp;sp=EgQgAXAB</t>
        </is>
      </c>
    </row>
    <row r="14855" ht="25.5" customHeight="1">
      <c r="A14855" t="inlineStr">
        <is>
          <t>sword fighting</t>
        </is>
      </c>
      <c r="B14855" t="inlineStr">
        <is>
          <t>Day in the life of a professional sword fighter</t>
        </is>
      </c>
      <c r="C14855"/>
      <c r="D14855"/>
      <c r="E14855" t="inlineStr">
        <is>
          <t>https://www.youtube.com/results?search_query=Day+in+the+life+of+a+professional+sword+fighter&amp;sp=EgQgAXAB</t>
        </is>
      </c>
    </row>
    <row r="14856" ht="25.5" customHeight="1">
      <c r="A14856" t="inlineStr">
        <is>
          <t>sword fighting</t>
        </is>
      </c>
      <c r="B14856" t="inlineStr">
        <is>
          <t>How to start training in sword fight</t>
        </is>
      </c>
      <c r="C14856"/>
      <c r="D14856"/>
      <c r="E14856" t="inlineStr">
        <is>
          <t>https://www.youtube.com/results?search_query=How+to+start+training+in+sword+fight&amp;sp=EgQgAXAB</t>
        </is>
      </c>
    </row>
    <row r="14857" ht="25.5" customHeight="1">
      <c r="A14857" t="inlineStr">
        <is>
          <t>sword fighting</t>
        </is>
      </c>
      <c r="B14857" t="inlineStr">
        <is>
          <t>Historical sword fighting styles</t>
        </is>
      </c>
      <c r="C14857"/>
      <c r="D14857"/>
      <c r="E14857" t="inlineStr">
        <is>
          <t>https://www.youtube.com/results?search_query=Historical+sword+fighting+styles&amp;sp=EgQgAXAB</t>
        </is>
      </c>
    </row>
    <row r="14858" ht="25.5" customHeight="1">
      <c r="A14858" t="inlineStr">
        <is>
          <t>sword fighting</t>
        </is>
      </c>
      <c r="B14858" t="inlineStr">
        <is>
          <t>Sword fighting tutorial for beginners</t>
        </is>
      </c>
      <c r="C14858"/>
      <c r="D14858"/>
      <c r="E14858" t="inlineStr">
        <is>
          <t>https://www.youtube.com/results?search_query=Sword+fighting+tutorial+for+beginners&amp;sp=EgQgAXAB</t>
        </is>
      </c>
    </row>
    <row r="14859" ht="25.5" customHeight="1">
      <c r="A14859" t="inlineStr">
        <is>
          <t>sword fighting</t>
        </is>
      </c>
      <c r="B14859" t="inlineStr">
        <is>
          <t>Medieval sword fighting techniques</t>
        </is>
      </c>
      <c r="C14859"/>
      <c r="D14859"/>
      <c r="E14859" t="inlineStr">
        <is>
          <t>https://www.youtube.com/results?search_query=Medieval+sword+fighting+techniques&amp;sp=EgQgAXAB</t>
        </is>
      </c>
    </row>
    <row r="14860" ht="25.5" customHeight="1">
      <c r="A14860" t="inlineStr">
        <is>
          <t>sword fighting</t>
        </is>
      </c>
      <c r="B14860" t="inlineStr">
        <is>
          <t>How to make a sword for fighting</t>
        </is>
      </c>
      <c r="C14860"/>
      <c r="D14860"/>
      <c r="E14860" t="inlineStr">
        <is>
          <t>https://www.youtube.com/results?search_query=How+to+make+a+sword+for+fighting&amp;sp=EgQgAXAB</t>
        </is>
      </c>
    </row>
    <row r="14861" ht="25.5" customHeight="1">
      <c r="A14861" t="inlineStr">
        <is>
          <t>sword fighting</t>
        </is>
      </c>
      <c r="B14861" t="inlineStr">
        <is>
          <t>Expert sword fighting techniques demonstrated</t>
        </is>
      </c>
      <c r="C14861"/>
      <c r="D14861"/>
      <c r="E14861" t="inlineStr">
        <is>
          <t>https://www.youtube.com/results?search_query=Expert+sword+fighting+techniques+demonstrated&amp;sp=EgQgAXAB</t>
        </is>
      </c>
    </row>
    <row r="14862" ht="25.5" customHeight="1">
      <c r="A14862" t="inlineStr">
        <is>
          <t>sword fighting</t>
        </is>
      </c>
      <c r="B14862" t="inlineStr">
        <is>
          <t>Sword fighting training routine</t>
        </is>
      </c>
      <c r="C14862"/>
      <c r="D14862"/>
      <c r="E14862" t="inlineStr">
        <is>
          <t>https://www.youtube.com/results?search_query=Sword+fighting+training+routine&amp;sp=EgQgAXAB</t>
        </is>
      </c>
    </row>
    <row r="14863" ht="25.5" customHeight="1">
      <c r="A14863" t="inlineStr">
        <is>
          <t>sword fighting</t>
        </is>
      </c>
      <c r="B14863" t="inlineStr">
        <is>
          <t>Safety tips for practicing sword fighting</t>
        </is>
      </c>
      <c r="C14863"/>
      <c r="D14863"/>
      <c r="E14863" t="inlineStr">
        <is>
          <t>https://www.youtube.com/results?search_query=Safety+tips+for+practicing+sword+fighting&amp;sp=EgQgAXAB</t>
        </is>
      </c>
    </row>
    <row r="14864" ht="25.5" customHeight="1">
      <c r="A14864" t="inlineStr">
        <is>
          <t>long jump</t>
        </is>
      </c>
      <c r="B14864" t="inlineStr">
        <is>
          <t>How to do a long jump for beginners</t>
        </is>
      </c>
      <c r="C14864"/>
      <c r="D14864"/>
      <c r="E14864" t="inlineStr">
        <is>
          <t>https://www.youtube.com/results?search_query=How+to+do+a+long+jump+for+beginners&amp;sp=EgQgAXAB</t>
        </is>
      </c>
    </row>
    <row r="14865" ht="25.5" customHeight="1">
      <c r="A14865" t="inlineStr">
        <is>
          <t>long jump</t>
        </is>
      </c>
      <c r="B14865" t="inlineStr">
        <is>
          <t>Techniques required for perfect long jump</t>
        </is>
      </c>
      <c r="C14865"/>
      <c r="D14865"/>
      <c r="E14865" t="inlineStr">
        <is>
          <t>https://www.youtube.com/results?search_query=Techniques+required+for+perfect+long+jump&amp;sp=EgQgAXAB</t>
        </is>
      </c>
    </row>
    <row r="14866" ht="25.5" customHeight="1">
      <c r="A14866" t="inlineStr">
        <is>
          <t>long jump</t>
        </is>
      </c>
      <c r="B14866" t="inlineStr">
        <is>
          <t>Day in the life of a professional long jumper</t>
        </is>
      </c>
      <c r="C14866"/>
      <c r="D14866"/>
      <c r="E14866" t="inlineStr">
        <is>
          <t>https://www.youtube.com/results?search_query=Day+in+the+life+of+a+professional+long+jumper&amp;sp=EgQgAXAB</t>
        </is>
      </c>
    </row>
    <row r="14867" ht="25.5" customHeight="1">
      <c r="A14867" t="inlineStr">
        <is>
          <t>long jump</t>
        </is>
      </c>
      <c r="B14867" t="inlineStr">
        <is>
          <t>Long jump training exercises</t>
        </is>
      </c>
      <c r="C14867"/>
      <c r="D14867"/>
      <c r="E14867" t="inlineStr">
        <is>
          <t>https://www.youtube.com/results?search_query=Long+jump+training+exercises&amp;sp=EgQgAXAB</t>
        </is>
      </c>
    </row>
    <row r="14868" ht="25.5" customHeight="1">
      <c r="A14868" t="inlineStr">
        <is>
          <t>long jump</t>
        </is>
      </c>
      <c r="B14868" t="inlineStr">
        <is>
          <t>Improving your long jump distance</t>
        </is>
      </c>
      <c r="C14868"/>
      <c r="D14868"/>
      <c r="E14868" t="inlineStr">
        <is>
          <t>https://www.youtube.com/results?search_query=Improving+your+long+jump+distance&amp;sp=EgQgAXAB</t>
        </is>
      </c>
    </row>
    <row r="14869" ht="25.5" customHeight="1">
      <c r="A14869" t="inlineStr">
        <is>
          <t>long jump</t>
        </is>
      </c>
      <c r="B14869" t="inlineStr">
        <is>
          <t>Top 10 long jump performances of all time</t>
        </is>
      </c>
      <c r="C14869"/>
      <c r="D14869"/>
      <c r="E14869" t="inlineStr">
        <is>
          <t>https://www.youtube.com/results?search_query=Top+10+long+jump+performances+of+all+time&amp;sp=EgQgAXAB</t>
        </is>
      </c>
    </row>
    <row r="14870" ht="25.5" customHeight="1">
      <c r="A14870" t="inlineStr">
        <is>
          <t>long jump</t>
        </is>
      </c>
      <c r="B14870" t="inlineStr">
        <is>
          <t>Common mistakes in long jump and how to avoid them</t>
        </is>
      </c>
      <c r="C14870"/>
      <c r="D14870"/>
      <c r="E14870" t="inlineStr">
        <is>
          <t>https://www.youtube.com/results?search_query=Common+mistakes+in+long+jump+and+how+to+avoid+them&amp;sp=EgQgAXAB</t>
        </is>
      </c>
    </row>
    <row r="14871" ht="25.5" customHeight="1">
      <c r="A14871" t="inlineStr">
        <is>
          <t>long jump</t>
        </is>
      </c>
      <c r="B14871" t="inlineStr">
        <is>
          <t>Long jump versus triple jump: understanding the difference</t>
        </is>
      </c>
      <c r="C14871"/>
      <c r="D14871"/>
      <c r="E14871" t="inlineStr">
        <is>
          <t>https://www.youtube.com/results?search_query=Long+jump+versus+triple+jump:+understanding+the+difference&amp;sp=EgQgAXAB</t>
        </is>
      </c>
    </row>
    <row r="14872" ht="25.5" customHeight="1">
      <c r="A14872" t="inlineStr">
        <is>
          <t>long jump</t>
        </is>
      </c>
      <c r="B14872" t="inlineStr">
        <is>
          <t>Rules and regulations of long jump</t>
        </is>
      </c>
      <c r="C14872"/>
      <c r="D14872"/>
      <c r="E14872" t="inlineStr">
        <is>
          <t>https://www.youtube.com/results?search_query=Rules+and+regulations+of+long+jump&amp;sp=EgQgAXAB</t>
        </is>
      </c>
    </row>
    <row r="14873" ht="25.5" customHeight="1">
      <c r="A14873" t="inlineStr">
        <is>
          <t>long jump</t>
        </is>
      </c>
      <c r="B14873" t="inlineStr">
        <is>
          <t>Track and field: mastering the long jump</t>
        </is>
      </c>
      <c r="C14873"/>
      <c r="D14873"/>
      <c r="E14873" t="inlineStr">
        <is>
          <t>https://www.youtube.com/results?search_query=Track+and+field:+mastering+the+long+jump&amp;sp=EgQgAXAB</t>
        </is>
      </c>
    </row>
    <row r="14874" ht="25.5" customHeight="1">
      <c r="A14874" t="inlineStr">
        <is>
          <t>putting in contact lenses</t>
        </is>
      </c>
      <c r="B14874" t="inlineStr">
        <is>
          <t>How to put in contact lenses for beginners</t>
        </is>
      </c>
      <c r="C14874"/>
      <c r="D14874"/>
      <c r="E14874" t="inlineStr">
        <is>
          <t>https://www.youtube.com/results?search_query=How+to+put+in+contact+lenses+for+beginners&amp;sp=EgQgAXAB</t>
        </is>
      </c>
    </row>
    <row r="14875" ht="25.5" customHeight="1">
      <c r="A14875" t="inlineStr">
        <is>
          <t>putting in contact lenses</t>
        </is>
      </c>
      <c r="B14875" t="inlineStr">
        <is>
          <t>Step by step guide on inserting contact lenses</t>
        </is>
      </c>
      <c r="C14875"/>
      <c r="D14875"/>
      <c r="E14875" t="inlineStr">
        <is>
          <t>https://www.youtube.com/results?search_query=Step+by+step+guide+on+inserting+contact+lenses&amp;sp=EgQgAXAB</t>
        </is>
      </c>
    </row>
    <row r="14876" ht="25.5" customHeight="1">
      <c r="A14876" t="inlineStr">
        <is>
          <t>putting in contact lenses</t>
        </is>
      </c>
      <c r="B14876" t="inlineStr">
        <is>
          <t>Do's and Don'ts of wearing contact lenses</t>
        </is>
      </c>
      <c r="C14876"/>
      <c r="D14876"/>
      <c r="E14876" t="inlineStr">
        <is>
          <t>https://www.youtube.com/results?search_query=Do's+and+Don'ts+of+wearing+contact+lenses&amp;sp=EgQgAXAB</t>
        </is>
      </c>
    </row>
    <row r="14877" ht="25.5" customHeight="1">
      <c r="A14877" t="inlineStr">
        <is>
          <t>putting in contact lenses</t>
        </is>
      </c>
      <c r="B14877" t="inlineStr">
        <is>
          <t>Expert tips on how to put in contact lenses</t>
        </is>
      </c>
      <c r="C14877"/>
      <c r="D14877"/>
      <c r="E14877" t="inlineStr">
        <is>
          <t>https://www.youtube.com/results?search_query=Expert+tips+on+how+to+put+in+contact+lenses&amp;sp=EgQgAXAB</t>
        </is>
      </c>
    </row>
    <row r="14878" ht="25.5" customHeight="1">
      <c r="A14878" t="inlineStr">
        <is>
          <t>putting in contact lenses</t>
        </is>
      </c>
      <c r="B14878" t="inlineStr">
        <is>
          <t>The correct way to insert and remove contact lenses</t>
        </is>
      </c>
      <c r="C14878"/>
      <c r="D14878"/>
      <c r="E14878" t="inlineStr">
        <is>
          <t>https://www.youtube.com/results?search_query=The+correct+way+to+insert+and+remove+contact+lenses&amp;sp=EgQgAXAB</t>
        </is>
      </c>
    </row>
    <row r="14879" ht="25.5" customHeight="1">
      <c r="A14879" t="inlineStr">
        <is>
          <t>putting in contact lenses</t>
        </is>
      </c>
      <c r="B14879" t="inlineStr">
        <is>
          <t>Day in the life of a contact lens user</t>
        </is>
      </c>
      <c r="C14879"/>
      <c r="D14879"/>
      <c r="E14879" t="inlineStr">
        <is>
          <t>https://www.youtube.com/results?search_query=Day+in+the+life+of+a+contact+lens+user&amp;sp=EgQgAXAB</t>
        </is>
      </c>
    </row>
    <row r="14880" ht="25.5" customHeight="1">
      <c r="A14880" t="inlineStr">
        <is>
          <t>putting in contact lenses</t>
        </is>
      </c>
      <c r="B14880" t="inlineStr">
        <is>
          <t>Common mistakes when putting in contact lenses</t>
        </is>
      </c>
      <c r="C14880"/>
      <c r="D14880"/>
      <c r="E14880" t="inlineStr">
        <is>
          <t>https://www.youtube.com/results?search_query=Common+mistakes+when+putting+in+contact+lenses&amp;sp=EgQgAXAB</t>
        </is>
      </c>
    </row>
    <row r="14881" ht="25.5" customHeight="1">
      <c r="A14881" t="inlineStr">
        <is>
          <t>putting in contact lenses</t>
        </is>
      </c>
      <c r="B14881" t="inlineStr">
        <is>
          <t>Comfortable and easy ways to put in contact lenses</t>
        </is>
      </c>
      <c r="C14881"/>
      <c r="D14881"/>
      <c r="E14881" t="inlineStr">
        <is>
          <t>https://www.youtube.com/results?search_query=Comfortable+and+easy+ways+to+put+in+contact+lenses&amp;sp=EgQgAXAB</t>
        </is>
      </c>
    </row>
    <row r="14882" ht="25.5" customHeight="1">
      <c r="A14882" t="inlineStr">
        <is>
          <t>putting in contact lenses</t>
        </is>
      </c>
      <c r="B14882" t="inlineStr">
        <is>
          <t>Tutorial on how to put in hard contact lenses</t>
        </is>
      </c>
      <c r="C14882"/>
      <c r="D14882"/>
      <c r="E14882" t="inlineStr">
        <is>
          <t>https://www.youtube.com/results?search_query=Tutorial+on+how+to+put+in+hard+contact+lenses&amp;sp=EgQgAXAB</t>
        </is>
      </c>
    </row>
    <row r="14883" ht="25.5" customHeight="1">
      <c r="A14883" t="inlineStr">
        <is>
          <t>putting in contact lenses</t>
        </is>
      </c>
      <c r="B14883" t="inlineStr">
        <is>
          <t>Advice from optometrists on best practices for handling contact lenses</t>
        </is>
      </c>
      <c r="C14883"/>
      <c r="D14883"/>
      <c r="E14883" t="inlineStr">
        <is>
          <t>https://www.youtube.com/results?search_query=Advice+from+optometrists+on+best+practices+for+handling+contact+lenses&amp;sp=EgQgAXAB</t>
        </is>
      </c>
    </row>
    <row r="14884" ht="25.5" customHeight="1">
      <c r="A14884" t="inlineStr">
        <is>
          <t>swinging on something</t>
        </is>
      </c>
      <c r="B14884" t="inlineStr">
        <is>
          <t>How to perfect your swing on a swing set</t>
        </is>
      </c>
      <c r="C14884"/>
      <c r="D14884"/>
      <c r="E14884" t="inlineStr">
        <is>
          <t>https://www.youtube.com/results?search_query=How+to+perfect+your+swing+on+a+swing+set&amp;sp=EgQgAXAB</t>
        </is>
      </c>
    </row>
    <row r="14885" ht="25.5" customHeight="1">
      <c r="A14885" t="inlineStr">
        <is>
          <t>swinging on something</t>
        </is>
      </c>
      <c r="B14885" t="inlineStr">
        <is>
          <t>Best technique for swinging on a trapeze</t>
        </is>
      </c>
      <c r="C14885"/>
      <c r="D14885"/>
      <c r="E14885" t="inlineStr">
        <is>
          <t>https://www.youtube.com/results?search_query=Best+technique+for+swinging+on+a+trapeze&amp;sp=EgQgAXAB</t>
        </is>
      </c>
    </row>
    <row r="14886" ht="25.5" customHeight="1">
      <c r="A14886" t="inlineStr">
        <is>
          <t>swinging on something</t>
        </is>
      </c>
      <c r="B14886" t="inlineStr">
        <is>
          <t>Proper way to swing on gymnastic rings</t>
        </is>
      </c>
      <c r="C14886"/>
      <c r="D14886"/>
      <c r="E14886" t="inlineStr">
        <is>
          <t>https://www.youtube.com/results?search_query=Proper+way+to+swing+on+gymnastic+rings&amp;sp=EgQgAXAB</t>
        </is>
      </c>
    </row>
    <row r="14887" ht="25.5" customHeight="1">
      <c r="A14887" t="inlineStr">
        <is>
          <t>swinging on something</t>
        </is>
      </c>
      <c r="B14887" t="inlineStr">
        <is>
          <t>Safety measures while swinging on a rope swing</t>
        </is>
      </c>
      <c r="C14887"/>
      <c r="D14887"/>
      <c r="E14887" t="inlineStr">
        <is>
          <t>https://www.youtube.com/results?search_query=Safety+measures+while+swinging+on+a+rope+swing&amp;sp=EgQgAXAB</t>
        </is>
      </c>
    </row>
    <row r="14888" ht="25.5" customHeight="1">
      <c r="A14888" t="inlineStr">
        <is>
          <t>swinging on something</t>
        </is>
      </c>
      <c r="B14888" t="inlineStr">
        <is>
          <t>Day in the life of a professional aerial swing artist</t>
        </is>
      </c>
      <c r="C14888"/>
      <c r="D14888"/>
      <c r="E14888" t="inlineStr">
        <is>
          <t>https://www.youtube.com/results?search_query=Day+in+the+life+of+a+professional+aerial+swing+artist&amp;sp=EgQgAXAB</t>
        </is>
      </c>
    </row>
    <row r="14889" ht="25.5" customHeight="1">
      <c r="A14889" t="inlineStr">
        <is>
          <t>swinging on something</t>
        </is>
      </c>
      <c r="B14889" t="inlineStr">
        <is>
          <t>Tips on swinging on a hang glider</t>
        </is>
      </c>
      <c r="C14889"/>
      <c r="D14889"/>
      <c r="E14889" t="inlineStr">
        <is>
          <t>https://www.youtube.com/results?search_query=Tips+on+swinging+on+a+hang+glider&amp;sp=EgQgAXAB</t>
        </is>
      </c>
    </row>
    <row r="14890" ht="25.5" customHeight="1">
      <c r="A14890" t="inlineStr">
        <is>
          <t>swinging on something</t>
        </is>
      </c>
      <c r="B14890" t="inlineStr">
        <is>
          <t>Mastering the art of swinging on a hammock</t>
        </is>
      </c>
      <c r="C14890"/>
      <c r="D14890"/>
      <c r="E14890" t="inlineStr">
        <is>
          <t>https://www.youtube.com/results?search_query=Mastering+the+art+of+swinging+on+a+hammock&amp;sp=EgQgAXAB</t>
        </is>
      </c>
    </row>
    <row r="14891" ht="25.5" customHeight="1">
      <c r="A14891" t="inlineStr">
        <is>
          <t>swinging on something</t>
        </is>
      </c>
      <c r="B14891" t="inlineStr">
        <is>
          <t>How professional golfers swing</t>
        </is>
      </c>
      <c r="C14891"/>
      <c r="D14891"/>
      <c r="E14891" t="inlineStr">
        <is>
          <t>https://www.youtube.com/results?search_query=How+professional+golfers+swing&amp;sp=EgQgAXAB</t>
        </is>
      </c>
    </row>
    <row r="14892" ht="25.5" customHeight="1">
      <c r="A14892" t="inlineStr">
        <is>
          <t>swinging on something</t>
        </is>
      </c>
      <c r="B14892" t="inlineStr">
        <is>
          <t>Physics behind swinging on a pendulum</t>
        </is>
      </c>
      <c r="C14892"/>
      <c r="D14892"/>
      <c r="E14892" t="inlineStr">
        <is>
          <t>https://www.youtube.com/results?search_query=Physics+behind+swinging+on+a+pendulum&amp;sp=EgQgAXAB</t>
        </is>
      </c>
    </row>
    <row r="14893" ht="25.5" customHeight="1">
      <c r="A14893" t="inlineStr">
        <is>
          <t>swinging on something</t>
        </is>
      </c>
      <c r="B14893" t="inlineStr">
        <is>
          <t>World's scariest swing experiences travel vlog</t>
        </is>
      </c>
      <c r="C14893"/>
      <c r="D14893"/>
      <c r="E14893" t="inlineStr">
        <is>
          <t>https://www.youtube.com/results?search_query=World's+scariest+swing+experiences+travel+vlog&amp;sp=EgQgAXAB</t>
        </is>
      </c>
    </row>
    <row r="14894" ht="25.5" customHeight="1">
      <c r="A14894" t="inlineStr">
        <is>
          <t>putting on mascara</t>
        </is>
      </c>
      <c r="B14894" t="inlineStr">
        <is>
          <t>How to apply mascara for beginners</t>
        </is>
      </c>
      <c r="C14894"/>
      <c r="D14894"/>
      <c r="E14894" t="inlineStr">
        <is>
          <t>https://www.youtube.com/results?search_query=How+to+apply+mascara+for+beginners&amp;sp=EgQgAXAB</t>
        </is>
      </c>
    </row>
    <row r="14895" ht="25.5" customHeight="1">
      <c r="A14895" t="inlineStr">
        <is>
          <t>putting on mascara</t>
        </is>
      </c>
      <c r="B14895" t="inlineStr">
        <is>
          <t>Best technique for applying mascara</t>
        </is>
      </c>
      <c r="C14895"/>
      <c r="D14895"/>
      <c r="E14895" t="inlineStr">
        <is>
          <t>https://www.youtube.com/results?search_query=Best+technique+for+applying+mascara&amp;sp=EgQgAXAB</t>
        </is>
      </c>
    </row>
    <row r="14896" ht="25.5" customHeight="1">
      <c r="A14896" t="inlineStr">
        <is>
          <t>putting on mascara</t>
        </is>
      </c>
      <c r="B14896" t="inlineStr">
        <is>
          <t>Putting on mascara tutorial</t>
        </is>
      </c>
      <c r="C14896"/>
      <c r="D14896"/>
      <c r="E14896" t="inlineStr">
        <is>
          <t>https://www.youtube.com/results?search_query=Putting+on+mascara+tutorial&amp;sp=EgQgAXAB</t>
        </is>
      </c>
    </row>
    <row r="14897" ht="25.5" customHeight="1">
      <c r="A14897" t="inlineStr">
        <is>
          <t>putting on mascara</t>
        </is>
      </c>
      <c r="B14897" t="inlineStr">
        <is>
          <t>Day in the life of a makeup artist: Applying mascara</t>
        </is>
      </c>
      <c r="C14897"/>
      <c r="D14897"/>
      <c r="E14897" t="inlineStr">
        <is>
          <t>https://www.youtube.com/results?search_query=Day+in+the+life+of+a+makeup+artist:+Applying+mascara&amp;sp=EgQgAXAB</t>
        </is>
      </c>
    </row>
    <row r="14898" ht="25.5" customHeight="1">
      <c r="A14898" t="inlineStr">
        <is>
          <t>putting on mascara</t>
        </is>
      </c>
      <c r="B14898" t="inlineStr">
        <is>
          <t>Tips for flawless mascara application</t>
        </is>
      </c>
      <c r="C14898"/>
      <c r="D14898"/>
      <c r="E14898" t="inlineStr">
        <is>
          <t>https://www.youtube.com/results?search_query=Tips+for+flawless+mascara+application&amp;sp=EgQgAXAB</t>
        </is>
      </c>
    </row>
    <row r="14899" ht="25.5" customHeight="1">
      <c r="A14899" t="inlineStr">
        <is>
          <t>putting on mascara</t>
        </is>
      </c>
      <c r="B14899" t="inlineStr">
        <is>
          <t>Most common mascara application mistakes</t>
        </is>
      </c>
      <c r="C14899"/>
      <c r="D14899"/>
      <c r="E14899" t="inlineStr">
        <is>
          <t>https://www.youtube.com/results?search_query=Most+common+mascara+application+mistakes&amp;sp=EgQgAXAB</t>
        </is>
      </c>
    </row>
    <row r="14900" ht="25.5" customHeight="1">
      <c r="A14900" t="inlineStr">
        <is>
          <t>putting on mascara</t>
        </is>
      </c>
      <c r="B14900" t="inlineStr">
        <is>
          <t>Professional tricks for putting on mascara</t>
        </is>
      </c>
      <c r="C14900"/>
      <c r="D14900"/>
      <c r="E14900" t="inlineStr">
        <is>
          <t>https://www.youtube.com/results?search_query=Professional+tricks+for+putting+on+mascara&amp;sp=EgQgAXAB</t>
        </is>
      </c>
    </row>
    <row r="14901" ht="25.5" customHeight="1">
      <c r="A14901" t="inlineStr">
        <is>
          <t>putting on mascara</t>
        </is>
      </c>
      <c r="B14901" t="inlineStr">
        <is>
          <t>Demonstration of applying mascara correctly</t>
        </is>
      </c>
      <c r="C14901"/>
      <c r="D14901"/>
      <c r="E14901" t="inlineStr">
        <is>
          <t>https://www.youtube.com/results?search_query=Demonstration+of+applying+mascara+correctly&amp;sp=EgQgAXAB</t>
        </is>
      </c>
    </row>
    <row r="14902" ht="25.5" customHeight="1">
      <c r="A14902" t="inlineStr">
        <is>
          <t>putting on mascara</t>
        </is>
      </c>
      <c r="B14902" t="inlineStr">
        <is>
          <t>Choosing the right mascara and how to apply it</t>
        </is>
      </c>
      <c r="C14902"/>
      <c r="D14902"/>
      <c r="E14902" t="inlineStr">
        <is>
          <t>https://www.youtube.com/results?search_query=Choosing+the+right+mascara+and+how+to+apply+it&amp;sp=EgQgAXAB</t>
        </is>
      </c>
    </row>
    <row r="14903" ht="25.5" customHeight="1">
      <c r="A14903" t="inlineStr">
        <is>
          <t>putting on mascara</t>
        </is>
      </c>
      <c r="B14903" t="inlineStr">
        <is>
          <t>Step by step guide to putting on mascara</t>
        </is>
      </c>
      <c r="C14903"/>
      <c r="D14903"/>
      <c r="E14903" t="inlineStr">
        <is>
          <t>https://www.youtube.com/results?search_query=Step+by+step+guide+to+putting+on+mascara&amp;sp=EgQgAXAB</t>
        </is>
      </c>
    </row>
    <row r="14904" ht="25.5" customHeight="1">
      <c r="A14904" t="inlineStr">
        <is>
          <t>raising eyebrows</t>
        </is>
      </c>
      <c r="B14904" t="inlineStr">
        <is>
          <t>How to raise eyebrows quickly and easily tutorial</t>
        </is>
      </c>
      <c r="C14904"/>
      <c r="D14904"/>
      <c r="E14904" t="inlineStr">
        <is>
          <t>https://www.youtube.com/results?search_query=How+to+raise+eyebrows+quickly+and+easily+tutorial&amp;sp=EgQgAXAB</t>
        </is>
      </c>
    </row>
    <row r="14905" ht="25.5" customHeight="1">
      <c r="A14905" t="inlineStr">
        <is>
          <t>raising eyebrows</t>
        </is>
      </c>
      <c r="B14905" t="inlineStr">
        <is>
          <t>Benefits of raising your eyebrows</t>
        </is>
      </c>
      <c r="C14905"/>
      <c r="D14905"/>
      <c r="E14905" t="inlineStr">
        <is>
          <t>https://www.youtube.com/results?search_query=Benefits+of+raising+your+eyebrows&amp;sp=EgQgAXAB</t>
        </is>
      </c>
    </row>
    <row r="14906" ht="25.5" customHeight="1">
      <c r="A14906" t="inlineStr">
        <is>
          <t>raising eyebrows</t>
        </is>
      </c>
      <c r="B14906" t="inlineStr">
        <is>
          <t>Day in the life of a facial expression model: raising eyebrows</t>
        </is>
      </c>
      <c r="C14906"/>
      <c r="D14906"/>
      <c r="E14906" t="inlineStr">
        <is>
          <t>https://www.youtube.com/results?search_query=Day+in+the+life+of+a+facial+expression+model:+raising+eyebrows&amp;sp=EgQgAXAB</t>
        </is>
      </c>
    </row>
    <row r="14907" ht="25.5" customHeight="1">
      <c r="A14907" t="inlineStr">
        <is>
          <t>raising eyebrows</t>
        </is>
      </c>
      <c r="B14907" t="inlineStr">
        <is>
          <t>Best techniques to raise eyebrows: Stepbystep guide</t>
        </is>
      </c>
      <c r="C14907"/>
      <c r="D14907"/>
      <c r="E14907" t="inlineStr">
        <is>
          <t>https://www.youtube.com/results?search_query=Best+techniques+to+raise+eyebrows:+Stepbystep+guide&amp;sp=EgQgAXAB</t>
        </is>
      </c>
    </row>
    <row r="14908" ht="25.5" customHeight="1">
      <c r="A14908" t="inlineStr">
        <is>
          <t>raising eyebrows</t>
        </is>
      </c>
      <c r="B14908" t="inlineStr">
        <is>
          <t>Animated tutorial on eyebrow raising</t>
        </is>
      </c>
      <c r="C14908"/>
      <c r="D14908"/>
      <c r="E14908" t="inlineStr">
        <is>
          <t>https://www.youtube.com/results?search_query=Animated+tutorial+on+eyebrow+raising&amp;sp=EgQgAXAB</t>
        </is>
      </c>
    </row>
    <row r="14909" ht="25.5" customHeight="1">
      <c r="A14909" t="inlineStr">
        <is>
          <t>raising eyebrows</t>
        </is>
      </c>
      <c r="B14909" t="inlineStr">
        <is>
          <t>Tips on muscle control for raising eyebrows</t>
        </is>
      </c>
      <c r="C14909"/>
      <c r="D14909"/>
      <c r="E14909" t="inlineStr">
        <is>
          <t>https://www.youtube.com/results?search_query=Tips+on+muscle+control+for+raising+eyebrows&amp;sp=EgQgAXAB</t>
        </is>
      </c>
    </row>
    <row r="14910" ht="25.5" customHeight="1">
      <c r="A14910" t="inlineStr">
        <is>
          <t>raising eyebrows</t>
        </is>
      </c>
      <c r="B14910" t="inlineStr">
        <is>
          <t>Practicing facial expressions: Raising eyebrows tutorial</t>
        </is>
      </c>
      <c r="C14910"/>
      <c r="D14910"/>
      <c r="E14910" t="inlineStr">
        <is>
          <t>https://www.youtube.com/results?search_query=Practicing+facial+expressions:+Raising+eyebrows+tutorial&amp;sp=EgQgAXAB</t>
        </is>
      </c>
    </row>
    <row r="14911" ht="25.5" customHeight="1">
      <c r="A14911" t="inlineStr">
        <is>
          <t>raising eyebrows</t>
        </is>
      </c>
      <c r="B14911" t="inlineStr">
        <is>
          <t>Raising eyebrows  facial expression tutorials</t>
        </is>
      </c>
      <c r="C14911"/>
      <c r="D14911"/>
      <c r="E14911" t="inlineStr">
        <is>
          <t>https://www.youtube.com/results?search_query=Raising+eyebrows++facial+expression+tutorials&amp;sp=EgQgAXAB</t>
        </is>
      </c>
    </row>
    <row r="14912" ht="25.5" customHeight="1">
      <c r="A14912" t="inlineStr">
        <is>
          <t>raising eyebrows</t>
        </is>
      </c>
      <c r="B14912" t="inlineStr">
        <is>
          <t>Master the art of raising eyebrows: Comprehensive guide</t>
        </is>
      </c>
      <c r="C14912"/>
      <c r="D14912"/>
      <c r="E14912" t="inlineStr">
        <is>
          <t>https://www.youtube.com/results?search_query=Master+the+art+of+raising+eyebrows:+Comprehensive+guide&amp;sp=EgQgAXAB</t>
        </is>
      </c>
    </row>
    <row r="14913" ht="25.5" customHeight="1">
      <c r="A14913" t="inlineStr">
        <is>
          <t>raising eyebrows</t>
        </is>
      </c>
      <c r="B14913" t="inlineStr">
        <is>
          <t>How to exercise eyebrow muscles: raising and lowering eyebrows</t>
        </is>
      </c>
      <c r="C14913"/>
      <c r="D14913"/>
      <c r="E14913" t="inlineStr">
        <is>
          <t>https://www.youtube.com/results?search_query=How+to+exercise+eyebrow+muscles:+raising+and+lowering+eyebrows&amp;sp=EgQgAXAB</t>
        </is>
      </c>
    </row>
    <row r="14914" ht="25.5" customHeight="1">
      <c r="A14914" t="inlineStr">
        <is>
          <t>reading newspaper</t>
        </is>
      </c>
      <c r="B14914" t="inlineStr">
        <is>
          <t>How to read a newspaper effectively</t>
        </is>
      </c>
      <c r="C14914"/>
      <c r="D14914"/>
      <c r="E14914" t="inlineStr">
        <is>
          <t>https://www.youtube.com/results?search_query=How+to+read+a+newspaper+effectively&amp;sp=EgQgAXAB</t>
        </is>
      </c>
    </row>
    <row r="14915" ht="25.5" customHeight="1">
      <c r="A14915" t="inlineStr">
        <is>
          <t>reading newspaper</t>
        </is>
      </c>
      <c r="B14915" t="inlineStr">
        <is>
          <t>Techniques for quickly reading and understanding newspaper</t>
        </is>
      </c>
      <c r="C14915"/>
      <c r="D14915"/>
      <c r="E14915" t="inlineStr">
        <is>
          <t>https://www.youtube.com/results?search_query=Techniques+for+quickly+reading+and+understanding+newspaper&amp;sp=EgQgAXAB</t>
        </is>
      </c>
    </row>
    <row r="14916" ht="25.5" customHeight="1">
      <c r="A14916" t="inlineStr">
        <is>
          <t>reading newspaper</t>
        </is>
      </c>
      <c r="B14916" t="inlineStr">
        <is>
          <t>Tips for improving newspaper reading skills</t>
        </is>
      </c>
      <c r="C14916"/>
      <c r="D14916"/>
      <c r="E14916" t="inlineStr">
        <is>
          <t>https://www.youtube.com/results?search_query=Tips+for+improving+newspaper+reading+skills&amp;sp=EgQgAXAB</t>
        </is>
      </c>
    </row>
    <row r="14917" ht="25.5" customHeight="1">
      <c r="A14917" t="inlineStr">
        <is>
          <t>reading newspaper</t>
        </is>
      </c>
      <c r="B14917" t="inlineStr">
        <is>
          <t>Reading newspaper for beginners</t>
        </is>
      </c>
      <c r="C14917"/>
      <c r="D14917"/>
      <c r="E14917" t="inlineStr">
        <is>
          <t>https://www.youtube.com/results?search_query=Reading+newspaper+for+beginners&amp;sp=EgQgAXAB</t>
        </is>
      </c>
    </row>
    <row r="14918" ht="25.5" customHeight="1">
      <c r="A14918" t="inlineStr">
        <is>
          <t>reading newspaper</t>
        </is>
      </c>
      <c r="B14918" t="inlineStr">
        <is>
          <t>Day in the life of a newspaper reporter</t>
        </is>
      </c>
      <c r="C14918"/>
      <c r="D14918"/>
      <c r="E14918" t="inlineStr">
        <is>
          <t>https://www.youtube.com/results?search_query=Day+in+the+life+of+a+newspaper+reporter&amp;sp=EgQgAXAB</t>
        </is>
      </c>
    </row>
    <row r="14919" ht="25.5" customHeight="1">
      <c r="A14919" t="inlineStr">
        <is>
          <t>reading newspaper</t>
        </is>
      </c>
      <c r="B14919" t="inlineStr">
        <is>
          <t>Importance of reading newspaper daily</t>
        </is>
      </c>
      <c r="C14919"/>
      <c r="D14919"/>
      <c r="E14919" t="inlineStr">
        <is>
          <t>https://www.youtube.com/results?search_query=Importance+of+reading+newspaper+daily&amp;sp=EgQgAXAB</t>
        </is>
      </c>
    </row>
    <row r="14920" ht="25.5" customHeight="1">
      <c r="A14920" t="inlineStr">
        <is>
          <t>reading newspaper</t>
        </is>
      </c>
      <c r="B14920" t="inlineStr">
        <is>
          <t>Reading newspaper to improve English</t>
        </is>
      </c>
      <c r="C14920"/>
      <c r="D14920"/>
      <c r="E14920" t="inlineStr">
        <is>
          <t>https://www.youtube.com/results?search_query=Reading+newspaper+to+improve+English&amp;sp=EgQgAXAB</t>
        </is>
      </c>
    </row>
    <row r="14921" ht="25.5" customHeight="1">
      <c r="A14921" t="inlineStr">
        <is>
          <t>reading newspaper</t>
        </is>
      </c>
      <c r="B14921" t="inlineStr">
        <is>
          <t>Interactive newspaper reading session</t>
        </is>
      </c>
      <c r="C14921"/>
      <c r="D14921"/>
      <c r="E14921" t="inlineStr">
        <is>
          <t>https://www.youtube.com/results?search_query=Interactive+newspaper+reading+session&amp;sp=EgQgAXAB</t>
        </is>
      </c>
    </row>
    <row r="14922" ht="25.5" customHeight="1">
      <c r="A14922" t="inlineStr">
        <is>
          <t>reading newspaper</t>
        </is>
      </c>
      <c r="B14922" t="inlineStr">
        <is>
          <t>The art of reading a newspaper</t>
        </is>
      </c>
      <c r="C14922"/>
      <c r="D14922"/>
      <c r="E14922" t="inlineStr">
        <is>
          <t>https://www.youtube.com/results?search_query=The+art+of+reading+a+newspaper&amp;sp=EgQgAXAB</t>
        </is>
      </c>
    </row>
    <row r="14923" ht="25.5" customHeight="1">
      <c r="A14923" t="inlineStr">
        <is>
          <t>reading newspaper</t>
        </is>
      </c>
      <c r="B14923" t="inlineStr">
        <is>
          <t>Reading a newspaper from cover to cover</t>
        </is>
      </c>
      <c r="C14923"/>
      <c r="D14923"/>
      <c r="E14923" t="inlineStr">
        <is>
          <t>https://www.youtube.com/results?search_query=Reading+a+newspaper+from+cover+to+cover&amp;sp=EgQgAXAB</t>
        </is>
      </c>
    </row>
    <row r="14924" ht="25.5" customHeight="1">
      <c r="A14924" t="inlineStr">
        <is>
          <t>making a cake</t>
        </is>
      </c>
      <c r="B14924" t="inlineStr">
        <is>
          <t>How to make a cake for beginners</t>
        </is>
      </c>
      <c r="C14924"/>
      <c r="D14924"/>
      <c r="E14924" t="inlineStr">
        <is>
          <t>https://www.youtube.com/results?search_query=How+to+make+a+cake+for+beginners&amp;sp=EgQgAXAB</t>
        </is>
      </c>
    </row>
    <row r="14925" ht="25.5" customHeight="1">
      <c r="A14925" t="inlineStr">
        <is>
          <t>making a cake</t>
        </is>
      </c>
      <c r="B14925" t="inlineStr">
        <is>
          <t>Easy homemade cake recipes</t>
        </is>
      </c>
      <c r="C14925"/>
      <c r="D14925"/>
      <c r="E14925" t="inlineStr">
        <is>
          <t>https://www.youtube.com/results?search_query=Easy+homemade+cake+recipes&amp;sp=EgQgAXAB</t>
        </is>
      </c>
    </row>
    <row r="14926" ht="25.5" customHeight="1">
      <c r="A14926" t="inlineStr">
        <is>
          <t>making a cake</t>
        </is>
      </c>
      <c r="B14926" t="inlineStr">
        <is>
          <t>Step by step guide to making a chocolate cake</t>
        </is>
      </c>
      <c r="C14926"/>
      <c r="D14926"/>
      <c r="E14926" t="inlineStr">
        <is>
          <t>https://www.youtube.com/results?search_query=Step+by+step+guide+to+making+a+chocolate+cake&amp;sp=EgQgAXAB</t>
        </is>
      </c>
    </row>
    <row r="14927" ht="25.5" customHeight="1">
      <c r="A14927" t="inlineStr">
        <is>
          <t>making a cake</t>
        </is>
      </c>
      <c r="B14927" t="inlineStr">
        <is>
          <t>Making a cake from scratch</t>
        </is>
      </c>
      <c r="C14927"/>
      <c r="D14927"/>
      <c r="E14927" t="inlineStr">
        <is>
          <t>https://www.youtube.com/results?search_query=Making+a+cake+from+scratch&amp;sp=EgQgAXAB</t>
        </is>
      </c>
    </row>
    <row r="14928" ht="25.5" customHeight="1">
      <c r="A14928" t="inlineStr">
        <is>
          <t>making a cake</t>
        </is>
      </c>
      <c r="B14928" t="inlineStr">
        <is>
          <t>Decorating a cake tutorial</t>
        </is>
      </c>
      <c r="C14928"/>
      <c r="D14928"/>
      <c r="E14928" t="inlineStr">
        <is>
          <t>https://www.youtube.com/results?search_query=Decorating+a+cake+tutorial&amp;sp=EgQgAXAB</t>
        </is>
      </c>
    </row>
    <row r="14929" ht="25.5" customHeight="1">
      <c r="A14929" t="inlineStr">
        <is>
          <t>making a cake</t>
        </is>
      </c>
      <c r="B14929" t="inlineStr">
        <is>
          <t>Baking a cake with kids</t>
        </is>
      </c>
      <c r="C14929"/>
      <c r="D14929"/>
      <c r="E14929" t="inlineStr">
        <is>
          <t>https://www.youtube.com/results?search_query=Baking+a+cake+with+kids&amp;sp=EgQgAXAB</t>
        </is>
      </c>
    </row>
    <row r="14930" ht="25.5" customHeight="1">
      <c r="A14930" t="inlineStr">
        <is>
          <t>making a cake</t>
        </is>
      </c>
      <c r="B14930" t="inlineStr">
        <is>
          <t>Tips and tricks for making a perfect cake</t>
        </is>
      </c>
      <c r="C14930"/>
      <c r="D14930"/>
      <c r="E14930" t="inlineStr">
        <is>
          <t>https://www.youtube.com/results?search_query=Tips+and+tricks+for+making+a+perfect+cake&amp;sp=EgQgAXAB</t>
        </is>
      </c>
    </row>
    <row r="14931" ht="25.5" customHeight="1">
      <c r="A14931" t="inlineStr">
        <is>
          <t>making a cake</t>
        </is>
      </c>
      <c r="B14931" t="inlineStr">
        <is>
          <t>Cake making techniques by professional bakers</t>
        </is>
      </c>
      <c r="C14931"/>
      <c r="D14931"/>
      <c r="E14931" t="inlineStr">
        <is>
          <t>https://www.youtube.com/results?search_query=Cake+making+techniques+by+professional+bakers&amp;sp=EgQgAXAB</t>
        </is>
      </c>
    </row>
    <row r="14932" ht="25.5" customHeight="1">
      <c r="A14932" t="inlineStr">
        <is>
          <t>making a cake</t>
        </is>
      </c>
      <c r="B14932" t="inlineStr">
        <is>
          <t>Making a vegan cake recipe</t>
        </is>
      </c>
      <c r="C14932"/>
      <c r="D14932"/>
      <c r="E14932" t="inlineStr">
        <is>
          <t>https://www.youtube.com/results?search_query=Making+a+vegan+cake+recipe&amp;sp=EgQgAXAB</t>
        </is>
      </c>
    </row>
    <row r="14933" ht="25.5" customHeight="1">
      <c r="A14933" t="inlineStr">
        <is>
          <t>making a cake</t>
        </is>
      </c>
      <c r="B14933" t="inlineStr">
        <is>
          <t>Day in the life of a cake baker</t>
        </is>
      </c>
      <c r="C14933"/>
      <c r="D14933"/>
      <c r="E14933" t="inlineStr">
        <is>
          <t>https://www.youtube.com/results?search_query=Day+in+the+life+of+a+cake+baker&amp;sp=EgQgAXAB</t>
        </is>
      </c>
    </row>
    <row r="14934" ht="25.5" customHeight="1">
      <c r="A14934" t="inlineStr">
        <is>
          <t>riding camel</t>
        </is>
      </c>
      <c r="B14934" t="inlineStr">
        <is>
          <t>How to ride a camel for beginners</t>
        </is>
      </c>
      <c r="C14934"/>
      <c r="D14934"/>
      <c r="E14934" t="inlineStr">
        <is>
          <t>https://www.youtube.com/results?search_query=How+to+ride+a+camel+for+beginners&amp;sp=EgQgAXAB</t>
        </is>
      </c>
    </row>
    <row r="14935" ht="25.5" customHeight="1">
      <c r="A14935" t="inlineStr">
        <is>
          <t>riding camel</t>
        </is>
      </c>
      <c r="B14935" t="inlineStr">
        <is>
          <t>Day in the life of a camel rider</t>
        </is>
      </c>
      <c r="C14935"/>
      <c r="D14935"/>
      <c r="E14935" t="inlineStr">
        <is>
          <t>https://www.youtube.com/results?search_query=Day+in+the+life+of+a+camel+rider&amp;sp=EgQgAXAB</t>
        </is>
      </c>
    </row>
    <row r="14936" ht="25.5" customHeight="1">
      <c r="A14936" t="inlineStr">
        <is>
          <t>riding camel</t>
        </is>
      </c>
      <c r="B14936" t="inlineStr">
        <is>
          <t>Techniques for properly riding a camel</t>
        </is>
      </c>
      <c r="C14936"/>
      <c r="D14936"/>
      <c r="E14936" t="inlineStr">
        <is>
          <t>https://www.youtube.com/results?search_query=Techniques+for+properly+riding+a+camel&amp;sp=EgQgAXAB</t>
        </is>
      </c>
    </row>
    <row r="14937" ht="25.5" customHeight="1">
      <c r="A14937" t="inlineStr">
        <is>
          <t>riding camel</t>
        </is>
      </c>
      <c r="B14937" t="inlineStr">
        <is>
          <t>Tips and tricks for camel riding</t>
        </is>
      </c>
      <c r="C14937"/>
      <c r="D14937"/>
      <c r="E14937" t="inlineStr">
        <is>
          <t>https://www.youtube.com/results?search_query=Tips+and+tricks+for+camel+riding&amp;sp=EgQgAXAB</t>
        </is>
      </c>
    </row>
    <row r="14938" ht="25.5" customHeight="1">
      <c r="A14938" t="inlineStr">
        <is>
          <t>riding camel</t>
        </is>
      </c>
      <c r="B14938" t="inlineStr">
        <is>
          <t>Camel riding tutorial for firsttimers</t>
        </is>
      </c>
      <c r="C14938"/>
      <c r="D14938"/>
      <c r="E14938" t="inlineStr">
        <is>
          <t>https://www.youtube.com/results?search_query=Camel+riding+tutorial+for+firsttimers&amp;sp=EgQgAXAB</t>
        </is>
      </c>
    </row>
    <row r="14939" ht="25.5" customHeight="1">
      <c r="A14939" t="inlineStr">
        <is>
          <t>riding camel</t>
        </is>
      </c>
      <c r="B14939" t="inlineStr">
        <is>
          <t>Dos and don'ts when riding a camel</t>
        </is>
      </c>
      <c r="C14939"/>
      <c r="D14939"/>
      <c r="E14939" t="inlineStr">
        <is>
          <t>https://www.youtube.com/results?search_query=Dos+and+don'ts+when+riding+a+camel&amp;sp=EgQgAXAB</t>
        </is>
      </c>
    </row>
    <row r="14940" ht="25.5" customHeight="1">
      <c r="A14940" t="inlineStr">
        <is>
          <t>riding camel</t>
        </is>
      </c>
      <c r="B14940" t="inlineStr">
        <is>
          <t>Safety measures to consider when riding a camel</t>
        </is>
      </c>
      <c r="C14940"/>
      <c r="D14940"/>
      <c r="E14940" t="inlineStr">
        <is>
          <t>https://www.youtube.com/results?search_query=Safety+measures+to+consider+when+riding+a+camel&amp;sp=EgQgAXAB</t>
        </is>
      </c>
    </row>
    <row r="14941" ht="25.5" customHeight="1">
      <c r="A14941" t="inlineStr">
        <is>
          <t>riding camel</t>
        </is>
      </c>
      <c r="B14941" t="inlineStr">
        <is>
          <t>Proper posture and balance when riding a camel</t>
        </is>
      </c>
      <c r="C14941"/>
      <c r="D14941"/>
      <c r="E14941" t="inlineStr">
        <is>
          <t>https://www.youtube.com/results?search_query=Proper+posture+and+balance+when+riding+a+camel&amp;sp=EgQgAXAB</t>
        </is>
      </c>
    </row>
    <row r="14942" ht="25.5" customHeight="1">
      <c r="A14942" t="inlineStr">
        <is>
          <t>riding camel</t>
        </is>
      </c>
      <c r="B14942" t="inlineStr">
        <is>
          <t>10 things you need to know about camel riding</t>
        </is>
      </c>
      <c r="C14942"/>
      <c r="D14942"/>
      <c r="E14942" t="inlineStr">
        <is>
          <t>https://www.youtube.com/results?search_query=10+things+you+need+to+know+about+camel+riding&amp;sp=EgQgAXAB</t>
        </is>
      </c>
    </row>
    <row r="14943" ht="25.5" customHeight="1">
      <c r="A14943" t="inlineStr">
        <is>
          <t>riding camel</t>
        </is>
      </c>
      <c r="B14943" t="inlineStr">
        <is>
          <t>Experience of camel riding in the desert</t>
        </is>
      </c>
      <c r="C14943"/>
      <c r="D14943"/>
      <c r="E14943" t="inlineStr">
        <is>
          <t>https://www.youtube.com/results?search_query=Experience+of+camel+riding+in+the+desert&amp;sp=EgQgAXAB</t>
        </is>
      </c>
    </row>
    <row r="14944" ht="25.5" customHeight="1">
      <c r="A14944" t="inlineStr">
        <is>
          <t>trail riding</t>
        </is>
      </c>
      <c r="B14944" t="inlineStr">
        <is>
          <t>How to start trail riding</t>
        </is>
      </c>
      <c r="C14944"/>
      <c r="D14944"/>
      <c r="E14944" t="inlineStr">
        <is>
          <t>https://www.youtube.com/results?search_query=How+to+start+trail+riding&amp;sp=EgQgAXAB</t>
        </is>
      </c>
    </row>
    <row r="14945" ht="25.5" customHeight="1">
      <c r="A14945" t="inlineStr">
        <is>
          <t>trail riding</t>
        </is>
      </c>
      <c r="B14945" t="inlineStr">
        <is>
          <t>Day in the life of a professional trail rider</t>
        </is>
      </c>
      <c r="C14945"/>
      <c r="D14945"/>
      <c r="E14945" t="inlineStr">
        <is>
          <t>https://www.youtube.com/results?search_query=Day+in+the+life+of+a+professional+trail+rider&amp;sp=EgQgAXAB</t>
        </is>
      </c>
    </row>
    <row r="14946" ht="25.5" customHeight="1">
      <c r="A14946" t="inlineStr">
        <is>
          <t>trail riding</t>
        </is>
      </c>
      <c r="B14946" t="inlineStr">
        <is>
          <t>Guide to trail riding for beginners</t>
        </is>
      </c>
      <c r="C14946"/>
      <c r="D14946"/>
      <c r="E14946" t="inlineStr">
        <is>
          <t>https://www.youtube.com/results?search_query=Guide+to+trail+riding+for+beginners&amp;sp=EgQgAXAB</t>
        </is>
      </c>
    </row>
    <row r="14947" ht="25.5" customHeight="1">
      <c r="A14947" t="inlineStr">
        <is>
          <t>trail riding</t>
        </is>
      </c>
      <c r="B14947" t="inlineStr">
        <is>
          <t>Tips for trail riding</t>
        </is>
      </c>
      <c r="C14947"/>
      <c r="D14947"/>
      <c r="E14947" t="inlineStr">
        <is>
          <t>https://www.youtube.com/results?search_query=Tips+for+trail+riding&amp;sp=EgQgAXAB</t>
        </is>
      </c>
    </row>
    <row r="14948" ht="25.5" customHeight="1">
      <c r="A14948" t="inlineStr">
        <is>
          <t>trail riding</t>
        </is>
      </c>
      <c r="B14948" t="inlineStr">
        <is>
          <t>Safety measures during trail riding</t>
        </is>
      </c>
      <c r="C14948"/>
      <c r="D14948"/>
      <c r="E14948" t="inlineStr">
        <is>
          <t>https://www.youtube.com/results?search_query=Safety+measures+during+trail+riding&amp;sp=EgQgAXAB</t>
        </is>
      </c>
    </row>
    <row r="14949" ht="25.5" customHeight="1">
      <c r="A14949" t="inlineStr">
        <is>
          <t>trail riding</t>
        </is>
      </c>
      <c r="B14949" t="inlineStr">
        <is>
          <t>Best trails for riding in the world</t>
        </is>
      </c>
      <c r="C14949"/>
      <c r="D14949"/>
      <c r="E14949" t="inlineStr">
        <is>
          <t>https://www.youtube.com/results?search_query=Best+trails+for+riding+in+the+world&amp;sp=EgQgAXAB</t>
        </is>
      </c>
    </row>
    <row r="14950" ht="25.5" customHeight="1">
      <c r="A14950" t="inlineStr">
        <is>
          <t>trail riding</t>
        </is>
      </c>
      <c r="B14950" t="inlineStr">
        <is>
          <t>Trail riding with horses</t>
        </is>
      </c>
      <c r="C14950"/>
      <c r="D14950"/>
      <c r="E14950" t="inlineStr">
        <is>
          <t>https://www.youtube.com/results?search_query=Trail+riding+with+horses&amp;sp=EgQgAXAB</t>
        </is>
      </c>
    </row>
    <row r="14951" ht="25.5" customHeight="1">
      <c r="A14951" t="inlineStr">
        <is>
          <t>trail riding</t>
        </is>
      </c>
      <c r="B14951" t="inlineStr">
        <is>
          <t>Mountain bike trail riding: techniques</t>
        </is>
      </c>
      <c r="C14951"/>
      <c r="D14951"/>
      <c r="E14951" t="inlineStr">
        <is>
          <t>https://www.youtube.com/results?search_query=Mountain+bike+trail+riding:+techniques&amp;sp=EgQgAXAB</t>
        </is>
      </c>
    </row>
    <row r="14952" ht="25.5" customHeight="1">
      <c r="A14952" t="inlineStr">
        <is>
          <t>trail riding</t>
        </is>
      </c>
      <c r="B14952" t="inlineStr">
        <is>
          <t>Advanced skills for trail riding</t>
        </is>
      </c>
      <c r="C14952"/>
      <c r="D14952"/>
      <c r="E14952" t="inlineStr">
        <is>
          <t>https://www.youtube.com/results?search_query=Advanced+skills+for+trail+riding&amp;sp=EgQgAXAB</t>
        </is>
      </c>
    </row>
    <row r="14953" ht="25.5" customHeight="1">
      <c r="A14953" t="inlineStr">
        <is>
          <t>trail riding</t>
        </is>
      </c>
      <c r="B14953" t="inlineStr">
        <is>
          <t>Documentary on trail riding</t>
        </is>
      </c>
      <c r="C14953"/>
      <c r="D14953"/>
      <c r="E14953" t="inlineStr">
        <is>
          <t>https://www.youtube.com/results?search_query=Documentary+on+trail+riding&amp;sp=EgQgAXAB</t>
        </is>
      </c>
    </row>
    <row r="14954" ht="25.5" customHeight="1">
      <c r="A14954" t="inlineStr">
        <is>
          <t>riding scooter</t>
        </is>
      </c>
      <c r="B14954" t="inlineStr">
        <is>
          <t>How to ride a scooter for beginners</t>
        </is>
      </c>
      <c r="C14954"/>
      <c r="D14954"/>
      <c r="E14954" t="inlineStr">
        <is>
          <t>https://www.youtube.com/results?search_query=How+to+ride+a+scooter+for+beginners&amp;sp=EgQgAXAB</t>
        </is>
      </c>
    </row>
    <row r="14955" ht="25.5" customHeight="1">
      <c r="A14955" t="inlineStr">
        <is>
          <t>riding scooter</t>
        </is>
      </c>
      <c r="B14955" t="inlineStr">
        <is>
          <t>Scooter riding tricks tutorial</t>
        </is>
      </c>
      <c r="C14955"/>
      <c r="D14955"/>
      <c r="E14955" t="inlineStr">
        <is>
          <t>https://www.youtube.com/results?search_query=Scooter+riding+tricks+tutorial&amp;sp=EgQgAXAB</t>
        </is>
      </c>
    </row>
    <row r="14956" ht="25.5" customHeight="1">
      <c r="A14956" t="inlineStr">
        <is>
          <t>riding scooter</t>
        </is>
      </c>
      <c r="B14956" t="inlineStr">
        <is>
          <t>Day in the life of a professional scooter rider</t>
        </is>
      </c>
      <c r="C14956"/>
      <c r="D14956"/>
      <c r="E14956" t="inlineStr">
        <is>
          <t>https://www.youtube.com/results?search_query=Day+in+the+life+of+a+professional+scooter+rider&amp;sp=EgQgAXAB</t>
        </is>
      </c>
    </row>
    <row r="14957" ht="25.5" customHeight="1">
      <c r="A14957" t="inlineStr">
        <is>
          <t>riding scooter</t>
        </is>
      </c>
      <c r="B14957" t="inlineStr">
        <is>
          <t>Mastering scooter riding skills</t>
        </is>
      </c>
      <c r="C14957"/>
      <c r="D14957"/>
      <c r="E14957" t="inlineStr">
        <is>
          <t>https://www.youtube.com/results?search_query=Mastering+scooter+riding+skills&amp;sp=EgQgAXAB</t>
        </is>
      </c>
    </row>
    <row r="14958" ht="25.5" customHeight="1">
      <c r="A14958" t="inlineStr">
        <is>
          <t>riding scooter</t>
        </is>
      </c>
      <c r="B14958" t="inlineStr">
        <is>
          <t>Safety tips for riding scooter</t>
        </is>
      </c>
      <c r="C14958"/>
      <c r="D14958"/>
      <c r="E14958" t="inlineStr">
        <is>
          <t>https://www.youtube.com/results?search_query=Safety+tips+for+riding+scooter&amp;sp=EgQgAXAB</t>
        </is>
      </c>
    </row>
    <row r="14959" ht="25.5" customHeight="1">
      <c r="A14959" t="inlineStr">
        <is>
          <t>riding scooter</t>
        </is>
      </c>
      <c r="B14959" t="inlineStr">
        <is>
          <t>Guide to riding electric scooters</t>
        </is>
      </c>
      <c r="C14959"/>
      <c r="D14959"/>
      <c r="E14959" t="inlineStr">
        <is>
          <t>https://www.youtube.com/results?search_query=Guide+to+riding+electric+scooters&amp;sp=EgQgAXAB</t>
        </is>
      </c>
    </row>
    <row r="14960" ht="25.5" customHeight="1">
      <c r="A14960" t="inlineStr">
        <is>
          <t>riding scooter</t>
        </is>
      </c>
      <c r="B14960" t="inlineStr">
        <is>
          <t>Offroad scooter riding adventure</t>
        </is>
      </c>
      <c r="C14960"/>
      <c r="D14960"/>
      <c r="E14960" t="inlineStr">
        <is>
          <t>https://www.youtube.com/results?search_query=Offroad+scooter+riding+adventure&amp;sp=EgQgAXAB</t>
        </is>
      </c>
    </row>
    <row r="14961" ht="25.5" customHeight="1">
      <c r="A14961" t="inlineStr">
        <is>
          <t>riding scooter</t>
        </is>
      </c>
      <c r="B14961" t="inlineStr">
        <is>
          <t>Techniques to improve scooter riding</t>
        </is>
      </c>
      <c r="C14961"/>
      <c r="D14961"/>
      <c r="E14961" t="inlineStr">
        <is>
          <t>https://www.youtube.com/results?search_query=Techniques+to+improve+scooter+riding&amp;sp=EgQgAXAB</t>
        </is>
      </c>
    </row>
    <row r="14962" ht="25.5" customHeight="1">
      <c r="A14962" t="inlineStr">
        <is>
          <t>riding scooter</t>
        </is>
      </c>
      <c r="B14962" t="inlineStr">
        <is>
          <t>Riding a scooter in traffic: Dos and Don'ts</t>
        </is>
      </c>
      <c r="C14962"/>
      <c r="D14962"/>
      <c r="E14962" t="inlineStr">
        <is>
          <t>https://www.youtube.com/results?search_query=Riding+a+scooter+in+traffic:+Dos+and+Don'ts&amp;sp=EgQgAXAB</t>
        </is>
      </c>
    </row>
    <row r="14963" ht="25.5" customHeight="1">
      <c r="A14963" t="inlineStr">
        <is>
          <t>riding scooter</t>
        </is>
      </c>
      <c r="B14963" t="inlineStr">
        <is>
          <t>Experienced scooter rider's tips and tricks.</t>
        </is>
      </c>
      <c r="C14963"/>
      <c r="D14963"/>
      <c r="E14963" t="inlineStr">
        <is>
          <t>https://www.youtube.com/results?search_query=Experienced+scooter+rider's+tips+and+tricks.&amp;sp=EgQgAXAB</t>
        </is>
      </c>
    </row>
    <row r="14964" ht="25.5" customHeight="1">
      <c r="A14964" t="inlineStr">
        <is>
          <t>roasting marshmallows</t>
        </is>
      </c>
      <c r="B14964" t="inlineStr">
        <is>
          <t>How to roast marshmallows perfectly</t>
        </is>
      </c>
      <c r="C14964"/>
      <c r="D14964"/>
      <c r="E14964" t="inlineStr">
        <is>
          <t>https://www.youtube.com/results?search_query=How+to+roast+marshmallows+perfectly&amp;sp=EgQgAXAB</t>
        </is>
      </c>
    </row>
    <row r="14965" ht="25.5" customHeight="1">
      <c r="A14965" t="inlineStr">
        <is>
          <t>roasting marshmallows</t>
        </is>
      </c>
      <c r="B14965" t="inlineStr">
        <is>
          <t>Roasting marshmallows on open fire tutorial</t>
        </is>
      </c>
      <c r="C14965"/>
      <c r="D14965"/>
      <c r="E14965" t="inlineStr">
        <is>
          <t>https://www.youtube.com/results?search_query=Roasting+marshmallows+on+open+fire+tutorial&amp;sp=EgQgAXAB</t>
        </is>
      </c>
    </row>
    <row r="14966" ht="25.5" customHeight="1">
      <c r="A14966" t="inlineStr">
        <is>
          <t>roasting marshmallows</t>
        </is>
      </c>
      <c r="B14966" t="inlineStr">
        <is>
          <t>BBQ tips for roasting marshmallows</t>
        </is>
      </c>
      <c r="C14966"/>
      <c r="D14966"/>
      <c r="E14966" t="inlineStr">
        <is>
          <t>https://www.youtube.com/results?search_query=BBQ+tips+for+roasting+marshmallows&amp;sp=EgQgAXAB</t>
        </is>
      </c>
    </row>
    <row r="14967" ht="25.5" customHeight="1">
      <c r="A14967" t="inlineStr">
        <is>
          <t>roasting marshmallows</t>
        </is>
      </c>
      <c r="B14967" t="inlineStr">
        <is>
          <t>Beginners guide to roasting marshmallows</t>
        </is>
      </c>
      <c r="C14967"/>
      <c r="D14967"/>
      <c r="E14967" t="inlineStr">
        <is>
          <t>https://www.youtube.com/results?search_query=Beginners+guide+to+roasting+marshmallows&amp;sp=EgQgAXAB</t>
        </is>
      </c>
    </row>
    <row r="14968" ht="25.5" customHeight="1">
      <c r="A14968" t="inlineStr">
        <is>
          <t>roasting marshmallows</t>
        </is>
      </c>
      <c r="B14968" t="inlineStr">
        <is>
          <t>Day in the life of a marshmallow roaster</t>
        </is>
      </c>
      <c r="C14968"/>
      <c r="D14968"/>
      <c r="E14968" t="inlineStr">
        <is>
          <t>https://www.youtube.com/results?search_query=Day+in+the+life+of+a+marshmallow+roaster&amp;sp=EgQgAXAB</t>
        </is>
      </c>
    </row>
    <row r="14969" ht="25.5" customHeight="1">
      <c r="A14969" t="inlineStr">
        <is>
          <t>roasting marshmallows</t>
        </is>
      </c>
      <c r="B14969" t="inlineStr">
        <is>
          <t>Making s'mores with roasted marshmallows</t>
        </is>
      </c>
      <c r="C14969"/>
      <c r="D14969"/>
      <c r="E14969" t="inlineStr">
        <is>
          <t>https://www.youtube.com/results?search_query=Making+s'mores+with+roasted+marshmallows&amp;sp=EgQgAXAB</t>
        </is>
      </c>
    </row>
    <row r="14970" ht="25.5" customHeight="1">
      <c r="A14970" t="inlineStr">
        <is>
          <t>roasting marshmallows</t>
        </is>
      </c>
      <c r="B14970" t="inlineStr">
        <is>
          <t>Roasting marshmallows over a campfire</t>
        </is>
      </c>
      <c r="C14970"/>
      <c r="D14970"/>
      <c r="E14970" t="inlineStr">
        <is>
          <t>https://www.youtube.com/results?search_query=Roasting+marshmallows+over+a+campfire&amp;sp=EgQgAXAB</t>
        </is>
      </c>
    </row>
    <row r="14971" ht="25.5" customHeight="1">
      <c r="A14971" t="inlineStr">
        <is>
          <t>roasting marshmallows</t>
        </is>
      </c>
      <c r="B14971" t="inlineStr">
        <is>
          <t>Marshmallow roasting techniques and tips</t>
        </is>
      </c>
      <c r="C14971"/>
      <c r="D14971"/>
      <c r="E14971" t="inlineStr">
        <is>
          <t>https://www.youtube.com/results?search_query=Marshmallow+roasting+techniques+and+tips&amp;sp=EgQgAXAB</t>
        </is>
      </c>
    </row>
    <row r="14972" ht="25.5" customHeight="1">
      <c r="A14972" t="inlineStr">
        <is>
          <t>roasting marshmallows</t>
        </is>
      </c>
      <c r="B14972" t="inlineStr">
        <is>
          <t>DIY guide to roasting marshmallows at home</t>
        </is>
      </c>
      <c r="C14972"/>
      <c r="D14972"/>
      <c r="E14972" t="inlineStr">
        <is>
          <t>https://www.youtube.com/results?search_query=DIY+guide+to+roasting+marshmallows+at+home&amp;sp=EgQgAXAB</t>
        </is>
      </c>
    </row>
    <row r="14973" ht="25.5" customHeight="1">
      <c r="A14973" t="inlineStr">
        <is>
          <t>roasting marshmallows</t>
        </is>
      </c>
      <c r="B14973" t="inlineStr">
        <is>
          <t>Roasting marshmallows on a gas stove tutorial</t>
        </is>
      </c>
      <c r="C14973"/>
      <c r="D14973"/>
      <c r="E14973" t="inlineStr">
        <is>
          <t>https://www.youtube.com/results?search_query=Roasting+marshmallows+on+a+gas+stove+tutorial&amp;sp=EgQgAXAB</t>
        </is>
      </c>
    </row>
    <row r="14974" ht="25.5" customHeight="1">
      <c r="A14974" t="inlineStr">
        <is>
          <t>rock climbing</t>
        </is>
      </c>
      <c r="B14974" t="inlineStr">
        <is>
          <t>How to start rock climbing for beginners</t>
        </is>
      </c>
      <c r="C14974"/>
      <c r="D14974"/>
      <c r="E14974" t="inlineStr">
        <is>
          <t>https://www.youtube.com/results?search_query=How+to+start+rock+climbing+for+beginners&amp;sp=EgQgAXAB</t>
        </is>
      </c>
    </row>
    <row r="14975" ht="25.5" customHeight="1">
      <c r="A14975" t="inlineStr">
        <is>
          <t>rock climbing</t>
        </is>
      </c>
      <c r="B14975" t="inlineStr">
        <is>
          <t>Rock climbing techniques and strategies</t>
        </is>
      </c>
      <c r="C14975"/>
      <c r="D14975"/>
      <c r="E14975" t="inlineStr">
        <is>
          <t>https://www.youtube.com/results?search_query=Rock+climbing+techniques+and+strategies&amp;sp=EgQgAXAB</t>
        </is>
      </c>
    </row>
    <row r="14976" ht="25.5" customHeight="1">
      <c r="A14976" t="inlineStr">
        <is>
          <t>rock climbing</t>
        </is>
      </c>
      <c r="B14976" t="inlineStr">
        <is>
          <t>Day in the life of a professional rock climber</t>
        </is>
      </c>
      <c r="C14976"/>
      <c r="D14976"/>
      <c r="E14976" t="inlineStr">
        <is>
          <t>https://www.youtube.com/results?search_query=Day+in+the+life+of+a+professional+rock+climber&amp;sp=EgQgAXAB</t>
        </is>
      </c>
    </row>
    <row r="14977" ht="25.5" customHeight="1">
      <c r="A14977" t="inlineStr">
        <is>
          <t>rock climbing</t>
        </is>
      </c>
      <c r="B14977" t="inlineStr">
        <is>
          <t>Best places in the world to rock climb</t>
        </is>
      </c>
      <c r="C14977"/>
      <c r="D14977"/>
      <c r="E14977" t="inlineStr">
        <is>
          <t>https://www.youtube.com/results?search_query=Best+places+in+the+world+to+rock+climb&amp;sp=EgQgAXAB</t>
        </is>
      </c>
    </row>
    <row r="14978" ht="25.5" customHeight="1">
      <c r="A14978" t="inlineStr">
        <is>
          <t>rock climbing</t>
        </is>
      </c>
      <c r="B14978" t="inlineStr">
        <is>
          <t>Indoor vs outdoor rock climbing comparison</t>
        </is>
      </c>
      <c r="C14978"/>
      <c r="D14978"/>
      <c r="E14978" t="inlineStr">
        <is>
          <t>https://www.youtube.com/results?search_query=Indoor+vs+outdoor+rock+climbing+comparison&amp;sp=EgQgAXAB</t>
        </is>
      </c>
    </row>
    <row r="14979" ht="25.5" customHeight="1">
      <c r="A14979" t="inlineStr">
        <is>
          <t>rock climbing</t>
        </is>
      </c>
      <c r="B14979" t="inlineStr">
        <is>
          <t>How to improve rock climbing skills and strength</t>
        </is>
      </c>
      <c r="C14979"/>
      <c r="D14979"/>
      <c r="E14979" t="inlineStr">
        <is>
          <t>https://www.youtube.com/results?search_query=How+to+improve+rock+climbing+skills+and+strength&amp;sp=EgQgAXAB</t>
        </is>
      </c>
    </row>
    <row r="14980" ht="25.5" customHeight="1">
      <c r="A14980" t="inlineStr">
        <is>
          <t>rock climbing</t>
        </is>
      </c>
      <c r="B14980" t="inlineStr">
        <is>
          <t>Safety measures to take while rock climbing</t>
        </is>
      </c>
      <c r="C14980"/>
      <c r="D14980"/>
      <c r="E14980" t="inlineStr">
        <is>
          <t>https://www.youtube.com/results?search_query=Safety+measures+to+take+while+rock+climbing&amp;sp=EgQgAXAB</t>
        </is>
      </c>
    </row>
    <row r="14981" ht="25.5" customHeight="1">
      <c r="A14981" t="inlineStr">
        <is>
          <t>rock climbing</t>
        </is>
      </c>
      <c r="B14981" t="inlineStr">
        <is>
          <t>Rock climbing challenges and how to overcome them</t>
        </is>
      </c>
      <c r="C14981"/>
      <c r="D14981"/>
      <c r="E14981" t="inlineStr">
        <is>
          <t>https://www.youtube.com/results?search_query=Rock+climbing+challenges+and+how+to+overcome+them&amp;sp=EgQgAXAB</t>
        </is>
      </c>
    </row>
    <row r="14982" ht="25.5" customHeight="1">
      <c r="A14982" t="inlineStr">
        <is>
          <t>rock climbing</t>
        </is>
      </c>
      <c r="B14982" t="inlineStr">
        <is>
          <t>Essential gear needed for rock climbing</t>
        </is>
      </c>
      <c r="C14982"/>
      <c r="D14982"/>
      <c r="E14982" t="inlineStr">
        <is>
          <t>https://www.youtube.com/results?search_query=Essential+gear+needed+for+rock+climbing&amp;sp=EgQgAXAB</t>
        </is>
      </c>
    </row>
    <row r="14983" ht="25.5" customHeight="1">
      <c r="A14983" t="inlineStr">
        <is>
          <t>rock climbing</t>
        </is>
      </c>
      <c r="B14983" t="inlineStr">
        <is>
          <t>Documentaries about famous rock climbers</t>
        </is>
      </c>
      <c r="C14983"/>
      <c r="D14983"/>
      <c r="E14983" t="inlineStr">
        <is>
          <t>https://www.youtube.com/results?search_query=Documentaries+about+famous+rock+climbers&amp;sp=EgQgAXAB</t>
        </is>
      </c>
    </row>
    <row r="14984" ht="25.5" customHeight="1">
      <c r="A14984" t="inlineStr">
        <is>
          <t>salsa dancing</t>
        </is>
      </c>
      <c r="B14984" t="inlineStr">
        <is>
          <t>How to salsa dance for beginners'</t>
        </is>
      </c>
      <c r="C14984"/>
      <c r="D14984"/>
      <c r="E14984" t="inlineStr">
        <is>
          <t>https://www.youtube.com/results?search_query=How+to+salsa+dance+for+beginners'&amp;sp=EgQgAXAB</t>
        </is>
      </c>
    </row>
    <row r="14985" ht="25.5" customHeight="1">
      <c r="A14985" t="inlineStr">
        <is>
          <t>salsa dancing</t>
        </is>
      </c>
      <c r="B14985" t="inlineStr">
        <is>
          <t>Intermediate salsa dance steps'</t>
        </is>
      </c>
      <c r="C14985"/>
      <c r="D14985"/>
      <c r="E14985" t="inlineStr">
        <is>
          <t>https://www.youtube.com/results?search_query=Intermediate+salsa+dance+steps'&amp;sp=EgQgAXAB</t>
        </is>
      </c>
    </row>
    <row r="14986" ht="25.5" customHeight="1">
      <c r="A14986" t="inlineStr">
        <is>
          <t>salsa dancing</t>
        </is>
      </c>
      <c r="B14986" t="inlineStr">
        <is>
          <t>Salsa dance performance professional'</t>
        </is>
      </c>
      <c r="C14986"/>
      <c r="D14986"/>
      <c r="E14986" t="inlineStr">
        <is>
          <t>https://www.youtube.com/results?search_query=Salsa+dance+performance+professional'&amp;sp=EgQgAXAB</t>
        </is>
      </c>
    </row>
    <row r="14987" ht="25.5" customHeight="1">
      <c r="A14987" t="inlineStr">
        <is>
          <t>salsa dancing</t>
        </is>
      </c>
      <c r="B14987" t="inlineStr">
        <is>
          <t>Learn salsa dance basic steps'</t>
        </is>
      </c>
      <c r="C14987"/>
      <c r="D14987"/>
      <c r="E14987" t="inlineStr">
        <is>
          <t>https://www.youtube.com/results?search_query=Learn+salsa+dance+basic+steps'&amp;sp=EgQgAXAB</t>
        </is>
      </c>
    </row>
    <row r="14988" ht="25.5" customHeight="1">
      <c r="A14988" t="inlineStr">
        <is>
          <t>salsa dancing</t>
        </is>
      </c>
      <c r="B14988" t="inlineStr">
        <is>
          <t>Day in the life of a salsa dancer'</t>
        </is>
      </c>
      <c r="C14988"/>
      <c r="D14988"/>
      <c r="E14988" t="inlineStr">
        <is>
          <t>https://www.youtube.com/results?search_query=Day+in+the+life+of+a+salsa+dancer'&amp;sp=EgQgAXAB</t>
        </is>
      </c>
    </row>
    <row r="14989" ht="25.5" customHeight="1">
      <c r="A14989" t="inlineStr">
        <is>
          <t>salsa dancing</t>
        </is>
      </c>
      <c r="B14989" t="inlineStr">
        <is>
          <t>Salsa dance routine tutorial'</t>
        </is>
      </c>
      <c r="C14989"/>
      <c r="D14989"/>
      <c r="E14989" t="inlineStr">
        <is>
          <t>https://www.youtube.com/results?search_query=Salsa+dance+routine+tutorial'&amp;sp=EgQgAXAB</t>
        </is>
      </c>
    </row>
    <row r="14990" ht="25.5" customHeight="1">
      <c r="A14990" t="inlineStr">
        <is>
          <t>salsa dancing</t>
        </is>
      </c>
      <c r="B14990" t="inlineStr">
        <is>
          <t>Salsa dance lessons for couples'</t>
        </is>
      </c>
      <c r="C14990"/>
      <c r="D14990"/>
      <c r="E14990" t="inlineStr">
        <is>
          <t>https://www.youtube.com/results?search_query=Salsa+dance+lessons+for+couples'&amp;sp=EgQgAXAB</t>
        </is>
      </c>
    </row>
    <row r="14991" ht="25.5" customHeight="1">
      <c r="A14991" t="inlineStr">
        <is>
          <t>salsa dancing</t>
        </is>
      </c>
      <c r="B14991" t="inlineStr">
        <is>
          <t>Advanced salsa dance choreography'</t>
        </is>
      </c>
      <c r="C14991"/>
      <c r="D14991"/>
      <c r="E14991" t="inlineStr">
        <is>
          <t>https://www.youtube.com/results?search_query=Advanced+salsa+dance+choreography'&amp;sp=EgQgAXAB</t>
        </is>
      </c>
    </row>
    <row r="14992" ht="25.5" customHeight="1">
      <c r="A14992" t="inlineStr">
        <is>
          <t>salsa dancing</t>
        </is>
      </c>
      <c r="B14992" t="inlineStr">
        <is>
          <t>Salsa dance competition videos'</t>
        </is>
      </c>
      <c r="C14992"/>
      <c r="D14992"/>
      <c r="E14992" t="inlineStr">
        <is>
          <t>https://www.youtube.com/results?search_query=Salsa+dance+competition+videos'&amp;sp=EgQgAXAB</t>
        </is>
      </c>
    </row>
    <row r="14993" ht="25.5" customHeight="1">
      <c r="A14993" t="inlineStr">
        <is>
          <t>salsa dancing</t>
        </is>
      </c>
      <c r="B14993" t="inlineStr">
        <is>
          <t>History of salsa dance documentary'</t>
        </is>
      </c>
      <c r="C14993"/>
      <c r="D14993"/>
      <c r="E14993" t="inlineStr">
        <is>
          <t>https://www.youtube.com/results?search_query=History+of+salsa+dance+documentary'&amp;sp=EgQgAXAB</t>
        </is>
      </c>
    </row>
    <row r="14994" ht="25.5" customHeight="1">
      <c r="A14994" t="inlineStr">
        <is>
          <t>surfing crowd</t>
        </is>
      </c>
      <c r="B14994" t="inlineStr">
        <is>
          <t>How to surf in a crowded spot</t>
        </is>
      </c>
      <c r="C14994"/>
      <c r="D14994"/>
      <c r="E14994" t="inlineStr">
        <is>
          <t>https://www.youtube.com/results?search_query=How+to+surf+in+a+crowded+spot&amp;sp=EgQgAXAB</t>
        </is>
      </c>
    </row>
    <row r="14995" ht="25.5" customHeight="1">
      <c r="A14995" t="inlineStr">
        <is>
          <t>surfing crowd</t>
        </is>
      </c>
      <c r="B14995" t="inlineStr">
        <is>
          <t>Day in the life of a surfer in crowded beaches</t>
        </is>
      </c>
      <c r="C14995"/>
      <c r="D14995"/>
      <c r="E14995" t="inlineStr">
        <is>
          <t>https://www.youtube.com/results?search_query=Day+in+the+life+of+a+surfer+in+crowded+beaches&amp;sp=EgQgAXAB</t>
        </is>
      </c>
    </row>
    <row r="14996" ht="25.5" customHeight="1">
      <c r="A14996" t="inlineStr">
        <is>
          <t>surfing crowd</t>
        </is>
      </c>
      <c r="B14996" t="inlineStr">
        <is>
          <t>Surfing crowd tips for beginners</t>
        </is>
      </c>
      <c r="C14996"/>
      <c r="D14996"/>
      <c r="E14996" t="inlineStr">
        <is>
          <t>https://www.youtube.com/results?search_query=Surfing+crowd+tips+for+beginners&amp;sp=EgQgAXAB</t>
        </is>
      </c>
    </row>
    <row r="14997" ht="25.5" customHeight="1">
      <c r="A14997" t="inlineStr">
        <is>
          <t>surfing crowd</t>
        </is>
      </c>
      <c r="B14997" t="inlineStr">
        <is>
          <t>Techniques for avoiding surf crowd</t>
        </is>
      </c>
      <c r="C14997"/>
      <c r="D14997"/>
      <c r="E14997" t="inlineStr">
        <is>
          <t>https://www.youtube.com/results?search_query=Techniques+for+avoiding+surf+crowd&amp;sp=EgQgAXAB</t>
        </is>
      </c>
    </row>
    <row r="14998" ht="25.5" customHeight="1">
      <c r="A14998" t="inlineStr">
        <is>
          <t>surfing crowd</t>
        </is>
      </c>
      <c r="B14998" t="inlineStr">
        <is>
          <t>Experience surfing in a crowded beach</t>
        </is>
      </c>
      <c r="C14998"/>
      <c r="D14998"/>
      <c r="E14998" t="inlineStr">
        <is>
          <t>https://www.youtube.com/results?search_query=Experience+surfing+in+a+crowded+beach&amp;sp=EgQgAXAB</t>
        </is>
      </c>
    </row>
    <row r="14999" ht="25.5" customHeight="1">
      <c r="A14999" t="inlineStr">
        <is>
          <t>surfing crowd</t>
        </is>
      </c>
      <c r="B14999" t="inlineStr">
        <is>
          <t>Epic surf crowd scenes</t>
        </is>
      </c>
      <c r="C14999"/>
      <c r="D14999"/>
      <c r="E14999" t="inlineStr">
        <is>
          <t>https://www.youtube.com/results?search_query=Epic+surf+crowd+scenes&amp;sp=EgQgAXAB</t>
        </is>
      </c>
    </row>
    <row r="15000" ht="25.5" customHeight="1">
      <c r="A15000" t="inlineStr">
        <is>
          <t>surfing crowd</t>
        </is>
      </c>
      <c r="B15000" t="inlineStr">
        <is>
          <t>World's most crowded surf destinations</t>
        </is>
      </c>
      <c r="C15000"/>
      <c r="D15000"/>
      <c r="E15000" t="inlineStr">
        <is>
          <t>https://www.youtube.com/results?search_query=World's+most+crowded+surf+destinations&amp;sp=EgQgAXAB</t>
        </is>
      </c>
    </row>
    <row r="15001" ht="25.5" customHeight="1">
      <c r="A15001" t="inlineStr">
        <is>
          <t>surfing crowd</t>
        </is>
      </c>
      <c r="B15001" t="inlineStr">
        <is>
          <t>Tips for surfing in crowded waves</t>
        </is>
      </c>
      <c r="C15001"/>
      <c r="D15001"/>
      <c r="E15001" t="inlineStr">
        <is>
          <t>https://www.youtube.com/results?search_query=Tips+for+surfing+in+crowded+waves&amp;sp=EgQgAXAB</t>
        </is>
      </c>
    </row>
    <row r="15002" ht="25.5" customHeight="1">
      <c r="A15002" t="inlineStr">
        <is>
          <t>surfing crowd</t>
        </is>
      </c>
      <c r="B15002" t="inlineStr">
        <is>
          <t>How to choose surf spot when beach is crowded</t>
        </is>
      </c>
      <c r="C15002"/>
      <c r="D15002"/>
      <c r="E15002" t="inlineStr">
        <is>
          <t>https://www.youtube.com/results?search_query=How+to+choose+surf+spot+when+beach+is+crowded&amp;sp=EgQgAXAB</t>
        </is>
      </c>
    </row>
    <row r="15003" ht="25.5" customHeight="1">
      <c r="A15003" t="inlineStr">
        <is>
          <t>surfing crowd</t>
        </is>
      </c>
      <c r="B15003" t="inlineStr">
        <is>
          <t>Surviving crowded surf: A surfer's guide</t>
        </is>
      </c>
      <c r="C15003"/>
      <c r="D15003"/>
      <c r="E15003" t="inlineStr">
        <is>
          <t>https://www.youtube.com/results?search_query=Surviving+crowded+surf:+A+surfer's+guide&amp;sp=EgQgAXAB</t>
        </is>
      </c>
    </row>
    <row r="15004" ht="25.5" customHeight="1">
      <c r="A15004" t="inlineStr">
        <is>
          <t>swing dancing</t>
        </is>
      </c>
      <c r="B15004" t="inlineStr">
        <is>
          <t>How to start swing dancing for beginners</t>
        </is>
      </c>
      <c r="C15004"/>
      <c r="D15004"/>
      <c r="E15004" t="inlineStr">
        <is>
          <t>https://www.youtube.com/results?search_query=How+to+start+swing+dancing+for+beginners&amp;sp=EgQgAXAB</t>
        </is>
      </c>
    </row>
    <row r="15005" ht="25.5" customHeight="1">
      <c r="A15005" t="inlineStr">
        <is>
          <t>swing dancing</t>
        </is>
      </c>
      <c r="B15005" t="inlineStr">
        <is>
          <t>Basics of swing dancing explained</t>
        </is>
      </c>
      <c r="C15005"/>
      <c r="D15005"/>
      <c r="E15005" t="inlineStr">
        <is>
          <t>https://www.youtube.com/results?search_query=Basics+of+swing+dancing+explained&amp;sp=EgQgAXAB</t>
        </is>
      </c>
    </row>
    <row r="15006" ht="25.5" customHeight="1">
      <c r="A15006" t="inlineStr">
        <is>
          <t>swing dancing</t>
        </is>
      </c>
      <c r="B15006" t="inlineStr">
        <is>
          <t>Swing dancing tutorial for intermediate dancers</t>
        </is>
      </c>
      <c r="C15006"/>
      <c r="D15006"/>
      <c r="E15006" t="inlineStr">
        <is>
          <t>https://www.youtube.com/results?search_query=Swing+dancing+tutorial+for+intermediate+dancers&amp;sp=EgQgAXAB</t>
        </is>
      </c>
    </row>
    <row r="15007" ht="25.5" customHeight="1">
      <c r="A15007" t="inlineStr">
        <is>
          <t>swing dancing</t>
        </is>
      </c>
      <c r="B15007" t="inlineStr">
        <is>
          <t>Stepbystep guide to advanced swing dancing</t>
        </is>
      </c>
      <c r="C15007"/>
      <c r="D15007"/>
      <c r="E15007" t="inlineStr">
        <is>
          <t>https://www.youtube.com/results?search_query=Stepbystep+guide+to+advanced+swing+dancing&amp;sp=EgQgAXAB</t>
        </is>
      </c>
    </row>
    <row r="15008" ht="25.5" customHeight="1">
      <c r="A15008" t="inlineStr">
        <is>
          <t>swing dancing</t>
        </is>
      </c>
      <c r="B15008" t="inlineStr">
        <is>
          <t>Day in the life of a professional swing dancer</t>
        </is>
      </c>
      <c r="C15008"/>
      <c r="D15008"/>
      <c r="E15008" t="inlineStr">
        <is>
          <t>https://www.youtube.com/results?search_query=Day+in+the+life+of+a+professional+swing+dancer&amp;sp=EgQgAXAB</t>
        </is>
      </c>
    </row>
    <row r="15009" ht="25.5" customHeight="1">
      <c r="A15009" t="inlineStr">
        <is>
          <t>swing dancing</t>
        </is>
      </c>
      <c r="B15009" t="inlineStr">
        <is>
          <t>Best swing dancing performances of all time</t>
        </is>
      </c>
      <c r="C15009"/>
      <c r="D15009"/>
      <c r="E15009" t="inlineStr">
        <is>
          <t>https://www.youtube.com/results?search_query=Best+swing+dancing+performances+of+all+time&amp;sp=EgQgAXAB</t>
        </is>
      </c>
    </row>
    <row r="15010" ht="25.5" customHeight="1">
      <c r="A15010" t="inlineStr">
        <is>
          <t>swing dancing</t>
        </is>
      </c>
      <c r="B15010" t="inlineStr">
        <is>
          <t>Exploring swing dancing: Techniques and styles</t>
        </is>
      </c>
      <c r="C15010"/>
      <c r="D15010"/>
      <c r="E15010" t="inlineStr">
        <is>
          <t>https://www.youtube.com/results?search_query=Exploring+swing+dancing:+Techniques+and+styles&amp;sp=EgQgAXAB</t>
        </is>
      </c>
    </row>
    <row r="15011" ht="25.5" customHeight="1">
      <c r="A15011" t="inlineStr">
        <is>
          <t>swing dancing</t>
        </is>
      </c>
      <c r="B15011" t="inlineStr">
        <is>
          <t>Swing dancing competitions: top winning routines</t>
        </is>
      </c>
      <c r="C15011"/>
      <c r="D15011"/>
      <c r="E15011" t="inlineStr">
        <is>
          <t>https://www.youtube.com/results?search_query=Swing+dancing+competitions:+top+winning+routines&amp;sp=EgQgAXAB</t>
        </is>
      </c>
    </row>
    <row r="15012" ht="25.5" customHeight="1">
      <c r="A15012" t="inlineStr">
        <is>
          <t>swing dancing</t>
        </is>
      </c>
      <c r="B15012" t="inlineStr">
        <is>
          <t>How to improve your swing dancing skills</t>
        </is>
      </c>
      <c r="C15012"/>
      <c r="D15012"/>
      <c r="E15012" t="inlineStr">
        <is>
          <t>https://www.youtube.com/results?search_query=How+to+improve+your+swing+dancing+skills&amp;sp=EgQgAXAB</t>
        </is>
      </c>
    </row>
    <row r="15013" ht="25.5" customHeight="1">
      <c r="A15013" t="inlineStr">
        <is>
          <t>swing dancing</t>
        </is>
      </c>
      <c r="B15013" t="inlineStr">
        <is>
          <t>Mastering swing dancing: Tips and tricks from professionals</t>
        </is>
      </c>
      <c r="C15013"/>
      <c r="D15013"/>
      <c r="E15013" t="inlineStr">
        <is>
          <t>https://www.youtube.com/results?search_query=Mastering+swing+dancing:+Tips+and+tricks+from+professionals&amp;sp=EgQgAXAB</t>
        </is>
      </c>
    </row>
    <row r="15014" ht="25.5" customHeight="1">
      <c r="A15014" t="inlineStr">
        <is>
          <t>separating eggs</t>
        </is>
      </c>
      <c r="B15014" t="inlineStr">
        <is>
          <t>How to separate egg yolks from whites step by step</t>
        </is>
      </c>
      <c r="C15014"/>
      <c r="D15014"/>
      <c r="E15014" t="inlineStr">
        <is>
          <t>https://www.youtube.com/results?search_query=How+to+separate+egg+yolks+from+whites+step+by+step&amp;sp=EgQgAXAB</t>
        </is>
      </c>
    </row>
    <row r="15015" ht="25.5" customHeight="1">
      <c r="A15015" t="inlineStr">
        <is>
          <t>separating eggs</t>
        </is>
      </c>
      <c r="B15015" t="inlineStr">
        <is>
          <t>Kitchen tricks for separating eggs</t>
        </is>
      </c>
      <c r="C15015"/>
      <c r="D15015"/>
      <c r="E15015" t="inlineStr">
        <is>
          <t>https://www.youtube.com/results?search_query=Kitchen+tricks+for+separating+eggs&amp;sp=EgQgAXAB</t>
        </is>
      </c>
    </row>
    <row r="15016" ht="25.5" customHeight="1">
      <c r="A15016" t="inlineStr">
        <is>
          <t>separating eggs</t>
        </is>
      </c>
      <c r="B15016" t="inlineStr">
        <is>
          <t>Methods to correctly separate eggs</t>
        </is>
      </c>
      <c r="C15016"/>
      <c r="D15016"/>
      <c r="E15016" t="inlineStr">
        <is>
          <t>https://www.youtube.com/results?search_query=Methods+to+correctly+separate+eggs&amp;sp=EgQgAXAB</t>
        </is>
      </c>
    </row>
    <row r="15017" ht="25.5" customHeight="1">
      <c r="A15017" t="inlineStr">
        <is>
          <t>separating eggs</t>
        </is>
      </c>
      <c r="B15017" t="inlineStr">
        <is>
          <t>Advantages of separating eggs in baking</t>
        </is>
      </c>
      <c r="C15017"/>
      <c r="D15017"/>
      <c r="E15017" t="inlineStr">
        <is>
          <t>https://www.youtube.com/results?search_query=Advantages+of+separating+eggs+in+baking&amp;sp=EgQgAXAB</t>
        </is>
      </c>
    </row>
    <row r="15018" ht="25.5" customHeight="1">
      <c r="A15018" t="inlineStr">
        <is>
          <t>separating eggs</t>
        </is>
      </c>
      <c r="B15018" t="inlineStr">
        <is>
          <t>Day in the life of a pastry chef  separating eggs</t>
        </is>
      </c>
      <c r="C15018"/>
      <c r="D15018"/>
      <c r="E15018" t="inlineStr">
        <is>
          <t>https://www.youtube.com/results?search_query=Day+in+the+life+of+a+pastry+chef++separating+eggs&amp;sp=EgQgAXAB</t>
        </is>
      </c>
    </row>
    <row r="15019" ht="25.5" customHeight="1">
      <c r="A15019" t="inlineStr">
        <is>
          <t>separating eggs</t>
        </is>
      </c>
      <c r="B15019" t="inlineStr">
        <is>
          <t>Separating eggs without any special tools</t>
        </is>
      </c>
      <c r="C15019"/>
      <c r="D15019"/>
      <c r="E15019" t="inlineStr">
        <is>
          <t>https://www.youtube.com/results?search_query=Separating+eggs+without+any+special+tools&amp;sp=EgQgAXAB</t>
        </is>
      </c>
    </row>
    <row r="15020" ht="25.5" customHeight="1">
      <c r="A15020" t="inlineStr">
        <is>
          <t>separating eggs</t>
        </is>
      </c>
      <c r="B15020" t="inlineStr">
        <is>
          <t>Common mistakes while separating eggs and how to avoid them</t>
        </is>
      </c>
      <c r="C15020"/>
      <c r="D15020"/>
      <c r="E15020" t="inlineStr">
        <is>
          <t>https://www.youtube.com/results?search_query=Common+mistakes+while+separating+eggs+and+how+to+avoid+them&amp;sp=EgQgAXAB</t>
        </is>
      </c>
    </row>
    <row r="15021" ht="25.5" customHeight="1">
      <c r="A15021" t="inlineStr">
        <is>
          <t>separating eggs</t>
        </is>
      </c>
      <c r="B15021" t="inlineStr">
        <is>
          <t>How to separate eggs for baking recipes</t>
        </is>
      </c>
      <c r="C15021"/>
      <c r="D15021"/>
      <c r="E15021" t="inlineStr">
        <is>
          <t>https://www.youtube.com/results?search_query=How+to+separate+eggs+for+baking+recipes&amp;sp=EgQgAXAB</t>
        </is>
      </c>
    </row>
    <row r="15022" ht="25.5" customHeight="1">
      <c r="A15022" t="inlineStr">
        <is>
          <t>separating eggs</t>
        </is>
      </c>
      <c r="B15022" t="inlineStr">
        <is>
          <t>Understanding the science behind separating eggs</t>
        </is>
      </c>
      <c r="C15022"/>
      <c r="D15022"/>
      <c r="E15022" t="inlineStr">
        <is>
          <t>https://www.youtube.com/results?search_query=Understanding+the+science+behind+separating+eggs&amp;sp=EgQgAXAB</t>
        </is>
      </c>
    </row>
    <row r="15023" ht="25.5" customHeight="1">
      <c r="A15023" t="inlineStr">
        <is>
          <t>separating eggs</t>
        </is>
      </c>
      <c r="B15023" t="inlineStr">
        <is>
          <t>Pro chef tips on separating egg yolks from egg whites</t>
        </is>
      </c>
      <c r="C15023"/>
      <c r="D15023"/>
      <c r="E15023" t="inlineStr">
        <is>
          <t>https://www.youtube.com/results?search_query=Pro+chef+tips+on+separating+egg+yolks+from+egg+whites&amp;sp=EgQgAXAB</t>
        </is>
      </c>
    </row>
    <row r="15024" ht="25.5" customHeight="1">
      <c r="A15024" t="inlineStr">
        <is>
          <t>visiting the zoo</t>
        </is>
      </c>
      <c r="B15024" t="inlineStr">
        <is>
          <t>How to plan a visit to the zoo'</t>
        </is>
      </c>
      <c r="C15024"/>
      <c r="D15024"/>
      <c r="E15024" t="inlineStr">
        <is>
          <t>https://www.youtube.com/results?search_query=How+to+plan+a+visit+to+the+zoo'&amp;sp=EgQgAXAB</t>
        </is>
      </c>
    </row>
    <row r="15025" ht="25.5" customHeight="1">
      <c r="A15025" t="inlineStr">
        <is>
          <t>visiting the zoo</t>
        </is>
      </c>
      <c r="B15025" t="inlineStr">
        <is>
          <t>Best practices when visiting the zoo'</t>
        </is>
      </c>
      <c r="C15025"/>
      <c r="D15025"/>
      <c r="E15025" t="inlineStr">
        <is>
          <t>https://www.youtube.com/results?search_query=Best+practices+when+visiting+the+zoo'&amp;sp=EgQgAXAB</t>
        </is>
      </c>
    </row>
    <row r="15026" ht="25.5" customHeight="1">
      <c r="A15026" t="inlineStr">
        <is>
          <t>visiting the zoo</t>
        </is>
      </c>
      <c r="B15026" t="inlineStr">
        <is>
          <t>Visiting zoo first time guidance'</t>
        </is>
      </c>
      <c r="C15026"/>
      <c r="D15026"/>
      <c r="E15026" t="inlineStr">
        <is>
          <t>https://www.youtube.com/results?search_query=Visiting+zoo+first+time+guidance'&amp;sp=EgQgAXAB</t>
        </is>
      </c>
    </row>
    <row r="15027" ht="25.5" customHeight="1">
      <c r="A15027" t="inlineStr">
        <is>
          <t>visiting the zoo</t>
        </is>
      </c>
      <c r="B15027" t="inlineStr">
        <is>
          <t>Day in the life of a zookeeper'</t>
        </is>
      </c>
      <c r="C15027"/>
      <c r="D15027"/>
      <c r="E15027" t="inlineStr">
        <is>
          <t>https://www.youtube.com/results?search_query=Day+in+the+life+of+a+zookeeper'&amp;sp=EgQgAXAB</t>
        </is>
      </c>
    </row>
    <row r="15028" ht="25.5" customHeight="1">
      <c r="A15028" t="inlineStr">
        <is>
          <t>visiting the zoo</t>
        </is>
      </c>
      <c r="B15028" t="inlineStr">
        <is>
          <t>Exploring different animal enclosures at the zoo'</t>
        </is>
      </c>
      <c r="C15028"/>
      <c r="D15028"/>
      <c r="E15028" t="inlineStr">
        <is>
          <t>https://www.youtube.com/results?search_query=Exploring+different+animal+enclosures+at+the+zoo'&amp;sp=EgQgAXAB</t>
        </is>
      </c>
    </row>
    <row r="15029" ht="25.5" customHeight="1">
      <c r="A15029" t="inlineStr">
        <is>
          <t>visiting the zoo</t>
        </is>
      </c>
      <c r="B15029" t="inlineStr">
        <is>
          <t>Behind the scenes tour of a zoo'</t>
        </is>
      </c>
      <c r="C15029"/>
      <c r="D15029"/>
      <c r="E15029" t="inlineStr">
        <is>
          <t>https://www.youtube.com/results?search_query=Behind+the+scenes+tour+of+a+zoo'&amp;sp=EgQgAXAB</t>
        </is>
      </c>
    </row>
    <row r="15030" ht="25.5" customHeight="1">
      <c r="A15030" t="inlineStr">
        <is>
          <t>visiting the zoo</t>
        </is>
      </c>
      <c r="B15030" t="inlineStr">
        <is>
          <t>Educational videos about zoo animals'</t>
        </is>
      </c>
      <c r="C15030"/>
      <c r="D15030"/>
      <c r="E15030" t="inlineStr">
        <is>
          <t>https://www.youtube.com/results?search_query=Educational+videos+about+zoo+animals'&amp;sp=EgQgAXAB</t>
        </is>
      </c>
    </row>
    <row r="15031" ht="25.5" customHeight="1">
      <c r="A15031" t="inlineStr">
        <is>
          <t>visiting the zoo</t>
        </is>
      </c>
      <c r="B15031" t="inlineStr">
        <is>
          <t>Dos and Don'ts when visiting the zoo'</t>
        </is>
      </c>
      <c r="C15031"/>
      <c r="D15031"/>
      <c r="E15031" t="inlineStr">
        <is>
          <t>https://www.youtube.com/results?search_query=Dos+and+Don'ts+when+visiting+the+zoo'&amp;sp=EgQgAXAB</t>
        </is>
      </c>
    </row>
    <row r="15032" ht="25.5" customHeight="1">
      <c r="A15032" t="inlineStr">
        <is>
          <t>visiting the zoo</t>
        </is>
      </c>
      <c r="B15032" t="inlineStr">
        <is>
          <t>Most popular zoos in the world to visit'</t>
        </is>
      </c>
      <c r="C15032"/>
      <c r="D15032"/>
      <c r="E15032" t="inlineStr">
        <is>
          <t>https://www.youtube.com/results?search_query=Most+popular+zoos+in+the+world+to+visit'&amp;sp=EgQgAXAB</t>
        </is>
      </c>
    </row>
    <row r="15033" ht="25.5" customHeight="1">
      <c r="A15033" t="inlineStr">
        <is>
          <t>visiting the zoo</t>
        </is>
      </c>
      <c r="B15033" t="inlineStr">
        <is>
          <t>Benefits of visiting a zoo for children'</t>
        </is>
      </c>
      <c r="C15033"/>
      <c r="D15033"/>
      <c r="E15033" t="inlineStr">
        <is>
          <t>https://www.youtube.com/results?search_query=Benefits+of+visiting+a+zoo+for+children'&amp;sp=EgQgAXAB</t>
        </is>
      </c>
    </row>
    <row r="15034" ht="25.5" customHeight="1">
      <c r="A15034" t="inlineStr">
        <is>
          <t>trimming or shaving beard</t>
        </is>
      </c>
      <c r="B15034" t="inlineStr">
        <is>
          <t>How to trim a beard for beginners</t>
        </is>
      </c>
      <c r="C15034"/>
      <c r="D15034"/>
      <c r="E15034" t="inlineStr">
        <is>
          <t>https://www.youtube.com/results?search_query=How+to+trim+a+beard+for+beginners&amp;sp=EgQgAXAB</t>
        </is>
      </c>
    </row>
    <row r="15035" ht="25.5" customHeight="1">
      <c r="A15035" t="inlineStr">
        <is>
          <t>trimming or shaving beard</t>
        </is>
      </c>
      <c r="B15035" t="inlineStr">
        <is>
          <t>Step by step guide for shaving a beard</t>
        </is>
      </c>
      <c r="C15035"/>
      <c r="D15035"/>
      <c r="E15035" t="inlineStr">
        <is>
          <t>https://www.youtube.com/results?search_query=Step+by+step+guide+for+shaving+a+beard&amp;sp=EgQgAXAB</t>
        </is>
      </c>
    </row>
    <row r="15036" ht="25.5" customHeight="1">
      <c r="A15036" t="inlineStr">
        <is>
          <t>trimming or shaving beard</t>
        </is>
      </c>
      <c r="B15036" t="inlineStr">
        <is>
          <t>Beard grooming: Trimming vs Shaving</t>
        </is>
      </c>
      <c r="C15036"/>
      <c r="D15036"/>
      <c r="E15036" t="inlineStr">
        <is>
          <t>https://www.youtube.com/results?search_query=Beard+grooming:+Trimming+vs+Shaving&amp;sp=EgQgAXAB</t>
        </is>
      </c>
    </row>
    <row r="15037" ht="25.5" customHeight="1">
      <c r="A15037" t="inlineStr">
        <is>
          <t>trimming or shaving beard</t>
        </is>
      </c>
      <c r="B15037" t="inlineStr">
        <is>
          <t>Day in the life of a professional barber: Beard trimming techniques</t>
        </is>
      </c>
      <c r="C15037"/>
      <c r="D15037"/>
      <c r="E15037" t="inlineStr">
        <is>
          <t>https://www.youtube.com/results?search_query=Day+in+the+life+of+a+professional+barber:+Beard+trimming+techniques&amp;sp=EgQgAXAB</t>
        </is>
      </c>
    </row>
    <row r="15038" ht="25.5" customHeight="1">
      <c r="A15038" t="inlineStr">
        <is>
          <t>trimming or shaving beard</t>
        </is>
      </c>
      <c r="B15038" t="inlineStr">
        <is>
          <t>How to shave a beard without irritation</t>
        </is>
      </c>
      <c r="C15038"/>
      <c r="D15038"/>
      <c r="E15038" t="inlineStr">
        <is>
          <t>https://www.youtube.com/results?search_query=How+to+shave+a+beard+without+irritation&amp;sp=EgQgAXAB</t>
        </is>
      </c>
    </row>
    <row r="15039" ht="25.5" customHeight="1">
      <c r="A15039" t="inlineStr">
        <is>
          <t>trimming or shaving beard</t>
        </is>
      </c>
      <c r="B15039" t="inlineStr">
        <is>
          <t>Best beard trimming and shaving tips and tricks</t>
        </is>
      </c>
      <c r="C15039"/>
      <c r="D15039"/>
      <c r="E15039" t="inlineStr">
        <is>
          <t>https://www.youtube.com/results?search_query=Best+beard+trimming+and+shaving+tips+and+tricks&amp;sp=EgQgAXAB</t>
        </is>
      </c>
    </row>
    <row r="15040" ht="25.5" customHeight="1">
      <c r="A15040" t="inlineStr">
        <is>
          <t>trimming or shaving beard</t>
        </is>
      </c>
      <c r="B15040" t="inlineStr">
        <is>
          <t>Masterclass on shaving a beard: Techniques and tools</t>
        </is>
      </c>
      <c r="C15040"/>
      <c r="D15040"/>
      <c r="E15040" t="inlineStr">
        <is>
          <t>https://www.youtube.com/results?search_query=Masterclass+on+shaving+a+beard:+Techniques+and+tools&amp;sp=EgQgAXAB</t>
        </is>
      </c>
    </row>
    <row r="15041" ht="25.5" customHeight="1">
      <c r="A15041" t="inlineStr">
        <is>
          <t>trimming or shaving beard</t>
        </is>
      </c>
      <c r="B15041" t="inlineStr">
        <is>
          <t>Proper ways to trim your beard at home</t>
        </is>
      </c>
      <c r="C15041"/>
      <c r="D15041"/>
      <c r="E15041" t="inlineStr">
        <is>
          <t>https://www.youtube.com/results?search_query=Proper+ways+to+trim+your+beard+at+home&amp;sp=EgQgAXAB</t>
        </is>
      </c>
    </row>
    <row r="15042" ht="25.5" customHeight="1">
      <c r="A15042" t="inlineStr">
        <is>
          <t>trimming or shaving beard</t>
        </is>
      </c>
      <c r="B15042" t="inlineStr">
        <is>
          <t>How to achieve a clean shave: Expert advice</t>
        </is>
      </c>
      <c r="C15042"/>
      <c r="D15042"/>
      <c r="E15042" t="inlineStr">
        <is>
          <t>https://www.youtube.com/results?search_query=How+to+achieve+a+clean+shave:+Expert+advice&amp;sp=EgQgAXAB</t>
        </is>
      </c>
    </row>
    <row r="15043" ht="25.5" customHeight="1">
      <c r="A15043" t="inlineStr">
        <is>
          <t>trimming or shaving beard</t>
        </is>
      </c>
      <c r="B15043" t="inlineStr">
        <is>
          <t>Avoiding common mistakes while trimming or shaving your beard.</t>
        </is>
      </c>
      <c r="C15043"/>
      <c r="D15043"/>
      <c r="E15043" t="inlineStr">
        <is>
          <t>https://www.youtube.com/results?search_query=Avoiding+common+mistakes+while+trimming+or+shaving+your+beard.&amp;sp=EgQgAXAB</t>
        </is>
      </c>
    </row>
    <row r="15044" ht="25.5" customHeight="1">
      <c r="A15044" t="inlineStr">
        <is>
          <t>tying necktie</t>
        </is>
      </c>
      <c r="B15044" t="inlineStr">
        <is>
          <t>How to tie a necktie for beginners</t>
        </is>
      </c>
      <c r="C15044"/>
      <c r="D15044"/>
      <c r="E15044" t="inlineStr">
        <is>
          <t>https://www.youtube.com/results?search_query=How+to+tie+a+necktie+for+beginners&amp;sp=EgQgAXAB</t>
        </is>
      </c>
    </row>
    <row r="15045" ht="25.5" customHeight="1">
      <c r="A15045" t="inlineStr">
        <is>
          <t>tying necktie</t>
        </is>
      </c>
      <c r="B15045" t="inlineStr">
        <is>
          <t>Step by step guide to tying a necktie</t>
        </is>
      </c>
      <c r="C15045"/>
      <c r="D15045"/>
      <c r="E15045" t="inlineStr">
        <is>
          <t>https://www.youtube.com/results?search_query=Step+by+step+guide+to+tying+a+necktie&amp;sp=EgQgAXAB</t>
        </is>
      </c>
    </row>
    <row r="15046" ht="25.5" customHeight="1">
      <c r="A15046" t="inlineStr">
        <is>
          <t>tying necktie</t>
        </is>
      </c>
      <c r="B15046" t="inlineStr">
        <is>
          <t>Tying a Windsor knot necktie</t>
        </is>
      </c>
      <c r="C15046"/>
      <c r="D15046"/>
      <c r="E15046" t="inlineStr">
        <is>
          <t>https://www.youtube.com/results?search_query=Tying+a+Windsor+knot+necktie&amp;sp=EgQgAXAB</t>
        </is>
      </c>
    </row>
    <row r="15047" ht="25.5" customHeight="1">
      <c r="A15047" t="inlineStr">
        <is>
          <t>tying necktie</t>
        </is>
      </c>
      <c r="B15047" t="inlineStr">
        <is>
          <t>Day in the life of a professional tietier</t>
        </is>
      </c>
      <c r="C15047"/>
      <c r="D15047"/>
      <c r="E15047" t="inlineStr">
        <is>
          <t>https://www.youtube.com/results?search_query=Day+in+the+life+of+a+professional+tietier&amp;sp=EgQgAXAB</t>
        </is>
      </c>
    </row>
    <row r="15048" ht="25.5" customHeight="1">
      <c r="A15048" t="inlineStr">
        <is>
          <t>tying necktie</t>
        </is>
      </c>
      <c r="B15048" t="inlineStr">
        <is>
          <t>Easy tie knots for neckties</t>
        </is>
      </c>
      <c r="C15048"/>
      <c r="D15048"/>
      <c r="E15048" t="inlineStr">
        <is>
          <t>https://www.youtube.com/results?search_query=Easy+tie+knots+for+neckties&amp;sp=EgQgAXAB</t>
        </is>
      </c>
    </row>
    <row r="15049" ht="25.5" customHeight="1">
      <c r="A15049" t="inlineStr">
        <is>
          <t>tying necktie</t>
        </is>
      </c>
      <c r="B15049" t="inlineStr">
        <is>
          <t>Tying a perfect necktie knot</t>
        </is>
      </c>
      <c r="C15049"/>
      <c r="D15049"/>
      <c r="E15049" t="inlineStr">
        <is>
          <t>https://www.youtube.com/results?search_query=Tying+a+perfect+necktie+knot&amp;sp=EgQgAXAB</t>
        </is>
      </c>
    </row>
    <row r="15050" ht="25.5" customHeight="1">
      <c r="A15050" t="inlineStr">
        <is>
          <t>tying necktie</t>
        </is>
      </c>
      <c r="B15050" t="inlineStr">
        <is>
          <t>Different methods of tying a necktie</t>
        </is>
      </c>
      <c r="C15050"/>
      <c r="D15050"/>
      <c r="E15050" t="inlineStr">
        <is>
          <t>https://www.youtube.com/results?search_query=Different+methods+of+tying+a+necktie&amp;sp=EgQgAXAB</t>
        </is>
      </c>
    </row>
    <row r="15051" ht="25.5" customHeight="1">
      <c r="A15051" t="inlineStr">
        <is>
          <t>tying necktie</t>
        </is>
      </c>
      <c r="B15051" t="inlineStr">
        <is>
          <t>How to tie a necktie quickly</t>
        </is>
      </c>
      <c r="C15051"/>
      <c r="D15051"/>
      <c r="E15051" t="inlineStr">
        <is>
          <t>https://www.youtube.com/results?search_query=How+to+tie+a+necktie+quickly&amp;sp=EgQgAXAB</t>
        </is>
      </c>
    </row>
    <row r="15052" ht="25.5" customHeight="1">
      <c r="A15052" t="inlineStr">
        <is>
          <t>tying necktie</t>
        </is>
      </c>
      <c r="B15052" t="inlineStr">
        <is>
          <t>Professional advice on tying a necktie</t>
        </is>
      </c>
      <c r="C15052"/>
      <c r="D15052"/>
      <c r="E15052" t="inlineStr">
        <is>
          <t>https://www.youtube.com/results?search_query=Professional+advice+on+tying+a+necktie&amp;sp=EgQgAXAB</t>
        </is>
      </c>
    </row>
    <row r="15053" ht="25.5" customHeight="1">
      <c r="A15053" t="inlineStr">
        <is>
          <t>tying necktie</t>
        </is>
      </c>
      <c r="B15053" t="inlineStr">
        <is>
          <t>Tying a necktie in different styles</t>
        </is>
      </c>
      <c r="C15053"/>
      <c r="D15053"/>
      <c r="E15053" t="inlineStr">
        <is>
          <t>https://www.youtube.com/results?search_query=Tying+a+necktie+in+different+styles&amp;sp=EgQgAXAB</t>
        </is>
      </c>
    </row>
    <row r="15054" ht="25.5" customHeight="1">
      <c r="A15054" t="inlineStr">
        <is>
          <t>setting table</t>
        </is>
      </c>
      <c r="B15054" t="inlineStr">
        <is>
          <t>How to properly set a table for dining</t>
        </is>
      </c>
      <c r="C15054"/>
      <c r="D15054"/>
      <c r="E15054" t="inlineStr">
        <is>
          <t>https://www.youtube.com/results?search_query=How+to+properly+set+a+table+for+dining&amp;sp=EgQgAXAB</t>
        </is>
      </c>
    </row>
    <row r="15055" ht="25.5" customHeight="1">
      <c r="A15055" t="inlineStr">
        <is>
          <t>setting table</t>
        </is>
      </c>
      <c r="B15055" t="inlineStr">
        <is>
          <t>Table setting etiquette tutorial</t>
        </is>
      </c>
      <c r="C15055"/>
      <c r="D15055"/>
      <c r="E15055" t="inlineStr">
        <is>
          <t>https://www.youtube.com/results?search_query=Table+setting+etiquette+tutorial&amp;sp=EgQgAXAB</t>
        </is>
      </c>
    </row>
    <row r="15056" ht="25.5" customHeight="1">
      <c r="A15056" t="inlineStr">
        <is>
          <t>setting table</t>
        </is>
      </c>
      <c r="B15056" t="inlineStr">
        <is>
          <t>Setting table for a formal dinner</t>
        </is>
      </c>
      <c r="C15056"/>
      <c r="D15056"/>
      <c r="E15056" t="inlineStr">
        <is>
          <t>https://www.youtube.com/results?search_query=Setting+table+for+a+formal+dinner&amp;sp=EgQgAXAB</t>
        </is>
      </c>
    </row>
    <row r="15057" ht="25.5" customHeight="1">
      <c r="A15057" t="inlineStr">
        <is>
          <t>setting table</t>
        </is>
      </c>
      <c r="B15057" t="inlineStr">
        <is>
          <t>Quick guide to setting a table</t>
        </is>
      </c>
      <c r="C15057"/>
      <c r="D15057"/>
      <c r="E15057" t="inlineStr">
        <is>
          <t>https://www.youtube.com/results?search_query=Quick+guide+to+setting+a+table&amp;sp=EgQgAXAB</t>
        </is>
      </c>
    </row>
    <row r="15058" ht="25.5" customHeight="1">
      <c r="A15058" t="inlineStr">
        <is>
          <t>setting table</t>
        </is>
      </c>
      <c r="B15058" t="inlineStr">
        <is>
          <t>Proper placement of utensils in table setting</t>
        </is>
      </c>
      <c r="C15058"/>
      <c r="D15058"/>
      <c r="E15058" t="inlineStr">
        <is>
          <t>https://www.youtube.com/results?search_query=Proper+placement+of+utensils+in+table+setting&amp;sp=EgQgAXAB</t>
        </is>
      </c>
    </row>
    <row r="15059" ht="25.5" customHeight="1">
      <c r="A15059" t="inlineStr">
        <is>
          <t>setting table</t>
        </is>
      </c>
      <c r="B15059" t="inlineStr">
        <is>
          <t>A day in the life of a professional table setter</t>
        </is>
      </c>
      <c r="C15059"/>
      <c r="D15059"/>
      <c r="E15059" t="inlineStr">
        <is>
          <t>https://www.youtube.com/results?search_query=A+day+in+the+life+of+a+professional+table+setter&amp;sp=EgQgAXAB</t>
        </is>
      </c>
    </row>
    <row r="15060" ht="25.5" customHeight="1">
      <c r="A15060" t="inlineStr">
        <is>
          <t>setting table</t>
        </is>
      </c>
      <c r="B15060" t="inlineStr">
        <is>
          <t>Table setting tips and tricks</t>
        </is>
      </c>
      <c r="C15060"/>
      <c r="D15060"/>
      <c r="E15060" t="inlineStr">
        <is>
          <t>https://www.youtube.com/results?search_query=Table+setting+tips+and+tricks&amp;sp=EgQgAXAB</t>
        </is>
      </c>
    </row>
    <row r="15061" ht="25.5" customHeight="1">
      <c r="A15061" t="inlineStr">
        <is>
          <t>setting table</t>
        </is>
      </c>
      <c r="B15061" t="inlineStr">
        <is>
          <t>DIY table setting for holiday dinners</t>
        </is>
      </c>
      <c r="C15061"/>
      <c r="D15061"/>
      <c r="E15061" t="inlineStr">
        <is>
          <t>https://www.youtube.com/results?search_query=DIY+table+setting+for+holiday+dinners&amp;sp=EgQgAXAB</t>
        </is>
      </c>
    </row>
    <row r="15062" ht="25.5" customHeight="1">
      <c r="A15062" t="inlineStr">
        <is>
          <t>setting table</t>
        </is>
      </c>
      <c r="B15062" t="inlineStr">
        <is>
          <t>How to set a table for special occasions</t>
        </is>
      </c>
      <c r="C15062"/>
      <c r="D15062"/>
      <c r="E15062" t="inlineStr">
        <is>
          <t>https://www.youtube.com/results?search_query=How+to+set+a+table+for+special+occasions&amp;sp=EgQgAXAB</t>
        </is>
      </c>
    </row>
    <row r="15063" ht="25.5" customHeight="1">
      <c r="A15063" t="inlineStr">
        <is>
          <t>setting table</t>
        </is>
      </c>
      <c r="B15063" t="inlineStr">
        <is>
          <t>Best way to set a fancy table</t>
        </is>
      </c>
      <c r="C15063"/>
      <c r="D15063"/>
      <c r="E15063" t="inlineStr">
        <is>
          <t>https://www.youtube.com/results?search_query=Best+way+to+set+a+fancy+table&amp;sp=EgQgAXAB</t>
        </is>
      </c>
    </row>
    <row r="15064" ht="25.5" customHeight="1">
      <c r="A15064" t="inlineStr">
        <is>
          <t>massaging legs</t>
        </is>
      </c>
      <c r="B15064" t="inlineStr">
        <is>
          <t>How to massage legs for beginners</t>
        </is>
      </c>
      <c r="C15064"/>
      <c r="D15064"/>
      <c r="E15064" t="inlineStr">
        <is>
          <t>https://www.youtube.com/results?search_query=How+to+massage+legs+for+beginners&amp;sp=EgQgAXAB</t>
        </is>
      </c>
    </row>
    <row r="15065" ht="25.5" customHeight="1">
      <c r="A15065" t="inlineStr">
        <is>
          <t>massaging legs</t>
        </is>
      </c>
      <c r="B15065" t="inlineStr">
        <is>
          <t>Professional techniques for leg massage</t>
        </is>
      </c>
      <c r="C15065"/>
      <c r="D15065"/>
      <c r="E15065" t="inlineStr">
        <is>
          <t>https://www.youtube.com/results?search_query=Professional+techniques+for+leg+massage&amp;sp=EgQgAXAB</t>
        </is>
      </c>
    </row>
    <row r="15066" ht="25.5" customHeight="1">
      <c r="A15066" t="inlineStr">
        <is>
          <t>massaging legs</t>
        </is>
      </c>
      <c r="B15066" t="inlineStr">
        <is>
          <t>Massaging legs to alleviate muscle pain</t>
        </is>
      </c>
      <c r="C15066"/>
      <c r="D15066"/>
      <c r="E15066" t="inlineStr">
        <is>
          <t>https://www.youtube.com/results?search_query=Massaging+legs+to+alleviate+muscle+pain&amp;sp=EgQgAXAB</t>
        </is>
      </c>
    </row>
    <row r="15067" ht="25.5" customHeight="1">
      <c r="A15067" t="inlineStr">
        <is>
          <t>massaging legs</t>
        </is>
      </c>
      <c r="B15067" t="inlineStr">
        <is>
          <t>Day in the life of a masseuse: leg massage edition</t>
        </is>
      </c>
      <c r="C15067"/>
      <c r="D15067"/>
      <c r="E15067" t="inlineStr">
        <is>
          <t>https://www.youtube.com/results?search_query=Day+in+the+life+of+a+masseuse:+leg+massage+edition&amp;sp=EgQgAXAB</t>
        </is>
      </c>
    </row>
    <row r="15068" ht="25.5" customHeight="1">
      <c r="A15068" t="inlineStr">
        <is>
          <t>massaging legs</t>
        </is>
      </c>
      <c r="B15068" t="inlineStr">
        <is>
          <t>DIY leg massage at home tutorial</t>
        </is>
      </c>
      <c r="C15068"/>
      <c r="D15068"/>
      <c r="E15068" t="inlineStr">
        <is>
          <t>https://www.youtube.com/results?search_query=DIY+leg+massage+at+home+tutorial&amp;sp=EgQgAXAB</t>
        </is>
      </c>
    </row>
    <row r="15069" ht="25.5" customHeight="1">
      <c r="A15069" t="inlineStr">
        <is>
          <t>massaging legs</t>
        </is>
      </c>
      <c r="B15069" t="inlineStr">
        <is>
          <t>Quick leg massage techniques for runners</t>
        </is>
      </c>
      <c r="C15069"/>
      <c r="D15069"/>
      <c r="E15069" t="inlineStr">
        <is>
          <t>https://www.youtube.com/results?search_query=Quick+leg+massage+techniques+for+runners&amp;sp=EgQgAXAB</t>
        </is>
      </c>
    </row>
    <row r="15070" ht="25.5" customHeight="1">
      <c r="A15070" t="inlineStr">
        <is>
          <t>massaging legs</t>
        </is>
      </c>
      <c r="B15070" t="inlineStr">
        <is>
          <t>How to give yourself a relaxing leg massage</t>
        </is>
      </c>
      <c r="C15070"/>
      <c r="D15070"/>
      <c r="E15070" t="inlineStr">
        <is>
          <t>https://www.youtube.com/results?search_query=How+to+give+yourself+a+relaxing+leg+massage&amp;sp=EgQgAXAB</t>
        </is>
      </c>
    </row>
    <row r="15071" ht="25.5" customHeight="1">
      <c r="A15071" t="inlineStr">
        <is>
          <t>massaging legs</t>
        </is>
      </c>
      <c r="B15071" t="inlineStr">
        <is>
          <t>Deep tissue leg massage techniques</t>
        </is>
      </c>
      <c r="C15071"/>
      <c r="D15071"/>
      <c r="E15071" t="inlineStr">
        <is>
          <t>https://www.youtube.com/results?search_query=Deep+tissue+leg+massage+techniques&amp;sp=EgQgAXAB</t>
        </is>
      </c>
    </row>
    <row r="15072" ht="25.5" customHeight="1">
      <c r="A15072" t="inlineStr">
        <is>
          <t>massaging legs</t>
        </is>
      </c>
      <c r="B15072" t="inlineStr">
        <is>
          <t>Therapeutic leg massage guide for beginners</t>
        </is>
      </c>
      <c r="C15072"/>
      <c r="D15072"/>
      <c r="E15072" t="inlineStr">
        <is>
          <t>https://www.youtube.com/results?search_query=Therapeutic+leg+massage+guide+for+beginners&amp;sp=EgQgAXAB</t>
        </is>
      </c>
    </row>
    <row r="15073" ht="25.5" customHeight="1">
      <c r="A15073" t="inlineStr">
        <is>
          <t>massaging legs</t>
        </is>
      </c>
      <c r="B15073" t="inlineStr">
        <is>
          <t>Understanding the benefits of leg massage</t>
        </is>
      </c>
      <c r="C15073"/>
      <c r="D15073"/>
      <c r="E15073" t="inlineStr">
        <is>
          <t>https://www.youtube.com/results?search_query=Understanding+the+benefits+of+leg+massage&amp;sp=EgQgAXAB</t>
        </is>
      </c>
    </row>
    <row r="15074" ht="25.5" customHeight="1">
      <c r="A15074" t="inlineStr">
        <is>
          <t>massaging neck</t>
        </is>
      </c>
      <c r="B15074" t="inlineStr">
        <is>
          <t>How to massage your own neck for relaxation</t>
        </is>
      </c>
      <c r="C15074"/>
      <c r="D15074"/>
      <c r="E15074" t="inlineStr">
        <is>
          <t>https://www.youtube.com/results?search_query=How+to+massage+your+own+neck+for+relaxation&amp;sp=EgQgAXAB</t>
        </is>
      </c>
    </row>
    <row r="15075" ht="25.5" customHeight="1">
      <c r="A15075" t="inlineStr">
        <is>
          <t>massaging neck</t>
        </is>
      </c>
      <c r="B15075" t="inlineStr">
        <is>
          <t>Professional techniques for neck massaging</t>
        </is>
      </c>
      <c r="C15075"/>
      <c r="D15075"/>
      <c r="E15075" t="inlineStr">
        <is>
          <t>https://www.youtube.com/results?search_query=Professional+techniques+for+neck+massaging&amp;sp=EgQgAXAB</t>
        </is>
      </c>
    </row>
    <row r="15076" ht="25.5" customHeight="1">
      <c r="A15076" t="inlineStr">
        <is>
          <t>massaging neck</t>
        </is>
      </c>
      <c r="B15076" t="inlineStr">
        <is>
          <t>Neck massage tutorial for beginners</t>
        </is>
      </c>
      <c r="C15076"/>
      <c r="D15076"/>
      <c r="E15076" t="inlineStr">
        <is>
          <t>https://www.youtube.com/results?search_query=Neck+massage+tutorial+for+beginners&amp;sp=EgQgAXAB</t>
        </is>
      </c>
    </row>
    <row r="15077" ht="25.5" customHeight="1">
      <c r="A15077" t="inlineStr">
        <is>
          <t>massaging neck</t>
        </is>
      </c>
      <c r="B15077" t="inlineStr">
        <is>
          <t>Day in the life of a massage therapist focusing on neck massages</t>
        </is>
      </c>
      <c r="C15077"/>
      <c r="D15077"/>
      <c r="E15077" t="inlineStr">
        <is>
          <t>https://www.youtube.com/results?search_query=Day+in+the+life+of+a+massage+therapist+focusing+on+neck+massages&amp;sp=EgQgAXAB</t>
        </is>
      </c>
    </row>
    <row r="15078" ht="25.5" customHeight="1">
      <c r="A15078" t="inlineStr">
        <is>
          <t>massaging neck</t>
        </is>
      </c>
      <c r="B15078" t="inlineStr">
        <is>
          <t>Best practices for massaging the neck</t>
        </is>
      </c>
      <c r="C15078"/>
      <c r="D15078"/>
      <c r="E15078" t="inlineStr">
        <is>
          <t>https://www.youtube.com/results?search_query=Best+practices+for+massaging+the+neck&amp;sp=EgQgAXAB</t>
        </is>
      </c>
    </row>
    <row r="15079" ht="25.5" customHeight="1">
      <c r="A15079" t="inlineStr">
        <is>
          <t>massaging neck</t>
        </is>
      </c>
      <c r="B15079" t="inlineStr">
        <is>
          <t>Deep tissue neck massage techniques</t>
        </is>
      </c>
      <c r="C15079"/>
      <c r="D15079"/>
      <c r="E15079" t="inlineStr">
        <is>
          <t>https://www.youtube.com/results?search_query=Deep+tissue+neck+massage+techniques&amp;sp=EgQgAXAB</t>
        </is>
      </c>
    </row>
    <row r="15080" ht="25.5" customHeight="1">
      <c r="A15080" t="inlineStr">
        <is>
          <t>massaging neck</t>
        </is>
      </c>
      <c r="B15080" t="inlineStr">
        <is>
          <t>Massaging neck to relieve tension and stress</t>
        </is>
      </c>
      <c r="C15080"/>
      <c r="D15080"/>
      <c r="E15080" t="inlineStr">
        <is>
          <t>https://www.youtube.com/results?search_query=Massaging+neck+to+relieve+tension+and+stress&amp;sp=EgQgAXAB</t>
        </is>
      </c>
    </row>
    <row r="15081" ht="25.5" customHeight="1">
      <c r="A15081" t="inlineStr">
        <is>
          <t>massaging neck</t>
        </is>
      </c>
      <c r="B15081" t="inlineStr">
        <is>
          <t>Step by step guide on how to properly massage a neck</t>
        </is>
      </c>
      <c r="C15081"/>
      <c r="D15081"/>
      <c r="E15081" t="inlineStr">
        <is>
          <t>https://www.youtube.com/results?search_query=Step+by+step+guide+on+how+to+properly+massage+a+neck&amp;sp=EgQgAXAB</t>
        </is>
      </c>
    </row>
    <row r="15082" ht="25.5" customHeight="1">
      <c r="A15082" t="inlineStr">
        <is>
          <t>massaging neck</t>
        </is>
      </c>
      <c r="B15082" t="inlineStr">
        <is>
          <t>Exercises for massaging your neck at home</t>
        </is>
      </c>
      <c r="C15082"/>
      <c r="D15082"/>
      <c r="E15082" t="inlineStr">
        <is>
          <t>https://www.youtube.com/results?search_query=Exercises+for+massaging+your+neck+at+home&amp;sp=EgQgAXAB</t>
        </is>
      </c>
    </row>
    <row r="15083" ht="25.5" customHeight="1">
      <c r="A15083" t="inlineStr">
        <is>
          <t>massaging neck</t>
        </is>
      </c>
      <c r="B15083" t="inlineStr">
        <is>
          <t>Benefits of regular neck massaging</t>
        </is>
      </c>
      <c r="C15083"/>
      <c r="D15083"/>
      <c r="E15083" t="inlineStr">
        <is>
          <t>https://www.youtube.com/results?search_query=Benefits+of+regular+neck+massaging&amp;sp=EgQgAXAB</t>
        </is>
      </c>
    </row>
    <row r="15084" ht="25.5" customHeight="1">
      <c r="A15084" t="inlineStr">
        <is>
          <t>massaging back</t>
        </is>
      </c>
      <c r="B15084" t="inlineStr">
        <is>
          <t>How to give a relaxing back massage</t>
        </is>
      </c>
      <c r="C15084"/>
      <c r="D15084"/>
      <c r="E15084" t="inlineStr">
        <is>
          <t>https://www.youtube.com/results?search_query=How+to+give+a+relaxing+back+massage&amp;sp=EgQgAXAB</t>
        </is>
      </c>
    </row>
    <row r="15085" ht="25.5" customHeight="1">
      <c r="A15085" t="inlineStr">
        <is>
          <t>massaging back</t>
        </is>
      </c>
      <c r="B15085" t="inlineStr">
        <is>
          <t>Top techniques for back massage</t>
        </is>
      </c>
      <c r="C15085"/>
      <c r="D15085"/>
      <c r="E15085" t="inlineStr">
        <is>
          <t>https://www.youtube.com/results?search_query=Top+techniques+for+back+massage&amp;sp=EgQgAXAB</t>
        </is>
      </c>
    </row>
    <row r="15086" ht="25.5" customHeight="1">
      <c r="A15086" t="inlineStr">
        <is>
          <t>massaging back</t>
        </is>
      </c>
      <c r="B15086" t="inlineStr">
        <is>
          <t>Professional back massaging tips</t>
        </is>
      </c>
      <c r="C15086"/>
      <c r="D15086"/>
      <c r="E15086" t="inlineStr">
        <is>
          <t>https://www.youtube.com/results?search_query=Professional+back+massaging+tips&amp;sp=EgQgAXAB</t>
        </is>
      </c>
    </row>
    <row r="15087" ht="25.5" customHeight="1">
      <c r="A15087" t="inlineStr">
        <is>
          <t>massaging back</t>
        </is>
      </c>
      <c r="B15087" t="inlineStr">
        <is>
          <t>Learn full body back massage step by step</t>
        </is>
      </c>
      <c r="C15087"/>
      <c r="D15087"/>
      <c r="E15087" t="inlineStr">
        <is>
          <t>https://www.youtube.com/results?search_query=Learn+full+body+back+massage+step+by+step&amp;sp=EgQgAXAB</t>
        </is>
      </c>
    </row>
    <row r="15088" ht="25.5" customHeight="1">
      <c r="A15088" t="inlineStr">
        <is>
          <t>massaging back</t>
        </is>
      </c>
      <c r="B15088" t="inlineStr">
        <is>
          <t>Best practices for massaging back</t>
        </is>
      </c>
      <c r="C15088"/>
      <c r="D15088"/>
      <c r="E15088" t="inlineStr">
        <is>
          <t>https://www.youtube.com/results?search_query=Best+practices+for+massaging+back&amp;sp=EgQgAXAB</t>
        </is>
      </c>
    </row>
    <row r="15089" ht="25.5" customHeight="1">
      <c r="A15089" t="inlineStr">
        <is>
          <t>massaging back</t>
        </is>
      </c>
      <c r="B15089" t="inlineStr">
        <is>
          <t>Day in the life of a massage therapist</t>
        </is>
      </c>
      <c r="C15089"/>
      <c r="D15089"/>
      <c r="E15089" t="inlineStr">
        <is>
          <t>https://www.youtube.com/results?search_query=Day+in+the+life+of+a+massage+therapist&amp;sp=EgQgAXAB</t>
        </is>
      </c>
    </row>
    <row r="15090" ht="25.5" customHeight="1">
      <c r="A15090" t="inlineStr">
        <is>
          <t>massaging back</t>
        </is>
      </c>
      <c r="B15090" t="inlineStr">
        <is>
          <t>Do's and Don'ts when massaging back</t>
        </is>
      </c>
      <c r="C15090"/>
      <c r="D15090"/>
      <c r="E15090" t="inlineStr">
        <is>
          <t>https://www.youtube.com/results?search_query=Do's+and+Don'ts+when+massaging+back&amp;sp=EgQgAXAB</t>
        </is>
      </c>
    </row>
    <row r="15091" ht="25.5" customHeight="1">
      <c r="A15091" t="inlineStr">
        <is>
          <t>massaging back</t>
        </is>
      </c>
      <c r="B15091" t="inlineStr">
        <is>
          <t>Archiving relaxation through back massage</t>
        </is>
      </c>
      <c r="C15091"/>
      <c r="D15091"/>
      <c r="E15091" t="inlineStr">
        <is>
          <t>https://www.youtube.com/results?search_query=Archiving+relaxation+through+back+massage&amp;sp=EgQgAXAB</t>
        </is>
      </c>
    </row>
    <row r="15092" ht="25.5" customHeight="1">
      <c r="A15092" t="inlineStr">
        <is>
          <t>massaging back</t>
        </is>
      </c>
      <c r="B15092" t="inlineStr">
        <is>
          <t>Long term benefits of regular back massages</t>
        </is>
      </c>
      <c r="C15092"/>
      <c r="D15092"/>
      <c r="E15092" t="inlineStr">
        <is>
          <t>https://www.youtube.com/results?search_query=Long+term+benefits+of+regular+back+massages&amp;sp=EgQgAXAB</t>
        </is>
      </c>
    </row>
    <row r="15093" ht="25.5" customHeight="1">
      <c r="A15093" t="inlineStr">
        <is>
          <t>massaging back</t>
        </is>
      </c>
      <c r="B15093" t="inlineStr">
        <is>
          <t>Basic back massaging techniques for beginners</t>
        </is>
      </c>
      <c r="C15093"/>
      <c r="D15093"/>
      <c r="E15093" t="inlineStr">
        <is>
          <t>https://www.youtube.com/results?search_query=Basic+back+massaging+techniques+for+beginners&amp;sp=EgQgAXAB</t>
        </is>
      </c>
    </row>
    <row r="15094" ht="25.5" customHeight="1">
      <c r="A15094" t="inlineStr">
        <is>
          <t>marriage proposal</t>
        </is>
      </c>
      <c r="B15094" t="inlineStr">
        <is>
          <t>Best marriage proposal ideas</t>
        </is>
      </c>
      <c r="C15094"/>
      <c r="D15094"/>
      <c r="E15094" t="inlineStr">
        <is>
          <t>https://www.youtube.com/results?search_query=Best+marriage+proposal+ideas&amp;sp=EgQgAXAB</t>
        </is>
      </c>
    </row>
    <row r="15095" ht="25.5" customHeight="1">
      <c r="A15095" t="inlineStr">
        <is>
          <t>marriage proposal</t>
        </is>
      </c>
      <c r="B15095" t="inlineStr">
        <is>
          <t>How to plan a marriage proposal</t>
        </is>
      </c>
      <c r="C15095"/>
      <c r="D15095"/>
      <c r="E15095" t="inlineStr">
        <is>
          <t>https://www.youtube.com/results?search_query=How+to+plan+a+marriage+proposal&amp;sp=EgQgAXAB</t>
        </is>
      </c>
    </row>
    <row r="15096" ht="25.5" customHeight="1">
      <c r="A15096" t="inlineStr">
        <is>
          <t>marriage proposal</t>
        </is>
      </c>
      <c r="B15096" t="inlineStr">
        <is>
          <t>Unique ways to propose marriage</t>
        </is>
      </c>
      <c r="C15096"/>
      <c r="D15096"/>
      <c r="E15096" t="inlineStr">
        <is>
          <t>https://www.youtube.com/results?search_query=Unique+ways+to+propose+marriage&amp;sp=EgQgAXAB</t>
        </is>
      </c>
    </row>
    <row r="15097" ht="25.5" customHeight="1">
      <c r="A15097" t="inlineStr">
        <is>
          <t>marriage proposal</t>
        </is>
      </c>
      <c r="B15097" t="inlineStr">
        <is>
          <t>Marriage proposal reaction videos</t>
        </is>
      </c>
      <c r="C15097"/>
      <c r="D15097"/>
      <c r="E15097" t="inlineStr">
        <is>
          <t>https://www.youtube.com/results?search_query=Marriage+proposal+reaction+videos&amp;sp=EgQgAXAB</t>
        </is>
      </c>
    </row>
    <row r="15098" ht="25.5" customHeight="1">
      <c r="A15098" t="inlineStr">
        <is>
          <t>marriage proposal</t>
        </is>
      </c>
      <c r="B15098" t="inlineStr">
        <is>
          <t>Romantic marriage proposals caught on camera</t>
        </is>
      </c>
      <c r="C15098"/>
      <c r="D15098"/>
      <c r="E15098" t="inlineStr">
        <is>
          <t>https://www.youtube.com/results?search_query=Romantic+marriage+proposals+caught+on+camera&amp;sp=EgQgAXAB</t>
        </is>
      </c>
    </row>
    <row r="15099" ht="25.5" customHeight="1">
      <c r="A15099" t="inlineStr">
        <is>
          <t>marriage proposal</t>
        </is>
      </c>
      <c r="B15099" t="inlineStr">
        <is>
          <t>Step by step guide to a perfect marriage proposal</t>
        </is>
      </c>
      <c r="C15099"/>
      <c r="D15099"/>
      <c r="E15099" t="inlineStr">
        <is>
          <t>https://www.youtube.com/results?search_query=Step+by+step+guide+to+a+perfect+marriage+proposal&amp;sp=EgQgAXAB</t>
        </is>
      </c>
    </row>
    <row r="15100" ht="25.5" customHeight="1">
      <c r="A15100" t="inlineStr">
        <is>
          <t>marriage proposal</t>
        </is>
      </c>
      <c r="B15100" t="inlineStr">
        <is>
          <t>Marriage proposal fails compilation</t>
        </is>
      </c>
      <c r="C15100"/>
      <c r="D15100"/>
      <c r="E15100" t="inlineStr">
        <is>
          <t>https://www.youtube.com/results?search_query=Marriage+proposal+fails+compilation&amp;sp=EgQgAXAB</t>
        </is>
      </c>
    </row>
    <row r="15101" ht="25.5" customHeight="1">
      <c r="A15101" t="inlineStr">
        <is>
          <t>marriage proposal</t>
        </is>
      </c>
      <c r="B15101" t="inlineStr">
        <is>
          <t>Public marriage proposal videos</t>
        </is>
      </c>
      <c r="C15101"/>
      <c r="D15101"/>
      <c r="E15101" t="inlineStr">
        <is>
          <t>https://www.youtube.com/results?search_query=Public+marriage+proposal+videos&amp;sp=EgQgAXAB</t>
        </is>
      </c>
    </row>
    <row r="15102" ht="25.5" customHeight="1">
      <c r="A15102" t="inlineStr">
        <is>
          <t>marriage proposal</t>
        </is>
      </c>
      <c r="B15102" t="inlineStr">
        <is>
          <t>Celebrity marriage proposals</t>
        </is>
      </c>
      <c r="C15102"/>
      <c r="D15102"/>
      <c r="E15102" t="inlineStr">
        <is>
          <t>https://www.youtube.com/results?search_query=Celebrity+marriage+proposals&amp;sp=EgQgAXAB</t>
        </is>
      </c>
    </row>
    <row r="15103" ht="25.5" customHeight="1">
      <c r="A15103" t="inlineStr">
        <is>
          <t>marriage proposal</t>
        </is>
      </c>
      <c r="B15103" t="inlineStr">
        <is>
          <t>Day in the life of a proposal planner</t>
        </is>
      </c>
      <c r="C15103"/>
      <c r="D15103"/>
      <c r="E15103" t="inlineStr">
        <is>
          <t>https://www.youtube.com/results?search_query=Day+in+the+life+of+a+proposal+planner&amp;sp=EgQgAXAB</t>
        </is>
      </c>
    </row>
    <row r="15104" ht="25.5" customHeight="1">
      <c r="A15104" t="inlineStr">
        <is>
          <t>sausage making</t>
        </is>
      </c>
      <c r="B15104" t="inlineStr">
        <is>
          <t>How to make homemade sausages step by step</t>
        </is>
      </c>
      <c r="C15104"/>
      <c r="D15104"/>
      <c r="E15104" t="inlineStr">
        <is>
          <t>https://www.youtube.com/results?search_query=How+to+make+homemade+sausages+step+by+step&amp;sp=EgQgAXAB</t>
        </is>
      </c>
    </row>
    <row r="15105" ht="25.5" customHeight="1">
      <c r="A15105" t="inlineStr">
        <is>
          <t>sausage making</t>
        </is>
      </c>
      <c r="B15105" t="inlineStr">
        <is>
          <t>Traditional sausage making techniques</t>
        </is>
      </c>
      <c r="C15105"/>
      <c r="D15105"/>
      <c r="E15105" t="inlineStr">
        <is>
          <t>https://www.youtube.com/results?search_query=Traditional+sausage+making+techniques&amp;sp=EgQgAXAB</t>
        </is>
      </c>
    </row>
    <row r="15106" ht="25.5" customHeight="1">
      <c r="A15106" t="inlineStr">
        <is>
          <t>sausage making</t>
        </is>
      </c>
      <c r="B15106" t="inlineStr">
        <is>
          <t>Day in the life of a professional sausage maker</t>
        </is>
      </c>
      <c r="C15106"/>
      <c r="D15106"/>
      <c r="E15106" t="inlineStr">
        <is>
          <t>https://www.youtube.com/results?search_query=Day+in+the+life+of+a+professional+sausage+maker&amp;sp=EgQgAXAB</t>
        </is>
      </c>
    </row>
    <row r="15107" ht="25.5" customHeight="1">
      <c r="A15107" t="inlineStr">
        <is>
          <t>sausage making</t>
        </is>
      </c>
      <c r="B15107" t="inlineStr">
        <is>
          <t>Beginners guide to sausage making</t>
        </is>
      </c>
      <c r="C15107"/>
      <c r="D15107"/>
      <c r="E15107" t="inlineStr">
        <is>
          <t>https://www.youtube.com/results?search_query=Beginners+guide+to+sausage+making&amp;sp=EgQgAXAB</t>
        </is>
      </c>
    </row>
    <row r="15108" ht="25.5" customHeight="1">
      <c r="A15108" t="inlineStr">
        <is>
          <t>sausage making</t>
        </is>
      </c>
      <c r="B15108" t="inlineStr">
        <is>
          <t>Different types of sausage making methods</t>
        </is>
      </c>
      <c r="C15108"/>
      <c r="D15108"/>
      <c r="E15108" t="inlineStr">
        <is>
          <t>https://www.youtube.com/results?search_query=Different+types+of+sausage+making+methods&amp;sp=EgQgAXAB</t>
        </is>
      </c>
    </row>
    <row r="15109" ht="25.5" customHeight="1">
      <c r="A15109" t="inlineStr">
        <is>
          <t>sausage making</t>
        </is>
      </c>
      <c r="B15109" t="inlineStr">
        <is>
          <t>How to make sausages using a sausage stuffer</t>
        </is>
      </c>
      <c r="C15109"/>
      <c r="D15109"/>
      <c r="E15109" t="inlineStr">
        <is>
          <t>https://www.youtube.com/results?search_query=How+to+make+sausages+using+a+sausage+stuffer&amp;sp=EgQgAXAB</t>
        </is>
      </c>
    </row>
    <row r="15110" ht="25.5" customHeight="1">
      <c r="A15110" t="inlineStr">
        <is>
          <t>sausage making</t>
        </is>
      </c>
      <c r="B15110" t="inlineStr">
        <is>
          <t>Cooking with homemade sausages recipes</t>
        </is>
      </c>
      <c r="C15110"/>
      <c r="D15110"/>
      <c r="E15110" t="inlineStr">
        <is>
          <t>https://www.youtube.com/results?search_query=Cooking+with+homemade+sausages+recipes&amp;sp=EgQgAXAB</t>
        </is>
      </c>
    </row>
    <row r="15111" ht="25.5" customHeight="1">
      <c r="A15111" t="inlineStr">
        <is>
          <t>sausage making</t>
        </is>
      </c>
      <c r="B15111" t="inlineStr">
        <is>
          <t>Best ingredients for homemade sausage making</t>
        </is>
      </c>
      <c r="C15111"/>
      <c r="D15111"/>
      <c r="E15111" t="inlineStr">
        <is>
          <t>https://www.youtube.com/results?search_query=Best+ingredients+for+homemade+sausage+making&amp;sp=EgQgAXAB</t>
        </is>
      </c>
    </row>
    <row r="15112" ht="25.5" customHeight="1">
      <c r="A15112" t="inlineStr">
        <is>
          <t>sausage making</t>
        </is>
      </c>
      <c r="B15112" t="inlineStr">
        <is>
          <t>Sausage making tips and tricks from chefs</t>
        </is>
      </c>
      <c r="C15112"/>
      <c r="D15112"/>
      <c r="E15112" t="inlineStr">
        <is>
          <t>https://www.youtube.com/results?search_query=Sausage+making+tips+and+tricks+from+chefs&amp;sp=EgQgAXAB</t>
        </is>
      </c>
    </row>
    <row r="15113" ht="25.5" customHeight="1">
      <c r="A15113" t="inlineStr">
        <is>
          <t>sausage making</t>
        </is>
      </c>
      <c r="B15113" t="inlineStr">
        <is>
          <t>Artisanal sausage making process documentary</t>
        </is>
      </c>
      <c r="C15113"/>
      <c r="D15113"/>
      <c r="E15113" t="inlineStr">
        <is>
          <t>https://www.youtube.com/results?search_query=Artisanal+sausage+making+process+documentary&amp;sp=EgQgAXAB</t>
        </is>
      </c>
    </row>
    <row r="15114" ht="25.5" customHeight="1">
      <c r="A15114" t="inlineStr">
        <is>
          <t>opening bottle not wine</t>
        </is>
      </c>
      <c r="B15114" t="inlineStr">
        <is>
          <t>How to open a beer bottle without a bottle opener</t>
        </is>
      </c>
      <c r="C15114"/>
      <c r="D15114"/>
      <c r="E15114" t="inlineStr">
        <is>
          <t>https://www.youtube.com/results?search_query=How+to+open+a+beer+bottle+without+a+bottle+opener&amp;sp=EgQgAXAB</t>
        </is>
      </c>
    </row>
    <row r="15115" ht="25.5" customHeight="1">
      <c r="A15115" t="inlineStr">
        <is>
          <t>opening bottle not wine</t>
        </is>
      </c>
      <c r="B15115" t="inlineStr">
        <is>
          <t>Using everyday objects to open a bottle</t>
        </is>
      </c>
      <c r="C15115"/>
      <c r="D15115"/>
      <c r="E15115" t="inlineStr">
        <is>
          <t>https://www.youtube.com/results?search_query=Using+everyday+objects+to+open+a+bottle&amp;sp=EgQgAXAB</t>
        </is>
      </c>
    </row>
    <row r="15116" ht="25.5" customHeight="1">
      <c r="A15116" t="inlineStr">
        <is>
          <t>opening bottle not wine</t>
        </is>
      </c>
      <c r="B15116" t="inlineStr">
        <is>
          <t>DIY hacks for opening a nonwine bottle</t>
        </is>
      </c>
      <c r="C15116"/>
      <c r="D15116"/>
      <c r="E15116" t="inlineStr">
        <is>
          <t>https://www.youtube.com/results?search_query=DIY+hacks+for+opening+a+nonwine+bottle&amp;sp=EgQgAXAB</t>
        </is>
      </c>
    </row>
    <row r="15117" ht="25.5" customHeight="1">
      <c r="A15117" t="inlineStr">
        <is>
          <t>opening bottle not wine</t>
        </is>
      </c>
      <c r="B15117" t="inlineStr">
        <is>
          <t>Creative ways to open a soda bottle</t>
        </is>
      </c>
      <c r="C15117"/>
      <c r="D15117"/>
      <c r="E15117" t="inlineStr">
        <is>
          <t>https://www.youtube.com/results?search_query=Creative+ways+to+open+a+soda+bottle&amp;sp=EgQgAXAB</t>
        </is>
      </c>
    </row>
    <row r="15118" ht="25.5" customHeight="1">
      <c r="A15118" t="inlineStr">
        <is>
          <t>opening bottle not wine</t>
        </is>
      </c>
      <c r="B15118" t="inlineStr">
        <is>
          <t>Day in the life of a bartender: opening bottles</t>
        </is>
      </c>
      <c r="C15118"/>
      <c r="D15118"/>
      <c r="E15118" t="inlineStr">
        <is>
          <t>https://www.youtube.com/results?search_query=Day+in+the+life+of+a+bartender:+opening+bottles&amp;sp=EgQgAXAB</t>
        </is>
      </c>
    </row>
    <row r="15119" ht="25.5" customHeight="1">
      <c r="A15119" t="inlineStr">
        <is>
          <t>opening bottle not wine</t>
        </is>
      </c>
      <c r="B15119" t="inlineStr">
        <is>
          <t>Unconventional methods to open a bottle</t>
        </is>
      </c>
      <c r="C15119"/>
      <c r="D15119"/>
      <c r="E15119" t="inlineStr">
        <is>
          <t>https://www.youtube.com/results?search_query=Unconventional+methods+to+open+a+bottle&amp;sp=EgQgAXAB</t>
        </is>
      </c>
    </row>
    <row r="15120" ht="25.5" customHeight="1">
      <c r="A15120" t="inlineStr">
        <is>
          <t>opening bottle not wine</t>
        </is>
      </c>
      <c r="B15120" t="inlineStr">
        <is>
          <t>Opening a beer bottle with another bottle trick</t>
        </is>
      </c>
      <c r="C15120"/>
      <c r="D15120"/>
      <c r="E15120" t="inlineStr">
        <is>
          <t>https://www.youtube.com/results?search_query=Opening+a+beer+bottle+with+another+bottle+trick&amp;sp=EgQgAXAB</t>
        </is>
      </c>
    </row>
    <row r="15121" ht="25.5" customHeight="1">
      <c r="A15121" t="inlineStr">
        <is>
          <t>opening bottle not wine</t>
        </is>
      </c>
      <c r="B15121" t="inlineStr">
        <is>
          <t>Top 10 life hacks for opening bottles</t>
        </is>
      </c>
      <c r="C15121"/>
      <c r="D15121"/>
      <c r="E15121" t="inlineStr">
        <is>
          <t>https://www.youtube.com/results?search_query=Top+10+life+hacks+for+opening+bottles&amp;sp=EgQgAXAB</t>
        </is>
      </c>
    </row>
    <row r="15122" ht="25.5" customHeight="1">
      <c r="A15122" t="inlineStr">
        <is>
          <t>opening bottle not wine</t>
        </is>
      </c>
      <c r="B15122" t="inlineStr">
        <is>
          <t>How to safely open a bottle without a corkscrew</t>
        </is>
      </c>
      <c r="C15122"/>
      <c r="D15122"/>
      <c r="E15122" t="inlineStr">
        <is>
          <t>https://www.youtube.com/results?search_query=How+to+safely+open+a+bottle+without+a+corkscrew&amp;sp=EgQgAXAB</t>
        </is>
      </c>
    </row>
    <row r="15123" ht="25.5" customHeight="1">
      <c r="A15123" t="inlineStr">
        <is>
          <t>opening bottle not wine</t>
        </is>
      </c>
      <c r="B15123" t="inlineStr">
        <is>
          <t>Unlocking a sealed bottle without a bottle opener</t>
        </is>
      </c>
      <c r="C15123"/>
      <c r="D15123"/>
      <c r="E15123" t="inlineStr">
        <is>
          <t>https://www.youtube.com/results?search_query=Unlocking+a+sealed+bottle+without+a+bottle+opener&amp;sp=EgQgAXAB</t>
        </is>
      </c>
    </row>
    <row r="15124" ht="25.5" customHeight="1">
      <c r="A15124" t="inlineStr">
        <is>
          <t>scrapbooking</t>
        </is>
      </c>
      <c r="B15124" t="inlineStr">
        <is>
          <t>How to start scrapbooking for beginners</t>
        </is>
      </c>
      <c r="C15124"/>
      <c r="D15124"/>
      <c r="E15124" t="inlineStr">
        <is>
          <t>https://www.youtube.com/results?search_query=How+to+start+scrapbooking+for+beginners&amp;sp=EgQgAXAB</t>
        </is>
      </c>
    </row>
    <row r="15125" ht="25.5" customHeight="1">
      <c r="A15125" t="inlineStr">
        <is>
          <t>scrapbooking</t>
        </is>
      </c>
      <c r="B15125" t="inlineStr">
        <is>
          <t>DIY Scrapbooking ideas for beginners</t>
        </is>
      </c>
      <c r="C15125"/>
      <c r="D15125"/>
      <c r="E15125" t="inlineStr">
        <is>
          <t>https://www.youtube.com/results?search_query=DIY+Scrapbooking+ideas+for+beginners&amp;sp=EgQgAXAB</t>
        </is>
      </c>
    </row>
    <row r="15126" ht="25.5" customHeight="1">
      <c r="A15126" t="inlineStr">
        <is>
          <t>scrapbooking</t>
        </is>
      </c>
      <c r="B15126" t="inlineStr">
        <is>
          <t>Scrapbooking techniques and tips</t>
        </is>
      </c>
      <c r="C15126"/>
      <c r="D15126"/>
      <c r="E15126" t="inlineStr">
        <is>
          <t>https://www.youtube.com/results?search_query=Scrapbooking+techniques+and+tips&amp;sp=EgQgAXAB</t>
        </is>
      </c>
    </row>
    <row r="15127" ht="25.5" customHeight="1">
      <c r="A15127" t="inlineStr">
        <is>
          <t>scrapbooking</t>
        </is>
      </c>
      <c r="B15127" t="inlineStr">
        <is>
          <t>Day in the life of a scrapbook enthusiast</t>
        </is>
      </c>
      <c r="C15127"/>
      <c r="D15127"/>
      <c r="E15127" t="inlineStr">
        <is>
          <t>https://www.youtube.com/results?search_query=Day+in+the+life+of+a+scrapbook+enthusiast&amp;sp=EgQgAXAB</t>
        </is>
      </c>
    </row>
    <row r="15128" ht="25.5" customHeight="1">
      <c r="A15128" t="inlineStr">
        <is>
          <t>scrapbooking</t>
        </is>
      </c>
      <c r="B15128" t="inlineStr">
        <is>
          <t>How to make a scrapbook page</t>
        </is>
      </c>
      <c r="C15128"/>
      <c r="D15128"/>
      <c r="E15128" t="inlineStr">
        <is>
          <t>https://www.youtube.com/results?search_query=How+to+make+a+scrapbook+page&amp;sp=EgQgAXAB</t>
        </is>
      </c>
    </row>
    <row r="15129" ht="25.5" customHeight="1">
      <c r="A15129" t="inlineStr">
        <is>
          <t>scrapbooking</t>
        </is>
      </c>
      <c r="B15129" t="inlineStr">
        <is>
          <t>Advanced scrapbooking techniques</t>
        </is>
      </c>
      <c r="C15129"/>
      <c r="D15129"/>
      <c r="E15129" t="inlineStr">
        <is>
          <t>https://www.youtube.com/results?search_query=Advanced+scrapbooking+techniques&amp;sp=EgQgAXAB</t>
        </is>
      </c>
    </row>
    <row r="15130" ht="25.5" customHeight="1">
      <c r="A15130" t="inlineStr">
        <is>
          <t>scrapbooking</t>
        </is>
      </c>
      <c r="B15130" t="inlineStr">
        <is>
          <t>Scrapbooking tutorial for creating a memory book</t>
        </is>
      </c>
      <c r="C15130"/>
      <c r="D15130"/>
      <c r="E15130" t="inlineStr">
        <is>
          <t>https://www.youtube.com/results?search_query=Scrapbooking+tutorial+for+creating+a+memory+book&amp;sp=EgQgAXAB</t>
        </is>
      </c>
    </row>
    <row r="15131" ht="25.5" customHeight="1">
      <c r="A15131" t="inlineStr">
        <is>
          <t>scrapbooking</t>
        </is>
      </c>
      <c r="B15131" t="inlineStr">
        <is>
          <t>Creating personalized scrapbooks</t>
        </is>
      </c>
      <c r="C15131"/>
      <c r="D15131"/>
      <c r="E15131" t="inlineStr">
        <is>
          <t>https://www.youtube.com/results?search_query=Creating+personalized+scrapbooks&amp;sp=EgQgAXAB</t>
        </is>
      </c>
    </row>
    <row r="15132" ht="25.5" customHeight="1">
      <c r="A15132" t="inlineStr">
        <is>
          <t>scrapbooking</t>
        </is>
      </c>
      <c r="B15132" t="inlineStr">
        <is>
          <t>How to choose scrapbooking materials and tools</t>
        </is>
      </c>
      <c r="C15132"/>
      <c r="D15132"/>
      <c r="E15132" t="inlineStr">
        <is>
          <t>https://www.youtube.com/results?search_query=How+to+choose+scrapbooking+materials+and+tools&amp;sp=EgQgAXAB</t>
        </is>
      </c>
    </row>
    <row r="15133" ht="25.5" customHeight="1">
      <c r="A15133" t="inlineStr">
        <is>
          <t>scrapbooking</t>
        </is>
      </c>
      <c r="B15133" t="inlineStr">
        <is>
          <t>Themebased scrapbook creation ideas</t>
        </is>
      </c>
      <c r="C15133"/>
      <c r="D15133"/>
      <c r="E15133" t="inlineStr">
        <is>
          <t>https://www.youtube.com/results?search_query=Themebased+scrapbook+creation+ideas&amp;sp=EgQgAXAB</t>
        </is>
      </c>
    </row>
    <row r="15134" ht="25.5" customHeight="1">
      <c r="A15134" t="inlineStr">
        <is>
          <t>scrubbing face</t>
        </is>
      </c>
      <c r="B15134" t="inlineStr">
        <is>
          <t>How to properly scrub your face</t>
        </is>
      </c>
      <c r="C15134"/>
      <c r="D15134"/>
      <c r="E15134" t="inlineStr">
        <is>
          <t>https://www.youtube.com/results?search_query=How+to+properly+scrub+your+face&amp;sp=EgQgAXAB</t>
        </is>
      </c>
    </row>
    <row r="15135" ht="25.5" customHeight="1">
      <c r="A15135" t="inlineStr">
        <is>
          <t>scrubbing face</t>
        </is>
      </c>
      <c r="B15135" t="inlineStr">
        <is>
          <t>Best face scrubbing techniques for clear skin</t>
        </is>
      </c>
      <c r="C15135"/>
      <c r="D15135"/>
      <c r="E15135" t="inlineStr">
        <is>
          <t>https://www.youtube.com/results?search_query=Best+face+scrubbing+techniques+for+clear+skin&amp;sp=EgQgAXAB</t>
        </is>
      </c>
    </row>
    <row r="15136" ht="25.5" customHeight="1">
      <c r="A15136" t="inlineStr">
        <is>
          <t>scrubbing face</t>
        </is>
      </c>
      <c r="B15136" t="inlineStr">
        <is>
          <t>DIY face scrub recipes for glowing skin</t>
        </is>
      </c>
      <c r="C15136"/>
      <c r="D15136"/>
      <c r="E15136" t="inlineStr">
        <is>
          <t>https://www.youtube.com/results?search_query=DIY+face+scrub+recipes+for+glowing+skin&amp;sp=EgQgAXAB</t>
        </is>
      </c>
    </row>
    <row r="15137" ht="25.5" customHeight="1">
      <c r="A15137" t="inlineStr">
        <is>
          <t>scrubbing face</t>
        </is>
      </c>
      <c r="B15137" t="inlineStr">
        <is>
          <t>Professional advice on face scrubbing</t>
        </is>
      </c>
      <c r="C15137"/>
      <c r="D15137"/>
      <c r="E15137" t="inlineStr">
        <is>
          <t>https://www.youtube.com/results?search_query=Professional+advice+on+face+scrubbing&amp;sp=EgQgAXAB</t>
        </is>
      </c>
    </row>
    <row r="15138" ht="25.5" customHeight="1">
      <c r="A15138" t="inlineStr">
        <is>
          <t>scrubbing face</t>
        </is>
      </c>
      <c r="B15138" t="inlineStr">
        <is>
          <t>Daily skincare routine including face scrubbing</t>
        </is>
      </c>
      <c r="C15138"/>
      <c r="D15138"/>
      <c r="E15138" t="inlineStr">
        <is>
          <t>https://www.youtube.com/results?search_query=Daily+skincare+routine+including+face+scrubbing&amp;sp=EgQgAXAB</t>
        </is>
      </c>
    </row>
    <row r="15139" ht="25.5" customHeight="1">
      <c r="A15139" t="inlineStr">
        <is>
          <t>scrubbing face</t>
        </is>
      </c>
      <c r="B15139" t="inlineStr">
        <is>
          <t>Do's and Don'ts of scrubbing your face</t>
        </is>
      </c>
      <c r="C15139"/>
      <c r="D15139"/>
      <c r="E15139" t="inlineStr">
        <is>
          <t>https://www.youtube.com/results?search_query=Do's+and+Don'ts+of+scrubbing+your+face&amp;sp=EgQgAXAB</t>
        </is>
      </c>
    </row>
    <row r="15140" ht="25.5" customHeight="1">
      <c r="A15140" t="inlineStr">
        <is>
          <t>scrubbing face</t>
        </is>
      </c>
      <c r="B15140" t="inlineStr">
        <is>
          <t>Comparing different face scrubbing brushes</t>
        </is>
      </c>
      <c r="C15140"/>
      <c r="D15140"/>
      <c r="E15140" t="inlineStr">
        <is>
          <t>https://www.youtube.com/results?search_query=Comparing+different+face+scrubbing+brushes&amp;sp=EgQgAXAB</t>
        </is>
      </c>
    </row>
    <row r="15141" ht="25.5" customHeight="1">
      <c r="A15141" t="inlineStr">
        <is>
          <t>scrubbing face</t>
        </is>
      </c>
      <c r="B15141" t="inlineStr">
        <is>
          <t>Review of best face scrubs for sensitive skin</t>
        </is>
      </c>
      <c r="C15141"/>
      <c r="D15141"/>
      <c r="E15141" t="inlineStr">
        <is>
          <t>https://www.youtube.com/results?search_query=Review+of+best+face+scrubs+for+sensitive+skin&amp;sp=EgQgAXAB</t>
        </is>
      </c>
    </row>
    <row r="15142" ht="25.5" customHeight="1">
      <c r="A15142" t="inlineStr">
        <is>
          <t>scrubbing face</t>
        </is>
      </c>
      <c r="B15142" t="inlineStr">
        <is>
          <t>The effect of face scrubbing on acne</t>
        </is>
      </c>
      <c r="C15142"/>
      <c r="D15142"/>
      <c r="E15142" t="inlineStr">
        <is>
          <t>https://www.youtube.com/results?search_query=The+effect+of+face+scrubbing+on+acne&amp;sp=EgQgAXAB</t>
        </is>
      </c>
    </row>
    <row r="15143" ht="25.5" customHeight="1">
      <c r="A15143" t="inlineStr">
        <is>
          <t>scrubbing face</t>
        </is>
      </c>
      <c r="B15143" t="inlineStr">
        <is>
          <t>Day in the life of a dermatologist  face scrubbing advice</t>
        </is>
      </c>
      <c r="C15143"/>
      <c r="D15143"/>
      <c r="E15143" t="inlineStr">
        <is>
          <t>https://www.youtube.com/results?search_query=Day+in+the+life+of+a+dermatologist++face+scrubbing+advice&amp;sp=EgQgAXAB</t>
        </is>
      </c>
    </row>
    <row r="15144" ht="25.5" customHeight="1">
      <c r="A15144" t="inlineStr">
        <is>
          <t>scrambling eggs</t>
        </is>
      </c>
      <c r="B15144" t="inlineStr">
        <is>
          <t>How to scramble eggs for beginners</t>
        </is>
      </c>
      <c r="C15144" t="inlineStr">
        <is>
          <t>Yes</t>
        </is>
      </c>
      <c r="D15144"/>
      <c r="E15144" t="inlineStr">
        <is>
          <t>https://www.youtube.com/results?search_query=How+to+scramble+eggs+for+beginners&amp;sp=EgQgAXAB</t>
        </is>
      </c>
    </row>
    <row r="15145" ht="25.5" customHeight="1">
      <c r="A15145" t="inlineStr">
        <is>
          <t>scrambling eggs</t>
        </is>
      </c>
      <c r="B15145" t="inlineStr">
        <is>
          <t>Detailed guide on scrambling eggs</t>
        </is>
      </c>
      <c r="C15145" t="inlineStr">
        <is>
          <t>Yes</t>
        </is>
      </c>
      <c r="D15145"/>
      <c r="E15145" t="inlineStr">
        <is>
          <t>https://www.youtube.com/results?search_query=Detailed+guide+on+scrambling+eggs&amp;sp=EgQgAXAB</t>
        </is>
      </c>
    </row>
    <row r="15146" ht="25.5" customHeight="1">
      <c r="A15146" t="inlineStr">
        <is>
          <t>scrambling eggs</t>
        </is>
      </c>
      <c r="B15146" t="inlineStr">
        <is>
          <t>Scrambling eggs with cheese recipe</t>
        </is>
      </c>
      <c r="C15146" t="inlineStr">
        <is>
          <t>Yes</t>
        </is>
      </c>
      <c r="D15146"/>
      <c r="E15146" t="inlineStr">
        <is>
          <t>https://www.youtube.com/results?search_query=Scrambling+eggs+with+cheese+recipe&amp;sp=EgQgAXAB</t>
        </is>
      </c>
    </row>
    <row r="15147" ht="25.5" customHeight="1">
      <c r="A15147" t="inlineStr">
        <is>
          <t>scrambling eggs</t>
        </is>
      </c>
      <c r="B15147" t="inlineStr">
        <is>
          <t>Learning to scramble eggs perfectly</t>
        </is>
      </c>
      <c r="C15147" t="inlineStr">
        <is>
          <t>Yes</t>
        </is>
      </c>
      <c r="D15147"/>
      <c r="E15147" t="inlineStr">
        <is>
          <t>https://www.youtube.com/results?search_query=Learning+to+scramble+eggs+perfectly&amp;sp=EgQgAXAB</t>
        </is>
      </c>
    </row>
    <row r="15148" ht="25.5" customHeight="1">
      <c r="A15148" t="inlineStr">
        <is>
          <t>scrambling eggs</t>
        </is>
      </c>
      <c r="B15148" t="inlineStr">
        <is>
          <t>Cooking basics: scrambling eggs</t>
        </is>
      </c>
      <c r="C15148" t="inlineStr">
        <is>
          <t>Yes</t>
        </is>
      </c>
      <c r="D15148"/>
      <c r="E15148" t="inlineStr">
        <is>
          <t>https://www.youtube.com/results?search_query=Cooking+basics:+scrambling+eggs&amp;sp=EgQgAXAB</t>
        </is>
      </c>
    </row>
    <row r="15149" ht="25.5" customHeight="1">
      <c r="A15149" t="inlineStr">
        <is>
          <t>scrambling eggs</t>
        </is>
      </c>
      <c r="B15149" t="inlineStr">
        <is>
          <t>Day in the life of a chef: scrambling eggs</t>
        </is>
      </c>
      <c r="C15149" t="inlineStr">
        <is>
          <t>Yes</t>
        </is>
      </c>
      <c r="D15149"/>
      <c r="E15149" t="inlineStr">
        <is>
          <t>https://www.youtube.com/results?search_query=Day+in+the+life+of+a+chef:+scrambling+eggs&amp;sp=EgQgAXAB</t>
        </is>
      </c>
    </row>
    <row r="15150" ht="25.5" customHeight="1">
      <c r="A15150" t="inlineStr">
        <is>
          <t>scrambling eggs</t>
        </is>
      </c>
      <c r="B15150" t="inlineStr">
        <is>
          <t>Masterchef tutorial on scrambling eggs</t>
        </is>
      </c>
      <c r="C15150" t="inlineStr">
        <is>
          <t>Yes</t>
        </is>
      </c>
      <c r="D15150"/>
      <c r="E15150" t="inlineStr">
        <is>
          <t>https://www.youtube.com/results?search_query=Masterchef+tutorial+on+scrambling+eggs&amp;sp=EgQgAXAB</t>
        </is>
      </c>
    </row>
    <row r="15151" ht="25.5" customHeight="1">
      <c r="A15151" t="inlineStr">
        <is>
          <t>scrambling eggs</t>
        </is>
      </c>
      <c r="B15151" t="inlineStr">
        <is>
          <t>Quick breakfast ideas: scrambling eggs tutorial</t>
        </is>
      </c>
      <c r="C15151" t="inlineStr">
        <is>
          <t>Yes</t>
        </is>
      </c>
      <c r="D15151"/>
      <c r="E15151" t="inlineStr">
        <is>
          <t>https://www.youtube.com/results?search_query=Quick+breakfast+ideas:+scrambling+eggs+tutorial&amp;sp=EgQgAXAB</t>
        </is>
      </c>
    </row>
    <row r="15152" ht="25.5" customHeight="1">
      <c r="A15152" t="inlineStr">
        <is>
          <t>scrambling eggs</t>
        </is>
      </c>
      <c r="B15152" t="inlineStr">
        <is>
          <t>Kitchen hacks: Easy methods to scramble eggs</t>
        </is>
      </c>
      <c r="C15152" t="inlineStr">
        <is>
          <t>Yes</t>
        </is>
      </c>
      <c r="D15152"/>
      <c r="E15152" t="inlineStr">
        <is>
          <t>https://www.youtube.com/results?search_query=Kitchen+hacks:+Easy+methods+to+scramble+eggs&amp;sp=EgQgAXAB</t>
        </is>
      </c>
    </row>
    <row r="15153" ht="25.5" customHeight="1">
      <c r="A15153" t="inlineStr">
        <is>
          <t>scrambling eggs</t>
        </is>
      </c>
      <c r="B15153" t="inlineStr">
        <is>
          <t>Professional chef tips on scrambling eggs</t>
        </is>
      </c>
      <c r="C15153" t="inlineStr">
        <is>
          <t>Yes</t>
        </is>
      </c>
      <c r="D15153"/>
      <c r="E15153" t="inlineStr">
        <is>
          <t>https://www.youtube.com/results?search_query=Professional+chef+tips+on+scrambling+eggs&amp;sp=EgQgAXAB</t>
        </is>
      </c>
    </row>
    <row r="15154" ht="25.5" customHeight="1">
      <c r="A15154" t="inlineStr">
        <is>
          <t>using a microscope</t>
        </is>
      </c>
      <c r="B15154" t="inlineStr">
        <is>
          <t>How to use a microscope for beginners</t>
        </is>
      </c>
      <c r="C15154"/>
      <c r="D15154"/>
      <c r="E15154" t="inlineStr">
        <is>
          <t>https://www.youtube.com/results?search_query=How+to+use+a+microscope+for+beginners&amp;sp=EgQgAXAB</t>
        </is>
      </c>
    </row>
    <row r="15155" ht="25.5" customHeight="1">
      <c r="A15155" t="inlineStr">
        <is>
          <t>using a microscope</t>
        </is>
      </c>
      <c r="B15155" t="inlineStr">
        <is>
          <t>Basics of using a microscope</t>
        </is>
      </c>
      <c r="C15155"/>
      <c r="D15155"/>
      <c r="E15155" t="inlineStr">
        <is>
          <t>https://www.youtube.com/results?search_query=Basics+of+using+a+microscope&amp;sp=EgQgAXAB</t>
        </is>
      </c>
    </row>
    <row r="15156" ht="25.5" customHeight="1">
      <c r="A15156" t="inlineStr">
        <is>
          <t>using a microscope</t>
        </is>
      </c>
      <c r="B15156" t="inlineStr">
        <is>
          <t>Decoding science: using a microscope</t>
        </is>
      </c>
      <c r="C15156"/>
      <c r="D15156"/>
      <c r="E15156" t="inlineStr">
        <is>
          <t>https://www.youtube.com/results?search_query=Decoding+science:+using+a+microscope&amp;sp=EgQgAXAB</t>
        </is>
      </c>
    </row>
    <row r="15157" ht="25.5" customHeight="1">
      <c r="A15157" t="inlineStr">
        <is>
          <t>using a microscope</t>
        </is>
      </c>
      <c r="B15157" t="inlineStr">
        <is>
          <t>Working with a microscope tutorial</t>
        </is>
      </c>
      <c r="C15157"/>
      <c r="D15157"/>
      <c r="E15157" t="inlineStr">
        <is>
          <t>https://www.youtube.com/results?search_query=Working+with+a+microscope+tutorial&amp;sp=EgQgAXAB</t>
        </is>
      </c>
    </row>
    <row r="15158" ht="25.5" customHeight="1">
      <c r="A15158" t="inlineStr">
        <is>
          <t>using a microscope</t>
        </is>
      </c>
      <c r="B15158" t="inlineStr">
        <is>
          <t>Understanding microscope magnification</t>
        </is>
      </c>
      <c r="C15158"/>
      <c r="D15158"/>
      <c r="E15158" t="inlineStr">
        <is>
          <t>https://www.youtube.com/results?search_query=Understanding+microscope+magnification&amp;sp=EgQgAXAB</t>
        </is>
      </c>
    </row>
    <row r="15159" ht="25.5" customHeight="1">
      <c r="A15159" t="inlineStr">
        <is>
          <t>using a microscope</t>
        </is>
      </c>
      <c r="B15159" t="inlineStr">
        <is>
          <t>Day in the life of a microbiologist: Using a microscope</t>
        </is>
      </c>
      <c r="C15159"/>
      <c r="D15159"/>
      <c r="E15159" t="inlineStr">
        <is>
          <t>https://www.youtube.com/results?search_query=Day+in+the+life+of+a+microbiologist:+Using+a+microscope&amp;sp=EgQgAXAB</t>
        </is>
      </c>
    </row>
    <row r="15160" ht="25.5" customHeight="1">
      <c r="A15160" t="inlineStr">
        <is>
          <t>using a microscope</t>
        </is>
      </c>
      <c r="B15160" t="inlineStr">
        <is>
          <t>Setting up and using a microscope effectively</t>
        </is>
      </c>
      <c r="C15160"/>
      <c r="D15160"/>
      <c r="E15160" t="inlineStr">
        <is>
          <t>https://www.youtube.com/results?search_query=Setting+up+and+using+a+microscope+effectively&amp;sp=EgQgAXAB</t>
        </is>
      </c>
    </row>
    <row r="15161" ht="25.5" customHeight="1">
      <c r="A15161" t="inlineStr">
        <is>
          <t>using a microscope</t>
        </is>
      </c>
      <c r="B15161" t="inlineStr">
        <is>
          <t>Microscope operation and maintenance</t>
        </is>
      </c>
      <c r="C15161"/>
      <c r="D15161"/>
      <c r="E15161" t="inlineStr">
        <is>
          <t>https://www.youtube.com/results?search_query=Microscope+operation+and+maintenance&amp;sp=EgQgAXAB</t>
        </is>
      </c>
    </row>
    <row r="15162" ht="25.5" customHeight="1">
      <c r="A15162" t="inlineStr">
        <is>
          <t>using a microscope</t>
        </is>
      </c>
      <c r="B15162" t="inlineStr">
        <is>
          <t>Preparing samples for microscope analysis</t>
        </is>
      </c>
      <c r="C15162"/>
      <c r="D15162"/>
      <c r="E15162" t="inlineStr">
        <is>
          <t>https://www.youtube.com/results?search_query=Preparing+samples+for+microscope+analysis&amp;sp=EgQgAXAB</t>
        </is>
      </c>
    </row>
    <row r="15163" ht="25.5" customHeight="1">
      <c r="A15163" t="inlineStr">
        <is>
          <t>using a microscope</t>
        </is>
      </c>
      <c r="B15163" t="inlineStr">
        <is>
          <t>Indepth guide on microscopic examination</t>
        </is>
      </c>
      <c r="C15163"/>
      <c r="D15163"/>
      <c r="E15163" t="inlineStr">
        <is>
          <t>https://www.youtube.com/results?search_query=Indepth+guide+on+microscopic+examination&amp;sp=EgQgAXAB</t>
        </is>
      </c>
    </row>
    <row r="15164" ht="25.5" customHeight="1">
      <c r="A15164" t="inlineStr">
        <is>
          <t>licking</t>
        </is>
      </c>
      <c r="B15164" t="inlineStr">
        <is>
          <t>How to safely let pets lick your face</t>
        </is>
      </c>
      <c r="C15164"/>
      <c r="D15164"/>
      <c r="E15164" t="inlineStr">
        <is>
          <t>https://www.youtube.com/results?search_query=How+to+safely+let+pets+lick+your+face&amp;sp=EgQgAXAB</t>
        </is>
      </c>
    </row>
    <row r="15165" ht="25.5" customHeight="1">
      <c r="A15165" t="inlineStr">
        <is>
          <t>licking</t>
        </is>
      </c>
      <c r="B15165" t="inlineStr">
        <is>
          <t>Safest ice cream licking techniques</t>
        </is>
      </c>
      <c r="C15165"/>
      <c r="D15165"/>
      <c r="E15165" t="inlineStr">
        <is>
          <t>https://www.youtube.com/results?search_query=Safest+ice+cream+licking+techniques&amp;sp=EgQgAXAB</t>
        </is>
      </c>
    </row>
    <row r="15166" ht="25.5" customHeight="1">
      <c r="A15166" t="inlineStr">
        <is>
          <t>licking</t>
        </is>
      </c>
      <c r="B15166" t="inlineStr">
        <is>
          <t>Day in the life of a professional taste tester</t>
        </is>
      </c>
      <c r="C15166"/>
      <c r="D15166"/>
      <c r="E15166" t="inlineStr">
        <is>
          <t>https://www.youtube.com/results?search_query=Day+in+the+life+of+a+professional+taste+tester&amp;sp=EgQgAXAB</t>
        </is>
      </c>
    </row>
    <row r="15167" ht="25.5" customHeight="1">
      <c r="A15167" t="inlineStr">
        <is>
          <t>licking</t>
        </is>
      </c>
      <c r="B15167" t="inlineStr">
        <is>
          <t>Effects of licking certain substances</t>
        </is>
      </c>
      <c r="C15167"/>
      <c r="D15167"/>
      <c r="E15167" t="inlineStr">
        <is>
          <t>https://www.youtube.com/results?search_query=Effects+of+licking+certain+substances&amp;sp=EgQgAXAB</t>
        </is>
      </c>
    </row>
    <row r="15168" ht="25.5" customHeight="1">
      <c r="A15168" t="inlineStr">
        <is>
          <t>licking</t>
        </is>
      </c>
      <c r="B15168" t="inlineStr">
        <is>
          <t>How animals use licking for survival</t>
        </is>
      </c>
      <c r="C15168"/>
      <c r="D15168"/>
      <c r="E15168" t="inlineStr">
        <is>
          <t>https://www.youtube.com/results?search_query=How+animals+use+licking+for+survival&amp;sp=EgQgAXAB</t>
        </is>
      </c>
    </row>
    <row r="15169" ht="25.5" customHeight="1">
      <c r="A15169" t="inlineStr">
        <is>
          <t>licking</t>
        </is>
      </c>
      <c r="B15169" t="inlineStr">
        <is>
          <t>Health disadvantages of licking certain surfaces</t>
        </is>
      </c>
      <c r="C15169"/>
      <c r="D15169"/>
      <c r="E15169" t="inlineStr">
        <is>
          <t>https://www.youtube.com/results?search_query=Health+disadvantages+of+licking+certain+surfaces&amp;sp=EgQgAXAB</t>
        </is>
      </c>
    </row>
    <row r="15170" ht="25.5" customHeight="1">
      <c r="A15170" t="inlineStr">
        <is>
          <t>licking</t>
        </is>
      </c>
      <c r="B15170" t="inlineStr">
        <is>
          <t>Benefits of animals licking their wounds</t>
        </is>
      </c>
      <c r="C15170"/>
      <c r="D15170"/>
      <c r="E15170" t="inlineStr">
        <is>
          <t>https://www.youtube.com/results?search_query=Benefits+of+animals+licking+their+wounds&amp;sp=EgQgAXAB</t>
        </is>
      </c>
    </row>
    <row r="15171" ht="25.5" customHeight="1">
      <c r="A15171" t="inlineStr">
        <is>
          <t>licking</t>
        </is>
      </c>
      <c r="B15171" t="inlineStr">
        <is>
          <t>Why do cats lick themselves?</t>
        </is>
      </c>
      <c r="C15171"/>
      <c r="D15171"/>
      <c r="E15171" t="inlineStr">
        <is>
          <t>https://www.youtube.com/results?search_query=Why+do+cats+lick+themselves?&amp;sp=EgQgAXAB</t>
        </is>
      </c>
    </row>
    <row r="15172" ht="25.5" customHeight="1">
      <c r="A15172" t="inlineStr">
        <is>
          <t>licking</t>
        </is>
      </c>
      <c r="B15172" t="inlineStr">
        <is>
          <t>Why babies like licking objects</t>
        </is>
      </c>
      <c r="C15172"/>
      <c r="D15172"/>
      <c r="E15172" t="inlineStr">
        <is>
          <t>https://www.youtube.com/results?search_query=Why+babies+like+licking+objects&amp;sp=EgQgAXAB</t>
        </is>
      </c>
    </row>
    <row r="15173" ht="25.5" customHeight="1">
      <c r="A15173" t="inlineStr">
        <is>
          <t>licking</t>
        </is>
      </c>
      <c r="B15173" t="inlineStr">
        <is>
          <t>How to stop dogs from licking their paws excessively</t>
        </is>
      </c>
      <c r="C15173"/>
      <c r="D15173"/>
      <c r="E15173" t="inlineStr">
        <is>
          <t>https://www.youtube.com/results?search_query=How+to+stop+dogs+from+licking+their+paws+excessively&amp;sp=EgQgAXAB</t>
        </is>
      </c>
    </row>
    <row r="15174" ht="25.5" customHeight="1">
      <c r="A15174" t="inlineStr">
        <is>
          <t>using a paint roller</t>
        </is>
      </c>
      <c r="B15174" t="inlineStr">
        <is>
          <t>How to effectively use a paint roller for walls</t>
        </is>
      </c>
      <c r="C15174"/>
      <c r="D15174"/>
      <c r="E15174" t="inlineStr">
        <is>
          <t>https://www.youtube.com/results?search_query=How+to+effectively+use+a+paint+roller+for+walls&amp;sp=EgQgAXAB</t>
        </is>
      </c>
    </row>
    <row r="15175" ht="25.5" customHeight="1">
      <c r="A15175" t="inlineStr">
        <is>
          <t>using a paint roller</t>
        </is>
      </c>
      <c r="B15175" t="inlineStr">
        <is>
          <t>Step by step guide on using a paint roller</t>
        </is>
      </c>
      <c r="C15175"/>
      <c r="D15175"/>
      <c r="E15175" t="inlineStr">
        <is>
          <t>https://www.youtube.com/results?search_query=Step+by+step+guide+on+using+a+paint+roller&amp;sp=EgQgAXAB</t>
        </is>
      </c>
    </row>
    <row r="15176" ht="25.5" customHeight="1">
      <c r="A15176" t="inlineStr">
        <is>
          <t>using a paint roller</t>
        </is>
      </c>
      <c r="B15176" t="inlineStr">
        <is>
          <t>Professional techniques for using a paint roller</t>
        </is>
      </c>
      <c r="C15176"/>
      <c r="D15176"/>
      <c r="E15176" t="inlineStr">
        <is>
          <t>https://www.youtube.com/results?search_query=Professional+techniques+for+using+a+paint+roller&amp;sp=EgQgAXAB</t>
        </is>
      </c>
    </row>
    <row r="15177" ht="25.5" customHeight="1">
      <c r="A15177" t="inlineStr">
        <is>
          <t>using a paint roller</t>
        </is>
      </c>
      <c r="B15177" t="inlineStr">
        <is>
          <t>Day in the life of a professional painter using a paint roller</t>
        </is>
      </c>
      <c r="C15177"/>
      <c r="D15177"/>
      <c r="E15177" t="inlineStr">
        <is>
          <t>https://www.youtube.com/results?search_query=Day+in+the+life+of+a+professional+painter+using+a+paint+roller&amp;sp=EgQgAXAB</t>
        </is>
      </c>
    </row>
    <row r="15178" ht="25.5" customHeight="1">
      <c r="A15178" t="inlineStr">
        <is>
          <t>using a paint roller</t>
        </is>
      </c>
      <c r="B15178" t="inlineStr">
        <is>
          <t>Using a paint roller for beginners</t>
        </is>
      </c>
      <c r="C15178"/>
      <c r="D15178"/>
      <c r="E15178" t="inlineStr">
        <is>
          <t>https://www.youtube.com/results?search_query=Using+a+paint+roller+for+beginners&amp;sp=EgQgAXAB</t>
        </is>
      </c>
    </row>
    <row r="15179" ht="25.5" customHeight="1">
      <c r="A15179" t="inlineStr">
        <is>
          <t>using a paint roller</t>
        </is>
      </c>
      <c r="B15179" t="inlineStr">
        <is>
          <t>DIY painting project with a paint roller</t>
        </is>
      </c>
      <c r="C15179"/>
      <c r="D15179"/>
      <c r="E15179" t="inlineStr">
        <is>
          <t>https://www.youtube.com/results?search_query=DIY+painting+project+with+a+paint+roller&amp;sp=EgQgAXAB</t>
        </is>
      </c>
    </row>
    <row r="15180" ht="25.5" customHeight="1">
      <c r="A15180" t="inlineStr">
        <is>
          <t>using a paint roller</t>
        </is>
      </c>
      <c r="B15180" t="inlineStr">
        <is>
          <t>Proper way to use a paint roller on ceilings</t>
        </is>
      </c>
      <c r="C15180"/>
      <c r="D15180"/>
      <c r="E15180" t="inlineStr">
        <is>
          <t>https://www.youtube.com/results?search_query=Proper+way+to+use+a+paint+roller+on+ceilings&amp;sp=EgQgAXAB</t>
        </is>
      </c>
    </row>
    <row r="15181" ht="25.5" customHeight="1">
      <c r="A15181" t="inlineStr">
        <is>
          <t>using a paint roller</t>
        </is>
      </c>
      <c r="B15181" t="inlineStr">
        <is>
          <t>Tips and tricks for using paint roller</t>
        </is>
      </c>
      <c r="C15181"/>
      <c r="D15181"/>
      <c r="E15181" t="inlineStr">
        <is>
          <t>https://www.youtube.com/results?search_query=Tips+and+tricks+for+using+paint+roller&amp;sp=EgQgAXAB</t>
        </is>
      </c>
    </row>
    <row r="15182" ht="25.5" customHeight="1">
      <c r="A15182" t="inlineStr">
        <is>
          <t>using a paint roller</t>
        </is>
      </c>
      <c r="B15182" t="inlineStr">
        <is>
          <t>Avoiding paint roller mistakes and how to fix them</t>
        </is>
      </c>
      <c r="C15182"/>
      <c r="D15182"/>
      <c r="E15182" t="inlineStr">
        <is>
          <t>https://www.youtube.com/results?search_query=Avoiding+paint+roller+mistakes+and+how+to+fix+them&amp;sp=EgQgAXAB</t>
        </is>
      </c>
    </row>
    <row r="15183" ht="25.5" customHeight="1">
      <c r="A15183" t="inlineStr">
        <is>
          <t>using a paint roller</t>
        </is>
      </c>
      <c r="B15183" t="inlineStr">
        <is>
          <t>Using a paint roller vs paint brush comparison</t>
        </is>
      </c>
      <c r="C15183"/>
      <c r="D15183"/>
      <c r="E15183" t="inlineStr">
        <is>
          <t>https://www.youtube.com/results?search_query=Using+a+paint+roller+vs+paint+brush+comparison&amp;sp=EgQgAXAB</t>
        </is>
      </c>
    </row>
    <row r="15184" ht="25.5" customHeight="1">
      <c r="A15184" t="inlineStr">
        <is>
          <t>using a sledge hammer</t>
        </is>
      </c>
      <c r="B15184" t="inlineStr">
        <is>
          <t>How to safely use a sledge hammer for demolition</t>
        </is>
      </c>
      <c r="C15184"/>
      <c r="D15184"/>
      <c r="E15184" t="inlineStr">
        <is>
          <t>https://www.youtube.com/results?search_query=How+to+safely+use+a+sledge+hammer+for+demolition&amp;sp=EgQgAXAB</t>
        </is>
      </c>
    </row>
    <row r="15185" ht="25.5" customHeight="1">
      <c r="A15185" t="inlineStr">
        <is>
          <t>using a sledge hammer</t>
        </is>
      </c>
      <c r="B15185" t="inlineStr">
        <is>
          <t>What to look out when using a sledge hammer</t>
        </is>
      </c>
      <c r="C15185"/>
      <c r="D15185"/>
      <c r="E15185" t="inlineStr">
        <is>
          <t>https://www.youtube.com/results?search_query=What+to+look+out+when+using+a+sledge+hammer&amp;sp=EgQgAXAB</t>
        </is>
      </c>
    </row>
    <row r="15186" ht="25.5" customHeight="1">
      <c r="A15186" t="inlineStr">
        <is>
          <t>using a sledge hammer</t>
        </is>
      </c>
      <c r="B15186" t="inlineStr">
        <is>
          <t>Demonstration of using a sledge hammer properly</t>
        </is>
      </c>
      <c r="C15186"/>
      <c r="D15186"/>
      <c r="E15186" t="inlineStr">
        <is>
          <t>https://www.youtube.com/results?search_query=Demonstration+of+using+a+sledge+hammer+properly&amp;sp=EgQgAXAB</t>
        </is>
      </c>
    </row>
    <row r="15187" ht="25.5" customHeight="1">
      <c r="A15187" t="inlineStr">
        <is>
          <t>using a sledge hammer</t>
        </is>
      </c>
      <c r="B15187" t="inlineStr">
        <is>
          <t>Techniques on how to swing a sledge hammer effectively</t>
        </is>
      </c>
      <c r="C15187"/>
      <c r="D15187"/>
      <c r="E15187" t="inlineStr">
        <is>
          <t>https://www.youtube.com/results?search_query=Techniques+on+how+to+swing+a+sledge+hammer+effectively&amp;sp=EgQgAXAB</t>
        </is>
      </c>
    </row>
    <row r="15188" ht="25.5" customHeight="1">
      <c r="A15188" t="inlineStr">
        <is>
          <t>using a sledge hammer</t>
        </is>
      </c>
      <c r="B15188" t="inlineStr">
        <is>
          <t>Day in the life of a construction worker using a sledge hammer</t>
        </is>
      </c>
      <c r="C15188"/>
      <c r="D15188"/>
      <c r="E15188" t="inlineStr">
        <is>
          <t>https://www.youtube.com/results?search_query=Day+in+the+life+of+a+construction+worker+using+a+sledge+hammer&amp;sp=EgQgAXAB</t>
        </is>
      </c>
    </row>
    <row r="15189" ht="25.5" customHeight="1">
      <c r="A15189" t="inlineStr">
        <is>
          <t>using a sledge hammer</t>
        </is>
      </c>
      <c r="B15189" t="inlineStr">
        <is>
          <t>Projects made easy with sledge hammer</t>
        </is>
      </c>
      <c r="C15189"/>
      <c r="D15189"/>
      <c r="E15189" t="inlineStr">
        <is>
          <t>https://www.youtube.com/results?search_query=Projects+made+easy+with+sledge+hammer&amp;sp=EgQgAXAB</t>
        </is>
      </c>
    </row>
    <row r="15190" ht="25.5" customHeight="1">
      <c r="A15190" t="inlineStr">
        <is>
          <t>using a sledge hammer</t>
        </is>
      </c>
      <c r="B15190" t="inlineStr">
        <is>
          <t>Using a sledge hammer for crafting</t>
        </is>
      </c>
      <c r="C15190"/>
      <c r="D15190"/>
      <c r="E15190" t="inlineStr">
        <is>
          <t>https://www.youtube.com/results?search_query=Using+a+sledge+hammer+for+crafting&amp;sp=EgQgAXAB</t>
        </is>
      </c>
    </row>
    <row r="15191" ht="25.5" customHeight="1">
      <c r="A15191" t="inlineStr">
        <is>
          <t>using a sledge hammer</t>
        </is>
      </c>
      <c r="B15191" t="inlineStr">
        <is>
          <t>Safety precaution procedures while wielding a sledge hammer</t>
        </is>
      </c>
      <c r="C15191"/>
      <c r="D15191"/>
      <c r="E15191" t="inlineStr">
        <is>
          <t>https://www.youtube.com/results?search_query=Safety+precaution+procedures+while+wielding+a+sledge+hammer&amp;sp=EgQgAXAB</t>
        </is>
      </c>
    </row>
    <row r="15192" ht="25.5" customHeight="1">
      <c r="A15192" t="inlineStr">
        <is>
          <t>using a sledge hammer</t>
        </is>
      </c>
      <c r="B15192" t="inlineStr">
        <is>
          <t>Comparison of various sledge hammers and their uses</t>
        </is>
      </c>
      <c r="C15192"/>
      <c r="D15192"/>
      <c r="E15192" t="inlineStr">
        <is>
          <t>https://www.youtube.com/results?search_query=Comparison+of+various+sledge+hammers+and+their+uses&amp;sp=EgQgAXAB</t>
        </is>
      </c>
    </row>
    <row r="15193" ht="25.5" customHeight="1">
      <c r="A15193" t="inlineStr">
        <is>
          <t>using a sledge hammer</t>
        </is>
      </c>
      <c r="B15193" t="inlineStr">
        <is>
          <t>DIY guide on how to use a sledge hammer at home</t>
        </is>
      </c>
      <c r="C15193"/>
      <c r="D15193"/>
      <c r="E15193" t="inlineStr">
        <is>
          <t>https://www.youtube.com/results?search_query=DIY+guide+on+how+to+use+a+sledge+hammer+at+home&amp;sp=EgQgAXAB</t>
        </is>
      </c>
    </row>
    <row r="15194" ht="25.5" customHeight="1">
      <c r="A15194" t="inlineStr">
        <is>
          <t>using atm</t>
        </is>
      </c>
      <c r="B15194" t="inlineStr">
        <is>
          <t>How to use an ATM machine for the first time</t>
        </is>
      </c>
      <c r="C15194"/>
      <c r="D15194"/>
      <c r="E15194" t="inlineStr">
        <is>
          <t>https://www.youtube.com/results?search_query=How+to+use+an+ATM+machine+for+the+first+time&amp;sp=EgQgAXAB</t>
        </is>
      </c>
    </row>
    <row r="15195" ht="25.5" customHeight="1">
      <c r="A15195" t="inlineStr">
        <is>
          <t>using atm</t>
        </is>
      </c>
      <c r="B15195" t="inlineStr">
        <is>
          <t>Step by step guide to using an ATM</t>
        </is>
      </c>
      <c r="C15195"/>
      <c r="D15195"/>
      <c r="E15195" t="inlineStr">
        <is>
          <t>https://www.youtube.com/results?search_query=Step+by+step+guide+to+using+an+ATM&amp;sp=EgQgAXAB</t>
        </is>
      </c>
    </row>
    <row r="15196" ht="25.5" customHeight="1">
      <c r="A15196" t="inlineStr">
        <is>
          <t>using atm</t>
        </is>
      </c>
      <c r="B15196" t="inlineStr">
        <is>
          <t>Tips to use ATM securely</t>
        </is>
      </c>
      <c r="C15196"/>
      <c r="D15196"/>
      <c r="E15196" t="inlineStr">
        <is>
          <t>https://www.youtube.com/results?search_query=Tips+to+use+ATM+securely&amp;sp=EgQgAXAB</t>
        </is>
      </c>
    </row>
    <row r="15197" ht="25.5" customHeight="1">
      <c r="A15197" t="inlineStr">
        <is>
          <t>using atm</t>
        </is>
      </c>
      <c r="B15197" t="inlineStr">
        <is>
          <t>Using ATM for cash deposit tutorial</t>
        </is>
      </c>
      <c r="C15197"/>
      <c r="D15197"/>
      <c r="E15197" t="inlineStr">
        <is>
          <t>https://www.youtube.com/results?search_query=Using+ATM+for+cash+deposit+tutorial&amp;sp=EgQgAXAB</t>
        </is>
      </c>
    </row>
    <row r="15198" ht="25.5" customHeight="1">
      <c r="A15198" t="inlineStr">
        <is>
          <t>using atm</t>
        </is>
      </c>
      <c r="B15198" t="inlineStr">
        <is>
          <t>How to check balance through ATM</t>
        </is>
      </c>
      <c r="C15198"/>
      <c r="D15198"/>
      <c r="E15198" t="inlineStr">
        <is>
          <t>https://www.youtube.com/results?search_query=How+to+check+balance+through+ATM&amp;sp=EgQgAXAB</t>
        </is>
      </c>
    </row>
    <row r="15199" ht="25.5" customHeight="1">
      <c r="A15199" t="inlineStr">
        <is>
          <t>using atm</t>
        </is>
      </c>
      <c r="B15199" t="inlineStr">
        <is>
          <t>Day in the life of an ATM technician</t>
        </is>
      </c>
      <c r="C15199"/>
      <c r="D15199"/>
      <c r="E15199" t="inlineStr">
        <is>
          <t>https://www.youtube.com/results?search_query=Day+in+the+life+of+an+ATM+technician&amp;sp=EgQgAXAB</t>
        </is>
      </c>
    </row>
    <row r="15200" ht="25.5" customHeight="1">
      <c r="A15200" t="inlineStr">
        <is>
          <t>using atm</t>
        </is>
      </c>
      <c r="B15200" t="inlineStr">
        <is>
          <t>Using ATM for money transfer – step by step guide</t>
        </is>
      </c>
      <c r="C15200"/>
      <c r="D15200"/>
      <c r="E15200" t="inlineStr">
        <is>
          <t>https://www.youtube.com/results?search_query=Using+ATM+for+money+transfer+–+step+by+step+guide&amp;sp=EgQgAXAB</t>
        </is>
      </c>
    </row>
    <row r="15201" ht="25.5" customHeight="1">
      <c r="A15201" t="inlineStr">
        <is>
          <t>using atm</t>
        </is>
      </c>
      <c r="B15201" t="inlineStr">
        <is>
          <t>Common errors while using ATM and how to avoid them</t>
        </is>
      </c>
      <c r="C15201"/>
      <c r="D15201"/>
      <c r="E15201" t="inlineStr">
        <is>
          <t>https://www.youtube.com/results?search_query=Common+errors+while+using+ATM+and+how+to+avoid+them&amp;sp=EgQgAXAB</t>
        </is>
      </c>
    </row>
    <row r="15202" ht="25.5" customHeight="1">
      <c r="A15202" t="inlineStr">
        <is>
          <t>using atm</t>
        </is>
      </c>
      <c r="B15202" t="inlineStr">
        <is>
          <t>Complete guide to using an international ATM</t>
        </is>
      </c>
      <c r="C15202"/>
      <c r="D15202"/>
      <c r="E15202" t="inlineStr">
        <is>
          <t>https://www.youtube.com/results?search_query=Complete+guide+to+using+an+international+ATM&amp;sp=EgQgAXAB</t>
        </is>
      </c>
    </row>
    <row r="15203" ht="25.5" customHeight="1">
      <c r="A15203" t="inlineStr">
        <is>
          <t>using atm</t>
        </is>
      </c>
      <c r="B15203" t="inlineStr">
        <is>
          <t>How to update mobile number in ATM machine.</t>
        </is>
      </c>
      <c r="C15203"/>
      <c r="D15203"/>
      <c r="E15203" t="inlineStr">
        <is>
          <t>https://www.youtube.com/results?search_query=How+to+update+mobile+number+in+ATM+machine.&amp;sp=EgQgAXAB</t>
        </is>
      </c>
    </row>
    <row r="15204" ht="25.5" customHeight="1">
      <c r="A15204" t="inlineStr">
        <is>
          <t>using a power drill</t>
        </is>
      </c>
      <c r="B15204" t="inlineStr">
        <is>
          <t>How to use a power drill for beginners</t>
        </is>
      </c>
      <c r="C15204"/>
      <c r="D15204"/>
      <c r="E15204" t="inlineStr">
        <is>
          <t>https://www.youtube.com/results?search_query=How+to+use+a+power+drill+for+beginners&amp;sp=EgQgAXAB</t>
        </is>
      </c>
    </row>
    <row r="15205" ht="25.5" customHeight="1">
      <c r="A15205" t="inlineStr">
        <is>
          <t>using a power drill</t>
        </is>
      </c>
      <c r="B15205" t="inlineStr">
        <is>
          <t>Basic power drill techniques</t>
        </is>
      </c>
      <c r="C15205"/>
      <c r="D15205"/>
      <c r="E15205" t="inlineStr">
        <is>
          <t>https://www.youtube.com/results?search_query=Basic+power+drill+techniques&amp;sp=EgQgAXAB</t>
        </is>
      </c>
    </row>
    <row r="15206" ht="25.5" customHeight="1">
      <c r="A15206" t="inlineStr">
        <is>
          <t>using a power drill</t>
        </is>
      </c>
      <c r="B15206" t="inlineStr">
        <is>
          <t>DIY projects using a power drill</t>
        </is>
      </c>
      <c r="C15206"/>
      <c r="D15206"/>
      <c r="E15206" t="inlineStr">
        <is>
          <t>https://www.youtube.com/results?search_query=DIY+projects+using+a+power+drill&amp;sp=EgQgAXAB</t>
        </is>
      </c>
    </row>
    <row r="15207" ht="25.5" customHeight="1">
      <c r="A15207" t="inlineStr">
        <is>
          <t>using a power drill</t>
        </is>
      </c>
      <c r="B15207" t="inlineStr">
        <is>
          <t>Safety tips while using a power drill</t>
        </is>
      </c>
      <c r="C15207"/>
      <c r="D15207"/>
      <c r="E15207" t="inlineStr">
        <is>
          <t>https://www.youtube.com/results?search_query=Safety+tips+while+using+a+power+drill&amp;sp=EgQgAXAB</t>
        </is>
      </c>
    </row>
    <row r="15208" ht="25.5" customHeight="1">
      <c r="A15208" t="inlineStr">
        <is>
          <t>using a power drill</t>
        </is>
      </c>
      <c r="B15208" t="inlineStr">
        <is>
          <t>How to drill into different materials</t>
        </is>
      </c>
      <c r="C15208"/>
      <c r="D15208"/>
      <c r="E15208" t="inlineStr">
        <is>
          <t>https://www.youtube.com/results?search_query=How+to+drill+into+different+materials&amp;sp=EgQgAXAB</t>
        </is>
      </c>
    </row>
    <row r="15209" ht="25.5" customHeight="1">
      <c r="A15209" t="inlineStr">
        <is>
          <t>using a power drill</t>
        </is>
      </c>
      <c r="B15209" t="inlineStr">
        <is>
          <t>A day in the life of a carpenter: Using power drills</t>
        </is>
      </c>
      <c r="C15209"/>
      <c r="D15209"/>
      <c r="E15209" t="inlineStr">
        <is>
          <t>https://www.youtube.com/results?search_query=A+day+in+the+life+of+a+carpenter:+Using+power+drills&amp;sp=EgQgAXAB</t>
        </is>
      </c>
    </row>
    <row r="15210" ht="25.5" customHeight="1">
      <c r="A15210" t="inlineStr">
        <is>
          <t>using a power drill</t>
        </is>
      </c>
      <c r="B15210" t="inlineStr">
        <is>
          <t>Mistakes to avoid when using a power drill</t>
        </is>
      </c>
      <c r="C15210"/>
      <c r="D15210"/>
      <c r="E15210" t="inlineStr">
        <is>
          <t>https://www.youtube.com/results?search_query=Mistakes+to+avoid+when+using+a+power+drill&amp;sp=EgQgAXAB</t>
        </is>
      </c>
    </row>
    <row r="15211" ht="25.5" customHeight="1">
      <c r="A15211" t="inlineStr">
        <is>
          <t>using a power drill</t>
        </is>
      </c>
      <c r="B15211" t="inlineStr">
        <is>
          <t>Power drill challenge  Amateur Vs. Pro</t>
        </is>
      </c>
      <c r="C15211"/>
      <c r="D15211"/>
      <c r="E15211" t="inlineStr">
        <is>
          <t>https://www.youtube.com/results?search_query=Power+drill+challenge++Amateur+Vs.+Pro&amp;sp=EgQgAXAB</t>
        </is>
      </c>
    </row>
    <row r="15212" ht="25.5" customHeight="1">
      <c r="A15212" t="inlineStr">
        <is>
          <t>using a power drill</t>
        </is>
      </c>
      <c r="B15212" t="inlineStr">
        <is>
          <t>Using a power drill for home repairs</t>
        </is>
      </c>
      <c r="C15212"/>
      <c r="D15212"/>
      <c r="E15212" t="inlineStr">
        <is>
          <t>https://www.youtube.com/results?search_query=Using+a+power+drill+for+home+repairs&amp;sp=EgQgAXAB</t>
        </is>
      </c>
    </row>
    <row r="15213" ht="25.5" customHeight="1">
      <c r="A15213" t="inlineStr">
        <is>
          <t>using a power drill</t>
        </is>
      </c>
      <c r="B15213" t="inlineStr">
        <is>
          <t>Advanced guide to using a power drill.</t>
        </is>
      </c>
      <c r="C15213"/>
      <c r="D15213"/>
      <c r="E15213" t="inlineStr">
        <is>
          <t>https://www.youtube.com/results?search_query=Advanced+guide+to+using+a+power+drill.&amp;sp=EgQgAXAB</t>
        </is>
      </c>
    </row>
    <row r="15214" ht="25.5" customHeight="1">
      <c r="A15214" t="inlineStr">
        <is>
          <t>using bagging machine</t>
        </is>
      </c>
      <c r="B15214" t="inlineStr">
        <is>
          <t>How to use a bagging machine</t>
        </is>
      </c>
      <c r="C15214"/>
      <c r="D15214"/>
      <c r="E15214" t="inlineStr">
        <is>
          <t>https://www.youtube.com/results?search_query=How+to+use+a+bagging+machine&amp;sp=EgQgAXAB</t>
        </is>
      </c>
    </row>
    <row r="15215" ht="25.5" customHeight="1">
      <c r="A15215" t="inlineStr">
        <is>
          <t>using bagging machine</t>
        </is>
      </c>
      <c r="B15215" t="inlineStr">
        <is>
          <t>Bagging machine operation guide</t>
        </is>
      </c>
      <c r="C15215"/>
      <c r="D15215"/>
      <c r="E15215" t="inlineStr">
        <is>
          <t>https://www.youtube.com/results?search_query=Bagging+machine+operation+guide&amp;sp=EgQgAXAB</t>
        </is>
      </c>
    </row>
    <row r="15216" ht="25.5" customHeight="1">
      <c r="A15216" t="inlineStr">
        <is>
          <t>using bagging machine</t>
        </is>
      </c>
      <c r="B15216" t="inlineStr">
        <is>
          <t>Day in the life of a bagging machine operator</t>
        </is>
      </c>
      <c r="C15216"/>
      <c r="D15216"/>
      <c r="E15216" t="inlineStr">
        <is>
          <t>https://www.youtube.com/results?search_query=Day+in+the+life+of+a+bagging+machine+operator&amp;sp=EgQgAXAB</t>
        </is>
      </c>
    </row>
    <row r="15217" ht="25.5" customHeight="1">
      <c r="A15217" t="inlineStr">
        <is>
          <t>using bagging machine</t>
        </is>
      </c>
      <c r="B15217" t="inlineStr">
        <is>
          <t>Demonstrating the use of a bagging machine</t>
        </is>
      </c>
      <c r="C15217"/>
      <c r="D15217"/>
      <c r="E15217" t="inlineStr">
        <is>
          <t>https://www.youtube.com/results?search_query=Demonstrating+the+use+of+a+bagging+machine&amp;sp=EgQgAXAB</t>
        </is>
      </c>
    </row>
    <row r="15218" ht="25.5" customHeight="1">
      <c r="A15218" t="inlineStr">
        <is>
          <t>using bagging machine</t>
        </is>
      </c>
      <c r="B15218" t="inlineStr">
        <is>
          <t>Professional guide to operating a bagging machine</t>
        </is>
      </c>
      <c r="C15218"/>
      <c r="D15218"/>
      <c r="E15218" t="inlineStr">
        <is>
          <t>https://www.youtube.com/results?search_query=Professional+guide+to+operating+a+bagging+machine&amp;sp=EgQgAXAB</t>
        </is>
      </c>
    </row>
    <row r="15219" ht="25.5" customHeight="1">
      <c r="A15219" t="inlineStr">
        <is>
          <t>using bagging machine</t>
        </is>
      </c>
      <c r="B15219" t="inlineStr">
        <is>
          <t>Instructions on using a bagging machine effectively</t>
        </is>
      </c>
      <c r="C15219"/>
      <c r="D15219"/>
      <c r="E15219" t="inlineStr">
        <is>
          <t>https://www.youtube.com/results?search_query=Instructions+on+using+a+bagging+machine+effectively&amp;sp=EgQgAXAB</t>
        </is>
      </c>
    </row>
    <row r="15220" ht="25.5" customHeight="1">
      <c r="A15220" t="inlineStr">
        <is>
          <t>using bagging machine</t>
        </is>
      </c>
      <c r="B15220" t="inlineStr">
        <is>
          <t>Technical aspects of a bagging machine</t>
        </is>
      </c>
      <c r="C15220"/>
      <c r="D15220"/>
      <c r="E15220" t="inlineStr">
        <is>
          <t>https://www.youtube.com/results?search_query=Technical+aspects+of+a+bagging+machine&amp;sp=EgQgAXAB</t>
        </is>
      </c>
    </row>
    <row r="15221" ht="25.5" customHeight="1">
      <c r="A15221" t="inlineStr">
        <is>
          <t>using bagging machine</t>
        </is>
      </c>
      <c r="B15221" t="inlineStr">
        <is>
          <t>Learning about bagging machines</t>
        </is>
      </c>
      <c r="C15221"/>
      <c r="D15221"/>
      <c r="E15221" t="inlineStr">
        <is>
          <t>https://www.youtube.com/results?search_query=Learning+about+bagging+machines&amp;sp=EgQgAXAB</t>
        </is>
      </c>
    </row>
    <row r="15222" ht="25.5" customHeight="1">
      <c r="A15222" t="inlineStr">
        <is>
          <t>using bagging machine</t>
        </is>
      </c>
      <c r="B15222" t="inlineStr">
        <is>
          <t>Understanding how a bagging machine works</t>
        </is>
      </c>
      <c r="C15222"/>
      <c r="D15222"/>
      <c r="E15222" t="inlineStr">
        <is>
          <t>https://www.youtube.com/results?search_query=Understanding+how+a+bagging+machine+works&amp;sp=EgQgAXAB</t>
        </is>
      </c>
    </row>
    <row r="15223" ht="25.5" customHeight="1">
      <c r="A15223" t="inlineStr">
        <is>
          <t>using bagging machine</t>
        </is>
      </c>
      <c r="B15223" t="inlineStr">
        <is>
          <t>Unboxing and setting up a bagging machine</t>
        </is>
      </c>
      <c r="C15223"/>
      <c r="D15223"/>
      <c r="E15223" t="inlineStr">
        <is>
          <t>https://www.youtube.com/results?search_query=Unboxing+and+setting+up+a+bagging+machine&amp;sp=EgQgAXAB</t>
        </is>
      </c>
    </row>
    <row r="15224" ht="25.5" customHeight="1">
      <c r="A15224" t="inlineStr">
        <is>
          <t>using puppets</t>
        </is>
      </c>
      <c r="B15224" t="inlineStr">
        <is>
          <t>How to use puppets for storytelling</t>
        </is>
      </c>
      <c r="C15224"/>
      <c r="D15224"/>
      <c r="E15224" t="inlineStr">
        <is>
          <t>https://www.youtube.com/results?search_query=How+to+use+puppets+for+storytelling&amp;sp=EgQgAXAB</t>
        </is>
      </c>
    </row>
    <row r="15225" ht="25.5" customHeight="1">
      <c r="A15225" t="inlineStr">
        <is>
          <t>using puppets</t>
        </is>
      </c>
      <c r="B15225" t="inlineStr">
        <is>
          <t>Using puppets in early childhood education</t>
        </is>
      </c>
      <c r="C15225"/>
      <c r="D15225"/>
      <c r="E15225" t="inlineStr">
        <is>
          <t>https://www.youtube.com/results?search_query=Using+puppets+in+early+childhood+education&amp;sp=EgQgAXAB</t>
        </is>
      </c>
    </row>
    <row r="15226" ht="25.5" customHeight="1">
      <c r="A15226" t="inlineStr">
        <is>
          <t>using puppets</t>
        </is>
      </c>
      <c r="B15226" t="inlineStr">
        <is>
          <t>Day in the life of a puppeteer</t>
        </is>
      </c>
      <c r="C15226"/>
      <c r="D15226"/>
      <c r="E15226" t="inlineStr">
        <is>
          <t>https://www.youtube.com/results?search_query=Day+in+the+life+of+a+puppeteer&amp;sp=EgQgAXAB</t>
        </is>
      </c>
    </row>
    <row r="15227" ht="25.5" customHeight="1">
      <c r="A15227" t="inlineStr">
        <is>
          <t>using puppets</t>
        </is>
      </c>
      <c r="B15227" t="inlineStr">
        <is>
          <t>Puppet show performances</t>
        </is>
      </c>
      <c r="C15227"/>
      <c r="D15227"/>
      <c r="E15227" t="inlineStr">
        <is>
          <t>https://www.youtube.com/results?search_query=Puppet+show+performances&amp;sp=EgQgAXAB</t>
        </is>
      </c>
    </row>
    <row r="15228" ht="25.5" customHeight="1">
      <c r="A15228" t="inlineStr">
        <is>
          <t>using puppets</t>
        </is>
      </c>
      <c r="B15228" t="inlineStr">
        <is>
          <t>Expert tips on using puppets in theatre</t>
        </is>
      </c>
      <c r="C15228"/>
      <c r="D15228"/>
      <c r="E15228" t="inlineStr">
        <is>
          <t>https://www.youtube.com/results?search_query=Expert+tips+on+using+puppets+in+theatre&amp;sp=EgQgAXAB</t>
        </is>
      </c>
    </row>
    <row r="15229" ht="25.5" customHeight="1">
      <c r="A15229" t="inlineStr">
        <is>
          <t>using puppets</t>
        </is>
      </c>
      <c r="B15229" t="inlineStr">
        <is>
          <t>DIY tutorials on making and using puppets</t>
        </is>
      </c>
      <c r="C15229"/>
      <c r="D15229"/>
      <c r="E15229" t="inlineStr">
        <is>
          <t>https://www.youtube.com/results?search_query=DIY+tutorials+on+making+and+using+puppets&amp;sp=EgQgAXAB</t>
        </is>
      </c>
    </row>
    <row r="15230" ht="25.5" customHeight="1">
      <c r="A15230" t="inlineStr">
        <is>
          <t>using puppets</t>
        </is>
      </c>
      <c r="B15230" t="inlineStr">
        <is>
          <t>Techniques for using puppets in ventriloquism</t>
        </is>
      </c>
      <c r="C15230"/>
      <c r="D15230"/>
      <c r="E15230" t="inlineStr">
        <is>
          <t>https://www.youtube.com/results?search_query=Techniques+for+using+puppets+in+ventriloquism&amp;sp=EgQgAXAB</t>
        </is>
      </c>
    </row>
    <row r="15231" ht="25.5" customHeight="1">
      <c r="A15231" t="inlineStr">
        <is>
          <t>using puppets</t>
        </is>
      </c>
      <c r="B15231" t="inlineStr">
        <is>
          <t>Guided tour of a puppet workshop</t>
        </is>
      </c>
      <c r="C15231"/>
      <c r="D15231"/>
      <c r="E15231" t="inlineStr">
        <is>
          <t>https://www.youtube.com/results?search_query=Guided+tour+of+a+puppet+workshop&amp;sp=EgQgAXAB</t>
        </is>
      </c>
    </row>
    <row r="15232" ht="25.5" customHeight="1">
      <c r="A15232" t="inlineStr">
        <is>
          <t>using puppets</t>
        </is>
      </c>
      <c r="B15232" t="inlineStr">
        <is>
          <t>Masterclass on puppet manipulation</t>
        </is>
      </c>
      <c r="C15232"/>
      <c r="D15232"/>
      <c r="E15232" t="inlineStr">
        <is>
          <t>https://www.youtube.com/results?search_query=Masterclass+on+puppet+manipulation&amp;sp=EgQgAXAB</t>
        </is>
      </c>
    </row>
    <row r="15233" ht="25.5" customHeight="1">
      <c r="A15233" t="inlineStr">
        <is>
          <t>using puppets</t>
        </is>
      </c>
      <c r="B15233" t="inlineStr">
        <is>
          <t>Using puppets in animation: A step by step guide</t>
        </is>
      </c>
      <c r="C15233"/>
      <c r="D15233"/>
      <c r="E15233" t="inlineStr">
        <is>
          <t>https://www.youtube.com/results?search_query=Using+puppets+in+animation:+A+step+by+step+guide&amp;sp=EgQgAXAB</t>
        </is>
      </c>
    </row>
    <row r="15234" ht="25.5" customHeight="1">
      <c r="A15234" t="inlineStr">
        <is>
          <t>using inhaler</t>
        </is>
      </c>
      <c r="B15234" t="inlineStr">
        <is>
          <t>How to use an inhaler properly</t>
        </is>
      </c>
      <c r="C15234"/>
      <c r="D15234"/>
      <c r="E15234" t="inlineStr">
        <is>
          <t>https://www.youtube.com/results?search_query=How+to+use+an+inhaler+properly&amp;sp=EgQgAXAB</t>
        </is>
      </c>
    </row>
    <row r="15235" ht="25.5" customHeight="1">
      <c r="A15235" t="inlineStr">
        <is>
          <t>using inhaler</t>
        </is>
      </c>
      <c r="B15235" t="inlineStr">
        <is>
          <t>Step by step guide to using an inhaler</t>
        </is>
      </c>
      <c r="C15235"/>
      <c r="D15235"/>
      <c r="E15235" t="inlineStr">
        <is>
          <t>https://www.youtube.com/results?search_query=Step+by+step+guide+to+using+an+inhaler&amp;sp=EgQgAXAB</t>
        </is>
      </c>
    </row>
    <row r="15236" ht="25.5" customHeight="1">
      <c r="A15236" t="inlineStr">
        <is>
          <t>using inhaler</t>
        </is>
      </c>
      <c r="B15236" t="inlineStr">
        <is>
          <t>Mistakes to avoid when using an inhaler</t>
        </is>
      </c>
      <c r="C15236"/>
      <c r="D15236"/>
      <c r="E15236" t="inlineStr">
        <is>
          <t>https://www.youtube.com/results?search_query=Mistakes+to+avoid+when+using+an+inhaler&amp;sp=EgQgAXAB</t>
        </is>
      </c>
    </row>
    <row r="15237" ht="25.5" customHeight="1">
      <c r="A15237" t="inlineStr">
        <is>
          <t>using inhaler</t>
        </is>
      </c>
      <c r="B15237" t="inlineStr">
        <is>
          <t>Techniques for using an inhaler for beginners</t>
        </is>
      </c>
      <c r="C15237"/>
      <c r="D15237"/>
      <c r="E15237" t="inlineStr">
        <is>
          <t>https://www.youtube.com/results?search_query=Techniques+for+using+an+inhaler+for+beginners&amp;sp=EgQgAXAB</t>
        </is>
      </c>
    </row>
    <row r="15238" ht="25.5" customHeight="1">
      <c r="A15238" t="inlineStr">
        <is>
          <t>using inhaler</t>
        </is>
      </c>
      <c r="B15238" t="inlineStr">
        <is>
          <t>Day in the life of an asthma patient using inhaler</t>
        </is>
      </c>
      <c r="C15238"/>
      <c r="D15238"/>
      <c r="E15238" t="inlineStr">
        <is>
          <t>https://www.youtube.com/results?search_query=Day+in+the+life+of+an+asthma+patient+using+inhaler&amp;sp=EgQgAXAB</t>
        </is>
      </c>
    </row>
    <row r="15239" ht="25.5" customHeight="1">
      <c r="A15239" t="inlineStr">
        <is>
          <t>using inhaler</t>
        </is>
      </c>
      <c r="B15239" t="inlineStr">
        <is>
          <t>Proper Inhaler technique demonstration</t>
        </is>
      </c>
      <c r="C15239"/>
      <c r="D15239"/>
      <c r="E15239" t="inlineStr">
        <is>
          <t>https://www.youtube.com/results?search_query=Proper+Inhaler+technique+demonstration&amp;sp=EgQgAXAB</t>
        </is>
      </c>
    </row>
    <row r="15240" ht="25.5" customHeight="1">
      <c r="A15240" t="inlineStr">
        <is>
          <t>using inhaler</t>
        </is>
      </c>
      <c r="B15240" t="inlineStr">
        <is>
          <t>How to clean and maintain your inhaler</t>
        </is>
      </c>
      <c r="C15240"/>
      <c r="D15240"/>
      <c r="E15240" t="inlineStr">
        <is>
          <t>https://www.youtube.com/results?search_query=How+to+clean+and+maintain+your+inhaler&amp;sp=EgQgAXAB</t>
        </is>
      </c>
    </row>
    <row r="15241" ht="25.5" customHeight="1">
      <c r="A15241" t="inlineStr">
        <is>
          <t>using inhaler</t>
        </is>
      </c>
      <c r="B15241" t="inlineStr">
        <is>
          <t>Inhaler usage tips by health professionals</t>
        </is>
      </c>
      <c r="C15241"/>
      <c r="D15241"/>
      <c r="E15241" t="inlineStr">
        <is>
          <t>https://www.youtube.com/results?search_query=Inhaler+usage+tips+by+health+professionals&amp;sp=EgQgAXAB</t>
        </is>
      </c>
    </row>
    <row r="15242" ht="25.5" customHeight="1">
      <c r="A15242" t="inlineStr">
        <is>
          <t>using inhaler</t>
        </is>
      </c>
      <c r="B15242" t="inlineStr">
        <is>
          <t>Breathing exercises when using an inhaler</t>
        </is>
      </c>
      <c r="C15242"/>
      <c r="D15242"/>
      <c r="E15242" t="inlineStr">
        <is>
          <t>https://www.youtube.com/results?search_query=Breathing+exercises+when+using+an+inhaler&amp;sp=EgQgAXAB</t>
        </is>
      </c>
    </row>
    <row r="15243" ht="25.5" customHeight="1">
      <c r="A15243" t="inlineStr">
        <is>
          <t>using inhaler</t>
        </is>
      </c>
      <c r="B15243" t="inlineStr">
        <is>
          <t>How to use a spacer with your inhaler</t>
        </is>
      </c>
      <c r="C15243"/>
      <c r="D15243"/>
      <c r="E15243" t="inlineStr">
        <is>
          <t>https://www.youtube.com/results?search_query=How+to+use+a+spacer+with+your+inhaler&amp;sp=EgQgAXAB</t>
        </is>
      </c>
    </row>
    <row r="15244" ht="25.5" customHeight="1">
      <c r="A15244" t="inlineStr">
        <is>
          <t>vacuuming floor</t>
        </is>
      </c>
      <c r="B15244" t="inlineStr">
        <is>
          <t>How to vacuum your floor properly</t>
        </is>
      </c>
      <c r="C15244"/>
      <c r="D15244"/>
      <c r="E15244" t="inlineStr">
        <is>
          <t>https://www.youtube.com/results?search_query=How+to+vacuum+your+floor+properly&amp;sp=EgQgAXAB</t>
        </is>
      </c>
    </row>
    <row r="15245" ht="25.5" customHeight="1">
      <c r="A15245" t="inlineStr">
        <is>
          <t>vacuuming floor</t>
        </is>
      </c>
      <c r="B15245" t="inlineStr">
        <is>
          <t>Vacuuming floor techniques</t>
        </is>
      </c>
      <c r="C15245"/>
      <c r="D15245"/>
      <c r="E15245" t="inlineStr">
        <is>
          <t>https://www.youtube.com/results?search_query=Vacuuming+floor+techniques&amp;sp=EgQgAXAB</t>
        </is>
      </c>
    </row>
    <row r="15246" ht="25.5" customHeight="1">
      <c r="A15246" t="inlineStr">
        <is>
          <t>vacuuming floor</t>
        </is>
      </c>
      <c r="B15246" t="inlineStr">
        <is>
          <t>How to use a vacuum cleaner for floor</t>
        </is>
      </c>
      <c r="C15246"/>
      <c r="D15246"/>
      <c r="E15246" t="inlineStr">
        <is>
          <t>https://www.youtube.com/results?search_query=How+to+use+a+vacuum+cleaner+for+floor&amp;sp=EgQgAXAB</t>
        </is>
      </c>
    </row>
    <row r="15247" ht="25.5" customHeight="1">
      <c r="A15247" t="inlineStr">
        <is>
          <t>vacuuming floor</t>
        </is>
      </c>
      <c r="B15247" t="inlineStr">
        <is>
          <t>Day in the life of a professional cleaner: vacuuming floors</t>
        </is>
      </c>
      <c r="C15247"/>
      <c r="D15247"/>
      <c r="E15247" t="inlineStr">
        <is>
          <t>https://www.youtube.com/results?search_query=Day+in+the+life+of+a+professional+cleaner:+vacuuming+floors&amp;sp=EgQgAXAB</t>
        </is>
      </c>
    </row>
    <row r="15248" ht="25.5" customHeight="1">
      <c r="A15248" t="inlineStr">
        <is>
          <t>vacuuming floor</t>
        </is>
      </c>
      <c r="B15248" t="inlineStr">
        <is>
          <t>Best practices for vacuuming floor</t>
        </is>
      </c>
      <c r="C15248"/>
      <c r="D15248"/>
      <c r="E15248" t="inlineStr">
        <is>
          <t>https://www.youtube.com/results?search_query=Best+practices+for+vacuuming+floor&amp;sp=EgQgAXAB</t>
        </is>
      </c>
    </row>
    <row r="15249" ht="25.5" customHeight="1">
      <c r="A15249" t="inlineStr">
        <is>
          <t>vacuuming floor</t>
        </is>
      </c>
      <c r="B15249" t="inlineStr">
        <is>
          <t>Floor vacuuming tips for beginners</t>
        </is>
      </c>
      <c r="C15249"/>
      <c r="D15249"/>
      <c r="E15249" t="inlineStr">
        <is>
          <t>https://www.youtube.com/results?search_query=Floor+vacuuming+tips+for+beginners&amp;sp=EgQgAXAB</t>
        </is>
      </c>
    </row>
    <row r="15250" ht="25.5" customHeight="1">
      <c r="A15250" t="inlineStr">
        <is>
          <t>vacuuming floor</t>
        </is>
      </c>
      <c r="B15250" t="inlineStr">
        <is>
          <t>Using a cordless vacuum for cleaning floors</t>
        </is>
      </c>
      <c r="C15250"/>
      <c r="D15250"/>
      <c r="E15250" t="inlineStr">
        <is>
          <t>https://www.youtube.com/results?search_query=Using+a+cordless+vacuum+for+cleaning+floors&amp;sp=EgQgAXAB</t>
        </is>
      </c>
    </row>
    <row r="15251" ht="25.5" customHeight="1">
      <c r="A15251" t="inlineStr">
        <is>
          <t>vacuuming floor</t>
        </is>
      </c>
      <c r="B15251" t="inlineStr">
        <is>
          <t>How to clean hardwood floors with vacuum</t>
        </is>
      </c>
      <c r="C15251"/>
      <c r="D15251"/>
      <c r="E15251" t="inlineStr">
        <is>
          <t>https://www.youtube.com/results?search_query=How+to+clean+hardwood+floors+with+vacuum&amp;sp=EgQgAXAB</t>
        </is>
      </c>
    </row>
    <row r="15252" ht="25.5" customHeight="1">
      <c r="A15252" t="inlineStr">
        <is>
          <t>vacuuming floor</t>
        </is>
      </c>
      <c r="B15252" t="inlineStr">
        <is>
          <t>Top vacuum cleaners for floor cleaning</t>
        </is>
      </c>
      <c r="C15252"/>
      <c r="D15252"/>
      <c r="E15252" t="inlineStr">
        <is>
          <t>https://www.youtube.com/results?search_query=Top+vacuum+cleaners+for+floor+cleaning&amp;sp=EgQgAXAB</t>
        </is>
      </c>
    </row>
    <row r="15253" ht="25.5" customHeight="1">
      <c r="A15253" t="inlineStr">
        <is>
          <t>vacuuming floor</t>
        </is>
      </c>
      <c r="B15253" t="inlineStr">
        <is>
          <t>Deep cleaning carpet floors with a vacuum.</t>
        </is>
      </c>
      <c r="C15253"/>
      <c r="D15253"/>
      <c r="E15253" t="inlineStr">
        <is>
          <t>https://www.youtube.com/results?search_query=Deep+cleaning+carpet+floors+with+a+vacuum.&amp;sp=EgQgAXAB</t>
        </is>
      </c>
    </row>
    <row r="15254" ht="25.5" customHeight="1">
      <c r="A15254" t="inlineStr">
        <is>
          <t>pushing car</t>
        </is>
      </c>
      <c r="B15254" t="inlineStr">
        <is>
          <t>How to push a car safely</t>
        </is>
      </c>
      <c r="C15254"/>
      <c r="D15254"/>
      <c r="E15254" t="inlineStr">
        <is>
          <t>https://www.youtube.com/results?search_query=How+to+push+a+car+safely&amp;sp=EgQgAXAB</t>
        </is>
      </c>
    </row>
    <row r="15255" ht="25.5" customHeight="1">
      <c r="A15255" t="inlineStr">
        <is>
          <t>pushing car</t>
        </is>
      </c>
      <c r="B15255" t="inlineStr">
        <is>
          <t>Proper techniques for pushing a car</t>
        </is>
      </c>
      <c r="C15255"/>
      <c r="D15255"/>
      <c r="E15255" t="inlineStr">
        <is>
          <t>https://www.youtube.com/results?search_query=Proper+techniques+for+pushing+a+car&amp;sp=EgQgAXAB</t>
        </is>
      </c>
    </row>
    <row r="15256" ht="25.5" customHeight="1">
      <c r="A15256" t="inlineStr">
        <is>
          <t>pushing car</t>
        </is>
      </c>
      <c r="B15256" t="inlineStr">
        <is>
          <t>Tips for pushing a dead car</t>
        </is>
      </c>
      <c r="C15256"/>
      <c r="D15256"/>
      <c r="E15256" t="inlineStr">
        <is>
          <t>https://www.youtube.com/results?search_query=Tips+for+pushing+a+dead+car&amp;sp=EgQgAXAB</t>
        </is>
      </c>
    </row>
    <row r="15257" ht="25.5" customHeight="1">
      <c r="A15257" t="inlineStr">
        <is>
          <t>pushing car</t>
        </is>
      </c>
      <c r="B15257" t="inlineStr">
        <is>
          <t>Day in the life of a tow truck driver</t>
        </is>
      </c>
      <c r="C15257"/>
      <c r="D15257"/>
      <c r="E15257" t="inlineStr">
        <is>
          <t>https://www.youtube.com/results?search_query=Day+in+the+life+of+a+tow+truck+driver&amp;sp=EgQgAXAB</t>
        </is>
      </c>
    </row>
    <row r="15258" ht="25.5" customHeight="1">
      <c r="A15258" t="inlineStr">
        <is>
          <t>pushing car</t>
        </is>
      </c>
      <c r="B15258" t="inlineStr">
        <is>
          <t>How to push start a manual car</t>
        </is>
      </c>
      <c r="C15258"/>
      <c r="D15258"/>
      <c r="E15258" t="inlineStr">
        <is>
          <t>https://www.youtube.com/results?search_query=How+to+push+start+a+manual+car&amp;sp=EgQgAXAB</t>
        </is>
      </c>
    </row>
    <row r="15259" ht="25.5" customHeight="1">
      <c r="A15259" t="inlineStr">
        <is>
          <t>pushing car</t>
        </is>
      </c>
      <c r="B15259" t="inlineStr">
        <is>
          <t>Training exercises for pushing a car</t>
        </is>
      </c>
      <c r="C15259"/>
      <c r="D15259"/>
      <c r="E15259" t="inlineStr">
        <is>
          <t>https://www.youtube.com/results?search_query=Training+exercises+for+pushing+a+car&amp;sp=EgQgAXAB</t>
        </is>
      </c>
    </row>
    <row r="15260" ht="25.5" customHeight="1">
      <c r="A15260" t="inlineStr">
        <is>
          <t>pushing car</t>
        </is>
      </c>
      <c r="B15260" t="inlineStr">
        <is>
          <t>Methods for pushing a car in an emergency</t>
        </is>
      </c>
      <c r="C15260"/>
      <c r="D15260"/>
      <c r="E15260" t="inlineStr">
        <is>
          <t>https://www.youtube.com/results?search_query=Methods+for+pushing+a+car+in+an+emergency&amp;sp=EgQgAXAB</t>
        </is>
      </c>
    </row>
    <row r="15261" ht="25.5" customHeight="1">
      <c r="A15261" t="inlineStr">
        <is>
          <t>pushing car</t>
        </is>
      </c>
      <c r="B15261" t="inlineStr">
        <is>
          <t>Safe way to push a heavy car</t>
        </is>
      </c>
      <c r="C15261"/>
      <c r="D15261"/>
      <c r="E15261" t="inlineStr">
        <is>
          <t>https://www.youtube.com/results?search_query=Safe+way+to+push+a+heavy+car&amp;sp=EgQgAXAB</t>
        </is>
      </c>
    </row>
    <row r="15262" ht="25.5" customHeight="1">
      <c r="A15262" t="inlineStr">
        <is>
          <t>pushing car</t>
        </is>
      </c>
      <c r="B15262" t="inlineStr">
        <is>
          <t>Reallife scenario of pushing a car out of mud</t>
        </is>
      </c>
      <c r="C15262"/>
      <c r="D15262"/>
      <c r="E15262" t="inlineStr">
        <is>
          <t>https://www.youtube.com/results?search_query=Reallife+scenario+of+pushing+a+car+out+of+mud&amp;sp=EgQgAXAB</t>
        </is>
      </c>
    </row>
    <row r="15263" ht="25.5" customHeight="1">
      <c r="A15263" t="inlineStr">
        <is>
          <t>pushing car</t>
        </is>
      </c>
      <c r="B15263" t="inlineStr">
        <is>
          <t>Car pushing workout routines</t>
        </is>
      </c>
      <c r="C15263"/>
      <c r="D15263"/>
      <c r="E15263" t="inlineStr">
        <is>
          <t>https://www.youtube.com/results?search_query=Car+pushing+workout+routines&amp;sp=EgQgAXAB</t>
        </is>
      </c>
    </row>
    <row r="15264" ht="25.5" customHeight="1">
      <c r="A15264" t="inlineStr">
        <is>
          <t>push up</t>
        </is>
      </c>
      <c r="B15264" t="inlineStr">
        <is>
          <t>How to do a perfect pushup for beginners</t>
        </is>
      </c>
      <c r="C15264"/>
      <c r="D15264"/>
      <c r="E15264" t="inlineStr">
        <is>
          <t>https://www.youtube.com/results?search_query=How+to+do+a+perfect+pushup+for+beginners&amp;sp=EgQgAXAB</t>
        </is>
      </c>
    </row>
    <row r="15265" ht="25.5" customHeight="1">
      <c r="A15265" t="inlineStr">
        <is>
          <t>push up</t>
        </is>
      </c>
      <c r="B15265" t="inlineStr">
        <is>
          <t>Correct pushup form and variations</t>
        </is>
      </c>
      <c r="C15265"/>
      <c r="D15265"/>
      <c r="E15265" t="inlineStr">
        <is>
          <t>https://www.youtube.com/results?search_query=Correct+pushup+form+and+variations&amp;sp=EgQgAXAB</t>
        </is>
      </c>
    </row>
    <row r="15266" ht="25.5" customHeight="1">
      <c r="A15266" t="inlineStr">
        <is>
          <t>push up</t>
        </is>
      </c>
      <c r="B15266" t="inlineStr">
        <is>
          <t>30day pushup challenge tutorial</t>
        </is>
      </c>
      <c r="C15266"/>
      <c r="D15266"/>
      <c r="E15266" t="inlineStr">
        <is>
          <t>https://www.youtube.com/results?search_query=30day+pushup+challenge+tutorial&amp;sp=EgQgAXAB</t>
        </is>
      </c>
    </row>
    <row r="15267" ht="25.5" customHeight="1">
      <c r="A15267" t="inlineStr">
        <is>
          <t>push up</t>
        </is>
      </c>
      <c r="B15267" t="inlineStr">
        <is>
          <t>Improving pushup strength exercises</t>
        </is>
      </c>
      <c r="C15267"/>
      <c r="D15267"/>
      <c r="E15267" t="inlineStr">
        <is>
          <t>https://www.youtube.com/results?search_query=Improving+pushup+strength+exercises&amp;sp=EgQgAXAB</t>
        </is>
      </c>
    </row>
    <row r="15268" ht="25.5" customHeight="1">
      <c r="A15268" t="inlineStr">
        <is>
          <t>push up</t>
        </is>
      </c>
      <c r="B15268" t="inlineStr">
        <is>
          <t>Day in the life of' a fitness trainer focusing on pushups</t>
        </is>
      </c>
      <c r="C15268"/>
      <c r="D15268"/>
      <c r="E15268" t="inlineStr">
        <is>
          <t>https://www.youtube.com/results?search_query=Day+in+the+life+of'+a+fitness+trainer+focusing+on+pushups&amp;sp=EgQgAXAB</t>
        </is>
      </c>
    </row>
    <row r="15269" ht="25.5" customHeight="1">
      <c r="A15269" t="inlineStr">
        <is>
          <t>push up</t>
        </is>
      </c>
      <c r="B15269" t="inlineStr">
        <is>
          <t>Advanced pushup techniques for muscle building</t>
        </is>
      </c>
      <c r="C15269"/>
      <c r="D15269"/>
      <c r="E15269" t="inlineStr">
        <is>
          <t>https://www.youtube.com/results?search_query=Advanced+pushup+techniques+for+muscle+building&amp;sp=EgQgAXAB</t>
        </is>
      </c>
    </row>
    <row r="15270" ht="25.5" customHeight="1">
      <c r="A15270" t="inlineStr">
        <is>
          <t>push up</t>
        </is>
      </c>
      <c r="B15270" t="inlineStr">
        <is>
          <t>Pushup workout routines for chest muscle</t>
        </is>
      </c>
      <c r="C15270"/>
      <c r="D15270"/>
      <c r="E15270" t="inlineStr">
        <is>
          <t>https://www.youtube.com/results?search_query=Pushup+workout+routines+for+chest+muscle&amp;sp=EgQgAXAB</t>
        </is>
      </c>
    </row>
    <row r="15271" ht="25.5" customHeight="1">
      <c r="A15271" t="inlineStr">
        <is>
          <t>push up</t>
        </is>
      </c>
      <c r="B15271" t="inlineStr">
        <is>
          <t>Mistakes to avoid when doing pushups</t>
        </is>
      </c>
      <c r="C15271"/>
      <c r="D15271"/>
      <c r="E15271" t="inlineStr">
        <is>
          <t>https://www.youtube.com/results?search_query=Mistakes+to+avoid+when+doing+pushups&amp;sp=EgQgAXAB</t>
        </is>
      </c>
    </row>
    <row r="15272" ht="25.5" customHeight="1">
      <c r="A15272" t="inlineStr">
        <is>
          <t>push up</t>
        </is>
      </c>
      <c r="B15272" t="inlineStr">
        <is>
          <t>Introduction to different pushup styles</t>
        </is>
      </c>
      <c r="C15272"/>
      <c r="D15272"/>
      <c r="E15272" t="inlineStr">
        <is>
          <t>https://www.youtube.com/results?search_query=Introduction+to+different+pushup+styles&amp;sp=EgQgAXAB</t>
        </is>
      </c>
    </row>
    <row r="15273" ht="25.5" customHeight="1">
      <c r="A15273" t="inlineStr">
        <is>
          <t>push up</t>
        </is>
      </c>
      <c r="B15273" t="inlineStr">
        <is>
          <t>Pushup progression guide for beginners</t>
        </is>
      </c>
      <c r="C15273"/>
      <c r="D15273"/>
      <c r="E15273" t="inlineStr">
        <is>
          <t>https://www.youtube.com/results?search_query=Pushup+progression+guide+for+beginners&amp;sp=EgQgAXAB</t>
        </is>
      </c>
    </row>
    <row r="15274" ht="25.5" customHeight="1">
      <c r="A15274" t="inlineStr">
        <is>
          <t>sewing</t>
        </is>
      </c>
      <c r="B15274" t="inlineStr">
        <is>
          <t>How to sew for beginners</t>
        </is>
      </c>
      <c r="C15274"/>
      <c r="D15274"/>
      <c r="E15274" t="inlineStr">
        <is>
          <t>https://www.youtube.com/results?search_query=How+to+sew+for+beginners&amp;sp=EgQgAXAB</t>
        </is>
      </c>
    </row>
    <row r="15275" ht="25.5" customHeight="1">
      <c r="A15275" t="inlineStr">
        <is>
          <t>sewing</t>
        </is>
      </c>
      <c r="B15275" t="inlineStr">
        <is>
          <t>Sewing lessons for intermediate level</t>
        </is>
      </c>
      <c r="C15275"/>
      <c r="D15275"/>
      <c r="E15275" t="inlineStr">
        <is>
          <t>https://www.youtube.com/results?search_query=Sewing+lessons+for+intermediate+level&amp;sp=EgQgAXAB</t>
        </is>
      </c>
    </row>
    <row r="15276" ht="25.5" customHeight="1">
      <c r="A15276" t="inlineStr">
        <is>
          <t>sewing</t>
        </is>
      </c>
      <c r="B15276" t="inlineStr">
        <is>
          <t>Basic sewing techniques and tricks</t>
        </is>
      </c>
      <c r="C15276"/>
      <c r="D15276"/>
      <c r="E15276" t="inlineStr">
        <is>
          <t>https://www.youtube.com/results?search_query=Basic+sewing+techniques+and+tricks&amp;sp=EgQgAXAB</t>
        </is>
      </c>
    </row>
    <row r="15277" ht="25.5" customHeight="1">
      <c r="A15277" t="inlineStr">
        <is>
          <t>sewing</t>
        </is>
      </c>
      <c r="B15277" t="inlineStr">
        <is>
          <t>Different types of sewing stitches</t>
        </is>
      </c>
      <c r="C15277"/>
      <c r="D15277"/>
      <c r="E15277" t="inlineStr">
        <is>
          <t>https://www.youtube.com/results?search_query=Different+types+of+sewing+stitches&amp;sp=EgQgAXAB</t>
        </is>
      </c>
    </row>
    <row r="15278" ht="25.5" customHeight="1">
      <c r="A15278" t="inlineStr">
        <is>
          <t>sewing</t>
        </is>
      </c>
      <c r="B15278" t="inlineStr">
        <is>
          <t>How to sew a button properly</t>
        </is>
      </c>
      <c r="C15278"/>
      <c r="D15278"/>
      <c r="E15278" t="inlineStr">
        <is>
          <t>https://www.youtube.com/results?search_query=How+to+sew+a+button+properly&amp;sp=EgQgAXAB</t>
        </is>
      </c>
    </row>
    <row r="15279" ht="25.5" customHeight="1">
      <c r="A15279" t="inlineStr">
        <is>
          <t>sewing</t>
        </is>
      </c>
      <c r="B15279" t="inlineStr">
        <is>
          <t>Sewing machine usage for beginners</t>
        </is>
      </c>
      <c r="C15279"/>
      <c r="D15279"/>
      <c r="E15279" t="inlineStr">
        <is>
          <t>https://www.youtube.com/results?search_query=Sewing+machine+usage+for+beginners&amp;sp=EgQgAXAB</t>
        </is>
      </c>
    </row>
    <row r="15280" ht="25.5" customHeight="1">
      <c r="A15280" t="inlineStr">
        <is>
          <t>sewing</t>
        </is>
      </c>
      <c r="B15280" t="inlineStr">
        <is>
          <t>Day in the life of a professional seamstress</t>
        </is>
      </c>
      <c r="C15280"/>
      <c r="D15280"/>
      <c r="E15280" t="inlineStr">
        <is>
          <t>https://www.youtube.com/results?search_query=Day+in+the+life+of+a+professional+seamstress&amp;sp=EgQgAXAB</t>
        </is>
      </c>
    </row>
    <row r="15281" ht="25.5" customHeight="1">
      <c r="A15281" t="inlineStr">
        <is>
          <t>sewing</t>
        </is>
      </c>
      <c r="B15281" t="inlineStr">
        <is>
          <t>Mastering hand sewing techniques</t>
        </is>
      </c>
      <c r="C15281"/>
      <c r="D15281"/>
      <c r="E15281" t="inlineStr">
        <is>
          <t>https://www.youtube.com/results?search_query=Mastering+hand+sewing+techniques&amp;sp=EgQgAXAB</t>
        </is>
      </c>
    </row>
    <row r="15282" ht="25.5" customHeight="1">
      <c r="A15282" t="inlineStr">
        <is>
          <t>sewing</t>
        </is>
      </c>
      <c r="B15282" t="inlineStr">
        <is>
          <t>How to sew a zipper efficiently</t>
        </is>
      </c>
      <c r="C15282"/>
      <c r="D15282"/>
      <c r="E15282" t="inlineStr">
        <is>
          <t>https://www.youtube.com/results?search_query=How+to+sew+a+zipper+efficiently&amp;sp=EgQgAXAB</t>
        </is>
      </c>
    </row>
    <row r="15283" ht="25.5" customHeight="1">
      <c r="A15283" t="inlineStr">
        <is>
          <t>sewing</t>
        </is>
      </c>
      <c r="B15283" t="inlineStr">
        <is>
          <t>DIY sewing projects for home decor</t>
        </is>
      </c>
      <c r="C15283"/>
      <c r="D15283"/>
      <c r="E15283" t="inlineStr">
        <is>
          <t>https://www.youtube.com/results?search_query=DIY+sewing+projects+for+home+decor&amp;sp=EgQgAXAB</t>
        </is>
      </c>
    </row>
    <row r="15284" ht="25.5" customHeight="1">
      <c r="A15284" t="inlineStr">
        <is>
          <t>putting on shoes</t>
        </is>
      </c>
      <c r="B15284" t="inlineStr">
        <is>
          <t>How to properly put on shoes</t>
        </is>
      </c>
      <c r="C15284"/>
      <c r="D15284"/>
      <c r="E15284" t="inlineStr">
        <is>
          <t>https://www.youtube.com/results?search_query=How+to+properly+put+on+shoes&amp;sp=EgQgAXAB</t>
        </is>
      </c>
    </row>
    <row r="15285" ht="25.5" customHeight="1">
      <c r="A15285" t="inlineStr">
        <is>
          <t>putting on shoes</t>
        </is>
      </c>
      <c r="B15285" t="inlineStr">
        <is>
          <t>Putting on shoes for beginners tutorial</t>
        </is>
      </c>
      <c r="C15285"/>
      <c r="D15285"/>
      <c r="E15285" t="inlineStr">
        <is>
          <t>https://www.youtube.com/results?search_query=Putting+on+shoes+for+beginners+tutorial&amp;sp=EgQgAXAB</t>
        </is>
      </c>
    </row>
    <row r="15286" ht="25.5" customHeight="1">
      <c r="A15286" t="inlineStr">
        <is>
          <t>putting on shoes</t>
        </is>
      </c>
      <c r="B15286" t="inlineStr">
        <is>
          <t>Expert tips for putting on shoes fast</t>
        </is>
      </c>
      <c r="C15286"/>
      <c r="D15286"/>
      <c r="E15286" t="inlineStr">
        <is>
          <t>https://www.youtube.com/results?search_query=Expert+tips+for+putting+on+shoes+fast&amp;sp=EgQgAXAB</t>
        </is>
      </c>
    </row>
    <row r="15287" ht="25.5" customHeight="1">
      <c r="A15287" t="inlineStr">
        <is>
          <t>putting on shoes</t>
        </is>
      </c>
      <c r="B15287" t="inlineStr">
        <is>
          <t>Best technique for putting on shoes</t>
        </is>
      </c>
      <c r="C15287"/>
      <c r="D15287"/>
      <c r="E15287" t="inlineStr">
        <is>
          <t>https://www.youtube.com/results?search_query=Best+technique+for+putting+on+shoes&amp;sp=EgQgAXAB</t>
        </is>
      </c>
    </row>
    <row r="15288" ht="25.5" customHeight="1">
      <c r="A15288" t="inlineStr">
        <is>
          <t>putting on shoes</t>
        </is>
      </c>
      <c r="B15288" t="inlineStr">
        <is>
          <t>Day in the life of a shoe designer</t>
        </is>
      </c>
      <c r="C15288"/>
      <c r="D15288"/>
      <c r="E15288" t="inlineStr">
        <is>
          <t>https://www.youtube.com/results?search_query=Day+in+the+life+of+a+shoe+designer&amp;sp=EgQgAXAB</t>
        </is>
      </c>
    </row>
    <row r="15289" ht="25.5" customHeight="1">
      <c r="A15289" t="inlineStr">
        <is>
          <t>putting on shoes</t>
        </is>
      </c>
      <c r="B15289" t="inlineStr">
        <is>
          <t>“How to put on shoes with laces tutorial</t>
        </is>
      </c>
      <c r="C15289"/>
      <c r="D15289"/>
      <c r="E15289" t="inlineStr">
        <is>
          <t>https://www.youtube.com/results?search_query=“How+to+put+on+shoes+with+laces+tutorial&amp;sp=EgQgAXAB</t>
        </is>
      </c>
    </row>
    <row r="15290" ht="25.5" customHeight="1">
      <c r="A15290" t="inlineStr">
        <is>
          <t>putting on shoes</t>
        </is>
      </c>
      <c r="B15290" t="inlineStr">
        <is>
          <t>How to put on shoes for toddlers</t>
        </is>
      </c>
      <c r="C15290"/>
      <c r="D15290"/>
      <c r="E15290" t="inlineStr">
        <is>
          <t>https://www.youtube.com/results?search_query=How+to+put+on+shoes+for+toddlers&amp;sp=EgQgAXAB</t>
        </is>
      </c>
    </row>
    <row r="15291" ht="25.5" customHeight="1">
      <c r="A15291" t="inlineStr">
        <is>
          <t>putting on shoes</t>
        </is>
      </c>
      <c r="B15291" t="inlineStr">
        <is>
          <t>Best way to put on tight shoes</t>
        </is>
      </c>
      <c r="C15291"/>
      <c r="D15291"/>
      <c r="E15291" t="inlineStr">
        <is>
          <t>https://www.youtube.com/results?search_query=Best+way+to+put+on+tight+shoes&amp;sp=EgQgAXAB</t>
        </is>
      </c>
    </row>
    <row r="15292" ht="25.5" customHeight="1">
      <c r="A15292" t="inlineStr">
        <is>
          <t>putting on shoes</t>
        </is>
      </c>
      <c r="B15292" t="inlineStr">
        <is>
          <t>Guide to putting on shoes without bending</t>
        </is>
      </c>
      <c r="C15292"/>
      <c r="D15292"/>
      <c r="E15292" t="inlineStr">
        <is>
          <t>https://www.youtube.com/results?search_query=Guide+to+putting+on+shoes+without+bending&amp;sp=EgQgAXAB</t>
        </is>
      </c>
    </row>
    <row r="15293" ht="25.5" customHeight="1">
      <c r="A15293" t="inlineStr">
        <is>
          <t>putting on shoes</t>
        </is>
      </c>
      <c r="B15293" t="inlineStr">
        <is>
          <t>Putting on various types of shoes explained</t>
        </is>
      </c>
      <c r="C15293"/>
      <c r="D15293"/>
      <c r="E15293" t="inlineStr">
        <is>
          <t>https://www.youtube.com/results?search_query=Putting+on+various+types+of+shoes+explained&amp;sp=EgQgAXAB</t>
        </is>
      </c>
    </row>
    <row r="15294" ht="25.5" customHeight="1">
      <c r="A15294" t="inlineStr">
        <is>
          <t>putting on sari</t>
        </is>
      </c>
      <c r="B15294" t="inlineStr">
        <is>
          <t>How to put on a sari step by step</t>
        </is>
      </c>
      <c r="C15294"/>
      <c r="D15294"/>
      <c r="E15294" t="inlineStr">
        <is>
          <t>https://www.youtube.com/results?search_query=How+to+put+on+a+sari+step+by+step&amp;sp=EgQgAXAB</t>
        </is>
      </c>
    </row>
    <row r="15295" ht="25.5" customHeight="1">
      <c r="A15295" t="inlineStr">
        <is>
          <t>putting on sari</t>
        </is>
      </c>
      <c r="B15295" t="inlineStr">
        <is>
          <t>Beginners guide to drape a sari</t>
        </is>
      </c>
      <c r="C15295"/>
      <c r="D15295"/>
      <c r="E15295" t="inlineStr">
        <is>
          <t>https://www.youtube.com/results?search_query=Beginners+guide+to+drape+a+sari&amp;sp=EgQgAXAB</t>
        </is>
      </c>
    </row>
    <row r="15296" ht="25.5" customHeight="1">
      <c r="A15296" t="inlineStr">
        <is>
          <t>putting on sari</t>
        </is>
      </c>
      <c r="B15296" t="inlineStr">
        <is>
          <t>Authentic ways to wear a sari</t>
        </is>
      </c>
      <c r="C15296"/>
      <c r="D15296"/>
      <c r="E15296" t="inlineStr">
        <is>
          <t>https://www.youtube.com/results?search_query=Authentic+ways+to+wear+a+sari&amp;sp=EgQgAXAB</t>
        </is>
      </c>
    </row>
    <row r="15297" ht="25.5" customHeight="1">
      <c r="A15297" t="inlineStr">
        <is>
          <t>putting on sari</t>
        </is>
      </c>
      <c r="B15297" t="inlineStr">
        <is>
          <t>Tutorial for wrapping a sari</t>
        </is>
      </c>
      <c r="C15297"/>
      <c r="D15297"/>
      <c r="E15297" t="inlineStr">
        <is>
          <t>https://www.youtube.com/results?search_query=Tutorial+for+wrapping+a+sari&amp;sp=EgQgAXAB</t>
        </is>
      </c>
    </row>
    <row r="15298" ht="25.5" customHeight="1">
      <c r="A15298" t="inlineStr">
        <is>
          <t>putting on sari</t>
        </is>
      </c>
      <c r="B15298" t="inlineStr">
        <is>
          <t>Hot to drape a sari quickly</t>
        </is>
      </c>
      <c r="C15298"/>
      <c r="D15298"/>
      <c r="E15298" t="inlineStr">
        <is>
          <t>https://www.youtube.com/results?search_query=Hot+to+drape+a+sari+quickly&amp;sp=EgQgAXAB</t>
        </is>
      </c>
    </row>
    <row r="15299" ht="25.5" customHeight="1">
      <c r="A15299" t="inlineStr">
        <is>
          <t>putting on sari</t>
        </is>
      </c>
      <c r="B15299" t="inlineStr">
        <is>
          <t>DIY sari draping at home</t>
        </is>
      </c>
      <c r="C15299"/>
      <c r="D15299"/>
      <c r="E15299" t="inlineStr">
        <is>
          <t>https://www.youtube.com/results?search_query=DIY+sari+draping+at+home&amp;sp=EgQgAXAB</t>
        </is>
      </c>
    </row>
    <row r="15300" ht="25.5" customHeight="1">
      <c r="A15300" t="inlineStr">
        <is>
          <t>putting on sari</t>
        </is>
      </c>
      <c r="B15300" t="inlineStr">
        <is>
          <t>Different styles of putting on a sari</t>
        </is>
      </c>
      <c r="C15300"/>
      <c r="D15300"/>
      <c r="E15300" t="inlineStr">
        <is>
          <t>https://www.youtube.com/results?search_query=Different+styles+of+putting+on+a+sari&amp;sp=EgQgAXAB</t>
        </is>
      </c>
    </row>
    <row r="15301" ht="25.5" customHeight="1">
      <c r="A15301" t="inlineStr">
        <is>
          <t>putting on sari</t>
        </is>
      </c>
      <c r="B15301" t="inlineStr">
        <is>
          <t>Putting on a sari tutorial for wedding occasion</t>
        </is>
      </c>
      <c r="C15301"/>
      <c r="D15301"/>
      <c r="E15301" t="inlineStr">
        <is>
          <t>https://www.youtube.com/results?search_query=Putting+on+a+sari+tutorial+for+wedding+occasion&amp;sp=EgQgAXAB</t>
        </is>
      </c>
    </row>
    <row r="15302" ht="25.5" customHeight="1">
      <c r="A15302" t="inlineStr">
        <is>
          <t>putting on sari</t>
        </is>
      </c>
      <c r="B15302" t="inlineStr">
        <is>
          <t>Day in the life of a sari draper</t>
        </is>
      </c>
      <c r="C15302"/>
      <c r="D15302"/>
      <c r="E15302" t="inlineStr">
        <is>
          <t>https://www.youtube.com/results?search_query=Day+in+the+life+of+a+sari+draper&amp;sp=EgQgAXAB</t>
        </is>
      </c>
    </row>
    <row r="15303" ht="25.5" customHeight="1">
      <c r="A15303" t="inlineStr">
        <is>
          <t>putting on sari</t>
        </is>
      </c>
      <c r="B15303" t="inlineStr">
        <is>
          <t>Detailed instructions for wearing a sari</t>
        </is>
      </c>
      <c r="C15303"/>
      <c r="D15303"/>
      <c r="E15303" t="inlineStr">
        <is>
          <t>https://www.youtube.com/results?search_query=Detailed+instructions+for+wearing+a+sari&amp;sp=EgQgAXAB</t>
        </is>
      </c>
    </row>
    <row r="15304" ht="25.5" customHeight="1">
      <c r="A15304" t="inlineStr">
        <is>
          <t>reading book</t>
        </is>
      </c>
      <c r="B15304" t="inlineStr">
        <is>
          <t>How to start a reading habit</t>
        </is>
      </c>
      <c r="C15304"/>
      <c r="D15304"/>
      <c r="E15304" t="inlineStr">
        <is>
          <t>https://www.youtube.com/results?search_query=How+to+start+a+reading+habit&amp;sp=EgQgAXAB</t>
        </is>
      </c>
    </row>
    <row r="15305" ht="25.5" customHeight="1">
      <c r="A15305" t="inlineStr">
        <is>
          <t>reading book</t>
        </is>
      </c>
      <c r="B15305" t="inlineStr">
        <is>
          <t>Tips for reading books more effectively</t>
        </is>
      </c>
      <c r="C15305"/>
      <c r="D15305"/>
      <c r="E15305" t="inlineStr">
        <is>
          <t>https://www.youtube.com/results?search_query=Tips+for+reading+books+more+effectively&amp;sp=EgQgAXAB</t>
        </is>
      </c>
    </row>
    <row r="15306" ht="25.5" customHeight="1">
      <c r="A15306" t="inlineStr">
        <is>
          <t>reading book</t>
        </is>
      </c>
      <c r="B15306" t="inlineStr">
        <is>
          <t>Day in the life of a book reader</t>
        </is>
      </c>
      <c r="C15306"/>
      <c r="D15306"/>
      <c r="E15306" t="inlineStr">
        <is>
          <t>https://www.youtube.com/results?search_query=Day+in+the+life+of+a+book+reader&amp;sp=EgQgAXAB</t>
        </is>
      </c>
    </row>
    <row r="15307" ht="25.5" customHeight="1">
      <c r="A15307" t="inlineStr">
        <is>
          <t>reading book</t>
        </is>
      </c>
      <c r="B15307" t="inlineStr">
        <is>
          <t>Reading book club meeting</t>
        </is>
      </c>
      <c r="C15307"/>
      <c r="D15307"/>
      <c r="E15307" t="inlineStr">
        <is>
          <t>https://www.youtube.com/results?search_query=Reading+book+club+meeting&amp;sp=EgQgAXAB</t>
        </is>
      </c>
    </row>
    <row r="15308" ht="25.5" customHeight="1">
      <c r="A15308" t="inlineStr">
        <is>
          <t>reading book</t>
        </is>
      </c>
      <c r="B15308" t="inlineStr">
        <is>
          <t>How to read a book a week</t>
        </is>
      </c>
      <c r="C15308"/>
      <c r="D15308"/>
      <c r="E15308" t="inlineStr">
        <is>
          <t>https://www.youtube.com/results?search_query=How+to+read+a+book+a+week&amp;sp=EgQgAXAB</t>
        </is>
      </c>
    </row>
    <row r="15309" ht="25.5" customHeight="1">
      <c r="A15309" t="inlineStr">
        <is>
          <t>reading book</t>
        </is>
      </c>
      <c r="B15309" t="inlineStr">
        <is>
          <t>Recommended books for improving reading skills</t>
        </is>
      </c>
      <c r="C15309"/>
      <c r="D15309"/>
      <c r="E15309" t="inlineStr">
        <is>
          <t>https://www.youtube.com/results?search_query=Recommended+books+for+improving+reading+skills&amp;sp=EgQgAXAB</t>
        </is>
      </c>
    </row>
    <row r="15310" ht="25.5" customHeight="1">
      <c r="A15310" t="inlineStr">
        <is>
          <t>reading book</t>
        </is>
      </c>
      <c r="B15310" t="inlineStr">
        <is>
          <t>Fluent reading techniques</t>
        </is>
      </c>
      <c r="C15310"/>
      <c r="D15310"/>
      <c r="E15310" t="inlineStr">
        <is>
          <t>https://www.youtube.com/results?search_query=Fluent+reading+techniques&amp;sp=EgQgAXAB</t>
        </is>
      </c>
    </row>
    <row r="15311" ht="25.5" customHeight="1">
      <c r="A15311" t="inlineStr">
        <is>
          <t>reading book</t>
        </is>
      </c>
      <c r="B15311" t="inlineStr">
        <is>
          <t>How to choose a good book for reading</t>
        </is>
      </c>
      <c r="C15311"/>
      <c r="D15311"/>
      <c r="E15311" t="inlineStr">
        <is>
          <t>https://www.youtube.com/results?search_query=How+to+choose+a+good+book+for+reading&amp;sp=EgQgAXAB</t>
        </is>
      </c>
    </row>
    <row r="15312" ht="25.5" customHeight="1">
      <c r="A15312" t="inlineStr">
        <is>
          <t>reading book</t>
        </is>
      </c>
      <c r="B15312" t="inlineStr">
        <is>
          <t>Ways to remember what you read</t>
        </is>
      </c>
      <c r="C15312"/>
      <c r="D15312"/>
      <c r="E15312" t="inlineStr">
        <is>
          <t>https://www.youtube.com/results?search_query=Ways+to+remember+what+you+read&amp;sp=EgQgAXAB</t>
        </is>
      </c>
    </row>
    <row r="15313" ht="25.5" customHeight="1">
      <c r="A15313" t="inlineStr">
        <is>
          <t>reading book</t>
        </is>
      </c>
      <c r="B15313" t="inlineStr">
        <is>
          <t>Reading techniques for speed and comprehension</t>
        </is>
      </c>
      <c r="C15313"/>
      <c r="D15313"/>
      <c r="E15313" t="inlineStr">
        <is>
          <t>https://www.youtube.com/results?search_query=Reading+techniques+for+speed+and+comprehension&amp;sp=EgQgAXAB</t>
        </is>
      </c>
    </row>
    <row r="15314" ht="25.5" customHeight="1">
      <c r="A15314" t="inlineStr">
        <is>
          <t>hunt seat</t>
        </is>
      </c>
      <c r="B15314" t="inlineStr">
        <is>
          <t>How to train for hunt seat</t>
        </is>
      </c>
      <c r="C15314"/>
      <c r="D15314"/>
      <c r="E15314" t="inlineStr">
        <is>
          <t>https://www.youtube.com/results?search_query=How+to+train+for+hunt+seat&amp;sp=EgQgAXAB</t>
        </is>
      </c>
    </row>
    <row r="15315" ht="25.5" customHeight="1">
      <c r="A15315" t="inlineStr">
        <is>
          <t>hunt seat</t>
        </is>
      </c>
      <c r="B15315" t="inlineStr">
        <is>
          <t>Day in the life of a hunt seat rider'</t>
        </is>
      </c>
      <c r="C15315"/>
      <c r="D15315"/>
      <c r="E15315" t="inlineStr">
        <is>
          <t>https://www.youtube.com/results?search_query=Day+in+the+life+of+a+hunt+seat+rider'&amp;sp=EgQgAXAB</t>
        </is>
      </c>
    </row>
    <row r="15316" ht="25.5" customHeight="1">
      <c r="A15316" t="inlineStr">
        <is>
          <t>hunt seat</t>
        </is>
      </c>
      <c r="B15316" t="inlineStr">
        <is>
          <t>Stepbystep hunt seat riding techniques'</t>
        </is>
      </c>
      <c r="C15316"/>
      <c r="D15316"/>
      <c r="E15316" t="inlineStr">
        <is>
          <t>https://www.youtube.com/results?search_query=Stepbystep+hunt+seat+riding+techniques'&amp;sp=EgQgAXAB</t>
        </is>
      </c>
    </row>
    <row r="15317" ht="25.5" customHeight="1">
      <c r="A15317" t="inlineStr">
        <is>
          <t>hunt seat</t>
        </is>
      </c>
      <c r="B15317" t="inlineStr">
        <is>
          <t>Professionals tips for successful hunt seat competition'</t>
        </is>
      </c>
      <c r="C15317"/>
      <c r="D15317"/>
      <c r="E15317" t="inlineStr">
        <is>
          <t>https://www.youtube.com/results?search_query=Professionals+tips+for+successful+hunt+seat+competition'&amp;sp=EgQgAXAB</t>
        </is>
      </c>
    </row>
    <row r="15318" ht="25.5" customHeight="1">
      <c r="A15318" t="inlineStr">
        <is>
          <t>hunt seat</t>
        </is>
      </c>
      <c r="B15318" t="inlineStr">
        <is>
          <t>Hunt seat tutorials for beginners'</t>
        </is>
      </c>
      <c r="C15318"/>
      <c r="D15318"/>
      <c r="E15318" t="inlineStr">
        <is>
          <t>https://www.youtube.com/results?search_query=Hunt+seat+tutorials+for+beginners'&amp;sp=EgQgAXAB</t>
        </is>
      </c>
    </row>
    <row r="15319" ht="25.5" customHeight="1">
      <c r="A15319" t="inlineStr">
        <is>
          <t>hunt seat</t>
        </is>
      </c>
      <c r="B15319" t="inlineStr">
        <is>
          <t>Understanding the rules of hunt seat competition'</t>
        </is>
      </c>
      <c r="C15319"/>
      <c r="D15319"/>
      <c r="E15319" t="inlineStr">
        <is>
          <t>https://www.youtube.com/results?search_query=Understanding+the+rules+of+hunt+seat+competition'&amp;sp=EgQgAXAB</t>
        </is>
      </c>
    </row>
    <row r="15320" ht="25.5" customHeight="1">
      <c r="A15320" t="inlineStr">
        <is>
          <t>hunt seat</t>
        </is>
      </c>
      <c r="B15320" t="inlineStr">
        <is>
          <t>Advanced hunt seat training techniques'</t>
        </is>
      </c>
      <c r="C15320"/>
      <c r="D15320"/>
      <c r="E15320" t="inlineStr">
        <is>
          <t>https://www.youtube.com/results?search_query=Advanced+hunt+seat+training+techniques'&amp;sp=EgQgAXAB</t>
        </is>
      </c>
    </row>
    <row r="15321" ht="25.5" customHeight="1">
      <c r="A15321" t="inlineStr">
        <is>
          <t>hunt seat</t>
        </is>
      </c>
      <c r="B15321" t="inlineStr">
        <is>
          <t>How to improve your hunt seat posture'</t>
        </is>
      </c>
      <c r="C15321"/>
      <c r="D15321"/>
      <c r="E15321" t="inlineStr">
        <is>
          <t>https://www.youtube.com/results?search_query=How+to+improve+your+hunt+seat+posture'&amp;sp=EgQgAXAB</t>
        </is>
      </c>
    </row>
    <row r="15322" ht="25.5" customHeight="1">
      <c r="A15322" t="inlineStr">
        <is>
          <t>hunt seat</t>
        </is>
      </c>
      <c r="B15322" t="inlineStr">
        <is>
          <t>The art of hunt seat: Expert insights'</t>
        </is>
      </c>
      <c r="C15322"/>
      <c r="D15322"/>
      <c r="E15322" t="inlineStr">
        <is>
          <t>https://www.youtube.com/results?search_query=The+art+of+hunt+seat:+Expert+insights'&amp;sp=EgQgAXAB</t>
        </is>
      </c>
    </row>
    <row r="15323" ht="25.5" customHeight="1">
      <c r="A15323" t="inlineStr">
        <is>
          <t>hunt seat</t>
        </is>
      </c>
      <c r="B15323" t="inlineStr">
        <is>
          <t>From start to finish: A full hunt seat competition'</t>
        </is>
      </c>
      <c r="C15323"/>
      <c r="D15323"/>
      <c r="E15323" t="inlineStr">
        <is>
          <t>https://www.youtube.com/results?search_query=From+start+to+finish:+A+full+hunt+seat+competition'&amp;sp=EgQgAXAB</t>
        </is>
      </c>
    </row>
    <row r="15324" ht="25.5" customHeight="1">
      <c r="A15324" t="inlineStr">
        <is>
          <t>riding mule</t>
        </is>
      </c>
      <c r="B15324" t="inlineStr">
        <is>
          <t>How to ride a mule for beginners</t>
        </is>
      </c>
      <c r="C15324"/>
      <c r="D15324"/>
      <c r="E15324" t="inlineStr">
        <is>
          <t>https://www.youtube.com/results?search_query=How+to+ride+a+mule+for+beginners&amp;sp=EgQgAXAB</t>
        </is>
      </c>
    </row>
    <row r="15325" ht="25.5" customHeight="1">
      <c r="A15325" t="inlineStr">
        <is>
          <t>riding mule</t>
        </is>
      </c>
      <c r="B15325" t="inlineStr">
        <is>
          <t>Basics of mule riding tutorial</t>
        </is>
      </c>
      <c r="C15325"/>
      <c r="D15325"/>
      <c r="E15325" t="inlineStr">
        <is>
          <t>https://www.youtube.com/results?search_query=Basics+of+mule+riding+tutorial&amp;sp=EgQgAXAB</t>
        </is>
      </c>
    </row>
    <row r="15326" ht="25.5" customHeight="1">
      <c r="A15326" t="inlineStr">
        <is>
          <t>riding mule</t>
        </is>
      </c>
      <c r="B15326" t="inlineStr">
        <is>
          <t>Day in the life of a professional mule rider</t>
        </is>
      </c>
      <c r="C15326"/>
      <c r="D15326"/>
      <c r="E15326" t="inlineStr">
        <is>
          <t>https://www.youtube.com/results?search_query=Day+in+the+life+of+a+professional+mule+rider&amp;sp=EgQgAXAB</t>
        </is>
      </c>
    </row>
    <row r="15327" ht="25.5" customHeight="1">
      <c r="A15327" t="inlineStr">
        <is>
          <t>riding mule</t>
        </is>
      </c>
      <c r="B15327" t="inlineStr">
        <is>
          <t>Mule riding techniques explained</t>
        </is>
      </c>
      <c r="C15327"/>
      <c r="D15327"/>
      <c r="E15327" t="inlineStr">
        <is>
          <t>https://www.youtube.com/results?search_query=Mule+riding+techniques+explained&amp;sp=EgQgAXAB</t>
        </is>
      </c>
    </row>
    <row r="15328" ht="25.5" customHeight="1">
      <c r="A15328" t="inlineStr">
        <is>
          <t>riding mule</t>
        </is>
      </c>
      <c r="B15328" t="inlineStr">
        <is>
          <t>Mistakes to avoid when riding a mule</t>
        </is>
      </c>
      <c r="C15328"/>
      <c r="D15328"/>
      <c r="E15328" t="inlineStr">
        <is>
          <t>https://www.youtube.com/results?search_query=Mistakes+to+avoid+when+riding+a+mule&amp;sp=EgQgAXAB</t>
        </is>
      </c>
    </row>
    <row r="15329" ht="25.5" customHeight="1">
      <c r="A15329" t="inlineStr">
        <is>
          <t>riding mule</t>
        </is>
      </c>
      <c r="B15329" t="inlineStr">
        <is>
          <t>How to saddle a mule for riding</t>
        </is>
      </c>
      <c r="C15329"/>
      <c r="D15329"/>
      <c r="E15329" t="inlineStr">
        <is>
          <t>https://www.youtube.com/results?search_query=How+to+saddle+a+mule+for+riding&amp;sp=EgQgAXAB</t>
        </is>
      </c>
    </row>
    <row r="15330" ht="25.5" customHeight="1">
      <c r="A15330" t="inlineStr">
        <is>
          <t>riding mule</t>
        </is>
      </c>
      <c r="B15330" t="inlineStr">
        <is>
          <t>10 tips for a smooth mule ride</t>
        </is>
      </c>
      <c r="C15330"/>
      <c r="D15330"/>
      <c r="E15330" t="inlineStr">
        <is>
          <t>https://www.youtube.com/results?search_query=10+tips+for+a+smooth+mule+ride&amp;sp=EgQgAXAB</t>
        </is>
      </c>
    </row>
    <row r="15331" ht="25.5" customHeight="1">
      <c r="A15331" t="inlineStr">
        <is>
          <t>riding mule</t>
        </is>
      </c>
      <c r="B15331" t="inlineStr">
        <is>
          <t>Training your mule for riding</t>
        </is>
      </c>
      <c r="C15331"/>
      <c r="D15331"/>
      <c r="E15331" t="inlineStr">
        <is>
          <t>https://www.youtube.com/results?search_query=Training+your+mule+for+riding&amp;sp=EgQgAXAB</t>
        </is>
      </c>
    </row>
    <row r="15332" ht="25.5" customHeight="1">
      <c r="A15332" t="inlineStr">
        <is>
          <t>riding mule</t>
        </is>
      </c>
      <c r="B15332" t="inlineStr">
        <is>
          <t>Mule vs horse riding: pros and cons</t>
        </is>
      </c>
      <c r="C15332"/>
      <c r="D15332"/>
      <c r="E15332" t="inlineStr">
        <is>
          <t>https://www.youtube.com/results?search_query=Mule+vs+horse+riding:+pros+and+cons&amp;sp=EgQgAXAB</t>
        </is>
      </c>
    </row>
    <row r="15333" ht="25.5" customHeight="1">
      <c r="A15333" t="inlineStr">
        <is>
          <t>riding mule</t>
        </is>
      </c>
      <c r="B15333" t="inlineStr">
        <is>
          <t>How to make mule riding more comfortable</t>
        </is>
      </c>
      <c r="C15333"/>
      <c r="D15333"/>
      <c r="E15333" t="inlineStr">
        <is>
          <t>https://www.youtube.com/results?search_query=How+to+make+mule+riding+more+comfortable&amp;sp=EgQgAXAB</t>
        </is>
      </c>
    </row>
    <row r="15334" ht="25.5" customHeight="1">
      <c r="A15334" t="inlineStr">
        <is>
          <t>ripping paper</t>
        </is>
      </c>
      <c r="B15334" t="inlineStr">
        <is>
          <t>How to rip paper for crafts</t>
        </is>
      </c>
      <c r="C15334"/>
      <c r="D15334"/>
      <c r="E15334" t="inlineStr">
        <is>
          <t>https://www.youtube.com/results?search_query=How+to+rip+paper+for+crafts&amp;sp=EgQgAXAB</t>
        </is>
      </c>
    </row>
    <row r="15335" ht="25.5" customHeight="1">
      <c r="A15335" t="inlineStr">
        <is>
          <t>ripping paper</t>
        </is>
      </c>
      <c r="B15335" t="inlineStr">
        <is>
          <t>Techniques for ripping paper art</t>
        </is>
      </c>
      <c r="C15335"/>
      <c r="D15335"/>
      <c r="E15335" t="inlineStr">
        <is>
          <t>https://www.youtube.com/results?search_query=Techniques+for+ripping+paper+art&amp;sp=EgQgAXAB</t>
        </is>
      </c>
    </row>
    <row r="15336" ht="25.5" customHeight="1">
      <c r="A15336" t="inlineStr">
        <is>
          <t>ripping paper</t>
        </is>
      </c>
      <c r="B15336" t="inlineStr">
        <is>
          <t>Tutorial on ripping paper without tearing</t>
        </is>
      </c>
      <c r="C15336"/>
      <c r="D15336"/>
      <c r="E15336" t="inlineStr">
        <is>
          <t>https://www.youtube.com/results?search_query=Tutorial+on+ripping+paper+without+tearing&amp;sp=EgQgAXAB</t>
        </is>
      </c>
    </row>
    <row r="15337" ht="25.5" customHeight="1">
      <c r="A15337" t="inlineStr">
        <is>
          <t>ripping paper</t>
        </is>
      </c>
      <c r="B15337" t="inlineStr">
        <is>
          <t>Effects of ripping paper in sound design</t>
        </is>
      </c>
      <c r="C15337"/>
      <c r="D15337"/>
      <c r="E15337" t="inlineStr">
        <is>
          <t>https://www.youtube.com/results?search_query=Effects+of+ripping+paper+in+sound+design&amp;sp=EgQgAXAB</t>
        </is>
      </c>
    </row>
    <row r="15338" ht="25.5" customHeight="1">
      <c r="A15338" t="inlineStr">
        <is>
          <t>ripping paper</t>
        </is>
      </c>
      <c r="B15338" t="inlineStr">
        <is>
          <t>Day in the life of a paper artist  ripping techniques</t>
        </is>
      </c>
      <c r="C15338"/>
      <c r="D15338"/>
      <c r="E15338" t="inlineStr">
        <is>
          <t>https://www.youtube.com/results?search_query=Day+in+the+life+of+a+paper+artist++ripping+techniques&amp;sp=EgQgAXAB</t>
        </is>
      </c>
    </row>
    <row r="15339" ht="25.5" customHeight="1">
      <c r="A15339" t="inlineStr">
        <is>
          <t>ripping paper</t>
        </is>
      </c>
      <c r="B15339" t="inlineStr">
        <is>
          <t>Creative ways to rip paper for scrapbooking</t>
        </is>
      </c>
      <c r="C15339"/>
      <c r="D15339"/>
      <c r="E15339" t="inlineStr">
        <is>
          <t>https://www.youtube.com/results?search_query=Creative+ways+to+rip+paper+for+scrapbooking&amp;sp=EgQgAXAB</t>
        </is>
      </c>
    </row>
    <row r="15340" ht="25.5" customHeight="1">
      <c r="A15340" t="inlineStr">
        <is>
          <t>ripping paper</t>
        </is>
      </c>
      <c r="B15340" t="inlineStr">
        <is>
          <t>Learning to rip paper for preschoolers</t>
        </is>
      </c>
      <c r="C15340"/>
      <c r="D15340"/>
      <c r="E15340" t="inlineStr">
        <is>
          <t>https://www.youtube.com/results?search_query=Learning+to+rip+paper+for+preschoolers&amp;sp=EgQgAXAB</t>
        </is>
      </c>
    </row>
    <row r="15341" ht="25.5" customHeight="1">
      <c r="A15341" t="inlineStr">
        <is>
          <t>ripping paper</t>
        </is>
      </c>
      <c r="B15341" t="inlineStr">
        <is>
          <t>Exploring textures: ripping paper</t>
        </is>
      </c>
      <c r="C15341"/>
      <c r="D15341"/>
      <c r="E15341" t="inlineStr">
        <is>
          <t>https://www.youtube.com/results?search_query=Exploring+textures:+ripping+paper&amp;sp=EgQgAXAB</t>
        </is>
      </c>
    </row>
    <row r="15342" ht="25.5" customHeight="1">
      <c r="A15342" t="inlineStr">
        <is>
          <t>ripping paper</t>
        </is>
      </c>
      <c r="B15342" t="inlineStr">
        <is>
          <t>How to rip paper evenly</t>
        </is>
      </c>
      <c r="C15342"/>
      <c r="D15342"/>
      <c r="E15342" t="inlineStr">
        <is>
          <t>https://www.youtube.com/results?search_query=How+to+rip+paper+evenly&amp;sp=EgQgAXAB</t>
        </is>
      </c>
    </row>
    <row r="15343" ht="25.5" customHeight="1">
      <c r="A15343" t="inlineStr">
        <is>
          <t>ripping paper</t>
        </is>
      </c>
      <c r="B15343" t="inlineStr">
        <is>
          <t>Masterclass on ripping paper for collage art</t>
        </is>
      </c>
      <c r="C15343"/>
      <c r="D15343"/>
      <c r="E15343" t="inlineStr">
        <is>
          <t>https://www.youtube.com/results?search_query=Masterclass+on+ripping+paper+for+collage+art&amp;sp=EgQgAXAB</t>
        </is>
      </c>
    </row>
    <row r="15344" ht="25.5" customHeight="1">
      <c r="A15344" t="inlineStr">
        <is>
          <t>riding mechanical bull</t>
        </is>
      </c>
      <c r="B15344" t="inlineStr">
        <is>
          <t>How to ride a mechanical bull for beginners</t>
        </is>
      </c>
      <c r="C15344"/>
      <c r="D15344"/>
      <c r="E15344" t="inlineStr">
        <is>
          <t>https://www.youtube.com/results?search_query=How+to+ride+a+mechanical+bull+for+beginners&amp;sp=EgQgAXAB</t>
        </is>
      </c>
    </row>
    <row r="15345" ht="25.5" customHeight="1">
      <c r="A15345" t="inlineStr">
        <is>
          <t>riding mechanical bull</t>
        </is>
      </c>
      <c r="B15345" t="inlineStr">
        <is>
          <t>Mechanical bull riding tips and tricks</t>
        </is>
      </c>
      <c r="C15345"/>
      <c r="D15345"/>
      <c r="E15345" t="inlineStr">
        <is>
          <t>https://www.youtube.com/results?search_query=Mechanical+bull+riding+tips+and+tricks&amp;sp=EgQgAXAB</t>
        </is>
      </c>
    </row>
    <row r="15346" ht="25.5" customHeight="1">
      <c r="A15346" t="inlineStr">
        <is>
          <t>riding mechanical bull</t>
        </is>
      </c>
      <c r="B15346" t="inlineStr">
        <is>
          <t>Professional mechanical bull riding competition</t>
        </is>
      </c>
      <c r="C15346"/>
      <c r="D15346"/>
      <c r="E15346" t="inlineStr">
        <is>
          <t>https://www.youtube.com/results?search_query=Professional+mechanical+bull+riding+competition&amp;sp=EgQgAXAB</t>
        </is>
      </c>
    </row>
    <row r="15347" ht="25.5" customHeight="1">
      <c r="A15347" t="inlineStr">
        <is>
          <t>riding mechanical bull</t>
        </is>
      </c>
      <c r="B15347" t="inlineStr">
        <is>
          <t>Day in the life of a mechanical bull rider</t>
        </is>
      </c>
      <c r="C15347"/>
      <c r="D15347"/>
      <c r="E15347" t="inlineStr">
        <is>
          <t>https://www.youtube.com/results?search_query=Day+in+the+life+of+a+mechanical+bull+rider&amp;sp=EgQgAXAB</t>
        </is>
      </c>
    </row>
    <row r="15348" ht="25.5" customHeight="1">
      <c r="A15348" t="inlineStr">
        <is>
          <t>riding mechanical bull</t>
        </is>
      </c>
      <c r="B15348" t="inlineStr">
        <is>
          <t>Funny mechanical bull riding fails</t>
        </is>
      </c>
      <c r="C15348"/>
      <c r="D15348"/>
      <c r="E15348" t="inlineStr">
        <is>
          <t>https://www.youtube.com/results?search_query=Funny+mechanical+bull+riding+fails&amp;sp=EgQgAXAB</t>
        </is>
      </c>
    </row>
    <row r="15349" ht="25.5" customHeight="1">
      <c r="A15349" t="inlineStr">
        <is>
          <t>riding mechanical bull</t>
        </is>
      </c>
      <c r="B15349" t="inlineStr">
        <is>
          <t>Mechanical bull riding world records</t>
        </is>
      </c>
      <c r="C15349"/>
      <c r="D15349"/>
      <c r="E15349" t="inlineStr">
        <is>
          <t>https://www.youtube.com/results?search_query=Mechanical+bull+riding+world+records&amp;sp=EgQgAXAB</t>
        </is>
      </c>
    </row>
    <row r="15350" ht="25.5" customHeight="1">
      <c r="A15350" t="inlineStr">
        <is>
          <t>riding mechanical bull</t>
        </is>
      </c>
      <c r="B15350" t="inlineStr">
        <is>
          <t>Extreme mechanical bull riding challenge</t>
        </is>
      </c>
      <c r="C15350"/>
      <c r="D15350"/>
      <c r="E15350" t="inlineStr">
        <is>
          <t>https://www.youtube.com/results?search_query=Extreme+mechanical+bull+riding+challenge&amp;sp=EgQgAXAB</t>
        </is>
      </c>
    </row>
    <row r="15351" ht="25.5" customHeight="1">
      <c r="A15351" t="inlineStr">
        <is>
          <t>riding mechanical bull</t>
        </is>
      </c>
      <c r="B15351" t="inlineStr">
        <is>
          <t>Comparison between real and mechanical bull riding</t>
        </is>
      </c>
      <c r="C15351"/>
      <c r="D15351"/>
      <c r="E15351" t="inlineStr">
        <is>
          <t>https://www.youtube.com/results?search_query=Comparison+between+real+and+mechanical+bull+riding&amp;sp=EgQgAXAB</t>
        </is>
      </c>
    </row>
    <row r="15352" ht="25.5" customHeight="1">
      <c r="A15352" t="inlineStr">
        <is>
          <t>riding mechanical bull</t>
        </is>
      </c>
      <c r="B15352" t="inlineStr">
        <is>
          <t>Mechanical bull riding safety guide</t>
        </is>
      </c>
      <c r="C15352"/>
      <c r="D15352"/>
      <c r="E15352" t="inlineStr">
        <is>
          <t>https://www.youtube.com/results?search_query=Mechanical+bull+riding+safety+guide&amp;sp=EgQgAXAB</t>
        </is>
      </c>
    </row>
    <row r="15353" ht="25.5" customHeight="1">
      <c r="A15353" t="inlineStr">
        <is>
          <t>riding mechanical bull</t>
        </is>
      </c>
      <c r="B15353" t="inlineStr">
        <is>
          <t>Indoor and outdoor mechanical bull riding setups.</t>
        </is>
      </c>
      <c r="C15353"/>
      <c r="D15353"/>
      <c r="E15353" t="inlineStr">
        <is>
          <t>https://www.youtube.com/results?search_query=Indoor+and+outdoor+mechanical+bull+riding+setups.&amp;sp=EgQgAXAB</t>
        </is>
      </c>
    </row>
    <row r="15354" ht="25.5" customHeight="1">
      <c r="A15354" t="inlineStr">
        <is>
          <t>trimming shrubs</t>
        </is>
      </c>
      <c r="B15354" t="inlineStr">
        <is>
          <t>How to trim shrubs for beginners</t>
        </is>
      </c>
      <c r="C15354"/>
      <c r="D15354"/>
      <c r="E15354" t="inlineStr">
        <is>
          <t>https://www.youtube.com/results?search_query=How+to+trim+shrubs+for+beginners&amp;sp=EgQgAXAB</t>
        </is>
      </c>
    </row>
    <row r="15355" ht="25.5" customHeight="1">
      <c r="A15355" t="inlineStr">
        <is>
          <t>trimming shrubs</t>
        </is>
      </c>
      <c r="B15355" t="inlineStr">
        <is>
          <t>Best techniques for trimming shrubs</t>
        </is>
      </c>
      <c r="C15355"/>
      <c r="D15355"/>
      <c r="E15355" t="inlineStr">
        <is>
          <t>https://www.youtube.com/results?search_query=Best+techniques+for+trimming+shrubs&amp;sp=EgQgAXAB</t>
        </is>
      </c>
    </row>
    <row r="15356" ht="25.5" customHeight="1">
      <c r="A15356" t="inlineStr">
        <is>
          <t>trimming shrubs</t>
        </is>
      </c>
      <c r="B15356" t="inlineStr">
        <is>
          <t>Beginner's guide to trimming shrubs</t>
        </is>
      </c>
      <c r="C15356"/>
      <c r="D15356"/>
      <c r="E15356" t="inlineStr">
        <is>
          <t>https://www.youtube.com/results?search_query=Beginner's+guide+to+trimming+shrubs&amp;sp=EgQgAXAB</t>
        </is>
      </c>
    </row>
    <row r="15357" ht="25.5" customHeight="1">
      <c r="A15357" t="inlineStr">
        <is>
          <t>trimming shrubs</t>
        </is>
      </c>
      <c r="B15357" t="inlineStr">
        <is>
          <t>Day in the life of a gardener trimming shrubs</t>
        </is>
      </c>
      <c r="C15357"/>
      <c r="D15357"/>
      <c r="E15357" t="inlineStr">
        <is>
          <t>https://www.youtube.com/results?search_query=Day+in+the+life+of+a+gardener+trimming+shrubs&amp;sp=EgQgAXAB</t>
        </is>
      </c>
    </row>
    <row r="15358" ht="25.5" customHeight="1">
      <c r="A15358" t="inlineStr">
        <is>
          <t>trimming shrubs</t>
        </is>
      </c>
      <c r="B15358" t="inlineStr">
        <is>
          <t>Trimming shrubs tutorial</t>
        </is>
      </c>
      <c r="C15358"/>
      <c r="D15358"/>
      <c r="E15358" t="inlineStr">
        <is>
          <t>https://www.youtube.com/results?search_query=Trimming+shrubs+tutorial&amp;sp=EgQgAXAB</t>
        </is>
      </c>
    </row>
    <row r="15359" ht="25.5" customHeight="1">
      <c r="A15359" t="inlineStr">
        <is>
          <t>trimming shrubs</t>
        </is>
      </c>
      <c r="B15359" t="inlineStr">
        <is>
          <t>Trimming shrubs in different seasons</t>
        </is>
      </c>
      <c r="C15359"/>
      <c r="D15359"/>
      <c r="E15359" t="inlineStr">
        <is>
          <t>https://www.youtube.com/results?search_query=Trimming+shrubs+in+different+seasons&amp;sp=EgQgAXAB</t>
        </is>
      </c>
    </row>
    <row r="15360" ht="25.5" customHeight="1">
      <c r="A15360" t="inlineStr">
        <is>
          <t>trimming shrubs</t>
        </is>
      </c>
      <c r="B15360" t="inlineStr">
        <is>
          <t>Proper way to trim shrubs</t>
        </is>
      </c>
      <c r="C15360"/>
      <c r="D15360"/>
      <c r="E15360" t="inlineStr">
        <is>
          <t>https://www.youtube.com/results?search_query=Proper+way+to+trim+shrubs&amp;sp=EgQgAXAB</t>
        </is>
      </c>
    </row>
    <row r="15361" ht="25.5" customHeight="1">
      <c r="A15361" t="inlineStr">
        <is>
          <t>trimming shrubs</t>
        </is>
      </c>
      <c r="B15361" t="inlineStr">
        <is>
          <t>DIY Shrub trimming</t>
        </is>
      </c>
      <c r="C15361"/>
      <c r="D15361"/>
      <c r="E15361" t="inlineStr">
        <is>
          <t>https://www.youtube.com/results?search_query=DIY+Shrub+trimming&amp;sp=EgQgAXAB</t>
        </is>
      </c>
    </row>
    <row r="15362" ht="25.5" customHeight="1">
      <c r="A15362" t="inlineStr">
        <is>
          <t>trimming shrubs</t>
        </is>
      </c>
      <c r="B15362" t="inlineStr">
        <is>
          <t>Stepbystep guide on shrub trimming</t>
        </is>
      </c>
      <c r="C15362"/>
      <c r="D15362"/>
      <c r="E15362" t="inlineStr">
        <is>
          <t>https://www.youtube.com/results?search_query=Stepbystep+guide+on+shrub+trimming&amp;sp=EgQgAXAB</t>
        </is>
      </c>
    </row>
    <row r="15363" ht="25.5" customHeight="1">
      <c r="A15363" t="inlineStr">
        <is>
          <t>trimming shrubs</t>
        </is>
      </c>
      <c r="B15363" t="inlineStr">
        <is>
          <t>Essential tools for trimming shrubs</t>
        </is>
      </c>
      <c r="C15363"/>
      <c r="D15363"/>
      <c r="E15363" t="inlineStr">
        <is>
          <t>https://www.youtube.com/results?search_query=Essential+tools+for+trimming+shrubs&amp;sp=EgQgAXAB</t>
        </is>
      </c>
    </row>
    <row r="15364" ht="25.5" customHeight="1">
      <c r="A15364" t="inlineStr">
        <is>
          <t>training dog</t>
        </is>
      </c>
      <c r="B15364" t="inlineStr">
        <is>
          <t>How to train your dog fundamental commands</t>
        </is>
      </c>
      <c r="C15364" t="inlineStr">
        <is>
          <t>Yes</t>
        </is>
      </c>
      <c r="D15364"/>
      <c r="E15364" t="inlineStr">
        <is>
          <t>https://www.youtube.com/results?search_query=How+to+train+your+dog+fundamental+commands&amp;sp=EgQgAXAB</t>
        </is>
      </c>
    </row>
    <row r="15365" ht="25.5" customHeight="1">
      <c r="A15365" t="inlineStr">
        <is>
          <t>training dog</t>
        </is>
      </c>
      <c r="B15365" t="inlineStr">
        <is>
          <t>Complete guide to training a puppy</t>
        </is>
      </c>
      <c r="C15365" t="inlineStr">
        <is>
          <t>Yes</t>
        </is>
      </c>
      <c r="D15365"/>
      <c r="E15365" t="inlineStr">
        <is>
          <t>https://www.youtube.com/results?search_query=Complete+guide+to+training+a+puppy&amp;sp=EgQgAXAB</t>
        </is>
      </c>
    </row>
    <row r="15366" ht="25.5" customHeight="1">
      <c r="A15366" t="inlineStr">
        <is>
          <t>training dog</t>
        </is>
      </c>
      <c r="B15366" t="inlineStr">
        <is>
          <t>Day in the life of a dog trainer</t>
        </is>
      </c>
      <c r="C15366" t="inlineStr">
        <is>
          <t>Yes</t>
        </is>
      </c>
      <c r="D15366"/>
      <c r="E15366" t="inlineStr">
        <is>
          <t>https://www.youtube.com/results?search_query=Day+in+the+life+of+a+dog+trainer&amp;sp=EgQgAXAB</t>
        </is>
      </c>
    </row>
    <row r="15367" ht="25.5" customHeight="1">
      <c r="A15367" t="inlineStr">
        <is>
          <t>training dog</t>
        </is>
      </c>
      <c r="B15367" t="inlineStr">
        <is>
          <t>Training your dog to stop barking</t>
        </is>
      </c>
      <c r="C15367" t="inlineStr">
        <is>
          <t>Yes</t>
        </is>
      </c>
      <c r="D15367"/>
      <c r="E15367" t="inlineStr">
        <is>
          <t>https://www.youtube.com/results?search_query=Training+your+dog+to+stop+barking&amp;sp=EgQgAXAB</t>
        </is>
      </c>
    </row>
    <row r="15368" ht="25.5" customHeight="1">
      <c r="A15368" t="inlineStr">
        <is>
          <t>training dog</t>
        </is>
      </c>
      <c r="B15368" t="inlineStr">
        <is>
          <t>Training a dog for agility competitions</t>
        </is>
      </c>
      <c r="C15368" t="inlineStr">
        <is>
          <t>Yes</t>
        </is>
      </c>
      <c r="D15368"/>
      <c r="E15368" t="inlineStr">
        <is>
          <t>https://www.youtube.com/results?search_query=Training+a+dog+for+agility+competitions&amp;sp=EgQgAXAB</t>
        </is>
      </c>
    </row>
    <row r="15369" ht="25.5" customHeight="1">
      <c r="A15369" t="inlineStr">
        <is>
          <t>training dog</t>
        </is>
      </c>
      <c r="B15369" t="inlineStr">
        <is>
          <t>How to teach your dog to walk on a leash</t>
        </is>
      </c>
      <c r="C15369" t="inlineStr">
        <is>
          <t>Yes</t>
        </is>
      </c>
      <c r="D15369"/>
      <c r="E15369" t="inlineStr">
        <is>
          <t>https://www.youtube.com/results?search_query=How+to+teach+your+dog+to+walk+on+a+leash&amp;sp=EgQgAXAB</t>
        </is>
      </c>
    </row>
    <row r="15370" ht="25.5" customHeight="1">
      <c r="A15370" t="inlineStr">
        <is>
          <t>training dog</t>
        </is>
      </c>
      <c r="B15370" t="inlineStr">
        <is>
          <t>Expert tips for toilet training your dog</t>
        </is>
      </c>
      <c r="C15370" t="inlineStr">
        <is>
          <t>Yes</t>
        </is>
      </c>
      <c r="D15370"/>
      <c r="E15370" t="inlineStr">
        <is>
          <t>https://www.youtube.com/results?search_query=Expert+tips+for+toilet+training+your+dog&amp;sp=EgQgAXAB</t>
        </is>
      </c>
    </row>
    <row r="15371" ht="25.5" customHeight="1">
      <c r="A15371" t="inlineStr">
        <is>
          <t>training dog</t>
        </is>
      </c>
      <c r="B15371" t="inlineStr">
        <is>
          <t>Teaching your dog tricks: step by step guide</t>
        </is>
      </c>
      <c r="C15371" t="inlineStr">
        <is>
          <t>Yes</t>
        </is>
      </c>
      <c r="D15371"/>
      <c r="E15371" t="inlineStr">
        <is>
          <t>https://www.youtube.com/results?search_query=Teaching+your+dog+tricks:+step+by+step+guide&amp;sp=EgQgAXAB</t>
        </is>
      </c>
    </row>
    <row r="15372" ht="25.5" customHeight="1">
      <c r="A15372" t="inlineStr">
        <is>
          <t>training dog</t>
        </is>
      </c>
      <c r="B15372" t="inlineStr">
        <is>
          <t>How to train your dog to stay home alone</t>
        </is>
      </c>
      <c r="C15372" t="inlineStr">
        <is>
          <t>Yes</t>
        </is>
      </c>
      <c r="D15372"/>
      <c r="E15372" t="inlineStr">
        <is>
          <t>https://www.youtube.com/results?search_query=How+to+train+your+dog+to+stay+home+alone&amp;sp=EgQgAXAB</t>
        </is>
      </c>
    </row>
    <row r="15373" ht="25.5" customHeight="1">
      <c r="A15373" t="inlineStr">
        <is>
          <t>training dog</t>
        </is>
      </c>
      <c r="B15373" t="inlineStr">
        <is>
          <t>Addressing aggressive behavior: dog training methods</t>
        </is>
      </c>
      <c r="C15373" t="inlineStr">
        <is>
          <t>Yes</t>
        </is>
      </c>
      <c r="D15373"/>
      <c r="E15373" t="inlineStr">
        <is>
          <t>https://www.youtube.com/results?search_query=Addressing+aggressive+behavior:+dog+training+methods&amp;sp=EgQgAXAB</t>
        </is>
      </c>
    </row>
    <row r="15374" ht="25.5" customHeight="1">
      <c r="A15374" t="inlineStr">
        <is>
          <t>tightrope walking</t>
        </is>
      </c>
      <c r="B15374" t="inlineStr">
        <is>
          <t>How to start tightrope walking for beginners</t>
        </is>
      </c>
      <c r="C15374"/>
      <c r="D15374"/>
      <c r="E15374" t="inlineStr">
        <is>
          <t>https://www.youtube.com/results?search_query=How+to+start+tightrope+walking+for+beginners&amp;sp=EgQgAXAB</t>
        </is>
      </c>
    </row>
    <row r="15375" ht="25.5" customHeight="1">
      <c r="A15375" t="inlineStr">
        <is>
          <t>tightrope walking</t>
        </is>
      </c>
      <c r="B15375" t="inlineStr">
        <is>
          <t>Advanced techniques in tightrope walking</t>
        </is>
      </c>
      <c r="C15375"/>
      <c r="D15375"/>
      <c r="E15375" t="inlineStr">
        <is>
          <t>https://www.youtube.com/results?search_query=Advanced+techniques+in+tightrope+walking&amp;sp=EgQgAXAB</t>
        </is>
      </c>
    </row>
    <row r="15376" ht="25.5" customHeight="1">
      <c r="A15376" t="inlineStr">
        <is>
          <t>tightrope walking</t>
        </is>
      </c>
      <c r="B15376" t="inlineStr">
        <is>
          <t>Day in the life of a professional tightrope walker</t>
        </is>
      </c>
      <c r="C15376"/>
      <c r="D15376"/>
      <c r="E15376" t="inlineStr">
        <is>
          <t>https://www.youtube.com/results?search_query=Day+in+the+life+of+a+professional+tightrope+walker&amp;sp=EgQgAXAB</t>
        </is>
      </c>
    </row>
    <row r="15377" ht="25.5" customHeight="1">
      <c r="A15377" t="inlineStr">
        <is>
          <t>tightrope walking</t>
        </is>
      </c>
      <c r="B15377" t="inlineStr">
        <is>
          <t>Safety measures to take when tightrope walking</t>
        </is>
      </c>
      <c r="C15377"/>
      <c r="D15377"/>
      <c r="E15377" t="inlineStr">
        <is>
          <t>https://www.youtube.com/results?search_query=Safety+measures+to+take+when+tightrope+walking&amp;sp=EgQgAXAB</t>
        </is>
      </c>
    </row>
    <row r="15378" ht="25.5" customHeight="1">
      <c r="A15378" t="inlineStr">
        <is>
          <t>tightrope walking</t>
        </is>
      </c>
      <c r="B15378" t="inlineStr">
        <is>
          <t>Documentary on the history of tightrope walking</t>
        </is>
      </c>
      <c r="C15378"/>
      <c r="D15378"/>
      <c r="E15378" t="inlineStr">
        <is>
          <t>https://www.youtube.com/results?search_query=Documentary+on+the+history+of+tightrope+walking&amp;sp=EgQgAXAB</t>
        </is>
      </c>
    </row>
    <row r="15379" ht="25.5" customHeight="1">
      <c r="A15379" t="inlineStr">
        <is>
          <t>tightrope walking</t>
        </is>
      </c>
      <c r="B15379" t="inlineStr">
        <is>
          <t>Tightrope walking challenges and how to overcome them</t>
        </is>
      </c>
      <c r="C15379"/>
      <c r="D15379"/>
      <c r="E15379" t="inlineStr">
        <is>
          <t>https://www.youtube.com/results?search_query=Tightrope+walking+challenges+and+how+to+overcome+them&amp;sp=EgQgAXAB</t>
        </is>
      </c>
    </row>
    <row r="15380" ht="25.5" customHeight="1">
      <c r="A15380" t="inlineStr">
        <is>
          <t>tightrope walking</t>
        </is>
      </c>
      <c r="B15380" t="inlineStr">
        <is>
          <t>Best equipment for tightrope walking</t>
        </is>
      </c>
      <c r="C15380"/>
      <c r="D15380"/>
      <c r="E15380" t="inlineStr">
        <is>
          <t>https://www.youtube.com/results?search_query=Best+equipment+for+tightrope+walking&amp;sp=EgQgAXAB</t>
        </is>
      </c>
    </row>
    <row r="15381" ht="25.5" customHeight="1">
      <c r="A15381" t="inlineStr">
        <is>
          <t>tightrope walking</t>
        </is>
      </c>
      <c r="B15381" t="inlineStr">
        <is>
          <t>Expert tips for mastering tightrope walking</t>
        </is>
      </c>
      <c r="C15381"/>
      <c r="D15381"/>
      <c r="E15381" t="inlineStr">
        <is>
          <t>https://www.youtube.com/results?search_query=Expert+tips+for+mastering+tightrope+walking&amp;sp=EgQgAXAB</t>
        </is>
      </c>
    </row>
    <row r="15382" ht="25.5" customHeight="1">
      <c r="A15382" t="inlineStr">
        <is>
          <t>tightrope walking</t>
        </is>
      </c>
      <c r="B15382" t="inlineStr">
        <is>
          <t>Common mistakes in tightrope walking and how to avoid them</t>
        </is>
      </c>
      <c r="C15382"/>
      <c r="D15382"/>
      <c r="E15382" t="inlineStr">
        <is>
          <t>https://www.youtube.com/results?search_query=Common+mistakes+in+tightrope+walking+and+how+to+avoid+them&amp;sp=EgQgAXAB</t>
        </is>
      </c>
    </row>
    <row r="15383" ht="25.5" customHeight="1">
      <c r="A15383" t="inlineStr">
        <is>
          <t>tightrope walking</t>
        </is>
      </c>
      <c r="B15383" t="inlineStr">
        <is>
          <t>Training exercises for aspiring tightrope walkers</t>
        </is>
      </c>
      <c r="C15383"/>
      <c r="D15383"/>
      <c r="E15383" t="inlineStr">
        <is>
          <t>https://www.youtube.com/results?search_query=Training+exercises+for+aspiring+tightrope+walkers&amp;sp=EgQgAXAB</t>
        </is>
      </c>
    </row>
    <row r="15384" ht="25.5" customHeight="1">
      <c r="A15384" t="inlineStr">
        <is>
          <t>tiptoeing</t>
        </is>
      </c>
      <c r="B15384" t="inlineStr">
        <is>
          <t>How to master the art of tiptoeing</t>
        </is>
      </c>
      <c r="C15384"/>
      <c r="D15384"/>
      <c r="E15384" t="inlineStr">
        <is>
          <t>https://www.youtube.com/results?search_query=How+to+master+the+art+of+tiptoeing&amp;sp=EgQgAXAB</t>
        </is>
      </c>
    </row>
    <row r="15385" ht="25.5" customHeight="1">
      <c r="A15385" t="inlineStr">
        <is>
          <t>tiptoeing</t>
        </is>
      </c>
      <c r="B15385" t="inlineStr">
        <is>
          <t>Learn tiptoeing easily</t>
        </is>
      </c>
      <c r="C15385"/>
      <c r="D15385"/>
      <c r="E15385" t="inlineStr">
        <is>
          <t>https://www.youtube.com/results?search_query=Learn+tiptoeing+easily&amp;sp=EgQgAXAB</t>
        </is>
      </c>
    </row>
    <row r="15386" ht="25.5" customHeight="1">
      <c r="A15386" t="inlineStr">
        <is>
          <t>tiptoeing</t>
        </is>
      </c>
      <c r="B15386" t="inlineStr">
        <is>
          <t>Professional ballet dancer tiptoeing tutorial</t>
        </is>
      </c>
      <c r="C15386"/>
      <c r="D15386"/>
      <c r="E15386" t="inlineStr">
        <is>
          <t>https://www.youtube.com/results?search_query=Professional+ballet+dancer+tiptoeing+tutorial&amp;sp=EgQgAXAB</t>
        </is>
      </c>
    </row>
    <row r="15387" ht="25.5" customHeight="1">
      <c r="A15387" t="inlineStr">
        <is>
          <t>tiptoeing</t>
        </is>
      </c>
      <c r="B15387" t="inlineStr">
        <is>
          <t>Day in the life of a ballerina, tiptoeing</t>
        </is>
      </c>
      <c r="C15387"/>
      <c r="D15387"/>
      <c r="E15387" t="inlineStr">
        <is>
          <t>https://www.youtube.com/results?search_query=Day+in+the+life+of+a+ballerina, +tiptoeing&amp;sp=EgQgAXAB</t>
        </is>
      </c>
    </row>
    <row r="15388" ht="25.5" customHeight="1">
      <c r="A15388" t="inlineStr">
        <is>
          <t>tiptoeing</t>
        </is>
      </c>
      <c r="B15388" t="inlineStr">
        <is>
          <t>Functional workout exercises including tiptoeing</t>
        </is>
      </c>
      <c r="C15388"/>
      <c r="D15388"/>
      <c r="E15388" t="inlineStr">
        <is>
          <t>https://www.youtube.com/results?search_query=Functional+workout+exercises+including+tiptoeing&amp;sp=EgQgAXAB</t>
        </is>
      </c>
    </row>
    <row r="15389" ht="25.5" customHeight="1">
      <c r="A15389" t="inlineStr">
        <is>
          <t>tiptoeing</t>
        </is>
      </c>
      <c r="B15389" t="inlineStr">
        <is>
          <t>Animation techniques for creating tiptoeing characters</t>
        </is>
      </c>
      <c r="C15389"/>
      <c r="D15389"/>
      <c r="E15389" t="inlineStr">
        <is>
          <t>https://www.youtube.com/results?search_query=Animation+techniques+for+creating+tiptoeing+characters&amp;sp=EgQgAXAB</t>
        </is>
      </c>
    </row>
    <row r="15390" ht="25.5" customHeight="1">
      <c r="A15390" t="inlineStr">
        <is>
          <t>tiptoeing</t>
        </is>
      </c>
      <c r="B15390" t="inlineStr">
        <is>
          <t>Visual guide on how to tiptoe silently</t>
        </is>
      </c>
      <c r="C15390"/>
      <c r="D15390"/>
      <c r="E15390" t="inlineStr">
        <is>
          <t>https://www.youtube.com/results?search_query=Visual+guide+on+how+to+tiptoe+silently&amp;sp=EgQgAXAB</t>
        </is>
      </c>
    </row>
    <row r="15391" ht="25.5" customHeight="1">
      <c r="A15391" t="inlineStr">
        <is>
          <t>tiptoeing</t>
        </is>
      </c>
      <c r="B15391" t="inlineStr">
        <is>
          <t>How to improve your tiptoeing skill</t>
        </is>
      </c>
      <c r="C15391"/>
      <c r="D15391"/>
      <c r="E15391" t="inlineStr">
        <is>
          <t>https://www.youtube.com/results?search_query=How+to+improve+your+tiptoeing+skill&amp;sp=EgQgAXAB</t>
        </is>
      </c>
    </row>
    <row r="15392" ht="25.5" customHeight="1">
      <c r="A15392" t="inlineStr">
        <is>
          <t>tiptoeing</t>
        </is>
      </c>
      <c r="B15392" t="inlineStr">
        <is>
          <t>Tiptoeing in various dance forms</t>
        </is>
      </c>
      <c r="C15392"/>
      <c r="D15392"/>
      <c r="E15392" t="inlineStr">
        <is>
          <t>https://www.youtube.com/results?search_query=Tiptoeing+in+various+dance+forms&amp;sp=EgQgAXAB</t>
        </is>
      </c>
    </row>
    <row r="15393" ht="25.5" customHeight="1">
      <c r="A15393" t="inlineStr">
        <is>
          <t>tiptoeing</t>
        </is>
      </c>
      <c r="B15393" t="inlineStr">
        <is>
          <t>Practicing tiptoeing in martial arts</t>
        </is>
      </c>
      <c r="C15393"/>
      <c r="D15393"/>
      <c r="E15393" t="inlineStr">
        <is>
          <t>https://www.youtube.com/results?search_query=Practicing+tiptoeing+in+martial+arts&amp;sp=EgQgAXAB</t>
        </is>
      </c>
    </row>
    <row r="15394" ht="25.5" customHeight="1">
      <c r="A15394" t="inlineStr">
        <is>
          <t>throwing snowballs</t>
        </is>
      </c>
      <c r="B15394" t="inlineStr">
        <is>
          <t>How to make the perfect snowball for throwing</t>
        </is>
      </c>
      <c r="C15394"/>
      <c r="D15394"/>
      <c r="E15394" t="inlineStr">
        <is>
          <t>https://www.youtube.com/results?search_query=How+to+make+the+perfect+snowball+for+throwing&amp;sp=EgQgAXAB</t>
        </is>
      </c>
    </row>
    <row r="15395" ht="25.5" customHeight="1">
      <c r="A15395" t="inlineStr">
        <is>
          <t>throwing snowballs</t>
        </is>
      </c>
      <c r="B15395" t="inlineStr">
        <is>
          <t>Techniques for throwing snowballs accurately</t>
        </is>
      </c>
      <c r="C15395"/>
      <c r="D15395"/>
      <c r="E15395" t="inlineStr">
        <is>
          <t>https://www.youtube.com/results?search_query=Techniques+for+throwing+snowballs+accurately&amp;sp=EgQgAXAB</t>
        </is>
      </c>
    </row>
    <row r="15396" ht="25.5" customHeight="1">
      <c r="A15396" t="inlineStr">
        <is>
          <t>throwing snowballs</t>
        </is>
      </c>
      <c r="B15396" t="inlineStr">
        <is>
          <t>Snowball fights – effective throwing strategies</t>
        </is>
      </c>
      <c r="C15396"/>
      <c r="D15396"/>
      <c r="E15396" t="inlineStr">
        <is>
          <t>https://www.youtube.com/results?search_query=Snowball+fights+–+effective+throwing+strategies&amp;sp=EgQgAXAB</t>
        </is>
      </c>
    </row>
    <row r="15397" ht="25.5" customHeight="1">
      <c r="A15397" t="inlineStr">
        <is>
          <t>throwing snowballs</t>
        </is>
      </c>
      <c r="B15397" t="inlineStr">
        <is>
          <t>Themed snowball throwing competitions</t>
        </is>
      </c>
      <c r="C15397"/>
      <c r="D15397"/>
      <c r="E15397" t="inlineStr">
        <is>
          <t>https://www.youtube.com/results?search_query=Themed+snowball+throwing+competitions&amp;sp=EgQgAXAB</t>
        </is>
      </c>
    </row>
    <row r="15398" ht="25.5" customHeight="1">
      <c r="A15398" t="inlineStr">
        <is>
          <t>throwing snowballs</t>
        </is>
      </c>
      <c r="B15398" t="inlineStr">
        <is>
          <t>Art of snowball throwing – A tutorial</t>
        </is>
      </c>
      <c r="C15398"/>
      <c r="D15398"/>
      <c r="E15398" t="inlineStr">
        <is>
          <t>https://www.youtube.com/results?search_query=Art+of+snowball+throwing+–+A+tutorial&amp;sp=EgQgAXAB</t>
        </is>
      </c>
    </row>
    <row r="15399" ht="25.5" customHeight="1">
      <c r="A15399" t="inlineStr">
        <is>
          <t>throwing snowballs</t>
        </is>
      </c>
      <c r="B15399" t="inlineStr">
        <is>
          <t>Day in the life of a professional snowball thrower</t>
        </is>
      </c>
      <c r="C15399"/>
      <c r="D15399"/>
      <c r="E15399" t="inlineStr">
        <is>
          <t>https://www.youtube.com/results?search_query=Day+in+the+life+of+a+professional+snowball+thrower&amp;sp=EgQgAXAB</t>
        </is>
      </c>
    </row>
    <row r="15400" ht="25.5" customHeight="1">
      <c r="A15400" t="inlineStr">
        <is>
          <t>throwing snowballs</t>
        </is>
      </c>
      <c r="B15400" t="inlineStr">
        <is>
          <t>Approaches to improve your snowball throwing speed</t>
        </is>
      </c>
      <c r="C15400"/>
      <c r="D15400"/>
      <c r="E15400" t="inlineStr">
        <is>
          <t>https://www.youtube.com/results?search_query=Approaches+to+improve+your+snowball+throwing+speed&amp;sp=EgQgAXAB</t>
        </is>
      </c>
    </row>
    <row r="15401" ht="25.5" customHeight="1">
      <c r="A15401" t="inlineStr">
        <is>
          <t>throwing snowballs</t>
        </is>
      </c>
      <c r="B15401" t="inlineStr">
        <is>
          <t>Snowball throwing – safety precautions and tips</t>
        </is>
      </c>
      <c r="C15401"/>
      <c r="D15401"/>
      <c r="E15401" t="inlineStr">
        <is>
          <t>https://www.youtube.com/results?search_query=Snowball+throwing+–+safety+precautions+and+tips&amp;sp=EgQgAXAB</t>
        </is>
      </c>
    </row>
    <row r="15402" ht="25.5" customHeight="1">
      <c r="A15402" t="inlineStr">
        <is>
          <t>throwing snowballs</t>
        </is>
      </c>
      <c r="B15402" t="inlineStr">
        <is>
          <t>Snowball throwing encounters – best and funniest videos</t>
        </is>
      </c>
      <c r="C15402"/>
      <c r="D15402"/>
      <c r="E15402" t="inlineStr">
        <is>
          <t>https://www.youtube.com/results?search_query=Snowball+throwing+encounters+–+best+and+funniest+videos&amp;sp=EgQgAXAB</t>
        </is>
      </c>
    </row>
    <row r="15403" ht="25.5" customHeight="1">
      <c r="A15403" t="inlineStr">
        <is>
          <t>throwing snowballs</t>
        </is>
      </c>
      <c r="B15403" t="inlineStr">
        <is>
          <t>Physics behind throwing a snowball – an exploration</t>
        </is>
      </c>
      <c r="C15403"/>
      <c r="D15403"/>
      <c r="E15403" t="inlineStr">
        <is>
          <t>https://www.youtube.com/results?search_query=Physics+behind+throwing+a+snowball+–+an+exploration&amp;sp=EgQgAXAB</t>
        </is>
      </c>
    </row>
    <row r="15404" ht="25.5" customHeight="1">
      <c r="A15404" t="inlineStr">
        <is>
          <t>throwing knife</t>
        </is>
      </c>
      <c r="B15404" t="inlineStr">
        <is>
          <t>How to throw a knife for beginners</t>
        </is>
      </c>
      <c r="C15404"/>
      <c r="D15404"/>
      <c r="E15404" t="inlineStr">
        <is>
          <t>https://www.youtube.com/results?search_query=How+to+throw+a+knife+for+beginners&amp;sp=EgQgAXAB</t>
        </is>
      </c>
    </row>
    <row r="15405" ht="25.5" customHeight="1">
      <c r="A15405" t="inlineStr">
        <is>
          <t>throwing knife</t>
        </is>
      </c>
      <c r="B15405" t="inlineStr">
        <is>
          <t>Throwing knife techniques</t>
        </is>
      </c>
      <c r="C15405"/>
      <c r="D15405"/>
      <c r="E15405" t="inlineStr">
        <is>
          <t>https://www.youtube.com/results?search_query=Throwing+knife+techniques&amp;sp=EgQgAXAB</t>
        </is>
      </c>
    </row>
    <row r="15406" ht="25.5" customHeight="1">
      <c r="A15406" t="inlineStr">
        <is>
          <t>throwing knife</t>
        </is>
      </c>
      <c r="B15406" t="inlineStr">
        <is>
          <t>Day in the life of a professional knife thrower</t>
        </is>
      </c>
      <c r="C15406"/>
      <c r="D15406"/>
      <c r="E15406" t="inlineStr">
        <is>
          <t>https://www.youtube.com/results?search_query=Day+in+the+life+of+a+professional+knife+thrower&amp;sp=EgQgAXAB</t>
        </is>
      </c>
    </row>
    <row r="15407" ht="25.5" customHeight="1">
      <c r="A15407" t="inlineStr">
        <is>
          <t>throwing knife</t>
        </is>
      </c>
      <c r="B15407" t="inlineStr">
        <is>
          <t>Different types of throwing knives</t>
        </is>
      </c>
      <c r="C15407"/>
      <c r="D15407"/>
      <c r="E15407" t="inlineStr">
        <is>
          <t>https://www.youtube.com/results?search_query=Different+types+of+throwing+knives&amp;sp=EgQgAXAB</t>
        </is>
      </c>
    </row>
    <row r="15408" ht="25.5" customHeight="1">
      <c r="A15408" t="inlineStr">
        <is>
          <t>throwing knife</t>
        </is>
      </c>
      <c r="B15408" t="inlineStr">
        <is>
          <t>Training tips for knife throwing</t>
        </is>
      </c>
      <c r="C15408"/>
      <c r="D15408"/>
      <c r="E15408" t="inlineStr">
        <is>
          <t>https://www.youtube.com/results?search_query=Training+tips+for+knife+throwing&amp;sp=EgQgAXAB</t>
        </is>
      </c>
    </row>
    <row r="15409" ht="25.5" customHeight="1">
      <c r="A15409" t="inlineStr">
        <is>
          <t>throwing knife</t>
        </is>
      </c>
      <c r="B15409" t="inlineStr">
        <is>
          <t>Best throwing knife brands and reviews</t>
        </is>
      </c>
      <c r="C15409"/>
      <c r="D15409"/>
      <c r="E15409" t="inlineStr">
        <is>
          <t>https://www.youtube.com/results?search_query=Best+throwing+knife+brands+and+reviews&amp;sp=EgQgAXAB</t>
        </is>
      </c>
    </row>
    <row r="15410" ht="25.5" customHeight="1">
      <c r="A15410" t="inlineStr">
        <is>
          <t>throwing knife</t>
        </is>
      </c>
      <c r="B15410" t="inlineStr">
        <is>
          <t>Target practicing for accurate knife throw</t>
        </is>
      </c>
      <c r="C15410"/>
      <c r="D15410"/>
      <c r="E15410" t="inlineStr">
        <is>
          <t>https://www.youtube.com/results?search_query=Target+practicing+for+accurate+knife+throw&amp;sp=EgQgAXAB</t>
        </is>
      </c>
    </row>
    <row r="15411" ht="25.5" customHeight="1">
      <c r="A15411" t="inlineStr">
        <is>
          <t>throwing knife</t>
        </is>
      </c>
      <c r="B15411" t="inlineStr">
        <is>
          <t>Competitive knife throwing tournaments</t>
        </is>
      </c>
      <c r="C15411"/>
      <c r="D15411"/>
      <c r="E15411" t="inlineStr">
        <is>
          <t>https://www.youtube.com/results?search_query=Competitive+knife+throwing+tournaments&amp;sp=EgQgAXAB</t>
        </is>
      </c>
    </row>
    <row r="15412" ht="25.5" customHeight="1">
      <c r="A15412" t="inlineStr">
        <is>
          <t>throwing knife</t>
        </is>
      </c>
      <c r="B15412" t="inlineStr">
        <is>
          <t>Knife throwing safety guidelines</t>
        </is>
      </c>
      <c r="C15412"/>
      <c r="D15412"/>
      <c r="E15412" t="inlineStr">
        <is>
          <t>https://www.youtube.com/results?search_query=Knife+throwing+safety+guidelines&amp;sp=EgQgAXAB</t>
        </is>
      </c>
    </row>
    <row r="15413" ht="25.5" customHeight="1">
      <c r="A15413" t="inlineStr">
        <is>
          <t>throwing knife</t>
        </is>
      </c>
      <c r="B15413" t="inlineStr">
        <is>
          <t>Demonstration of different knife throwing styles</t>
        </is>
      </c>
      <c r="C15413"/>
      <c r="D15413"/>
      <c r="E15413" t="inlineStr">
        <is>
          <t>https://www.youtube.com/results?search_query=Demonstration+of+different+knife+throwing+styles&amp;sp=EgQgAXAB</t>
        </is>
      </c>
    </row>
    <row r="15414" ht="25.5" customHeight="1">
      <c r="A15414" t="inlineStr">
        <is>
          <t>threading needle</t>
        </is>
      </c>
      <c r="B15414" t="inlineStr">
        <is>
          <t>How to thread a needle for beginners</t>
        </is>
      </c>
      <c r="C15414"/>
      <c r="D15414"/>
      <c r="E15414" t="inlineStr">
        <is>
          <t>https://www.youtube.com/results?search_query=How+to+thread+a+needle+for+beginners&amp;sp=EgQgAXAB</t>
        </is>
      </c>
    </row>
    <row r="15415" ht="25.5" customHeight="1">
      <c r="A15415" t="inlineStr">
        <is>
          <t>threading needle</t>
        </is>
      </c>
      <c r="B15415" t="inlineStr">
        <is>
          <t>Threading a needle tutorial</t>
        </is>
      </c>
      <c r="C15415"/>
      <c r="D15415"/>
      <c r="E15415" t="inlineStr">
        <is>
          <t>https://www.youtube.com/results?search_query=Threading+a+needle+tutorial&amp;sp=EgQgAXAB</t>
        </is>
      </c>
    </row>
    <row r="15416" ht="25.5" customHeight="1">
      <c r="A15416" t="inlineStr">
        <is>
          <t>threading needle</t>
        </is>
      </c>
      <c r="B15416" t="inlineStr">
        <is>
          <t>Thread needle sewing machine tutorial</t>
        </is>
      </c>
      <c r="C15416"/>
      <c r="D15416"/>
      <c r="E15416" t="inlineStr">
        <is>
          <t>https://www.youtube.com/results?search_query=Thread+needle+sewing+machine+tutorial&amp;sp=EgQgAXAB</t>
        </is>
      </c>
    </row>
    <row r="15417" ht="25.5" customHeight="1">
      <c r="A15417" t="inlineStr">
        <is>
          <t>threading needle</t>
        </is>
      </c>
      <c r="B15417" t="inlineStr">
        <is>
          <t>Steps to thread a needle and knot</t>
        </is>
      </c>
      <c r="C15417"/>
      <c r="D15417"/>
      <c r="E15417" t="inlineStr">
        <is>
          <t>https://www.youtube.com/results?search_query=Steps+to+thread+a+needle+and+knot&amp;sp=EgQgAXAB</t>
        </is>
      </c>
    </row>
    <row r="15418" ht="25.5" customHeight="1">
      <c r="A15418" t="inlineStr">
        <is>
          <t>threading needle</t>
        </is>
      </c>
      <c r="B15418" t="inlineStr">
        <is>
          <t>Quilting tutorial on threading a needle</t>
        </is>
      </c>
      <c r="C15418"/>
      <c r="D15418"/>
      <c r="E15418" t="inlineStr">
        <is>
          <t>https://www.youtube.com/results?search_query=Quilting+tutorial+on+threading+a+needle&amp;sp=EgQgAXAB</t>
        </is>
      </c>
    </row>
    <row r="15419" ht="25.5" customHeight="1">
      <c r="A15419" t="inlineStr">
        <is>
          <t>threading needle</t>
        </is>
      </c>
      <c r="B15419" t="inlineStr">
        <is>
          <t>How to thread a needle easily every time</t>
        </is>
      </c>
      <c r="C15419"/>
      <c r="D15419"/>
      <c r="E15419" t="inlineStr">
        <is>
          <t>https://www.youtube.com/results?search_query=How+to+thread+a+needle+easily+every+time&amp;sp=EgQgAXAB</t>
        </is>
      </c>
    </row>
    <row r="15420" ht="25.5" customHeight="1">
      <c r="A15420" t="inlineStr">
        <is>
          <t>threading needle</t>
        </is>
      </c>
      <c r="B15420" t="inlineStr">
        <is>
          <t>Tricks to thread a needle</t>
        </is>
      </c>
      <c r="C15420"/>
      <c r="D15420"/>
      <c r="E15420" t="inlineStr">
        <is>
          <t>https://www.youtube.com/results?search_query=Tricks+to+thread+a+needle&amp;sp=EgQgAXAB</t>
        </is>
      </c>
    </row>
    <row r="15421" ht="25.5" customHeight="1">
      <c r="A15421" t="inlineStr">
        <is>
          <t>threading needle</t>
        </is>
      </c>
      <c r="B15421" t="inlineStr">
        <is>
          <t>DIY threading a needle</t>
        </is>
      </c>
      <c r="C15421"/>
      <c r="D15421"/>
      <c r="E15421" t="inlineStr">
        <is>
          <t>https://www.youtube.com/results?search_query=DIY+threading+a+needle&amp;sp=EgQgAXAB</t>
        </is>
      </c>
    </row>
    <row r="15422" ht="25.5" customHeight="1">
      <c r="A15422" t="inlineStr">
        <is>
          <t>threading needle</t>
        </is>
      </c>
      <c r="B15422" t="inlineStr">
        <is>
          <t>Sewing basics: How to thread a needle</t>
        </is>
      </c>
      <c r="C15422"/>
      <c r="D15422"/>
      <c r="E15422" t="inlineStr">
        <is>
          <t>https://www.youtube.com/results?search_query=Sewing+basics:+How+to+thread+a+needle&amp;sp=EgQgAXAB</t>
        </is>
      </c>
    </row>
    <row r="15423" ht="25.5" customHeight="1">
      <c r="A15423" t="inlineStr">
        <is>
          <t>threading needle</t>
        </is>
      </c>
      <c r="B15423" t="inlineStr">
        <is>
          <t>Embroidery guide: threading a needle.</t>
        </is>
      </c>
      <c r="C15423"/>
      <c r="D15423"/>
      <c r="E15423" t="inlineStr">
        <is>
          <t>https://www.youtube.com/results?search_query=Embroidery+guide:+threading+a+needle.&amp;sp=EgQgAXAB</t>
        </is>
      </c>
    </row>
    <row r="15424" ht="25.5" customHeight="1">
      <c r="A15424" t="inlineStr">
        <is>
          <t>tasting wine</t>
        </is>
      </c>
      <c r="B15424" t="inlineStr">
        <is>
          <t>How to taste wine like a professional</t>
        </is>
      </c>
      <c r="C15424"/>
      <c r="D15424"/>
      <c r="E15424" t="inlineStr">
        <is>
          <t>https://www.youtube.com/results?search_query=How+to+taste+wine+like+a+professional&amp;sp=EgQgAXAB</t>
        </is>
      </c>
    </row>
    <row r="15425" ht="25.5" customHeight="1">
      <c r="A15425" t="inlineStr">
        <is>
          <t>tasting wine</t>
        </is>
      </c>
      <c r="B15425" t="inlineStr">
        <is>
          <t>Essential steps in wine tasting</t>
        </is>
      </c>
      <c r="C15425"/>
      <c r="D15425"/>
      <c r="E15425" t="inlineStr">
        <is>
          <t>https://www.youtube.com/results?search_query=Essential+steps+in+wine+tasting&amp;sp=EgQgAXAB</t>
        </is>
      </c>
    </row>
    <row r="15426" ht="25.5" customHeight="1">
      <c r="A15426" t="inlineStr">
        <is>
          <t>tasting wine</t>
        </is>
      </c>
      <c r="B15426" t="inlineStr">
        <is>
          <t>Day in the life of a wine taster</t>
        </is>
      </c>
      <c r="C15426"/>
      <c r="D15426"/>
      <c r="E15426" t="inlineStr">
        <is>
          <t>https://www.youtube.com/results?search_query=Day+in+the+life+of+a+wine+taster&amp;sp=EgQgAXAB</t>
        </is>
      </c>
    </row>
    <row r="15427" ht="25.5" customHeight="1">
      <c r="A15427" t="inlineStr">
        <is>
          <t>tasting wine</t>
        </is>
      </c>
      <c r="B15427" t="inlineStr">
        <is>
          <t>Wine tasting techniques</t>
        </is>
      </c>
      <c r="C15427"/>
      <c r="D15427"/>
      <c r="E15427" t="inlineStr">
        <is>
          <t>https://www.youtube.com/results?search_query=Wine+tasting+techniques&amp;sp=EgQgAXAB</t>
        </is>
      </c>
    </row>
    <row r="15428" ht="25.5" customHeight="1">
      <c r="A15428" t="inlineStr">
        <is>
          <t>tasting wine</t>
        </is>
      </c>
      <c r="B15428" t="inlineStr">
        <is>
          <t>Proper way to taste wine</t>
        </is>
      </c>
      <c r="C15428"/>
      <c r="D15428"/>
      <c r="E15428" t="inlineStr">
        <is>
          <t>https://www.youtube.com/results?search_query=Proper+way+to+taste+wine&amp;sp=EgQgAXAB</t>
        </is>
      </c>
    </row>
    <row r="15429" ht="25.5" customHeight="1">
      <c r="A15429" t="inlineStr">
        <is>
          <t>tasting wine</t>
        </is>
      </c>
      <c r="B15429" t="inlineStr">
        <is>
          <t>Beginner guide to wine tasting</t>
        </is>
      </c>
      <c r="C15429"/>
      <c r="D15429"/>
      <c r="E15429" t="inlineStr">
        <is>
          <t>https://www.youtube.com/results?search_query=Beginner+guide+to+wine+tasting&amp;sp=EgQgAXAB</t>
        </is>
      </c>
    </row>
    <row r="15430" ht="25.5" customHeight="1">
      <c r="A15430" t="inlineStr">
        <is>
          <t>tasting wine</t>
        </is>
      </c>
      <c r="B15430" t="inlineStr">
        <is>
          <t>Understanding wine tasting notes</t>
        </is>
      </c>
      <c r="C15430"/>
      <c r="D15430"/>
      <c r="E15430" t="inlineStr">
        <is>
          <t>https://www.youtube.com/results?search_query=Understanding+wine+tasting+notes&amp;sp=EgQgAXAB</t>
        </is>
      </c>
    </row>
    <row r="15431" ht="25.5" customHeight="1">
      <c r="A15431" t="inlineStr">
        <is>
          <t>tasting wine</t>
        </is>
      </c>
      <c r="B15431" t="inlineStr">
        <is>
          <t>Wine tasting tips and tricks</t>
        </is>
      </c>
      <c r="C15431"/>
      <c r="D15431"/>
      <c r="E15431" t="inlineStr">
        <is>
          <t>https://www.youtube.com/results?search_query=Wine+tasting+tips+and+tricks&amp;sp=EgQgAXAB</t>
        </is>
      </c>
    </row>
    <row r="15432" ht="25.5" customHeight="1">
      <c r="A15432" t="inlineStr">
        <is>
          <t>tasting wine</t>
        </is>
      </c>
      <c r="B15432" t="inlineStr">
        <is>
          <t>Wine tasting for first timers</t>
        </is>
      </c>
      <c r="C15432"/>
      <c r="D15432"/>
      <c r="E15432" t="inlineStr">
        <is>
          <t>https://www.youtube.com/results?search_query=Wine+tasting+for+first+timers&amp;sp=EgQgAXAB</t>
        </is>
      </c>
    </row>
    <row r="15433" ht="25.5" customHeight="1">
      <c r="A15433" t="inlineStr">
        <is>
          <t>tasting wine</t>
        </is>
      </c>
      <c r="B15433" t="inlineStr">
        <is>
          <t>How to evaluate wine by taste</t>
        </is>
      </c>
      <c r="C15433"/>
      <c r="D15433"/>
      <c r="E15433" t="inlineStr">
        <is>
          <t>https://www.youtube.com/results?search_query=How+to+evaluate+wine+by+taste&amp;sp=EgQgAXAB</t>
        </is>
      </c>
    </row>
    <row r="15434" ht="25.5" customHeight="1">
      <c r="A15434" t="inlineStr">
        <is>
          <t>throwing axe</t>
        </is>
      </c>
      <c r="B15434" t="inlineStr">
        <is>
          <t>How to throw an axe for beginners</t>
        </is>
      </c>
      <c r="C15434"/>
      <c r="D15434"/>
      <c r="E15434" t="inlineStr">
        <is>
          <t>https://www.youtube.com/results?search_query=How+to+throw+an+axe+for+beginners&amp;sp=EgQgAXAB</t>
        </is>
      </c>
    </row>
    <row r="15435" ht="25.5" customHeight="1">
      <c r="A15435" t="inlineStr">
        <is>
          <t>throwing axe</t>
        </is>
      </c>
      <c r="B15435" t="inlineStr">
        <is>
          <t>Advanced techniques in axe throwing</t>
        </is>
      </c>
      <c r="C15435"/>
      <c r="D15435"/>
      <c r="E15435" t="inlineStr">
        <is>
          <t>https://www.youtube.com/results?search_query=Advanced+techniques+in+axe+throwing&amp;sp=EgQgAXAB</t>
        </is>
      </c>
    </row>
    <row r="15436" ht="25.5" customHeight="1">
      <c r="A15436" t="inlineStr">
        <is>
          <t>throwing axe</t>
        </is>
      </c>
      <c r="B15436" t="inlineStr">
        <is>
          <t>World championship axe throwing highlights</t>
        </is>
      </c>
      <c r="C15436"/>
      <c r="D15436"/>
      <c r="E15436" t="inlineStr">
        <is>
          <t>https://www.youtube.com/results?search_query=World+championship+axe+throwing+highlights&amp;sp=EgQgAXAB</t>
        </is>
      </c>
    </row>
    <row r="15437" ht="25.5" customHeight="1">
      <c r="A15437" t="inlineStr">
        <is>
          <t>throwing axe</t>
        </is>
      </c>
      <c r="B15437" t="inlineStr">
        <is>
          <t>Safety tips for throwing axes</t>
        </is>
      </c>
      <c r="C15437"/>
      <c r="D15437"/>
      <c r="E15437" t="inlineStr">
        <is>
          <t>https://www.youtube.com/results?search_query=Safety+tips+for+throwing+axes&amp;sp=EgQgAXAB</t>
        </is>
      </c>
    </row>
    <row r="15438" ht="25.5" customHeight="1">
      <c r="A15438" t="inlineStr">
        <is>
          <t>throwing axe</t>
        </is>
      </c>
      <c r="B15438" t="inlineStr">
        <is>
          <t>Throwing axe vs. throwing knife: pros and cons</t>
        </is>
      </c>
      <c r="C15438"/>
      <c r="D15438"/>
      <c r="E15438" t="inlineStr">
        <is>
          <t>https://www.youtube.com/results?search_query=Throwing+axe+vs.+throwing+knife:+pros+and+cons&amp;sp=EgQgAXAB</t>
        </is>
      </c>
    </row>
    <row r="15439" ht="25.5" customHeight="1">
      <c r="A15439" t="inlineStr">
        <is>
          <t>throwing axe</t>
        </is>
      </c>
      <c r="B15439" t="inlineStr">
        <is>
          <t>DIY: making your own throwing axe</t>
        </is>
      </c>
      <c r="C15439"/>
      <c r="D15439"/>
      <c r="E15439" t="inlineStr">
        <is>
          <t>https://www.youtube.com/results?search_query=DIY:+making+your+own+throwing+axe&amp;sp=EgQgAXAB</t>
        </is>
      </c>
    </row>
    <row r="15440" ht="25.5" customHeight="1">
      <c r="A15440" t="inlineStr">
        <is>
          <t>throwing axe</t>
        </is>
      </c>
      <c r="B15440" t="inlineStr">
        <is>
          <t>Day in the life of a professional axe thrower</t>
        </is>
      </c>
      <c r="C15440"/>
      <c r="D15440"/>
      <c r="E15440" t="inlineStr">
        <is>
          <t>https://www.youtube.com/results?search_query=Day+in+the+life+of+a+professional+axe+thrower&amp;sp=EgQgAXAB</t>
        </is>
      </c>
    </row>
    <row r="15441" ht="25.5" customHeight="1">
      <c r="A15441" t="inlineStr">
        <is>
          <t>throwing axe</t>
        </is>
      </c>
      <c r="B15441" t="inlineStr">
        <is>
          <t>History and types of throwing axes</t>
        </is>
      </c>
      <c r="C15441"/>
      <c r="D15441"/>
      <c r="E15441" t="inlineStr">
        <is>
          <t>https://www.youtube.com/results?search_query=History+and+types+of+throwing+axes&amp;sp=EgQgAXAB</t>
        </is>
      </c>
    </row>
    <row r="15442" ht="25.5" customHeight="1">
      <c r="A15442" t="inlineStr">
        <is>
          <t>throwing axe</t>
        </is>
      </c>
      <c r="B15442" t="inlineStr">
        <is>
          <t>Instructions for maintaining and sharpening a throwing axe</t>
        </is>
      </c>
      <c r="C15442"/>
      <c r="D15442"/>
      <c r="E15442" t="inlineStr">
        <is>
          <t>https://www.youtube.com/results?search_query=Instructions+for+maintaining+and+sharpening+a+throwing+axe&amp;sp=EgQgAXAB</t>
        </is>
      </c>
    </row>
    <row r="15443" ht="25.5" customHeight="1">
      <c r="A15443" t="inlineStr">
        <is>
          <t>throwing axe</t>
        </is>
      </c>
      <c r="B15443" t="inlineStr">
        <is>
          <t>Outdoor adventure: learning axe throwing in the wilderness</t>
        </is>
      </c>
      <c r="C15443"/>
      <c r="D15443"/>
      <c r="E15443" t="inlineStr">
        <is>
          <t>https://www.youtube.com/results?search_query=Outdoor+adventure:+learning+axe+throwing+in+the+wilderness&amp;sp=EgQgAXAB</t>
        </is>
      </c>
    </row>
    <row r="15444" ht="25.5" customHeight="1">
      <c r="A15444" t="inlineStr">
        <is>
          <t>tapping pen</t>
        </is>
      </c>
      <c r="B15444" t="inlineStr">
        <is>
          <t>How to do pen tapping for beginners</t>
        </is>
      </c>
      <c r="C15444"/>
      <c r="D15444"/>
      <c r="E15444" t="inlineStr">
        <is>
          <t>https://www.youtube.com/results?search_query=How+to+do+pen+tapping+for+beginners&amp;sp=EgQgAXAB</t>
        </is>
      </c>
    </row>
    <row r="15445" ht="25.5" customHeight="1">
      <c r="A15445" t="inlineStr">
        <is>
          <t>tapping pen</t>
        </is>
      </c>
      <c r="B15445" t="inlineStr">
        <is>
          <t>Pro techniques in pen tapping</t>
        </is>
      </c>
      <c r="C15445"/>
      <c r="D15445"/>
      <c r="E15445" t="inlineStr">
        <is>
          <t>https://www.youtube.com/results?search_query=Pro+techniques+in+pen+tapping&amp;sp=EgQgAXAB</t>
        </is>
      </c>
    </row>
    <row r="15446" ht="25.5" customHeight="1">
      <c r="A15446" t="inlineStr">
        <is>
          <t>tapping pen</t>
        </is>
      </c>
      <c r="B15446" t="inlineStr">
        <is>
          <t>Amazing pen tapping performances</t>
        </is>
      </c>
      <c r="C15446"/>
      <c r="D15446"/>
      <c r="E15446" t="inlineStr">
        <is>
          <t>https://www.youtube.com/results?search_query=Amazing+pen+tapping+performances&amp;sp=EgQgAXAB</t>
        </is>
      </c>
    </row>
    <row r="15447" ht="25.5" customHeight="1">
      <c r="A15447" t="inlineStr">
        <is>
          <t>tapping pen</t>
        </is>
      </c>
      <c r="B15447" t="inlineStr">
        <is>
          <t>Day in the life of a professional pen tapper</t>
        </is>
      </c>
      <c r="C15447"/>
      <c r="D15447"/>
      <c r="E15447" t="inlineStr">
        <is>
          <t>https://www.youtube.com/results?search_query=Day+in+the+life+of+a+professional+pen+tapper&amp;sp=EgQgAXAB</t>
        </is>
      </c>
    </row>
    <row r="15448" ht="25.5" customHeight="1">
      <c r="A15448" t="inlineStr">
        <is>
          <t>tapping pen</t>
        </is>
      </c>
      <c r="B15448" t="inlineStr">
        <is>
          <t>Learn easy pen tapping rhythms</t>
        </is>
      </c>
      <c r="C15448"/>
      <c r="D15448"/>
      <c r="E15448" t="inlineStr">
        <is>
          <t>https://www.youtube.com/results?search_query=Learn+easy+pen+tapping+rhythms&amp;sp=EgQgAXAB</t>
        </is>
      </c>
    </row>
    <row r="15449" ht="25.5" customHeight="1">
      <c r="A15449" t="inlineStr">
        <is>
          <t>tapping pen</t>
        </is>
      </c>
      <c r="B15449" t="inlineStr">
        <is>
          <t>Tutorial on advanced pen tapping techniques</t>
        </is>
      </c>
      <c r="C15449"/>
      <c r="D15449"/>
      <c r="E15449" t="inlineStr">
        <is>
          <t>https://www.youtube.com/results?search_query=Tutorial+on+advanced+pen+tapping+techniques&amp;sp=EgQgAXAB</t>
        </is>
      </c>
    </row>
    <row r="15450" ht="25.5" customHeight="1">
      <c r="A15450" t="inlineStr">
        <is>
          <t>tapping pen</t>
        </is>
      </c>
      <c r="B15450" t="inlineStr">
        <is>
          <t>Improvising with pen tapping  Guide</t>
        </is>
      </c>
      <c r="C15450"/>
      <c r="D15450"/>
      <c r="E15450" t="inlineStr">
        <is>
          <t>https://www.youtube.com/results?search_query=Improvising+with+pen+tapping++Guide&amp;sp=EgQgAXAB</t>
        </is>
      </c>
    </row>
    <row r="15451" ht="25.5" customHeight="1">
      <c r="A15451" t="inlineStr">
        <is>
          <t>tapping pen</t>
        </is>
      </c>
      <c r="B15451" t="inlineStr">
        <is>
          <t>Masterclass on pen tapping</t>
        </is>
      </c>
      <c r="C15451"/>
      <c r="D15451"/>
      <c r="E15451" t="inlineStr">
        <is>
          <t>https://www.youtube.com/results?search_query=Masterclass+on+pen+tapping&amp;sp=EgQgAXAB</t>
        </is>
      </c>
    </row>
    <row r="15452" ht="25.5" customHeight="1">
      <c r="A15452" t="inlineStr">
        <is>
          <t>tapping pen</t>
        </is>
      </c>
      <c r="B15452" t="inlineStr">
        <is>
          <t>Famous pen tappers to watch and learn from</t>
        </is>
      </c>
      <c r="C15452"/>
      <c r="D15452"/>
      <c r="E15452" t="inlineStr">
        <is>
          <t>https://www.youtube.com/results?search_query=Famous+pen+tappers+to+watch+and+learn+from&amp;sp=EgQgAXAB</t>
        </is>
      </c>
    </row>
    <row r="15453" ht="25.5" customHeight="1">
      <c r="A15453" t="inlineStr">
        <is>
          <t>tapping pen</t>
        </is>
      </c>
      <c r="B15453" t="inlineStr">
        <is>
          <t>Pen tapping routines to practice every day</t>
        </is>
      </c>
      <c r="C15453"/>
      <c r="D15453"/>
      <c r="E15453" t="inlineStr">
        <is>
          <t>https://www.youtube.com/results?search_query=Pen+tapping+routines+to+practice+every+day&amp;sp=EgQgAXAB</t>
        </is>
      </c>
    </row>
    <row r="15454" ht="25.5" customHeight="1">
      <c r="A15454" t="inlineStr">
        <is>
          <t>tap dancing</t>
        </is>
      </c>
      <c r="B15454" t="inlineStr">
        <is>
          <t>How to start tap dancing for beginners</t>
        </is>
      </c>
      <c r="C15454"/>
      <c r="D15454"/>
      <c r="E15454" t="inlineStr">
        <is>
          <t>https://www.youtube.com/results?search_query=How+to+start+tap+dancing+for+beginners&amp;sp=EgQgAXAB</t>
        </is>
      </c>
    </row>
    <row r="15455" ht="25.5" customHeight="1">
      <c r="A15455" t="inlineStr">
        <is>
          <t>tap dancing</t>
        </is>
      </c>
      <c r="B15455" t="inlineStr">
        <is>
          <t>Professional tap dancing performances</t>
        </is>
      </c>
      <c r="C15455"/>
      <c r="D15455"/>
      <c r="E15455" t="inlineStr">
        <is>
          <t>https://www.youtube.com/results?search_query=Professional+tap+dancing+performances&amp;sp=EgQgAXAB</t>
        </is>
      </c>
    </row>
    <row r="15456" ht="25.5" customHeight="1">
      <c r="A15456" t="inlineStr">
        <is>
          <t>tap dancing</t>
        </is>
      </c>
      <c r="B15456" t="inlineStr">
        <is>
          <t>Basic tap dancing steps tutorial</t>
        </is>
      </c>
      <c r="C15456"/>
      <c r="D15456"/>
      <c r="E15456" t="inlineStr">
        <is>
          <t>https://www.youtube.com/results?search_query=Basic+tap+dancing+steps+tutorial&amp;sp=EgQgAXAB</t>
        </is>
      </c>
    </row>
    <row r="15457" ht="25.5" customHeight="1">
      <c r="A15457" t="inlineStr">
        <is>
          <t>tap dancing</t>
        </is>
      </c>
      <c r="B15457" t="inlineStr">
        <is>
          <t>Day in the life of a tap dancer</t>
        </is>
      </c>
      <c r="C15457"/>
      <c r="D15457"/>
      <c r="E15457" t="inlineStr">
        <is>
          <t>https://www.youtube.com/results?search_query=Day+in+the+life+of+a+tap+dancer&amp;sp=EgQgAXAB</t>
        </is>
      </c>
    </row>
    <row r="15458" ht="25.5" customHeight="1">
      <c r="A15458" t="inlineStr">
        <is>
          <t>tap dancing</t>
        </is>
      </c>
      <c r="B15458" t="inlineStr">
        <is>
          <t>Top 10 tap dancing routines</t>
        </is>
      </c>
      <c r="C15458"/>
      <c r="D15458"/>
      <c r="E15458" t="inlineStr">
        <is>
          <t>https://www.youtube.com/results?search_query=Top+10+tap+dancing+routines&amp;sp=EgQgAXAB</t>
        </is>
      </c>
    </row>
    <row r="15459" ht="25.5" customHeight="1">
      <c r="A15459" t="inlineStr">
        <is>
          <t>tap dancing</t>
        </is>
      </c>
      <c r="B15459" t="inlineStr">
        <is>
          <t>Learn to tap dance online</t>
        </is>
      </c>
      <c r="C15459"/>
      <c r="D15459"/>
      <c r="E15459" t="inlineStr">
        <is>
          <t>https://www.youtube.com/results?search_query=Learn+to+tap+dance+online&amp;sp=EgQgAXAB</t>
        </is>
      </c>
    </row>
    <row r="15460" ht="25.5" customHeight="1">
      <c r="A15460" t="inlineStr">
        <is>
          <t>tap dancing</t>
        </is>
      </c>
      <c r="B15460" t="inlineStr">
        <is>
          <t>Tap dancing lessons for advanced learners</t>
        </is>
      </c>
      <c r="C15460"/>
      <c r="D15460"/>
      <c r="E15460" t="inlineStr">
        <is>
          <t>https://www.youtube.com/results?search_query=Tap+dancing+lessons+for+advanced+learners&amp;sp=EgQgAXAB</t>
        </is>
      </c>
    </row>
    <row r="15461" ht="25.5" customHeight="1">
      <c r="A15461" t="inlineStr">
        <is>
          <t>tap dancing</t>
        </is>
      </c>
      <c r="B15461" t="inlineStr">
        <is>
          <t>How to master tap dancing steps</t>
        </is>
      </c>
      <c r="C15461"/>
      <c r="D15461"/>
      <c r="E15461" t="inlineStr">
        <is>
          <t>https://www.youtube.com/results?search_query=How+to+master+tap+dancing+steps&amp;sp=EgQgAXAB</t>
        </is>
      </c>
    </row>
    <row r="15462" ht="25.5" customHeight="1">
      <c r="A15462" t="inlineStr">
        <is>
          <t>tap dancing</t>
        </is>
      </c>
      <c r="B15462" t="inlineStr">
        <is>
          <t>Towards perfection: tap dancing techniques</t>
        </is>
      </c>
      <c r="C15462"/>
      <c r="D15462"/>
      <c r="E15462" t="inlineStr">
        <is>
          <t>https://www.youtube.com/results?search_query=Towards+perfection:+tap+dancing+techniques&amp;sp=EgQgAXAB</t>
        </is>
      </c>
    </row>
    <row r="15463" ht="25.5" customHeight="1">
      <c r="A15463" t="inlineStr">
        <is>
          <t>tap dancing</t>
        </is>
      </c>
      <c r="B15463" t="inlineStr">
        <is>
          <t>History and evolution of tap dancing</t>
        </is>
      </c>
      <c r="C15463"/>
      <c r="D15463"/>
      <c r="E15463" t="inlineStr">
        <is>
          <t>https://www.youtube.com/results?search_query=History+and+evolution+of+tap+dancing&amp;sp=EgQgAXAB</t>
        </is>
      </c>
    </row>
    <row r="15464" ht="25.5" customHeight="1">
      <c r="A15464" t="inlineStr">
        <is>
          <t>tango dancing</t>
        </is>
      </c>
      <c r="B15464" t="inlineStr">
        <is>
          <t>How to do basic tango dance steps for beginners</t>
        </is>
      </c>
      <c r="C15464"/>
      <c r="D15464"/>
      <c r="E15464" t="inlineStr">
        <is>
          <t>https://www.youtube.com/results?search_query=How+to+do+basic+tango+dance+steps+for+beginners&amp;sp=EgQgAXAB</t>
        </is>
      </c>
    </row>
    <row r="15465" ht="25.5" customHeight="1">
      <c r="A15465" t="inlineStr">
        <is>
          <t>tango dancing</t>
        </is>
      </c>
      <c r="B15465" t="inlineStr">
        <is>
          <t>Professional tango dance performance</t>
        </is>
      </c>
      <c r="C15465"/>
      <c r="D15465"/>
      <c r="E15465" t="inlineStr">
        <is>
          <t>https://www.youtube.com/results?search_query=Professional+tango+dance+performance&amp;sp=EgQgAXAB</t>
        </is>
      </c>
    </row>
    <row r="15466" ht="25.5" customHeight="1">
      <c r="A15466" t="inlineStr">
        <is>
          <t>tango dancing</t>
        </is>
      </c>
      <c r="B15466" t="inlineStr">
        <is>
          <t>Day in the life of a tango dancer</t>
        </is>
      </c>
      <c r="C15466"/>
      <c r="D15466"/>
      <c r="E15466" t="inlineStr">
        <is>
          <t>https://www.youtube.com/results?search_query=Day+in+the+life+of+a+tango+dancer&amp;sp=EgQgAXAB</t>
        </is>
      </c>
    </row>
    <row r="15467" ht="25.5" customHeight="1">
      <c r="A15467" t="inlineStr">
        <is>
          <t>tango dancing</t>
        </is>
      </c>
      <c r="B15467" t="inlineStr">
        <is>
          <t>How to master the art of tango dancing</t>
        </is>
      </c>
      <c r="C15467"/>
      <c r="D15467"/>
      <c r="E15467" t="inlineStr">
        <is>
          <t>https://www.youtube.com/results?search_query=How+to+master+the+art+of+tango+dancing&amp;sp=EgQgAXAB</t>
        </is>
      </c>
    </row>
    <row r="15468" ht="25.5" customHeight="1">
      <c r="A15468" t="inlineStr">
        <is>
          <t>tango dancing</t>
        </is>
      </c>
      <c r="B15468" t="inlineStr">
        <is>
          <t>Essential tango dance moves to learn</t>
        </is>
      </c>
      <c r="C15468"/>
      <c r="D15468"/>
      <c r="E15468" t="inlineStr">
        <is>
          <t>https://www.youtube.com/results?search_query=Essential+tango+dance+moves+to+learn&amp;sp=EgQgAXAB</t>
        </is>
      </c>
    </row>
    <row r="15469" ht="25.5" customHeight="1">
      <c r="A15469" t="inlineStr">
        <is>
          <t>tango dancing</t>
        </is>
      </c>
      <c r="B15469" t="inlineStr">
        <is>
          <t>Advanced tango dance techniques</t>
        </is>
      </c>
      <c r="C15469"/>
      <c r="D15469"/>
      <c r="E15469" t="inlineStr">
        <is>
          <t>https://www.youtube.com/results?search_query=Advanced+tango+dance+techniques&amp;sp=EgQgAXAB</t>
        </is>
      </c>
    </row>
    <row r="15470" ht="25.5" customHeight="1">
      <c r="A15470" t="inlineStr">
        <is>
          <t>tango dancing</t>
        </is>
      </c>
      <c r="B15470" t="inlineStr">
        <is>
          <t>Tango dancing competitions highlights</t>
        </is>
      </c>
      <c r="C15470"/>
      <c r="D15470"/>
      <c r="E15470" t="inlineStr">
        <is>
          <t>https://www.youtube.com/results?search_query=Tango+dancing+competitions+highlights&amp;sp=EgQgAXAB</t>
        </is>
      </c>
    </row>
    <row r="15471" ht="25.5" customHeight="1">
      <c r="A15471" t="inlineStr">
        <is>
          <t>tango dancing</t>
        </is>
      </c>
      <c r="B15471" t="inlineStr">
        <is>
          <t>Dance off: Tango vs other dances</t>
        </is>
      </c>
      <c r="C15471"/>
      <c r="D15471"/>
      <c r="E15471" t="inlineStr">
        <is>
          <t>https://www.youtube.com/results?search_query=Dance+off:+Tango+vs+other+dances&amp;sp=EgQgAXAB</t>
        </is>
      </c>
    </row>
    <row r="15472" ht="25.5" customHeight="1">
      <c r="A15472" t="inlineStr">
        <is>
          <t>tango dancing</t>
        </is>
      </c>
      <c r="B15472" t="inlineStr">
        <is>
          <t>Behind the scenes of a tango dance class</t>
        </is>
      </c>
      <c r="C15472"/>
      <c r="D15472"/>
      <c r="E15472" t="inlineStr">
        <is>
          <t>https://www.youtube.com/results?search_query=Behind+the+scenes+of+a+tango+dance+class&amp;sp=EgQgAXAB</t>
        </is>
      </c>
    </row>
    <row r="15473" ht="25.5" customHeight="1">
      <c r="A15473" t="inlineStr">
        <is>
          <t>tango dancing</t>
        </is>
      </c>
      <c r="B15473" t="inlineStr">
        <is>
          <t>Learning to dance tango: Tips and tricks</t>
        </is>
      </c>
      <c r="C15473"/>
      <c r="D15473"/>
      <c r="E15473" t="inlineStr">
        <is>
          <t>https://www.youtube.com/results?search_query=Learning+to+dance+tango:+Tips+and+tricks&amp;sp=EgQgAXAB</t>
        </is>
      </c>
    </row>
    <row r="15474" ht="25.5" customHeight="1">
      <c r="A15474" t="inlineStr">
        <is>
          <t>talking on cell phone</t>
        </is>
      </c>
      <c r="B15474" t="inlineStr">
        <is>
          <t>How to talk effectively on a cell phone</t>
        </is>
      </c>
      <c r="C15474"/>
      <c r="D15474"/>
      <c r="E15474" t="inlineStr">
        <is>
          <t>https://www.youtube.com/results?search_query=How+to+talk+effectively+on+a+cell+phone&amp;sp=EgQgAXAB</t>
        </is>
      </c>
    </row>
    <row r="15475" ht="25.5" customHeight="1">
      <c r="A15475" t="inlineStr">
        <is>
          <t>talking on cell phone</t>
        </is>
      </c>
      <c r="B15475" t="inlineStr">
        <is>
          <t>Best methods for calling on your cell phone</t>
        </is>
      </c>
      <c r="C15475"/>
      <c r="D15475"/>
      <c r="E15475" t="inlineStr">
        <is>
          <t>https://www.youtube.com/results?search_query=Best+methods+for+calling+on+your+cell+phone&amp;sp=EgQgAXAB</t>
        </is>
      </c>
    </row>
    <row r="15476" ht="25.5" customHeight="1">
      <c r="A15476" t="inlineStr">
        <is>
          <t>talking on cell phone</t>
        </is>
      </c>
      <c r="B15476" t="inlineStr">
        <is>
          <t>Do's and Don'ts of talking on a cell phone</t>
        </is>
      </c>
      <c r="C15476"/>
      <c r="D15476"/>
      <c r="E15476" t="inlineStr">
        <is>
          <t>https://www.youtube.com/results?search_query=Do's+and+Don'ts+of+talking+on+a+cell+phone&amp;sp=EgQgAXAB</t>
        </is>
      </c>
    </row>
    <row r="15477" ht="25.5" customHeight="1">
      <c r="A15477" t="inlineStr">
        <is>
          <t>talking on cell phone</t>
        </is>
      </c>
      <c r="B15477" t="inlineStr">
        <is>
          <t>Day in the life of a call center employee</t>
        </is>
      </c>
      <c r="C15477"/>
      <c r="D15477"/>
      <c r="E15477" t="inlineStr">
        <is>
          <t>https://www.youtube.com/results?search_query=Day+in+the+life+of+a+call+center+employee&amp;sp=EgQgAXAB</t>
        </is>
      </c>
    </row>
    <row r="15478" ht="25.5" customHeight="1">
      <c r="A15478" t="inlineStr">
        <is>
          <t>talking on cell phone</t>
        </is>
      </c>
      <c r="B15478" t="inlineStr">
        <is>
          <t>Learning to manage calls on cell phone</t>
        </is>
      </c>
      <c r="C15478"/>
      <c r="D15478"/>
      <c r="E15478" t="inlineStr">
        <is>
          <t>https://www.youtube.com/results?search_query=Learning+to+manage+calls+on+cell+phone&amp;sp=EgQgAXAB</t>
        </is>
      </c>
    </row>
    <row r="15479" ht="25.5" customHeight="1">
      <c r="A15479" t="inlineStr">
        <is>
          <t>talking on cell phone</t>
        </is>
      </c>
      <c r="B15479" t="inlineStr">
        <is>
          <t>Tutorial on attending business calls on a cell phone</t>
        </is>
      </c>
      <c r="C15479"/>
      <c r="D15479"/>
      <c r="E15479" t="inlineStr">
        <is>
          <t>https://www.youtube.com/results?search_query=Tutorial+on+attending+business+calls+on+a+cell+phone&amp;sp=EgQgAXAB</t>
        </is>
      </c>
    </row>
    <row r="15480" ht="25.5" customHeight="1">
      <c r="A15480" t="inlineStr">
        <is>
          <t>talking on cell phone</t>
        </is>
      </c>
      <c r="B15480" t="inlineStr">
        <is>
          <t>Instructions for conference calls on your cell phone</t>
        </is>
      </c>
      <c r="C15480"/>
      <c r="D15480"/>
      <c r="E15480" t="inlineStr">
        <is>
          <t>https://www.youtube.com/results?search_query=Instructions+for+conference+calls+on+your+cell+phone&amp;sp=EgQgAXAB</t>
        </is>
      </c>
    </row>
    <row r="15481" ht="25.5" customHeight="1">
      <c r="A15481" t="inlineStr">
        <is>
          <t>talking on cell phone</t>
        </is>
      </c>
      <c r="B15481" t="inlineStr">
        <is>
          <t>Beginner's guide to using a smartphone for calls</t>
        </is>
      </c>
      <c r="C15481"/>
      <c r="D15481"/>
      <c r="E15481" t="inlineStr">
        <is>
          <t>https://www.youtube.com/results?search_query=Beginner's+guide+to+using+a+smartphone+for+calls&amp;sp=EgQgAXAB</t>
        </is>
      </c>
    </row>
    <row r="15482" ht="25.5" customHeight="1">
      <c r="A15482" t="inlineStr">
        <is>
          <t>talking on cell phone</t>
        </is>
      </c>
      <c r="B15482" t="inlineStr">
        <is>
          <t>How to set up voicemail on your cell phone</t>
        </is>
      </c>
      <c r="C15482"/>
      <c r="D15482"/>
      <c r="E15482" t="inlineStr">
        <is>
          <t>https://www.youtube.com/results?search_query=How+to+set+up+voicemail+on+your+cell+phone&amp;sp=EgQgAXAB</t>
        </is>
      </c>
    </row>
    <row r="15483" ht="25.5" customHeight="1">
      <c r="A15483" t="inlineStr">
        <is>
          <t>talking on cell phone</t>
        </is>
      </c>
      <c r="B15483" t="inlineStr">
        <is>
          <t>Tips for talking on your smartphone in public.</t>
        </is>
      </c>
      <c r="C15483"/>
      <c r="D15483"/>
      <c r="E15483" t="inlineStr">
        <is>
          <t>https://www.youtube.com/results?search_query=Tips+for+talking+on+your+smartphone+in+public.&amp;sp=EgQgAXAB</t>
        </is>
      </c>
    </row>
    <row r="15484" ht="25.5" customHeight="1">
      <c r="A15484" t="inlineStr">
        <is>
          <t>swimming front crawl</t>
        </is>
      </c>
      <c r="B15484" t="inlineStr">
        <is>
          <t>How to swim front crawl for beginners</t>
        </is>
      </c>
      <c r="C15484"/>
      <c r="D15484"/>
      <c r="E15484" t="inlineStr">
        <is>
          <t>https://www.youtube.com/results?search_query=How+to+swim+front+crawl+for+beginners&amp;sp=EgQgAXAB</t>
        </is>
      </c>
    </row>
    <row r="15485" ht="25.5" customHeight="1">
      <c r="A15485" t="inlineStr">
        <is>
          <t>swimming front crawl</t>
        </is>
      </c>
      <c r="B15485" t="inlineStr">
        <is>
          <t>Improving front crawl swimming technique</t>
        </is>
      </c>
      <c r="C15485"/>
      <c r="D15485"/>
      <c r="E15485" t="inlineStr">
        <is>
          <t>https://www.youtube.com/results?search_query=Improving+front+crawl+swimming+technique&amp;sp=EgQgAXAB</t>
        </is>
      </c>
    </row>
    <row r="15486" ht="25.5" customHeight="1">
      <c r="A15486" t="inlineStr">
        <is>
          <t>swimming front crawl</t>
        </is>
      </c>
      <c r="B15486" t="inlineStr">
        <is>
          <t>Front crawl swimming drills</t>
        </is>
      </c>
      <c r="C15486"/>
      <c r="D15486"/>
      <c r="E15486" t="inlineStr">
        <is>
          <t>https://www.youtube.com/results?search_query=Front+crawl+swimming+drills&amp;sp=EgQgAXAB</t>
        </is>
      </c>
    </row>
    <row r="15487" ht="25.5" customHeight="1">
      <c r="A15487" t="inlineStr">
        <is>
          <t>swimming front crawl</t>
        </is>
      </c>
      <c r="B15487" t="inlineStr">
        <is>
          <t>Swimming front crawl breathing technique</t>
        </is>
      </c>
      <c r="C15487"/>
      <c r="D15487"/>
      <c r="E15487" t="inlineStr">
        <is>
          <t>https://www.youtube.com/results?search_query=Swimming+front+crawl+breathing+technique&amp;sp=EgQgAXAB</t>
        </is>
      </c>
    </row>
    <row r="15488" ht="25.5" customHeight="1">
      <c r="A15488" t="inlineStr">
        <is>
          <t>swimming front crawl</t>
        </is>
      </c>
      <c r="B15488" t="inlineStr">
        <is>
          <t>Front crawl swimming tutorials</t>
        </is>
      </c>
      <c r="C15488"/>
      <c r="D15488"/>
      <c r="E15488" t="inlineStr">
        <is>
          <t>https://www.youtube.com/results?search_query=Front+crawl+swimming+tutorials&amp;sp=EgQgAXAB</t>
        </is>
      </c>
    </row>
    <row r="15489" ht="25.5" customHeight="1">
      <c r="A15489" t="inlineStr">
        <is>
          <t>swimming front crawl</t>
        </is>
      </c>
      <c r="B15489" t="inlineStr">
        <is>
          <t>Efficient front crawl stroke guide</t>
        </is>
      </c>
      <c r="C15489"/>
      <c r="D15489"/>
      <c r="E15489" t="inlineStr">
        <is>
          <t>https://www.youtube.com/results?search_query=Efficient+front+crawl+stroke+guide&amp;sp=EgQgAXAB</t>
        </is>
      </c>
    </row>
    <row r="15490" ht="25.5" customHeight="1">
      <c r="A15490" t="inlineStr">
        <is>
          <t>swimming front crawl</t>
        </is>
      </c>
      <c r="B15490" t="inlineStr">
        <is>
          <t>Olympic athletes swimming front crawl</t>
        </is>
      </c>
      <c r="C15490"/>
      <c r="D15490"/>
      <c r="E15490" t="inlineStr">
        <is>
          <t>https://www.youtube.com/results?search_query=Olympic+athletes+swimming+front+crawl&amp;sp=EgQgAXAB</t>
        </is>
      </c>
    </row>
    <row r="15491" ht="25.5" customHeight="1">
      <c r="A15491" t="inlineStr">
        <is>
          <t>swimming front crawl</t>
        </is>
      </c>
      <c r="B15491" t="inlineStr">
        <is>
          <t>Day in the life of a professional swimmer</t>
        </is>
      </c>
      <c r="C15491"/>
      <c r="D15491"/>
      <c r="E15491" t="inlineStr">
        <is>
          <t>https://www.youtube.com/results?search_query=Day+in+the+life+of+a+professional+swimmer&amp;sp=EgQgAXAB</t>
        </is>
      </c>
    </row>
    <row r="15492" ht="25.5" customHeight="1">
      <c r="A15492" t="inlineStr">
        <is>
          <t>swimming front crawl</t>
        </is>
      </c>
      <c r="B15492" t="inlineStr">
        <is>
          <t>Front crawl swimming fitness workouts</t>
        </is>
      </c>
      <c r="C15492"/>
      <c r="D15492"/>
      <c r="E15492" t="inlineStr">
        <is>
          <t>https://www.youtube.com/results?search_query=Front+crawl+swimming+fitness+workouts&amp;sp=EgQgAXAB</t>
        </is>
      </c>
    </row>
    <row r="15493" ht="25.5" customHeight="1">
      <c r="A15493" t="inlineStr">
        <is>
          <t>swimming front crawl</t>
        </is>
      </c>
      <c r="B15493" t="inlineStr">
        <is>
          <t>Swimming front crawl speed improvement techniques</t>
        </is>
      </c>
      <c r="C15493"/>
      <c r="D15493"/>
      <c r="E15493" t="inlineStr">
        <is>
          <t>https://www.youtube.com/results?search_query=Swimming+front+crawl+speed+improvement+techniques&amp;sp=EgQgAXAB</t>
        </is>
      </c>
    </row>
    <row r="15494" ht="25.5" customHeight="1">
      <c r="A15494" t="inlineStr">
        <is>
          <t>swimming butterfly stroke</t>
        </is>
      </c>
      <c r="B15494" t="inlineStr">
        <is>
          <t>How to swim butterfly stroke for beginners</t>
        </is>
      </c>
      <c r="C15494"/>
      <c r="D15494"/>
      <c r="E15494" t="inlineStr">
        <is>
          <t>https://www.youtube.com/results?search_query=How+to+swim+butterfly+stroke+for+beginners&amp;sp=EgQgAXAB</t>
        </is>
      </c>
    </row>
    <row r="15495" ht="25.5" customHeight="1">
      <c r="A15495" t="inlineStr">
        <is>
          <t>swimming butterfly stroke</t>
        </is>
      </c>
      <c r="B15495" t="inlineStr">
        <is>
          <t>Improving butterfly stroke technique</t>
        </is>
      </c>
      <c r="C15495"/>
      <c r="D15495"/>
      <c r="E15495" t="inlineStr">
        <is>
          <t>https://www.youtube.com/results?search_query=Improving+butterfly+stroke+technique&amp;sp=EgQgAXAB</t>
        </is>
      </c>
    </row>
    <row r="15496" ht="25.5" customHeight="1">
      <c r="A15496" t="inlineStr">
        <is>
          <t>swimming butterfly stroke</t>
        </is>
      </c>
      <c r="B15496" t="inlineStr">
        <is>
          <t>Common mistakes in butterfly stroke swimming</t>
        </is>
      </c>
      <c r="C15496"/>
      <c r="D15496"/>
      <c r="E15496" t="inlineStr">
        <is>
          <t>https://www.youtube.com/results?search_query=Common+mistakes+in+butterfly+stroke+swimming&amp;sp=EgQgAXAB</t>
        </is>
      </c>
    </row>
    <row r="15497" ht="25.5" customHeight="1">
      <c r="A15497" t="inlineStr">
        <is>
          <t>swimming butterfly stroke</t>
        </is>
      </c>
      <c r="B15497" t="inlineStr">
        <is>
          <t>Butterfly stroke swimming drills</t>
        </is>
      </c>
      <c r="C15497"/>
      <c r="D15497"/>
      <c r="E15497" t="inlineStr">
        <is>
          <t>https://www.youtube.com/results?search_query=Butterfly+stroke+swimming+drills&amp;sp=EgQgAXAB</t>
        </is>
      </c>
    </row>
    <row r="15498" ht="25.5" customHeight="1">
      <c r="A15498" t="inlineStr">
        <is>
          <t>swimming butterfly stroke</t>
        </is>
      </c>
      <c r="B15498" t="inlineStr">
        <is>
          <t>Olympic athlete demonstrating butterfly stroke</t>
        </is>
      </c>
      <c r="C15498"/>
      <c r="D15498"/>
      <c r="E15498" t="inlineStr">
        <is>
          <t>https://www.youtube.com/results?search_query=Olympic+athlete+demonstrating+butterfly+stroke&amp;sp=EgQgAXAB</t>
        </is>
      </c>
    </row>
    <row r="15499" ht="25.5" customHeight="1">
      <c r="A15499" t="inlineStr">
        <is>
          <t>swimming butterfly stroke</t>
        </is>
      </c>
      <c r="B15499" t="inlineStr">
        <is>
          <t>Day in the life of a professional butterfly stroke swimmer</t>
        </is>
      </c>
      <c r="C15499"/>
      <c r="D15499"/>
      <c r="E15499" t="inlineStr">
        <is>
          <t>https://www.youtube.com/results?search_query=Day+in+the+life+of+a+professional+butterfly+stroke+swimmer&amp;sp=EgQgAXAB</t>
        </is>
      </c>
    </row>
    <row r="15500" ht="25.5" customHeight="1">
      <c r="A15500" t="inlineStr">
        <is>
          <t>swimming butterfly stroke</t>
        </is>
      </c>
      <c r="B15500" t="inlineStr">
        <is>
          <t>Staying in rhythm while swimming butterfly stroke</t>
        </is>
      </c>
      <c r="C15500"/>
      <c r="D15500"/>
      <c r="E15500" t="inlineStr">
        <is>
          <t>https://www.youtube.com/results?search_query=Staying+in+rhythm+while+swimming+butterfly+stroke&amp;sp=EgQgAXAB</t>
        </is>
      </c>
    </row>
    <row r="15501" ht="25.5" customHeight="1">
      <c r="A15501" t="inlineStr">
        <is>
          <t>swimming butterfly stroke</t>
        </is>
      </c>
      <c r="B15501" t="inlineStr">
        <is>
          <t>Butterfly stroke swimming lessons</t>
        </is>
      </c>
      <c r="C15501"/>
      <c r="D15501"/>
      <c r="E15501" t="inlineStr">
        <is>
          <t>https://www.youtube.com/results?search_query=Butterfly+stroke+swimming+lessons&amp;sp=EgQgAXAB</t>
        </is>
      </c>
    </row>
    <row r="15502" ht="25.5" customHeight="1">
      <c r="A15502" t="inlineStr">
        <is>
          <t>swimming butterfly stroke</t>
        </is>
      </c>
      <c r="B15502" t="inlineStr">
        <is>
          <t>Swimming butterfly stroke without getting tired</t>
        </is>
      </c>
      <c r="C15502"/>
      <c r="D15502"/>
      <c r="E15502" t="inlineStr">
        <is>
          <t>https://www.youtube.com/results?search_query=Swimming+butterfly+stroke+without+getting+tired&amp;sp=EgQgAXAB</t>
        </is>
      </c>
    </row>
    <row r="15503" ht="25.5" customHeight="1">
      <c r="A15503" t="inlineStr">
        <is>
          <t>swimming butterfly stroke</t>
        </is>
      </c>
      <c r="B15503" t="inlineStr">
        <is>
          <t>Speed drills for butterfly stroke swimming</t>
        </is>
      </c>
      <c r="C15503"/>
      <c r="D15503"/>
      <c r="E15503" t="inlineStr">
        <is>
          <t>https://www.youtube.com/results?search_query=Speed+drills+for+butterfly+stroke+swimming&amp;sp=EgQgAXAB</t>
        </is>
      </c>
    </row>
    <row r="15504" ht="25.5" customHeight="1">
      <c r="A15504" t="inlineStr">
        <is>
          <t>grilling</t>
        </is>
      </c>
      <c r="B15504" t="inlineStr">
        <is>
          <t>How to Grill for Beginners</t>
        </is>
      </c>
      <c r="C15504"/>
      <c r="D15504"/>
      <c r="E15504" t="inlineStr">
        <is>
          <t>https://www.youtube.com/results?search_query=How+to+Grill+for+Beginners&amp;sp=EgQgAXAB</t>
        </is>
      </c>
    </row>
    <row r="15505" ht="25.5" customHeight="1">
      <c r="A15505" t="inlineStr">
        <is>
          <t>grilling</t>
        </is>
      </c>
      <c r="B15505" t="inlineStr">
        <is>
          <t>Tips and tricks for grilling steaks</t>
        </is>
      </c>
      <c r="C15505"/>
      <c r="D15505"/>
      <c r="E15505" t="inlineStr">
        <is>
          <t>https://www.youtube.com/results?search_query=Tips+and+tricks+for+grilling+steaks&amp;sp=EgQgAXAB</t>
        </is>
      </c>
    </row>
    <row r="15506" ht="25.5" customHeight="1">
      <c r="A15506" t="inlineStr">
        <is>
          <t>grilling</t>
        </is>
      </c>
      <c r="B15506" t="inlineStr">
        <is>
          <t>Day in the life of a Master Griller</t>
        </is>
      </c>
      <c r="C15506"/>
      <c r="D15506"/>
      <c r="E15506" t="inlineStr">
        <is>
          <t>https://www.youtube.com/results?search_query=Day+in+the+life+of+a+Master+Griller&amp;sp=EgQgAXAB</t>
        </is>
      </c>
    </row>
    <row r="15507" ht="25.5" customHeight="1">
      <c r="A15507" t="inlineStr">
        <is>
          <t>grilling</t>
        </is>
      </c>
      <c r="B15507" t="inlineStr">
        <is>
          <t>How to grill vegetables to perfection</t>
        </is>
      </c>
      <c r="C15507"/>
      <c r="D15507"/>
      <c r="E15507" t="inlineStr">
        <is>
          <t>https://www.youtube.com/results?search_query=How+to+grill+vegetables+to+perfection&amp;sp=EgQgAXAB</t>
        </is>
      </c>
    </row>
    <row r="15508" ht="25.5" customHeight="1">
      <c r="A15508" t="inlineStr">
        <is>
          <t>grilling</t>
        </is>
      </c>
      <c r="B15508" t="inlineStr">
        <is>
          <t>Best grilling techniques for fish</t>
        </is>
      </c>
      <c r="C15508"/>
      <c r="D15508"/>
      <c r="E15508" t="inlineStr">
        <is>
          <t>https://www.youtube.com/results?search_query=Best+grilling+techniques+for+fish&amp;sp=EgQgAXAB</t>
        </is>
      </c>
    </row>
    <row r="15509" ht="25.5" customHeight="1">
      <c r="A15509" t="inlineStr">
        <is>
          <t>grilling</t>
        </is>
      </c>
      <c r="B15509" t="inlineStr">
        <is>
          <t>How to clean and maintain your grill</t>
        </is>
      </c>
      <c r="C15509"/>
      <c r="D15509"/>
      <c r="E15509" t="inlineStr">
        <is>
          <t>https://www.youtube.com/results?search_query=How+to+clean+and+maintain+your+grill&amp;sp=EgQgAXAB</t>
        </is>
      </c>
    </row>
    <row r="15510" ht="25.5" customHeight="1">
      <c r="A15510" t="inlineStr">
        <is>
          <t>grilling</t>
        </is>
      </c>
      <c r="B15510" t="inlineStr">
        <is>
          <t>Recipe videos for grilling chicken</t>
        </is>
      </c>
      <c r="C15510"/>
      <c r="D15510"/>
      <c r="E15510" t="inlineStr">
        <is>
          <t>https://www.youtube.com/results?search_query=Recipe+videos+for+grilling+chicken&amp;sp=EgQgAXAB</t>
        </is>
      </c>
    </row>
    <row r="15511" ht="25.5" customHeight="1">
      <c r="A15511" t="inlineStr">
        <is>
          <t>grilling</t>
        </is>
      </c>
      <c r="B15511" t="inlineStr">
        <is>
          <t>Mastering the art of grilling ribs</t>
        </is>
      </c>
      <c r="C15511"/>
      <c r="D15511"/>
      <c r="E15511" t="inlineStr">
        <is>
          <t>https://www.youtube.com/results?search_query=Mastering+the+art+of+grilling+ribs&amp;sp=EgQgAXAB</t>
        </is>
      </c>
    </row>
    <row r="15512" ht="25.5" customHeight="1">
      <c r="A15512" t="inlineStr">
        <is>
          <t>grilling</t>
        </is>
      </c>
      <c r="B15512" t="inlineStr">
        <is>
          <t>How to BBQ like a pro: Grilling guide</t>
        </is>
      </c>
      <c r="C15512"/>
      <c r="D15512"/>
      <c r="E15512" t="inlineStr">
        <is>
          <t>https://www.youtube.com/results?search_query=How+to+BBQ+like+a+pro:+Grilling+guide&amp;sp=EgQgAXAB</t>
        </is>
      </c>
    </row>
    <row r="15513" ht="25.5" customHeight="1">
      <c r="A15513" t="inlineStr">
        <is>
          <t>grilling</t>
        </is>
      </c>
      <c r="B15513" t="inlineStr">
        <is>
          <t>Different grilling methods around the world</t>
        </is>
      </c>
      <c r="C15513"/>
      <c r="D15513"/>
      <c r="E15513" t="inlineStr">
        <is>
          <t>https://www.youtube.com/results?search_query=Different+grilling+methods+around+the+world&amp;sp=EgQgAXAB</t>
        </is>
      </c>
    </row>
    <row r="15514" ht="25.5" customHeight="1">
      <c r="A15514" t="inlineStr">
        <is>
          <t>stretching leg</t>
        </is>
      </c>
      <c r="B15514" t="inlineStr">
        <is>
          <t>How to properly stretch your legs for beginners</t>
        </is>
      </c>
      <c r="C15514"/>
      <c r="D15514"/>
      <c r="E15514" t="inlineStr">
        <is>
          <t>https://www.youtube.com/results?search_query=How+to+properly+stretch+your+legs+for+beginners&amp;sp=EgQgAXAB</t>
        </is>
      </c>
    </row>
    <row r="15515" ht="25.5" customHeight="1">
      <c r="A15515" t="inlineStr">
        <is>
          <t>stretching leg</t>
        </is>
      </c>
      <c r="B15515" t="inlineStr">
        <is>
          <t>Top 10 leg stretching exercises</t>
        </is>
      </c>
      <c r="C15515"/>
      <c r="D15515"/>
      <c r="E15515" t="inlineStr">
        <is>
          <t>https://www.youtube.com/results?search_query=Top+10+leg+stretching+exercises&amp;sp=EgQgAXAB</t>
        </is>
      </c>
    </row>
    <row r="15516" ht="25.5" customHeight="1">
      <c r="A15516" t="inlineStr">
        <is>
          <t>stretching leg</t>
        </is>
      </c>
      <c r="B15516" t="inlineStr">
        <is>
          <t>Best stretches for leg flexibility</t>
        </is>
      </c>
      <c r="C15516"/>
      <c r="D15516"/>
      <c r="E15516" t="inlineStr">
        <is>
          <t>https://www.youtube.com/results?search_query=Best+stretches+for+leg+flexibility&amp;sp=EgQgAXAB</t>
        </is>
      </c>
    </row>
    <row r="15517" ht="25.5" customHeight="1">
      <c r="A15517" t="inlineStr">
        <is>
          <t>stretching leg</t>
        </is>
      </c>
      <c r="B15517" t="inlineStr">
        <is>
          <t>Proper techniques to stretch leg muscles</t>
        </is>
      </c>
      <c r="C15517"/>
      <c r="D15517"/>
      <c r="E15517" t="inlineStr">
        <is>
          <t>https://www.youtube.com/results?search_query=Proper+techniques+to+stretch+leg+muscles&amp;sp=EgQgAXAB</t>
        </is>
      </c>
    </row>
    <row r="15518" ht="25.5" customHeight="1">
      <c r="A15518" t="inlineStr">
        <is>
          <t>stretching leg</t>
        </is>
      </c>
      <c r="B15518" t="inlineStr">
        <is>
          <t>Beginnerfriendly leg stretches for flexibility</t>
        </is>
      </c>
      <c r="C15518"/>
      <c r="D15518"/>
      <c r="E15518" t="inlineStr">
        <is>
          <t>https://www.youtube.com/results?search_query=Beginnerfriendly+leg+stretches+for+flexibility&amp;sp=EgQgAXAB</t>
        </is>
      </c>
    </row>
    <row r="15519" ht="25.5" customHeight="1">
      <c r="A15519" t="inlineStr">
        <is>
          <t>stretching leg</t>
        </is>
      </c>
      <c r="B15519" t="inlineStr">
        <is>
          <t>Day in the life of a Pilates instructor  leg stretching routine</t>
        </is>
      </c>
      <c r="C15519"/>
      <c r="D15519"/>
      <c r="E15519" t="inlineStr">
        <is>
          <t>https://www.youtube.com/results?search_query=Day+in+the+life+of+a+Pilates+instructor++leg+stretching+routine&amp;sp=EgQgAXAB</t>
        </is>
      </c>
    </row>
    <row r="15520" ht="25.5" customHeight="1">
      <c r="A15520" t="inlineStr">
        <is>
          <t>stretching leg</t>
        </is>
      </c>
      <c r="B15520" t="inlineStr">
        <is>
          <t>Simple leg stretches for morning routine</t>
        </is>
      </c>
      <c r="C15520"/>
      <c r="D15520"/>
      <c r="E15520" t="inlineStr">
        <is>
          <t>https://www.youtube.com/results?search_query=Simple+leg+stretches+for+morning+routine&amp;sp=EgQgAXAB</t>
        </is>
      </c>
    </row>
    <row r="15521" ht="25.5" customHeight="1">
      <c r="A15521" t="inlineStr">
        <is>
          <t>stretching leg</t>
        </is>
      </c>
      <c r="B15521" t="inlineStr">
        <is>
          <t>Quick leg stretches to prevent injury</t>
        </is>
      </c>
      <c r="C15521"/>
      <c r="D15521"/>
      <c r="E15521" t="inlineStr">
        <is>
          <t>https://www.youtube.com/results?search_query=Quick+leg+stretches+to+prevent+injury&amp;sp=EgQgAXAB</t>
        </is>
      </c>
    </row>
    <row r="15522" ht="25.5" customHeight="1">
      <c r="A15522" t="inlineStr">
        <is>
          <t>stretching leg</t>
        </is>
      </c>
      <c r="B15522" t="inlineStr">
        <is>
          <t>Athlete's guide to stretching leg muscles</t>
        </is>
      </c>
      <c r="C15522"/>
      <c r="D15522"/>
      <c r="E15522" t="inlineStr">
        <is>
          <t>https://www.youtube.com/results?search_query=Athlete's+guide+to+stretching+leg+muscles&amp;sp=EgQgAXAB</t>
        </is>
      </c>
    </row>
    <row r="15523" ht="25.5" customHeight="1">
      <c r="A15523" t="inlineStr">
        <is>
          <t>stretching leg</t>
        </is>
      </c>
      <c r="B15523" t="inlineStr">
        <is>
          <t>How to stretch your legs before and after workout</t>
        </is>
      </c>
      <c r="C15523"/>
      <c r="D15523"/>
      <c r="E15523" t="inlineStr">
        <is>
          <t>https://www.youtube.com/results?search_query=How+to+stretch+your+legs+before+and+after+workout&amp;sp=EgQgAXAB</t>
        </is>
      </c>
    </row>
    <row r="15524" ht="25.5" customHeight="1">
      <c r="A15524" t="inlineStr">
        <is>
          <t>sweeping floor</t>
        </is>
      </c>
      <c r="B15524" t="inlineStr">
        <is>
          <t>How to sweep the floor properly</t>
        </is>
      </c>
      <c r="C15524"/>
      <c r="D15524"/>
      <c r="E15524" t="inlineStr">
        <is>
          <t>https://www.youtube.com/results?search_query=How+to+sweep+the+floor+properly&amp;sp=EgQgAXAB</t>
        </is>
      </c>
    </row>
    <row r="15525" ht="25.5" customHeight="1">
      <c r="A15525" t="inlineStr">
        <is>
          <t>sweeping floor</t>
        </is>
      </c>
      <c r="B15525" t="inlineStr">
        <is>
          <t>Techniques for efficient floor sweeping</t>
        </is>
      </c>
      <c r="C15525"/>
      <c r="D15525"/>
      <c r="E15525" t="inlineStr">
        <is>
          <t>https://www.youtube.com/results?search_query=Techniques+for+efficient+floor+sweeping&amp;sp=EgQgAXAB</t>
        </is>
      </c>
    </row>
    <row r="15526" ht="25.5" customHeight="1">
      <c r="A15526" t="inlineStr">
        <is>
          <t>sweeping floor</t>
        </is>
      </c>
      <c r="B15526" t="inlineStr">
        <is>
          <t>Correct way to sweep a hardwood floor</t>
        </is>
      </c>
      <c r="C15526"/>
      <c r="D15526"/>
      <c r="E15526" t="inlineStr">
        <is>
          <t>https://www.youtube.com/results?search_query=Correct+way+to+sweep+a+hardwood+floor&amp;sp=EgQgAXAB</t>
        </is>
      </c>
    </row>
    <row r="15527" ht="25.5" customHeight="1">
      <c r="A15527" t="inlineStr">
        <is>
          <t>sweeping floor</t>
        </is>
      </c>
      <c r="B15527" t="inlineStr">
        <is>
          <t>Day in the life of a professional cleaner</t>
        </is>
      </c>
      <c r="C15527"/>
      <c r="D15527"/>
      <c r="E15527" t="inlineStr">
        <is>
          <t>https://www.youtube.com/results?search_query=Day+in+the+life+of+a+professional+cleaner&amp;sp=EgQgAXAB</t>
        </is>
      </c>
    </row>
    <row r="15528" ht="25.5" customHeight="1">
      <c r="A15528" t="inlineStr">
        <is>
          <t>sweeping floor</t>
        </is>
      </c>
      <c r="B15528" t="inlineStr">
        <is>
          <t>Cleaning tips: best tools for sweeping the floor</t>
        </is>
      </c>
      <c r="C15528"/>
      <c r="D15528"/>
      <c r="E15528" t="inlineStr">
        <is>
          <t>https://www.youtube.com/results?search_query=Cleaning+tips:+best+tools+for+sweeping+the+floor&amp;sp=EgQgAXAB</t>
        </is>
      </c>
    </row>
    <row r="15529" ht="25.5" customHeight="1">
      <c r="A15529" t="inlineStr">
        <is>
          <t>sweeping floor</t>
        </is>
      </c>
      <c r="B15529" t="inlineStr">
        <is>
          <t>How to sweep a large floor area quickly</t>
        </is>
      </c>
      <c r="C15529"/>
      <c r="D15529"/>
      <c r="E15529" t="inlineStr">
        <is>
          <t>https://www.youtube.com/results?search_query=How+to+sweep+a+large+floor+area+quickly&amp;sp=EgQgAXAB</t>
        </is>
      </c>
    </row>
    <row r="15530" ht="25.5" customHeight="1">
      <c r="A15530" t="inlineStr">
        <is>
          <t>sweeping floor</t>
        </is>
      </c>
      <c r="B15530" t="inlineStr">
        <is>
          <t>How to sweep floor without dust flying</t>
        </is>
      </c>
      <c r="C15530"/>
      <c r="D15530"/>
      <c r="E15530" t="inlineStr">
        <is>
          <t>https://www.youtube.com/results?search_query=How+to+sweep+floor+without+dust+flying&amp;sp=EgQgAXAB</t>
        </is>
      </c>
    </row>
    <row r="15531" ht="25.5" customHeight="1">
      <c r="A15531" t="inlineStr">
        <is>
          <t>sweeping floor</t>
        </is>
      </c>
      <c r="B15531" t="inlineStr">
        <is>
          <t>Sweeping floor tutorial for beginners</t>
        </is>
      </c>
      <c r="C15531"/>
      <c r="D15531"/>
      <c r="E15531" t="inlineStr">
        <is>
          <t>https://www.youtube.com/results?search_query=Sweeping+floor+tutorial+for+beginners&amp;sp=EgQgAXAB</t>
        </is>
      </c>
    </row>
    <row r="15532" ht="25.5" customHeight="1">
      <c r="A15532" t="inlineStr">
        <is>
          <t>sweeping floor</t>
        </is>
      </c>
      <c r="B15532" t="inlineStr">
        <is>
          <t>Different methods of floor sweeping</t>
        </is>
      </c>
      <c r="C15532"/>
      <c r="D15532"/>
      <c r="E15532" t="inlineStr">
        <is>
          <t>https://www.youtube.com/results?search_query=Different+methods+of+floor+sweeping&amp;sp=EgQgAXAB</t>
        </is>
      </c>
    </row>
    <row r="15533" ht="25.5" customHeight="1">
      <c r="A15533" t="inlineStr">
        <is>
          <t>sweeping floor</t>
        </is>
      </c>
      <c r="B15533" t="inlineStr">
        <is>
          <t>Do's and Don'ts of sweeping the floor</t>
        </is>
      </c>
      <c r="C15533"/>
      <c r="D15533"/>
      <c r="E15533" t="inlineStr">
        <is>
          <t>https://www.youtube.com/results?search_query=Do's+and+Don'ts+of+sweeping+the+floor&amp;sp=EgQgAXAB</t>
        </is>
      </c>
    </row>
    <row r="15534" ht="25.5" customHeight="1">
      <c r="A15534" t="inlineStr">
        <is>
          <t>sucking lolly</t>
        </is>
      </c>
      <c r="B15534" t="inlineStr">
        <is>
          <t>How to properly enjoy a lollipop</t>
        </is>
      </c>
      <c r="C15534"/>
      <c r="D15534"/>
      <c r="E15534" t="inlineStr">
        <is>
          <t>https://www.youtube.com/results?search_query=How+to+properly+enjoy+a+lollipop&amp;sp=EgQgAXAB</t>
        </is>
      </c>
    </row>
    <row r="15535" ht="25.5" customHeight="1">
      <c r="A15535" t="inlineStr">
        <is>
          <t>sucking lolly</t>
        </is>
      </c>
      <c r="B15535" t="inlineStr">
        <is>
          <t>The history of lollipops</t>
        </is>
      </c>
      <c r="C15535"/>
      <c r="D15535"/>
      <c r="E15535" t="inlineStr">
        <is>
          <t>https://www.youtube.com/results?search_query=The+history+of+lollipops&amp;sp=EgQgAXAB</t>
        </is>
      </c>
    </row>
    <row r="15536" ht="25.5" customHeight="1">
      <c r="A15536" t="inlineStr">
        <is>
          <t>sucking lolly</t>
        </is>
      </c>
      <c r="B15536" t="inlineStr">
        <is>
          <t>Lollipop licking techniques</t>
        </is>
      </c>
      <c r="C15536"/>
      <c r="D15536"/>
      <c r="E15536" t="inlineStr">
        <is>
          <t>https://www.youtube.com/results?search_query=Lollipop+licking+techniques&amp;sp=EgQgAXAB</t>
        </is>
      </c>
    </row>
    <row r="15537" ht="25.5" customHeight="1">
      <c r="A15537" t="inlineStr">
        <is>
          <t>sucking lolly</t>
        </is>
      </c>
      <c r="B15537" t="inlineStr">
        <is>
          <t>Day in the life of a lollipop maker</t>
        </is>
      </c>
      <c r="C15537"/>
      <c r="D15537"/>
      <c r="E15537" t="inlineStr">
        <is>
          <t>https://www.youtube.com/results?search_query=Day+in+the+life+of+a+lollipop+maker&amp;sp=EgQgAXAB</t>
        </is>
      </c>
    </row>
    <row r="15538" ht="25.5" customHeight="1">
      <c r="A15538" t="inlineStr">
        <is>
          <t>sucking lolly</t>
        </is>
      </c>
      <c r="B15538" t="inlineStr">
        <is>
          <t>How lollipops are made</t>
        </is>
      </c>
      <c r="C15538"/>
      <c r="D15538"/>
      <c r="E15538" t="inlineStr">
        <is>
          <t>https://www.youtube.com/results?search_query=How+lollipops+are+made&amp;sp=EgQgAXAB</t>
        </is>
      </c>
    </row>
    <row r="15539" ht="25.5" customHeight="1">
      <c r="A15539" t="inlineStr">
        <is>
          <t>sucking lolly</t>
        </is>
      </c>
      <c r="B15539" t="inlineStr">
        <is>
          <t>Lollipop taste test challenge</t>
        </is>
      </c>
      <c r="C15539"/>
      <c r="D15539"/>
      <c r="E15539" t="inlineStr">
        <is>
          <t>https://www.youtube.com/results?search_query=Lollipop+taste+test+challenge&amp;sp=EgQgAXAB</t>
        </is>
      </c>
    </row>
    <row r="15540" ht="25.5" customHeight="1">
      <c r="A15540" t="inlineStr">
        <is>
          <t>sucking lolly</t>
        </is>
      </c>
      <c r="B15540" t="inlineStr">
        <is>
          <t>What to do with leftover lollipop sticks</t>
        </is>
      </c>
      <c r="C15540"/>
      <c r="D15540"/>
      <c r="E15540" t="inlineStr">
        <is>
          <t>https://www.youtube.com/results?search_query=What+to+do+with+leftover+lollipop+sticks&amp;sp=EgQgAXAB</t>
        </is>
      </c>
    </row>
    <row r="15541" ht="25.5" customHeight="1">
      <c r="A15541" t="inlineStr">
        <is>
          <t>sucking lolly</t>
        </is>
      </c>
      <c r="B15541" t="inlineStr">
        <is>
          <t>DIY crafts with lollipops</t>
        </is>
      </c>
      <c r="C15541"/>
      <c r="D15541"/>
      <c r="E15541" t="inlineStr">
        <is>
          <t>https://www.youtube.com/results?search_query=DIY+crafts+with+lollipops&amp;sp=EgQgAXAB</t>
        </is>
      </c>
    </row>
    <row r="15542" ht="25.5" customHeight="1">
      <c r="A15542" t="inlineStr">
        <is>
          <t>sucking lolly</t>
        </is>
      </c>
      <c r="B15542" t="inlineStr">
        <is>
          <t>Guide on how to make homemade lollipops</t>
        </is>
      </c>
      <c r="C15542"/>
      <c r="D15542"/>
      <c r="E15542" t="inlineStr">
        <is>
          <t>https://www.youtube.com/results?search_query=Guide+on+how+to+make+homemade+lollipops&amp;sp=EgQgAXAB</t>
        </is>
      </c>
    </row>
    <row r="15543" ht="25.5" customHeight="1">
      <c r="A15543" t="inlineStr">
        <is>
          <t>sucking lolly</t>
        </is>
      </c>
      <c r="B15543" t="inlineStr">
        <is>
          <t>Effect of lollipops on dental health</t>
        </is>
      </c>
      <c r="C15543"/>
      <c r="D15543"/>
      <c r="E15543" t="inlineStr">
        <is>
          <t>https://www.youtube.com/results?search_query=Effect+of+lollipops+on+dental+health&amp;sp=EgQgAXAB</t>
        </is>
      </c>
    </row>
    <row r="15544" ht="25.5" customHeight="1">
      <c r="A15544" t="inlineStr">
        <is>
          <t>stretching arm</t>
        </is>
      </c>
      <c r="B15544" t="inlineStr">
        <is>
          <t>How to properly stretch your arm before a workout</t>
        </is>
      </c>
      <c r="C15544"/>
      <c r="D15544"/>
      <c r="E15544" t="inlineStr">
        <is>
          <t>https://www.youtube.com/results?search_query=How+to+properly+stretch+your+arm+before+a+workout&amp;sp=EgQgAXAB</t>
        </is>
      </c>
    </row>
    <row r="15545" ht="25.5" customHeight="1">
      <c r="A15545" t="inlineStr">
        <is>
          <t>stretching arm</t>
        </is>
      </c>
      <c r="B15545" t="inlineStr">
        <is>
          <t>Arm stretching exercises for flexibility</t>
        </is>
      </c>
      <c r="C15545"/>
      <c r="D15545"/>
      <c r="E15545" t="inlineStr">
        <is>
          <t>https://www.youtube.com/results?search_query=Arm+stretching+exercises+for+flexibility&amp;sp=EgQgAXAB</t>
        </is>
      </c>
    </row>
    <row r="15546" ht="25.5" customHeight="1">
      <c r="A15546" t="inlineStr">
        <is>
          <t>stretching arm</t>
        </is>
      </c>
      <c r="B15546" t="inlineStr">
        <is>
          <t>Professional advice on how to stretch your arm</t>
        </is>
      </c>
      <c r="C15546"/>
      <c r="D15546"/>
      <c r="E15546" t="inlineStr">
        <is>
          <t>https://www.youtube.com/results?search_query=Professional+advice+on+how+to+stretch+your+arm&amp;sp=EgQgAXAB</t>
        </is>
      </c>
    </row>
    <row r="15547" ht="25.5" customHeight="1">
      <c r="A15547" t="inlineStr">
        <is>
          <t>stretching arm</t>
        </is>
      </c>
      <c r="B15547" t="inlineStr">
        <is>
          <t>Physical therapy arm stretching techniques</t>
        </is>
      </c>
      <c r="C15547"/>
      <c r="D15547"/>
      <c r="E15547" t="inlineStr">
        <is>
          <t>https://www.youtube.com/results?search_query=Physical+therapy+arm+stretching+techniques&amp;sp=EgQgAXAB</t>
        </is>
      </c>
    </row>
    <row r="15548" ht="25.5" customHeight="1">
      <c r="A15548" t="inlineStr">
        <is>
          <t>stretching arm</t>
        </is>
      </c>
      <c r="B15548" t="inlineStr">
        <is>
          <t>Stretching exercises for arm pain relief</t>
        </is>
      </c>
      <c r="C15548"/>
      <c r="D15548"/>
      <c r="E15548" t="inlineStr">
        <is>
          <t>https://www.youtube.com/results?search_query=Stretching+exercises+for+arm+pain+relief&amp;sp=EgQgAXAB</t>
        </is>
      </c>
    </row>
    <row r="15549" ht="25.5" customHeight="1">
      <c r="A15549" t="inlineStr">
        <is>
          <t>stretching arm</t>
        </is>
      </c>
      <c r="B15549" t="inlineStr">
        <is>
          <t>Tutorial on arm stretching for beginners</t>
        </is>
      </c>
      <c r="C15549"/>
      <c r="D15549"/>
      <c r="E15549" t="inlineStr">
        <is>
          <t>https://www.youtube.com/results?search_query=Tutorial+on+arm+stretching+for+beginners&amp;sp=EgQgAXAB</t>
        </is>
      </c>
    </row>
    <row r="15550" ht="25.5" customHeight="1">
      <c r="A15550" t="inlineStr">
        <is>
          <t>stretching arm</t>
        </is>
      </c>
      <c r="B15550" t="inlineStr">
        <is>
          <t>Day in the life of a yoga instructor: arm stretching</t>
        </is>
      </c>
      <c r="C15550"/>
      <c r="D15550"/>
      <c r="E15550" t="inlineStr">
        <is>
          <t>https://www.youtube.com/results?search_query=Day+in+the+life+of+a+yoga+instructor:+arm+stretching&amp;sp=EgQgAXAB</t>
        </is>
      </c>
    </row>
    <row r="15551" ht="25.5" customHeight="1">
      <c r="A15551" t="inlineStr">
        <is>
          <t>stretching arm</t>
        </is>
      </c>
      <c r="B15551" t="inlineStr">
        <is>
          <t>Arm stretches to improve your tennis game</t>
        </is>
      </c>
      <c r="C15551"/>
      <c r="D15551"/>
      <c r="E15551" t="inlineStr">
        <is>
          <t>https://www.youtube.com/results?search_query=Arm+stretches+to+improve+your+tennis+game&amp;sp=EgQgAXAB</t>
        </is>
      </c>
    </row>
    <row r="15552" ht="25.5" customHeight="1">
      <c r="A15552" t="inlineStr">
        <is>
          <t>stretching arm</t>
        </is>
      </c>
      <c r="B15552" t="inlineStr">
        <is>
          <t>Effective arm stretches to do at your desk</t>
        </is>
      </c>
      <c r="C15552"/>
      <c r="D15552"/>
      <c r="E15552" t="inlineStr">
        <is>
          <t>https://www.youtube.com/results?search_query=Effective+arm+stretches+to+do+at+your+desk&amp;sp=EgQgAXAB</t>
        </is>
      </c>
    </row>
    <row r="15553" ht="25.5" customHeight="1">
      <c r="A15553" t="inlineStr">
        <is>
          <t>stretching arm</t>
        </is>
      </c>
      <c r="B15553" t="inlineStr">
        <is>
          <t>Yoga routine focused on stretching the arms</t>
        </is>
      </c>
      <c r="C15553"/>
      <c r="D15553"/>
      <c r="E15553" t="inlineStr">
        <is>
          <t>https://www.youtube.com/results?search_query=Yoga+routine+focused+on+stretching+the+arms&amp;sp=EgQgAXAB</t>
        </is>
      </c>
    </row>
    <row r="15554" ht="25.5" customHeight="1">
      <c r="A15554" t="inlineStr">
        <is>
          <t>stomping grapes</t>
        </is>
      </c>
      <c r="B15554" t="inlineStr">
        <is>
          <t>How to stomp grapes for winemaking</t>
        </is>
      </c>
      <c r="C15554"/>
      <c r="D15554"/>
      <c r="E15554" t="inlineStr">
        <is>
          <t>https://www.youtube.com/results?search_query=How+to+stomp+grapes+for+winemaking&amp;sp=EgQgAXAB</t>
        </is>
      </c>
    </row>
    <row r="15555" ht="25.5" customHeight="1">
      <c r="A15555" t="inlineStr">
        <is>
          <t>stomping grapes</t>
        </is>
      </c>
      <c r="B15555" t="inlineStr">
        <is>
          <t>The process of stomping grapes</t>
        </is>
      </c>
      <c r="C15555"/>
      <c r="D15555"/>
      <c r="E15555" t="inlineStr">
        <is>
          <t>https://www.youtube.com/results?search_query=The+process+of+stomping+grapes&amp;sp=EgQgAXAB</t>
        </is>
      </c>
    </row>
    <row r="15556" ht="25.5" customHeight="1">
      <c r="A15556" t="inlineStr">
        <is>
          <t>stomping grapes</t>
        </is>
      </c>
      <c r="B15556" t="inlineStr">
        <is>
          <t>Stomping grapes techniques</t>
        </is>
      </c>
      <c r="C15556"/>
      <c r="D15556"/>
      <c r="E15556" t="inlineStr">
        <is>
          <t>https://www.youtube.com/results?search_query=Stomping+grapes+techniques&amp;sp=EgQgAXAB</t>
        </is>
      </c>
    </row>
    <row r="15557" ht="25.5" customHeight="1">
      <c r="A15557" t="inlineStr">
        <is>
          <t>stomping grapes</t>
        </is>
      </c>
      <c r="B15557" t="inlineStr">
        <is>
          <t>Homemade wine through stomping grapes</t>
        </is>
      </c>
      <c r="C15557"/>
      <c r="D15557"/>
      <c r="E15557" t="inlineStr">
        <is>
          <t>https://www.youtube.com/results?search_query=Homemade+wine+through+stomping+grapes&amp;sp=EgQgAXAB</t>
        </is>
      </c>
    </row>
    <row r="15558" ht="25.5" customHeight="1">
      <c r="A15558" t="inlineStr">
        <is>
          <t>stomping grapes</t>
        </is>
      </c>
      <c r="B15558" t="inlineStr">
        <is>
          <t>Day in the life of a grape stomper</t>
        </is>
      </c>
      <c r="C15558"/>
      <c r="D15558"/>
      <c r="E15558" t="inlineStr">
        <is>
          <t>https://www.youtube.com/results?search_query=Day+in+the+life+of+a+grape+stomper&amp;sp=EgQgAXAB</t>
        </is>
      </c>
    </row>
    <row r="15559" ht="25.5" customHeight="1">
      <c r="A15559" t="inlineStr">
        <is>
          <t>stomping grapes</t>
        </is>
      </c>
      <c r="B15559" t="inlineStr">
        <is>
          <t>Historical methods of stomping grapes</t>
        </is>
      </c>
      <c r="C15559"/>
      <c r="D15559"/>
      <c r="E15559" t="inlineStr">
        <is>
          <t>https://www.youtube.com/results?search_query=Historical+methods+of+stomping+grapes&amp;sp=EgQgAXAB</t>
        </is>
      </c>
    </row>
    <row r="15560" ht="25.5" customHeight="1">
      <c r="A15560" t="inlineStr">
        <is>
          <t>stomping grapes</t>
        </is>
      </c>
      <c r="B15560" t="inlineStr">
        <is>
          <t>The art of stomping grapes in Italy</t>
        </is>
      </c>
      <c r="C15560"/>
      <c r="D15560"/>
      <c r="E15560" t="inlineStr">
        <is>
          <t>https://www.youtube.com/results?search_query=The+art+of+stomping+grapes+in+Italy&amp;sp=EgQgAXAB</t>
        </is>
      </c>
    </row>
    <row r="15561" ht="25.5" customHeight="1">
      <c r="A15561" t="inlineStr">
        <is>
          <t>stomping grapes</t>
        </is>
      </c>
      <c r="B15561" t="inlineStr">
        <is>
          <t>Grape stomping festivals videos</t>
        </is>
      </c>
      <c r="C15561"/>
      <c r="D15561"/>
      <c r="E15561" t="inlineStr">
        <is>
          <t>https://www.youtube.com/results?search_query=Grape+stomping+festivals+videos&amp;sp=EgQgAXAB</t>
        </is>
      </c>
    </row>
    <row r="15562" ht="25.5" customHeight="1">
      <c r="A15562" t="inlineStr">
        <is>
          <t>stomping grapes</t>
        </is>
      </c>
      <c r="B15562" t="inlineStr">
        <is>
          <t>Traditional wine making stomping grapes</t>
        </is>
      </c>
      <c r="C15562"/>
      <c r="D15562"/>
      <c r="E15562" t="inlineStr">
        <is>
          <t>https://www.youtube.com/results?search_query=Traditional+wine+making+stomping+grapes&amp;sp=EgQgAXAB</t>
        </is>
      </c>
    </row>
    <row r="15563" ht="25.5" customHeight="1">
      <c r="A15563" t="inlineStr">
        <is>
          <t>stomping grapes</t>
        </is>
      </c>
      <c r="B15563" t="inlineStr">
        <is>
          <t>Grape stomping for kids activity</t>
        </is>
      </c>
      <c r="C15563"/>
      <c r="D15563"/>
      <c r="E15563" t="inlineStr">
        <is>
          <t>https://www.youtube.com/results?search_query=Grape+stomping+for+kids+activity&amp;sp=EgQgAXAB</t>
        </is>
      </c>
    </row>
    <row r="15564" ht="25.5" customHeight="1">
      <c r="A15564" t="inlineStr">
        <is>
          <t>steer roping</t>
        </is>
      </c>
      <c r="B15564" t="inlineStr">
        <is>
          <t>How to steer rope for beginners</t>
        </is>
      </c>
      <c r="C15564"/>
      <c r="D15564"/>
      <c r="E15564" t="inlineStr">
        <is>
          <t>https://www.youtube.com/results?search_query=How+to+steer+rope+for+beginners&amp;sp=EgQgAXAB</t>
        </is>
      </c>
    </row>
    <row r="15565" ht="25.5" customHeight="1">
      <c r="A15565" t="inlineStr">
        <is>
          <t>steer roping</t>
        </is>
      </c>
      <c r="B15565" t="inlineStr">
        <is>
          <t>Steer roping techniques and skills</t>
        </is>
      </c>
      <c r="C15565"/>
      <c r="D15565"/>
      <c r="E15565" t="inlineStr">
        <is>
          <t>https://www.youtube.com/results?search_query=Steer+roping+techniques+and+skills&amp;sp=EgQgAXAB</t>
        </is>
      </c>
    </row>
    <row r="15566" ht="25.5" customHeight="1">
      <c r="A15566" t="inlineStr">
        <is>
          <t>steer roping</t>
        </is>
      </c>
      <c r="B15566" t="inlineStr">
        <is>
          <t>Training for steer roping</t>
        </is>
      </c>
      <c r="C15566"/>
      <c r="D15566"/>
      <c r="E15566" t="inlineStr">
        <is>
          <t>https://www.youtube.com/results?search_query=Training+for+steer+roping&amp;sp=EgQgAXAB</t>
        </is>
      </c>
    </row>
    <row r="15567" ht="25.5" customHeight="1">
      <c r="A15567" t="inlineStr">
        <is>
          <t>steer roping</t>
        </is>
      </c>
      <c r="B15567" t="inlineStr">
        <is>
          <t>Professional steer roping competition</t>
        </is>
      </c>
      <c r="C15567"/>
      <c r="D15567"/>
      <c r="E15567" t="inlineStr">
        <is>
          <t>https://www.youtube.com/results?search_query=Professional+steer+roping+competition&amp;sp=EgQgAXAB</t>
        </is>
      </c>
    </row>
    <row r="15568" ht="25.5" customHeight="1">
      <c r="A15568" t="inlineStr">
        <is>
          <t>steer roping</t>
        </is>
      </c>
      <c r="B15568" t="inlineStr">
        <is>
          <t>Day in the life of a steer roper</t>
        </is>
      </c>
      <c r="C15568"/>
      <c r="D15568"/>
      <c r="E15568" t="inlineStr">
        <is>
          <t>https://www.youtube.com/results?search_query=Day+in+the+life+of+a+steer+roper&amp;sp=EgQgAXAB</t>
        </is>
      </c>
    </row>
    <row r="15569" ht="25.5" customHeight="1">
      <c r="A15569" t="inlineStr">
        <is>
          <t>steer roping</t>
        </is>
      </c>
      <c r="B15569" t="inlineStr">
        <is>
          <t>Guide to steer roping equipment</t>
        </is>
      </c>
      <c r="C15569"/>
      <c r="D15569"/>
      <c r="E15569" t="inlineStr">
        <is>
          <t>https://www.youtube.com/results?search_query=Guide+to+steer+roping+equipment&amp;sp=EgQgAXAB</t>
        </is>
      </c>
    </row>
    <row r="15570" ht="25.5" customHeight="1">
      <c r="A15570" t="inlineStr">
        <is>
          <t>steer roping</t>
        </is>
      </c>
      <c r="B15570" t="inlineStr">
        <is>
          <t>Steer roping arena skills</t>
        </is>
      </c>
      <c r="C15570"/>
      <c r="D15570"/>
      <c r="E15570" t="inlineStr">
        <is>
          <t>https://www.youtube.com/results?search_query=Steer+roping+arena+skills&amp;sp=EgQgAXAB</t>
        </is>
      </c>
    </row>
    <row r="15571" ht="25.5" customHeight="1">
      <c r="A15571" t="inlineStr">
        <is>
          <t>steer roping</t>
        </is>
      </c>
      <c r="B15571" t="inlineStr">
        <is>
          <t>Benefits of steer roping for fitness</t>
        </is>
      </c>
      <c r="C15571"/>
      <c r="D15571"/>
      <c r="E15571" t="inlineStr">
        <is>
          <t>https://www.youtube.com/results?search_query=Benefits+of+steer+roping+for+fitness&amp;sp=EgQgAXAB</t>
        </is>
      </c>
    </row>
    <row r="15572" ht="25.5" customHeight="1">
      <c r="A15572" t="inlineStr">
        <is>
          <t>steer roping</t>
        </is>
      </c>
      <c r="B15572" t="inlineStr">
        <is>
          <t>Tips to improve steer roping</t>
        </is>
      </c>
      <c r="C15572"/>
      <c r="D15572"/>
      <c r="E15572" t="inlineStr">
        <is>
          <t>https://www.youtube.com/results?search_query=Tips+to+improve+steer+roping&amp;sp=EgQgAXAB</t>
        </is>
      </c>
    </row>
    <row r="15573" ht="25.5" customHeight="1">
      <c r="A15573" t="inlineStr">
        <is>
          <t>steer roping</t>
        </is>
      </c>
      <c r="B15573" t="inlineStr">
        <is>
          <t>History and basics of steer roping</t>
        </is>
      </c>
      <c r="C15573"/>
      <c r="D15573"/>
      <c r="E15573" t="inlineStr">
        <is>
          <t>https://www.youtube.com/results?search_query=History+and+basics+of+steer+roping&amp;sp=EgQgAXAB</t>
        </is>
      </c>
    </row>
    <row r="15574" ht="25.5" customHeight="1">
      <c r="A15574" t="inlineStr">
        <is>
          <t>square dancing</t>
        </is>
      </c>
      <c r="B15574" t="inlineStr">
        <is>
          <t>How to do square dancing for beginners</t>
        </is>
      </c>
      <c r="C15574"/>
      <c r="D15574"/>
      <c r="E15574" t="inlineStr">
        <is>
          <t>https://www.youtube.com/results?search_query=How+to+do+square+dancing+for+beginners&amp;sp=EgQgAXAB</t>
        </is>
      </c>
    </row>
    <row r="15575" ht="25.5" customHeight="1">
      <c r="A15575" t="inlineStr">
        <is>
          <t>square dancing</t>
        </is>
      </c>
      <c r="B15575" t="inlineStr">
        <is>
          <t>Advanced techniques in square dancing</t>
        </is>
      </c>
      <c r="C15575"/>
      <c r="D15575"/>
      <c r="E15575" t="inlineStr">
        <is>
          <t>https://www.youtube.com/results?search_query=Advanced+techniques+in+square+dancing&amp;sp=EgQgAXAB</t>
        </is>
      </c>
    </row>
    <row r="15576" ht="25.5" customHeight="1">
      <c r="A15576" t="inlineStr">
        <is>
          <t>square dancing</t>
        </is>
      </c>
      <c r="B15576" t="inlineStr">
        <is>
          <t>Day in the life of a professional square dancer</t>
        </is>
      </c>
      <c r="C15576"/>
      <c r="D15576"/>
      <c r="E15576" t="inlineStr">
        <is>
          <t>https://www.youtube.com/results?search_query=Day+in+the+life+of+a+professional+square+dancer&amp;sp=EgQgAXAB</t>
        </is>
      </c>
    </row>
    <row r="15577" ht="25.5" customHeight="1">
      <c r="A15577" t="inlineStr">
        <is>
          <t>square dancing</t>
        </is>
      </c>
      <c r="B15577" t="inlineStr">
        <is>
          <t>History and development of square dancing</t>
        </is>
      </c>
      <c r="C15577"/>
      <c r="D15577"/>
      <c r="E15577" t="inlineStr">
        <is>
          <t>https://www.youtube.com/results?search_query=History+and+development+of+square+dancing&amp;sp=EgQgAXAB</t>
        </is>
      </c>
    </row>
    <row r="15578" ht="25.5" customHeight="1">
      <c r="A15578" t="inlineStr">
        <is>
          <t>square dancing</t>
        </is>
      </c>
      <c r="B15578" t="inlineStr">
        <is>
          <t>Square dancing competitions and championships</t>
        </is>
      </c>
      <c r="C15578"/>
      <c r="D15578"/>
      <c r="E15578" t="inlineStr">
        <is>
          <t>https://www.youtube.com/results?search_query=Square+dancing+competitions+and+championships&amp;sp=EgQgAXAB</t>
        </is>
      </c>
    </row>
    <row r="15579" ht="25.5" customHeight="1">
      <c r="A15579" t="inlineStr">
        <is>
          <t>square dancing</t>
        </is>
      </c>
      <c r="B15579" t="inlineStr">
        <is>
          <t>Square dancing tutorial for couples</t>
        </is>
      </c>
      <c r="C15579"/>
      <c r="D15579"/>
      <c r="E15579" t="inlineStr">
        <is>
          <t>https://www.youtube.com/results?search_query=Square+dancing+tutorial+for+couples&amp;sp=EgQgAXAB</t>
        </is>
      </c>
    </row>
    <row r="15580" ht="25.5" customHeight="1">
      <c r="A15580" t="inlineStr">
        <is>
          <t>square dancing</t>
        </is>
      </c>
      <c r="B15580" t="inlineStr">
        <is>
          <t>Best square dancing music and songs</t>
        </is>
      </c>
      <c r="C15580"/>
      <c r="D15580"/>
      <c r="E15580" t="inlineStr">
        <is>
          <t>https://www.youtube.com/results?search_query=Best+square+dancing+music+and+songs&amp;sp=EgQgAXAB</t>
        </is>
      </c>
    </row>
    <row r="15581" ht="25.5" customHeight="1">
      <c r="A15581" t="inlineStr">
        <is>
          <t>square dancing</t>
        </is>
      </c>
      <c r="B15581" t="inlineStr">
        <is>
          <t>Square dancing exercises and practice routines</t>
        </is>
      </c>
      <c r="C15581"/>
      <c r="D15581"/>
      <c r="E15581" t="inlineStr">
        <is>
          <t>https://www.youtube.com/results?search_query=Square+dancing+exercises+and+practice+routines&amp;sp=EgQgAXAB</t>
        </is>
      </c>
    </row>
    <row r="15582" ht="25.5" customHeight="1">
      <c r="A15582" t="inlineStr">
        <is>
          <t>square dancing</t>
        </is>
      </c>
      <c r="B15582" t="inlineStr">
        <is>
          <t>Iconic square dancing performances</t>
        </is>
      </c>
      <c r="C15582"/>
      <c r="D15582"/>
      <c r="E15582" t="inlineStr">
        <is>
          <t>https://www.youtube.com/results?search_query=Iconic+square+dancing+performances&amp;sp=EgQgAXAB</t>
        </is>
      </c>
    </row>
    <row r="15583" ht="25.5" customHeight="1">
      <c r="A15583" t="inlineStr">
        <is>
          <t>square dancing</t>
        </is>
      </c>
      <c r="B15583" t="inlineStr">
        <is>
          <t>Fun square dancing moves to try at parties</t>
        </is>
      </c>
      <c r="C15583"/>
      <c r="D15583"/>
      <c r="E15583" t="inlineStr">
        <is>
          <t>https://www.youtube.com/results?search_query=Fun+square+dancing+moves+to+try+at+parties&amp;sp=EgQgAXAB</t>
        </is>
      </c>
    </row>
    <row r="15584" ht="25.5" customHeight="1">
      <c r="A15584" t="inlineStr">
        <is>
          <t>staring</t>
        </is>
      </c>
      <c r="B15584" t="inlineStr">
        <is>
          <t>How to improve staring concentration</t>
        </is>
      </c>
      <c r="C15584"/>
      <c r="D15584"/>
      <c r="E15584" t="inlineStr">
        <is>
          <t>https://www.youtube.com/results?search_query=How+to+improve+staring+concentration&amp;sp=EgQgAXAB</t>
        </is>
      </c>
    </row>
    <row r="15585" ht="25.5" customHeight="1">
      <c r="A15585" t="inlineStr">
        <is>
          <t>staring</t>
        </is>
      </c>
      <c r="B15585" t="inlineStr">
        <is>
          <t>Exercises to improve staring focus and duration</t>
        </is>
      </c>
      <c r="C15585"/>
      <c r="D15585"/>
      <c r="E15585" t="inlineStr">
        <is>
          <t>https://www.youtube.com/results?search_query=Exercises+to+improve+staring+focus+and+duration&amp;sp=EgQgAXAB</t>
        </is>
      </c>
    </row>
    <row r="15586" ht="25.5" customHeight="1">
      <c r="A15586" t="inlineStr">
        <is>
          <t>staring</t>
        </is>
      </c>
      <c r="B15586" t="inlineStr">
        <is>
          <t>Day in the life of a staring contest champion</t>
        </is>
      </c>
      <c r="C15586"/>
      <c r="D15586"/>
      <c r="E15586" t="inlineStr">
        <is>
          <t>https://www.youtube.com/results?search_query=Day+in+the+life+of+a+staring+contest+champion&amp;sp=EgQgAXAB</t>
        </is>
      </c>
    </row>
    <row r="15587" ht="25.5" customHeight="1">
      <c r="A15587" t="inlineStr">
        <is>
          <t>staring</t>
        </is>
      </c>
      <c r="B15587" t="inlineStr">
        <is>
          <t>Scientific benefits of stare based exercises</t>
        </is>
      </c>
      <c r="C15587"/>
      <c r="D15587"/>
      <c r="E15587" t="inlineStr">
        <is>
          <t>https://www.youtube.com/results?search_query=Scientific+benefits+of+stare+based+exercises&amp;sp=EgQgAXAB</t>
        </is>
      </c>
    </row>
    <row r="15588" ht="25.5" customHeight="1">
      <c r="A15588" t="inlineStr">
        <is>
          <t>staring</t>
        </is>
      </c>
      <c r="B15588" t="inlineStr">
        <is>
          <t>Professional staring contests highlights</t>
        </is>
      </c>
      <c r="C15588"/>
      <c r="D15588"/>
      <c r="E15588" t="inlineStr">
        <is>
          <t>https://www.youtube.com/results?search_query=Professional+staring+contests+highlights&amp;sp=EgQgAXAB</t>
        </is>
      </c>
    </row>
    <row r="15589" ht="25.5" customHeight="1">
      <c r="A15589" t="inlineStr">
        <is>
          <t>staring</t>
        </is>
      </c>
      <c r="B15589" t="inlineStr">
        <is>
          <t>World record for longest staring without blinking</t>
        </is>
      </c>
      <c r="C15589"/>
      <c r="D15589"/>
      <c r="E15589" t="inlineStr">
        <is>
          <t>https://www.youtube.com/results?search_query=World+record+for+longest+staring+without+blinking&amp;sp=EgQgAXAB</t>
        </is>
      </c>
    </row>
    <row r="15590" ht="25.5" customHeight="1">
      <c r="A15590" t="inlineStr">
        <is>
          <t>staring</t>
        </is>
      </c>
      <c r="B15590" t="inlineStr">
        <is>
          <t>Techniques to win a staring contest</t>
        </is>
      </c>
      <c r="C15590"/>
      <c r="D15590"/>
      <c r="E15590" t="inlineStr">
        <is>
          <t>https://www.youtube.com/results?search_query=Techniques+to+win+a+staring+contest&amp;sp=EgQgAXAB</t>
        </is>
      </c>
    </row>
    <row r="15591" ht="25.5" customHeight="1">
      <c r="A15591" t="inlineStr">
        <is>
          <t>staring</t>
        </is>
      </c>
      <c r="B15591" t="inlineStr">
        <is>
          <t>Impact of staring on eye health</t>
        </is>
      </c>
      <c r="C15591"/>
      <c r="D15591"/>
      <c r="E15591" t="inlineStr">
        <is>
          <t>https://www.youtube.com/results?search_query=Impact+of+staring+on+eye+health&amp;sp=EgQgAXAB</t>
        </is>
      </c>
    </row>
    <row r="15592" ht="25.5" customHeight="1">
      <c r="A15592" t="inlineStr">
        <is>
          <t>staring</t>
        </is>
      </c>
      <c r="B15592" t="inlineStr">
        <is>
          <t>Training routines of a staring contest participant</t>
        </is>
      </c>
      <c r="C15592"/>
      <c r="D15592"/>
      <c r="E15592" t="inlineStr">
        <is>
          <t>https://www.youtube.com/results?search_query=Training+routines+of+a+staring+contest+participant&amp;sp=EgQgAXAB</t>
        </is>
      </c>
    </row>
    <row r="15593" ht="25.5" customHeight="1">
      <c r="A15593" t="inlineStr">
        <is>
          <t>staring</t>
        </is>
      </c>
      <c r="B15593" t="inlineStr">
        <is>
          <t>Psychology behind the ability to stare for long periods</t>
        </is>
      </c>
      <c r="C15593"/>
      <c r="D15593"/>
      <c r="E15593" t="inlineStr">
        <is>
          <t>https://www.youtube.com/results?search_query=Psychology+behind+the+ability+to+stare+for+long+periods&amp;sp=EgQgAXAB</t>
        </is>
      </c>
    </row>
    <row r="15594" ht="25.5" customHeight="1">
      <c r="A15594" t="inlineStr">
        <is>
          <t>smelling feet</t>
        </is>
      </c>
      <c r="B15594" t="inlineStr">
        <is>
          <t>How to prevent feet from smelling bad</t>
        </is>
      </c>
      <c r="C15594"/>
      <c r="D15594"/>
      <c r="E15594" t="inlineStr">
        <is>
          <t>https://www.youtube.com/results?search_query=How+to+prevent+feet+from+smelling+bad&amp;sp=EgQgAXAB</t>
        </is>
      </c>
    </row>
    <row r="15595" ht="25.5" customHeight="1">
      <c r="A15595" t="inlineStr">
        <is>
          <t>smelling feet</t>
        </is>
      </c>
      <c r="B15595" t="inlineStr">
        <is>
          <t>Home remedies for smelly feet</t>
        </is>
      </c>
      <c r="C15595"/>
      <c r="D15595"/>
      <c r="E15595" t="inlineStr">
        <is>
          <t>https://www.youtube.com/results?search_query=Home+remedies+for+smelly+feet&amp;sp=EgQgAXAB</t>
        </is>
      </c>
    </row>
    <row r="15596" ht="25.5" customHeight="1">
      <c r="A15596" t="inlineStr">
        <is>
          <t>smelling feet</t>
        </is>
      </c>
      <c r="B15596" t="inlineStr">
        <is>
          <t>Causes of foot odor and how to treat it</t>
        </is>
      </c>
      <c r="C15596"/>
      <c r="D15596"/>
      <c r="E15596" t="inlineStr">
        <is>
          <t>https://www.youtube.com/results?search_query=Causes+of+foot+odor+and+how+to+treat+it&amp;sp=EgQgAXAB</t>
        </is>
      </c>
    </row>
    <row r="15597" ht="25.5" customHeight="1">
      <c r="A15597" t="inlineStr">
        <is>
          <t>smelling feet</t>
        </is>
      </c>
      <c r="B15597" t="inlineStr">
        <is>
          <t>Foot hygiene routines to avoid foot odor</t>
        </is>
      </c>
      <c r="C15597"/>
      <c r="D15597"/>
      <c r="E15597" t="inlineStr">
        <is>
          <t>https://www.youtube.com/results?search_query=Foot+hygiene+routines+to+avoid+foot+odor&amp;sp=EgQgAXAB</t>
        </is>
      </c>
    </row>
    <row r="15598" ht="25.5" customHeight="1">
      <c r="A15598" t="inlineStr">
        <is>
          <t>smelling feet</t>
        </is>
      </c>
      <c r="B15598" t="inlineStr">
        <is>
          <t>Dermatologist advice on dealing with smelly feet</t>
        </is>
      </c>
      <c r="C15598"/>
      <c r="D15598"/>
      <c r="E15598" t="inlineStr">
        <is>
          <t>https://www.youtube.com/results?search_query=Dermatologist+advice+on+dealing+with+smelly+feet&amp;sp=EgQgAXAB</t>
        </is>
      </c>
    </row>
    <row r="15599" ht="25.5" customHeight="1">
      <c r="A15599" t="inlineStr">
        <is>
          <t>smelling feet</t>
        </is>
      </c>
      <c r="B15599" t="inlineStr">
        <is>
          <t>Day in the life of a foot health specialist</t>
        </is>
      </c>
      <c r="C15599"/>
      <c r="D15599"/>
      <c r="E15599" t="inlineStr">
        <is>
          <t>https://www.youtube.com/results?search_query=Day+in+the+life+of+a+foot+health+specialist&amp;sp=EgQgAXAB</t>
        </is>
      </c>
    </row>
    <row r="15600" ht="25.5" customHeight="1">
      <c r="A15600" t="inlineStr">
        <is>
          <t>smelling feet</t>
        </is>
      </c>
      <c r="B15600" t="inlineStr">
        <is>
          <t>Effective foot soaks for foot odor</t>
        </is>
      </c>
      <c r="C15600"/>
      <c r="D15600"/>
      <c r="E15600" t="inlineStr">
        <is>
          <t>https://www.youtube.com/results?search_query=Effective+foot+soaks+for+foot+odor&amp;sp=EgQgAXAB</t>
        </is>
      </c>
    </row>
    <row r="15601" ht="25.5" customHeight="1">
      <c r="A15601" t="inlineStr">
        <is>
          <t>smelling feet</t>
        </is>
      </c>
      <c r="B15601" t="inlineStr">
        <is>
          <t>The science behind foot odor explained</t>
        </is>
      </c>
      <c r="C15601"/>
      <c r="D15601"/>
      <c r="E15601" t="inlineStr">
        <is>
          <t>https://www.youtube.com/results?search_query=The+science+behind+foot+odor+explained&amp;sp=EgQgAXAB</t>
        </is>
      </c>
    </row>
    <row r="15602" ht="25.5" customHeight="1">
      <c r="A15602" t="inlineStr">
        <is>
          <t>smelling feet</t>
        </is>
      </c>
      <c r="B15602" t="inlineStr">
        <is>
          <t>Product reviews for best foot deodorants</t>
        </is>
      </c>
      <c r="C15602"/>
      <c r="D15602"/>
      <c r="E15602" t="inlineStr">
        <is>
          <t>https://www.youtube.com/results?search_query=Product+reviews+for+best+foot+deodorants&amp;sp=EgQgAXAB</t>
        </is>
      </c>
    </row>
    <row r="15603" ht="25.5" customHeight="1">
      <c r="A15603" t="inlineStr">
        <is>
          <t>smelling feet</t>
        </is>
      </c>
      <c r="B15603" t="inlineStr">
        <is>
          <t>How athletes manage foot odor</t>
        </is>
      </c>
      <c r="C15603"/>
      <c r="D15603"/>
      <c r="E15603" t="inlineStr">
        <is>
          <t>https://www.youtube.com/results?search_query=How+athletes+manage+foot+odor&amp;sp=EgQgAXAB</t>
        </is>
      </c>
    </row>
    <row r="15604" ht="25.5" customHeight="1">
      <c r="A15604" t="inlineStr">
        <is>
          <t>skipping stone</t>
        </is>
      </c>
      <c r="B15604" t="inlineStr">
        <is>
          <t>How to skip a stone tutorial</t>
        </is>
      </c>
      <c r="C15604"/>
      <c r="D15604"/>
      <c r="E15604" t="inlineStr">
        <is>
          <t>https://www.youtube.com/results?search_query=How+to+skip+a+stone+tutorial&amp;sp=EgQgAXAB</t>
        </is>
      </c>
    </row>
    <row r="15605" ht="25.5" customHeight="1">
      <c r="A15605" t="inlineStr">
        <is>
          <t>skipping stone</t>
        </is>
      </c>
      <c r="B15605" t="inlineStr">
        <is>
          <t>Skipping stone technique for beginners</t>
        </is>
      </c>
      <c r="C15605"/>
      <c r="D15605"/>
      <c r="E15605" t="inlineStr">
        <is>
          <t>https://www.youtube.com/results?search_query=Skipping+stone+technique+for+beginners&amp;sp=EgQgAXAB</t>
        </is>
      </c>
    </row>
    <row r="15606" ht="25.5" customHeight="1">
      <c r="A15606" t="inlineStr">
        <is>
          <t>skipping stone</t>
        </is>
      </c>
      <c r="B15606" t="inlineStr">
        <is>
          <t>The science behind skipping stones on water</t>
        </is>
      </c>
      <c r="C15606"/>
      <c r="D15606"/>
      <c r="E15606" t="inlineStr">
        <is>
          <t>https://www.youtube.com/results?search_query=The+science+behind+skipping+stones+on+water&amp;sp=EgQgAXAB</t>
        </is>
      </c>
    </row>
    <row r="15607" ht="25.5" customHeight="1">
      <c r="A15607" t="inlineStr">
        <is>
          <t>skipping stone</t>
        </is>
      </c>
      <c r="B15607" t="inlineStr">
        <is>
          <t>Professional stone skipping competition videos</t>
        </is>
      </c>
      <c r="C15607"/>
      <c r="D15607"/>
      <c r="E15607" t="inlineStr">
        <is>
          <t>https://www.youtube.com/results?search_query=Professional+stone+skipping+competition+videos&amp;sp=EgQgAXAB</t>
        </is>
      </c>
    </row>
    <row r="15608" ht="25.5" customHeight="1">
      <c r="A15608" t="inlineStr">
        <is>
          <t>skipping stone</t>
        </is>
      </c>
      <c r="B15608" t="inlineStr">
        <is>
          <t>World record for most stone skips on water</t>
        </is>
      </c>
      <c r="C15608"/>
      <c r="D15608"/>
      <c r="E15608" t="inlineStr">
        <is>
          <t>https://www.youtube.com/results?search_query=World+record+for+most+stone+skips+on+water&amp;sp=EgQgAXAB</t>
        </is>
      </c>
    </row>
    <row r="15609" ht="25.5" customHeight="1">
      <c r="A15609" t="inlineStr">
        <is>
          <t>skipping stone</t>
        </is>
      </c>
      <c r="B15609" t="inlineStr">
        <is>
          <t>Step by step guide to perfect stone skipping</t>
        </is>
      </c>
      <c r="C15609"/>
      <c r="D15609"/>
      <c r="E15609" t="inlineStr">
        <is>
          <t>https://www.youtube.com/results?search_query=Step+by+step+guide+to+perfect+stone+skipping&amp;sp=EgQgAXAB</t>
        </is>
      </c>
    </row>
    <row r="15610" ht="25.5" customHeight="1">
      <c r="A15610" t="inlineStr">
        <is>
          <t>skipping stone</t>
        </is>
      </c>
      <c r="B15610" t="inlineStr">
        <is>
          <t>Day in the life of a professional stone skipper</t>
        </is>
      </c>
      <c r="C15610"/>
      <c r="D15610"/>
      <c r="E15610" t="inlineStr">
        <is>
          <t>https://www.youtube.com/results?search_query=Day+in+the+life+of+a+professional+stone+skipper&amp;sp=EgQgAXAB</t>
        </is>
      </c>
    </row>
    <row r="15611" ht="25.5" customHeight="1">
      <c r="A15611" t="inlineStr">
        <is>
          <t>skipping stone</t>
        </is>
      </c>
      <c r="B15611" t="inlineStr">
        <is>
          <t>Best places for skipping stones travel vlog</t>
        </is>
      </c>
      <c r="C15611"/>
      <c r="D15611"/>
      <c r="E15611" t="inlineStr">
        <is>
          <t>https://www.youtube.com/results?search_query=Best+places+for+skipping+stones+travel+vlog&amp;sp=EgQgAXAB</t>
        </is>
      </c>
    </row>
    <row r="15612" ht="25.5" customHeight="1">
      <c r="A15612" t="inlineStr">
        <is>
          <t>skipping stone</t>
        </is>
      </c>
      <c r="B15612" t="inlineStr">
        <is>
          <t>Skipping stone challenge with friends</t>
        </is>
      </c>
      <c r="C15612"/>
      <c r="D15612"/>
      <c r="E15612" t="inlineStr">
        <is>
          <t>https://www.youtube.com/results?search_query=Skipping+stone+challenge+with+friends&amp;sp=EgQgAXAB</t>
        </is>
      </c>
    </row>
    <row r="15613" ht="25.5" customHeight="1">
      <c r="A15613" t="inlineStr">
        <is>
          <t>skipping stone</t>
        </is>
      </c>
      <c r="B15613" t="inlineStr">
        <is>
          <t>Tips and tricks to master stone skipping</t>
        </is>
      </c>
      <c r="C15613"/>
      <c r="D15613"/>
      <c r="E15613" t="inlineStr">
        <is>
          <t>https://www.youtube.com/results?search_query=Tips+and+tricks+to+master+stone+skipping&amp;sp=EgQgAXAB</t>
        </is>
      </c>
    </row>
    <row r="15614" ht="25.5" customHeight="1">
      <c r="A15614" t="inlineStr">
        <is>
          <t>sipping cup</t>
        </is>
      </c>
      <c r="B15614" t="inlineStr">
        <is>
          <t>How to sip tea like a British</t>
        </is>
      </c>
      <c r="C15614"/>
      <c r="D15614"/>
      <c r="E15614" t="inlineStr">
        <is>
          <t>https://www.youtube.com/results?search_query=How+to+sip+tea+like+a+British&amp;sp=EgQgAXAB</t>
        </is>
      </c>
    </row>
    <row r="15615" ht="25.5" customHeight="1">
      <c r="A15615" t="inlineStr">
        <is>
          <t>sipping cup</t>
        </is>
      </c>
      <c r="B15615" t="inlineStr">
        <is>
          <t>How to enjoy a cup of coffee alone at home</t>
        </is>
      </c>
      <c r="C15615"/>
      <c r="D15615"/>
      <c r="E15615" t="inlineStr">
        <is>
          <t>https://www.youtube.com/results?search_query=How+to+enjoy+a+cup+of+coffee+alone+at+home&amp;sp=EgQgAXAB</t>
        </is>
      </c>
    </row>
    <row r="15616" ht="25.5" customHeight="1">
      <c r="A15616" t="inlineStr">
        <is>
          <t>sipping cup</t>
        </is>
      </c>
      <c r="B15616" t="inlineStr">
        <is>
          <t>Tutorial on drinking habits, the right way to sip a cup</t>
        </is>
      </c>
      <c r="C15616"/>
      <c r="D15616"/>
      <c r="E15616" t="inlineStr">
        <is>
          <t>https://www.youtube.com/results?search_query=Tutorial+on+drinking+habits, +the+right+way+to+sip+a+cup&amp;sp=EgQgAXAB</t>
        </is>
      </c>
    </row>
    <row r="15617" ht="25.5" customHeight="1">
      <c r="A15617" t="inlineStr">
        <is>
          <t>sipping cup</t>
        </is>
      </c>
      <c r="B15617" t="inlineStr">
        <is>
          <t>The art of sipping coffee, a barista's guide</t>
        </is>
      </c>
      <c r="C15617"/>
      <c r="D15617"/>
      <c r="E15617" t="inlineStr">
        <is>
          <t>https://www.youtube.com/results?search_query=The+art+of+sipping+coffee, +a+barista's+guide&amp;sp=EgQgAXAB</t>
        </is>
      </c>
    </row>
    <row r="15618" ht="25.5" customHeight="1">
      <c r="A15618" t="inlineStr">
        <is>
          <t>sipping cup</t>
        </is>
      </c>
      <c r="B15618" t="inlineStr">
        <is>
          <t>Day in the life of tea sommelier: how to sip tea</t>
        </is>
      </c>
      <c r="C15618"/>
      <c r="D15618"/>
      <c r="E15618" t="inlineStr">
        <is>
          <t>https://www.youtube.com/results?search_query=Day+in+the+life+of+tea+sommelier:+how+to+sip+tea&amp;sp=EgQgAXAB</t>
        </is>
      </c>
    </row>
    <row r="15619" ht="25.5" customHeight="1">
      <c r="A15619" t="inlineStr">
        <is>
          <t>sipping cup</t>
        </is>
      </c>
      <c r="B15619" t="inlineStr">
        <is>
          <t>Proper way to sip a cup of hot cocoa</t>
        </is>
      </c>
      <c r="C15619"/>
      <c r="D15619"/>
      <c r="E15619" t="inlineStr">
        <is>
          <t>https://www.youtube.com/results?search_query=Proper+way+to+sip+a+cup+of+hot+cocoa&amp;sp=EgQgAXAB</t>
        </is>
      </c>
    </row>
    <row r="15620" ht="25.5" customHeight="1">
      <c r="A15620" t="inlineStr">
        <is>
          <t>sipping cup</t>
        </is>
      </c>
      <c r="B15620" t="inlineStr">
        <is>
          <t>Understanding the culture of tea sipping in Japan</t>
        </is>
      </c>
      <c r="C15620"/>
      <c r="D15620"/>
      <c r="E15620" t="inlineStr">
        <is>
          <t>https://www.youtube.com/results?search_query=Understanding+the+culture+of+tea+sipping+in+Japan&amp;sp=EgQgAXAB</t>
        </is>
      </c>
    </row>
    <row r="15621" ht="25.5" customHeight="1">
      <c r="A15621" t="inlineStr">
        <is>
          <t>sipping cup</t>
        </is>
      </c>
      <c r="B15621" t="inlineStr">
        <is>
          <t>Best methods to sip a cup of espresso like an Italian</t>
        </is>
      </c>
      <c r="C15621"/>
      <c r="D15621"/>
      <c r="E15621" t="inlineStr">
        <is>
          <t>https://www.youtube.com/results?search_query=Best+methods+to+sip+a+cup+of+espresso+like+an+Italian&amp;sp=EgQgAXAB</t>
        </is>
      </c>
    </row>
    <row r="15622" ht="25.5" customHeight="1">
      <c r="A15622" t="inlineStr">
        <is>
          <t>sipping cup</t>
        </is>
      </c>
      <c r="B15622" t="inlineStr">
        <is>
          <t>Gift of Slowness, how to enjoy sipping a cup of tea</t>
        </is>
      </c>
      <c r="C15622"/>
      <c r="D15622"/>
      <c r="E15622" t="inlineStr">
        <is>
          <t>https://www.youtube.com/results?search_query=Gift+of+Slowness, +how+to+enjoy+sipping+a+cup+of+tea&amp;sp=EgQgAXAB</t>
        </is>
      </c>
    </row>
    <row r="15623" ht="25.5" customHeight="1">
      <c r="A15623" t="inlineStr">
        <is>
          <t>sipping cup</t>
        </is>
      </c>
      <c r="B15623" t="inlineStr">
        <is>
          <t>The science behind sipping a cup of coffee in space</t>
        </is>
      </c>
      <c r="C15623"/>
      <c r="D15623"/>
      <c r="E15623" t="inlineStr">
        <is>
          <t>https://www.youtube.com/results?search_query=The+science+behind+sipping+a+cup+of+coffee+in+space&amp;sp=EgQgAXAB</t>
        </is>
      </c>
    </row>
    <row r="15624" ht="25.5" customHeight="1">
      <c r="A15624" t="inlineStr">
        <is>
          <t>shuffling feet</t>
        </is>
      </c>
      <c r="B15624" t="inlineStr">
        <is>
          <t>How to stop shuffling feet when walking</t>
        </is>
      </c>
      <c r="C15624"/>
      <c r="D15624"/>
      <c r="E15624" t="inlineStr">
        <is>
          <t>https://www.youtube.com/results?search_query=How+to+stop+shuffling+feet+when+walking&amp;sp=EgQgAXAB</t>
        </is>
      </c>
    </row>
    <row r="15625" ht="25.5" customHeight="1">
      <c r="A15625" t="inlineStr">
        <is>
          <t>shuffling feet</t>
        </is>
      </c>
      <c r="B15625" t="inlineStr">
        <is>
          <t>Techniques to improve foot shuffling in parkour</t>
        </is>
      </c>
      <c r="C15625"/>
      <c r="D15625"/>
      <c r="E15625" t="inlineStr">
        <is>
          <t>https://www.youtube.com/results?search_query=Techniques+to+improve+foot+shuffling+in+parkour&amp;sp=EgQgAXAB</t>
        </is>
      </c>
    </row>
    <row r="15626" ht="25.5" customHeight="1">
      <c r="A15626" t="inlineStr">
        <is>
          <t>shuffling feet</t>
        </is>
      </c>
      <c r="B15626" t="inlineStr">
        <is>
          <t>Day in the life of a professional dancer  foot shuffling</t>
        </is>
      </c>
      <c r="C15626"/>
      <c r="D15626"/>
      <c r="E15626" t="inlineStr">
        <is>
          <t>https://www.youtube.com/results?search_query=Day+in+the+life+of+a+professional+dancer++foot+shuffling&amp;sp=EgQgAXAB</t>
        </is>
      </c>
    </row>
    <row r="15627" ht="25.5" customHeight="1">
      <c r="A15627" t="inlineStr">
        <is>
          <t>shuffling feet</t>
        </is>
      </c>
      <c r="B15627" t="inlineStr">
        <is>
          <t>Foot shuffling exercises for agility training</t>
        </is>
      </c>
      <c r="C15627"/>
      <c r="D15627"/>
      <c r="E15627" t="inlineStr">
        <is>
          <t>https://www.youtube.com/results?search_query=Foot+shuffling+exercises+for+agility+training&amp;sp=EgQgAXAB</t>
        </is>
      </c>
    </row>
    <row r="15628" ht="25.5" customHeight="1">
      <c r="A15628" t="inlineStr">
        <is>
          <t>shuffling feet</t>
        </is>
      </c>
      <c r="B15628" t="inlineStr">
        <is>
          <t>Correct method to shuffle feet in boxing</t>
        </is>
      </c>
      <c r="C15628"/>
      <c r="D15628"/>
      <c r="E15628" t="inlineStr">
        <is>
          <t>https://www.youtube.com/results?search_query=Correct+method+to+shuffle+feet+in+boxing&amp;sp=EgQgAXAB</t>
        </is>
      </c>
    </row>
    <row r="15629" ht="25.5" customHeight="1">
      <c r="A15629" t="inlineStr">
        <is>
          <t>shuffling feet</t>
        </is>
      </c>
      <c r="B15629" t="inlineStr">
        <is>
          <t>How to shuffle dance for beginners</t>
        </is>
      </c>
      <c r="C15629"/>
      <c r="D15629"/>
      <c r="E15629" t="inlineStr">
        <is>
          <t>https://www.youtube.com/results?search_query=How+to+shuffle+dance+for+beginners&amp;sp=EgQgAXAB</t>
        </is>
      </c>
    </row>
    <row r="15630" ht="25.5" customHeight="1">
      <c r="A15630" t="inlineStr">
        <is>
          <t>shuffling feet</t>
        </is>
      </c>
      <c r="B15630" t="inlineStr">
        <is>
          <t>Foot shuffling sounds for ASMR</t>
        </is>
      </c>
      <c r="C15630"/>
      <c r="D15630"/>
      <c r="E15630" t="inlineStr">
        <is>
          <t>https://www.youtube.com/results?search_query=Foot+shuffling+sounds+for+ASMR&amp;sp=EgQgAXAB</t>
        </is>
      </c>
    </row>
    <row r="15631" ht="25.5" customHeight="1">
      <c r="A15631" t="inlineStr">
        <is>
          <t>shuffling feet</t>
        </is>
      </c>
      <c r="B15631" t="inlineStr">
        <is>
          <t>Tips to fix shuffling feet for seniors</t>
        </is>
      </c>
      <c r="C15631"/>
      <c r="D15631"/>
      <c r="E15631" t="inlineStr">
        <is>
          <t>https://www.youtube.com/results?search_query=Tips+to+fix+shuffling+feet+for+seniors&amp;sp=EgQgAXAB</t>
        </is>
      </c>
    </row>
    <row r="15632" ht="25.5" customHeight="1">
      <c r="A15632" t="inlineStr">
        <is>
          <t>shuffling feet</t>
        </is>
      </c>
      <c r="B15632" t="inlineStr">
        <is>
          <t>Foot shuffling techniques used in soccer</t>
        </is>
      </c>
      <c r="C15632"/>
      <c r="D15632"/>
      <c r="E15632" t="inlineStr">
        <is>
          <t>https://www.youtube.com/results?search_query=Foot+shuffling+techniques+used+in+soccer&amp;sp=EgQgAXAB</t>
        </is>
      </c>
    </row>
    <row r="15633" ht="25.5" customHeight="1">
      <c r="A15633" t="inlineStr">
        <is>
          <t>shuffling feet</t>
        </is>
      </c>
      <c r="B15633" t="inlineStr">
        <is>
          <t>How to improve foot shuffling in basketball</t>
        </is>
      </c>
      <c r="C15633"/>
      <c r="D15633"/>
      <c r="E15633" t="inlineStr">
        <is>
          <t>https://www.youtube.com/results?search_query=How+to+improve+foot+shuffling+in+basketball&amp;sp=EgQgAXAB</t>
        </is>
      </c>
    </row>
    <row r="15634" ht="25.5" customHeight="1">
      <c r="A15634" t="inlineStr">
        <is>
          <t>sticking tongue out</t>
        </is>
      </c>
      <c r="B15634" t="inlineStr">
        <is>
          <t>How to stick out your tongue properly</t>
        </is>
      </c>
      <c r="C15634"/>
      <c r="D15634"/>
      <c r="E15634" t="inlineStr">
        <is>
          <t>https://www.youtube.com/results?search_query=How+to+stick+out+your+tongue+properly&amp;sp=EgQgAXAB</t>
        </is>
      </c>
    </row>
    <row r="15635" ht="25.5" customHeight="1">
      <c r="A15635" t="inlineStr">
        <is>
          <t>sticking tongue out</t>
        </is>
      </c>
      <c r="B15635" t="inlineStr">
        <is>
          <t>Exercises for sticking out your tongue</t>
        </is>
      </c>
      <c r="C15635"/>
      <c r="D15635"/>
      <c r="E15635" t="inlineStr">
        <is>
          <t>https://www.youtube.com/results?search_query=Exercises+for+sticking+out+your+tongue&amp;sp=EgQgAXAB</t>
        </is>
      </c>
    </row>
    <row r="15636" ht="25.5" customHeight="1">
      <c r="A15636" t="inlineStr">
        <is>
          <t>sticking tongue out</t>
        </is>
      </c>
      <c r="B15636" t="inlineStr">
        <is>
          <t>Cultural significance of sticking tongue out</t>
        </is>
      </c>
      <c r="C15636"/>
      <c r="D15636"/>
      <c r="E15636" t="inlineStr">
        <is>
          <t>https://www.youtube.com/results?search_query=Cultural+significance+of+sticking+tongue+out&amp;sp=EgQgAXAB</t>
        </is>
      </c>
    </row>
    <row r="15637" ht="25.5" customHeight="1">
      <c r="A15637" t="inlineStr">
        <is>
          <t>sticking tongue out</t>
        </is>
      </c>
      <c r="B15637" t="inlineStr">
        <is>
          <t>Day in the life of a tongue muscle coach</t>
        </is>
      </c>
      <c r="C15637"/>
      <c r="D15637"/>
      <c r="E15637" t="inlineStr">
        <is>
          <t>https://www.youtube.com/results?search_query=Day+in+the+life+of+a+tongue+muscle+coach&amp;sp=EgQgAXAB</t>
        </is>
      </c>
    </row>
    <row r="15638" ht="25.5" customHeight="1">
      <c r="A15638" t="inlineStr">
        <is>
          <t>sticking tongue out</t>
        </is>
      </c>
      <c r="B15638" t="inlineStr">
        <is>
          <t>Tongue sticking reflex in infants</t>
        </is>
      </c>
      <c r="C15638"/>
      <c r="D15638"/>
      <c r="E15638" t="inlineStr">
        <is>
          <t>https://www.youtube.com/results?search_query=Tongue+sticking+reflex+in+infants&amp;sp=EgQgAXAB</t>
        </is>
      </c>
    </row>
    <row r="15639" ht="25.5" customHeight="1">
      <c r="A15639" t="inlineStr">
        <is>
          <t>sticking tongue out</t>
        </is>
      </c>
      <c r="B15639" t="inlineStr">
        <is>
          <t>Sticking tongue out as a sign of concentration</t>
        </is>
      </c>
      <c r="C15639"/>
      <c r="D15639"/>
      <c r="E15639" t="inlineStr">
        <is>
          <t>https://www.youtube.com/results?search_query=Sticking+tongue+out+as+a+sign+of+concentration&amp;sp=EgQgAXAB</t>
        </is>
      </c>
    </row>
    <row r="15640" ht="25.5" customHeight="1">
      <c r="A15640" t="inlineStr">
        <is>
          <t>sticking tongue out</t>
        </is>
      </c>
      <c r="B15640" t="inlineStr">
        <is>
          <t>Health risks associated with sticking tongue out</t>
        </is>
      </c>
      <c r="C15640"/>
      <c r="D15640"/>
      <c r="E15640" t="inlineStr">
        <is>
          <t>https://www.youtube.com/results?search_query=Health+risks+associated+with+sticking+tongue+out&amp;sp=EgQgAXAB</t>
        </is>
      </c>
    </row>
    <row r="15641" ht="25.5" customHeight="1">
      <c r="A15641" t="inlineStr">
        <is>
          <t>sticking tongue out</t>
        </is>
      </c>
      <c r="B15641" t="inlineStr">
        <is>
          <t>Tongue sticking out  symbolic gestures in anthropology</t>
        </is>
      </c>
      <c r="C15641"/>
      <c r="D15641"/>
      <c r="E15641" t="inlineStr">
        <is>
          <t>https://www.youtube.com/results?search_query=Tongue+sticking+out++symbolic+gestures+in+anthropology&amp;sp=EgQgAXAB</t>
        </is>
      </c>
    </row>
    <row r="15642" ht="25.5" customHeight="1">
      <c r="A15642" t="inlineStr">
        <is>
          <t>sticking tongue out</t>
        </is>
      </c>
      <c r="B15642" t="inlineStr">
        <is>
          <t>Funny compilations of animals sticking out their tongues</t>
        </is>
      </c>
      <c r="C15642"/>
      <c r="D15642"/>
      <c r="E15642" t="inlineStr">
        <is>
          <t>https://www.youtube.com/results?search_query=Funny+compilations+of+animals+sticking+out+their+tongues&amp;sp=EgQgAXAB</t>
        </is>
      </c>
    </row>
    <row r="15643" ht="25.5" customHeight="1">
      <c r="A15643" t="inlineStr">
        <is>
          <t>sticking tongue out</t>
        </is>
      </c>
      <c r="B15643" t="inlineStr">
        <is>
          <t>Psychology behind sticking tongue out while focusing</t>
        </is>
      </c>
      <c r="C15643"/>
      <c r="D15643"/>
      <c r="E15643" t="inlineStr">
        <is>
          <t>https://www.youtube.com/results?search_query=Psychology+behind+sticking+tongue+out+while+focusing&amp;sp=EgQgAXAB</t>
        </is>
      </c>
    </row>
    <row r="15644" ht="25.5" customHeight="1">
      <c r="A15644" t="inlineStr">
        <is>
          <t>pan frying</t>
        </is>
      </c>
      <c r="B15644" t="inlineStr">
        <is>
          <t>How to pan fry steak perfectly</t>
        </is>
      </c>
      <c r="C15644"/>
      <c r="D15644"/>
      <c r="E15644" t="inlineStr">
        <is>
          <t>https://www.youtube.com/results?search_query=How+to+pan+fry+steak+perfectly&amp;sp=EgQgAXAB</t>
        </is>
      </c>
    </row>
    <row r="15645" ht="25.5" customHeight="1">
      <c r="A15645" t="inlineStr">
        <is>
          <t>pan frying</t>
        </is>
      </c>
      <c r="B15645" t="inlineStr">
        <is>
          <t>Basics of pan frying food</t>
        </is>
      </c>
      <c r="C15645"/>
      <c r="D15645"/>
      <c r="E15645" t="inlineStr">
        <is>
          <t>https://www.youtube.com/results?search_query=Basics+of+pan+frying+food&amp;sp=EgQgAXAB</t>
        </is>
      </c>
    </row>
    <row r="15646" ht="25.5" customHeight="1">
      <c r="A15646" t="inlineStr">
        <is>
          <t>pan frying</t>
        </is>
      </c>
      <c r="B15646" t="inlineStr">
        <is>
          <t>Pan frying techniques for beginners</t>
        </is>
      </c>
      <c r="C15646"/>
      <c r="D15646"/>
      <c r="E15646" t="inlineStr">
        <is>
          <t>https://www.youtube.com/results?search_query=Pan+frying+techniques+for+beginners&amp;sp=EgQgAXAB</t>
        </is>
      </c>
    </row>
    <row r="15647" ht="25.5" customHeight="1">
      <c r="A15647" t="inlineStr">
        <is>
          <t>pan frying</t>
        </is>
      </c>
      <c r="B15647" t="inlineStr">
        <is>
          <t>Top 10 tips for successful pan frying</t>
        </is>
      </c>
      <c r="C15647"/>
      <c r="D15647"/>
      <c r="E15647" t="inlineStr">
        <is>
          <t>https://www.youtube.com/results?search_query=Top+10+tips+for+successful+pan+frying&amp;sp=EgQgAXAB</t>
        </is>
      </c>
    </row>
    <row r="15648" ht="25.5" customHeight="1">
      <c r="A15648" t="inlineStr">
        <is>
          <t>pan frying</t>
        </is>
      </c>
      <c r="B15648" t="inlineStr">
        <is>
          <t>Day in the life of a chef: pan frying techniques</t>
        </is>
      </c>
      <c r="C15648"/>
      <c r="D15648"/>
      <c r="E15648" t="inlineStr">
        <is>
          <t>https://www.youtube.com/results?search_query=Day+in+the+life+of+a+chef:+pan+frying+techniques&amp;sp=EgQgAXAB</t>
        </is>
      </c>
    </row>
    <row r="15649" ht="25.5" customHeight="1">
      <c r="A15649" t="inlineStr">
        <is>
          <t>pan frying</t>
        </is>
      </c>
      <c r="B15649" t="inlineStr">
        <is>
          <t>Learn to pan fry like a pro</t>
        </is>
      </c>
      <c r="C15649"/>
      <c r="D15649"/>
      <c r="E15649" t="inlineStr">
        <is>
          <t>https://www.youtube.com/results?search_query=Learn+to+pan+fry+like+a+pro&amp;sp=EgQgAXAB</t>
        </is>
      </c>
    </row>
    <row r="15650" ht="25.5" customHeight="1">
      <c r="A15650" t="inlineStr">
        <is>
          <t>pan frying</t>
        </is>
      </c>
      <c r="B15650" t="inlineStr">
        <is>
          <t>How to pan fry fish without it sticking</t>
        </is>
      </c>
      <c r="C15650"/>
      <c r="D15650"/>
      <c r="E15650" t="inlineStr">
        <is>
          <t>https://www.youtube.com/results?search_query=How+to+pan+fry+fish+without+it+sticking&amp;sp=EgQgAXAB</t>
        </is>
      </c>
    </row>
    <row r="15651" ht="25.5" customHeight="1">
      <c r="A15651" t="inlineStr">
        <is>
          <t>pan frying</t>
        </is>
      </c>
      <c r="B15651" t="inlineStr">
        <is>
          <t>Master the art of pan frying chicken</t>
        </is>
      </c>
      <c r="C15651"/>
      <c r="D15651"/>
      <c r="E15651" t="inlineStr">
        <is>
          <t>https://www.youtube.com/results?search_query=Master+the+art+of+pan+frying+chicken&amp;sp=EgQgAXAB</t>
        </is>
      </c>
    </row>
    <row r="15652" ht="25.5" customHeight="1">
      <c r="A15652" t="inlineStr">
        <is>
          <t>pan frying</t>
        </is>
      </c>
      <c r="B15652" t="inlineStr">
        <is>
          <t>Pan frying vs deep frying: What's the difference?</t>
        </is>
      </c>
      <c r="C15652"/>
      <c r="D15652"/>
      <c r="E15652" t="inlineStr">
        <is>
          <t>https://www.youtube.com/results?search_query=Pan+frying+vs+deep+frying:+What's+the+difference?&amp;sp=EgQgAXAB</t>
        </is>
      </c>
    </row>
    <row r="15653" ht="25.5" customHeight="1">
      <c r="A15653" t="inlineStr">
        <is>
          <t>pan frying</t>
        </is>
      </c>
      <c r="B15653" t="inlineStr">
        <is>
          <t>Healthy pan frying recipes for dinner</t>
        </is>
      </c>
      <c r="C15653"/>
      <c r="D15653"/>
      <c r="E15653" t="inlineStr">
        <is>
          <t>https://www.youtube.com/results?search_query=Healthy+pan+frying+recipes+for+dinner&amp;sp=EgQgAXAB</t>
        </is>
      </c>
    </row>
    <row r="15654" ht="25.5" customHeight="1">
      <c r="A15654" t="inlineStr">
        <is>
          <t>frying</t>
        </is>
      </c>
      <c r="B15654" t="inlineStr">
        <is>
          <t>How to properly fry food</t>
        </is>
      </c>
      <c r="C15654"/>
      <c r="D15654"/>
      <c r="E15654" t="inlineStr">
        <is>
          <t>https://www.youtube.com/results?search_query=How+to+properly+fry+food&amp;sp=EgQgAXAB</t>
        </is>
      </c>
    </row>
    <row r="15655" ht="25.5" customHeight="1">
      <c r="A15655" t="inlineStr">
        <is>
          <t>frying</t>
        </is>
      </c>
      <c r="B15655" t="inlineStr">
        <is>
          <t>Tips for frying without making a mess</t>
        </is>
      </c>
      <c r="C15655"/>
      <c r="D15655"/>
      <c r="E15655" t="inlineStr">
        <is>
          <t>https://www.youtube.com/results?search_query=Tips+for+frying+without+making+a+mess&amp;sp=EgQgAXAB</t>
        </is>
      </c>
    </row>
    <row r="15656" ht="25.5" customHeight="1">
      <c r="A15656" t="inlineStr">
        <is>
          <t>frying</t>
        </is>
      </c>
      <c r="B15656" t="inlineStr">
        <is>
          <t>Day in the life of a chef frying various dishes</t>
        </is>
      </c>
      <c r="C15656"/>
      <c r="D15656"/>
      <c r="E15656" t="inlineStr">
        <is>
          <t>https://www.youtube.com/results?search_query=Day+in+the+life+of+a+chef+frying+various+dishes&amp;sp=EgQgAXAB</t>
        </is>
      </c>
    </row>
    <row r="15657" ht="25.5" customHeight="1">
      <c r="A15657" t="inlineStr">
        <is>
          <t>frying</t>
        </is>
      </c>
      <c r="B15657" t="inlineStr">
        <is>
          <t>Different food frying techniques</t>
        </is>
      </c>
      <c r="C15657"/>
      <c r="D15657"/>
      <c r="E15657" t="inlineStr">
        <is>
          <t>https://www.youtube.com/results?search_query=Different+food+frying+techniques&amp;sp=EgQgAXAB</t>
        </is>
      </c>
    </row>
    <row r="15658" ht="25.5" customHeight="1">
      <c r="A15658" t="inlineStr">
        <is>
          <t>frying</t>
        </is>
      </c>
      <c r="B15658" t="inlineStr">
        <is>
          <t>Frying basics for beginners</t>
        </is>
      </c>
      <c r="C15658"/>
      <c r="D15658"/>
      <c r="E15658" t="inlineStr">
        <is>
          <t>https://www.youtube.com/results?search_query=Frying+basics+for+beginners&amp;sp=EgQgAXAB</t>
        </is>
      </c>
    </row>
    <row r="15659" ht="25.5" customHeight="1">
      <c r="A15659" t="inlineStr">
        <is>
          <t>frying</t>
        </is>
      </c>
      <c r="B15659" t="inlineStr">
        <is>
          <t>Mastering the art of frying food</t>
        </is>
      </c>
      <c r="C15659"/>
      <c r="D15659"/>
      <c r="E15659" t="inlineStr">
        <is>
          <t>https://www.youtube.com/results?search_query=Mastering+the+art+of+frying+food&amp;sp=EgQgAXAB</t>
        </is>
      </c>
    </row>
    <row r="15660" ht="25.5" customHeight="1">
      <c r="A15660" t="inlineStr">
        <is>
          <t>frying</t>
        </is>
      </c>
      <c r="B15660" t="inlineStr">
        <is>
          <t>Do's and Don'ts while frying</t>
        </is>
      </c>
      <c r="C15660"/>
      <c r="D15660"/>
      <c r="E15660" t="inlineStr">
        <is>
          <t>https://www.youtube.com/results?search_query=Do's+and+Don'ts+while+frying&amp;sp=EgQgAXAB</t>
        </is>
      </c>
    </row>
    <row r="15661" ht="25.5" customHeight="1">
      <c r="A15661" t="inlineStr">
        <is>
          <t>frying</t>
        </is>
      </c>
      <c r="B15661" t="inlineStr">
        <is>
          <t>How to avoid over frying food</t>
        </is>
      </c>
      <c r="C15661"/>
      <c r="D15661"/>
      <c r="E15661" t="inlineStr">
        <is>
          <t>https://www.youtube.com/results?search_query=How+to+avoid+over+frying+food&amp;sp=EgQgAXAB</t>
        </is>
      </c>
    </row>
    <row r="15662" ht="25.5" customHeight="1">
      <c r="A15662" t="inlineStr">
        <is>
          <t>frying</t>
        </is>
      </c>
      <c r="B15662" t="inlineStr">
        <is>
          <t>Frying healthy recipes at home</t>
        </is>
      </c>
      <c r="C15662"/>
      <c r="D15662"/>
      <c r="E15662" t="inlineStr">
        <is>
          <t>https://www.youtube.com/results?search_query=Frying+healthy+recipes+at+home&amp;sp=EgQgAXAB</t>
        </is>
      </c>
    </row>
    <row r="15663" ht="25.5" customHeight="1">
      <c r="A15663" t="inlineStr">
        <is>
          <t>frying</t>
        </is>
      </c>
      <c r="B15663" t="inlineStr">
        <is>
          <t>How to fry without oil</t>
        </is>
      </c>
      <c r="C15663"/>
      <c r="D15663"/>
      <c r="E15663" t="inlineStr">
        <is>
          <t>https://www.youtube.com/results?search_query=How+to+fry+without+oil&amp;sp=EgQgAXAB</t>
        </is>
      </c>
    </row>
    <row r="15664" ht="25.5" customHeight="1">
      <c r="A15664" t="inlineStr">
        <is>
          <t>grinding meat</t>
        </is>
      </c>
      <c r="B15664" t="inlineStr">
        <is>
          <t>How to grind meat at home</t>
        </is>
      </c>
      <c r="C15664"/>
      <c r="D15664"/>
      <c r="E15664" t="inlineStr">
        <is>
          <t>https://www.youtube.com/results?search_query=How+to+grind+meat+at+home&amp;sp=EgQgAXAB</t>
        </is>
      </c>
    </row>
    <row r="15665" ht="25.5" customHeight="1">
      <c r="A15665" t="inlineStr">
        <is>
          <t>grinding meat</t>
        </is>
      </c>
      <c r="B15665" t="inlineStr">
        <is>
          <t>Best tools for grinding meat</t>
        </is>
      </c>
      <c r="C15665"/>
      <c r="D15665"/>
      <c r="E15665" t="inlineStr">
        <is>
          <t>https://www.youtube.com/results?search_query=Best+tools+for+grinding+meat&amp;sp=EgQgAXAB</t>
        </is>
      </c>
    </row>
    <row r="15666" ht="25.5" customHeight="1">
      <c r="A15666" t="inlineStr">
        <is>
          <t>grinding meat</t>
        </is>
      </c>
      <c r="B15666" t="inlineStr">
        <is>
          <t>DIY meat grinding tutorial</t>
        </is>
      </c>
      <c r="C15666"/>
      <c r="D15666"/>
      <c r="E15666" t="inlineStr">
        <is>
          <t>https://www.youtube.com/results?search_query=DIY+meat+grinding+tutorial&amp;sp=EgQgAXAB</t>
        </is>
      </c>
    </row>
    <row r="15667" ht="25.5" customHeight="1">
      <c r="A15667" t="inlineStr">
        <is>
          <t>grinding meat</t>
        </is>
      </c>
      <c r="B15667" t="inlineStr">
        <is>
          <t>Kitchen hacks: grinding meat easily</t>
        </is>
      </c>
      <c r="C15667"/>
      <c r="D15667"/>
      <c r="E15667" t="inlineStr">
        <is>
          <t>https://www.youtube.com/results?search_query=Kitchen+hacks:+grinding+meat+easily&amp;sp=EgQgAXAB</t>
        </is>
      </c>
    </row>
    <row r="15668" ht="25.5" customHeight="1">
      <c r="A15668" t="inlineStr">
        <is>
          <t>grinding meat</t>
        </is>
      </c>
      <c r="B15668" t="inlineStr">
        <is>
          <t>Day in the life of a butcher: grinding meat</t>
        </is>
      </c>
      <c r="C15668"/>
      <c r="D15668"/>
      <c r="E15668" t="inlineStr">
        <is>
          <t>https://www.youtube.com/results?search_query=Day+in+the+life+of+a+butcher:+grinding+meat&amp;sp=EgQgAXAB</t>
        </is>
      </c>
    </row>
    <row r="15669" ht="25.5" customHeight="1">
      <c r="A15669" t="inlineStr">
        <is>
          <t>grinding meat</t>
        </is>
      </c>
      <c r="B15669" t="inlineStr">
        <is>
          <t>How to safely grind meat at home</t>
        </is>
      </c>
      <c r="C15669"/>
      <c r="D15669"/>
      <c r="E15669" t="inlineStr">
        <is>
          <t>https://www.youtube.com/results?search_query=How+to+safely+grind+meat+at+home&amp;sp=EgQgAXAB</t>
        </is>
      </c>
    </row>
    <row r="15670" ht="25.5" customHeight="1">
      <c r="A15670" t="inlineStr">
        <is>
          <t>grinding meat</t>
        </is>
      </c>
      <c r="B15670" t="inlineStr">
        <is>
          <t>Process of grinding meat for homemade burgers</t>
        </is>
      </c>
      <c r="C15670"/>
      <c r="D15670"/>
      <c r="E15670" t="inlineStr">
        <is>
          <t>https://www.youtube.com/results?search_query=Process+of+grinding+meat+for+homemade+burgers&amp;sp=EgQgAXAB</t>
        </is>
      </c>
    </row>
    <row r="15671" ht="25.5" customHeight="1">
      <c r="A15671" t="inlineStr">
        <is>
          <t>grinding meat</t>
        </is>
      </c>
      <c r="B15671" t="inlineStr">
        <is>
          <t>Tips for grinding meat for sausages</t>
        </is>
      </c>
      <c r="C15671"/>
      <c r="D15671"/>
      <c r="E15671" t="inlineStr">
        <is>
          <t>https://www.youtube.com/results?search_query=Tips+for+grinding+meat+for+sausages&amp;sp=EgQgAXAB</t>
        </is>
      </c>
    </row>
    <row r="15672" ht="25.5" customHeight="1">
      <c r="A15672" t="inlineStr">
        <is>
          <t>grinding meat</t>
        </is>
      </c>
      <c r="B15672" t="inlineStr">
        <is>
          <t>Step by step guide for grinding your own meat</t>
        </is>
      </c>
      <c r="C15672"/>
      <c r="D15672"/>
      <c r="E15672" t="inlineStr">
        <is>
          <t>https://www.youtube.com/results?search_query=Step+by+step+guide+for+grinding+your+own+meat&amp;sp=EgQgAXAB</t>
        </is>
      </c>
    </row>
    <row r="15673" ht="25.5" customHeight="1">
      <c r="A15673" t="inlineStr">
        <is>
          <t>grinding meat</t>
        </is>
      </c>
      <c r="B15673" t="inlineStr">
        <is>
          <t>Choosing the right meat for grinding tutorial</t>
        </is>
      </c>
      <c r="C15673"/>
      <c r="D15673"/>
      <c r="E15673" t="inlineStr">
        <is>
          <t>https://www.youtube.com/results?search_query=Choosing+the+right+meat+for+grinding+tutorial&amp;sp=EgQgAXAB</t>
        </is>
      </c>
    </row>
    <row r="15674" ht="25.5" customHeight="1">
      <c r="A15674" t="inlineStr">
        <is>
          <t>running on treadmill</t>
        </is>
      </c>
      <c r="B15674" t="inlineStr">
        <is>
          <t>How to start running on a treadmill for beginners</t>
        </is>
      </c>
      <c r="C15674"/>
      <c r="D15674"/>
      <c r="E15674" t="inlineStr">
        <is>
          <t>https://www.youtube.com/results?search_query=How+to+start+running+on+a+treadmill+for+beginners&amp;sp=EgQgAXAB</t>
        </is>
      </c>
    </row>
    <row r="15675" ht="25.5" customHeight="1">
      <c r="A15675" t="inlineStr">
        <is>
          <t>running on treadmill</t>
        </is>
      </c>
      <c r="B15675" t="inlineStr">
        <is>
          <t>Benefits of daily running on a treadmill</t>
        </is>
      </c>
      <c r="C15675"/>
      <c r="D15675"/>
      <c r="E15675" t="inlineStr">
        <is>
          <t>https://www.youtube.com/results?search_query=Benefits+of+daily+running+on+a+treadmill&amp;sp=EgQgAXAB</t>
        </is>
      </c>
    </row>
    <row r="15676" ht="25.5" customHeight="1">
      <c r="A15676" t="inlineStr">
        <is>
          <t>running on treadmill</t>
        </is>
      </c>
      <c r="B15676" t="inlineStr">
        <is>
          <t>Day in the life of a marathon runner treadmill training</t>
        </is>
      </c>
      <c r="C15676"/>
      <c r="D15676"/>
      <c r="E15676" t="inlineStr">
        <is>
          <t>https://www.youtube.com/results?search_query=Day+in+the+life+of+a+marathon+runner+treadmill+training&amp;sp=EgQgAXAB</t>
        </is>
      </c>
    </row>
    <row r="15677" ht="25.5" customHeight="1">
      <c r="A15677" t="inlineStr">
        <is>
          <t>running on treadmill</t>
        </is>
      </c>
      <c r="B15677" t="inlineStr">
        <is>
          <t>30minute treadmill workout for fat burning</t>
        </is>
      </c>
      <c r="C15677"/>
      <c r="D15677"/>
      <c r="E15677" t="inlineStr">
        <is>
          <t>https://www.youtube.com/results?search_query=30minute+treadmill+workout+for+fat+burning&amp;sp=EgQgAXAB</t>
        </is>
      </c>
    </row>
    <row r="15678" ht="25.5" customHeight="1">
      <c r="A15678" t="inlineStr">
        <is>
          <t>running on treadmill</t>
        </is>
      </c>
      <c r="B15678" t="inlineStr">
        <is>
          <t>Increasing speed and stamina with treadmill running</t>
        </is>
      </c>
      <c r="C15678"/>
      <c r="D15678"/>
      <c r="E15678" t="inlineStr">
        <is>
          <t>https://www.youtube.com/results?search_query=Increasing+speed+and+stamina+with+treadmill+running&amp;sp=EgQgAXAB</t>
        </is>
      </c>
    </row>
    <row r="15679" ht="25.5" customHeight="1">
      <c r="A15679" t="inlineStr">
        <is>
          <t>running on treadmill</t>
        </is>
      </c>
      <c r="B15679" t="inlineStr">
        <is>
          <t>How to use incline on treadmill for running</t>
        </is>
      </c>
      <c r="C15679"/>
      <c r="D15679"/>
      <c r="E15679" t="inlineStr">
        <is>
          <t>https://www.youtube.com/results?search_query=How+to+use+incline+on+treadmill+for+running&amp;sp=EgQgAXAB</t>
        </is>
      </c>
    </row>
    <row r="15680" ht="25.5" customHeight="1">
      <c r="A15680" t="inlineStr">
        <is>
          <t>running on treadmill</t>
        </is>
      </c>
      <c r="B15680" t="inlineStr">
        <is>
          <t>Correct form for running on a treadmill</t>
        </is>
      </c>
      <c r="C15680"/>
      <c r="D15680"/>
      <c r="E15680" t="inlineStr">
        <is>
          <t>https://www.youtube.com/results?search_query=Correct+form+for+running+on+a+treadmill&amp;sp=EgQgAXAB</t>
        </is>
      </c>
    </row>
    <row r="15681" ht="25.5" customHeight="1">
      <c r="A15681" t="inlineStr">
        <is>
          <t>running on treadmill</t>
        </is>
      </c>
      <c r="B15681" t="inlineStr">
        <is>
          <t>Interval running workout on treadmill</t>
        </is>
      </c>
      <c r="C15681"/>
      <c r="D15681"/>
      <c r="E15681" t="inlineStr">
        <is>
          <t>https://www.youtube.com/results?search_query=Interval+running+workout+on+treadmill&amp;sp=EgQgAXAB</t>
        </is>
      </c>
    </row>
    <row r="15682" ht="25.5" customHeight="1">
      <c r="A15682" t="inlineStr">
        <is>
          <t>running on treadmill</t>
        </is>
      </c>
      <c r="B15682" t="inlineStr">
        <is>
          <t>Comparison of running on treadmill vs outdoor running</t>
        </is>
      </c>
      <c r="C15682"/>
      <c r="D15682"/>
      <c r="E15682" t="inlineStr">
        <is>
          <t>https://www.youtube.com/results?search_query=Comparison+of+running+on+treadmill+vs+outdoor+running&amp;sp=EgQgAXAB</t>
        </is>
      </c>
    </row>
    <row r="15683" ht="25.5" customHeight="1">
      <c r="A15683" t="inlineStr">
        <is>
          <t>running on treadmill</t>
        </is>
      </c>
      <c r="B15683" t="inlineStr">
        <is>
          <t>Preventing common injuries when running on a treadmill</t>
        </is>
      </c>
      <c r="C15683"/>
      <c r="D15683"/>
      <c r="E15683" t="inlineStr">
        <is>
          <t>https://www.youtube.com/results?search_query=Preventing+common+injuries+when+running+on+a+treadmill&amp;sp=EgQgAXAB</t>
        </is>
      </c>
    </row>
    <row r="15684" ht="25.5" customHeight="1">
      <c r="A15684" t="inlineStr">
        <is>
          <t>riding snow blower</t>
        </is>
      </c>
      <c r="B15684" t="inlineStr">
        <is>
          <t>How to ride a snow blower safely</t>
        </is>
      </c>
      <c r="C15684"/>
      <c r="D15684"/>
      <c r="E15684" t="inlineStr">
        <is>
          <t>https://www.youtube.com/results?search_query=How+to+ride+a+snow+blower+safely&amp;sp=EgQgAXAB</t>
        </is>
      </c>
    </row>
    <row r="15685" ht="25.5" customHeight="1">
      <c r="A15685" t="inlineStr">
        <is>
          <t>riding snow blower</t>
        </is>
      </c>
      <c r="B15685" t="inlineStr">
        <is>
          <t>Snow blower riding tutorial for beginners</t>
        </is>
      </c>
      <c r="C15685"/>
      <c r="D15685"/>
      <c r="E15685" t="inlineStr">
        <is>
          <t>https://www.youtube.com/results?search_query=Snow+blower+riding+tutorial+for+beginners&amp;sp=EgQgAXAB</t>
        </is>
      </c>
    </row>
    <row r="15686" ht="25.5" customHeight="1">
      <c r="A15686" t="inlineStr">
        <is>
          <t>riding snow blower</t>
        </is>
      </c>
      <c r="B15686" t="inlineStr">
        <is>
          <t>Best practices for riding snow blowers</t>
        </is>
      </c>
      <c r="C15686"/>
      <c r="D15686"/>
      <c r="E15686" t="inlineStr">
        <is>
          <t>https://www.youtube.com/results?search_query=Best+practices+for+riding+snow+blowers&amp;sp=EgQgAXAB</t>
        </is>
      </c>
    </row>
    <row r="15687" ht="25.5" customHeight="1">
      <c r="A15687" t="inlineStr">
        <is>
          <t>riding snow blower</t>
        </is>
      </c>
      <c r="B15687" t="inlineStr">
        <is>
          <t>Day in the life of a snow blower rider</t>
        </is>
      </c>
      <c r="C15687"/>
      <c r="D15687"/>
      <c r="E15687" t="inlineStr">
        <is>
          <t>https://www.youtube.com/results?search_query=Day+in+the+life+of+a+snow+blower+rider&amp;sp=EgQgAXAB</t>
        </is>
      </c>
    </row>
    <row r="15688" ht="25.5" customHeight="1">
      <c r="A15688" t="inlineStr">
        <is>
          <t>riding snow blower</t>
        </is>
      </c>
      <c r="B15688" t="inlineStr">
        <is>
          <t>Riding snow blower techniques and strategies</t>
        </is>
      </c>
      <c r="C15688"/>
      <c r="D15688"/>
      <c r="E15688" t="inlineStr">
        <is>
          <t>https://www.youtube.com/results?search_query=Riding+snow+blower+techniques+and+strategies&amp;sp=EgQgAXAB</t>
        </is>
      </c>
    </row>
    <row r="15689" ht="25.5" customHeight="1">
      <c r="A15689" t="inlineStr">
        <is>
          <t>riding snow blower</t>
        </is>
      </c>
      <c r="B15689" t="inlineStr">
        <is>
          <t>Riding snow blower maintenance and care</t>
        </is>
      </c>
      <c r="C15689"/>
      <c r="D15689"/>
      <c r="E15689" t="inlineStr">
        <is>
          <t>https://www.youtube.com/results?search_query=Riding+snow+blower+maintenance+and+care&amp;sp=EgQgAXAB</t>
        </is>
      </c>
    </row>
    <row r="15690" ht="25.5" customHeight="1">
      <c r="A15690" t="inlineStr">
        <is>
          <t>riding snow blower</t>
        </is>
      </c>
      <c r="B15690" t="inlineStr">
        <is>
          <t>How to ride snow blower in deep snow</t>
        </is>
      </c>
      <c r="C15690"/>
      <c r="D15690"/>
      <c r="E15690" t="inlineStr">
        <is>
          <t>https://www.youtube.com/results?search_query=How+to+ride+snow+blower+in+deep+snow&amp;sp=EgQgAXAB</t>
        </is>
      </c>
    </row>
    <row r="15691" ht="25.5" customHeight="1">
      <c r="A15691" t="inlineStr">
        <is>
          <t>riding snow blower</t>
        </is>
      </c>
      <c r="B15691" t="inlineStr">
        <is>
          <t>Tips for improving snow blower riding</t>
        </is>
      </c>
      <c r="C15691"/>
      <c r="D15691"/>
      <c r="E15691" t="inlineStr">
        <is>
          <t>https://www.youtube.com/results?search_query=Tips+for+improving+snow+blower+riding&amp;sp=EgQgAXAB</t>
        </is>
      </c>
    </row>
    <row r="15692" ht="25.5" customHeight="1">
      <c r="A15692" t="inlineStr">
        <is>
          <t>riding snow blower</t>
        </is>
      </c>
      <c r="B15692" t="inlineStr">
        <is>
          <t>Comparison of best riding snow blowers</t>
        </is>
      </c>
      <c r="C15692"/>
      <c r="D15692"/>
      <c r="E15692" t="inlineStr">
        <is>
          <t>https://www.youtube.com/results?search_query=Comparison+of+best+riding+snow+blowers&amp;sp=EgQgAXAB</t>
        </is>
      </c>
    </row>
    <row r="15693" ht="25.5" customHeight="1">
      <c r="A15693" t="inlineStr">
        <is>
          <t>riding snow blower</t>
        </is>
      </c>
      <c r="B15693" t="inlineStr">
        <is>
          <t>Riding snow blower mistakes to avoid</t>
        </is>
      </c>
      <c r="C15693"/>
      <c r="D15693"/>
      <c r="E15693" t="inlineStr">
        <is>
          <t>https://www.youtube.com/results?search_query=Riding+snow+blower+mistakes+to+avoid&amp;sp=EgQgAXAB</t>
        </is>
      </c>
    </row>
    <row r="15694" ht="25.5" customHeight="1">
      <c r="A15694" t="inlineStr">
        <is>
          <t>roasting pig</t>
        </is>
      </c>
      <c r="B15694" t="inlineStr">
        <is>
          <t>How to roast a pig at home</t>
        </is>
      </c>
      <c r="C15694"/>
      <c r="D15694"/>
      <c r="E15694" t="inlineStr">
        <is>
          <t>https://www.youtube.com/results?search_query=How+to+roast+a+pig+at+home&amp;sp=EgQgAXAB</t>
        </is>
      </c>
    </row>
    <row r="15695" ht="25.5" customHeight="1">
      <c r="A15695" t="inlineStr">
        <is>
          <t>roasting pig</t>
        </is>
      </c>
      <c r="B15695" t="inlineStr">
        <is>
          <t>DIY guide for roasting whole pig</t>
        </is>
      </c>
      <c r="C15695"/>
      <c r="D15695"/>
      <c r="E15695" t="inlineStr">
        <is>
          <t>https://www.youtube.com/results?search_query=DIY+guide+for+roasting+whole+pig&amp;sp=EgQgAXAB</t>
        </is>
      </c>
    </row>
    <row r="15696" ht="25.5" customHeight="1">
      <c r="A15696" t="inlineStr">
        <is>
          <t>roasting pig</t>
        </is>
      </c>
      <c r="B15696" t="inlineStr">
        <is>
          <t>Methods for roasting pig on open fire</t>
        </is>
      </c>
      <c r="C15696"/>
      <c r="D15696"/>
      <c r="E15696" t="inlineStr">
        <is>
          <t>https://www.youtube.com/results?search_query=Methods+for+roasting+pig+on+open+fire&amp;sp=EgQgAXAB</t>
        </is>
      </c>
    </row>
    <row r="15697" ht="25.5" customHeight="1">
      <c r="A15697" t="inlineStr">
        <is>
          <t>roasting pig</t>
        </is>
      </c>
      <c r="B15697" t="inlineStr">
        <is>
          <t>Step by step process of roasting pig</t>
        </is>
      </c>
      <c r="C15697"/>
      <c r="D15697"/>
      <c r="E15697" t="inlineStr">
        <is>
          <t>https://www.youtube.com/results?search_query=Step+by+step+process+of+roasting+pig&amp;sp=EgQgAXAB</t>
        </is>
      </c>
    </row>
    <row r="15698" ht="25.5" customHeight="1">
      <c r="A15698" t="inlineStr">
        <is>
          <t>roasting pig</t>
        </is>
      </c>
      <c r="B15698" t="inlineStr">
        <is>
          <t>Day in the life of a chef roasting pig</t>
        </is>
      </c>
      <c r="C15698"/>
      <c r="D15698"/>
      <c r="E15698" t="inlineStr">
        <is>
          <t>https://www.youtube.com/results?search_query=Day+in+the+life+of+a+chef+roasting+pig&amp;sp=EgQgAXAB</t>
        </is>
      </c>
    </row>
    <row r="15699" ht="25.5" customHeight="1">
      <c r="A15699" t="inlineStr">
        <is>
          <t>roasting pig</t>
        </is>
      </c>
      <c r="B15699" t="inlineStr">
        <is>
          <t>Pro tips for roasting pig</t>
        </is>
      </c>
      <c r="C15699"/>
      <c r="D15699"/>
      <c r="E15699" t="inlineStr">
        <is>
          <t>https://www.youtube.com/results?search_query=Pro+tips+for+roasting+pig&amp;sp=EgQgAXAB</t>
        </is>
      </c>
    </row>
    <row r="15700" ht="25.5" customHeight="1">
      <c r="A15700" t="inlineStr">
        <is>
          <t>roasting pig</t>
        </is>
      </c>
      <c r="B15700" t="inlineStr">
        <is>
          <t>Roasting pig on a spit  Guide</t>
        </is>
      </c>
      <c r="C15700"/>
      <c r="D15700"/>
      <c r="E15700" t="inlineStr">
        <is>
          <t>https://www.youtube.com/results?search_query=Roasting+pig+on+a+spit++Guide&amp;sp=EgQgAXAB</t>
        </is>
      </c>
    </row>
    <row r="15701" ht="25.5" customHeight="1">
      <c r="A15701" t="inlineStr">
        <is>
          <t>roasting pig</t>
        </is>
      </c>
      <c r="B15701" t="inlineStr">
        <is>
          <t>How to season a pig for roasting</t>
        </is>
      </c>
      <c r="C15701"/>
      <c r="D15701"/>
      <c r="E15701" t="inlineStr">
        <is>
          <t>https://www.youtube.com/results?search_query=How+to+season+a+pig+for+roasting&amp;sp=EgQgAXAB</t>
        </is>
      </c>
    </row>
    <row r="15702" ht="25.5" customHeight="1">
      <c r="A15702" t="inlineStr">
        <is>
          <t>roasting pig</t>
        </is>
      </c>
      <c r="B15702" t="inlineStr">
        <is>
          <t>Essential tools for roasting pig</t>
        </is>
      </c>
      <c r="C15702"/>
      <c r="D15702"/>
      <c r="E15702" t="inlineStr">
        <is>
          <t>https://www.youtube.com/results?search_query=Essential+tools+for+roasting+pig&amp;sp=EgQgAXAB</t>
        </is>
      </c>
    </row>
    <row r="15703" ht="25.5" customHeight="1">
      <c r="A15703" t="inlineStr">
        <is>
          <t>roasting pig</t>
        </is>
      </c>
      <c r="B15703" t="inlineStr">
        <is>
          <t>Barbecue masterclass: Roasting pig</t>
        </is>
      </c>
      <c r="C15703"/>
      <c r="D15703"/>
      <c r="E15703" t="inlineStr">
        <is>
          <t>https://www.youtube.com/results?search_query=Barbecue+masterclass:+Roasting+pig&amp;sp=EgQgAXAB</t>
        </is>
      </c>
    </row>
    <row r="15704" ht="25.5" customHeight="1">
      <c r="A15704" t="inlineStr">
        <is>
          <t>roasting</t>
        </is>
      </c>
      <c r="B15704" t="inlineStr">
        <is>
          <t>How to roast different types of meat</t>
        </is>
      </c>
      <c r="C15704"/>
      <c r="D15704"/>
      <c r="E15704" t="inlineStr">
        <is>
          <t>https://www.youtube.com/results?search_query=How+to+roast+different+types+of+meat&amp;sp=EgQgAXAB</t>
        </is>
      </c>
    </row>
    <row r="15705" ht="25.5" customHeight="1">
      <c r="A15705" t="inlineStr">
        <is>
          <t>roasting</t>
        </is>
      </c>
      <c r="B15705" t="inlineStr">
        <is>
          <t>Roasting techniques for beginners</t>
        </is>
      </c>
      <c r="C15705"/>
      <c r="D15705"/>
      <c r="E15705" t="inlineStr">
        <is>
          <t>https://www.youtube.com/results?search_query=Roasting+techniques+for+beginners&amp;sp=EgQgAXAB</t>
        </is>
      </c>
    </row>
    <row r="15706" ht="25.5" customHeight="1">
      <c r="A15706" t="inlineStr">
        <is>
          <t>roasting</t>
        </is>
      </c>
      <c r="B15706" t="inlineStr">
        <is>
          <t>Roasting coffee at home DIY</t>
        </is>
      </c>
      <c r="C15706"/>
      <c r="D15706"/>
      <c r="E15706" t="inlineStr">
        <is>
          <t>https://www.youtube.com/results?search_query=Roasting+coffee+at+home+DIY&amp;sp=EgQgAXAB</t>
        </is>
      </c>
    </row>
    <row r="15707" ht="25.5" customHeight="1">
      <c r="A15707" t="inlineStr">
        <is>
          <t>roasting</t>
        </is>
      </c>
      <c r="B15707" t="inlineStr">
        <is>
          <t>Day in the life of a professional roaster</t>
        </is>
      </c>
      <c r="C15707"/>
      <c r="D15707"/>
      <c r="E15707" t="inlineStr">
        <is>
          <t>https://www.youtube.com/results?search_query=Day+in+the+life+of+a+professional+roaster&amp;sp=EgQgAXAB</t>
        </is>
      </c>
    </row>
    <row r="15708" ht="25.5" customHeight="1">
      <c r="A15708" t="inlineStr">
        <is>
          <t>roasting</t>
        </is>
      </c>
      <c r="B15708" t="inlineStr">
        <is>
          <t>Best ways to roast vegetables</t>
        </is>
      </c>
      <c r="C15708"/>
      <c r="D15708"/>
      <c r="E15708" t="inlineStr">
        <is>
          <t>https://www.youtube.com/results?search_query=Best+ways+to+roast+vegetables&amp;sp=EgQgAXAB</t>
        </is>
      </c>
    </row>
    <row r="15709" ht="25.5" customHeight="1">
      <c r="A15709" t="inlineStr">
        <is>
          <t>roasting</t>
        </is>
      </c>
      <c r="B15709" t="inlineStr">
        <is>
          <t>Tips for roasting nuts and seeds</t>
        </is>
      </c>
      <c r="C15709"/>
      <c r="D15709"/>
      <c r="E15709" t="inlineStr">
        <is>
          <t>https://www.youtube.com/results?search_query=Tips+for+roasting+nuts+and+seeds&amp;sp=EgQgAXAB</t>
        </is>
      </c>
    </row>
    <row r="15710" ht="25.5" customHeight="1">
      <c r="A15710" t="inlineStr">
        <is>
          <t>roasting</t>
        </is>
      </c>
      <c r="B15710" t="inlineStr">
        <is>
          <t>How to roast a whole chicken</t>
        </is>
      </c>
      <c r="C15710"/>
      <c r="D15710"/>
      <c r="E15710" t="inlineStr">
        <is>
          <t>https://www.youtube.com/results?search_query=How+to+roast+a+whole+chicken&amp;sp=EgQgAXAB</t>
        </is>
      </c>
    </row>
    <row r="15711" ht="25.5" customHeight="1">
      <c r="A15711" t="inlineStr">
        <is>
          <t>roasting</t>
        </is>
      </c>
      <c r="B15711" t="inlineStr">
        <is>
          <t>Grill roasting vs oven roasting comparison</t>
        </is>
      </c>
      <c r="C15711"/>
      <c r="D15711"/>
      <c r="E15711" t="inlineStr">
        <is>
          <t>https://www.youtube.com/results?search_query=Grill+roasting+vs+oven+roasting+comparison&amp;sp=EgQgAXAB</t>
        </is>
      </c>
    </row>
    <row r="15712" ht="25.5" customHeight="1">
      <c r="A15712" t="inlineStr">
        <is>
          <t>roasting</t>
        </is>
      </c>
      <c r="B15712" t="inlineStr">
        <is>
          <t>How to do a proper roast in comedy</t>
        </is>
      </c>
      <c r="C15712"/>
      <c r="D15712"/>
      <c r="E15712" t="inlineStr">
        <is>
          <t>https://www.youtube.com/results?search_query=How+to+do+a+proper+roast+in+comedy&amp;sp=EgQgAXAB</t>
        </is>
      </c>
    </row>
    <row r="15713" ht="25.5" customHeight="1">
      <c r="A15713" t="inlineStr">
        <is>
          <t>roasting</t>
        </is>
      </c>
      <c r="B15713" t="inlineStr">
        <is>
          <t>Ceremonial coffee roasting in Ethiopia documentary.</t>
        </is>
      </c>
      <c r="C15713"/>
      <c r="D15713"/>
      <c r="E15713" t="inlineStr">
        <is>
          <t>https://www.youtube.com/results?search_query=Ceremonial+coffee+roasting+in+Ethiopia+documentary.&amp;sp=EgQgAXAB</t>
        </is>
      </c>
    </row>
    <row r="15714" ht="25.5" customHeight="1">
      <c r="A15714" t="inlineStr">
        <is>
          <t>walking the dog</t>
        </is>
      </c>
      <c r="B15714" t="inlineStr">
        <is>
          <t>How to teach your dog to walk on a leash</t>
        </is>
      </c>
      <c r="C15714"/>
      <c r="D15714"/>
      <c r="E15714" t="inlineStr">
        <is>
          <t>https://www.youtube.com/results?search_query=How+to+teach+your+dog+to+walk+on+a+leash&amp;sp=EgQgAXAB</t>
        </is>
      </c>
    </row>
    <row r="15715" ht="25.5" customHeight="1">
      <c r="A15715" t="inlineStr">
        <is>
          <t>walking the dog</t>
        </is>
      </c>
      <c r="B15715" t="inlineStr">
        <is>
          <t>Walking the dog tips for beginners</t>
        </is>
      </c>
      <c r="C15715"/>
      <c r="D15715"/>
      <c r="E15715" t="inlineStr">
        <is>
          <t>https://www.youtube.com/results?search_query=Walking+the+dog+tips+for+beginners&amp;sp=EgQgAXAB</t>
        </is>
      </c>
    </row>
    <row r="15716" ht="25.5" customHeight="1">
      <c r="A15716" t="inlineStr">
        <is>
          <t>walking the dog</t>
        </is>
      </c>
      <c r="B15716" t="inlineStr">
        <is>
          <t>Common mistakes in walking the dog</t>
        </is>
      </c>
      <c r="C15716"/>
      <c r="D15716"/>
      <c r="E15716" t="inlineStr">
        <is>
          <t>https://www.youtube.com/results?search_query=Common+mistakes+in+walking+the+dog&amp;sp=EgQgAXAB</t>
        </is>
      </c>
    </row>
    <row r="15717" ht="25.5" customHeight="1">
      <c r="A15717" t="inlineStr">
        <is>
          <t>walking the dog</t>
        </is>
      </c>
      <c r="B15717" t="inlineStr">
        <is>
          <t>Benefits of walking your dog daily</t>
        </is>
      </c>
      <c r="C15717"/>
      <c r="D15717"/>
      <c r="E15717" t="inlineStr">
        <is>
          <t>https://www.youtube.com/results?search_query=Benefits+of+walking+your+dog+daily&amp;sp=EgQgAXAB</t>
        </is>
      </c>
    </row>
    <row r="15718" ht="25.5" customHeight="1">
      <c r="A15718" t="inlineStr">
        <is>
          <t>walking the dog</t>
        </is>
      </c>
      <c r="B15718" t="inlineStr">
        <is>
          <t>Expert guide to walking a dog</t>
        </is>
      </c>
      <c r="C15718"/>
      <c r="D15718"/>
      <c r="E15718" t="inlineStr">
        <is>
          <t>https://www.youtube.com/results?search_query=Expert+guide+to+walking+a+dog&amp;sp=EgQgAXAB</t>
        </is>
      </c>
    </row>
    <row r="15719" ht="25.5" customHeight="1">
      <c r="A15719" t="inlineStr">
        <is>
          <t>walking the dog</t>
        </is>
      </c>
      <c r="B15719" t="inlineStr">
        <is>
          <t>Day in the life of a dog walker</t>
        </is>
      </c>
      <c r="C15719"/>
      <c r="D15719"/>
      <c r="E15719" t="inlineStr">
        <is>
          <t>https://www.youtube.com/results?search_query=Day+in+the+life+of+a+dog+walker&amp;sp=EgQgAXAB</t>
        </is>
      </c>
    </row>
    <row r="15720" ht="25.5" customHeight="1">
      <c r="A15720" t="inlineStr">
        <is>
          <t>walking the dog</t>
        </is>
      </c>
      <c r="B15720" t="inlineStr">
        <is>
          <t>Walking the dog in different weather conditions</t>
        </is>
      </c>
      <c r="C15720"/>
      <c r="D15720"/>
      <c r="E15720" t="inlineStr">
        <is>
          <t>https://www.youtube.com/results?search_query=Walking+the+dog+in+different+weather+conditions&amp;sp=EgQgAXAB</t>
        </is>
      </c>
    </row>
    <row r="15721" ht="25.5" customHeight="1">
      <c r="A15721" t="inlineStr">
        <is>
          <t>walking the dog</t>
        </is>
      </c>
      <c r="B15721" t="inlineStr">
        <is>
          <t>Training your dog for walks</t>
        </is>
      </c>
      <c r="C15721"/>
      <c r="D15721"/>
      <c r="E15721" t="inlineStr">
        <is>
          <t>https://www.youtube.com/results?search_query=Training+your+dog+for+walks&amp;sp=EgQgAXAB</t>
        </is>
      </c>
    </row>
    <row r="15722" ht="25.5" customHeight="1">
      <c r="A15722" t="inlineStr">
        <is>
          <t>walking the dog</t>
        </is>
      </c>
      <c r="B15722" t="inlineStr">
        <is>
          <t>Walking the dog for exercise</t>
        </is>
      </c>
      <c r="C15722"/>
      <c r="D15722"/>
      <c r="E15722" t="inlineStr">
        <is>
          <t>https://www.youtube.com/results?search_query=Walking+the+dog+for+exercise&amp;sp=EgQgAXAB</t>
        </is>
      </c>
    </row>
    <row r="15723" ht="25.5" customHeight="1">
      <c r="A15723" t="inlineStr">
        <is>
          <t>walking the dog</t>
        </is>
      </c>
      <c r="B15723" t="inlineStr">
        <is>
          <t>Reacting to unwanted behavior during dog walk</t>
        </is>
      </c>
      <c r="C15723"/>
      <c r="D15723"/>
      <c r="E15723" t="inlineStr">
        <is>
          <t>https://www.youtube.com/results?search_query=Reacting+to+unwanted+behavior+during+dog+walk&amp;sp=EgQgAXAB</t>
        </is>
      </c>
    </row>
    <row r="15724" ht="25.5" customHeight="1">
      <c r="A15724" t="inlineStr">
        <is>
          <t>tying shoe laces</t>
        </is>
      </c>
      <c r="B15724" t="inlineStr">
        <is>
          <t>How to tie shoe laces for beginners</t>
        </is>
      </c>
      <c r="C15724"/>
      <c r="D15724"/>
      <c r="E15724" t="inlineStr">
        <is>
          <t>https://www.youtube.com/results?search_query=How+to+tie+shoe+laces+for+beginners&amp;sp=EgQgAXAB</t>
        </is>
      </c>
    </row>
    <row r="15725" ht="25.5" customHeight="1">
      <c r="A15725" t="inlineStr">
        <is>
          <t>tying shoe laces</t>
        </is>
      </c>
      <c r="B15725" t="inlineStr">
        <is>
          <t>Best methods for tying your shoe laces</t>
        </is>
      </c>
      <c r="C15725"/>
      <c r="D15725"/>
      <c r="E15725" t="inlineStr">
        <is>
          <t>https://www.youtube.com/results?search_query=Best+methods+for+tying+your+shoe+laces&amp;sp=EgQgAXAB</t>
        </is>
      </c>
    </row>
    <row r="15726" ht="25.5" customHeight="1">
      <c r="A15726" t="inlineStr">
        <is>
          <t>tying shoe laces</t>
        </is>
      </c>
      <c r="B15726" t="inlineStr">
        <is>
          <t>Quick and easy way to tie shoe laces</t>
        </is>
      </c>
      <c r="C15726"/>
      <c r="D15726"/>
      <c r="E15726" t="inlineStr">
        <is>
          <t>https://www.youtube.com/results?search_query=Quick+and+easy+way+to+tie+shoe+laces&amp;sp=EgQgAXAB</t>
        </is>
      </c>
    </row>
    <row r="15727" ht="25.5" customHeight="1">
      <c r="A15727" t="inlineStr">
        <is>
          <t>tying shoe laces</t>
        </is>
      </c>
      <c r="B15727" t="inlineStr">
        <is>
          <t>Mastering the art of tying shoe laces</t>
        </is>
      </c>
      <c r="C15727"/>
      <c r="D15727"/>
      <c r="E15727" t="inlineStr">
        <is>
          <t>https://www.youtube.com/results?search_query=Mastering+the+art+of+tying+shoe+laces&amp;sp=EgQgAXAB</t>
        </is>
      </c>
    </row>
    <row r="15728" ht="25.5" customHeight="1">
      <c r="A15728" t="inlineStr">
        <is>
          <t>tying shoe laces</t>
        </is>
      </c>
      <c r="B15728" t="inlineStr">
        <is>
          <t>Proper technique for tying shoe laces</t>
        </is>
      </c>
      <c r="C15728"/>
      <c r="D15728"/>
      <c r="E15728" t="inlineStr">
        <is>
          <t>https://www.youtube.com/results?search_query=Proper+technique+for+tying+shoe+laces&amp;sp=EgQgAXAB</t>
        </is>
      </c>
    </row>
    <row r="15729" ht="25.5" customHeight="1">
      <c r="A15729" t="inlineStr">
        <is>
          <t>tying shoe laces</t>
        </is>
      </c>
      <c r="B15729" t="inlineStr">
        <is>
          <t>Day in the life of a professional shoe tier</t>
        </is>
      </c>
      <c r="C15729"/>
      <c r="D15729"/>
      <c r="E15729" t="inlineStr">
        <is>
          <t>https://www.youtube.com/results?search_query=Day+in+the+life+of+a+professional+shoe+tier&amp;sp=EgQgAXAB</t>
        </is>
      </c>
    </row>
    <row r="15730" ht="25.5" customHeight="1">
      <c r="A15730" t="inlineStr">
        <is>
          <t>tying shoe laces</t>
        </is>
      </c>
      <c r="B15730" t="inlineStr">
        <is>
          <t>Creative ways to tie your shoe laces</t>
        </is>
      </c>
      <c r="C15730"/>
      <c r="D15730"/>
      <c r="E15730" t="inlineStr">
        <is>
          <t>https://www.youtube.com/results?search_query=Creative+ways+to+tie+your+shoe+laces&amp;sp=EgQgAXAB</t>
        </is>
      </c>
    </row>
    <row r="15731" ht="25.5" customHeight="1">
      <c r="A15731" t="inlineStr">
        <is>
          <t>tying shoe laces</t>
        </is>
      </c>
      <c r="B15731" t="inlineStr">
        <is>
          <t>Step by step guide to tying shoe laces</t>
        </is>
      </c>
      <c r="C15731"/>
      <c r="D15731"/>
      <c r="E15731" t="inlineStr">
        <is>
          <t>https://www.youtube.com/results?search_query=Step+by+step+guide+to+tying+shoe+laces&amp;sp=EgQgAXAB</t>
        </is>
      </c>
    </row>
    <row r="15732" ht="25.5" customHeight="1">
      <c r="A15732" t="inlineStr">
        <is>
          <t>tying shoe laces</t>
        </is>
      </c>
      <c r="B15732" t="inlineStr">
        <is>
          <t>Tying shoe laces: cool tricks for kids</t>
        </is>
      </c>
      <c r="C15732"/>
      <c r="D15732"/>
      <c r="E15732" t="inlineStr">
        <is>
          <t>https://www.youtube.com/results?search_query=Tying+shoe+laces:+cool+tricks+for+kids&amp;sp=EgQgAXAB</t>
        </is>
      </c>
    </row>
    <row r="15733" ht="25.5" customHeight="1">
      <c r="A15733" t="inlineStr">
        <is>
          <t>tying shoe laces</t>
        </is>
      </c>
      <c r="B15733" t="inlineStr">
        <is>
          <t>Unique ways to tie your running shoe laces</t>
        </is>
      </c>
      <c r="C15733"/>
      <c r="D15733"/>
      <c r="E15733" t="inlineStr">
        <is>
          <t>https://www.youtube.com/results?search_query=Unique+ways+to+tie+your+running+shoe+laces&amp;sp=EgQgAXAB</t>
        </is>
      </c>
    </row>
    <row r="15734" ht="25.5" customHeight="1">
      <c r="A15734" t="inlineStr">
        <is>
          <t>needlework</t>
        </is>
      </c>
      <c r="B15734" t="inlineStr">
        <is>
          <t>How to start with needlework for beginners</t>
        </is>
      </c>
      <c r="C15734"/>
      <c r="D15734"/>
      <c r="E15734" t="inlineStr">
        <is>
          <t>https://www.youtube.com/results?search_query=How+to+start+with+needlework+for+beginners&amp;sp=EgQgAXAB</t>
        </is>
      </c>
    </row>
    <row r="15735" ht="25.5" customHeight="1">
      <c r="A15735" t="inlineStr">
        <is>
          <t>needlework</t>
        </is>
      </c>
      <c r="B15735" t="inlineStr">
        <is>
          <t>Different types of needlework and their techniques</t>
        </is>
      </c>
      <c r="C15735"/>
      <c r="D15735"/>
      <c r="E15735" t="inlineStr">
        <is>
          <t>https://www.youtube.com/results?search_query=Different+types+of+needlework+and+their+techniques&amp;sp=EgQgAXAB</t>
        </is>
      </c>
    </row>
    <row r="15736" ht="25.5" customHeight="1">
      <c r="A15736" t="inlineStr">
        <is>
          <t>needlework</t>
        </is>
      </c>
      <c r="B15736" t="inlineStr">
        <is>
          <t>Practical guide to needlework stitches</t>
        </is>
      </c>
      <c r="C15736"/>
      <c r="D15736"/>
      <c r="E15736" t="inlineStr">
        <is>
          <t>https://www.youtube.com/results?search_query=Practical+guide+to+needlework+stitches&amp;sp=EgQgAXAB</t>
        </is>
      </c>
    </row>
    <row r="15737" ht="25.5" customHeight="1">
      <c r="A15737" t="inlineStr">
        <is>
          <t>needlework</t>
        </is>
      </c>
      <c r="B15737" t="inlineStr">
        <is>
          <t>Indepth needlework tutorials</t>
        </is>
      </c>
      <c r="C15737"/>
      <c r="D15737"/>
      <c r="E15737" t="inlineStr">
        <is>
          <t>https://www.youtube.com/results?search_query=Indepth+needlework+tutorials&amp;sp=EgQgAXAB</t>
        </is>
      </c>
    </row>
    <row r="15738" ht="25.5" customHeight="1">
      <c r="A15738" t="inlineStr">
        <is>
          <t>needlework</t>
        </is>
      </c>
      <c r="B15738" t="inlineStr">
        <is>
          <t>Day in the life of a professional needlework artist</t>
        </is>
      </c>
      <c r="C15738"/>
      <c r="D15738"/>
      <c r="E15738" t="inlineStr">
        <is>
          <t>https://www.youtube.com/results?search_query=Day+in+the+life+of+a+professional+needlework+artist&amp;sp=EgQgAXAB</t>
        </is>
      </c>
    </row>
    <row r="15739" ht="25.5" customHeight="1">
      <c r="A15739" t="inlineStr">
        <is>
          <t>needlework</t>
        </is>
      </c>
      <c r="B15739" t="inlineStr">
        <is>
          <t>Creating intricate design patterns with needlework</t>
        </is>
      </c>
      <c r="C15739"/>
      <c r="D15739"/>
      <c r="E15739" t="inlineStr">
        <is>
          <t>https://www.youtube.com/results?search_query=Creating+intricate+design+patterns+with+needlework&amp;sp=EgQgAXAB</t>
        </is>
      </c>
    </row>
    <row r="15740" ht="25.5" customHeight="1">
      <c r="A15740" t="inlineStr">
        <is>
          <t>needlework</t>
        </is>
      </c>
      <c r="B15740" t="inlineStr">
        <is>
          <t>How to choose the right needlework tools and materials</t>
        </is>
      </c>
      <c r="C15740"/>
      <c r="D15740"/>
      <c r="E15740" t="inlineStr">
        <is>
          <t>https://www.youtube.com/results?search_query=How+to+choose+the+right+needlework+tools+and+materials&amp;sp=EgQgAXAB</t>
        </is>
      </c>
    </row>
    <row r="15741" ht="25.5" customHeight="1">
      <c r="A15741" t="inlineStr">
        <is>
          <t>needlework</t>
        </is>
      </c>
      <c r="B15741" t="inlineStr">
        <is>
          <t>Best needlework projects for beginners</t>
        </is>
      </c>
      <c r="C15741"/>
      <c r="D15741"/>
      <c r="E15741" t="inlineStr">
        <is>
          <t>https://www.youtube.com/results?search_query=Best+needlework+projects+for+beginners&amp;sp=EgQgAXAB</t>
        </is>
      </c>
    </row>
    <row r="15742" ht="25.5" customHeight="1">
      <c r="A15742" t="inlineStr">
        <is>
          <t>needlework</t>
        </is>
      </c>
      <c r="B15742" t="inlineStr">
        <is>
          <t>Mastering embroidery and other needlework techniques</t>
        </is>
      </c>
      <c r="C15742"/>
      <c r="D15742"/>
      <c r="E15742" t="inlineStr">
        <is>
          <t>https://www.youtube.com/results?search_query=Mastering+embroidery+and+other+needlework+techniques&amp;sp=EgQgAXAB</t>
        </is>
      </c>
    </row>
    <row r="15743" ht="25.5" customHeight="1">
      <c r="A15743" t="inlineStr">
        <is>
          <t>needlework</t>
        </is>
      </c>
      <c r="B15743" t="inlineStr">
        <is>
          <t>DIY needlework: Step by step video guide</t>
        </is>
      </c>
      <c r="C15743"/>
      <c r="D15743"/>
      <c r="E15743" t="inlineStr">
        <is>
          <t>https://www.youtube.com/results?search_query=DIY+needlework:+Step+by+step+video+guide&amp;sp=EgQgAXAB</t>
        </is>
      </c>
    </row>
    <row r="15744" ht="25.5" customHeight="1">
      <c r="A15744" t="inlineStr">
        <is>
          <t>stitch</t>
        </is>
      </c>
      <c r="B15744" t="inlineStr">
        <is>
          <t>How to stitch for beginners</t>
        </is>
      </c>
      <c r="C15744"/>
      <c r="D15744"/>
      <c r="E15744" t="inlineStr">
        <is>
          <t>https://www.youtube.com/results?search_query=How+to+stitch+for+beginners&amp;sp=EgQgAXAB</t>
        </is>
      </c>
    </row>
    <row r="15745" ht="25.5" customHeight="1">
      <c r="A15745" t="inlineStr">
        <is>
          <t>stitch</t>
        </is>
      </c>
      <c r="B15745" t="inlineStr">
        <is>
          <t>Stitching techniques tutorial</t>
        </is>
      </c>
      <c r="C15745"/>
      <c r="D15745"/>
      <c r="E15745" t="inlineStr">
        <is>
          <t>https://www.youtube.com/results?search_query=Stitching+techniques+tutorial&amp;sp=EgQgAXAB</t>
        </is>
      </c>
    </row>
    <row r="15746" ht="25.5" customHeight="1">
      <c r="A15746" t="inlineStr">
        <is>
          <t>stitch</t>
        </is>
      </c>
      <c r="B15746" t="inlineStr">
        <is>
          <t>DIY stitch on clothes</t>
        </is>
      </c>
      <c r="C15746"/>
      <c r="D15746"/>
      <c r="E15746" t="inlineStr">
        <is>
          <t>https://www.youtube.com/results?search_query=DIY+stitch+on+clothes&amp;sp=EgQgAXAB</t>
        </is>
      </c>
    </row>
    <row r="15747" ht="25.5" customHeight="1">
      <c r="A15747" t="inlineStr">
        <is>
          <t>stitch</t>
        </is>
      </c>
      <c r="B15747" t="inlineStr">
        <is>
          <t>Day in the life of a professional tailor</t>
        </is>
      </c>
      <c r="C15747"/>
      <c r="D15747"/>
      <c r="E15747" t="inlineStr">
        <is>
          <t>https://www.youtube.com/results?search_query=Day+in+the+life+of+a+professional+tailor&amp;sp=EgQgAXAB</t>
        </is>
      </c>
    </row>
    <row r="15748" ht="25.5" customHeight="1">
      <c r="A15748" t="inlineStr">
        <is>
          <t>stitch</t>
        </is>
      </c>
      <c r="B15748" t="inlineStr">
        <is>
          <t>Hand stitch vs machine stitch comparison</t>
        </is>
      </c>
      <c r="C15748"/>
      <c r="D15748"/>
      <c r="E15748" t="inlineStr">
        <is>
          <t>https://www.youtube.com/results?search_query=Hand+stitch+vs+machine+stitch+comparison&amp;sp=EgQgAXAB</t>
        </is>
      </c>
    </row>
    <row r="15749" ht="25.5" customHeight="1">
      <c r="A15749" t="inlineStr">
        <is>
          <t>stitch</t>
        </is>
      </c>
      <c r="B15749" t="inlineStr">
        <is>
          <t>Step by step guide to crossstitch</t>
        </is>
      </c>
      <c r="C15749"/>
      <c r="D15749"/>
      <c r="E15749" t="inlineStr">
        <is>
          <t>https://www.youtube.com/results?search_query=Step+by+step+guide+to+crossstitch&amp;sp=EgQgAXAB</t>
        </is>
      </c>
    </row>
    <row r="15750" ht="25.5" customHeight="1">
      <c r="A15750" t="inlineStr">
        <is>
          <t>stitch</t>
        </is>
      </c>
      <c r="B15750" t="inlineStr">
        <is>
          <t>Embroidery stitches tutorial</t>
        </is>
      </c>
      <c r="C15750"/>
      <c r="D15750"/>
      <c r="E15750" t="inlineStr">
        <is>
          <t>https://www.youtube.com/results?search_query=Embroidery+stitches+tutorial&amp;sp=EgQgAXAB</t>
        </is>
      </c>
    </row>
    <row r="15751" ht="25.5" customHeight="1">
      <c r="A15751" t="inlineStr">
        <is>
          <t>stitch</t>
        </is>
      </c>
      <c r="B15751" t="inlineStr">
        <is>
          <t>How to fix a ripped seam with stitch</t>
        </is>
      </c>
      <c r="C15751"/>
      <c r="D15751"/>
      <c r="E15751" t="inlineStr">
        <is>
          <t>https://www.youtube.com/results?search_query=How+to+fix+a+ripped+seam+with+stitch&amp;sp=EgQgAXAB</t>
        </is>
      </c>
    </row>
    <row r="15752" ht="25.5" customHeight="1">
      <c r="A15752" t="inlineStr">
        <is>
          <t>stitch</t>
        </is>
      </c>
      <c r="B15752" t="inlineStr">
        <is>
          <t>Types of stitches and their uses</t>
        </is>
      </c>
      <c r="C15752"/>
      <c r="D15752"/>
      <c r="E15752" t="inlineStr">
        <is>
          <t>https://www.youtube.com/results?search_query=Types+of+stitches+and+their+uses&amp;sp=EgQgAXAB</t>
        </is>
      </c>
    </row>
    <row r="15753" ht="25.5" customHeight="1">
      <c r="A15753" t="inlineStr">
        <is>
          <t>stitch</t>
        </is>
      </c>
      <c r="B15753" t="inlineStr">
        <is>
          <t>How to stitch a button on a shirt</t>
        </is>
      </c>
      <c r="C15753"/>
      <c r="D15753"/>
      <c r="E15753" t="inlineStr">
        <is>
          <t>https://www.youtube.com/results?search_query=How+to+stitch+a+button+on+a+shirt&amp;sp=EgQgAXAB</t>
        </is>
      </c>
    </row>
    <row r="15754" ht="25.5" customHeight="1">
      <c r="A15754" t="inlineStr">
        <is>
          <t>weaving</t>
        </is>
      </c>
      <c r="B15754" t="inlineStr">
        <is>
          <t>How to start weaving for beginners</t>
        </is>
      </c>
      <c r="C15754"/>
      <c r="D15754"/>
      <c r="E15754" t="inlineStr">
        <is>
          <t>https://www.youtube.com/results?search_query=How+to+start+weaving+for+beginners&amp;sp=EgQgAXAB</t>
        </is>
      </c>
    </row>
    <row r="15755" ht="25.5" customHeight="1">
      <c r="A15755" t="inlineStr">
        <is>
          <t>weaving</t>
        </is>
      </c>
      <c r="B15755" t="inlineStr">
        <is>
          <t>Best weaving techniques</t>
        </is>
      </c>
      <c r="C15755"/>
      <c r="D15755"/>
      <c r="E15755" t="inlineStr">
        <is>
          <t>https://www.youtube.com/results?search_query=Best+weaving+techniques&amp;sp=EgQgAXAB</t>
        </is>
      </c>
    </row>
    <row r="15756" ht="25.5" customHeight="1">
      <c r="A15756" t="inlineStr">
        <is>
          <t>weaving</t>
        </is>
      </c>
      <c r="B15756" t="inlineStr">
        <is>
          <t>Day in the life of a professional weaver</t>
        </is>
      </c>
      <c r="C15756"/>
      <c r="D15756"/>
      <c r="E15756" t="inlineStr">
        <is>
          <t>https://www.youtube.com/results?search_query=Day+in+the+life+of+a+professional+weaver&amp;sp=EgQgAXAB</t>
        </is>
      </c>
    </row>
    <row r="15757" ht="25.5" customHeight="1">
      <c r="A15757" t="inlineStr">
        <is>
          <t>weaving</t>
        </is>
      </c>
      <c r="B15757" t="inlineStr">
        <is>
          <t>Weaving tutorials for intermediate weavers</t>
        </is>
      </c>
      <c r="C15757"/>
      <c r="D15757"/>
      <c r="E15757" t="inlineStr">
        <is>
          <t>https://www.youtube.com/results?search_query=Weaving+tutorials+for+intermediate+weavers&amp;sp=EgQgAXAB</t>
        </is>
      </c>
    </row>
    <row r="15758" ht="25.5" customHeight="1">
      <c r="A15758" t="inlineStr">
        <is>
          <t>weaving</t>
        </is>
      </c>
      <c r="B15758" t="inlineStr">
        <is>
          <t>Different styles of weaving</t>
        </is>
      </c>
      <c r="C15758"/>
      <c r="D15758"/>
      <c r="E15758" t="inlineStr">
        <is>
          <t>https://www.youtube.com/results?search_query=Different+styles+of+weaving&amp;sp=EgQgAXAB</t>
        </is>
      </c>
    </row>
    <row r="15759" ht="25.5" customHeight="1">
      <c r="A15759" t="inlineStr">
        <is>
          <t>weaving</t>
        </is>
      </c>
      <c r="B15759" t="inlineStr">
        <is>
          <t>Weaving patterns for rugs and blankets</t>
        </is>
      </c>
      <c r="C15759"/>
      <c r="D15759"/>
      <c r="E15759" t="inlineStr">
        <is>
          <t>https://www.youtube.com/results?search_query=Weaving+patterns+for+rugs+and+blankets&amp;sp=EgQgAXAB</t>
        </is>
      </c>
    </row>
    <row r="15760" ht="25.5" customHeight="1">
      <c r="A15760" t="inlineStr">
        <is>
          <t>weaving</t>
        </is>
      </c>
      <c r="B15760" t="inlineStr">
        <is>
          <t>Ancient weaving techniques and how to replicate them</t>
        </is>
      </c>
      <c r="C15760"/>
      <c r="D15760"/>
      <c r="E15760" t="inlineStr">
        <is>
          <t>https://www.youtube.com/results?search_query=Ancient+weaving+techniques+and+how+to+replicate+them&amp;sp=EgQgAXAB</t>
        </is>
      </c>
    </row>
    <row r="15761" ht="25.5" customHeight="1">
      <c r="A15761" t="inlineStr">
        <is>
          <t>weaving</t>
        </is>
      </c>
      <c r="B15761" t="inlineStr">
        <is>
          <t>How to weave with speacial materials</t>
        </is>
      </c>
      <c r="C15761"/>
      <c r="D15761"/>
      <c r="E15761" t="inlineStr">
        <is>
          <t>https://www.youtube.com/results?search_query=How+to+weave+with+speacial+materials&amp;sp=EgQgAXAB</t>
        </is>
      </c>
    </row>
    <row r="15762" ht="25.5" customHeight="1">
      <c r="A15762" t="inlineStr">
        <is>
          <t>weaving</t>
        </is>
      </c>
      <c r="B15762" t="inlineStr">
        <is>
          <t>Modern trends in weaving</t>
        </is>
      </c>
      <c r="C15762"/>
      <c r="D15762"/>
      <c r="E15762" t="inlineStr">
        <is>
          <t>https://www.youtube.com/results?search_query=Modern+trends+in+weaving&amp;sp=EgQgAXAB</t>
        </is>
      </c>
    </row>
    <row r="15763" ht="25.5" customHeight="1">
      <c r="A15763" t="inlineStr">
        <is>
          <t>weaving</t>
        </is>
      </c>
      <c r="B15763" t="inlineStr">
        <is>
          <t>Weaving a basket stepbystep tutorial</t>
        </is>
      </c>
      <c r="C15763"/>
      <c r="D15763"/>
      <c r="E15763" t="inlineStr">
        <is>
          <t>https://www.youtube.com/results?search_query=Weaving+a+basket+stepbystep+tutorial&amp;sp=EgQgAXAB</t>
        </is>
      </c>
    </row>
    <row r="15764" ht="25.5" customHeight="1">
      <c r="A15764" t="inlineStr">
        <is>
          <t>waxing eyebrows</t>
        </is>
      </c>
      <c r="B15764" t="inlineStr">
        <is>
          <t>How to wax eyebrows at home with DIY kit</t>
        </is>
      </c>
      <c r="C15764"/>
      <c r="D15764"/>
      <c r="E15764" t="inlineStr">
        <is>
          <t>https://www.youtube.com/results?search_query=How+to+wax+eyebrows+at+home+with+DIY+kit&amp;sp=EgQgAXAB</t>
        </is>
      </c>
    </row>
    <row r="15765" ht="25.5" customHeight="1">
      <c r="A15765" t="inlineStr">
        <is>
          <t>waxing eyebrows</t>
        </is>
      </c>
      <c r="B15765" t="inlineStr">
        <is>
          <t>Professional guide to waxing eyebrows</t>
        </is>
      </c>
      <c r="C15765"/>
      <c r="D15765"/>
      <c r="E15765" t="inlineStr">
        <is>
          <t>https://www.youtube.com/results?search_query=Professional+guide+to+waxing+eyebrows&amp;sp=EgQgAXAB</t>
        </is>
      </c>
    </row>
    <row r="15766" ht="25.5" customHeight="1">
      <c r="A15766" t="inlineStr">
        <is>
          <t>waxing eyebrows</t>
        </is>
      </c>
      <c r="B15766" t="inlineStr">
        <is>
          <t>Day in the life of an eyebrow waxing expert</t>
        </is>
      </c>
      <c r="C15766"/>
      <c r="D15766"/>
      <c r="E15766" t="inlineStr">
        <is>
          <t>https://www.youtube.com/results?search_query=Day+in+the+life+of+an+eyebrow+waxing+expert&amp;sp=EgQgAXAB</t>
        </is>
      </c>
    </row>
    <row r="15767" ht="25.5" customHeight="1">
      <c r="A15767" t="inlineStr">
        <is>
          <t>waxing eyebrows</t>
        </is>
      </c>
      <c r="B15767" t="inlineStr">
        <is>
          <t>Eyebrow waxing mistakes to avoid</t>
        </is>
      </c>
      <c r="C15767"/>
      <c r="D15767"/>
      <c r="E15767" t="inlineStr">
        <is>
          <t>https://www.youtube.com/results?search_query=Eyebrow+waxing+mistakes+to+avoid&amp;sp=EgQgAXAB</t>
        </is>
      </c>
    </row>
    <row r="15768" ht="25.5" customHeight="1">
      <c r="A15768" t="inlineStr">
        <is>
          <t>waxing eyebrows</t>
        </is>
      </c>
      <c r="B15768" t="inlineStr">
        <is>
          <t>Step by step waxing eyebrows for beginners</t>
        </is>
      </c>
      <c r="C15768"/>
      <c r="D15768"/>
      <c r="E15768" t="inlineStr">
        <is>
          <t>https://www.youtube.com/results?search_query=Step+by+step+waxing+eyebrows+for+beginners&amp;sp=EgQgAXAB</t>
        </is>
      </c>
    </row>
    <row r="15769" ht="25.5" customHeight="1">
      <c r="A15769" t="inlineStr">
        <is>
          <t>waxing eyebrows</t>
        </is>
      </c>
      <c r="B15769" t="inlineStr">
        <is>
          <t>Comparing eyebrow waxing techniques</t>
        </is>
      </c>
      <c r="C15769"/>
      <c r="D15769"/>
      <c r="E15769" t="inlineStr">
        <is>
          <t>https://www.youtube.com/results?search_query=Comparing+eyebrow+waxing+techniques&amp;sp=EgQgAXAB</t>
        </is>
      </c>
    </row>
    <row r="15770" ht="25.5" customHeight="1">
      <c r="A15770" t="inlineStr">
        <is>
          <t>waxing eyebrows</t>
        </is>
      </c>
      <c r="B15770" t="inlineStr">
        <is>
          <t>DIY eyebrow waxing with natural ingredients</t>
        </is>
      </c>
      <c r="C15770"/>
      <c r="D15770"/>
      <c r="E15770" t="inlineStr">
        <is>
          <t>https://www.youtube.com/results?search_query=DIY+eyebrow+waxing+with+natural+ingredients&amp;sp=EgQgAXAB</t>
        </is>
      </c>
    </row>
    <row r="15771" ht="25.5" customHeight="1">
      <c r="A15771" t="inlineStr">
        <is>
          <t>waxing eyebrows</t>
        </is>
      </c>
      <c r="B15771" t="inlineStr">
        <is>
          <t>Tips and tricks for painfree eyebrow waxing</t>
        </is>
      </c>
      <c r="C15771"/>
      <c r="D15771"/>
      <c r="E15771" t="inlineStr">
        <is>
          <t>https://www.youtube.com/results?search_query=Tips+and+tricks+for+painfree+eyebrow+waxing&amp;sp=EgQgAXAB</t>
        </is>
      </c>
    </row>
    <row r="15772" ht="25.5" customHeight="1">
      <c r="A15772" t="inlineStr">
        <is>
          <t>waxing eyebrows</t>
        </is>
      </c>
      <c r="B15772" t="inlineStr">
        <is>
          <t>Eyebrow waxing vs threading: which is better?</t>
        </is>
      </c>
      <c r="C15772"/>
      <c r="D15772"/>
      <c r="E15772" t="inlineStr">
        <is>
          <t>https://www.youtube.com/results?search_query=Eyebrow+waxing+vs+threading:+which+is+better?&amp;sp=EgQgAXAB</t>
        </is>
      </c>
    </row>
    <row r="15773" ht="25.5" customHeight="1">
      <c r="A15773" t="inlineStr">
        <is>
          <t>waxing eyebrows</t>
        </is>
      </c>
      <c r="B15773" t="inlineStr">
        <is>
          <t>Dos and don'ts before and after eyebrow waxing</t>
        </is>
      </c>
      <c r="C15773"/>
      <c r="D15773"/>
      <c r="E15773" t="inlineStr">
        <is>
          <t>https://www.youtube.com/results?search_query=Dos+and+don'ts+before+and+after+eyebrow+waxing&amp;sp=EgQgAXAB</t>
        </is>
      </c>
    </row>
    <row r="15774" ht="25.5" customHeight="1">
      <c r="A15774" t="inlineStr">
        <is>
          <t>wading through mud</t>
        </is>
      </c>
      <c r="B15774" t="inlineStr">
        <is>
          <t>How to wade through mud safely</t>
        </is>
      </c>
      <c r="C15774"/>
      <c r="D15774"/>
      <c r="E15774" t="inlineStr">
        <is>
          <t>https://www.youtube.com/results?search_query=How+to+wade+through+mud+safely&amp;sp=EgQgAXAB</t>
        </is>
      </c>
    </row>
    <row r="15775" ht="25.5" customHeight="1">
      <c r="A15775" t="inlineStr">
        <is>
          <t>wading through mud</t>
        </is>
      </c>
      <c r="B15775" t="inlineStr">
        <is>
          <t>Techniques for wading through mud</t>
        </is>
      </c>
      <c r="C15775"/>
      <c r="D15775"/>
      <c r="E15775" t="inlineStr">
        <is>
          <t>https://www.youtube.com/results?search_query=Techniques+for+wading+through+mud&amp;sp=EgQgAXAB</t>
        </is>
      </c>
    </row>
    <row r="15776" ht="25.5" customHeight="1">
      <c r="A15776" t="inlineStr">
        <is>
          <t>wading through mud</t>
        </is>
      </c>
      <c r="B15776" t="inlineStr">
        <is>
          <t>Wading through mud survival skills</t>
        </is>
      </c>
      <c r="C15776"/>
      <c r="D15776"/>
      <c r="E15776" t="inlineStr">
        <is>
          <t>https://www.youtube.com/results?search_query=Wading+through+mud+survival+skills&amp;sp=EgQgAXAB</t>
        </is>
      </c>
    </row>
    <row r="15777" ht="25.5" customHeight="1">
      <c r="A15777" t="inlineStr">
        <is>
          <t>wading through mud</t>
        </is>
      </c>
      <c r="B15777" t="inlineStr">
        <is>
          <t>Tips for wading through mud while hiking</t>
        </is>
      </c>
      <c r="C15777"/>
      <c r="D15777"/>
      <c r="E15777" t="inlineStr">
        <is>
          <t>https://www.youtube.com/results?search_query=Tips+for+wading+through+mud+while+hiking&amp;sp=EgQgAXAB</t>
        </is>
      </c>
    </row>
    <row r="15778" ht="25.5" customHeight="1">
      <c r="A15778" t="inlineStr">
        <is>
          <t>wading through mud</t>
        </is>
      </c>
      <c r="B15778" t="inlineStr">
        <is>
          <t>Day in the life of a mud racer: wading through mud</t>
        </is>
      </c>
      <c r="C15778"/>
      <c r="D15778"/>
      <c r="E15778" t="inlineStr">
        <is>
          <t>https://www.youtube.com/results?search_query=Day+in+the+life+of+a+mud+racer:+wading+through+mud&amp;sp=EgQgAXAB</t>
        </is>
      </c>
    </row>
    <row r="15779" ht="25.5" customHeight="1">
      <c r="A15779" t="inlineStr">
        <is>
          <t>wading through mud</t>
        </is>
      </c>
      <c r="B15779" t="inlineStr">
        <is>
          <t>Best gear for wading through mud</t>
        </is>
      </c>
      <c r="C15779"/>
      <c r="D15779"/>
      <c r="E15779" t="inlineStr">
        <is>
          <t>https://www.youtube.com/results?search_query=Best+gear+for+wading+through+mud&amp;sp=EgQgAXAB</t>
        </is>
      </c>
    </row>
    <row r="15780" ht="25.5" customHeight="1">
      <c r="A15780" t="inlineStr">
        <is>
          <t>wading through mud</t>
        </is>
      </c>
      <c r="B15780" t="inlineStr">
        <is>
          <t>Physical training for wading through mud</t>
        </is>
      </c>
      <c r="C15780"/>
      <c r="D15780"/>
      <c r="E15780" t="inlineStr">
        <is>
          <t>https://www.youtube.com/results?search_query=Physical+training+for+wading+through+mud&amp;sp=EgQgAXAB</t>
        </is>
      </c>
    </row>
    <row r="15781" ht="25.5" customHeight="1">
      <c r="A15781" t="inlineStr">
        <is>
          <t>wading through mud</t>
        </is>
      </c>
      <c r="B15781" t="inlineStr">
        <is>
          <t>Guide to wading through mud for swamp trekking</t>
        </is>
      </c>
      <c r="C15781"/>
      <c r="D15781"/>
      <c r="E15781" t="inlineStr">
        <is>
          <t>https://www.youtube.com/results?search_query=Guide+to+wading+through+mud+for+swamp+trekking&amp;sp=EgQgAXAB</t>
        </is>
      </c>
    </row>
    <row r="15782" ht="25.5" customHeight="1">
      <c r="A15782" t="inlineStr">
        <is>
          <t>wading through mud</t>
        </is>
      </c>
      <c r="B15782" t="inlineStr">
        <is>
          <t>Professional techniques for walking and wading in mud</t>
        </is>
      </c>
      <c r="C15782"/>
      <c r="D15782"/>
      <c r="E15782" t="inlineStr">
        <is>
          <t>https://www.youtube.com/results?search_query=Professional+techniques+for+walking+and+wading+in+mud&amp;sp=EgQgAXAB</t>
        </is>
      </c>
    </row>
    <row r="15783" ht="25.5" customHeight="1">
      <c r="A15783" t="inlineStr">
        <is>
          <t>wading through mud</t>
        </is>
      </c>
      <c r="B15783" t="inlineStr">
        <is>
          <t>Wilderness survival: wading through mud tutorial</t>
        </is>
      </c>
      <c r="C15783"/>
      <c r="D15783"/>
      <c r="E15783" t="inlineStr">
        <is>
          <t>https://www.youtube.com/results?search_query=Wilderness+survival:+wading+through+mud+tutorial&amp;sp=EgQgAXAB</t>
        </is>
      </c>
    </row>
    <row r="15784" ht="25.5" customHeight="1">
      <c r="A15784" t="inlineStr">
        <is>
          <t>waiting in line</t>
        </is>
      </c>
      <c r="B15784" t="inlineStr">
        <is>
          <t>Tips for waiting in line effectively</t>
        </is>
      </c>
      <c r="C15784"/>
      <c r="D15784"/>
      <c r="E15784" t="inlineStr">
        <is>
          <t>https://www.youtube.com/results?search_query=Tips+for+waiting+in+line+effectively&amp;sp=EgQgAXAB</t>
        </is>
      </c>
    </row>
    <row r="15785" ht="25.5" customHeight="1">
      <c r="A15785" t="inlineStr">
        <is>
          <t>waiting in line</t>
        </is>
      </c>
      <c r="B15785" t="inlineStr">
        <is>
          <t>How to make the most of waiting in line</t>
        </is>
      </c>
      <c r="C15785"/>
      <c r="D15785"/>
      <c r="E15785" t="inlineStr">
        <is>
          <t>https://www.youtube.com/results?search_query=How+to+make+the+most+of+waiting+in+line&amp;sp=EgQgAXAB</t>
        </is>
      </c>
    </row>
    <row r="15786" ht="25.5" customHeight="1">
      <c r="A15786" t="inlineStr">
        <is>
          <t>waiting in line</t>
        </is>
      </c>
      <c r="B15786" t="inlineStr">
        <is>
          <t>Funny moments while waiting in line</t>
        </is>
      </c>
      <c r="C15786"/>
      <c r="D15786"/>
      <c r="E15786" t="inlineStr">
        <is>
          <t>https://www.youtube.com/results?search_query=Funny+moments+while+waiting+in+line&amp;sp=EgQgAXAB</t>
        </is>
      </c>
    </row>
    <row r="15787" ht="25.5" customHeight="1">
      <c r="A15787" t="inlineStr">
        <is>
          <t>waiting in line</t>
        </is>
      </c>
      <c r="B15787" t="inlineStr">
        <is>
          <t>Social experiment waiting in line</t>
        </is>
      </c>
      <c r="C15787"/>
      <c r="D15787"/>
      <c r="E15787" t="inlineStr">
        <is>
          <t>https://www.youtube.com/results?search_query=Social+experiment+waiting+in+line&amp;sp=EgQgAXAB</t>
        </is>
      </c>
    </row>
    <row r="15788" ht="25.5" customHeight="1">
      <c r="A15788" t="inlineStr">
        <is>
          <t>waiting in line</t>
        </is>
      </c>
      <c r="B15788" t="inlineStr">
        <is>
          <t>Day in the life of a queue manager</t>
        </is>
      </c>
      <c r="C15788"/>
      <c r="D15788"/>
      <c r="E15788" t="inlineStr">
        <is>
          <t>https://www.youtube.com/results?search_query=Day+in+the+life+of+a+queue+manager&amp;sp=EgQgAXAB</t>
        </is>
      </c>
    </row>
    <row r="15789" ht="25.5" customHeight="1">
      <c r="A15789" t="inlineStr">
        <is>
          <t>waiting in line</t>
        </is>
      </c>
      <c r="B15789" t="inlineStr">
        <is>
          <t>Psychology behind waiting in line</t>
        </is>
      </c>
      <c r="C15789"/>
      <c r="D15789"/>
      <c r="E15789" t="inlineStr">
        <is>
          <t>https://www.youtube.com/results?search_query=Psychology+behind+waiting+in+line&amp;sp=EgQgAXAB</t>
        </is>
      </c>
    </row>
    <row r="15790" ht="25.5" customHeight="1">
      <c r="A15790" t="inlineStr">
        <is>
          <t>waiting in line</t>
        </is>
      </c>
      <c r="B15790" t="inlineStr">
        <is>
          <t>How to entertain yourself while waiting in line</t>
        </is>
      </c>
      <c r="C15790"/>
      <c r="D15790"/>
      <c r="E15790" t="inlineStr">
        <is>
          <t>https://www.youtube.com/results?search_query=How+to+entertain+yourself+while+waiting+in+line&amp;sp=EgQgAXAB</t>
        </is>
      </c>
    </row>
    <row r="15791" ht="25.5" customHeight="1">
      <c r="A15791" t="inlineStr">
        <is>
          <t>waiting in line</t>
        </is>
      </c>
      <c r="B15791" t="inlineStr">
        <is>
          <t>World's longest waiting lines</t>
        </is>
      </c>
      <c r="C15791"/>
      <c r="D15791"/>
      <c r="E15791" t="inlineStr">
        <is>
          <t>https://www.youtube.com/results?search_query=World's+longest+waiting+lines&amp;sp=EgQgAXAB</t>
        </is>
      </c>
    </row>
    <row r="15792" ht="25.5" customHeight="1">
      <c r="A15792" t="inlineStr">
        <is>
          <t>waiting in line</t>
        </is>
      </c>
      <c r="B15792" t="inlineStr">
        <is>
          <t>How theme parks manage long lines</t>
        </is>
      </c>
      <c r="C15792"/>
      <c r="D15792"/>
      <c r="E15792" t="inlineStr">
        <is>
          <t>https://www.youtube.com/results?search_query=How+theme+parks+manage+long+lines&amp;sp=EgQgAXAB</t>
        </is>
      </c>
    </row>
    <row r="15793" ht="25.5" customHeight="1">
      <c r="A15793" t="inlineStr">
        <is>
          <t>waiting in line</t>
        </is>
      </c>
      <c r="B15793" t="inlineStr">
        <is>
          <t>Secrets to skipping long lines</t>
        </is>
      </c>
      <c r="C15793"/>
      <c r="D15793"/>
      <c r="E15793" t="inlineStr">
        <is>
          <t>https://www.youtube.com/results?search_query=Secrets+to+skipping+long+lines&amp;sp=EgQgAXAB</t>
        </is>
      </c>
    </row>
    <row r="15794" ht="25.5" customHeight="1">
      <c r="A15794" t="inlineStr">
        <is>
          <t>walking through snow</t>
        </is>
      </c>
      <c r="B15794" t="inlineStr">
        <is>
          <t>How to walk through deep snow without sinking</t>
        </is>
      </c>
      <c r="C15794"/>
      <c r="D15794"/>
      <c r="E15794" t="inlineStr">
        <is>
          <t>https://www.youtube.com/results?search_query=How+to+walk+through+deep+snow+without+sinking&amp;sp=EgQgAXAB</t>
        </is>
      </c>
    </row>
    <row r="15795" ht="25.5" customHeight="1">
      <c r="A15795" t="inlineStr">
        <is>
          <t>walking through snow</t>
        </is>
      </c>
      <c r="B15795" t="inlineStr">
        <is>
          <t>Best techniques for walking in snow</t>
        </is>
      </c>
      <c r="C15795"/>
      <c r="D15795"/>
      <c r="E15795" t="inlineStr">
        <is>
          <t>https://www.youtube.com/results?search_query=Best+techniques+for+walking+in+snow&amp;sp=EgQgAXAB</t>
        </is>
      </c>
    </row>
    <row r="15796" ht="25.5" customHeight="1">
      <c r="A15796" t="inlineStr">
        <is>
          <t>walking through snow</t>
        </is>
      </c>
      <c r="B15796" t="inlineStr">
        <is>
          <t>Walking through snow in mountainous regions</t>
        </is>
      </c>
      <c r="C15796"/>
      <c r="D15796"/>
      <c r="E15796" t="inlineStr">
        <is>
          <t>https://www.youtube.com/results?search_query=Walking+through+snow+in+mountainous+regions&amp;sp=EgQgAXAB</t>
        </is>
      </c>
    </row>
    <row r="15797" ht="25.5" customHeight="1">
      <c r="A15797" t="inlineStr">
        <is>
          <t>walking through snow</t>
        </is>
      </c>
      <c r="B15797" t="inlineStr">
        <is>
          <t>Day in the life of an explorer: walking through snow</t>
        </is>
      </c>
      <c r="C15797"/>
      <c r="D15797"/>
      <c r="E15797" t="inlineStr">
        <is>
          <t>https://www.youtube.com/results?search_query=Day+in+the+life+of+an+explorer:+walking+through+snow&amp;sp=EgQgAXAB</t>
        </is>
      </c>
    </row>
    <row r="15798" ht="25.5" customHeight="1">
      <c r="A15798" t="inlineStr">
        <is>
          <t>walking through snow</t>
        </is>
      </c>
      <c r="B15798" t="inlineStr">
        <is>
          <t>Proper gear and techniques for walking in snow</t>
        </is>
      </c>
      <c r="C15798"/>
      <c r="D15798"/>
      <c r="E15798" t="inlineStr">
        <is>
          <t>https://www.youtube.com/results?search_query=Proper+gear+and+techniques+for+walking+in+snow&amp;sp=EgQgAXAB</t>
        </is>
      </c>
    </row>
    <row r="15799" ht="25.5" customHeight="1">
      <c r="A15799" t="inlineStr">
        <is>
          <t>walking through snow</t>
        </is>
      </c>
      <c r="B15799" t="inlineStr">
        <is>
          <t>Survival skills: tips for walking in snow</t>
        </is>
      </c>
      <c r="C15799"/>
      <c r="D15799"/>
      <c r="E15799" t="inlineStr">
        <is>
          <t>https://www.youtube.com/results?search_query=Survival+skills:+tips+for+walking+in+snow&amp;sp=EgQgAXAB</t>
        </is>
      </c>
    </row>
    <row r="15800" ht="25.5" customHeight="1">
      <c r="A15800" t="inlineStr">
        <is>
          <t>walking through snow</t>
        </is>
      </c>
      <c r="B15800" t="inlineStr">
        <is>
          <t>Mountain hiking: walking in snow tutorial</t>
        </is>
      </c>
      <c r="C15800"/>
      <c r="D15800"/>
      <c r="E15800" t="inlineStr">
        <is>
          <t>https://www.youtube.com/results?search_query=Mountain+hiking:+walking+in+snow+tutorial&amp;sp=EgQgAXAB</t>
        </is>
      </c>
    </row>
    <row r="15801" ht="25.5" customHeight="1">
      <c r="A15801" t="inlineStr">
        <is>
          <t>walking through snow</t>
        </is>
      </c>
      <c r="B15801" t="inlineStr">
        <is>
          <t>How to keep balance while walking on icy snow</t>
        </is>
      </c>
      <c r="C15801"/>
      <c r="D15801"/>
      <c r="E15801" t="inlineStr">
        <is>
          <t>https://www.youtube.com/results?search_query=How+to+keep+balance+while+walking+on+icy+snow&amp;sp=EgQgAXAB</t>
        </is>
      </c>
    </row>
    <row r="15802" ht="25.5" customHeight="1">
      <c r="A15802" t="inlineStr">
        <is>
          <t>walking through snow</t>
        </is>
      </c>
      <c r="B15802" t="inlineStr">
        <is>
          <t>Different methods of walking through a snowy landscape</t>
        </is>
      </c>
      <c r="C15802"/>
      <c r="D15802"/>
      <c r="E15802" t="inlineStr">
        <is>
          <t>https://www.youtube.com/results?search_query=Different+methods+of+walking+through+a+snowy+landscape&amp;sp=EgQgAXAB</t>
        </is>
      </c>
    </row>
    <row r="15803" ht="25.5" customHeight="1">
      <c r="A15803" t="inlineStr">
        <is>
          <t>walking through snow</t>
        </is>
      </c>
      <c r="B15803" t="inlineStr">
        <is>
          <t>Exercise benefits of walking through snow</t>
        </is>
      </c>
      <c r="C15803"/>
      <c r="D15803"/>
      <c r="E15803" t="inlineStr">
        <is>
          <t>https://www.youtube.com/results?search_query=Exercise+benefits+of+walking+through+snow&amp;sp=EgQgAXAB</t>
        </is>
      </c>
    </row>
    <row r="15804" ht="25.5" customHeight="1">
      <c r="A15804" t="inlineStr">
        <is>
          <t>bouncing on bouncy castle</t>
        </is>
      </c>
      <c r="B15804" t="inlineStr">
        <is>
          <t>How to safely bounce on a bouncy castle</t>
        </is>
      </c>
      <c r="C15804"/>
      <c r="D15804"/>
      <c r="E15804" t="inlineStr">
        <is>
          <t>https://www.youtube.com/results?search_query=How+to+safely+bounce+on+a+bouncy+castle&amp;sp=EgQgAXAB</t>
        </is>
      </c>
    </row>
    <row r="15805" ht="25.5" customHeight="1">
      <c r="A15805" t="inlineStr">
        <is>
          <t>bouncing on bouncy castle</t>
        </is>
      </c>
      <c r="B15805" t="inlineStr">
        <is>
          <t>Kids having fun bouncing on bouncy castles</t>
        </is>
      </c>
      <c r="C15805"/>
      <c r="D15805"/>
      <c r="E15805" t="inlineStr">
        <is>
          <t>https://www.youtube.com/results?search_query=Kids+having+fun+bouncing+on+bouncy+castles&amp;sp=EgQgAXAB</t>
        </is>
      </c>
    </row>
    <row r="15806" ht="25.5" customHeight="1">
      <c r="A15806" t="inlineStr">
        <is>
          <t>bouncing on bouncy castle</t>
        </is>
      </c>
      <c r="B15806" t="inlineStr">
        <is>
          <t>Best inflatable bouncy castles for backyard fun</t>
        </is>
      </c>
      <c r="C15806"/>
      <c r="D15806"/>
      <c r="E15806" t="inlineStr">
        <is>
          <t>https://www.youtube.com/results?search_query=Best+inflatable+bouncy+castles+for+backyard+fun&amp;sp=EgQgAXAB</t>
        </is>
      </c>
    </row>
    <row r="15807" ht="25.5" customHeight="1">
      <c r="A15807" t="inlineStr">
        <is>
          <t>bouncing on bouncy castle</t>
        </is>
      </c>
      <c r="B15807" t="inlineStr">
        <is>
          <t>Day in the life of a bouncy castle rental business owner</t>
        </is>
      </c>
      <c r="C15807"/>
      <c r="D15807"/>
      <c r="E15807" t="inlineStr">
        <is>
          <t>https://www.youtube.com/results?search_query=Day+in+the+life+of+a+bouncy+castle+rental+business+owner&amp;sp=EgQgAXAB</t>
        </is>
      </c>
    </row>
    <row r="15808" ht="25.5" customHeight="1">
      <c r="A15808" t="inlineStr">
        <is>
          <t>bouncing on bouncy castle</t>
        </is>
      </c>
      <c r="B15808" t="inlineStr">
        <is>
          <t>Best techniques for bouncing on a bouncy castle</t>
        </is>
      </c>
      <c r="C15808"/>
      <c r="D15808"/>
      <c r="E15808" t="inlineStr">
        <is>
          <t>https://www.youtube.com/results?search_query=Best+techniques+for+bouncing+on+a+bouncy+castle&amp;sp=EgQgAXAB</t>
        </is>
      </c>
    </row>
    <row r="15809" ht="25.5" customHeight="1">
      <c r="A15809" t="inlineStr">
        <is>
          <t>bouncing on bouncy castle</t>
        </is>
      </c>
      <c r="B15809" t="inlineStr">
        <is>
          <t>DIY how to set up a bouncy castle at home</t>
        </is>
      </c>
      <c r="C15809"/>
      <c r="D15809"/>
      <c r="E15809" t="inlineStr">
        <is>
          <t>https://www.youtube.com/results?search_query=DIY+how+to+set+up+a+bouncy+castle+at+home&amp;sp=EgQgAXAB</t>
        </is>
      </c>
    </row>
    <row r="15810" ht="25.5" customHeight="1">
      <c r="A15810" t="inlineStr">
        <is>
          <t>bouncing on bouncy castle</t>
        </is>
      </c>
      <c r="B15810" t="inlineStr">
        <is>
          <t>Professional bouncing on giant bouncy castles</t>
        </is>
      </c>
      <c r="C15810"/>
      <c r="D15810"/>
      <c r="E15810" t="inlineStr">
        <is>
          <t>https://www.youtube.com/results?search_query=Professional+bouncing+on+giant+bouncy+castles&amp;sp=EgQgAXAB</t>
        </is>
      </c>
    </row>
    <row r="15811" ht="25.5" customHeight="1">
      <c r="A15811" t="inlineStr">
        <is>
          <t>bouncing on bouncy castle</t>
        </is>
      </c>
      <c r="B15811" t="inlineStr">
        <is>
          <t>Fun games to play on a bouncy castle</t>
        </is>
      </c>
      <c r="C15811"/>
      <c r="D15811"/>
      <c r="E15811" t="inlineStr">
        <is>
          <t>https://www.youtube.com/results?search_query=Fun+games+to+play+on+a+bouncy+castle&amp;sp=EgQgAXAB</t>
        </is>
      </c>
    </row>
    <row r="15812" ht="25.5" customHeight="1">
      <c r="A15812" t="inlineStr">
        <is>
          <t>bouncing on bouncy castle</t>
        </is>
      </c>
      <c r="B15812" t="inlineStr">
        <is>
          <t>Bouncy castle bouncing competitions</t>
        </is>
      </c>
      <c r="C15812"/>
      <c r="D15812"/>
      <c r="E15812" t="inlineStr">
        <is>
          <t>https://www.youtube.com/results?search_query=Bouncy+castle+bouncing+competitions&amp;sp=EgQgAXAB</t>
        </is>
      </c>
    </row>
    <row r="15813" ht="25.5" customHeight="1">
      <c r="A15813" t="inlineStr">
        <is>
          <t>bouncing on bouncy castle</t>
        </is>
      </c>
      <c r="B15813" t="inlineStr">
        <is>
          <t>Bouncy castle safety tips and precautions</t>
        </is>
      </c>
      <c r="C15813"/>
      <c r="D15813"/>
      <c r="E15813" t="inlineStr">
        <is>
          <t>https://www.youtube.com/results?search_query=Bouncy+castle+safety+tips+and+precautions&amp;sp=EgQgAXAB</t>
        </is>
      </c>
    </row>
    <row r="15814" ht="25.5" customHeight="1">
      <c r="A15814" t="inlineStr">
        <is>
          <t>laying concrete</t>
        </is>
      </c>
      <c r="B15814" t="inlineStr">
        <is>
          <t>How to lay concrete for beginners</t>
        </is>
      </c>
      <c r="C15814"/>
      <c r="D15814"/>
      <c r="E15814" t="inlineStr">
        <is>
          <t>https://www.youtube.com/results?search_query=How+to+lay+concrete+for+beginners&amp;sp=EgQgAXAB</t>
        </is>
      </c>
    </row>
    <row r="15815" ht="25.5" customHeight="1">
      <c r="A15815" t="inlineStr">
        <is>
          <t>laying concrete</t>
        </is>
      </c>
      <c r="B15815" t="inlineStr">
        <is>
          <t>DIY concrete laying tutorial</t>
        </is>
      </c>
      <c r="C15815"/>
      <c r="D15815"/>
      <c r="E15815" t="inlineStr">
        <is>
          <t>https://www.youtube.com/results?search_query=DIY+concrete+laying+tutorial&amp;sp=EgQgAXAB</t>
        </is>
      </c>
    </row>
    <row r="15816" ht="25.5" customHeight="1">
      <c r="A15816" t="inlineStr">
        <is>
          <t>laying concrete</t>
        </is>
      </c>
      <c r="B15816" t="inlineStr">
        <is>
          <t>Laying a concrete patio stepbystep</t>
        </is>
      </c>
      <c r="C15816"/>
      <c r="D15816"/>
      <c r="E15816" t="inlineStr">
        <is>
          <t>https://www.youtube.com/results?search_query=Laying+a+concrete+patio+stepbystep&amp;sp=EgQgAXAB</t>
        </is>
      </c>
    </row>
    <row r="15817" ht="25.5" customHeight="1">
      <c r="A15817" t="inlineStr">
        <is>
          <t>laying concrete</t>
        </is>
      </c>
      <c r="B15817" t="inlineStr">
        <is>
          <t>Tips for pouring and smoothing concrete</t>
        </is>
      </c>
      <c r="C15817"/>
      <c r="D15817"/>
      <c r="E15817" t="inlineStr">
        <is>
          <t>https://www.youtube.com/results?search_query=Tips+for+pouring+and+smoothing+concrete&amp;sp=EgQgAXAB</t>
        </is>
      </c>
    </row>
    <row r="15818" ht="25.5" customHeight="1">
      <c r="A15818" t="inlineStr">
        <is>
          <t>laying concrete</t>
        </is>
      </c>
      <c r="B15818" t="inlineStr">
        <is>
          <t>Day in the life of a concrete worker</t>
        </is>
      </c>
      <c r="C15818"/>
      <c r="D15818"/>
      <c r="E15818" t="inlineStr">
        <is>
          <t>https://www.youtube.com/results?search_query=Day+in+the+life+of+a+concrete+worker&amp;sp=EgQgAXAB</t>
        </is>
      </c>
    </row>
    <row r="15819" ht="25.5" customHeight="1">
      <c r="A15819" t="inlineStr">
        <is>
          <t>laying concrete</t>
        </is>
      </c>
      <c r="B15819" t="inlineStr">
        <is>
          <t>Essential tools for laying concrete</t>
        </is>
      </c>
      <c r="C15819"/>
      <c r="D15819"/>
      <c r="E15819" t="inlineStr">
        <is>
          <t>https://www.youtube.com/results?search_query=Essential+tools+for+laying+concrete&amp;sp=EgQgAXAB</t>
        </is>
      </c>
    </row>
    <row r="15820" ht="25.5" customHeight="1">
      <c r="A15820" t="inlineStr">
        <is>
          <t>laying concrete</t>
        </is>
      </c>
      <c r="B15820" t="inlineStr">
        <is>
          <t>Concrete mixing and pouring techniques</t>
        </is>
      </c>
      <c r="C15820"/>
      <c r="D15820"/>
      <c r="E15820" t="inlineStr">
        <is>
          <t>https://www.youtube.com/results?search_query=Concrete+mixing+and+pouring+techniques&amp;sp=EgQgAXAB</t>
        </is>
      </c>
    </row>
    <row r="15821" ht="25.5" customHeight="1">
      <c r="A15821" t="inlineStr">
        <is>
          <t>laying concrete</t>
        </is>
      </c>
      <c r="B15821" t="inlineStr">
        <is>
          <t>Troubleshooting common problems when laying concrete</t>
        </is>
      </c>
      <c r="C15821"/>
      <c r="D15821"/>
      <c r="E15821" t="inlineStr">
        <is>
          <t>https://www.youtube.com/results?search_query=Troubleshooting+common+problems+when+laying+concrete&amp;sp=EgQgAXAB</t>
        </is>
      </c>
    </row>
    <row r="15822" ht="25.5" customHeight="1">
      <c r="A15822" t="inlineStr">
        <is>
          <t>laying concrete</t>
        </is>
      </c>
      <c r="B15822" t="inlineStr">
        <is>
          <t>Learn to lay concrete like a professional</t>
        </is>
      </c>
      <c r="C15822"/>
      <c r="D15822"/>
      <c r="E15822" t="inlineStr">
        <is>
          <t>https://www.youtube.com/results?search_query=Learn+to+lay+concrete+like+a+professional&amp;sp=EgQgAXAB</t>
        </is>
      </c>
    </row>
    <row r="15823" ht="25.5" customHeight="1">
      <c r="A15823" t="inlineStr">
        <is>
          <t>laying concrete</t>
        </is>
      </c>
      <c r="B15823" t="inlineStr">
        <is>
          <t>Preparing ground for concrete laying</t>
        </is>
      </c>
      <c r="C15823"/>
      <c r="D15823"/>
      <c r="E15823" t="inlineStr">
        <is>
          <t>https://www.youtube.com/results?search_query=Preparing+ground+for+concrete+laying&amp;sp=EgQgAXAB</t>
        </is>
      </c>
    </row>
    <row r="15824" ht="25.5" customHeight="1">
      <c r="A15824" t="inlineStr">
        <is>
          <t>swinging baseball bat</t>
        </is>
      </c>
      <c r="B15824" t="inlineStr">
        <is>
          <t>How to swing a baseball bat for beginners</t>
        </is>
      </c>
      <c r="C15824"/>
      <c r="D15824"/>
      <c r="E15824" t="inlineStr">
        <is>
          <t>https://www.youtube.com/results?search_query=How+to+swing+a+baseball+bat+for+beginners&amp;sp=EgQgAXAB</t>
        </is>
      </c>
    </row>
    <row r="15825" ht="25.5" customHeight="1">
      <c r="A15825" t="inlineStr">
        <is>
          <t>swinging baseball bat</t>
        </is>
      </c>
      <c r="B15825" t="inlineStr">
        <is>
          <t>Correct technique of swinging a baseball bat</t>
        </is>
      </c>
      <c r="C15825"/>
      <c r="D15825"/>
      <c r="E15825" t="inlineStr">
        <is>
          <t>https://www.youtube.com/results?search_query=Correct+technique+of+swinging+a+baseball+bat&amp;sp=EgQgAXAB</t>
        </is>
      </c>
    </row>
    <row r="15826" ht="25.5" customHeight="1">
      <c r="A15826" t="inlineStr">
        <is>
          <t>swinging baseball bat</t>
        </is>
      </c>
      <c r="B15826" t="inlineStr">
        <is>
          <t>Training exercises to improve baseball bat swing</t>
        </is>
      </c>
      <c r="C15826"/>
      <c r="D15826"/>
      <c r="E15826" t="inlineStr">
        <is>
          <t>https://www.youtube.com/results?search_query=Training+exercises+to+improve+baseball+bat+swing&amp;sp=EgQgAXAB</t>
        </is>
      </c>
    </row>
    <row r="15827" ht="25.5" customHeight="1">
      <c r="A15827" t="inlineStr">
        <is>
          <t>swinging baseball bat</t>
        </is>
      </c>
      <c r="B15827" t="inlineStr">
        <is>
          <t>A day in the life of a baseball player: bat swinging drills</t>
        </is>
      </c>
      <c r="C15827"/>
      <c r="D15827"/>
      <c r="E15827" t="inlineStr">
        <is>
          <t>https://www.youtube.com/results?search_query=A+day+in+the+life+of+a+baseball+player:+bat+swinging+drills&amp;sp=EgQgAXAB</t>
        </is>
      </c>
    </row>
    <row r="15828" ht="25.5" customHeight="1">
      <c r="A15828" t="inlineStr">
        <is>
          <t>swinging baseball bat</t>
        </is>
      </c>
      <c r="B15828" t="inlineStr">
        <is>
          <t>Understanding the physics of swinging a baseball bat</t>
        </is>
      </c>
      <c r="C15828"/>
      <c r="D15828"/>
      <c r="E15828" t="inlineStr">
        <is>
          <t>https://www.youtube.com/results?search_query=Understanding+the+physics+of+swinging+a+baseball+bat&amp;sp=EgQgAXAB</t>
        </is>
      </c>
    </row>
    <row r="15829" ht="25.5" customHeight="1">
      <c r="A15829" t="inlineStr">
        <is>
          <t>swinging baseball bat</t>
        </is>
      </c>
      <c r="B15829" t="inlineStr">
        <is>
          <t>Common mistakes while swinging a baseball bat</t>
        </is>
      </c>
      <c r="C15829"/>
      <c r="D15829"/>
      <c r="E15829" t="inlineStr">
        <is>
          <t>https://www.youtube.com/results?search_query=Common+mistakes+while+swinging+a+baseball+bat&amp;sp=EgQgAXAB</t>
        </is>
      </c>
    </row>
    <row r="15830" ht="25.5" customHeight="1">
      <c r="A15830" t="inlineStr">
        <is>
          <t>swinging baseball bat</t>
        </is>
      </c>
      <c r="B15830" t="inlineStr">
        <is>
          <t>Professional tips on swinging a baseball bat</t>
        </is>
      </c>
      <c r="C15830"/>
      <c r="D15830"/>
      <c r="E15830" t="inlineStr">
        <is>
          <t>https://www.youtube.com/results?search_query=Professional+tips+on+swinging+a+baseball+bat&amp;sp=EgQgAXAB</t>
        </is>
      </c>
    </row>
    <row r="15831" ht="25.5" customHeight="1">
      <c r="A15831" t="inlineStr">
        <is>
          <t>swinging baseball bat</t>
        </is>
      </c>
      <c r="B15831" t="inlineStr">
        <is>
          <t>Slow motion analysis of a perfect baseball bat swing</t>
        </is>
      </c>
      <c r="C15831"/>
      <c r="D15831"/>
      <c r="E15831" t="inlineStr">
        <is>
          <t>https://www.youtube.com/results?search_query=Slow+motion+analysis+of+a+perfect+baseball+bat+swing&amp;sp=EgQgAXAB</t>
        </is>
      </c>
    </row>
    <row r="15832" ht="25.5" customHeight="1">
      <c r="A15832" t="inlineStr">
        <is>
          <t>swinging baseball bat</t>
        </is>
      </c>
      <c r="B15832" t="inlineStr">
        <is>
          <t>Importance of grip in swinging a baseball bat</t>
        </is>
      </c>
      <c r="C15832"/>
      <c r="D15832"/>
      <c r="E15832" t="inlineStr">
        <is>
          <t>https://www.youtube.com/results?search_query=Importance+of+grip+in+swinging+a+baseball+bat&amp;sp=EgQgAXAB</t>
        </is>
      </c>
    </row>
    <row r="15833" ht="25.5" customHeight="1">
      <c r="A15833" t="inlineStr">
        <is>
          <t>swinging baseball bat</t>
        </is>
      </c>
      <c r="B15833" t="inlineStr">
        <is>
          <t>Stepbystep guide to master baseball bat swing</t>
        </is>
      </c>
      <c r="C15833"/>
      <c r="D15833"/>
      <c r="E15833" t="inlineStr">
        <is>
          <t>https://www.youtube.com/results?search_query=Stepbystep+guide+to+master+baseball+bat+swing&amp;sp=EgQgAXAB</t>
        </is>
      </c>
    </row>
    <row r="15834" ht="25.5" customHeight="1">
      <c r="A15834" t="inlineStr">
        <is>
          <t>putting on foundation</t>
        </is>
      </c>
      <c r="B15834" t="inlineStr">
        <is>
          <t>How to properly apply foundation for beginners</t>
        </is>
      </c>
      <c r="C15834"/>
      <c r="D15834"/>
      <c r="E15834" t="inlineStr">
        <is>
          <t>https://www.youtube.com/results?search_query=How+to+properly+apply+foundation+for+beginners&amp;sp=EgQgAXAB</t>
        </is>
      </c>
    </row>
    <row r="15835" ht="25.5" customHeight="1">
      <c r="A15835" t="inlineStr">
        <is>
          <t>putting on foundation</t>
        </is>
      </c>
      <c r="B15835" t="inlineStr">
        <is>
          <t>Foundation makeup tutorials for flawless skin</t>
        </is>
      </c>
      <c r="C15835"/>
      <c r="D15835"/>
      <c r="E15835" t="inlineStr">
        <is>
          <t>https://www.youtube.com/results?search_query=Foundation+makeup+tutorials+for+flawless+skin&amp;sp=EgQgAXAB</t>
        </is>
      </c>
    </row>
    <row r="15836" ht="25.5" customHeight="1">
      <c r="A15836" t="inlineStr">
        <is>
          <t>putting on foundation</t>
        </is>
      </c>
      <c r="B15836" t="inlineStr">
        <is>
          <t>Applying liquid foundation like a pro</t>
        </is>
      </c>
      <c r="C15836"/>
      <c r="D15836"/>
      <c r="E15836" t="inlineStr">
        <is>
          <t>https://www.youtube.com/results?search_query=Applying+liquid+foundation+like+a+pro&amp;sp=EgQgAXAB</t>
        </is>
      </c>
    </row>
    <row r="15837" ht="25.5" customHeight="1">
      <c r="A15837" t="inlineStr">
        <is>
          <t>putting on foundation</t>
        </is>
      </c>
      <c r="B15837" t="inlineStr">
        <is>
          <t>Tips for putting on foundation correctly</t>
        </is>
      </c>
      <c r="C15837"/>
      <c r="D15837"/>
      <c r="E15837" t="inlineStr">
        <is>
          <t>https://www.youtube.com/results?search_query=Tips+for+putting+on+foundation+correctly&amp;sp=EgQgAXAB</t>
        </is>
      </c>
    </row>
    <row r="15838" ht="25.5" customHeight="1">
      <c r="A15838" t="inlineStr">
        <is>
          <t>putting on foundation</t>
        </is>
      </c>
      <c r="B15838" t="inlineStr">
        <is>
          <t>Day in the life of a makeup artist: Foundation application</t>
        </is>
      </c>
      <c r="C15838"/>
      <c r="D15838"/>
      <c r="E15838" t="inlineStr">
        <is>
          <t>https://www.youtube.com/results?search_query=Day+in+the+life+of+a+makeup+artist:+Foundation+application&amp;sp=EgQgAXAB</t>
        </is>
      </c>
    </row>
    <row r="15839" ht="25.5" customHeight="1">
      <c r="A15839" t="inlineStr">
        <is>
          <t>putting on foundation</t>
        </is>
      </c>
      <c r="B15839" t="inlineStr">
        <is>
          <t>Best techniques for applying powder foundation</t>
        </is>
      </c>
      <c r="C15839"/>
      <c r="D15839"/>
      <c r="E15839" t="inlineStr">
        <is>
          <t>https://www.youtube.com/results?search_query=Best+techniques+for+applying+powder+foundation&amp;sp=EgQgAXAB</t>
        </is>
      </c>
    </row>
    <row r="15840" ht="25.5" customHeight="1">
      <c r="A15840" t="inlineStr">
        <is>
          <t>putting on foundation</t>
        </is>
      </c>
      <c r="B15840" t="inlineStr">
        <is>
          <t>How to put foundation on for a natural look</t>
        </is>
      </c>
      <c r="C15840"/>
      <c r="D15840"/>
      <c r="E15840" t="inlineStr">
        <is>
          <t>https://www.youtube.com/results?search_query=How+to+put+foundation+on+for+a+natural+look&amp;sp=EgQgAXAB</t>
        </is>
      </c>
    </row>
    <row r="15841" ht="25.5" customHeight="1">
      <c r="A15841" t="inlineStr">
        <is>
          <t>putting on foundation</t>
        </is>
      </c>
      <c r="B15841" t="inlineStr">
        <is>
          <t>The right way to apply foundation with a blender</t>
        </is>
      </c>
      <c r="C15841"/>
      <c r="D15841"/>
      <c r="E15841" t="inlineStr">
        <is>
          <t>https://www.youtube.com/results?search_query=The+right+way+to+apply+foundation+with+a+blender&amp;sp=EgQgAXAB</t>
        </is>
      </c>
    </row>
    <row r="15842" ht="25.5" customHeight="1">
      <c r="A15842" t="inlineStr">
        <is>
          <t>putting on foundation</t>
        </is>
      </c>
      <c r="B15842" t="inlineStr">
        <is>
          <t>Makeup artist tutorial: Putting on foundation</t>
        </is>
      </c>
      <c r="C15842"/>
      <c r="D15842"/>
      <c r="E15842" t="inlineStr">
        <is>
          <t>https://www.youtube.com/results?search_query=Makeup+artist+tutorial:+Putting+on+foundation&amp;sp=EgQgAXAB</t>
        </is>
      </c>
    </row>
    <row r="15843" ht="25.5" customHeight="1">
      <c r="A15843" t="inlineStr">
        <is>
          <t>putting on foundation</t>
        </is>
      </c>
      <c r="B15843" t="inlineStr">
        <is>
          <t>Avoiding common mistakes when applying foundation</t>
        </is>
      </c>
      <c r="C15843"/>
      <c r="D15843"/>
      <c r="E15843" t="inlineStr">
        <is>
          <t>https://www.youtube.com/results?search_query=Avoiding+common+mistakes+when+applying+foundation&amp;sp=EgQgAXAB</t>
        </is>
      </c>
    </row>
    <row r="15844" ht="25.5" customHeight="1">
      <c r="A15844" t="inlineStr">
        <is>
          <t>pushing wheelbarrow</t>
        </is>
      </c>
      <c r="B15844" t="inlineStr">
        <is>
          <t>How to push a wheelbarrow correctly</t>
        </is>
      </c>
      <c r="C15844"/>
      <c r="D15844"/>
      <c r="E15844" t="inlineStr">
        <is>
          <t>https://www.youtube.com/results?search_query=How+to+push+a+wheelbarrow+correctly&amp;sp=EgQgAXAB</t>
        </is>
      </c>
    </row>
    <row r="15845" ht="25.5" customHeight="1">
      <c r="A15845" t="inlineStr">
        <is>
          <t>pushing wheelbarrow</t>
        </is>
      </c>
      <c r="B15845" t="inlineStr">
        <is>
          <t>Effective ways of loading and pushing a wheelbarrow</t>
        </is>
      </c>
      <c r="C15845"/>
      <c r="D15845"/>
      <c r="E15845" t="inlineStr">
        <is>
          <t>https://www.youtube.com/results?search_query=Effective+ways+of+loading+and+pushing+a+wheelbarrow&amp;sp=EgQgAXAB</t>
        </is>
      </c>
    </row>
    <row r="15846" ht="25.5" customHeight="1">
      <c r="A15846" t="inlineStr">
        <is>
          <t>pushing wheelbarrow</t>
        </is>
      </c>
      <c r="B15846" t="inlineStr">
        <is>
          <t>Day in the life of a landscaper using a wheelbarrow</t>
        </is>
      </c>
      <c r="C15846"/>
      <c r="D15846"/>
      <c r="E15846" t="inlineStr">
        <is>
          <t>https://www.youtube.com/results?search_query=Day+in+the+life+of+a+landscaper+using+a+wheelbarrow&amp;sp=EgQgAXAB</t>
        </is>
      </c>
    </row>
    <row r="15847" ht="25.5" customHeight="1">
      <c r="A15847" t="inlineStr">
        <is>
          <t>pushing wheelbarrow</t>
        </is>
      </c>
      <c r="B15847" t="inlineStr">
        <is>
          <t>Proper techniques for pushing a wheelbarrow</t>
        </is>
      </c>
      <c r="C15847"/>
      <c r="D15847"/>
      <c r="E15847" t="inlineStr">
        <is>
          <t>https://www.youtube.com/results?search_query=Proper+techniques+for+pushing+a+wheelbarrow&amp;sp=EgQgAXAB</t>
        </is>
      </c>
    </row>
    <row r="15848" ht="25.5" customHeight="1">
      <c r="A15848" t="inlineStr">
        <is>
          <t>pushing wheelbarrow</t>
        </is>
      </c>
      <c r="B15848" t="inlineStr">
        <is>
          <t>Guide to using a wheelbarrow safely</t>
        </is>
      </c>
      <c r="C15848"/>
      <c r="D15848"/>
      <c r="E15848" t="inlineStr">
        <is>
          <t>https://www.youtube.com/results?search_query=Guide+to+using+a+wheelbarrow+safely&amp;sp=EgQgAXAB</t>
        </is>
      </c>
    </row>
    <row r="15849" ht="25.5" customHeight="1">
      <c r="A15849" t="inlineStr">
        <is>
          <t>pushing wheelbarrow</t>
        </is>
      </c>
      <c r="B15849" t="inlineStr">
        <is>
          <t>Pushing a wheelbarrow in construction works</t>
        </is>
      </c>
      <c r="C15849"/>
      <c r="D15849"/>
      <c r="E15849" t="inlineStr">
        <is>
          <t>https://www.youtube.com/results?search_query=Pushing+a+wheelbarrow+in+construction+works&amp;sp=EgQgAXAB</t>
        </is>
      </c>
    </row>
    <row r="15850" ht="25.5" customHeight="1">
      <c r="A15850" t="inlineStr">
        <is>
          <t>pushing wheelbarrow</t>
        </is>
      </c>
      <c r="B15850" t="inlineStr">
        <is>
          <t>Wheelbarrow races  techniques for faster pushing</t>
        </is>
      </c>
      <c r="C15850"/>
      <c r="D15850"/>
      <c r="E15850" t="inlineStr">
        <is>
          <t>https://www.youtube.com/results?search_query=Wheelbarrow+races++techniques+for+faster+pushing&amp;sp=EgQgAXAB</t>
        </is>
      </c>
    </row>
    <row r="15851" ht="25.5" customHeight="1">
      <c r="A15851" t="inlineStr">
        <is>
          <t>pushing wheelbarrow</t>
        </is>
      </c>
      <c r="B15851" t="inlineStr">
        <is>
          <t>Maximizing efficiency when pushing a wheelbarrow</t>
        </is>
      </c>
      <c r="C15851"/>
      <c r="D15851"/>
      <c r="E15851" t="inlineStr">
        <is>
          <t>https://www.youtube.com/results?search_query=Maximizing+efficiency+when+pushing+a+wheelbarrow&amp;sp=EgQgAXAB</t>
        </is>
      </c>
    </row>
    <row r="15852" ht="25.5" customHeight="1">
      <c r="A15852" t="inlineStr">
        <is>
          <t>pushing wheelbarrow</t>
        </is>
      </c>
      <c r="B15852" t="inlineStr">
        <is>
          <t>Pushing heavy wheelbarrow  tips and tricks</t>
        </is>
      </c>
      <c r="C15852"/>
      <c r="D15852"/>
      <c r="E15852" t="inlineStr">
        <is>
          <t>https://www.youtube.com/results?search_query=Pushing+heavy+wheelbarrow++tips+and+tricks&amp;sp=EgQgAXAB</t>
        </is>
      </c>
    </row>
    <row r="15853" ht="25.5" customHeight="1">
      <c r="A15853" t="inlineStr">
        <is>
          <t>pushing wheelbarrow</t>
        </is>
      </c>
      <c r="B15853" t="inlineStr">
        <is>
          <t>Skills needed for pushing a wheelbarrow properly</t>
        </is>
      </c>
      <c r="C15853"/>
      <c r="D15853"/>
      <c r="E15853" t="inlineStr">
        <is>
          <t>https://www.youtube.com/results?search_query=Skills+needed+for+pushing+a+wheelbarrow+properly&amp;sp=EgQgAXAB</t>
        </is>
      </c>
    </row>
    <row r="15854" ht="25.5" customHeight="1">
      <c r="A15854" t="inlineStr">
        <is>
          <t>tagging graffiti</t>
        </is>
      </c>
      <c r="B15854" t="inlineStr">
        <is>
          <t>How to start tagging graffiti for beginners</t>
        </is>
      </c>
      <c r="C15854"/>
      <c r="D15854"/>
      <c r="E15854" t="inlineStr">
        <is>
          <t>https://www.youtube.com/results?search_query=How+to+start+tagging+graffiti+for+beginners&amp;sp=EgQgAXAB</t>
        </is>
      </c>
    </row>
    <row r="15855" ht="25.5" customHeight="1">
      <c r="A15855" t="inlineStr">
        <is>
          <t>tagging graffiti</t>
        </is>
      </c>
      <c r="B15855" t="inlineStr">
        <is>
          <t>Basics of tagging in graffiti</t>
        </is>
      </c>
      <c r="C15855"/>
      <c r="D15855"/>
      <c r="E15855" t="inlineStr">
        <is>
          <t>https://www.youtube.com/results?search_query=Basics+of+tagging+in+graffiti&amp;sp=EgQgAXAB</t>
        </is>
      </c>
    </row>
    <row r="15856" ht="25.5" customHeight="1">
      <c r="A15856" t="inlineStr">
        <is>
          <t>tagging graffiti</t>
        </is>
      </c>
      <c r="B15856" t="inlineStr">
        <is>
          <t>Day in the life of a graffiti artist</t>
        </is>
      </c>
      <c r="C15856"/>
      <c r="D15856"/>
      <c r="E15856" t="inlineStr">
        <is>
          <t>https://www.youtube.com/results?search_query=Day+in+the+life+of+a+graffiti+artist&amp;sp=EgQgAXAB</t>
        </is>
      </c>
    </row>
    <row r="15857" ht="25.5" customHeight="1">
      <c r="A15857" t="inlineStr">
        <is>
          <t>tagging graffiti</t>
        </is>
      </c>
      <c r="B15857" t="inlineStr">
        <is>
          <t>Effective techniques for tagging graffiti</t>
        </is>
      </c>
      <c r="C15857"/>
      <c r="D15857"/>
      <c r="E15857" t="inlineStr">
        <is>
          <t>https://www.youtube.com/results?search_query=Effective+techniques+for+tagging+graffiti&amp;sp=EgQgAXAB</t>
        </is>
      </c>
    </row>
    <row r="15858" ht="25.5" customHeight="1">
      <c r="A15858" t="inlineStr">
        <is>
          <t>tagging graffiti</t>
        </is>
      </c>
      <c r="B15858" t="inlineStr">
        <is>
          <t>The art and style of graffiti tagging</t>
        </is>
      </c>
      <c r="C15858"/>
      <c r="D15858"/>
      <c r="E15858" t="inlineStr">
        <is>
          <t>https://www.youtube.com/results?search_query=The+art+and+style+of+graffiti+tagging&amp;sp=EgQgAXAB</t>
        </is>
      </c>
    </row>
    <row r="15859" ht="25.5" customHeight="1">
      <c r="A15859" t="inlineStr">
        <is>
          <t>tagging graffiti</t>
        </is>
      </c>
      <c r="B15859" t="inlineStr">
        <is>
          <t>Difference between tagging and other graffiti styles</t>
        </is>
      </c>
      <c r="C15859"/>
      <c r="D15859"/>
      <c r="E15859" t="inlineStr">
        <is>
          <t>https://www.youtube.com/results?search_query=Difference+between+tagging+and+other+graffiti+styles&amp;sp=EgQgAXAB</t>
        </is>
      </c>
    </row>
    <row r="15860" ht="25.5" customHeight="1">
      <c r="A15860" t="inlineStr">
        <is>
          <t>tagging graffiti</t>
        </is>
      </c>
      <c r="B15860" t="inlineStr">
        <is>
          <t>History of tagging in graffiti culture</t>
        </is>
      </c>
      <c r="C15860"/>
      <c r="D15860"/>
      <c r="E15860" t="inlineStr">
        <is>
          <t>https://www.youtube.com/results?search_query=History+of+tagging+in+graffiti+culture&amp;sp=EgQgAXAB</t>
        </is>
      </c>
    </row>
    <row r="15861" ht="25.5" customHeight="1">
      <c r="A15861" t="inlineStr">
        <is>
          <t>tagging graffiti</t>
        </is>
      </c>
      <c r="B15861" t="inlineStr">
        <is>
          <t>Tutorial on tagging graffiti on wall</t>
        </is>
      </c>
      <c r="C15861"/>
      <c r="D15861"/>
      <c r="E15861" t="inlineStr">
        <is>
          <t>https://www.youtube.com/results?search_query=Tutorial+on+tagging+graffiti+on+wall&amp;sp=EgQgAXAB</t>
        </is>
      </c>
    </row>
    <row r="15862" ht="25.5" customHeight="1">
      <c r="A15862" t="inlineStr">
        <is>
          <t>tagging graffiti</t>
        </is>
      </c>
      <c r="B15862" t="inlineStr">
        <is>
          <t>Essential tools for tagging graffiti</t>
        </is>
      </c>
      <c r="C15862"/>
      <c r="D15862"/>
      <c r="E15862" t="inlineStr">
        <is>
          <t>https://www.youtube.com/results?search_query=Essential+tools+for+tagging+graffiti&amp;sp=EgQgAXAB</t>
        </is>
      </c>
    </row>
    <row r="15863" ht="25.5" customHeight="1">
      <c r="A15863" t="inlineStr">
        <is>
          <t>tagging graffiti</t>
        </is>
      </c>
      <c r="B15863" t="inlineStr">
        <is>
          <t>Tagging graffiti: Tips and tricks from professional artists</t>
        </is>
      </c>
      <c r="C15863"/>
      <c r="D15863"/>
      <c r="E15863" t="inlineStr">
        <is>
          <t>https://www.youtube.com/results?search_query=Tagging+graffiti:+Tips+and+tricks+from+professional+artists&amp;sp=EgQgAXAB</t>
        </is>
      </c>
    </row>
    <row r="15864" ht="25.5" customHeight="1">
      <c r="A15864" t="inlineStr">
        <is>
          <t>brushing teeth</t>
        </is>
      </c>
      <c r="B15864" t="inlineStr">
        <is>
          <t>How to properly brush your teeth tutorial</t>
        </is>
      </c>
      <c r="C15864"/>
      <c r="D15864"/>
      <c r="E15864" t="inlineStr">
        <is>
          <t>https://www.youtube.com/results?search_query=How+to+properly+brush+your+teeth+tutorial&amp;sp=EgQgAXAB</t>
        </is>
      </c>
    </row>
    <row r="15865" ht="25.5" customHeight="1">
      <c r="A15865" t="inlineStr">
        <is>
          <t>brushing teeth</t>
        </is>
      </c>
      <c r="B15865" t="inlineStr">
        <is>
          <t>Best techniques for brushing teeth</t>
        </is>
      </c>
      <c r="C15865"/>
      <c r="D15865"/>
      <c r="E15865" t="inlineStr">
        <is>
          <t>https://www.youtube.com/results?search_query=Best+techniques+for+brushing+teeth&amp;sp=EgQgAXAB</t>
        </is>
      </c>
    </row>
    <row r="15866" ht="25.5" customHeight="1">
      <c r="A15866" t="inlineStr">
        <is>
          <t>brushing teeth</t>
        </is>
      </c>
      <c r="B15866" t="inlineStr">
        <is>
          <t>Brushing teeth tips and tricks</t>
        </is>
      </c>
      <c r="C15866"/>
      <c r="D15866"/>
      <c r="E15866" t="inlineStr">
        <is>
          <t>https://www.youtube.com/results?search_query=Brushing+teeth+tips+and+tricks&amp;sp=EgQgAXAB</t>
        </is>
      </c>
    </row>
    <row r="15867" ht="25.5" customHeight="1">
      <c r="A15867" t="inlineStr">
        <is>
          <t>brushing teeth</t>
        </is>
      </c>
      <c r="B15867" t="inlineStr">
        <is>
          <t>How to teach kids to brush their teeth</t>
        </is>
      </c>
      <c r="C15867"/>
      <c r="D15867"/>
      <c r="E15867" t="inlineStr">
        <is>
          <t>https://www.youtube.com/results?search_query=How+to+teach+kids+to+brush+their+teeth&amp;sp=EgQgAXAB</t>
        </is>
      </c>
    </row>
    <row r="15868" ht="25.5" customHeight="1">
      <c r="A15868" t="inlineStr">
        <is>
          <t>brushing teeth</t>
        </is>
      </c>
      <c r="B15868" t="inlineStr">
        <is>
          <t>Common mistakes people make when brushing teeth</t>
        </is>
      </c>
      <c r="C15868"/>
      <c r="D15868"/>
      <c r="E15868" t="inlineStr">
        <is>
          <t>https://www.youtube.com/results?search_query=Common+mistakes+people+make+when+brushing+teeth&amp;sp=EgQgAXAB</t>
        </is>
      </c>
    </row>
    <row r="15869" ht="25.5" customHeight="1">
      <c r="A15869" t="inlineStr">
        <is>
          <t>brushing teeth</t>
        </is>
      </c>
      <c r="B15869" t="inlineStr">
        <is>
          <t>Importance of brushing teeth twice a day</t>
        </is>
      </c>
      <c r="C15869"/>
      <c r="D15869"/>
      <c r="E15869" t="inlineStr">
        <is>
          <t>https://www.youtube.com/results?search_query=Importance+of+brushing+teeth+twice+a+day&amp;sp=EgQgAXAB</t>
        </is>
      </c>
    </row>
    <row r="15870" ht="25.5" customHeight="1">
      <c r="A15870" t="inlineStr">
        <is>
          <t>brushing teeth</t>
        </is>
      </c>
      <c r="B15870" t="inlineStr">
        <is>
          <t>Day in the life of a dentist: guide on brushing teeth</t>
        </is>
      </c>
      <c r="C15870"/>
      <c r="D15870"/>
      <c r="E15870" t="inlineStr">
        <is>
          <t>https://www.youtube.com/results?search_query=Day+in+the+life+of+a+dentist:+guide+on+brushing+teeth&amp;sp=EgQgAXAB</t>
        </is>
      </c>
    </row>
    <row r="15871" ht="25.5" customHeight="1">
      <c r="A15871" t="inlineStr">
        <is>
          <t>brushing teeth</t>
        </is>
      </c>
      <c r="B15871" t="inlineStr">
        <is>
          <t>Effective ways to remove plaque while brushing teeth</t>
        </is>
      </c>
      <c r="C15871"/>
      <c r="D15871"/>
      <c r="E15871" t="inlineStr">
        <is>
          <t>https://www.youtube.com/results?search_query=Effective+ways+to+remove+plaque+while+brushing+teeth&amp;sp=EgQgAXAB</t>
        </is>
      </c>
    </row>
    <row r="15872" ht="25.5" customHeight="1">
      <c r="A15872" t="inlineStr">
        <is>
          <t>brushing teeth</t>
        </is>
      </c>
      <c r="B15872" t="inlineStr">
        <is>
          <t>Explaining the science of brushing teeth</t>
        </is>
      </c>
      <c r="C15872"/>
      <c r="D15872"/>
      <c r="E15872" t="inlineStr">
        <is>
          <t>https://www.youtube.com/results?search_query=Explaining+the+science+of+brushing+teeth&amp;sp=EgQgAXAB</t>
        </is>
      </c>
    </row>
    <row r="15873" ht="25.5" customHeight="1">
      <c r="A15873" t="inlineStr">
        <is>
          <t>brushing teeth</t>
        </is>
      </c>
      <c r="B15873" t="inlineStr">
        <is>
          <t>Brushing teeth with braces tips</t>
        </is>
      </c>
      <c r="C15873"/>
      <c r="D15873"/>
      <c r="E15873" t="inlineStr">
        <is>
          <t>https://www.youtube.com/results?search_query=Brushing+teeth+with+braces+tips&amp;sp=EgQgAXAB</t>
        </is>
      </c>
    </row>
    <row r="15874" ht="25.5" customHeight="1">
      <c r="A15874" t="inlineStr">
        <is>
          <t>tasting beer</t>
        </is>
      </c>
      <c r="B15874" t="inlineStr">
        <is>
          <t>How to properly taste beer: a beginner's guide</t>
        </is>
      </c>
      <c r="C15874"/>
      <c r="D15874"/>
      <c r="E15874" t="inlineStr">
        <is>
          <t>https://www.youtube.com/results?search_query=How+to+properly+taste+beer:+a+beginner's+guide&amp;sp=EgQgAXAB</t>
        </is>
      </c>
    </row>
    <row r="15875" ht="25.5" customHeight="1">
      <c r="A15875" t="inlineStr">
        <is>
          <t>tasting beer</t>
        </is>
      </c>
      <c r="B15875" t="inlineStr">
        <is>
          <t>Mastering the art of beer tasting</t>
        </is>
      </c>
      <c r="C15875"/>
      <c r="D15875"/>
      <c r="E15875" t="inlineStr">
        <is>
          <t>https://www.youtube.com/results?search_query=Mastering+the+art+of+beer+tasting&amp;sp=EgQgAXAB</t>
        </is>
      </c>
    </row>
    <row r="15876" ht="25.5" customHeight="1">
      <c r="A15876" t="inlineStr">
        <is>
          <t>tasting beer</t>
        </is>
      </c>
      <c r="B15876" t="inlineStr">
        <is>
          <t>Top 10 best beers to taste for beginners</t>
        </is>
      </c>
      <c r="C15876"/>
      <c r="D15876"/>
      <c r="E15876" t="inlineStr">
        <is>
          <t>https://www.youtube.com/results?search_query=Top+10+best+beers+to+taste+for+beginners&amp;sp=EgQgAXAB</t>
        </is>
      </c>
    </row>
    <row r="15877" ht="25.5" customHeight="1">
      <c r="A15877" t="inlineStr">
        <is>
          <t>tasting beer</t>
        </is>
      </c>
      <c r="B15877" t="inlineStr">
        <is>
          <t>Beer tasting tutorial: steps and techniques</t>
        </is>
      </c>
      <c r="C15877"/>
      <c r="D15877"/>
      <c r="E15877" t="inlineStr">
        <is>
          <t>https://www.youtube.com/results?search_query=Beer+tasting+tutorial:+steps+and+techniques&amp;sp=EgQgAXAB</t>
        </is>
      </c>
    </row>
    <row r="15878" ht="25.5" customHeight="1">
      <c r="A15878" t="inlineStr">
        <is>
          <t>tasting beer</t>
        </is>
      </c>
      <c r="B15878" t="inlineStr">
        <is>
          <t>Day in the life of a professional beer taster</t>
        </is>
      </c>
      <c r="C15878"/>
      <c r="D15878"/>
      <c r="E15878" t="inlineStr">
        <is>
          <t>https://www.youtube.com/results?search_query=Day+in+the+life+of+a+professional+beer+taster&amp;sp=EgQgAXAB</t>
        </is>
      </c>
    </row>
    <row r="15879" ht="25.5" customHeight="1">
      <c r="A15879" t="inlineStr">
        <is>
          <t>tasting beer</t>
        </is>
      </c>
      <c r="B15879" t="inlineStr">
        <is>
          <t>Guide to identifying flavors in beer tasting</t>
        </is>
      </c>
      <c r="C15879"/>
      <c r="D15879"/>
      <c r="E15879" t="inlineStr">
        <is>
          <t>https://www.youtube.com/results?search_query=Guide+to+identifying+flavors+in+beer+tasting&amp;sp=EgQgAXAB</t>
        </is>
      </c>
    </row>
    <row r="15880" ht="25.5" customHeight="1">
      <c r="A15880" t="inlineStr">
        <is>
          <t>tasting beer</t>
        </is>
      </c>
      <c r="B15880" t="inlineStr">
        <is>
          <t>Beer tasting at a craft brewery: behind the scenes</t>
        </is>
      </c>
      <c r="C15880"/>
      <c r="D15880"/>
      <c r="E15880" t="inlineStr">
        <is>
          <t>https://www.youtube.com/results?search_query=Beer+tasting+at+a+craft+brewery:+behind+the+scenes&amp;sp=EgQgAXAB</t>
        </is>
      </c>
    </row>
    <row r="15881" ht="25.5" customHeight="1">
      <c r="A15881" t="inlineStr">
        <is>
          <t>tasting beer</t>
        </is>
      </c>
      <c r="B15881" t="inlineStr">
        <is>
          <t>Beer tasting: differences between lagers, ales and stouts</t>
        </is>
      </c>
      <c r="C15881"/>
      <c r="D15881"/>
      <c r="E15881" t="inlineStr">
        <is>
          <t>https://www.youtube.com/results?search_query=Beer+tasting:+differences+between+lagers, +ales+and+stouts&amp;sp=EgQgAXAB</t>
        </is>
      </c>
    </row>
    <row r="15882" ht="25.5" customHeight="1">
      <c r="A15882" t="inlineStr">
        <is>
          <t>tasting beer</t>
        </is>
      </c>
      <c r="B15882" t="inlineStr">
        <is>
          <t>How to host a beer tasting party at home</t>
        </is>
      </c>
      <c r="C15882"/>
      <c r="D15882"/>
      <c r="E15882" t="inlineStr">
        <is>
          <t>https://www.youtube.com/results?search_query=How+to+host+a+beer+tasting+party+at+home&amp;sp=EgQgAXAB</t>
        </is>
      </c>
    </row>
    <row r="15883" ht="25.5" customHeight="1">
      <c r="A15883" t="inlineStr">
        <is>
          <t>tasting beer</t>
        </is>
      </c>
      <c r="B15883" t="inlineStr">
        <is>
          <t>Beer tasting: exploring the best beers from around the world</t>
        </is>
      </c>
      <c r="C15883"/>
      <c r="D15883"/>
      <c r="E15883" t="inlineStr">
        <is>
          <t>https://www.youtube.com/results?search_query=Beer+tasting:+exploring+the+best+beers+from+around+the+world&amp;sp=EgQgAXAB</t>
        </is>
      </c>
    </row>
    <row r="15884" ht="25.5" customHeight="1">
      <c r="A15884" t="inlineStr">
        <is>
          <t>folk dance</t>
        </is>
      </c>
      <c r="B15884" t="inlineStr">
        <is>
          <t>How to learn basic steps of folk dance</t>
        </is>
      </c>
      <c r="C15884"/>
      <c r="D15884"/>
      <c r="E15884" t="inlineStr">
        <is>
          <t>https://www.youtube.com/results?search_query=How+to+learn+basic+steps+of+folk+dance&amp;sp=EgQgAXAB</t>
        </is>
      </c>
    </row>
    <row r="15885" ht="25.5" customHeight="1">
      <c r="A15885" t="inlineStr">
        <is>
          <t>folk dance</t>
        </is>
      </c>
      <c r="B15885" t="inlineStr">
        <is>
          <t>Beginner guide to folk dance steps</t>
        </is>
      </c>
      <c r="C15885"/>
      <c r="D15885"/>
      <c r="E15885" t="inlineStr">
        <is>
          <t>https://www.youtube.com/results?search_query=Beginner+guide+to+folk+dance+steps&amp;sp=EgQgAXAB</t>
        </is>
      </c>
    </row>
    <row r="15886" ht="25.5" customHeight="1">
      <c r="A15886" t="inlineStr">
        <is>
          <t>folk dance</t>
        </is>
      </c>
      <c r="B15886" t="inlineStr">
        <is>
          <t>Folk dance performances by top artists</t>
        </is>
      </c>
      <c r="C15886"/>
      <c r="D15886"/>
      <c r="E15886" t="inlineStr">
        <is>
          <t>https://www.youtube.com/results?search_query=Folk+dance+performances+by+top+artists&amp;sp=EgQgAXAB</t>
        </is>
      </c>
    </row>
    <row r="15887" ht="25.5" customHeight="1">
      <c r="A15887" t="inlineStr">
        <is>
          <t>folk dance</t>
        </is>
      </c>
      <c r="B15887" t="inlineStr">
        <is>
          <t>Techniques for mastering folk dance</t>
        </is>
      </c>
      <c r="C15887"/>
      <c r="D15887"/>
      <c r="E15887" t="inlineStr">
        <is>
          <t>https://www.youtube.com/results?search_query=Techniques+for+mastering+folk+dance&amp;sp=EgQgAXAB</t>
        </is>
      </c>
    </row>
    <row r="15888" ht="25.5" customHeight="1">
      <c r="A15888" t="inlineStr">
        <is>
          <t>folk dance</t>
        </is>
      </c>
      <c r="B15888" t="inlineStr">
        <is>
          <t>Day in the life of a folk dancer</t>
        </is>
      </c>
      <c r="C15888"/>
      <c r="D15888"/>
      <c r="E15888" t="inlineStr">
        <is>
          <t>https://www.youtube.com/results?search_query=Day+in+the+life+of+a+folk+dancer&amp;sp=EgQgAXAB</t>
        </is>
      </c>
    </row>
    <row r="15889" ht="25.5" customHeight="1">
      <c r="A15889" t="inlineStr">
        <is>
          <t>folk dance</t>
        </is>
      </c>
      <c r="B15889" t="inlineStr">
        <is>
          <t>Indian folk dance tutorial</t>
        </is>
      </c>
      <c r="C15889"/>
      <c r="D15889"/>
      <c r="E15889" t="inlineStr">
        <is>
          <t>https://www.youtube.com/results?search_query=Indian+folk+dance+tutorial&amp;sp=EgQgAXAB</t>
        </is>
      </c>
    </row>
    <row r="15890" ht="25.5" customHeight="1">
      <c r="A15890" t="inlineStr">
        <is>
          <t>folk dance</t>
        </is>
      </c>
      <c r="B15890" t="inlineStr">
        <is>
          <t>Culture and history of folk dances</t>
        </is>
      </c>
      <c r="C15890"/>
      <c r="D15890"/>
      <c r="E15890" t="inlineStr">
        <is>
          <t>https://www.youtube.com/results?search_query=Culture+and+history+of+folk+dances&amp;sp=EgQgAXAB</t>
        </is>
      </c>
    </row>
    <row r="15891" ht="25.5" customHeight="1">
      <c r="A15891" t="inlineStr">
        <is>
          <t>folk dance</t>
        </is>
      </c>
      <c r="B15891" t="inlineStr">
        <is>
          <t>Top 10 famous folk dances around the world</t>
        </is>
      </c>
      <c r="C15891"/>
      <c r="D15891"/>
      <c r="E15891" t="inlineStr">
        <is>
          <t>https://www.youtube.com/results?search_query=Top+10+famous+folk+dances+around+the+world&amp;sp=EgQgAXAB</t>
        </is>
      </c>
    </row>
    <row r="15892" ht="25.5" customHeight="1">
      <c r="A15892" t="inlineStr">
        <is>
          <t>folk dance</t>
        </is>
      </c>
      <c r="B15892" t="inlineStr">
        <is>
          <t>How to choreograph a folk dance</t>
        </is>
      </c>
      <c r="C15892"/>
      <c r="D15892"/>
      <c r="E15892" t="inlineStr">
        <is>
          <t>https://www.youtube.com/results?search_query=How+to+choreograph+a+folk+dance&amp;sp=EgQgAXAB</t>
        </is>
      </c>
    </row>
    <row r="15893" ht="25.5" customHeight="1">
      <c r="A15893" t="inlineStr">
        <is>
          <t>folk dance</t>
        </is>
      </c>
      <c r="B15893" t="inlineStr">
        <is>
          <t>Improving your folk dance skills.</t>
        </is>
      </c>
      <c r="C15893"/>
      <c r="D15893"/>
      <c r="E15893" t="inlineStr">
        <is>
          <t>https://www.youtube.com/results?search_query=Improving+your+folk+dance+skills.&amp;sp=EgQgAXAB</t>
        </is>
      </c>
    </row>
    <row r="15894" ht="25.5" customHeight="1">
      <c r="A15894" t="inlineStr">
        <is>
          <t>recreational fishing</t>
        </is>
      </c>
      <c r="B15894" t="inlineStr">
        <is>
          <t>How to start recreational fishing for beginners</t>
        </is>
      </c>
      <c r="C15894"/>
      <c r="D15894"/>
      <c r="E15894" t="inlineStr">
        <is>
          <t>https://www.youtube.com/results?search_query=How+to+start+recreational+fishing+for+beginners&amp;sp=EgQgAXAB</t>
        </is>
      </c>
    </row>
    <row r="15895" ht="25.5" customHeight="1">
      <c r="A15895" t="inlineStr">
        <is>
          <t>recreational fishing</t>
        </is>
      </c>
      <c r="B15895" t="inlineStr">
        <is>
          <t>Best fishing equipment for recreational fishing</t>
        </is>
      </c>
      <c r="C15895"/>
      <c r="D15895"/>
      <c r="E15895" t="inlineStr">
        <is>
          <t>https://www.youtube.com/results?search_query=Best+fishing+equipment+for+recreational+fishing&amp;sp=EgQgAXAB</t>
        </is>
      </c>
    </row>
    <row r="15896" ht="25.5" customHeight="1">
      <c r="A15896" t="inlineStr">
        <is>
          <t>recreational fishing</t>
        </is>
      </c>
      <c r="B15896" t="inlineStr">
        <is>
          <t>Recreational fishing techniques and strategies</t>
        </is>
      </c>
      <c r="C15896"/>
      <c r="D15896"/>
      <c r="E15896" t="inlineStr">
        <is>
          <t>https://www.youtube.com/results?search_query=Recreational+fishing+techniques+and+strategies&amp;sp=EgQgAXAB</t>
        </is>
      </c>
    </row>
    <row r="15897" ht="25.5" customHeight="1">
      <c r="A15897" t="inlineStr">
        <is>
          <t>recreational fishing</t>
        </is>
      </c>
      <c r="B15897" t="inlineStr">
        <is>
          <t>Day in the life of a recreational fisherman</t>
        </is>
      </c>
      <c r="C15897"/>
      <c r="D15897"/>
      <c r="E15897" t="inlineStr">
        <is>
          <t>https://www.youtube.com/results?search_query=Day+in+the+life+of+a+recreational+fisherman&amp;sp=EgQgAXAB</t>
        </is>
      </c>
    </row>
    <row r="15898" ht="25.5" customHeight="1">
      <c r="A15898" t="inlineStr">
        <is>
          <t>recreational fishing</t>
        </is>
      </c>
      <c r="B15898" t="inlineStr">
        <is>
          <t>Top recreational fishing spots around the world</t>
        </is>
      </c>
      <c r="C15898"/>
      <c r="D15898"/>
      <c r="E15898" t="inlineStr">
        <is>
          <t>https://www.youtube.com/results?search_query=Top+recreational+fishing+spots+around+the+world&amp;sp=EgQgAXAB</t>
        </is>
      </c>
    </row>
    <row r="15899" ht="25.5" customHeight="1">
      <c r="A15899" t="inlineStr">
        <is>
          <t>recreational fishing</t>
        </is>
      </c>
      <c r="B15899" t="inlineStr">
        <is>
          <t>Safety guidelines for recreational fishing</t>
        </is>
      </c>
      <c r="C15899"/>
      <c r="D15899"/>
      <c r="E15899" t="inlineStr">
        <is>
          <t>https://www.youtube.com/results?search_query=Safety+guidelines+for+recreational+fishing&amp;sp=EgQgAXAB</t>
        </is>
      </c>
    </row>
    <row r="15900" ht="25.5" customHeight="1">
      <c r="A15900" t="inlineStr">
        <is>
          <t>recreational fishing</t>
        </is>
      </c>
      <c r="B15900" t="inlineStr">
        <is>
          <t>Documentaries on recreational fishing practices</t>
        </is>
      </c>
      <c r="C15900"/>
      <c r="D15900"/>
      <c r="E15900" t="inlineStr">
        <is>
          <t>https://www.youtube.com/results?search_query=Documentaries+on+recreational+fishing+practices&amp;sp=EgQgAXAB</t>
        </is>
      </c>
    </row>
    <row r="15901" ht="25.5" customHeight="1">
      <c r="A15901" t="inlineStr">
        <is>
          <t>recreational fishing</t>
        </is>
      </c>
      <c r="B15901" t="inlineStr">
        <is>
          <t>Species identification in recreational fishing</t>
        </is>
      </c>
      <c r="C15901"/>
      <c r="D15901"/>
      <c r="E15901" t="inlineStr">
        <is>
          <t>https://www.youtube.com/results?search_query=Species+identification+in+recreational+fishing&amp;sp=EgQgAXAB</t>
        </is>
      </c>
    </row>
    <row r="15902" ht="25.5" customHeight="1">
      <c r="A15902" t="inlineStr">
        <is>
          <t>recreational fishing</t>
        </is>
      </c>
      <c r="B15902" t="inlineStr">
        <is>
          <t>Game fishing versus recreational fishing comparison</t>
        </is>
      </c>
      <c r="C15902"/>
      <c r="D15902"/>
      <c r="E15902" t="inlineStr">
        <is>
          <t>https://www.youtube.com/results?search_query=Game+fishing+versus+recreational+fishing+comparison&amp;sp=EgQgAXAB</t>
        </is>
      </c>
    </row>
    <row r="15903" ht="25.5" customHeight="1">
      <c r="A15903" t="inlineStr">
        <is>
          <t>recreational fishing</t>
        </is>
      </c>
      <c r="B15903" t="inlineStr">
        <is>
          <t>Conservation efforts in recreational fishing community</t>
        </is>
      </c>
      <c r="C15903"/>
      <c r="D15903"/>
      <c r="E15903" t="inlineStr">
        <is>
          <t>https://www.youtube.com/results?search_query=Conservation+efforts+in+recreational+fishing+community&amp;sp=EgQgAXAB</t>
        </is>
      </c>
    </row>
    <row r="15904" ht="25.5" customHeight="1">
      <c r="A15904" t="inlineStr">
        <is>
          <t>shucking oysters</t>
        </is>
      </c>
      <c r="B15904" t="inlineStr">
        <is>
          <t>How to shuck oysters for beginners</t>
        </is>
      </c>
      <c r="C15904"/>
      <c r="D15904"/>
      <c r="E15904" t="inlineStr">
        <is>
          <t>https://www.youtube.com/results?search_query=How+to+shuck+oysters+for+beginners&amp;sp=EgQgAXAB</t>
        </is>
      </c>
    </row>
    <row r="15905" ht="25.5" customHeight="1">
      <c r="A15905" t="inlineStr">
        <is>
          <t>shucking oysters</t>
        </is>
      </c>
      <c r="B15905" t="inlineStr">
        <is>
          <t>Oyster shucking techniques</t>
        </is>
      </c>
      <c r="C15905"/>
      <c r="D15905"/>
      <c r="E15905" t="inlineStr">
        <is>
          <t>https://www.youtube.com/results?search_query=Oyster+shucking+techniques&amp;sp=EgQgAXAB</t>
        </is>
      </c>
    </row>
    <row r="15906" ht="25.5" customHeight="1">
      <c r="A15906" t="inlineStr">
        <is>
          <t>shucking oysters</t>
        </is>
      </c>
      <c r="B15906" t="inlineStr">
        <is>
          <t>Professional oyster shucking</t>
        </is>
      </c>
      <c r="C15906"/>
      <c r="D15906"/>
      <c r="E15906" t="inlineStr">
        <is>
          <t>https://www.youtube.com/results?search_query=Professional+oyster+shucking&amp;sp=EgQgAXAB</t>
        </is>
      </c>
    </row>
    <row r="15907" ht="25.5" customHeight="1">
      <c r="A15907" t="inlineStr">
        <is>
          <t>shucking oysters</t>
        </is>
      </c>
      <c r="B15907" t="inlineStr">
        <is>
          <t>Shucking oysters safely</t>
        </is>
      </c>
      <c r="C15907"/>
      <c r="D15907"/>
      <c r="E15907" t="inlineStr">
        <is>
          <t>https://www.youtube.com/results?search_query=Shucking+oysters+safely&amp;sp=EgQgAXAB</t>
        </is>
      </c>
    </row>
    <row r="15908" ht="25.5" customHeight="1">
      <c r="A15908" t="inlineStr">
        <is>
          <t>shucking oysters</t>
        </is>
      </c>
      <c r="B15908" t="inlineStr">
        <is>
          <t>Best tools for shucking oysters</t>
        </is>
      </c>
      <c r="C15908"/>
      <c r="D15908"/>
      <c r="E15908" t="inlineStr">
        <is>
          <t>https://www.youtube.com/results?search_query=Best+tools+for+shucking+oysters&amp;sp=EgQgAXAB</t>
        </is>
      </c>
    </row>
    <row r="15909" ht="25.5" customHeight="1">
      <c r="A15909" t="inlineStr">
        <is>
          <t>shucking oysters</t>
        </is>
      </c>
      <c r="B15909" t="inlineStr">
        <is>
          <t>Day in the life of an oyster shucker</t>
        </is>
      </c>
      <c r="C15909"/>
      <c r="D15909"/>
      <c r="E15909" t="inlineStr">
        <is>
          <t>https://www.youtube.com/results?search_query=Day+in+the+life+of+an+oyster+shucker&amp;sp=EgQgAXAB</t>
        </is>
      </c>
    </row>
    <row r="15910" ht="25.5" customHeight="1">
      <c r="A15910" t="inlineStr">
        <is>
          <t>shucking oysters</t>
        </is>
      </c>
      <c r="B15910" t="inlineStr">
        <is>
          <t>Tutorial on shucking oysters</t>
        </is>
      </c>
      <c r="C15910"/>
      <c r="D15910"/>
      <c r="E15910" t="inlineStr">
        <is>
          <t>https://www.youtube.com/results?search_query=Tutorial+on+shucking+oysters&amp;sp=EgQgAXAB</t>
        </is>
      </c>
    </row>
    <row r="15911" ht="25.5" customHeight="1">
      <c r="A15911" t="inlineStr">
        <is>
          <t>shucking oysters</t>
        </is>
      </c>
      <c r="B15911" t="inlineStr">
        <is>
          <t>Step by step guide to shuck oysters</t>
        </is>
      </c>
      <c r="C15911"/>
      <c r="D15911"/>
      <c r="E15911" t="inlineStr">
        <is>
          <t>https://www.youtube.com/results?search_query=Step+by+step+guide+to+shuck+oysters&amp;sp=EgQgAXAB</t>
        </is>
      </c>
    </row>
    <row r="15912" ht="25.5" customHeight="1">
      <c r="A15912" t="inlineStr">
        <is>
          <t>shucking oysters</t>
        </is>
      </c>
      <c r="B15912" t="inlineStr">
        <is>
          <t>Fastest way to shuck oysters</t>
        </is>
      </c>
      <c r="C15912"/>
      <c r="D15912"/>
      <c r="E15912" t="inlineStr">
        <is>
          <t>https://www.youtube.com/results?search_query=Fastest+way+to+shuck+oysters&amp;sp=EgQgAXAB</t>
        </is>
      </c>
    </row>
    <row r="15913" ht="25.5" customHeight="1">
      <c r="A15913" t="inlineStr">
        <is>
          <t>shucking oysters</t>
        </is>
      </c>
      <c r="B15913" t="inlineStr">
        <is>
          <t>Oyster shucking competition</t>
        </is>
      </c>
      <c r="C15913"/>
      <c r="D15913"/>
      <c r="E15913" t="inlineStr">
        <is>
          <t>https://www.youtube.com/results?search_query=Oyster+shucking+competition&amp;sp=EgQgAXAB</t>
        </is>
      </c>
    </row>
    <row r="15914" ht="25.5" customHeight="1">
      <c r="A15914" t="inlineStr">
        <is>
          <t>shining flashlight</t>
        </is>
      </c>
      <c r="B15914" t="inlineStr">
        <is>
          <t>How to use a flashlight effectively</t>
        </is>
      </c>
      <c r="C15914"/>
      <c r="D15914"/>
      <c r="E15914" t="inlineStr">
        <is>
          <t>https://www.youtube.com/results?search_query=How+to+use+a+flashlight+effectively&amp;sp=EgQgAXAB</t>
        </is>
      </c>
    </row>
    <row r="15915" ht="25.5" customHeight="1">
      <c r="A15915" t="inlineStr">
        <is>
          <t>shining flashlight</t>
        </is>
      </c>
      <c r="B15915" t="inlineStr">
        <is>
          <t>Shining flashlight techniques</t>
        </is>
      </c>
      <c r="C15915"/>
      <c r="D15915"/>
      <c r="E15915" t="inlineStr">
        <is>
          <t>https://www.youtube.com/results?search_query=Shining+flashlight+techniques&amp;sp=EgQgAXAB</t>
        </is>
      </c>
    </row>
    <row r="15916" ht="25.5" customHeight="1">
      <c r="A15916" t="inlineStr">
        <is>
          <t>shining flashlight</t>
        </is>
      </c>
      <c r="B15916" t="inlineStr">
        <is>
          <t>Day in the life of a flashlight tester</t>
        </is>
      </c>
      <c r="C15916"/>
      <c r="D15916"/>
      <c r="E15916" t="inlineStr">
        <is>
          <t>https://www.youtube.com/results?search_query=Day+in+the+life+of+a+flashlight+tester&amp;sp=EgQgAXAB</t>
        </is>
      </c>
    </row>
    <row r="15917" ht="25.5" customHeight="1">
      <c r="A15917" t="inlineStr">
        <is>
          <t>shining flashlight</t>
        </is>
      </c>
      <c r="B15917" t="inlineStr">
        <is>
          <t>How to maximize flashlight brightness</t>
        </is>
      </c>
      <c r="C15917"/>
      <c r="D15917"/>
      <c r="E15917" t="inlineStr">
        <is>
          <t>https://www.youtube.com/results?search_query=How+to+maximize+flashlight+brightness&amp;sp=EgQgAXAB</t>
        </is>
      </c>
    </row>
    <row r="15918" ht="25.5" customHeight="1">
      <c r="A15918" t="inlineStr">
        <is>
          <t>shining flashlight</t>
        </is>
      </c>
      <c r="B15918" t="inlineStr">
        <is>
          <t>Flashlight shining in the dark experiments</t>
        </is>
      </c>
      <c r="C15918"/>
      <c r="D15918"/>
      <c r="E15918" t="inlineStr">
        <is>
          <t>https://www.youtube.com/results?search_query=Flashlight+shining+in+the+dark+experiments&amp;sp=EgQgAXAB</t>
        </is>
      </c>
    </row>
    <row r="15919" ht="25.5" customHeight="1">
      <c r="A15919" t="inlineStr">
        <is>
          <t>shining flashlight</t>
        </is>
      </c>
      <c r="B15919" t="inlineStr">
        <is>
          <t>Using flashlight for nighttime photography</t>
        </is>
      </c>
      <c r="C15919"/>
      <c r="D15919"/>
      <c r="E15919" t="inlineStr">
        <is>
          <t>https://www.youtube.com/results?search_query=Using+flashlight+for+nighttime+photography&amp;sp=EgQgAXAB</t>
        </is>
      </c>
    </row>
    <row r="15920" ht="25.5" customHeight="1">
      <c r="A15920" t="inlineStr">
        <is>
          <t>shining flashlight</t>
        </is>
      </c>
      <c r="B15920" t="inlineStr">
        <is>
          <t>Emergency situations: using a flashlight for signalling</t>
        </is>
      </c>
      <c r="C15920"/>
      <c r="D15920"/>
      <c r="E15920" t="inlineStr">
        <is>
          <t>https://www.youtube.com/results?search_query=Emergency+situations:+using+a+flashlight+for+signalling&amp;sp=EgQgAXAB</t>
        </is>
      </c>
    </row>
    <row r="15921" ht="25.5" customHeight="1">
      <c r="A15921" t="inlineStr">
        <is>
          <t>shining flashlight</t>
        </is>
      </c>
      <c r="B15921" t="inlineStr">
        <is>
          <t>Flashlight shining at different angles</t>
        </is>
      </c>
      <c r="C15921"/>
      <c r="D15921"/>
      <c r="E15921" t="inlineStr">
        <is>
          <t>https://www.youtube.com/results?search_query=Flashlight+shining+at+different+angles&amp;sp=EgQgAXAB</t>
        </is>
      </c>
    </row>
    <row r="15922" ht="25.5" customHeight="1">
      <c r="A15922" t="inlineStr">
        <is>
          <t>shining flashlight</t>
        </is>
      </c>
      <c r="B15922" t="inlineStr">
        <is>
          <t>How to shine flashlight underwater</t>
        </is>
      </c>
      <c r="C15922"/>
      <c r="D15922"/>
      <c r="E15922" t="inlineStr">
        <is>
          <t>https://www.youtube.com/results?search_query=How+to+shine+flashlight+underwater&amp;sp=EgQgAXAB</t>
        </is>
      </c>
    </row>
    <row r="15923" ht="25.5" customHeight="1">
      <c r="A15923" t="inlineStr">
        <is>
          <t>shining flashlight</t>
        </is>
      </c>
      <c r="B15923" t="inlineStr">
        <is>
          <t>Different ways to use a flashlight</t>
        </is>
      </c>
      <c r="C15923"/>
      <c r="D15923"/>
      <c r="E15923" t="inlineStr">
        <is>
          <t>https://www.youtube.com/results?search_query=Different+ways+to+use+a+flashlight&amp;sp=EgQgAXAB</t>
        </is>
      </c>
    </row>
    <row r="15924" ht="25.5" customHeight="1">
      <c r="A15924" t="inlineStr">
        <is>
          <t>waste</t>
        </is>
      </c>
      <c r="B15924" t="inlineStr">
        <is>
          <t>How to reduce waste at home</t>
        </is>
      </c>
      <c r="C15924"/>
      <c r="D15924"/>
      <c r="E15924" t="inlineStr">
        <is>
          <t>https://www.youtube.com/results?search_query=How+to+reduce+waste+at+home&amp;sp=EgQgAXAB</t>
        </is>
      </c>
    </row>
    <row r="15925" ht="25.5" customHeight="1">
      <c r="A15925" t="inlineStr">
        <is>
          <t>waste</t>
        </is>
      </c>
      <c r="B15925" t="inlineStr">
        <is>
          <t>Techniques to manage waste in a sustainable way</t>
        </is>
      </c>
      <c r="C15925"/>
      <c r="D15925"/>
      <c r="E15925" t="inlineStr">
        <is>
          <t>https://www.youtube.com/results?search_query=Techniques+to+manage+waste+in+a+sustainable+way&amp;sp=EgQgAXAB</t>
        </is>
      </c>
    </row>
    <row r="15926" ht="25.5" customHeight="1">
      <c r="A15926" t="inlineStr">
        <is>
          <t>waste</t>
        </is>
      </c>
      <c r="B15926" t="inlineStr">
        <is>
          <t>Day in the life of a waste management worker</t>
        </is>
      </c>
      <c r="C15926"/>
      <c r="D15926"/>
      <c r="E15926" t="inlineStr">
        <is>
          <t>https://www.youtube.com/results?search_query=Day+in+the+life+of+a+waste+management+worker&amp;sp=EgQgAXAB</t>
        </is>
      </c>
    </row>
    <row r="15927" ht="25.5" customHeight="1">
      <c r="A15927" t="inlineStr">
        <is>
          <t>waste</t>
        </is>
      </c>
      <c r="B15927" t="inlineStr">
        <is>
          <t>Documentary on waste recycling process</t>
        </is>
      </c>
      <c r="C15927"/>
      <c r="D15927"/>
      <c r="E15927" t="inlineStr">
        <is>
          <t>https://www.youtube.com/results?search_query=Documentary+on+waste+recycling+process&amp;sp=EgQgAXAB</t>
        </is>
      </c>
    </row>
    <row r="15928" ht="25.5" customHeight="1">
      <c r="A15928" t="inlineStr">
        <is>
          <t>waste</t>
        </is>
      </c>
      <c r="B15928" t="inlineStr">
        <is>
          <t>Zero waste lifestyle tips</t>
        </is>
      </c>
      <c r="C15928"/>
      <c r="D15928"/>
      <c r="E15928" t="inlineStr">
        <is>
          <t>https://www.youtube.com/results?search_query=Zero+waste+lifestyle+tips&amp;sp=EgQgAXAB</t>
        </is>
      </c>
    </row>
    <row r="15929" ht="25.5" customHeight="1">
      <c r="A15929" t="inlineStr">
        <is>
          <t>waste</t>
        </is>
      </c>
      <c r="B15929" t="inlineStr">
        <is>
          <t>Effects of waste pollution on environment</t>
        </is>
      </c>
      <c r="C15929"/>
      <c r="D15929"/>
      <c r="E15929" t="inlineStr">
        <is>
          <t>https://www.youtube.com/results?search_query=Effects+of+waste+pollution+on+environment&amp;sp=EgQgAXAB</t>
        </is>
      </c>
    </row>
    <row r="15930" ht="25.5" customHeight="1">
      <c r="A15930" t="inlineStr">
        <is>
          <t>waste</t>
        </is>
      </c>
      <c r="B15930" t="inlineStr">
        <is>
          <t>How to compost organic waste at home</t>
        </is>
      </c>
      <c r="C15930"/>
      <c r="D15930"/>
      <c r="E15930" t="inlineStr">
        <is>
          <t>https://www.youtube.com/results?search_query=How+to+compost+organic+waste+at+home&amp;sp=EgQgAXAB</t>
        </is>
      </c>
    </row>
    <row r="15931" ht="25.5" customHeight="1">
      <c r="A15931" t="inlineStr">
        <is>
          <t>waste</t>
        </is>
      </c>
      <c r="B15931" t="inlineStr">
        <is>
          <t>DIY waste management solutions</t>
        </is>
      </c>
      <c r="C15931"/>
      <c r="D15931"/>
      <c r="E15931" t="inlineStr">
        <is>
          <t>https://www.youtube.com/results?search_query=DIY+waste+management+solutions&amp;sp=EgQgAXAB</t>
        </is>
      </c>
    </row>
    <row r="15932" ht="25.5" customHeight="1">
      <c r="A15932" t="inlineStr">
        <is>
          <t>waste</t>
        </is>
      </c>
      <c r="B15932" t="inlineStr">
        <is>
          <t>Ways to reduce, reuse, recycle waste</t>
        </is>
      </c>
      <c r="C15932"/>
      <c r="D15932"/>
      <c r="E15932" t="inlineStr">
        <is>
          <t>https://www.youtube.com/results?search_query=Ways+to+reduce, +reuse, +recycle+waste&amp;sp=EgQgAXAB</t>
        </is>
      </c>
    </row>
    <row r="15933" ht="25.5" customHeight="1">
      <c r="A15933" t="inlineStr">
        <is>
          <t>waste</t>
        </is>
      </c>
      <c r="B15933" t="inlineStr">
        <is>
          <t>Innovative waste to energy technologies</t>
        </is>
      </c>
      <c r="C15933"/>
      <c r="D15933"/>
      <c r="E15933" t="inlineStr">
        <is>
          <t>https://www.youtube.com/results?search_query=Innovative+waste+to+energy+technologies&amp;sp=EgQgAXAB</t>
        </is>
      </c>
    </row>
    <row r="15934" ht="25.5" customHeight="1">
      <c r="A15934" t="inlineStr">
        <is>
          <t>hugging not baby</t>
        </is>
      </c>
      <c r="B15934" t="inlineStr">
        <is>
          <t>How to hug properly without hurting a baby</t>
        </is>
      </c>
      <c r="C15934"/>
      <c r="D15934"/>
      <c r="E15934" t="inlineStr">
        <is>
          <t>https://www.youtube.com/results?search_query=How+to+hug+properly+without+hurting+a+baby&amp;sp=EgQgAXAB</t>
        </is>
      </c>
    </row>
    <row r="15935" ht="25.5" customHeight="1">
      <c r="A15935" t="inlineStr">
        <is>
          <t>hugging not baby</t>
        </is>
      </c>
      <c r="B15935" t="inlineStr">
        <is>
          <t>Proper technique to hug a baby safely</t>
        </is>
      </c>
      <c r="C15935"/>
      <c r="D15935"/>
      <c r="E15935" t="inlineStr">
        <is>
          <t>https://www.youtube.com/results?search_query=Proper+technique+to+hug+a+baby+safely&amp;sp=EgQgAXAB</t>
        </is>
      </c>
    </row>
    <row r="15936" ht="25.5" customHeight="1">
      <c r="A15936" t="inlineStr">
        <is>
          <t>hugging not baby</t>
        </is>
      </c>
      <c r="B15936" t="inlineStr">
        <is>
          <t>Day in the life of a new mother  How to hug a baby</t>
        </is>
      </c>
      <c r="C15936"/>
      <c r="D15936"/>
      <c r="E15936" t="inlineStr">
        <is>
          <t>https://www.youtube.com/results?search_query=Day+in+the+life+of+a+new+mother++How+to+hug+a+baby&amp;sp=EgQgAXAB</t>
        </is>
      </c>
    </row>
    <row r="15937" ht="25.5" customHeight="1">
      <c r="A15937" t="inlineStr">
        <is>
          <t>hugging not baby</t>
        </is>
      </c>
      <c r="B15937" t="inlineStr">
        <is>
          <t>Instructional guide  How not to hug a baby</t>
        </is>
      </c>
      <c r="C15937"/>
      <c r="D15937"/>
      <c r="E15937" t="inlineStr">
        <is>
          <t>https://www.youtube.com/results?search_query=Instructional+guide++How+not+to+hug+a+baby&amp;sp=EgQgAXAB</t>
        </is>
      </c>
    </row>
    <row r="15938" ht="25.5" customHeight="1">
      <c r="A15938" t="inlineStr">
        <is>
          <t>hugging not baby</t>
        </is>
      </c>
      <c r="B15938" t="inlineStr">
        <is>
          <t>Common mistakes when hugging a baby</t>
        </is>
      </c>
      <c r="C15938"/>
      <c r="D15938"/>
      <c r="E15938" t="inlineStr">
        <is>
          <t>https://www.youtube.com/results?search_query=Common+mistakes+when+hugging+a+baby&amp;sp=EgQgAXAB</t>
        </is>
      </c>
    </row>
    <row r="15939" ht="25.5" customHeight="1">
      <c r="A15939" t="inlineStr">
        <is>
          <t>hugging not baby</t>
        </is>
      </c>
      <c r="B15939" t="inlineStr">
        <is>
          <t>Safely hugging an infant tutorial</t>
        </is>
      </c>
      <c r="C15939"/>
      <c r="D15939"/>
      <c r="E15939" t="inlineStr">
        <is>
          <t>https://www.youtube.com/results?search_query=Safely+hugging+an+infant+tutorial&amp;sp=EgQgAXAB</t>
        </is>
      </c>
    </row>
    <row r="15940" ht="25.5" customHeight="1">
      <c r="A15940" t="inlineStr">
        <is>
          <t>hugging not baby</t>
        </is>
      </c>
      <c r="B15940" t="inlineStr">
        <is>
          <t>Correct way to hold and hug a baby</t>
        </is>
      </c>
      <c r="C15940"/>
      <c r="D15940"/>
      <c r="E15940" t="inlineStr">
        <is>
          <t>https://www.youtube.com/results?search_query=Correct+way+to+hold+and+hug+a+baby&amp;sp=EgQgAXAB</t>
        </is>
      </c>
    </row>
    <row r="15941" ht="25.5" customHeight="1">
      <c r="A15941" t="inlineStr">
        <is>
          <t>hugging not baby</t>
        </is>
      </c>
      <c r="B15941" t="inlineStr">
        <is>
          <t>Tips on not hugging a baby too tightly</t>
        </is>
      </c>
      <c r="C15941"/>
      <c r="D15941"/>
      <c r="E15941" t="inlineStr">
        <is>
          <t>https://www.youtube.com/results?search_query=Tips+on+not+hugging+a+baby+too+tightly&amp;sp=EgQgAXAB</t>
        </is>
      </c>
    </row>
    <row r="15942" ht="25.5" customHeight="1">
      <c r="A15942" t="inlineStr">
        <is>
          <t>hugging not baby</t>
        </is>
      </c>
      <c r="B15942" t="inlineStr">
        <is>
          <t>How to safely embrace a newborn</t>
        </is>
      </c>
      <c r="C15942"/>
      <c r="D15942"/>
      <c r="E15942" t="inlineStr">
        <is>
          <t>https://www.youtube.com/results?search_query=How+to+safely+embrace+a+newborn&amp;sp=EgQgAXAB</t>
        </is>
      </c>
    </row>
    <row r="15943" ht="25.5" customHeight="1">
      <c r="A15943" t="inlineStr">
        <is>
          <t>hugging not baby</t>
        </is>
      </c>
      <c r="B15943" t="inlineStr">
        <is>
          <t>Understanding the do's and don'ts of hugging babies</t>
        </is>
      </c>
      <c r="C15943"/>
      <c r="D15943"/>
      <c r="E15943" t="inlineStr">
        <is>
          <t>https://www.youtube.com/results?search_query=Understanding+the+do's+and+don'ts+of+hugging+babies&amp;sp=EgQgAXAB</t>
        </is>
      </c>
    </row>
    <row r="15944" ht="25.5" customHeight="1">
      <c r="A15944" t="inlineStr">
        <is>
          <t>hockey stop</t>
        </is>
      </c>
      <c r="B15944" t="inlineStr">
        <is>
          <t>How to do a hockey stop for beginners</t>
        </is>
      </c>
      <c r="C15944"/>
      <c r="D15944"/>
      <c r="E15944" t="inlineStr">
        <is>
          <t>https://www.youtube.com/results?search_query=How+to+do+a+hockey+stop+for+beginners&amp;sp=EgQgAXAB</t>
        </is>
      </c>
    </row>
    <row r="15945" ht="25.5" customHeight="1">
      <c r="A15945" t="inlineStr">
        <is>
          <t>hockey stop</t>
        </is>
      </c>
      <c r="B15945" t="inlineStr">
        <is>
          <t>Proper techniques for a hockey stop</t>
        </is>
      </c>
      <c r="C15945"/>
      <c r="D15945"/>
      <c r="E15945" t="inlineStr">
        <is>
          <t>https://www.youtube.com/results?search_query=Proper+techniques+for+a+hockey+stop&amp;sp=EgQgAXAB</t>
        </is>
      </c>
    </row>
    <row r="15946" ht="25.5" customHeight="1">
      <c r="A15946" t="inlineStr">
        <is>
          <t>hockey stop</t>
        </is>
      </c>
      <c r="B15946" t="inlineStr">
        <is>
          <t>Step by step guide to hockey stop</t>
        </is>
      </c>
      <c r="C15946"/>
      <c r="D15946"/>
      <c r="E15946" t="inlineStr">
        <is>
          <t>https://www.youtube.com/results?search_query=Step+by+step+guide+to+hockey+stop&amp;sp=EgQgAXAB</t>
        </is>
      </c>
    </row>
    <row r="15947" ht="25.5" customHeight="1">
      <c r="A15947" t="inlineStr">
        <is>
          <t>hockey stop</t>
        </is>
      </c>
      <c r="B15947" t="inlineStr">
        <is>
          <t>Professional hockey player demonstrating a hockey stop</t>
        </is>
      </c>
      <c r="C15947"/>
      <c r="D15947"/>
      <c r="E15947" t="inlineStr">
        <is>
          <t>https://www.youtube.com/results?search_query=Professional+hockey+player+demonstrating+a+hockey+stop&amp;sp=EgQgAXAB</t>
        </is>
      </c>
    </row>
    <row r="15948" ht="25.5" customHeight="1">
      <c r="A15948" t="inlineStr">
        <is>
          <t>hockey stop</t>
        </is>
      </c>
      <c r="B15948" t="inlineStr">
        <is>
          <t>Difference between a hockey stop and a snow plow stop</t>
        </is>
      </c>
      <c r="C15948"/>
      <c r="D15948"/>
      <c r="E15948" t="inlineStr">
        <is>
          <t>https://www.youtube.com/results?search_query=Difference+between+a+hockey+stop+and+a+snow+plow+stop&amp;sp=EgQgAXAB</t>
        </is>
      </c>
    </row>
    <row r="15949" ht="25.5" customHeight="1">
      <c r="A15949" t="inlineStr">
        <is>
          <t>hockey stop</t>
        </is>
      </c>
      <c r="B15949" t="inlineStr">
        <is>
          <t>Hockey stop drills for practice</t>
        </is>
      </c>
      <c r="C15949"/>
      <c r="D15949"/>
      <c r="E15949" t="inlineStr">
        <is>
          <t>https://www.youtube.com/results?search_query=Hockey+stop+drills+for+practice&amp;sp=EgQgAXAB</t>
        </is>
      </c>
    </row>
    <row r="15950" ht="25.5" customHeight="1">
      <c r="A15950" t="inlineStr">
        <is>
          <t>hockey stop</t>
        </is>
      </c>
      <c r="B15950" t="inlineStr">
        <is>
          <t>Common mistakes while doing a hockey stop</t>
        </is>
      </c>
      <c r="C15950"/>
      <c r="D15950"/>
      <c r="E15950" t="inlineStr">
        <is>
          <t>https://www.youtube.com/results?search_query=Common+mistakes+while+doing+a+hockey+stop&amp;sp=EgQgAXAB</t>
        </is>
      </c>
    </row>
    <row r="15951" ht="25.5" customHeight="1">
      <c r="A15951" t="inlineStr">
        <is>
          <t>hockey stop</t>
        </is>
      </c>
      <c r="B15951" t="inlineStr">
        <is>
          <t>Hockey stop tutorial for advanced skaters</t>
        </is>
      </c>
      <c r="C15951"/>
      <c r="D15951"/>
      <c r="E15951" t="inlineStr">
        <is>
          <t>https://www.youtube.com/results?search_query=Hockey+stop+tutorial+for+advanced+skaters&amp;sp=EgQgAXAB</t>
        </is>
      </c>
    </row>
    <row r="15952" ht="25.5" customHeight="1">
      <c r="A15952" t="inlineStr">
        <is>
          <t>hockey stop</t>
        </is>
      </c>
      <c r="B15952" t="inlineStr">
        <is>
          <t>Day in the life of a hockey player practicing stops</t>
        </is>
      </c>
      <c r="C15952"/>
      <c r="D15952"/>
      <c r="E15952" t="inlineStr">
        <is>
          <t>https://www.youtube.com/results?search_query=Day+in+the+life+of+a+hockey+player+practicing+stops&amp;sp=EgQgAXAB</t>
        </is>
      </c>
    </row>
    <row r="15953" ht="25.5" customHeight="1">
      <c r="A15953" t="inlineStr">
        <is>
          <t>hockey stop</t>
        </is>
      </c>
      <c r="B15953" t="inlineStr">
        <is>
          <t>How to improve your hockey stop technique</t>
        </is>
      </c>
      <c r="C15953"/>
      <c r="D15953"/>
      <c r="E15953" t="inlineStr">
        <is>
          <t>https://www.youtube.com/results?search_query=How+to+improve+your+hockey+stop+technique&amp;sp=EgQgAXAB</t>
        </is>
      </c>
    </row>
    <row r="15954" ht="25.5" customHeight="1">
      <c r="A15954" t="inlineStr">
        <is>
          <t>gold panning</t>
        </is>
      </c>
      <c r="B15954" t="inlineStr">
        <is>
          <t>How to pan for gold for beginners</t>
        </is>
      </c>
      <c r="C15954"/>
      <c r="D15954"/>
      <c r="E15954" t="inlineStr">
        <is>
          <t>https://www.youtube.com/results?search_query=How+to+pan+for+gold+for+beginners&amp;sp=EgQgAXAB</t>
        </is>
      </c>
    </row>
    <row r="15955" ht="25.5" customHeight="1">
      <c r="A15955" t="inlineStr">
        <is>
          <t>gold panning</t>
        </is>
      </c>
      <c r="B15955" t="inlineStr">
        <is>
          <t>Best techniques for gold panning</t>
        </is>
      </c>
      <c r="C15955"/>
      <c r="D15955"/>
      <c r="E15955" t="inlineStr">
        <is>
          <t>https://www.youtube.com/results?search_query=Best+techniques+for+gold+panning&amp;sp=EgQgAXAB</t>
        </is>
      </c>
    </row>
    <row r="15956" ht="25.5" customHeight="1">
      <c r="A15956" t="inlineStr">
        <is>
          <t>gold panning</t>
        </is>
      </c>
      <c r="B15956" t="inlineStr">
        <is>
          <t>Day in the life of a gold prospector</t>
        </is>
      </c>
      <c r="C15956"/>
      <c r="D15956"/>
      <c r="E15956" t="inlineStr">
        <is>
          <t>https://www.youtube.com/results?search_query=Day+in+the+life+of+a+gold+prospector&amp;sp=EgQgAXAB</t>
        </is>
      </c>
    </row>
    <row r="15957" ht="25.5" customHeight="1">
      <c r="A15957" t="inlineStr">
        <is>
          <t>gold panning</t>
        </is>
      </c>
      <c r="B15957" t="inlineStr">
        <is>
          <t>Gold panning locations in the US</t>
        </is>
      </c>
      <c r="C15957"/>
      <c r="D15957"/>
      <c r="E15957" t="inlineStr">
        <is>
          <t>https://www.youtube.com/results?search_query=Gold+panning+locations+in+the+US&amp;sp=EgQgAXAB</t>
        </is>
      </c>
    </row>
    <row r="15958" ht="25.5" customHeight="1">
      <c r="A15958" t="inlineStr">
        <is>
          <t>gold panning</t>
        </is>
      </c>
      <c r="B15958" t="inlineStr">
        <is>
          <t>Gold panning beginners guide</t>
        </is>
      </c>
      <c r="C15958"/>
      <c r="D15958"/>
      <c r="E15958" t="inlineStr">
        <is>
          <t>https://www.youtube.com/results?search_query=Gold+panning+beginners+guide&amp;sp=EgQgAXAB</t>
        </is>
      </c>
    </row>
    <row r="15959" ht="25.5" customHeight="1">
      <c r="A15959" t="inlineStr">
        <is>
          <t>gold panning</t>
        </is>
      </c>
      <c r="B15959" t="inlineStr">
        <is>
          <t>Professional gold panning tips and techniques</t>
        </is>
      </c>
      <c r="C15959"/>
      <c r="D15959"/>
      <c r="E15959" t="inlineStr">
        <is>
          <t>https://www.youtube.com/results?search_query=Professional+gold+panning+tips+and+techniques&amp;sp=EgQgAXAB</t>
        </is>
      </c>
    </row>
    <row r="15960" ht="25.5" customHeight="1">
      <c r="A15960" t="inlineStr">
        <is>
          <t>gold panning</t>
        </is>
      </c>
      <c r="B15960" t="inlineStr">
        <is>
          <t>Gold panning equipment necessary for starters</t>
        </is>
      </c>
      <c r="C15960"/>
      <c r="D15960"/>
      <c r="E15960" t="inlineStr">
        <is>
          <t>https://www.youtube.com/results?search_query=Gold+panning+equipment+necessary+for+starters&amp;sp=EgQgAXAB</t>
        </is>
      </c>
    </row>
    <row r="15961" ht="25.5" customHeight="1">
      <c r="A15961" t="inlineStr">
        <is>
          <t>gold panning</t>
        </is>
      </c>
      <c r="B15961" t="inlineStr">
        <is>
          <t>Step by step gold panning tutorial</t>
        </is>
      </c>
      <c r="C15961"/>
      <c r="D15961"/>
      <c r="E15961" t="inlineStr">
        <is>
          <t>https://www.youtube.com/results?search_query=Step+by+step+gold+panning+tutorial&amp;sp=EgQgAXAB</t>
        </is>
      </c>
    </row>
    <row r="15962" ht="25.5" customHeight="1">
      <c r="A15962" t="inlineStr">
        <is>
          <t>gold panning</t>
        </is>
      </c>
      <c r="B15962" t="inlineStr">
        <is>
          <t>Gold panning vs gold mining: what's the difference?</t>
        </is>
      </c>
      <c r="C15962"/>
      <c r="D15962"/>
      <c r="E15962" t="inlineStr">
        <is>
          <t>https://www.youtube.com/results?search_query=Gold+panning+vs+gold+mining:+what's+the+difference?&amp;sp=EgQgAXAB</t>
        </is>
      </c>
    </row>
    <row r="15963" ht="25.5" customHeight="1">
      <c r="A15963" t="inlineStr">
        <is>
          <t>gold panning</t>
        </is>
      </c>
      <c r="B15963" t="inlineStr">
        <is>
          <t>Tips for gold panning in rivers and streams</t>
        </is>
      </c>
      <c r="C15963"/>
      <c r="D15963"/>
      <c r="E15963" t="inlineStr">
        <is>
          <t>https://www.youtube.com/results?search_query=Tips+for+gold+panning+in+rivers+and+streams&amp;sp=EgQgAXAB</t>
        </is>
      </c>
    </row>
    <row r="15964" ht="25.5" customHeight="1">
      <c r="A15964" t="inlineStr">
        <is>
          <t>getting a piercing</t>
        </is>
      </c>
      <c r="B15964" t="inlineStr">
        <is>
          <t>How to get a piercing safely</t>
        </is>
      </c>
      <c r="C15964"/>
      <c r="D15964"/>
      <c r="E15964" t="inlineStr">
        <is>
          <t>https://www.youtube.com/results?search_query=How+to+get+a+piercing+safely&amp;sp=EgQgAXAB</t>
        </is>
      </c>
    </row>
    <row r="15965" ht="25.5" customHeight="1">
      <c r="A15965" t="inlineStr">
        <is>
          <t>getting a piercing</t>
        </is>
      </c>
      <c r="B15965" t="inlineStr">
        <is>
          <t>First time getting a piercing experience</t>
        </is>
      </c>
      <c r="C15965"/>
      <c r="D15965"/>
      <c r="E15965" t="inlineStr">
        <is>
          <t>https://www.youtube.com/results?search_query=First+time+getting+a+piercing+experience&amp;sp=EgQgAXAB</t>
        </is>
      </c>
    </row>
    <row r="15966" ht="25.5" customHeight="1">
      <c r="A15966" t="inlineStr">
        <is>
          <t>getting a piercing</t>
        </is>
      </c>
      <c r="B15966" t="inlineStr">
        <is>
          <t>What to know before getting a piercing</t>
        </is>
      </c>
      <c r="C15966"/>
      <c r="D15966"/>
      <c r="E15966" t="inlineStr">
        <is>
          <t>https://www.youtube.com/results?search_query=What+to+know+before+getting+a+piercing&amp;sp=EgQgAXAB</t>
        </is>
      </c>
    </row>
    <row r="15967" ht="25.5" customHeight="1">
      <c r="A15967" t="inlineStr">
        <is>
          <t>getting a piercing</t>
        </is>
      </c>
      <c r="B15967" t="inlineStr">
        <is>
          <t>Day in the life of a professional piercer</t>
        </is>
      </c>
      <c r="C15967"/>
      <c r="D15967"/>
      <c r="E15967" t="inlineStr">
        <is>
          <t>https://www.youtube.com/results?search_query=Day+in+the+life+of+a+professional+piercer&amp;sp=EgQgAXAB</t>
        </is>
      </c>
    </row>
    <row r="15968" ht="25.5" customHeight="1">
      <c r="A15968" t="inlineStr">
        <is>
          <t>getting a piercing</t>
        </is>
      </c>
      <c r="B15968" t="inlineStr">
        <is>
          <t>Getting a piercing healing process</t>
        </is>
      </c>
      <c r="C15968"/>
      <c r="D15968"/>
      <c r="E15968" t="inlineStr">
        <is>
          <t>https://www.youtube.com/results?search_query=Getting+a+piercing+healing+process&amp;sp=EgQgAXAB</t>
        </is>
      </c>
    </row>
    <row r="15969" ht="25.5" customHeight="1">
      <c r="A15969" t="inlineStr">
        <is>
          <t>getting a piercing</t>
        </is>
      </c>
      <c r="B15969" t="inlineStr">
        <is>
          <t>DIY how to take care of a new piercing</t>
        </is>
      </c>
      <c r="C15969"/>
      <c r="D15969"/>
      <c r="E15969" t="inlineStr">
        <is>
          <t>https://www.youtube.com/results?search_query=DIY+how+to+take+care+of+a+new+piercing&amp;sp=EgQgAXAB</t>
        </is>
      </c>
    </row>
    <row r="15970" ht="25.5" customHeight="1">
      <c r="A15970" t="inlineStr">
        <is>
          <t>getting a piercing</t>
        </is>
      </c>
      <c r="B15970" t="inlineStr">
        <is>
          <t>Pros and cons of getting a piercing</t>
        </is>
      </c>
      <c r="C15970"/>
      <c r="D15970"/>
      <c r="E15970" t="inlineStr">
        <is>
          <t>https://www.youtube.com/results?search_query=Pros+and+cons+of+getting+a+piercing&amp;sp=EgQgAXAB</t>
        </is>
      </c>
    </row>
    <row r="15971" ht="25.5" customHeight="1">
      <c r="A15971" t="inlineStr">
        <is>
          <t>getting a piercing</t>
        </is>
      </c>
      <c r="B15971" t="inlineStr">
        <is>
          <t>Getting a piercing: Common mistakes</t>
        </is>
      </c>
      <c r="C15971"/>
      <c r="D15971"/>
      <c r="E15971" t="inlineStr">
        <is>
          <t>https://www.youtube.com/results?search_query=Getting+a+piercing:+Common+mistakes&amp;sp=EgQgAXAB</t>
        </is>
      </c>
    </row>
    <row r="15972" ht="25.5" customHeight="1">
      <c r="A15972" t="inlineStr">
        <is>
          <t>getting a piercing</t>
        </is>
      </c>
      <c r="B15972" t="inlineStr">
        <is>
          <t>How to change a piercing for the first time</t>
        </is>
      </c>
      <c r="C15972"/>
      <c r="D15972"/>
      <c r="E15972" t="inlineStr">
        <is>
          <t>https://www.youtube.com/results?search_query=How+to+change+a+piercing+for+the+first+time&amp;sp=EgQgAXAB</t>
        </is>
      </c>
    </row>
    <row r="15973" ht="25.5" customHeight="1">
      <c r="A15973" t="inlineStr">
        <is>
          <t>getting a piercing</t>
        </is>
      </c>
      <c r="B15973" t="inlineStr">
        <is>
          <t>Getting a piercing: Pain levels and how to manage them</t>
        </is>
      </c>
      <c r="C15973"/>
      <c r="D15973"/>
      <c r="E15973" t="inlineStr">
        <is>
          <t>https://www.youtube.com/results?search_query=Getting+a+piercing:+Pain+levels+and+how+to+manage+them&amp;sp=EgQgAXAB</t>
        </is>
      </c>
    </row>
    <row r="15974" ht="25.5" customHeight="1">
      <c r="A15974" t="inlineStr">
        <is>
          <t>extinguishing fire</t>
        </is>
      </c>
      <c r="B15974" t="inlineStr">
        <is>
          <t>How to extinguish a fire safely</t>
        </is>
      </c>
      <c r="C15974"/>
      <c r="D15974"/>
      <c r="E15974" t="inlineStr">
        <is>
          <t>https://www.youtube.com/results?search_query=How+to+extinguish+a+fire+safely&amp;sp=EgQgAXAB</t>
        </is>
      </c>
    </row>
    <row r="15975" ht="25.5" customHeight="1">
      <c r="A15975" t="inlineStr">
        <is>
          <t>extinguishing fire</t>
        </is>
      </c>
      <c r="B15975" t="inlineStr">
        <is>
          <t>Basic fire extinguishing techniques</t>
        </is>
      </c>
      <c r="C15975"/>
      <c r="D15975"/>
      <c r="E15975" t="inlineStr">
        <is>
          <t>https://www.youtube.com/results?search_query=Basic+fire+extinguishing+techniques&amp;sp=EgQgAXAB</t>
        </is>
      </c>
    </row>
    <row r="15976" ht="25.5" customHeight="1">
      <c r="A15976" t="inlineStr">
        <is>
          <t>extinguishing fire</t>
        </is>
      </c>
      <c r="B15976" t="inlineStr">
        <is>
          <t>Using a fire extinguisher  step by step guide</t>
        </is>
      </c>
      <c r="C15976"/>
      <c r="D15976"/>
      <c r="E15976" t="inlineStr">
        <is>
          <t>https://www.youtube.com/results?search_query=Using+a+fire+extinguisher++step+by+step+guide&amp;sp=EgQgAXAB</t>
        </is>
      </c>
    </row>
    <row r="15977" ht="25.5" customHeight="1">
      <c r="A15977" t="inlineStr">
        <is>
          <t>extinguishing fire</t>
        </is>
      </c>
      <c r="B15977" t="inlineStr">
        <is>
          <t>Extinguishing different types of fires</t>
        </is>
      </c>
      <c r="C15977"/>
      <c r="D15977"/>
      <c r="E15977" t="inlineStr">
        <is>
          <t>https://www.youtube.com/results?search_query=Extinguishing+different+types+of+fires&amp;sp=EgQgAXAB</t>
        </is>
      </c>
    </row>
    <row r="15978" ht="25.5" customHeight="1">
      <c r="A15978" t="inlineStr">
        <is>
          <t>extinguishing fire</t>
        </is>
      </c>
      <c r="B15978" t="inlineStr">
        <is>
          <t>Day in the life of a firefighter</t>
        </is>
      </c>
      <c r="C15978"/>
      <c r="D15978"/>
      <c r="E15978" t="inlineStr">
        <is>
          <t>https://www.youtube.com/results?search_query=Day+in+the+life+of+a+firefighter&amp;sp=EgQgAXAB</t>
        </is>
      </c>
    </row>
    <row r="15979" ht="25.5" customHeight="1">
      <c r="A15979" t="inlineStr">
        <is>
          <t>extinguishing fire</t>
        </is>
      </c>
      <c r="B15979" t="inlineStr">
        <is>
          <t>Fire safety: best practices in extinguishing a fire</t>
        </is>
      </c>
      <c r="C15979"/>
      <c r="D15979"/>
      <c r="E15979" t="inlineStr">
        <is>
          <t>https://www.youtube.com/results?search_query=Fire+safety:+best+practices+in+extinguishing+a+fire&amp;sp=EgQgAXAB</t>
        </is>
      </c>
    </row>
    <row r="15980" ht="25.5" customHeight="1">
      <c r="A15980" t="inlineStr">
        <is>
          <t>extinguishing fire</t>
        </is>
      </c>
      <c r="B15980" t="inlineStr">
        <is>
          <t>How to use water to extinguish fire</t>
        </is>
      </c>
      <c r="C15980"/>
      <c r="D15980"/>
      <c r="E15980" t="inlineStr">
        <is>
          <t>https://www.youtube.com/results?search_query=How+to+use+water+to+extinguish+fire&amp;sp=EgQgAXAB</t>
        </is>
      </c>
    </row>
    <row r="15981" ht="25.5" customHeight="1">
      <c r="A15981" t="inlineStr">
        <is>
          <t>extinguishing fire</t>
        </is>
      </c>
      <c r="B15981" t="inlineStr">
        <is>
          <t>Firefighting training: extinguishing fires effectively</t>
        </is>
      </c>
      <c r="C15981"/>
      <c r="D15981"/>
      <c r="E15981" t="inlineStr">
        <is>
          <t>https://www.youtube.com/results?search_query=Firefighting+training:+extinguishing+fires+effectively&amp;sp=EgQgAXAB</t>
        </is>
      </c>
    </row>
    <row r="15982" ht="25.5" customHeight="1">
      <c r="A15982" t="inlineStr">
        <is>
          <t>extinguishing fire</t>
        </is>
      </c>
      <c r="B15982" t="inlineStr">
        <is>
          <t>How to extinguish grease fire in the kitchen</t>
        </is>
      </c>
      <c r="C15982"/>
      <c r="D15982"/>
      <c r="E15982" t="inlineStr">
        <is>
          <t>https://www.youtube.com/results?search_query=How+to+extinguish+grease+fire+in+the+kitchen&amp;sp=EgQgAXAB</t>
        </is>
      </c>
    </row>
    <row r="15983" ht="25.5" customHeight="1">
      <c r="A15983" t="inlineStr">
        <is>
          <t>extinguishing fire</t>
        </is>
      </c>
      <c r="B15983" t="inlineStr">
        <is>
          <t>Extinguishing fire with a blanket: safe methods</t>
        </is>
      </c>
      <c r="C15983"/>
      <c r="D15983"/>
      <c r="E15983" t="inlineStr">
        <is>
          <t>https://www.youtube.com/results?search_query=Extinguishing+fire+with+a+blanket:+safe+methods&amp;sp=EgQgAXAB</t>
        </is>
      </c>
    </row>
    <row r="15984" ht="25.5" customHeight="1">
      <c r="A15984" t="inlineStr">
        <is>
          <t>eating cake</t>
        </is>
      </c>
      <c r="B15984" t="inlineStr">
        <is>
          <t>How to eat cake properly</t>
        </is>
      </c>
      <c r="C15984"/>
      <c r="D15984"/>
      <c r="E15984" t="inlineStr">
        <is>
          <t>https://www.youtube.com/results?search_query=How+to+eat+cake+properly&amp;sp=EgQgAXAB</t>
        </is>
      </c>
    </row>
    <row r="15985" ht="25.5" customHeight="1">
      <c r="A15985" t="inlineStr">
        <is>
          <t>eating cake</t>
        </is>
      </c>
      <c r="B15985" t="inlineStr">
        <is>
          <t>Best way to eat different types of cakes</t>
        </is>
      </c>
      <c r="C15985"/>
      <c r="D15985"/>
      <c r="E15985" t="inlineStr">
        <is>
          <t>https://www.youtube.com/results?search_query=Best+way+to+eat+different+types+of+cakes&amp;sp=EgQgAXAB</t>
        </is>
      </c>
    </row>
    <row r="15986" ht="25.5" customHeight="1">
      <c r="A15986" t="inlineStr">
        <is>
          <t>eating cake</t>
        </is>
      </c>
      <c r="B15986" t="inlineStr">
        <is>
          <t>Eating cake ASMR</t>
        </is>
      </c>
      <c r="C15986"/>
      <c r="D15986"/>
      <c r="E15986" t="inlineStr">
        <is>
          <t>https://www.youtube.com/results?search_query=Eating+cake+ASMR&amp;sp=EgQgAXAB</t>
        </is>
      </c>
    </row>
    <row r="15987" ht="25.5" customHeight="1">
      <c r="A15987" t="inlineStr">
        <is>
          <t>eating cake</t>
        </is>
      </c>
      <c r="B15987" t="inlineStr">
        <is>
          <t>Professional competitive eaters eating cake</t>
        </is>
      </c>
      <c r="C15987"/>
      <c r="D15987"/>
      <c r="E15987" t="inlineStr">
        <is>
          <t>https://www.youtube.com/results?search_query=Professional+competitive+eaters+eating+cake&amp;sp=EgQgAXAB</t>
        </is>
      </c>
    </row>
    <row r="15988" ht="25.5" customHeight="1">
      <c r="A15988" t="inlineStr">
        <is>
          <t>eating cake</t>
        </is>
      </c>
      <c r="B15988" t="inlineStr">
        <is>
          <t>How to eat cake without utensils</t>
        </is>
      </c>
      <c r="C15988"/>
      <c r="D15988"/>
      <c r="E15988" t="inlineStr">
        <is>
          <t>https://www.youtube.com/results?search_query=How+to+eat+cake+without+utensils&amp;sp=EgQgAXAB</t>
        </is>
      </c>
    </row>
    <row r="15989" ht="25.5" customHeight="1">
      <c r="A15989" t="inlineStr">
        <is>
          <t>eating cake</t>
        </is>
      </c>
      <c r="B15989" t="inlineStr">
        <is>
          <t>Day in the life of a cake tester</t>
        </is>
      </c>
      <c r="C15989"/>
      <c r="D15989"/>
      <c r="E15989" t="inlineStr">
        <is>
          <t>https://www.youtube.com/results?search_query=Day+in+the+life+of+a+cake+tester&amp;sp=EgQgAXAB</t>
        </is>
      </c>
    </row>
    <row r="15990" ht="25.5" customHeight="1">
      <c r="A15990" t="inlineStr">
        <is>
          <t>eating cake</t>
        </is>
      </c>
      <c r="B15990" t="inlineStr">
        <is>
          <t>Cake eating competitions</t>
        </is>
      </c>
      <c r="C15990"/>
      <c r="D15990"/>
      <c r="E15990" t="inlineStr">
        <is>
          <t>https://www.youtube.com/results?search_query=Cake+eating+competitions&amp;sp=EgQgAXAB</t>
        </is>
      </c>
    </row>
    <row r="15991" ht="25.5" customHeight="1">
      <c r="A15991" t="inlineStr">
        <is>
          <t>eating cake</t>
        </is>
      </c>
      <c r="B15991" t="inlineStr">
        <is>
          <t>Cake eating challenges</t>
        </is>
      </c>
      <c r="C15991"/>
      <c r="D15991"/>
      <c r="E15991" t="inlineStr">
        <is>
          <t>https://www.youtube.com/results?search_query=Cake+eating+challenges&amp;sp=EgQgAXAB</t>
        </is>
      </c>
    </row>
    <row r="15992" ht="25.5" customHeight="1">
      <c r="A15992" t="inlineStr">
        <is>
          <t>eating cake</t>
        </is>
      </c>
      <c r="B15992" t="inlineStr">
        <is>
          <t>How to eat cake in diet</t>
        </is>
      </c>
      <c r="C15992"/>
      <c r="D15992"/>
      <c r="E15992" t="inlineStr">
        <is>
          <t>https://www.youtube.com/results?search_query=How+to+eat+cake+in+diet&amp;sp=EgQgAXAB</t>
        </is>
      </c>
    </row>
    <row r="15993" ht="25.5" customHeight="1">
      <c r="A15993" t="inlineStr">
        <is>
          <t>eating cake</t>
        </is>
      </c>
      <c r="B15993" t="inlineStr">
        <is>
          <t>Eating cake at world famous bakeries</t>
        </is>
      </c>
      <c r="C15993"/>
      <c r="D15993"/>
      <c r="E15993" t="inlineStr">
        <is>
          <t>https://www.youtube.com/results?search_query=Eating+cake+at+world+famous+bakeries&amp;sp=EgQgAXAB</t>
        </is>
      </c>
    </row>
    <row r="15994" ht="25.5" customHeight="1">
      <c r="A15994" t="inlineStr">
        <is>
          <t>eating burger</t>
        </is>
      </c>
      <c r="B15994" t="inlineStr">
        <is>
          <t>How to make a gourmet burger at home</t>
        </is>
      </c>
      <c r="C15994"/>
      <c r="D15994"/>
      <c r="E15994" t="inlineStr">
        <is>
          <t>https://www.youtube.com/results?search_query=How+to+make+a+gourmet+burger+at+home&amp;sp=EgQgAXAB</t>
        </is>
      </c>
    </row>
    <row r="15995" ht="25.5" customHeight="1">
      <c r="A15995" t="inlineStr">
        <is>
          <t>eating burger</t>
        </is>
      </c>
      <c r="B15995" t="inlineStr">
        <is>
          <t>Proper way to eat a burger</t>
        </is>
      </c>
      <c r="C15995"/>
      <c r="D15995"/>
      <c r="E15995" t="inlineStr">
        <is>
          <t>https://www.youtube.com/results?search_query=Proper+way+to+eat+a+burger&amp;sp=EgQgAXAB</t>
        </is>
      </c>
    </row>
    <row r="15996" ht="25.5" customHeight="1">
      <c r="A15996" t="inlineStr">
        <is>
          <t>eating burger</t>
        </is>
      </c>
      <c r="B15996" t="inlineStr">
        <is>
          <t>Eating challenge: World's biggest burger</t>
        </is>
      </c>
      <c r="C15996"/>
      <c r="D15996"/>
      <c r="E15996" t="inlineStr">
        <is>
          <t>https://www.youtube.com/results?search_query=Eating+challenge:+World's+biggest+burger&amp;sp=EgQgAXAB</t>
        </is>
      </c>
    </row>
    <row r="15997" ht="25.5" customHeight="1">
      <c r="A15997" t="inlineStr">
        <is>
          <t>eating burger</t>
        </is>
      </c>
      <c r="B15997" t="inlineStr">
        <is>
          <t>Day in the life of a burger chef</t>
        </is>
      </c>
      <c r="C15997"/>
      <c r="D15997"/>
      <c r="E15997" t="inlineStr">
        <is>
          <t>https://www.youtube.com/results?search_query=Day+in+the+life+of+a+burger+chef&amp;sp=EgQgAXAB</t>
        </is>
      </c>
    </row>
    <row r="15998" ht="25.5" customHeight="1">
      <c r="A15998" t="inlineStr">
        <is>
          <t>eating burger</t>
        </is>
      </c>
      <c r="B15998" t="inlineStr">
        <is>
          <t>How to eat a burger without making a mess</t>
        </is>
      </c>
      <c r="C15998"/>
      <c r="D15998"/>
      <c r="E15998" t="inlineStr">
        <is>
          <t>https://www.youtube.com/results?search_query=How+to+eat+a+burger+without+making+a+mess&amp;sp=EgQgAXAB</t>
        </is>
      </c>
    </row>
    <row r="15999" ht="25.5" customHeight="1">
      <c r="A15999" t="inlineStr">
        <is>
          <t>eating burger</t>
        </is>
      </c>
      <c r="B15999" t="inlineStr">
        <is>
          <t>Best burgers from around the world</t>
        </is>
      </c>
      <c r="C15999"/>
      <c r="D15999"/>
      <c r="E15999" t="inlineStr">
        <is>
          <t>https://www.youtube.com/results?search_query=Best+burgers+from+around+the+world&amp;sp=EgQgAXAB</t>
        </is>
      </c>
    </row>
    <row r="16000" ht="25.5" customHeight="1">
      <c r="A16000" t="inlineStr">
        <is>
          <t>eating burger</t>
        </is>
      </c>
      <c r="B16000" t="inlineStr">
        <is>
          <t>How to grill the perfect burger</t>
        </is>
      </c>
      <c r="C16000"/>
      <c r="D16000"/>
      <c r="E16000" t="inlineStr">
        <is>
          <t>https://www.youtube.com/results?search_query=How+to+grill+the+perfect+burger&amp;sp=EgQgAXAB</t>
        </is>
      </c>
    </row>
    <row r="16001" ht="25.5" customHeight="1">
      <c r="A16001" t="inlineStr">
        <is>
          <t>eating burger</t>
        </is>
      </c>
      <c r="B16001" t="inlineStr">
        <is>
          <t>Dinner ideas: Easy burger recipes</t>
        </is>
      </c>
      <c r="C16001"/>
      <c r="D16001"/>
      <c r="E16001" t="inlineStr">
        <is>
          <t>https://www.youtube.com/results?search_query=Dinner+ideas:+Easy+burger+recipes&amp;sp=EgQgAXAB</t>
        </is>
      </c>
    </row>
    <row r="16002" ht="25.5" customHeight="1">
      <c r="A16002" t="inlineStr">
        <is>
          <t>eating burger</t>
        </is>
      </c>
      <c r="B16002" t="inlineStr">
        <is>
          <t>Behind the scenes of a burger restaurant</t>
        </is>
      </c>
      <c r="C16002"/>
      <c r="D16002"/>
      <c r="E16002" t="inlineStr">
        <is>
          <t>https://www.youtube.com/results?search_query=Behind+the+scenes+of+a+burger+restaurant&amp;sp=EgQgAXAB</t>
        </is>
      </c>
    </row>
    <row r="16003" ht="25.5" customHeight="1">
      <c r="A16003" t="inlineStr">
        <is>
          <t>eating burger</t>
        </is>
      </c>
      <c r="B16003" t="inlineStr">
        <is>
          <t>Most expensive burger in the world</t>
        </is>
      </c>
      <c r="C16003"/>
      <c r="D16003"/>
      <c r="E16003" t="inlineStr">
        <is>
          <t>https://www.youtube.com/results?search_query=Most+expensive+burger+in+the+world&amp;sp=EgQgAXAB</t>
        </is>
      </c>
    </row>
    <row r="16004" ht="25.5" customHeight="1">
      <c r="A16004" t="inlineStr">
        <is>
          <t>dyeing hair</t>
        </is>
      </c>
      <c r="B16004" t="inlineStr">
        <is>
          <t>How to dye hair at home for beginners</t>
        </is>
      </c>
      <c r="C16004"/>
      <c r="D16004"/>
      <c r="E16004" t="inlineStr">
        <is>
          <t>https://www.youtube.com/results?search_query=How+to+dye+hair+at+home+for+beginners&amp;sp=EgQgAXAB</t>
        </is>
      </c>
    </row>
    <row r="16005" ht="25.5" customHeight="1">
      <c r="A16005" t="inlineStr">
        <is>
          <t>dyeing hair</t>
        </is>
      </c>
      <c r="B16005" t="inlineStr">
        <is>
          <t>Best hair dyeing techniques for professionals</t>
        </is>
      </c>
      <c r="C16005"/>
      <c r="D16005"/>
      <c r="E16005" t="inlineStr">
        <is>
          <t>https://www.youtube.com/results?search_query=Best+hair+dyeing+techniques+for+professionals&amp;sp=EgQgAXAB</t>
        </is>
      </c>
    </row>
    <row r="16006" ht="25.5" customHeight="1">
      <c r="A16006" t="inlineStr">
        <is>
          <t>dyeing hair</t>
        </is>
      </c>
      <c r="B16006" t="inlineStr">
        <is>
          <t>DIY hair dyeing: step by step guide</t>
        </is>
      </c>
      <c r="C16006"/>
      <c r="D16006"/>
      <c r="E16006" t="inlineStr">
        <is>
          <t>https://www.youtube.com/results?search_query=DIY+hair+dyeing:+step+by+step+guide&amp;sp=EgQgAXAB</t>
        </is>
      </c>
    </row>
    <row r="16007" ht="25.5" customHeight="1">
      <c r="A16007" t="inlineStr">
        <is>
          <t>dyeing hair</t>
        </is>
      </c>
      <c r="B16007" t="inlineStr">
        <is>
          <t>Mistakes to avoid when dyeing hair</t>
        </is>
      </c>
      <c r="C16007"/>
      <c r="D16007"/>
      <c r="E16007" t="inlineStr">
        <is>
          <t>https://www.youtube.com/results?search_query=Mistakes+to+avoid+when+dyeing+hair&amp;sp=EgQgAXAB</t>
        </is>
      </c>
    </row>
    <row r="16008" ht="25.5" customHeight="1">
      <c r="A16008" t="inlineStr">
        <is>
          <t>dyeing hair</t>
        </is>
      </c>
      <c r="B16008" t="inlineStr">
        <is>
          <t>Day in the life of a hair colorist</t>
        </is>
      </c>
      <c r="C16008"/>
      <c r="D16008"/>
      <c r="E16008" t="inlineStr">
        <is>
          <t>https://www.youtube.com/results?search_query=Day+in+the+life+of+a+hair+colorist&amp;sp=EgQgAXAB</t>
        </is>
      </c>
    </row>
    <row r="16009" ht="25.5" customHeight="1">
      <c r="A16009" t="inlineStr">
        <is>
          <t>dyeing hair</t>
        </is>
      </c>
      <c r="B16009" t="inlineStr">
        <is>
          <t>Best products for home hair dyeing</t>
        </is>
      </c>
      <c r="C16009"/>
      <c r="D16009"/>
      <c r="E16009" t="inlineStr">
        <is>
          <t>https://www.youtube.com/results?search_query=Best+products+for+home+hair+dyeing&amp;sp=EgQgAXAB</t>
        </is>
      </c>
    </row>
    <row r="16010" ht="25.5" customHeight="1">
      <c r="A16010" t="inlineStr">
        <is>
          <t>dyeing hair</t>
        </is>
      </c>
      <c r="B16010" t="inlineStr">
        <is>
          <t>Tips for maintaining dyed hair</t>
        </is>
      </c>
      <c r="C16010"/>
      <c r="D16010"/>
      <c r="E16010" t="inlineStr">
        <is>
          <t>https://www.youtube.com/results?search_query=Tips+for+maintaining+dyed+hair&amp;sp=EgQgAXAB</t>
        </is>
      </c>
    </row>
    <row r="16011" ht="25.5" customHeight="1">
      <c r="A16011" t="inlineStr">
        <is>
          <t>dyeing hair</t>
        </is>
      </c>
      <c r="B16011" t="inlineStr">
        <is>
          <t>Highlights vs full hair dyeing: which is better</t>
        </is>
      </c>
      <c r="C16011"/>
      <c r="D16011"/>
      <c r="E16011" t="inlineStr">
        <is>
          <t>https://www.youtube.com/results?search_query=Highlights+vs+full+hair+dyeing:+which+is+better&amp;sp=EgQgAXAB</t>
        </is>
      </c>
    </row>
    <row r="16012" ht="25.5" customHeight="1">
      <c r="A16012" t="inlineStr">
        <is>
          <t>dyeing hair</t>
        </is>
      </c>
      <c r="B16012" t="inlineStr">
        <is>
          <t>Secrets to successful hair dyeing from experts</t>
        </is>
      </c>
      <c r="C16012"/>
      <c r="D16012"/>
      <c r="E16012" t="inlineStr">
        <is>
          <t>https://www.youtube.com/results?search_query=Secrets+to+successful+hair+dyeing+from+experts&amp;sp=EgQgAXAB</t>
        </is>
      </c>
    </row>
    <row r="16013" ht="25.5" customHeight="1">
      <c r="A16013" t="inlineStr">
        <is>
          <t>dyeing hair</t>
        </is>
      </c>
      <c r="B16013" t="inlineStr">
        <is>
          <t>How to fix a bad hair dye job</t>
        </is>
      </c>
      <c r="C16013"/>
      <c r="D16013"/>
      <c r="E16013" t="inlineStr">
        <is>
          <t>https://www.youtube.com/results?search_query=How+to+fix+a+bad+hair+dye+job&amp;sp=EgQgAXAB</t>
        </is>
      </c>
    </row>
    <row r="16014" ht="25.5" customHeight="1">
      <c r="A16014" t="inlineStr">
        <is>
          <t>doing jigsaw puzzle</t>
        </is>
      </c>
      <c r="B16014" t="inlineStr">
        <is>
          <t>How to do a jigsaw puzzle for beginners</t>
        </is>
      </c>
      <c r="C16014"/>
      <c r="D16014"/>
      <c r="E16014" t="inlineStr">
        <is>
          <t>https://www.youtube.com/results?search_query=How+to+do+a+jigsaw+puzzle+for+beginners&amp;sp=EgQgAXAB</t>
        </is>
      </c>
    </row>
    <row r="16015" ht="25.5" customHeight="1">
      <c r="A16015" t="inlineStr">
        <is>
          <t>doing jigsaw puzzle</t>
        </is>
      </c>
      <c r="B16015" t="inlineStr">
        <is>
          <t>Tips and tricks for solving jigsaw puzzles</t>
        </is>
      </c>
      <c r="C16015"/>
      <c r="D16015"/>
      <c r="E16015" t="inlineStr">
        <is>
          <t>https://www.youtube.com/results?search_query=Tips+and+tricks+for+solving+jigsaw+puzzles&amp;sp=EgQgAXAB</t>
        </is>
      </c>
    </row>
    <row r="16016" ht="25.5" customHeight="1">
      <c r="A16016" t="inlineStr">
        <is>
          <t>doing jigsaw puzzle</t>
        </is>
      </c>
      <c r="B16016" t="inlineStr">
        <is>
          <t>Day in the life of a professional jigsaw puzzle solver</t>
        </is>
      </c>
      <c r="C16016"/>
      <c r="D16016"/>
      <c r="E16016" t="inlineStr">
        <is>
          <t>https://www.youtube.com/results?search_query=Day+in+the+life+of+a+professional+jigsaw+puzzle+solver&amp;sp=EgQgAXAB</t>
        </is>
      </c>
    </row>
    <row r="16017" ht="25.5" customHeight="1">
      <c r="A16017" t="inlineStr">
        <is>
          <t>doing jigsaw puzzle</t>
        </is>
      </c>
      <c r="B16017" t="inlineStr">
        <is>
          <t>Tutorial on doing large jigsaw puzzles</t>
        </is>
      </c>
      <c r="C16017"/>
      <c r="D16017"/>
      <c r="E16017" t="inlineStr">
        <is>
          <t>https://www.youtube.com/results?search_query=Tutorial+on+doing+large+jigsaw+puzzles&amp;sp=EgQgAXAB</t>
        </is>
      </c>
    </row>
    <row r="16018" ht="25.5" customHeight="1">
      <c r="A16018" t="inlineStr">
        <is>
          <t>doing jigsaw puzzle</t>
        </is>
      </c>
      <c r="B16018" t="inlineStr">
        <is>
          <t>Techniques for faster jigsaw puzzle completing</t>
        </is>
      </c>
      <c r="C16018"/>
      <c r="D16018"/>
      <c r="E16018" t="inlineStr">
        <is>
          <t>https://www.youtube.com/results?search_query=Techniques+for+faster+jigsaw+puzzle+completing&amp;sp=EgQgAXAB</t>
        </is>
      </c>
    </row>
    <row r="16019" ht="25.5" customHeight="1">
      <c r="A16019" t="inlineStr">
        <is>
          <t>doing jigsaw puzzle</t>
        </is>
      </c>
      <c r="B16019" t="inlineStr">
        <is>
          <t>Step by step guide to doing a 1000 piece jigsaw puzzle</t>
        </is>
      </c>
      <c r="C16019"/>
      <c r="D16019"/>
      <c r="E16019" t="inlineStr">
        <is>
          <t>https://www.youtube.com/results?search_query=Step+by+step+guide+to+doing+a+1000+piece+jigsaw+puzzle&amp;sp=EgQgAXAB</t>
        </is>
      </c>
    </row>
    <row r="16020" ht="25.5" customHeight="1">
      <c r="A16020" t="inlineStr">
        <is>
          <t>doing jigsaw puzzle</t>
        </is>
      </c>
      <c r="B16020" t="inlineStr">
        <is>
          <t>Expert secrets on how to do a 3D jigsaw puzzle</t>
        </is>
      </c>
      <c r="C16020"/>
      <c r="D16020"/>
      <c r="E16020" t="inlineStr">
        <is>
          <t>https://www.youtube.com/results?search_query=Expert+secrets+on+how+to+do+a+3D+jigsaw+puzzle&amp;sp=EgQgAXAB</t>
        </is>
      </c>
    </row>
    <row r="16021" ht="25.5" customHeight="1">
      <c r="A16021" t="inlineStr">
        <is>
          <t>doing jigsaw puzzle</t>
        </is>
      </c>
      <c r="B16021" t="inlineStr">
        <is>
          <t>Best strategies for solving difficult jigsaw puzzles</t>
        </is>
      </c>
      <c r="C16021"/>
      <c r="D16021"/>
      <c r="E16021" t="inlineStr">
        <is>
          <t>https://www.youtube.com/results?search_query=Best+strategies+for+solving+difficult+jigsaw+puzzles&amp;sp=EgQgAXAB</t>
        </is>
      </c>
    </row>
    <row r="16022" ht="25.5" customHeight="1">
      <c r="A16022" t="inlineStr">
        <is>
          <t>doing jigsaw puzzle</t>
        </is>
      </c>
      <c r="B16022" t="inlineStr">
        <is>
          <t>Timelapse of doing a 5000 piece jigsaw puzzle</t>
        </is>
      </c>
      <c r="C16022"/>
      <c r="D16022"/>
      <c r="E16022" t="inlineStr">
        <is>
          <t>https://www.youtube.com/results?search_query=Timelapse+of+doing+a+5000+piece+jigsaw+puzzle&amp;sp=EgQgAXAB</t>
        </is>
      </c>
    </row>
    <row r="16023" ht="25.5" customHeight="1">
      <c r="A16023" t="inlineStr">
        <is>
          <t>doing jigsaw puzzle</t>
        </is>
      </c>
      <c r="B16023" t="inlineStr">
        <is>
          <t>How to frame a completed jigsaw puzzle</t>
        </is>
      </c>
      <c r="C16023"/>
      <c r="D16023"/>
      <c r="E16023" t="inlineStr">
        <is>
          <t>https://www.youtube.com/results?search_query=How+to+frame+a+completed+jigsaw+puzzle&amp;sp=EgQgAXAB</t>
        </is>
      </c>
    </row>
    <row r="16024" ht="25.5" customHeight="1">
      <c r="A16024" t="inlineStr">
        <is>
          <t>doing aerobics</t>
        </is>
      </c>
      <c r="B16024" t="inlineStr">
        <is>
          <t>How to do aerobics for beginners</t>
        </is>
      </c>
      <c r="C16024"/>
      <c r="D16024"/>
      <c r="E16024" t="inlineStr">
        <is>
          <t>https://www.youtube.com/results?search_query=How+to+do+aerobics+for+beginners&amp;sp=EgQgAXAB</t>
        </is>
      </c>
    </row>
    <row r="16025" ht="25.5" customHeight="1">
      <c r="A16025" t="inlineStr">
        <is>
          <t>doing aerobics</t>
        </is>
      </c>
      <c r="B16025" t="inlineStr">
        <is>
          <t>Best aerobics workouts for weight loss</t>
        </is>
      </c>
      <c r="C16025"/>
      <c r="D16025"/>
      <c r="E16025" t="inlineStr">
        <is>
          <t>https://www.youtube.com/results?search_query=Best+aerobics+workouts+for+weight+loss&amp;sp=EgQgAXAB</t>
        </is>
      </c>
    </row>
    <row r="16026" ht="25.5" customHeight="1">
      <c r="A16026" t="inlineStr">
        <is>
          <t>doing aerobics</t>
        </is>
      </c>
      <c r="B16026" t="inlineStr">
        <is>
          <t>Day in the life of an aerobics instructor</t>
        </is>
      </c>
      <c r="C16026"/>
      <c r="D16026"/>
      <c r="E16026" t="inlineStr">
        <is>
          <t>https://www.youtube.com/results?search_query=Day+in+the+life+of+an+aerobics+instructor&amp;sp=EgQgAXAB</t>
        </is>
      </c>
    </row>
    <row r="16027" ht="25.5" customHeight="1">
      <c r="A16027" t="inlineStr">
        <is>
          <t>doing aerobics</t>
        </is>
      </c>
      <c r="B16027" t="inlineStr">
        <is>
          <t>Full aerobics class video</t>
        </is>
      </c>
      <c r="C16027"/>
      <c r="D16027"/>
      <c r="E16027" t="inlineStr">
        <is>
          <t>https://www.youtube.com/results?search_query=Full+aerobics+class+video&amp;sp=EgQgAXAB</t>
        </is>
      </c>
    </row>
    <row r="16028" ht="25.5" customHeight="1">
      <c r="A16028" t="inlineStr">
        <is>
          <t>doing aerobics</t>
        </is>
      </c>
      <c r="B16028" t="inlineStr">
        <is>
          <t>Aerobics routine for seniors</t>
        </is>
      </c>
      <c r="C16028"/>
      <c r="D16028"/>
      <c r="E16028" t="inlineStr">
        <is>
          <t>https://www.youtube.com/results?search_query=Aerobics+routine+for+seniors&amp;sp=EgQgAXAB</t>
        </is>
      </c>
    </row>
    <row r="16029" ht="25.5" customHeight="1">
      <c r="A16029" t="inlineStr">
        <is>
          <t>doing aerobics</t>
        </is>
      </c>
      <c r="B16029" t="inlineStr">
        <is>
          <t>Top 10 aerobics moves for toning body</t>
        </is>
      </c>
      <c r="C16029"/>
      <c r="D16029"/>
      <c r="E16029" t="inlineStr">
        <is>
          <t>https://www.youtube.com/results?search_query=Top+10+aerobics+moves+for+toning+body&amp;sp=EgQgAXAB</t>
        </is>
      </c>
    </row>
    <row r="16030" ht="25.5" customHeight="1">
      <c r="A16030" t="inlineStr">
        <is>
          <t>doing aerobics</t>
        </is>
      </c>
      <c r="B16030" t="inlineStr">
        <is>
          <t>Highintensity aerobics workout</t>
        </is>
      </c>
      <c r="C16030"/>
      <c r="D16030"/>
      <c r="E16030" t="inlineStr">
        <is>
          <t>https://www.youtube.com/results?search_query=Highintensity+aerobics+workout&amp;sp=EgQgAXAB</t>
        </is>
      </c>
    </row>
    <row r="16031" ht="25.5" customHeight="1">
      <c r="A16031" t="inlineStr">
        <is>
          <t>doing aerobics</t>
        </is>
      </c>
      <c r="B16031" t="inlineStr">
        <is>
          <t>Step by step aerobics dance tutorial</t>
        </is>
      </c>
      <c r="C16031"/>
      <c r="D16031"/>
      <c r="E16031" t="inlineStr">
        <is>
          <t>https://www.youtube.com/results?search_query=Step+by+step+aerobics+dance+tutorial&amp;sp=EgQgAXAB</t>
        </is>
      </c>
    </row>
    <row r="16032" ht="25.5" customHeight="1">
      <c r="A16032" t="inlineStr">
        <is>
          <t>doing aerobics</t>
        </is>
      </c>
      <c r="B16032" t="inlineStr">
        <is>
          <t>Low impact aerobics for beginners</t>
        </is>
      </c>
      <c r="C16032"/>
      <c r="D16032"/>
      <c r="E16032" t="inlineStr">
        <is>
          <t>https://www.youtube.com/results?search_query=Low+impact+aerobics+for+beginners&amp;sp=EgQgAXAB</t>
        </is>
      </c>
    </row>
    <row r="16033" ht="25.5" customHeight="1">
      <c r="A16033" t="inlineStr">
        <is>
          <t>doing aerobics</t>
        </is>
      </c>
      <c r="B16033" t="inlineStr">
        <is>
          <t>Aerobics exercises at home for beginners</t>
        </is>
      </c>
      <c r="C16033"/>
      <c r="D16033"/>
      <c r="E16033" t="inlineStr">
        <is>
          <t>https://www.youtube.com/results?search_query=Aerobics+exercises+at+home+for+beginners&amp;sp=EgQgAXAB</t>
        </is>
      </c>
    </row>
    <row r="16034" ht="25.5" customHeight="1">
      <c r="A16034" t="inlineStr">
        <is>
          <t>directing traffic</t>
        </is>
      </c>
      <c r="B16034" t="inlineStr">
        <is>
          <t>How to direct traffic as a police officer</t>
        </is>
      </c>
      <c r="C16034"/>
      <c r="D16034"/>
      <c r="E16034" t="inlineStr">
        <is>
          <t>https://www.youtube.com/results?search_query=How+to+direct+traffic+as+a+police+officer&amp;sp=EgQgAXAB</t>
        </is>
      </c>
    </row>
    <row r="16035" ht="25.5" customHeight="1">
      <c r="A16035" t="inlineStr">
        <is>
          <t>directing traffic</t>
        </is>
      </c>
      <c r="B16035" t="inlineStr">
        <is>
          <t>Traffic directing training video</t>
        </is>
      </c>
      <c r="C16035"/>
      <c r="D16035"/>
      <c r="E16035" t="inlineStr">
        <is>
          <t>https://www.youtube.com/results?search_query=Traffic+directing+training+video&amp;sp=EgQgAXAB</t>
        </is>
      </c>
    </row>
    <row r="16036" ht="25.5" customHeight="1">
      <c r="A16036" t="inlineStr">
        <is>
          <t>directing traffic</t>
        </is>
      </c>
      <c r="B16036" t="inlineStr">
        <is>
          <t>Police directing heavy city traffic video</t>
        </is>
      </c>
      <c r="C16036"/>
      <c r="D16036"/>
      <c r="E16036" t="inlineStr">
        <is>
          <t>https://www.youtube.com/results?search_query=Police+directing+heavy+city+traffic+video&amp;sp=EgQgAXAB</t>
        </is>
      </c>
    </row>
    <row r="16037" ht="25.5" customHeight="1">
      <c r="A16037" t="inlineStr">
        <is>
          <t>directing traffic</t>
        </is>
      </c>
      <c r="B16037" t="inlineStr">
        <is>
          <t>Day in the life of a traffic director</t>
        </is>
      </c>
      <c r="C16037"/>
      <c r="D16037"/>
      <c r="E16037" t="inlineStr">
        <is>
          <t>https://www.youtube.com/results?search_query=Day+in+the+life+of+a+traffic+director&amp;sp=EgQgAXAB</t>
        </is>
      </c>
    </row>
    <row r="16038" ht="25.5" customHeight="1">
      <c r="A16038" t="inlineStr">
        <is>
          <t>directing traffic</t>
        </is>
      </c>
      <c r="B16038" t="inlineStr">
        <is>
          <t>Skills needed for directing traffic</t>
        </is>
      </c>
      <c r="C16038"/>
      <c r="D16038"/>
      <c r="E16038" t="inlineStr">
        <is>
          <t>https://www.youtube.com/results?search_query=Skills+needed+for+directing+traffic&amp;sp=EgQgAXAB</t>
        </is>
      </c>
    </row>
    <row r="16039" ht="25.5" customHeight="1">
      <c r="A16039" t="inlineStr">
        <is>
          <t>directing traffic</t>
        </is>
      </c>
      <c r="B16039" t="inlineStr">
        <is>
          <t>Roles and responsibilities of traffic directors</t>
        </is>
      </c>
      <c r="C16039"/>
      <c r="D16039"/>
      <c r="E16039" t="inlineStr">
        <is>
          <t>https://www.youtube.com/results?search_query=Roles+and+responsibilities+of+traffic+directors&amp;sp=EgQgAXAB</t>
        </is>
      </c>
    </row>
    <row r="16040" ht="25.5" customHeight="1">
      <c r="A16040" t="inlineStr">
        <is>
          <t>directing traffic</t>
        </is>
      </c>
      <c r="B16040" t="inlineStr">
        <is>
          <t>Guide to directing traffic at an event</t>
        </is>
      </c>
      <c r="C16040"/>
      <c r="D16040"/>
      <c r="E16040" t="inlineStr">
        <is>
          <t>https://www.youtube.com/results?search_query=Guide+to+directing+traffic+at+an+event&amp;sp=EgQgAXAB</t>
        </is>
      </c>
    </row>
    <row r="16041" ht="25.5" customHeight="1">
      <c r="A16041" t="inlineStr">
        <is>
          <t>directing traffic</t>
        </is>
      </c>
      <c r="B16041" t="inlineStr">
        <is>
          <t>Directing traffic in emergency situations</t>
        </is>
      </c>
      <c r="C16041"/>
      <c r="D16041"/>
      <c r="E16041" t="inlineStr">
        <is>
          <t>https://www.youtube.com/results?search_query=Directing+traffic+in+emergency+situations&amp;sp=EgQgAXAB</t>
        </is>
      </c>
    </row>
    <row r="16042" ht="25.5" customHeight="1">
      <c r="A16042" t="inlineStr">
        <is>
          <t>directing traffic</t>
        </is>
      </c>
      <c r="B16042" t="inlineStr">
        <is>
          <t>Hand signals for directing traffic tutorial</t>
        </is>
      </c>
      <c r="C16042"/>
      <c r="D16042"/>
      <c r="E16042" t="inlineStr">
        <is>
          <t>https://www.youtube.com/results?search_query=Hand+signals+for+directing+traffic+tutorial&amp;sp=EgQgAXAB</t>
        </is>
      </c>
    </row>
    <row r="16043" ht="25.5" customHeight="1">
      <c r="A16043" t="inlineStr">
        <is>
          <t>directing traffic</t>
        </is>
      </c>
      <c r="B16043" t="inlineStr">
        <is>
          <t>Best practices for directing traffic</t>
        </is>
      </c>
      <c r="C16043"/>
      <c r="D16043"/>
      <c r="E16043" t="inlineStr">
        <is>
          <t>https://www.youtube.com/results?search_query=Best+practices+for+directing+traffic&amp;sp=EgQgAXAB</t>
        </is>
      </c>
    </row>
    <row r="16044" ht="25.5" customHeight="1">
      <c r="A16044" t="inlineStr">
        <is>
          <t>decorating the christmas tree</t>
        </is>
      </c>
      <c r="B16044" t="inlineStr">
        <is>
          <t>How to decorate a Christmas tree step by step'</t>
        </is>
      </c>
      <c r="C16044"/>
      <c r="D16044"/>
      <c r="E16044" t="inlineStr">
        <is>
          <t>https://www.youtube.com/results?search_query=How+to+decorate+a+Christmas+tree+step+by+step'&amp;sp=EgQgAXAB</t>
        </is>
      </c>
    </row>
    <row r="16045" ht="25.5" customHeight="1">
      <c r="A16045" t="inlineStr">
        <is>
          <t>decorating the christmas tree</t>
        </is>
      </c>
      <c r="B16045" t="inlineStr">
        <is>
          <t>Christmas tree decoration ideas'</t>
        </is>
      </c>
      <c r="C16045"/>
      <c r="D16045"/>
      <c r="E16045" t="inlineStr">
        <is>
          <t>https://www.youtube.com/results?search_query=Christmas+tree+decoration+ideas'&amp;sp=EgQgAXAB</t>
        </is>
      </c>
    </row>
    <row r="16046" ht="25.5" customHeight="1">
      <c r="A16046" t="inlineStr">
        <is>
          <t>decorating the christmas tree</t>
        </is>
      </c>
      <c r="B16046" t="inlineStr">
        <is>
          <t>Do it Yourself Christmas tree decorations'</t>
        </is>
      </c>
      <c r="C16046"/>
      <c r="D16046"/>
      <c r="E16046" t="inlineStr">
        <is>
          <t>https://www.youtube.com/results?search_query=Do+it+Yourself+Christmas+tree+decorations'&amp;sp=EgQgAXAB</t>
        </is>
      </c>
    </row>
    <row r="16047" ht="25.5" customHeight="1">
      <c r="A16047" t="inlineStr">
        <is>
          <t>decorating the christmas tree</t>
        </is>
      </c>
      <c r="B16047" t="inlineStr">
        <is>
          <t>Day in the Life of a Christmas tree decorator'</t>
        </is>
      </c>
      <c r="C16047"/>
      <c r="D16047"/>
      <c r="E16047" t="inlineStr">
        <is>
          <t>https://www.youtube.com/results?search_query=Day+in+the+Life+of+a+Christmas+tree+decorator'&amp;sp=EgQgAXAB</t>
        </is>
      </c>
    </row>
    <row r="16048" ht="25.5" customHeight="1">
      <c r="A16048" t="inlineStr">
        <is>
          <t>decorating the christmas tree</t>
        </is>
      </c>
      <c r="B16048" t="inlineStr">
        <is>
          <t>Professional tips for decorating Christmas tree'</t>
        </is>
      </c>
      <c r="C16048"/>
      <c r="D16048"/>
      <c r="E16048" t="inlineStr">
        <is>
          <t>https://www.youtube.com/results?search_query=Professional+tips+for+decorating+Christmas+tree'&amp;sp=EgQgAXAB</t>
        </is>
      </c>
    </row>
    <row r="16049" ht="25.5" customHeight="1">
      <c r="A16049" t="inlineStr">
        <is>
          <t>decorating the christmas tree</t>
        </is>
      </c>
      <c r="B16049" t="inlineStr">
        <is>
          <t>Guide to decorating a Christmas tree'</t>
        </is>
      </c>
      <c r="C16049"/>
      <c r="D16049"/>
      <c r="E16049" t="inlineStr">
        <is>
          <t>https://www.youtube.com/results?search_query=Guide+to+decorating+a+Christmas+tree'&amp;sp=EgQgAXAB</t>
        </is>
      </c>
    </row>
    <row r="16050" ht="25.5" customHeight="1">
      <c r="A16050" t="inlineStr">
        <is>
          <t>decorating the christmas tree</t>
        </is>
      </c>
      <c r="B16050" t="inlineStr">
        <is>
          <t>Decorating Christmas tree with lights'</t>
        </is>
      </c>
      <c r="C16050"/>
      <c r="D16050"/>
      <c r="E16050" t="inlineStr">
        <is>
          <t>https://www.youtube.com/results?search_query=Decorating+Christmas+tree+with+lights'&amp;sp=EgQgAXAB</t>
        </is>
      </c>
    </row>
    <row r="16051" ht="25.5" customHeight="1">
      <c r="A16051" t="inlineStr">
        <is>
          <t>decorating the christmas tree</t>
        </is>
      </c>
      <c r="B16051" t="inlineStr">
        <is>
          <t>How to decorate a real Christmas tree'</t>
        </is>
      </c>
      <c r="C16051"/>
      <c r="D16051"/>
      <c r="E16051" t="inlineStr">
        <is>
          <t>https://www.youtube.com/results?search_query=How+to+decorate+a+real+Christmas+tree'&amp;sp=EgQgAXAB</t>
        </is>
      </c>
    </row>
    <row r="16052" ht="25.5" customHeight="1">
      <c r="A16052" t="inlineStr">
        <is>
          <t>decorating the christmas tree</t>
        </is>
      </c>
      <c r="B16052" t="inlineStr">
        <is>
          <t>Modern way of decorating a Christmas tree'</t>
        </is>
      </c>
      <c r="C16052"/>
      <c r="D16052"/>
      <c r="E16052" t="inlineStr">
        <is>
          <t>https://www.youtube.com/results?search_query=Modern+way+of+decorating+a+Christmas+tree'&amp;sp=EgQgAXAB</t>
        </is>
      </c>
    </row>
    <row r="16053" ht="25.5" customHeight="1">
      <c r="A16053" t="inlineStr">
        <is>
          <t>decorating the christmas tree</t>
        </is>
      </c>
      <c r="B16053" t="inlineStr">
        <is>
          <t>Tips for decorating small Christmas tree'</t>
        </is>
      </c>
      <c r="C16053"/>
      <c r="D16053"/>
      <c r="E16053" t="inlineStr">
        <is>
          <t>https://www.youtube.com/results?search_query=Tips+for+decorating+small+Christmas+tree'&amp;sp=EgQgAXAB</t>
        </is>
      </c>
    </row>
    <row r="16054" ht="25.5" customHeight="1">
      <c r="A16054" t="inlineStr">
        <is>
          <t>cutting apple</t>
        </is>
      </c>
      <c r="B16054" t="inlineStr">
        <is>
          <t>How to cut an apple for beginners</t>
        </is>
      </c>
      <c r="C16054"/>
      <c r="D16054"/>
      <c r="E16054" t="inlineStr">
        <is>
          <t>https://www.youtube.com/results?search_query=How+to+cut+an+apple+for+beginners&amp;sp=EgQgAXAB</t>
        </is>
      </c>
    </row>
    <row r="16055" ht="25.5" customHeight="1">
      <c r="A16055" t="inlineStr">
        <is>
          <t>cutting apple</t>
        </is>
      </c>
      <c r="B16055" t="inlineStr">
        <is>
          <t>Most efficient ways to chop apple</t>
        </is>
      </c>
      <c r="C16055"/>
      <c r="D16055"/>
      <c r="E16055" t="inlineStr">
        <is>
          <t>https://www.youtube.com/results?search_query=Most+efficient+ways+to+chop+apple&amp;sp=EgQgAXAB</t>
        </is>
      </c>
    </row>
    <row r="16056" ht="25.5" customHeight="1">
      <c r="A16056" t="inlineStr">
        <is>
          <t>cutting apple</t>
        </is>
      </c>
      <c r="B16056" t="inlineStr">
        <is>
          <t>Easy techniques in slicing apple</t>
        </is>
      </c>
      <c r="C16056"/>
      <c r="D16056"/>
      <c r="E16056" t="inlineStr">
        <is>
          <t>https://www.youtube.com/results?search_query=Easy+techniques+in+slicing+apple&amp;sp=EgQgAXAB</t>
        </is>
      </c>
    </row>
    <row r="16057" ht="25.5" customHeight="1">
      <c r="A16057" t="inlineStr">
        <is>
          <t>cutting apple</t>
        </is>
      </c>
      <c r="B16057" t="inlineStr">
        <is>
          <t>Day in the life of a chef  cutting fruits</t>
        </is>
      </c>
      <c r="C16057"/>
      <c r="D16057"/>
      <c r="E16057" t="inlineStr">
        <is>
          <t>https://www.youtube.com/results?search_query=Day+in+the+life+of+a+chef++cutting+fruits&amp;sp=EgQgAXAB</t>
        </is>
      </c>
    </row>
    <row r="16058" ht="25.5" customHeight="1">
      <c r="A16058" t="inlineStr">
        <is>
          <t>cutting apple</t>
        </is>
      </c>
      <c r="B16058" t="inlineStr">
        <is>
          <t>Tips and tricks for cutting apples</t>
        </is>
      </c>
      <c r="C16058"/>
      <c r="D16058"/>
      <c r="E16058" t="inlineStr">
        <is>
          <t>https://www.youtube.com/results?search_query=Tips+and+tricks+for+cutting+apples&amp;sp=EgQgAXAB</t>
        </is>
      </c>
    </row>
    <row r="16059" ht="25.5" customHeight="1">
      <c r="A16059" t="inlineStr">
        <is>
          <t>cutting apple</t>
        </is>
      </c>
      <c r="B16059" t="inlineStr">
        <is>
          <t>Proper way to cut apple</t>
        </is>
      </c>
      <c r="C16059"/>
      <c r="D16059"/>
      <c r="E16059" t="inlineStr">
        <is>
          <t>https://www.youtube.com/results?search_query=Proper+way+to+cut+apple&amp;sp=EgQgAXAB</t>
        </is>
      </c>
    </row>
    <row r="16060" ht="25.5" customHeight="1">
      <c r="A16060" t="inlineStr">
        <is>
          <t>cutting apple</t>
        </is>
      </c>
      <c r="B16060" t="inlineStr">
        <is>
          <t>Cut and serve apple tutorial</t>
        </is>
      </c>
      <c r="C16060"/>
      <c r="D16060"/>
      <c r="E16060" t="inlineStr">
        <is>
          <t>https://www.youtube.com/results?search_query=Cut+and+serve+apple+tutorial&amp;sp=EgQgAXAB</t>
        </is>
      </c>
    </row>
    <row r="16061" ht="25.5" customHeight="1">
      <c r="A16061" t="inlineStr">
        <is>
          <t>cutting apple</t>
        </is>
      </c>
      <c r="B16061" t="inlineStr">
        <is>
          <t>How to cut an apple into neat slices</t>
        </is>
      </c>
      <c r="C16061"/>
      <c r="D16061"/>
      <c r="E16061" t="inlineStr">
        <is>
          <t>https://www.youtube.com/results?search_query=How+to+cut+an+apple+into+neat+slices&amp;sp=EgQgAXAB</t>
        </is>
      </c>
    </row>
    <row r="16062" ht="25.5" customHeight="1">
      <c r="A16062" t="inlineStr">
        <is>
          <t>cutting apple</t>
        </is>
      </c>
      <c r="B16062" t="inlineStr">
        <is>
          <t>Best method for apple cutting without waste</t>
        </is>
      </c>
      <c r="C16062"/>
      <c r="D16062"/>
      <c r="E16062" t="inlineStr">
        <is>
          <t>https://www.youtube.com/results?search_query=Best+method+for+apple+cutting+without+waste&amp;sp=EgQgAXAB</t>
        </is>
      </c>
    </row>
    <row r="16063" ht="25.5" customHeight="1">
      <c r="A16063" t="inlineStr">
        <is>
          <t>cutting apple</t>
        </is>
      </c>
      <c r="B16063" t="inlineStr">
        <is>
          <t>Kitchen skill  how to cut an apple</t>
        </is>
      </c>
      <c r="C16063"/>
      <c r="D16063"/>
      <c r="E16063" t="inlineStr">
        <is>
          <t>https://www.youtube.com/results?search_query=Kitchen+skill++how+to+cut+an+apple&amp;sp=EgQgAXAB</t>
        </is>
      </c>
    </row>
    <row r="16064" ht="25.5" customHeight="1">
      <c r="A16064" t="inlineStr">
        <is>
          <t>driving car</t>
        </is>
      </c>
      <c r="B16064" t="inlineStr">
        <is>
          <t>How to drive a car for beginners</t>
        </is>
      </c>
      <c r="C16064"/>
      <c r="D16064"/>
      <c r="E16064" t="inlineStr">
        <is>
          <t>https://www.youtube.com/results?search_query=How+to+drive+a+car+for+beginners&amp;sp=EgQgAXAB</t>
        </is>
      </c>
    </row>
    <row r="16065" ht="25.5" customHeight="1">
      <c r="A16065" t="inlineStr">
        <is>
          <t>driving car</t>
        </is>
      </c>
      <c r="B16065" t="inlineStr">
        <is>
          <t>Basic car driving lessons</t>
        </is>
      </c>
      <c r="C16065"/>
      <c r="D16065"/>
      <c r="E16065" t="inlineStr">
        <is>
          <t>https://www.youtube.com/results?search_query=Basic+car+driving+lessons&amp;sp=EgQgAXAB</t>
        </is>
      </c>
    </row>
    <row r="16066" ht="25.5" customHeight="1">
      <c r="A16066" t="inlineStr">
        <is>
          <t>driving car</t>
        </is>
      </c>
      <c r="B16066" t="inlineStr">
        <is>
          <t>Best techniques for efficient driving</t>
        </is>
      </c>
      <c r="C16066"/>
      <c r="D16066"/>
      <c r="E16066" t="inlineStr">
        <is>
          <t>https://www.youtube.com/results?search_query=Best+techniques+for+efficient+driving&amp;sp=EgQgAXAB</t>
        </is>
      </c>
    </row>
    <row r="16067" ht="25.5" customHeight="1">
      <c r="A16067" t="inlineStr">
        <is>
          <t>driving car</t>
        </is>
      </c>
      <c r="B16067" t="inlineStr">
        <is>
          <t>Safety measures while driving a car</t>
        </is>
      </c>
      <c r="C16067"/>
      <c r="D16067"/>
      <c r="E16067" t="inlineStr">
        <is>
          <t>https://www.youtube.com/results?search_query=Safety+measures+while+driving+a+car&amp;sp=EgQgAXAB</t>
        </is>
      </c>
    </row>
    <row r="16068" ht="25.5" customHeight="1">
      <c r="A16068" t="inlineStr">
        <is>
          <t>driving car</t>
        </is>
      </c>
      <c r="B16068" t="inlineStr">
        <is>
          <t>Day in the life of a professional race car driver</t>
        </is>
      </c>
      <c r="C16068"/>
      <c r="D16068"/>
      <c r="E16068" t="inlineStr">
        <is>
          <t>https://www.youtube.com/results?search_query=Day+in+the+life+of+a+professional+race+car+driver&amp;sp=EgQgAXAB</t>
        </is>
      </c>
    </row>
    <row r="16069" ht="25.5" customHeight="1">
      <c r="A16069" t="inlineStr">
        <is>
          <t>driving car</t>
        </is>
      </c>
      <c r="B16069" t="inlineStr">
        <is>
          <t>Driving cars in heavy traffic tips</t>
        </is>
      </c>
      <c r="C16069"/>
      <c r="D16069"/>
      <c r="E16069" t="inlineStr">
        <is>
          <t>https://www.youtube.com/results?search_query=Driving+cars+in+heavy+traffic+tips&amp;sp=EgQgAXAB</t>
        </is>
      </c>
    </row>
    <row r="16070" ht="25.5" customHeight="1">
      <c r="A16070" t="inlineStr">
        <is>
          <t>driving car</t>
        </is>
      </c>
      <c r="B16070" t="inlineStr">
        <is>
          <t>Understanding car controls for new drivers</t>
        </is>
      </c>
      <c r="C16070"/>
      <c r="D16070"/>
      <c r="E16070" t="inlineStr">
        <is>
          <t>https://www.youtube.com/results?search_query=Understanding+car+controls+for+new+drivers&amp;sp=EgQgAXAB</t>
        </is>
      </c>
    </row>
    <row r="16071" ht="25.5" customHeight="1">
      <c r="A16071" t="inlineStr">
        <is>
          <t>driving car</t>
        </is>
      </c>
      <c r="B16071" t="inlineStr">
        <is>
          <t>Road etiquette and rules every driver must know</t>
        </is>
      </c>
      <c r="C16071"/>
      <c r="D16071"/>
      <c r="E16071" t="inlineStr">
        <is>
          <t>https://www.youtube.com/results?search_query=Road+etiquette+and+rules+every+driver+must+know&amp;sp=EgQgAXAB</t>
        </is>
      </c>
    </row>
    <row r="16072" ht="25.5" customHeight="1">
      <c r="A16072" t="inlineStr">
        <is>
          <t>driving car</t>
        </is>
      </c>
      <c r="B16072" t="inlineStr">
        <is>
          <t>Night time car driving techniques</t>
        </is>
      </c>
      <c r="C16072"/>
      <c r="D16072"/>
      <c r="E16072" t="inlineStr">
        <is>
          <t>https://www.youtube.com/results?search_query=Night+time+car+driving+techniques&amp;sp=EgQgAXAB</t>
        </is>
      </c>
    </row>
    <row r="16073" ht="25.5" customHeight="1">
      <c r="A16073" t="inlineStr">
        <is>
          <t>driving car</t>
        </is>
      </c>
      <c r="B16073" t="inlineStr">
        <is>
          <t>Guided video to pass car driving test</t>
        </is>
      </c>
      <c r="C16073"/>
      <c r="D16073"/>
      <c r="E16073" t="inlineStr">
        <is>
          <t>https://www.youtube.com/results?search_query=Guided+video+to+pass+car+driving+test&amp;sp=EgQgAXAB</t>
        </is>
      </c>
    </row>
    <row r="16074" ht="25.5" customHeight="1">
      <c r="A16074" t="inlineStr">
        <is>
          <t>cooking sausages not on barbeque</t>
        </is>
      </c>
      <c r="B16074" t="inlineStr">
        <is>
          <t>How to cook sausages in oven</t>
        </is>
      </c>
      <c r="C16074"/>
      <c r="D16074"/>
      <c r="E16074" t="inlineStr">
        <is>
          <t>https://www.youtube.com/results?search_query=How+to+cook+sausages+in+oven&amp;sp=EgQgAXAB</t>
        </is>
      </c>
    </row>
    <row r="16075" ht="25.5" customHeight="1">
      <c r="A16075" t="inlineStr">
        <is>
          <t>cooking sausages not on barbeque</t>
        </is>
      </c>
      <c r="B16075" t="inlineStr">
        <is>
          <t>Tutorial to cook sausages on stovetop</t>
        </is>
      </c>
      <c r="C16075"/>
      <c r="D16075"/>
      <c r="E16075" t="inlineStr">
        <is>
          <t>https://www.youtube.com/results?search_query=Tutorial+to+cook+sausages+on+stovetop&amp;sp=EgQgAXAB</t>
        </is>
      </c>
    </row>
    <row r="16076" ht="25.5" customHeight="1">
      <c r="A16076" t="inlineStr">
        <is>
          <t>cooking sausages not on barbeque</t>
        </is>
      </c>
      <c r="B16076" t="inlineStr">
        <is>
          <t>Best method to cook sausages in skillet</t>
        </is>
      </c>
      <c r="C16076"/>
      <c r="D16076"/>
      <c r="E16076" t="inlineStr">
        <is>
          <t>https://www.youtube.com/results?search_query=Best+method+to+cook+sausages+in+skillet&amp;sp=EgQgAXAB</t>
        </is>
      </c>
    </row>
    <row r="16077" ht="25.5" customHeight="1">
      <c r="A16077" t="inlineStr">
        <is>
          <t>cooking sausages not on barbeque</t>
        </is>
      </c>
      <c r="B16077" t="inlineStr">
        <is>
          <t>Cooking sausages in air fryer: step by step guide</t>
        </is>
      </c>
      <c r="C16077"/>
      <c r="D16077"/>
      <c r="E16077" t="inlineStr">
        <is>
          <t>https://www.youtube.com/results?search_query=Cooking+sausages+in+air+fryer:+step+by+step+guide&amp;sp=EgQgAXAB</t>
        </is>
      </c>
    </row>
    <row r="16078" ht="25.5" customHeight="1">
      <c r="A16078" t="inlineStr">
        <is>
          <t>cooking sausages not on barbeque</t>
        </is>
      </c>
      <c r="B16078" t="inlineStr">
        <is>
          <t>Grilling sausages indoor tutorial</t>
        </is>
      </c>
      <c r="C16078"/>
      <c r="D16078"/>
      <c r="E16078" t="inlineStr">
        <is>
          <t>https://www.youtube.com/results?search_query=Grilling+sausages+indoor+tutorial&amp;sp=EgQgAXAB</t>
        </is>
      </c>
    </row>
    <row r="16079" ht="25.5" customHeight="1">
      <c r="A16079" t="inlineStr">
        <is>
          <t>cooking sausages not on barbeque</t>
        </is>
      </c>
      <c r="B16079" t="inlineStr">
        <is>
          <t>Easy way to cook sausages without a barbecue</t>
        </is>
      </c>
      <c r="C16079"/>
      <c r="D16079"/>
      <c r="E16079" t="inlineStr">
        <is>
          <t>https://www.youtube.com/results?search_query=Easy+way+to+cook+sausages+without+a+barbecue&amp;sp=EgQgAXAB</t>
        </is>
      </c>
    </row>
    <row r="16080" ht="25.5" customHeight="1">
      <c r="A16080" t="inlineStr">
        <is>
          <t>cooking sausages not on barbeque</t>
        </is>
      </c>
      <c r="B16080" t="inlineStr">
        <is>
          <t>Beginner's guide: Cooking sausages in a pan</t>
        </is>
      </c>
      <c r="C16080"/>
      <c r="D16080"/>
      <c r="E16080" t="inlineStr">
        <is>
          <t>https://www.youtube.com/results?search_query=Beginner's+guide:+Cooking+sausages+in+a+pan&amp;sp=EgQgAXAB</t>
        </is>
      </c>
    </row>
    <row r="16081" ht="25.5" customHeight="1">
      <c r="A16081" t="inlineStr">
        <is>
          <t>cooking sausages not on barbeque</t>
        </is>
      </c>
      <c r="B16081" t="inlineStr">
        <is>
          <t>How to cook sausages in a microwave</t>
        </is>
      </c>
      <c r="C16081"/>
      <c r="D16081"/>
      <c r="E16081" t="inlineStr">
        <is>
          <t>https://www.youtube.com/results?search_query=How+to+cook+sausages+in+a+microwave&amp;sp=EgQgAXAB</t>
        </is>
      </c>
    </row>
    <row r="16082" ht="25.5" customHeight="1">
      <c r="A16082" t="inlineStr">
        <is>
          <t>cooking sausages not on barbeque</t>
        </is>
      </c>
      <c r="B16082" t="inlineStr">
        <is>
          <t>Day in the life of a chef: Cooking sausages alternatives</t>
        </is>
      </c>
      <c r="C16082"/>
      <c r="D16082"/>
      <c r="E16082" t="inlineStr">
        <is>
          <t>https://www.youtube.com/results?search_query=Day+in+the+life+of+a+chef:+Cooking+sausages+alternatives&amp;sp=EgQgAXAB</t>
        </is>
      </c>
    </row>
    <row r="16083" ht="25.5" customHeight="1">
      <c r="A16083" t="inlineStr">
        <is>
          <t>cooking sausages not on barbeque</t>
        </is>
      </c>
      <c r="B16083" t="inlineStr">
        <is>
          <t>Healthy methods for cooking sausages without BBQ</t>
        </is>
      </c>
      <c r="C16083"/>
      <c r="D16083"/>
      <c r="E16083" t="inlineStr">
        <is>
          <t>https://www.youtube.com/results?search_query=Healthy+methods+for+cooking+sausages+without+BBQ&amp;sp=EgQgAXAB</t>
        </is>
      </c>
    </row>
    <row r="16084" ht="25.5" customHeight="1">
      <c r="A16084" t="inlineStr">
        <is>
          <t>cooking egg</t>
        </is>
      </c>
      <c r="B16084" t="inlineStr">
        <is>
          <t>How to cook the perfect scrambled eggs</t>
        </is>
      </c>
      <c r="C16084"/>
      <c r="D16084"/>
      <c r="E16084" t="inlineStr">
        <is>
          <t>https://www.youtube.com/results?search_query=How+to+cook+the+perfect+scrambled+eggs&amp;sp=EgQgAXAB</t>
        </is>
      </c>
    </row>
    <row r="16085" ht="25.5" customHeight="1">
      <c r="A16085" t="inlineStr">
        <is>
          <t>cooking egg</t>
        </is>
      </c>
      <c r="B16085" t="inlineStr">
        <is>
          <t>Easy egg recipes for beginners</t>
        </is>
      </c>
      <c r="C16085"/>
      <c r="D16085"/>
      <c r="E16085" t="inlineStr">
        <is>
          <t>https://www.youtube.com/results?search_query=Easy+egg+recipes+for+beginners&amp;sp=EgQgAXAB</t>
        </is>
      </c>
    </row>
    <row r="16086" ht="25.5" customHeight="1">
      <c r="A16086" t="inlineStr">
        <is>
          <t>cooking egg</t>
        </is>
      </c>
      <c r="B16086" t="inlineStr">
        <is>
          <t>MasterChef egg cooking techniques</t>
        </is>
      </c>
      <c r="C16086"/>
      <c r="D16086"/>
      <c r="E16086" t="inlineStr">
        <is>
          <t>https://www.youtube.com/results?search_query=MasterChef+egg+cooking+techniques&amp;sp=EgQgAXAB</t>
        </is>
      </c>
    </row>
    <row r="16087" ht="25.5" customHeight="1">
      <c r="A16087" t="inlineStr">
        <is>
          <t>cooking egg</t>
        </is>
      </c>
      <c r="B16087" t="inlineStr">
        <is>
          <t>Gordon Ramsey cooking egg tutorial</t>
        </is>
      </c>
      <c r="C16087"/>
      <c r="D16087"/>
      <c r="E16087" t="inlineStr">
        <is>
          <t>https://www.youtube.com/results?search_query=Gordon+Ramsey+cooking+egg+tutorial&amp;sp=EgQgAXAB</t>
        </is>
      </c>
    </row>
    <row r="16088" ht="25.5" customHeight="1">
      <c r="A16088" t="inlineStr">
        <is>
          <t>cooking egg</t>
        </is>
      </c>
      <c r="B16088" t="inlineStr">
        <is>
          <t>Making the perfect omelette</t>
        </is>
      </c>
      <c r="C16088"/>
      <c r="D16088"/>
      <c r="E16088" t="inlineStr">
        <is>
          <t>https://www.youtube.com/results?search_query=Making+the+perfect+omelette&amp;sp=EgQgAXAB</t>
        </is>
      </c>
    </row>
    <row r="16089" ht="25.5" customHeight="1">
      <c r="A16089" t="inlineStr">
        <is>
          <t>cooking egg</t>
        </is>
      </c>
      <c r="B16089" t="inlineStr">
        <is>
          <t>Tips for poaching an egg</t>
        </is>
      </c>
      <c r="C16089"/>
      <c r="D16089"/>
      <c r="E16089" t="inlineStr">
        <is>
          <t>https://www.youtube.com/results?search_query=Tips+for+poaching+an+egg&amp;sp=EgQgAXAB</t>
        </is>
      </c>
    </row>
    <row r="16090" ht="25.5" customHeight="1">
      <c r="A16090" t="inlineStr">
        <is>
          <t>cooking egg</t>
        </is>
      </c>
      <c r="B16090" t="inlineStr">
        <is>
          <t>Day in the life of a breakfast chef: egg edition</t>
        </is>
      </c>
      <c r="C16090"/>
      <c r="D16090"/>
      <c r="E16090" t="inlineStr">
        <is>
          <t>https://www.youtube.com/results?search_query=Day+in+the+life+of+a+breakfast+chef:+egg+edition&amp;sp=EgQgAXAB</t>
        </is>
      </c>
    </row>
    <row r="16091" ht="25.5" customHeight="1">
      <c r="A16091" t="inlineStr">
        <is>
          <t>cooking egg</t>
        </is>
      </c>
      <c r="B16091" t="inlineStr">
        <is>
          <t>Cooking egg dishes from around the world</t>
        </is>
      </c>
      <c r="C16091"/>
      <c r="D16091"/>
      <c r="E16091" t="inlineStr">
        <is>
          <t>https://www.youtube.com/results?search_query=Cooking+egg+dishes+from+around+the+world&amp;sp=EgQgAXAB</t>
        </is>
      </c>
    </row>
    <row r="16092" ht="25.5" customHeight="1">
      <c r="A16092" t="inlineStr">
        <is>
          <t>cooking egg</t>
        </is>
      </c>
      <c r="B16092" t="inlineStr">
        <is>
          <t>Egg recipes for a highprotein diet</t>
        </is>
      </c>
      <c r="C16092"/>
      <c r="D16092"/>
      <c r="E16092" t="inlineStr">
        <is>
          <t>https://www.youtube.com/results?search_query=Egg+recipes+for+a+highprotein+diet&amp;sp=EgQgAXAB</t>
        </is>
      </c>
    </row>
    <row r="16093" ht="25.5" customHeight="1">
      <c r="A16093" t="inlineStr">
        <is>
          <t>cooking egg</t>
        </is>
      </c>
      <c r="B16093" t="inlineStr">
        <is>
          <t>Benefits of free range egg: cooking guide</t>
        </is>
      </c>
      <c r="C16093"/>
      <c r="D16093"/>
      <c r="E16093" t="inlineStr">
        <is>
          <t>https://www.youtube.com/results?search_query=Benefits+of+free+range+egg:+cooking+guide&amp;sp=EgQgAXAB</t>
        </is>
      </c>
    </row>
    <row r="16094" ht="25.5" customHeight="1">
      <c r="A16094" t="inlineStr">
        <is>
          <t>casting fishing line</t>
        </is>
      </c>
      <c r="B16094" t="inlineStr">
        <is>
          <t>How to properly cast a fishing line</t>
        </is>
      </c>
      <c r="C16094"/>
      <c r="D16094"/>
      <c r="E16094" t="inlineStr">
        <is>
          <t>https://www.youtube.com/results?search_query=How+to+properly+cast+a+fishing+line&amp;sp=EgQgAXAB</t>
        </is>
      </c>
    </row>
    <row r="16095" ht="25.5" customHeight="1">
      <c r="A16095" t="inlineStr">
        <is>
          <t>casting fishing line</t>
        </is>
      </c>
      <c r="B16095" t="inlineStr">
        <is>
          <t>Basic tutorial for casting a fishing line</t>
        </is>
      </c>
      <c r="C16095"/>
      <c r="D16095"/>
      <c r="E16095" t="inlineStr">
        <is>
          <t>https://www.youtube.com/results?search_query=Basic+tutorial+for+casting+a+fishing+line&amp;sp=EgQgAXAB</t>
        </is>
      </c>
    </row>
    <row r="16096" ht="25.5" customHeight="1">
      <c r="A16096" t="inlineStr">
        <is>
          <t>casting fishing line</t>
        </is>
      </c>
      <c r="B16096" t="inlineStr">
        <is>
          <t>Beginners guide to casting a fishing line</t>
        </is>
      </c>
      <c r="C16096"/>
      <c r="D16096"/>
      <c r="E16096" t="inlineStr">
        <is>
          <t>https://www.youtube.com/results?search_query=Beginners+guide+to+casting+a+fishing+line&amp;sp=EgQgAXAB</t>
        </is>
      </c>
    </row>
    <row r="16097" ht="25.5" customHeight="1">
      <c r="A16097" t="inlineStr">
        <is>
          <t>casting fishing line</t>
        </is>
      </c>
      <c r="B16097" t="inlineStr">
        <is>
          <t>Tips on to cast a fishing line perfectly</t>
        </is>
      </c>
      <c r="C16097"/>
      <c r="D16097"/>
      <c r="E16097" t="inlineStr">
        <is>
          <t>https://www.youtube.com/results?search_query=Tips+on+to+cast+a+fishing+line+perfectly&amp;sp=EgQgAXAB</t>
        </is>
      </c>
    </row>
    <row r="16098" ht="25.5" customHeight="1">
      <c r="A16098" t="inlineStr">
        <is>
          <t>casting fishing line</t>
        </is>
      </c>
      <c r="B16098" t="inlineStr">
        <is>
          <t>Fishing basics: casting a fishing line</t>
        </is>
      </c>
      <c r="C16098"/>
      <c r="D16098"/>
      <c r="E16098" t="inlineStr">
        <is>
          <t>https://www.youtube.com/results?search_query=Fishing+basics:+casting+a+fishing+line&amp;sp=EgQgAXAB</t>
        </is>
      </c>
    </row>
    <row r="16099" ht="25.5" customHeight="1">
      <c r="A16099" t="inlineStr">
        <is>
          <t>casting fishing line</t>
        </is>
      </c>
      <c r="B16099" t="inlineStr">
        <is>
          <t>Day in the life of a deep sea fisherman casting fishing line</t>
        </is>
      </c>
      <c r="C16099"/>
      <c r="D16099"/>
      <c r="E16099" t="inlineStr">
        <is>
          <t>https://www.youtube.com/results?search_query=Day+in+the+life+of+a+deep+sea+fisherman+casting+fishing+line&amp;sp=EgQgAXAB</t>
        </is>
      </c>
    </row>
    <row r="16100" ht="25.5" customHeight="1">
      <c r="A16100" t="inlineStr">
        <is>
          <t>casting fishing line</t>
        </is>
      </c>
      <c r="B16100" t="inlineStr">
        <is>
          <t>Skills required for casting a fishing line</t>
        </is>
      </c>
      <c r="C16100"/>
      <c r="D16100"/>
      <c r="E16100" t="inlineStr">
        <is>
          <t>https://www.youtube.com/results?search_query=Skills+required+for+casting+a+fishing+line&amp;sp=EgQgAXAB</t>
        </is>
      </c>
    </row>
    <row r="16101" ht="25.5" customHeight="1">
      <c r="A16101" t="inlineStr">
        <is>
          <t>casting fishing line</t>
        </is>
      </c>
      <c r="B16101" t="inlineStr">
        <is>
          <t>Angler's guide to casting a fishing line</t>
        </is>
      </c>
      <c r="C16101"/>
      <c r="D16101"/>
      <c r="E16101" t="inlineStr">
        <is>
          <t>https://www.youtube.com/results?search_query=Angler's+guide+to+casting+a+fishing+line&amp;sp=EgQgAXAB</t>
        </is>
      </c>
    </row>
    <row r="16102" ht="25.5" customHeight="1">
      <c r="A16102" t="inlineStr">
        <is>
          <t>casting fishing line</t>
        </is>
      </c>
      <c r="B16102" t="inlineStr">
        <is>
          <t>Expert demonstrates casting a fishing line</t>
        </is>
      </c>
      <c r="C16102"/>
      <c r="D16102"/>
      <c r="E16102" t="inlineStr">
        <is>
          <t>https://www.youtube.com/results?search_query=Expert+demonstrates+casting+a+fishing+line&amp;sp=EgQgAXAB</t>
        </is>
      </c>
    </row>
    <row r="16103" ht="25.5" customHeight="1">
      <c r="A16103" t="inlineStr">
        <is>
          <t>casting fishing line</t>
        </is>
      </c>
      <c r="B16103" t="inlineStr">
        <is>
          <t>Professional tips for casting fishing line effectively</t>
        </is>
      </c>
      <c r="C16103"/>
      <c r="D16103"/>
      <c r="E16103" t="inlineStr">
        <is>
          <t>https://www.youtube.com/results?search_query=Professional+tips+for+casting+fishing+line+effectively&amp;sp=EgQgAXAB</t>
        </is>
      </c>
    </row>
    <row r="16104" ht="25.5" customHeight="1">
      <c r="A16104" t="inlineStr">
        <is>
          <t>clam digging</t>
        </is>
      </c>
      <c r="B16104" t="inlineStr">
        <is>
          <t>How to dig for clams for beginners</t>
        </is>
      </c>
      <c r="C16104"/>
      <c r="D16104"/>
      <c r="E16104" t="inlineStr">
        <is>
          <t>https://www.youtube.com/results?search_query=How+to+dig+for+clams+for+beginners&amp;sp=EgQgAXAB</t>
        </is>
      </c>
    </row>
    <row r="16105" ht="25.5" customHeight="1">
      <c r="A16105" t="inlineStr">
        <is>
          <t>clam digging</t>
        </is>
      </c>
      <c r="B16105" t="inlineStr">
        <is>
          <t>Clam digging techniques</t>
        </is>
      </c>
      <c r="C16105"/>
      <c r="D16105"/>
      <c r="E16105" t="inlineStr">
        <is>
          <t>https://www.youtube.com/results?search_query=Clam+digging+techniques&amp;sp=EgQgAXAB</t>
        </is>
      </c>
    </row>
    <row r="16106" ht="25.5" customHeight="1">
      <c r="A16106" t="inlineStr">
        <is>
          <t>clam digging</t>
        </is>
      </c>
      <c r="B16106" t="inlineStr">
        <is>
          <t>DIY guide to clam digging</t>
        </is>
      </c>
      <c r="C16106"/>
      <c r="D16106"/>
      <c r="E16106" t="inlineStr">
        <is>
          <t>https://www.youtube.com/results?search_query=DIY+guide+to+clam+digging&amp;sp=EgQgAXAB</t>
        </is>
      </c>
    </row>
    <row r="16107" ht="25.5" customHeight="1">
      <c r="A16107" t="inlineStr">
        <is>
          <t>clam digging</t>
        </is>
      </c>
      <c r="B16107" t="inlineStr">
        <is>
          <t>Clam digging equipment needed</t>
        </is>
      </c>
      <c r="C16107"/>
      <c r="D16107"/>
      <c r="E16107" t="inlineStr">
        <is>
          <t>https://www.youtube.com/results?search_query=Clam+digging+equipment+needed&amp;sp=EgQgAXAB</t>
        </is>
      </c>
    </row>
    <row r="16108" ht="25.5" customHeight="1">
      <c r="A16108" t="inlineStr">
        <is>
          <t>clam digging</t>
        </is>
      </c>
      <c r="B16108" t="inlineStr">
        <is>
          <t>Best time for clam digging</t>
        </is>
      </c>
      <c r="C16108"/>
      <c r="D16108"/>
      <c r="E16108" t="inlineStr">
        <is>
          <t>https://www.youtube.com/results?search_query=Best+time+for+clam+digging&amp;sp=EgQgAXAB</t>
        </is>
      </c>
    </row>
    <row r="16109" ht="25.5" customHeight="1">
      <c r="A16109" t="inlineStr">
        <is>
          <t>clam digging</t>
        </is>
      </c>
      <c r="B16109" t="inlineStr">
        <is>
          <t>Day in the life of a professional clam digger</t>
        </is>
      </c>
      <c r="C16109"/>
      <c r="D16109"/>
      <c r="E16109" t="inlineStr">
        <is>
          <t>https://www.youtube.com/results?search_query=Day+in+the+life+of+a+professional+clam+digger&amp;sp=EgQgAXAB</t>
        </is>
      </c>
    </row>
    <row r="16110" ht="25.5" customHeight="1">
      <c r="A16110" t="inlineStr">
        <is>
          <t>clam digging</t>
        </is>
      </c>
      <c r="B16110" t="inlineStr">
        <is>
          <t>Steps to dig for clams with a shovel</t>
        </is>
      </c>
      <c r="C16110"/>
      <c r="D16110"/>
      <c r="E16110" t="inlineStr">
        <is>
          <t>https://www.youtube.com/results?search_query=Steps+to+dig+for+clams+with+a+shovel&amp;sp=EgQgAXAB</t>
        </is>
      </c>
    </row>
    <row r="16111" ht="25.5" customHeight="1">
      <c r="A16111" t="inlineStr">
        <is>
          <t>clam digging</t>
        </is>
      </c>
      <c r="B16111" t="inlineStr">
        <is>
          <t>Safety measures while clam digging</t>
        </is>
      </c>
      <c r="C16111"/>
      <c r="D16111"/>
      <c r="E16111" t="inlineStr">
        <is>
          <t>https://www.youtube.com/results?search_query=Safety+measures+while+clam+digging&amp;sp=EgQgAXAB</t>
        </is>
      </c>
    </row>
    <row r="16112" ht="25.5" customHeight="1">
      <c r="A16112" t="inlineStr">
        <is>
          <t>clam digging</t>
        </is>
      </c>
      <c r="B16112" t="inlineStr">
        <is>
          <t>Pros and cons of clam digging</t>
        </is>
      </c>
      <c r="C16112"/>
      <c r="D16112"/>
      <c r="E16112" t="inlineStr">
        <is>
          <t>https://www.youtube.com/results?search_query=Pros+and+cons+of+clam+digging&amp;sp=EgQgAXAB</t>
        </is>
      </c>
    </row>
    <row r="16113" ht="25.5" customHeight="1">
      <c r="A16113" t="inlineStr">
        <is>
          <t>clam digging</t>
        </is>
      </c>
      <c r="B16113" t="inlineStr">
        <is>
          <t>Clam digging in different regions</t>
        </is>
      </c>
      <c r="C16113"/>
      <c r="D16113"/>
      <c r="E16113" t="inlineStr">
        <is>
          <t>https://www.youtube.com/results?search_query=Clam+digging+in+different+regions&amp;sp=EgQgAXAB</t>
        </is>
      </c>
    </row>
    <row r="16114" ht="25.5" customHeight="1">
      <c r="A16114" t="inlineStr">
        <is>
          <t>chopping wood</t>
        </is>
      </c>
      <c r="B16114" t="inlineStr">
        <is>
          <t>How to chop wood for beginners</t>
        </is>
      </c>
      <c r="C16114" t="inlineStr">
        <is>
          <t>Yes</t>
        </is>
      </c>
      <c r="D16114"/>
      <c r="E16114" t="inlineStr">
        <is>
          <t>https://www.youtube.com/results?search_query=How+to+chop+wood+for+beginners&amp;sp=EgQgAXAB</t>
        </is>
      </c>
    </row>
    <row r="16115" ht="25.5" customHeight="1">
      <c r="A16115" t="inlineStr">
        <is>
          <t>chopping wood</t>
        </is>
      </c>
      <c r="B16115" t="inlineStr">
        <is>
          <t>Best techniques for chopping wood</t>
        </is>
      </c>
      <c r="C16115" t="inlineStr">
        <is>
          <t>Yes</t>
        </is>
      </c>
      <c r="D16115"/>
      <c r="E16115" t="inlineStr">
        <is>
          <t>https://www.youtube.com/results?search_query=Best+techniques+for+chopping+wood&amp;sp=EgQgAXAB</t>
        </is>
      </c>
    </row>
    <row r="16116" ht="25.5" customHeight="1">
      <c r="A16116" t="inlineStr">
        <is>
          <t>chopping wood</t>
        </is>
      </c>
      <c r="B16116" t="inlineStr">
        <is>
          <t>Day in the life of a lumberjack</t>
        </is>
      </c>
      <c r="C16116" t="inlineStr">
        <is>
          <t>Yes</t>
        </is>
      </c>
      <c r="D16116"/>
      <c r="E16116" t="inlineStr">
        <is>
          <t>https://www.youtube.com/results?search_query=Day+in+the+life+of+a+lumberjack&amp;sp=EgQgAXAB</t>
        </is>
      </c>
    </row>
    <row r="16117" ht="25.5" customHeight="1">
      <c r="A16117" t="inlineStr">
        <is>
          <t>chopping wood</t>
        </is>
      </c>
      <c r="B16117" t="inlineStr">
        <is>
          <t>Safety measures when chopping wood</t>
        </is>
      </c>
      <c r="C16117" t="inlineStr">
        <is>
          <t>Yes</t>
        </is>
      </c>
      <c r="D16117"/>
      <c r="E16117" t="inlineStr">
        <is>
          <t>https://www.youtube.com/results?search_query=Safety+measures+when+chopping+wood&amp;sp=EgQgAXAB</t>
        </is>
      </c>
    </row>
    <row r="16118" ht="25.5" customHeight="1">
      <c r="A16118" t="inlineStr">
        <is>
          <t>chopping wood</t>
        </is>
      </c>
      <c r="B16118" t="inlineStr">
        <is>
          <t>Chopping wood with an axe vs chainsaw</t>
        </is>
      </c>
      <c r="C16118" t="inlineStr">
        <is>
          <t>Yes</t>
        </is>
      </c>
      <c r="D16118"/>
      <c r="E16118" t="inlineStr">
        <is>
          <t>https://www.youtube.com/results?search_query=Chopping+wood+with+an+axe+vs+chainsaw&amp;sp=EgQgAXAB</t>
        </is>
      </c>
    </row>
    <row r="16119" ht="25.5" customHeight="1">
      <c r="A16119" t="inlineStr">
        <is>
          <t>chopping wood</t>
        </is>
      </c>
      <c r="B16119" t="inlineStr">
        <is>
          <t>Tutorial on chopping wood for firewood</t>
        </is>
      </c>
      <c r="C16119" t="inlineStr">
        <is>
          <t>Yes</t>
        </is>
      </c>
      <c r="D16119"/>
      <c r="E16119" t="inlineStr">
        <is>
          <t>https://www.youtube.com/results?search_query=Tutorial+on+chopping+wood+for+firewood&amp;sp=EgQgAXAB</t>
        </is>
      </c>
    </row>
    <row r="16120" ht="25.5" customHeight="1">
      <c r="A16120" t="inlineStr">
        <is>
          <t>chopping wood</t>
        </is>
      </c>
      <c r="B16120" t="inlineStr">
        <is>
          <t>How to chop wood without splitting</t>
        </is>
      </c>
      <c r="C16120" t="inlineStr">
        <is>
          <t>Yes</t>
        </is>
      </c>
      <c r="D16120"/>
      <c r="E16120" t="inlineStr">
        <is>
          <t>https://www.youtube.com/results?search_query=How+to+chop+wood+without+splitting&amp;sp=EgQgAXAB</t>
        </is>
      </c>
    </row>
    <row r="16121" ht="25.5" customHeight="1">
      <c r="A16121" t="inlineStr">
        <is>
          <t>chopping wood</t>
        </is>
      </c>
      <c r="B16121" t="inlineStr">
        <is>
          <t>Chopping wood workout routine</t>
        </is>
      </c>
      <c r="C16121" t="inlineStr">
        <is>
          <t>Yes</t>
        </is>
      </c>
      <c r="D16121"/>
      <c r="E16121" t="inlineStr">
        <is>
          <t>https://www.youtube.com/results?search_query=Chopping+wood+workout+routine&amp;sp=EgQgAXAB</t>
        </is>
      </c>
    </row>
    <row r="16122" ht="25.5" customHeight="1">
      <c r="A16122" t="inlineStr">
        <is>
          <t>chopping wood</t>
        </is>
      </c>
      <c r="B16122" t="inlineStr">
        <is>
          <t>Types of wood for chopping and their uses</t>
        </is>
      </c>
      <c r="C16122" t="inlineStr">
        <is>
          <t>Yes</t>
        </is>
      </c>
      <c r="D16122"/>
      <c r="E16122" t="inlineStr">
        <is>
          <t>https://www.youtube.com/results?search_query=Types+of+wood+for+chopping+and+their+uses&amp;sp=EgQgAXAB</t>
        </is>
      </c>
    </row>
    <row r="16123" ht="25.5" customHeight="1">
      <c r="A16123" t="inlineStr">
        <is>
          <t>chopping wood</t>
        </is>
      </c>
      <c r="B16123" t="inlineStr">
        <is>
          <t>Competitive wood chopping World Championships</t>
        </is>
      </c>
      <c r="C16123" t="inlineStr">
        <is>
          <t>Yes</t>
        </is>
      </c>
      <c r="D16123"/>
      <c r="E16123" t="inlineStr">
        <is>
          <t>https://www.youtube.com/results?search_query=Competitive+wood+chopping+World+Championships&amp;sp=EgQgAXAB</t>
        </is>
      </c>
    </row>
    <row r="16124" ht="25.5" customHeight="1">
      <c r="A16124" t="inlineStr">
        <is>
          <t>chewing gum</t>
        </is>
      </c>
      <c r="B16124" t="inlineStr">
        <is>
          <t>How to make chewing gum at home</t>
        </is>
      </c>
      <c r="C16124"/>
      <c r="D16124"/>
      <c r="E16124" t="inlineStr">
        <is>
          <t>https://www.youtube.com/results?search_query=How+to+make+chewing+gum+at+home&amp;sp=EgQgAXAB</t>
        </is>
      </c>
    </row>
    <row r="16125" ht="25.5" customHeight="1">
      <c r="A16125" t="inlineStr">
        <is>
          <t>chewing gum</t>
        </is>
      </c>
      <c r="B16125" t="inlineStr">
        <is>
          <t>Effects of chewing gum on oral health</t>
        </is>
      </c>
      <c r="C16125"/>
      <c r="D16125"/>
      <c r="E16125" t="inlineStr">
        <is>
          <t>https://www.youtube.com/results?search_query=Effects+of+chewing+gum+on+oral+health&amp;sp=EgQgAXAB</t>
        </is>
      </c>
    </row>
    <row r="16126" ht="25.5" customHeight="1">
      <c r="A16126" t="inlineStr">
        <is>
          <t>chewing gum</t>
        </is>
      </c>
      <c r="B16126" t="inlineStr">
        <is>
          <t>Best sugarfree chewing gums</t>
        </is>
      </c>
      <c r="C16126"/>
      <c r="D16126"/>
      <c r="E16126" t="inlineStr">
        <is>
          <t>https://www.youtube.com/results?search_query=Best+sugarfree+chewing+gums&amp;sp=EgQgAXAB</t>
        </is>
      </c>
    </row>
    <row r="16127" ht="25.5" customHeight="1">
      <c r="A16127" t="inlineStr">
        <is>
          <t>chewing gum</t>
        </is>
      </c>
      <c r="B16127" t="inlineStr">
        <is>
          <t>How chewing gum is made in factories</t>
        </is>
      </c>
      <c r="C16127"/>
      <c r="D16127"/>
      <c r="E16127" t="inlineStr">
        <is>
          <t>https://www.youtube.com/results?search_query=How+chewing+gum+is+made+in+factories&amp;sp=EgQgAXAB</t>
        </is>
      </c>
    </row>
    <row r="16128" ht="25.5" customHeight="1">
      <c r="A16128" t="inlineStr">
        <is>
          <t>chewing gum</t>
        </is>
      </c>
      <c r="B16128" t="inlineStr">
        <is>
          <t>Day in the life of a chewing gum tester</t>
        </is>
      </c>
      <c r="C16128"/>
      <c r="D16128"/>
      <c r="E16128" t="inlineStr">
        <is>
          <t>https://www.youtube.com/results?search_query=Day+in+the+life+of+a+chewing+gum+tester&amp;sp=EgQgAXAB</t>
        </is>
      </c>
    </row>
    <row r="16129" ht="25.5" customHeight="1">
      <c r="A16129" t="inlineStr">
        <is>
          <t>chewing gum</t>
        </is>
      </c>
      <c r="B16129" t="inlineStr">
        <is>
          <t>History of chewing gum</t>
        </is>
      </c>
      <c r="C16129"/>
      <c r="D16129"/>
      <c r="E16129" t="inlineStr">
        <is>
          <t>https://www.youtube.com/results?search_query=History+of+chewing+gum&amp;sp=EgQgAXAB</t>
        </is>
      </c>
    </row>
    <row r="16130" ht="25.5" customHeight="1">
      <c r="A16130" t="inlineStr">
        <is>
          <t>chewing gum</t>
        </is>
      </c>
      <c r="B16130" t="inlineStr">
        <is>
          <t>How to dispose of chewing gum after use</t>
        </is>
      </c>
      <c r="C16130"/>
      <c r="D16130"/>
      <c r="E16130" t="inlineStr">
        <is>
          <t>https://www.youtube.com/results?search_query=How+to+dispose+of+chewing+gum+after+use&amp;sp=EgQgAXAB</t>
        </is>
      </c>
    </row>
    <row r="16131" ht="25.5" customHeight="1">
      <c r="A16131" t="inlineStr">
        <is>
          <t>chewing gum</t>
        </is>
      </c>
      <c r="B16131" t="inlineStr">
        <is>
          <t>Chewing gum and how it affects digestion</t>
        </is>
      </c>
      <c r="C16131"/>
      <c r="D16131"/>
      <c r="E16131" t="inlineStr">
        <is>
          <t>https://www.youtube.com/results?search_query=Chewing+gum+and+how+it+affects+digestion&amp;sp=EgQgAXAB</t>
        </is>
      </c>
    </row>
    <row r="16132" ht="25.5" customHeight="1">
      <c r="A16132" t="inlineStr">
        <is>
          <t>chewing gum</t>
        </is>
      </c>
      <c r="B16132" t="inlineStr">
        <is>
          <t>Myths and facts about swallowing chewing gum</t>
        </is>
      </c>
      <c r="C16132"/>
      <c r="D16132"/>
      <c r="E16132" t="inlineStr">
        <is>
          <t>https://www.youtube.com/results?search_query=Myths+and+facts+about+swallowing+chewing+gum&amp;sp=EgQgAXAB</t>
        </is>
      </c>
    </row>
    <row r="16133" ht="25.5" customHeight="1">
      <c r="A16133" t="inlineStr">
        <is>
          <t>chewing gum</t>
        </is>
      </c>
      <c r="B16133" t="inlineStr">
        <is>
          <t>Tips to quit your chewing gum habit</t>
        </is>
      </c>
      <c r="C16133"/>
      <c r="D16133"/>
      <c r="E16133" t="inlineStr">
        <is>
          <t>https://www.youtube.com/results?search_query=Tips+to+quit+your+chewing+gum+habit&amp;sp=EgQgAXAB</t>
        </is>
      </c>
    </row>
    <row r="16134" ht="25.5" customHeight="1">
      <c r="A16134" t="inlineStr">
        <is>
          <t>chiseling stone</t>
        </is>
      </c>
      <c r="B16134" t="inlineStr">
        <is>
          <t>How to chisel stone for beginners</t>
        </is>
      </c>
      <c r="C16134"/>
      <c r="D16134"/>
      <c r="E16134" t="inlineStr">
        <is>
          <t>https://www.youtube.com/results?search_query=How+to+chisel+stone+for+beginners&amp;sp=EgQgAXAB</t>
        </is>
      </c>
    </row>
    <row r="16135" ht="25.5" customHeight="1">
      <c r="A16135" t="inlineStr">
        <is>
          <t>chiseling stone</t>
        </is>
      </c>
      <c r="B16135" t="inlineStr">
        <is>
          <t>Stone chiseling techniques tutorial</t>
        </is>
      </c>
      <c r="C16135"/>
      <c r="D16135"/>
      <c r="E16135" t="inlineStr">
        <is>
          <t>https://www.youtube.com/results?search_query=Stone+chiseling+techniques+tutorial&amp;sp=EgQgAXAB</t>
        </is>
      </c>
    </row>
    <row r="16136" ht="25.5" customHeight="1">
      <c r="A16136" t="inlineStr">
        <is>
          <t>chiseling stone</t>
        </is>
      </c>
      <c r="B16136" t="inlineStr">
        <is>
          <t>Day in the life of a stone chiseler</t>
        </is>
      </c>
      <c r="C16136"/>
      <c r="D16136"/>
      <c r="E16136" t="inlineStr">
        <is>
          <t>https://www.youtube.com/results?search_query=Day+in+the+life+of+a+stone+chiseler&amp;sp=EgQgAXAB</t>
        </is>
      </c>
    </row>
    <row r="16137" ht="25.5" customHeight="1">
      <c r="A16137" t="inlineStr">
        <is>
          <t>chiseling stone</t>
        </is>
      </c>
      <c r="B16137" t="inlineStr">
        <is>
          <t>Sculpting with stone chisel: Tips and tricks</t>
        </is>
      </c>
      <c r="C16137"/>
      <c r="D16137"/>
      <c r="E16137" t="inlineStr">
        <is>
          <t>https://www.youtube.com/results?search_query=Sculpting+with+stone+chisel:+Tips+and+tricks&amp;sp=EgQgAXAB</t>
        </is>
      </c>
    </row>
    <row r="16138" ht="25.5" customHeight="1">
      <c r="A16138" t="inlineStr">
        <is>
          <t>chiseling stone</t>
        </is>
      </c>
      <c r="B16138" t="inlineStr">
        <is>
          <t>Stone chiseling art: Detailed guide</t>
        </is>
      </c>
      <c r="C16138"/>
      <c r="D16138"/>
      <c r="E16138" t="inlineStr">
        <is>
          <t>https://www.youtube.com/results?search_query=Stone+chiseling+art:+Detailed+guide&amp;sp=EgQgAXAB</t>
        </is>
      </c>
    </row>
    <row r="16139" ht="25.5" customHeight="1">
      <c r="A16139" t="inlineStr">
        <is>
          <t>chiseling stone</t>
        </is>
      </c>
      <c r="B16139" t="inlineStr">
        <is>
          <t>DIY stone chiseling projects</t>
        </is>
      </c>
      <c r="C16139"/>
      <c r="D16139"/>
      <c r="E16139" t="inlineStr">
        <is>
          <t>https://www.youtube.com/results?search_query=DIY+stone+chiseling+projects&amp;sp=EgQgAXAB</t>
        </is>
      </c>
    </row>
    <row r="16140" ht="25.5" customHeight="1">
      <c r="A16140" t="inlineStr">
        <is>
          <t>chiseling stone</t>
        </is>
      </c>
      <c r="B16140" t="inlineStr">
        <is>
          <t>Hand chiseling stone: Step by step process</t>
        </is>
      </c>
      <c r="C16140"/>
      <c r="D16140"/>
      <c r="E16140" t="inlineStr">
        <is>
          <t>https://www.youtube.com/results?search_query=Hand+chiseling+stone:+Step+by+step+process&amp;sp=EgQgAXAB</t>
        </is>
      </c>
    </row>
    <row r="16141" ht="25.5" customHeight="1">
      <c r="A16141" t="inlineStr">
        <is>
          <t>chiseling stone</t>
        </is>
      </c>
      <c r="B16141" t="inlineStr">
        <is>
          <t>Stone carving using chisels: comprehensive tutorial</t>
        </is>
      </c>
      <c r="C16141"/>
      <c r="D16141"/>
      <c r="E16141" t="inlineStr">
        <is>
          <t>https://www.youtube.com/results?search_query=Stone+carving+using+chisels:+comprehensive+tutorial&amp;sp=EgQgAXAB</t>
        </is>
      </c>
    </row>
    <row r="16142" ht="25.5" customHeight="1">
      <c r="A16142" t="inlineStr">
        <is>
          <t>chiseling stone</t>
        </is>
      </c>
      <c r="B16142" t="inlineStr">
        <is>
          <t>Learning the basics of chiseling stone</t>
        </is>
      </c>
      <c r="C16142"/>
      <c r="D16142"/>
      <c r="E16142" t="inlineStr">
        <is>
          <t>https://www.youtube.com/results?search_query=Learning+the+basics+of+chiseling+stone&amp;sp=EgQgAXAB</t>
        </is>
      </c>
    </row>
    <row r="16143" ht="25.5" customHeight="1">
      <c r="A16143" t="inlineStr">
        <is>
          <t>chiseling stone</t>
        </is>
      </c>
      <c r="B16143" t="inlineStr">
        <is>
          <t>Sculptor chiseling stone: Behind the scenes</t>
        </is>
      </c>
      <c r="C16143"/>
      <c r="D16143"/>
      <c r="E16143" t="inlineStr">
        <is>
          <t>https://www.youtube.com/results?search_query=Sculptor+chiseling+stone:+Behind+the+scenes&amp;sp=EgQgAXAB</t>
        </is>
      </c>
    </row>
    <row r="16144" ht="25.5" customHeight="1">
      <c r="A16144" t="inlineStr">
        <is>
          <t>changing wheel not on bike</t>
        </is>
      </c>
      <c r="B16144" t="inlineStr">
        <is>
          <t>How to change a bike wheel when it's not on the bike</t>
        </is>
      </c>
      <c r="C16144"/>
      <c r="D16144"/>
      <c r="E16144" t="inlineStr">
        <is>
          <t>https://www.youtube.com/results?search_query=How+to+change+a+bike+wheel+when+it's+not+on+the+bike&amp;sp=EgQgAXAB</t>
        </is>
      </c>
    </row>
    <row r="16145" ht="25.5" customHeight="1">
      <c r="A16145" t="inlineStr">
        <is>
          <t>changing wheel not on bike</t>
        </is>
      </c>
      <c r="B16145" t="inlineStr">
        <is>
          <t>Tutorial on changing a detached bike wheel</t>
        </is>
      </c>
      <c r="C16145"/>
      <c r="D16145"/>
      <c r="E16145" t="inlineStr">
        <is>
          <t>https://www.youtube.com/results?search_query=Tutorial+on+changing+a+detached+bike+wheel&amp;sp=EgQgAXAB</t>
        </is>
      </c>
    </row>
    <row r="16146" ht="25.5" customHeight="1">
      <c r="A16146" t="inlineStr">
        <is>
          <t>changing wheel not on bike</t>
        </is>
      </c>
      <c r="B16146" t="inlineStr">
        <is>
          <t>Steps to change wheel not attached to bicycle</t>
        </is>
      </c>
      <c r="C16146"/>
      <c r="D16146"/>
      <c r="E16146" t="inlineStr">
        <is>
          <t>https://www.youtube.com/results?search_query=Steps+to+change+wheel+not+attached+to+bicycle&amp;sp=EgQgAXAB</t>
        </is>
      </c>
    </row>
    <row r="16147" ht="25.5" customHeight="1">
      <c r="A16147" t="inlineStr">
        <is>
          <t>changing wheel not on bike</t>
        </is>
      </c>
      <c r="B16147" t="inlineStr">
        <is>
          <t>Day in the life of a bike mechanic changing wheel</t>
        </is>
      </c>
      <c r="C16147"/>
      <c r="D16147"/>
      <c r="E16147" t="inlineStr">
        <is>
          <t>https://www.youtube.com/results?search_query=Day+in+the+life+of+a+bike+mechanic+changing+wheel&amp;sp=EgQgAXAB</t>
        </is>
      </c>
    </row>
    <row r="16148" ht="25.5" customHeight="1">
      <c r="A16148" t="inlineStr">
        <is>
          <t>changing wheel not on bike</t>
        </is>
      </c>
      <c r="B16148" t="inlineStr">
        <is>
          <t>DIY changing wheel of bike off the bike</t>
        </is>
      </c>
      <c r="C16148"/>
      <c r="D16148"/>
      <c r="E16148" t="inlineStr">
        <is>
          <t>https://www.youtube.com/results?search_query=DIY+changing+wheel+of+bike+off+the+bike&amp;sp=EgQgAXAB</t>
        </is>
      </c>
    </row>
    <row r="16149" ht="25.5" customHeight="1">
      <c r="A16149" t="inlineStr">
        <is>
          <t>changing wheel not on bike</t>
        </is>
      </c>
      <c r="B16149" t="inlineStr">
        <is>
          <t>Replacing a bike tire when it's not on the bike</t>
        </is>
      </c>
      <c r="C16149"/>
      <c r="D16149"/>
      <c r="E16149" t="inlineStr">
        <is>
          <t>https://www.youtube.com/results?search_query=Replacing+a+bike+tire+when+it's+not+on+the+bike&amp;sp=EgQgAXAB</t>
        </is>
      </c>
    </row>
    <row r="16150" ht="25.5" customHeight="1">
      <c r="A16150" t="inlineStr">
        <is>
          <t>changing wheel not on bike</t>
        </is>
      </c>
      <c r="B16150" t="inlineStr">
        <is>
          <t>Bike repair: how to change a wheel not on the bike</t>
        </is>
      </c>
      <c r="C16150"/>
      <c r="D16150"/>
      <c r="E16150" t="inlineStr">
        <is>
          <t>https://www.youtube.com/results?search_query=Bike+repair:+how+to+change+a+wheel+not+on+the+bike&amp;sp=EgQgAXAB</t>
        </is>
      </c>
    </row>
    <row r="16151" ht="25.5" customHeight="1">
      <c r="A16151" t="inlineStr">
        <is>
          <t>changing wheel not on bike</t>
        </is>
      </c>
      <c r="B16151" t="inlineStr">
        <is>
          <t>Bike maintenance: replacing wheel not on bike</t>
        </is>
      </c>
      <c r="C16151"/>
      <c r="D16151"/>
      <c r="E16151" t="inlineStr">
        <is>
          <t>https://www.youtube.com/results?search_query=Bike+maintenance:+replacing+wheel+not+on+bike&amp;sp=EgQgAXAB</t>
        </is>
      </c>
    </row>
    <row r="16152" ht="25.5" customHeight="1">
      <c r="A16152" t="inlineStr">
        <is>
          <t>changing wheel not on bike</t>
        </is>
      </c>
      <c r="B16152" t="inlineStr">
        <is>
          <t>Instructional video on changing wheel off bike</t>
        </is>
      </c>
      <c r="C16152"/>
      <c r="D16152"/>
      <c r="E16152" t="inlineStr">
        <is>
          <t>https://www.youtube.com/results?search_query=Instructional+video+on+changing+wheel+off+bike&amp;sp=EgQgAXAB</t>
        </is>
      </c>
    </row>
    <row r="16153" ht="25.5" customHeight="1">
      <c r="A16153" t="inlineStr">
        <is>
          <t>changing wheel not on bike</t>
        </is>
      </c>
      <c r="B16153" t="inlineStr">
        <is>
          <t>Guide to changing your bicycle wheel independently</t>
        </is>
      </c>
      <c r="C16153"/>
      <c r="D16153"/>
      <c r="E16153" t="inlineStr">
        <is>
          <t>https://www.youtube.com/results?search_query=Guide+to+changing+your+bicycle+wheel+independently&amp;sp=EgQgAXAB</t>
        </is>
      </c>
    </row>
    <row r="16154" ht="25.5" customHeight="1">
      <c r="A16154" t="inlineStr">
        <is>
          <t>changing gear in car</t>
        </is>
      </c>
      <c r="B16154" t="inlineStr">
        <is>
          <t>How to Change Gear in Car for Beginners</t>
        </is>
      </c>
      <c r="C16154"/>
      <c r="D16154"/>
      <c r="E16154" t="inlineStr">
        <is>
          <t>https://www.youtube.com/results?search_query=How+to+Change+Gear+in+Car+for+Beginners&amp;sp=EgQgAXAB</t>
        </is>
      </c>
    </row>
    <row r="16155" ht="25.5" customHeight="1">
      <c r="A16155" t="inlineStr">
        <is>
          <t>changing gear in car</t>
        </is>
      </c>
      <c r="B16155" t="inlineStr">
        <is>
          <t>Automatic Car Gear Changing Tutorial</t>
        </is>
      </c>
      <c r="C16155"/>
      <c r="D16155"/>
      <c r="E16155" t="inlineStr">
        <is>
          <t>https://www.youtube.com/results?search_query=Automatic+Car+Gear+Changing+Tutorial&amp;sp=EgQgAXAB</t>
        </is>
      </c>
    </row>
    <row r="16156" ht="25.5" customHeight="1">
      <c r="A16156" t="inlineStr">
        <is>
          <t>changing gear in car</t>
        </is>
      </c>
      <c r="B16156" t="inlineStr">
        <is>
          <t>Changing Gear in Manual Car Explained</t>
        </is>
      </c>
      <c r="C16156"/>
      <c r="D16156"/>
      <c r="E16156" t="inlineStr">
        <is>
          <t>https://www.youtube.com/results?search_query=Changing+Gear+in+Manual+Car+Explained&amp;sp=EgQgAXAB</t>
        </is>
      </c>
    </row>
    <row r="16157" ht="25.5" customHeight="1">
      <c r="A16157" t="inlineStr">
        <is>
          <t>changing gear in car</t>
        </is>
      </c>
      <c r="B16157" t="inlineStr">
        <is>
          <t>StepbyStep Guide to Changing Car Gears</t>
        </is>
      </c>
      <c r="C16157"/>
      <c r="D16157"/>
      <c r="E16157" t="inlineStr">
        <is>
          <t>https://www.youtube.com/results?search_query=StepbyStep+Guide+to+Changing+Car+Gears&amp;sp=EgQgAXAB</t>
        </is>
      </c>
    </row>
    <row r="16158" ht="25.5" customHeight="1">
      <c r="A16158" t="inlineStr">
        <is>
          <t>changing gear in car</t>
        </is>
      </c>
      <c r="B16158" t="inlineStr">
        <is>
          <t>Driving Lesson on Changing Gear in a Car</t>
        </is>
      </c>
      <c r="C16158"/>
      <c r="D16158"/>
      <c r="E16158" t="inlineStr">
        <is>
          <t>https://www.youtube.com/results?search_query=Driving+Lesson+on+Changing+Gear+in+a+Car&amp;sp=EgQgAXAB</t>
        </is>
      </c>
    </row>
    <row r="16159" ht="25.5" customHeight="1">
      <c r="A16159" t="inlineStr">
        <is>
          <t>changing gear in car</t>
        </is>
      </c>
      <c r="B16159" t="inlineStr">
        <is>
          <t>Tips and Tricks for Smooth Gear Changing in Car</t>
        </is>
      </c>
      <c r="C16159"/>
      <c r="D16159"/>
      <c r="E16159" t="inlineStr">
        <is>
          <t>https://www.youtube.com/results?search_query=Tips+and+Tricks+for+Smooth+Gear+Changing+in+Car&amp;sp=EgQgAXAB</t>
        </is>
      </c>
    </row>
    <row r="16160" ht="25.5" customHeight="1">
      <c r="A16160" t="inlineStr">
        <is>
          <t>changing gear in car</t>
        </is>
      </c>
      <c r="B16160" t="inlineStr">
        <is>
          <t>Common Mistakes while Changing Gear in Car</t>
        </is>
      </c>
      <c r="C16160"/>
      <c r="D16160"/>
      <c r="E16160" t="inlineStr">
        <is>
          <t>https://www.youtube.com/results?search_query=Common+Mistakes+while+Changing+Gear+in+Car&amp;sp=EgQgAXAB</t>
        </is>
      </c>
    </row>
    <row r="16161" ht="25.5" customHeight="1">
      <c r="A16161" t="inlineStr">
        <is>
          <t>changing gear in car</t>
        </is>
      </c>
      <c r="B16161" t="inlineStr">
        <is>
          <t>Day in the Life of a Manual Car Driver</t>
        </is>
      </c>
      <c r="C16161"/>
      <c r="D16161"/>
      <c r="E16161" t="inlineStr">
        <is>
          <t>https://www.youtube.com/results?search_query=Day+in+the+Life+of+a+Manual+Car+Driver&amp;sp=EgQgAXAB</t>
        </is>
      </c>
    </row>
    <row r="16162" ht="25.5" customHeight="1">
      <c r="A16162" t="inlineStr">
        <is>
          <t>changing gear in car</t>
        </is>
      </c>
      <c r="B16162" t="inlineStr">
        <is>
          <t>Gear Shifting Techniques in Different Cars</t>
        </is>
      </c>
      <c r="C16162"/>
      <c r="D16162"/>
      <c r="E16162" t="inlineStr">
        <is>
          <t>https://www.youtube.com/results?search_query=Gear+Shifting+Techniques+in+Different+Cars&amp;sp=EgQgAXAB</t>
        </is>
      </c>
    </row>
    <row r="16163" ht="25.5" customHeight="1">
      <c r="A16163" t="inlineStr">
        <is>
          <t>changing gear in car</t>
        </is>
      </c>
      <c r="B16163" t="inlineStr">
        <is>
          <t>Understanding Car's Gearbox and Gear Changing Process</t>
        </is>
      </c>
      <c r="C16163"/>
      <c r="D16163"/>
      <c r="E16163" t="inlineStr">
        <is>
          <t>https://www.youtube.com/results?search_query=Understanding+Car's+Gearbox+and+Gear+Changing+Process&amp;sp=EgQgAXAB</t>
        </is>
      </c>
    </row>
    <row r="16164" ht="25.5" customHeight="1">
      <c r="A16164" t="inlineStr">
        <is>
          <t>catching or throwing softball</t>
        </is>
      </c>
      <c r="B16164" t="inlineStr">
        <is>
          <t>How to properly throw a softball for beginners</t>
        </is>
      </c>
      <c r="C16164"/>
      <c r="D16164"/>
      <c r="E16164" t="inlineStr">
        <is>
          <t>https://www.youtube.com/results?search_query=How+to+properly+throw+a+softball+for+beginners&amp;sp=EgQgAXAB</t>
        </is>
      </c>
    </row>
    <row r="16165" ht="25.5" customHeight="1">
      <c r="A16165" t="inlineStr">
        <is>
          <t>catching or throwing softball</t>
        </is>
      </c>
      <c r="B16165" t="inlineStr">
        <is>
          <t>Catching a softball: Techniques and drills</t>
        </is>
      </c>
      <c r="C16165"/>
      <c r="D16165"/>
      <c r="E16165" t="inlineStr">
        <is>
          <t>https://www.youtube.com/results?search_query=Catching+a+softball:+Techniques+and+drills&amp;sp=EgQgAXAB</t>
        </is>
      </c>
    </row>
    <row r="16166" ht="25.5" customHeight="1">
      <c r="A16166" t="inlineStr">
        <is>
          <t>catching or throwing softball</t>
        </is>
      </c>
      <c r="B16166" t="inlineStr">
        <is>
          <t>The basic skills of softball: Catching and throwing</t>
        </is>
      </c>
      <c r="C16166"/>
      <c r="D16166"/>
      <c r="E16166" t="inlineStr">
        <is>
          <t>https://www.youtube.com/results?search_query=The+basic+skills+of+softball:+Catching+and+throwing&amp;sp=EgQgAXAB</t>
        </is>
      </c>
    </row>
    <row r="16167" ht="25.5" customHeight="1">
      <c r="A16167" t="inlineStr">
        <is>
          <t>catching or throwing softball</t>
        </is>
      </c>
      <c r="B16167" t="inlineStr">
        <is>
          <t>Tips for improving your softball catching skills</t>
        </is>
      </c>
      <c r="C16167"/>
      <c r="D16167"/>
      <c r="E16167" t="inlineStr">
        <is>
          <t>https://www.youtube.com/results?search_query=Tips+for+improving+your+softball+catching+skills&amp;sp=EgQgAXAB</t>
        </is>
      </c>
    </row>
    <row r="16168" ht="25.5" customHeight="1">
      <c r="A16168" t="inlineStr">
        <is>
          <t>catching or throwing softball</t>
        </is>
      </c>
      <c r="B16168" t="inlineStr">
        <is>
          <t>Softball training: How to catch a fly ball</t>
        </is>
      </c>
      <c r="C16168"/>
      <c r="D16168"/>
      <c r="E16168" t="inlineStr">
        <is>
          <t>https://www.youtube.com/results?search_query=Softball+training:+How+to+catch+a+fly+ball&amp;sp=EgQgAXAB</t>
        </is>
      </c>
    </row>
    <row r="16169" ht="25.5" customHeight="1">
      <c r="A16169" t="inlineStr">
        <is>
          <t>catching or throwing softball</t>
        </is>
      </c>
      <c r="B16169" t="inlineStr">
        <is>
          <t>Day in the life of a softball pitcher: Throwing techniques</t>
        </is>
      </c>
      <c r="C16169"/>
      <c r="D16169"/>
      <c r="E16169" t="inlineStr">
        <is>
          <t>https://www.youtube.com/results?search_query=Day+in+the+life+of+a+softball+pitcher:+Throwing+techniques&amp;sp=EgQgAXAB</t>
        </is>
      </c>
    </row>
    <row r="16170" ht="25.5" customHeight="1">
      <c r="A16170" t="inlineStr">
        <is>
          <t>catching or throwing softball</t>
        </is>
      </c>
      <c r="B16170" t="inlineStr">
        <is>
          <t>Professional softball throwing workouts and drills</t>
        </is>
      </c>
      <c r="C16170"/>
      <c r="D16170"/>
      <c r="E16170" t="inlineStr">
        <is>
          <t>https://www.youtube.com/results?search_query=Professional+softball+throwing+workouts+and+drills&amp;sp=EgQgAXAB</t>
        </is>
      </c>
    </row>
    <row r="16171" ht="25.5" customHeight="1">
      <c r="A16171" t="inlineStr">
        <is>
          <t>catching or throwing softball</t>
        </is>
      </c>
      <c r="B16171" t="inlineStr">
        <is>
          <t>Indepth guide on how to catch a softball effectively</t>
        </is>
      </c>
      <c r="C16171"/>
      <c r="D16171"/>
      <c r="E16171" t="inlineStr">
        <is>
          <t>https://www.youtube.com/results?search_query=Indepth+guide+on+how+to+catch+a+softball+effectively&amp;sp=EgQgAXAB</t>
        </is>
      </c>
    </row>
    <row r="16172" ht="25.5" customHeight="1">
      <c r="A16172" t="inlineStr">
        <is>
          <t>catching or throwing softball</t>
        </is>
      </c>
      <c r="B16172" t="inlineStr">
        <is>
          <t>Improving softball abilities: Perfecting your throw</t>
        </is>
      </c>
      <c r="C16172"/>
      <c r="D16172"/>
      <c r="E16172" t="inlineStr">
        <is>
          <t>https://www.youtube.com/results?search_query=Improving+softball+abilities:+Perfecting+your+throw&amp;sp=EgQgAXAB</t>
        </is>
      </c>
    </row>
    <row r="16173" ht="25.5" customHeight="1">
      <c r="A16173" t="inlineStr">
        <is>
          <t>catching or throwing softball</t>
        </is>
      </c>
      <c r="B16173" t="inlineStr">
        <is>
          <t>Mastering the art of throwing and catching in softball.</t>
        </is>
      </c>
      <c r="C16173"/>
      <c r="D16173"/>
      <c r="E16173" t="inlineStr">
        <is>
          <t>https://www.youtube.com/results?search_query=Mastering+the+art+of+throwing+and+catching+in+softball.&amp;sp=EgQgAXAB</t>
        </is>
      </c>
    </row>
    <row r="16174" ht="25.5" customHeight="1">
      <c r="A16174" t="inlineStr">
        <is>
          <t>catching fish</t>
        </is>
      </c>
      <c r="B16174" t="inlineStr">
        <is>
          <t>How to catch fish for beginners</t>
        </is>
      </c>
      <c r="C16174"/>
      <c r="D16174"/>
      <c r="E16174" t="inlineStr">
        <is>
          <t>https://www.youtube.com/results?search_query=How+to+catch+fish+for+beginners&amp;sp=EgQgAXAB</t>
        </is>
      </c>
    </row>
    <row r="16175" ht="25.5" customHeight="1">
      <c r="A16175" t="inlineStr">
        <is>
          <t>catching fish</t>
        </is>
      </c>
      <c r="B16175" t="inlineStr">
        <is>
          <t>Key techniques for catching big fish</t>
        </is>
      </c>
      <c r="C16175"/>
      <c r="D16175"/>
      <c r="E16175" t="inlineStr">
        <is>
          <t>https://www.youtube.com/results?search_query=Key+techniques+for+catching+big+fish&amp;sp=EgQgAXAB</t>
        </is>
      </c>
    </row>
    <row r="16176" ht="25.5" customHeight="1">
      <c r="A16176" t="inlineStr">
        <is>
          <t>catching fish</t>
        </is>
      </c>
      <c r="B16176" t="inlineStr">
        <is>
          <t>Day in the life of a fly fishing instructor</t>
        </is>
      </c>
      <c r="C16176"/>
      <c r="D16176"/>
      <c r="E16176" t="inlineStr">
        <is>
          <t>https://www.youtube.com/results?search_query=Day+in+the+life+of+a+fly+fishing+instructor&amp;sp=EgQgAXAB</t>
        </is>
      </c>
    </row>
    <row r="16177" ht="25.5" customHeight="1">
      <c r="A16177" t="inlineStr">
        <is>
          <t>catching fish</t>
        </is>
      </c>
      <c r="B16177" t="inlineStr">
        <is>
          <t>Best lures for catching fresh water fish</t>
        </is>
      </c>
      <c r="C16177"/>
      <c r="D16177"/>
      <c r="E16177" t="inlineStr">
        <is>
          <t>https://www.youtube.com/results?search_query=Best+lures+for+catching+fresh+water+fish&amp;sp=EgQgAXAB</t>
        </is>
      </c>
    </row>
    <row r="16178" ht="25.5" customHeight="1">
      <c r="A16178" t="inlineStr">
        <is>
          <t>catching fish</t>
        </is>
      </c>
      <c r="B16178" t="inlineStr">
        <is>
          <t>Pro tips for catching and releasing fish</t>
        </is>
      </c>
      <c r="C16178"/>
      <c r="D16178"/>
      <c r="E16178" t="inlineStr">
        <is>
          <t>https://www.youtube.com/results?search_query=Pro+tips+for+catching+and+releasing+fish&amp;sp=EgQgAXAB</t>
        </is>
      </c>
    </row>
    <row r="16179" ht="25.5" customHeight="1">
      <c r="A16179" t="inlineStr">
        <is>
          <t>catching fish</t>
        </is>
      </c>
      <c r="B16179" t="inlineStr">
        <is>
          <t>Step by step guide to fishing and fish catching</t>
        </is>
      </c>
      <c r="C16179"/>
      <c r="D16179"/>
      <c r="E16179" t="inlineStr">
        <is>
          <t>https://www.youtube.com/results?search_query=Step+by+step+guide+to+fishing+and+fish+catching&amp;sp=EgQgAXAB</t>
        </is>
      </c>
    </row>
    <row r="16180" ht="25.5" customHeight="1">
      <c r="A16180" t="inlineStr">
        <is>
          <t>catching fish</t>
        </is>
      </c>
      <c r="B16180" t="inlineStr">
        <is>
          <t>Techniques for catching fish in various seasons</t>
        </is>
      </c>
      <c r="C16180"/>
      <c r="D16180"/>
      <c r="E16180" t="inlineStr">
        <is>
          <t>https://www.youtube.com/results?search_query=Techniques+for+catching+fish+in+various+seasons&amp;sp=EgQgAXAB</t>
        </is>
      </c>
    </row>
    <row r="16181" ht="25.5" customHeight="1">
      <c r="A16181" t="inlineStr">
        <is>
          <t>catching fish</t>
        </is>
      </c>
      <c r="B16181" t="inlineStr">
        <is>
          <t>Expert advice on how to catch fish from a kayak</t>
        </is>
      </c>
      <c r="C16181"/>
      <c r="D16181"/>
      <c r="E16181" t="inlineStr">
        <is>
          <t>https://www.youtube.com/results?search_query=Expert+advice+on+how+to+catch+fish+from+a+kayak&amp;sp=EgQgAXAB</t>
        </is>
      </c>
    </row>
    <row r="16182" ht="25.5" customHeight="1">
      <c r="A16182" t="inlineStr">
        <is>
          <t>catching fish</t>
        </is>
      </c>
      <c r="B16182" t="inlineStr">
        <is>
          <t>How to catch fish in a river or stream</t>
        </is>
      </c>
      <c r="C16182"/>
      <c r="D16182"/>
      <c r="E16182" t="inlineStr">
        <is>
          <t>https://www.youtube.com/results?search_query=How+to+catch+fish+in+a+river+or+stream&amp;sp=EgQgAXAB</t>
        </is>
      </c>
    </row>
    <row r="16183" ht="25.5" customHeight="1">
      <c r="A16183" t="inlineStr">
        <is>
          <t>catching fish</t>
        </is>
      </c>
      <c r="B16183" t="inlineStr">
        <is>
          <t>Skills for catching deep sea fish.</t>
        </is>
      </c>
      <c r="C16183"/>
      <c r="D16183"/>
      <c r="E16183" t="inlineStr">
        <is>
          <t>https://www.youtube.com/results?search_query=Skills+for+catching+deep+sea+fish.&amp;sp=EgQgAXAB</t>
        </is>
      </c>
    </row>
    <row r="16184" ht="25.5" customHeight="1">
      <c r="A16184" t="inlineStr">
        <is>
          <t>card throwing</t>
        </is>
      </c>
      <c r="B16184" t="inlineStr">
        <is>
          <t>How to throw playing cards accurately</t>
        </is>
      </c>
      <c r="C16184"/>
      <c r="D16184"/>
      <c r="E16184" t="inlineStr">
        <is>
          <t>https://www.youtube.com/results?search_query=How+to+throw+playing+cards+accurately&amp;sp=EgQgAXAB</t>
        </is>
      </c>
    </row>
    <row r="16185" ht="25.5" customHeight="1">
      <c r="A16185" t="inlineStr">
        <is>
          <t>card throwing</t>
        </is>
      </c>
      <c r="B16185" t="inlineStr">
        <is>
          <t>Card throwing world records</t>
        </is>
      </c>
      <c r="C16185"/>
      <c r="D16185"/>
      <c r="E16185" t="inlineStr">
        <is>
          <t>https://www.youtube.com/results?search_query=Card+throwing+world+records&amp;sp=EgQgAXAB</t>
        </is>
      </c>
    </row>
    <row r="16186" ht="25.5" customHeight="1">
      <c r="A16186" t="inlineStr">
        <is>
          <t>card throwing</t>
        </is>
      </c>
      <c r="B16186" t="inlineStr">
        <is>
          <t>Card throwing techniques step by step</t>
        </is>
      </c>
      <c r="C16186"/>
      <c r="D16186"/>
      <c r="E16186" t="inlineStr">
        <is>
          <t>https://www.youtube.com/results?search_query=Card+throwing+techniques+step+by+step&amp;sp=EgQgAXAB</t>
        </is>
      </c>
    </row>
    <row r="16187" ht="25.5" customHeight="1">
      <c r="A16187" t="inlineStr">
        <is>
          <t>card throwing</t>
        </is>
      </c>
      <c r="B16187" t="inlineStr">
        <is>
          <t>Day in the life of a professional card thrower</t>
        </is>
      </c>
      <c r="C16187"/>
      <c r="D16187"/>
      <c r="E16187" t="inlineStr">
        <is>
          <t>https://www.youtube.com/results?search_query=Day+in+the+life+of+a+professional+card+thrower&amp;sp=EgQgAXAB</t>
        </is>
      </c>
    </row>
    <row r="16188" ht="25.5" customHeight="1">
      <c r="A16188" t="inlineStr">
        <is>
          <t>card throwing</t>
        </is>
      </c>
      <c r="B16188" t="inlineStr">
        <is>
          <t>Ricky Jay card throwing master class</t>
        </is>
      </c>
      <c r="C16188"/>
      <c r="D16188"/>
      <c r="E16188" t="inlineStr">
        <is>
          <t>https://www.youtube.com/results?search_query=Ricky+Jay+card+throwing+master+class&amp;sp=EgQgAXAB</t>
        </is>
      </c>
    </row>
    <row r="16189" ht="25.5" customHeight="1">
      <c r="A16189" t="inlineStr">
        <is>
          <t>card throwing</t>
        </is>
      </c>
      <c r="B16189" t="inlineStr">
        <is>
          <t>Slow motion explanation of card throwing</t>
        </is>
      </c>
      <c r="C16189"/>
      <c r="D16189"/>
      <c r="E16189" t="inlineStr">
        <is>
          <t>https://www.youtube.com/results?search_query=Slow+motion+explanation+of+card+throwing&amp;sp=EgQgAXAB</t>
        </is>
      </c>
    </row>
    <row r="16190" ht="25.5" customHeight="1">
      <c r="A16190" t="inlineStr">
        <is>
          <t>card throwing</t>
        </is>
      </c>
      <c r="B16190" t="inlineStr">
        <is>
          <t>Card throwing challenges and how to overcome them</t>
        </is>
      </c>
      <c r="C16190"/>
      <c r="D16190"/>
      <c r="E16190" t="inlineStr">
        <is>
          <t>https://www.youtube.com/results?search_query=Card+throwing+challenges+and+how+to+overcome+them&amp;sp=EgQgAXAB</t>
        </is>
      </c>
    </row>
    <row r="16191" ht="25.5" customHeight="1">
      <c r="A16191" t="inlineStr">
        <is>
          <t>card throwing</t>
        </is>
      </c>
      <c r="B16191" t="inlineStr">
        <is>
          <t>Tips and tricks for beginners in card throwing</t>
        </is>
      </c>
      <c r="C16191"/>
      <c r="D16191"/>
      <c r="E16191" t="inlineStr">
        <is>
          <t>https://www.youtube.com/results?search_query=Tips+and+tricks+for+beginners+in+card+throwing&amp;sp=EgQgAXAB</t>
        </is>
      </c>
    </row>
    <row r="16192" ht="25.5" customHeight="1">
      <c r="A16192" t="inlineStr">
        <is>
          <t>card throwing</t>
        </is>
      </c>
      <c r="B16192" t="inlineStr">
        <is>
          <t>History and evolution of card throwing</t>
        </is>
      </c>
      <c r="C16192"/>
      <c r="D16192"/>
      <c r="E16192" t="inlineStr">
        <is>
          <t>https://www.youtube.com/results?search_query=History+and+evolution+of+card+throwing&amp;sp=EgQgAXAB</t>
        </is>
      </c>
    </row>
    <row r="16193" ht="25.5" customHeight="1">
      <c r="A16193" t="inlineStr">
        <is>
          <t>card throwing</t>
        </is>
      </c>
      <c r="B16193" t="inlineStr">
        <is>
          <t>Card throwing stunts and magic tricks</t>
        </is>
      </c>
      <c r="C16193"/>
      <c r="D16193"/>
      <c r="E16193" t="inlineStr">
        <is>
          <t>https://www.youtube.com/results?search_query=Card+throwing+stunts+and+magic+tricks&amp;sp=EgQgAXAB</t>
        </is>
      </c>
    </row>
    <row r="16194" ht="25.5" customHeight="1">
      <c r="A16194" t="inlineStr">
        <is>
          <t>carrying baby</t>
        </is>
      </c>
      <c r="B16194" t="inlineStr">
        <is>
          <t>How to carry a baby safely</t>
        </is>
      </c>
      <c r="C16194"/>
      <c r="D16194"/>
      <c r="E16194" t="inlineStr">
        <is>
          <t>https://www.youtube.com/results?search_query=How+to+carry+a+baby+safely&amp;sp=EgQgAXAB</t>
        </is>
      </c>
    </row>
    <row r="16195" ht="25.5" customHeight="1">
      <c r="A16195" t="inlineStr">
        <is>
          <t>carrying baby</t>
        </is>
      </c>
      <c r="B16195" t="inlineStr">
        <is>
          <t>Proper ways to hold a newborn</t>
        </is>
      </c>
      <c r="C16195"/>
      <c r="D16195"/>
      <c r="E16195" t="inlineStr">
        <is>
          <t>https://www.youtube.com/results?search_query=Proper+ways+to+hold+a+newborn&amp;sp=EgQgAXAB</t>
        </is>
      </c>
    </row>
    <row r="16196" ht="25.5" customHeight="1">
      <c r="A16196" t="inlineStr">
        <is>
          <t>carrying baby</t>
        </is>
      </c>
      <c r="B16196" t="inlineStr">
        <is>
          <t>Baby carrying techniques for new parents</t>
        </is>
      </c>
      <c r="C16196"/>
      <c r="D16196"/>
      <c r="E16196" t="inlineStr">
        <is>
          <t>https://www.youtube.com/results?search_query=Baby+carrying+techniques+for+new+parents&amp;sp=EgQgAXAB</t>
        </is>
      </c>
    </row>
    <row r="16197" ht="25.5" customHeight="1">
      <c r="A16197" t="inlineStr">
        <is>
          <t>carrying baby</t>
        </is>
      </c>
      <c r="B16197" t="inlineStr">
        <is>
          <t>Day in the life of a babywearing parent</t>
        </is>
      </c>
      <c r="C16197"/>
      <c r="D16197"/>
      <c r="E16197" t="inlineStr">
        <is>
          <t>https://www.youtube.com/results?search_query=Day+in+the+life+of+a+babywearing+parent&amp;sp=EgQgAXAB</t>
        </is>
      </c>
    </row>
    <row r="16198" ht="25.5" customHeight="1">
      <c r="A16198" t="inlineStr">
        <is>
          <t>carrying baby</t>
        </is>
      </c>
      <c r="B16198" t="inlineStr">
        <is>
          <t>Different types of baby carriers and how to use them</t>
        </is>
      </c>
      <c r="C16198"/>
      <c r="D16198"/>
      <c r="E16198" t="inlineStr">
        <is>
          <t>https://www.youtube.com/results?search_query=Different+types+of+baby+carriers+and+how+to+use+them&amp;sp=EgQgAXAB</t>
        </is>
      </c>
    </row>
    <row r="16199" ht="25.5" customHeight="1">
      <c r="A16199" t="inlineStr">
        <is>
          <t>carrying baby</t>
        </is>
      </c>
      <c r="B16199" t="inlineStr">
        <is>
          <t>Guide to carrying a baby in a sling</t>
        </is>
      </c>
      <c r="C16199"/>
      <c r="D16199"/>
      <c r="E16199" t="inlineStr">
        <is>
          <t>https://www.youtube.com/results?search_query=Guide+to+carrying+a+baby+in+a+sling&amp;sp=EgQgAXAB</t>
        </is>
      </c>
    </row>
    <row r="16200" ht="25.5" customHeight="1">
      <c r="A16200" t="inlineStr">
        <is>
          <t>carrying baby</t>
        </is>
      </c>
      <c r="B16200" t="inlineStr">
        <is>
          <t>How to carry a baby on your back</t>
        </is>
      </c>
      <c r="C16200"/>
      <c r="D16200"/>
      <c r="E16200" t="inlineStr">
        <is>
          <t>https://www.youtube.com/results?search_query=How+to+carry+a+baby+on+your+back&amp;sp=EgQgAXAB</t>
        </is>
      </c>
    </row>
    <row r="16201" ht="25.5" customHeight="1">
      <c r="A16201" t="inlineStr">
        <is>
          <t>carrying baby</t>
        </is>
      </c>
      <c r="B16201" t="inlineStr">
        <is>
          <t>How to carry a baby in a wrap tutorial</t>
        </is>
      </c>
      <c r="C16201"/>
      <c r="D16201"/>
      <c r="E16201" t="inlineStr">
        <is>
          <t>https://www.youtube.com/results?search_query=How+to+carry+a+baby+in+a+wrap+tutorial&amp;sp=EgQgAXAB</t>
        </is>
      </c>
    </row>
    <row r="16202" ht="25.5" customHeight="1">
      <c r="A16202" t="inlineStr">
        <is>
          <t>carrying baby</t>
        </is>
      </c>
      <c r="B16202" t="inlineStr">
        <is>
          <t>Ergonomic baby carrying  dos and don'ts</t>
        </is>
      </c>
      <c r="C16202"/>
      <c r="D16202"/>
      <c r="E16202" t="inlineStr">
        <is>
          <t>https://www.youtube.com/results?search_query=Ergonomic+baby+carrying++dos+and+don'ts&amp;sp=EgQgAXAB</t>
        </is>
      </c>
    </row>
    <row r="16203" ht="25.5" customHeight="1">
      <c r="A16203" t="inlineStr">
        <is>
          <t>carrying baby</t>
        </is>
      </c>
      <c r="B16203" t="inlineStr">
        <is>
          <t>Transitioning from carrying a baby to a toddler</t>
        </is>
      </c>
      <c r="C16203"/>
      <c r="D16203"/>
      <c r="E16203" t="inlineStr">
        <is>
          <t>https://www.youtube.com/results?search_query=Transitioning+from+carrying+a+baby+to+a+toddler&amp;sp=EgQgAXAB</t>
        </is>
      </c>
    </row>
    <row r="16204" ht="25.5" customHeight="1">
      <c r="A16204" t="inlineStr">
        <is>
          <t>blowing nose</t>
        </is>
      </c>
      <c r="B16204" t="inlineStr">
        <is>
          <t>How to properly blow your nose</t>
        </is>
      </c>
      <c r="C16204"/>
      <c r="D16204"/>
      <c r="E16204" t="inlineStr">
        <is>
          <t>https://www.youtube.com/results?search_query=How+to+properly+blow+your+nose&amp;sp=EgQgAXAB</t>
        </is>
      </c>
    </row>
    <row r="16205" ht="25.5" customHeight="1">
      <c r="A16205" t="inlineStr">
        <is>
          <t>blowing nose</t>
        </is>
      </c>
      <c r="B16205" t="inlineStr">
        <is>
          <t>Effective techniques to blow your nose</t>
        </is>
      </c>
      <c r="C16205"/>
      <c r="D16205"/>
      <c r="E16205" t="inlineStr">
        <is>
          <t>https://www.youtube.com/results?search_query=Effective+techniques+to+blow+your+nose&amp;sp=EgQgAXAB</t>
        </is>
      </c>
    </row>
    <row r="16206" ht="25.5" customHeight="1">
      <c r="A16206" t="inlineStr">
        <is>
          <t>blowing nose</t>
        </is>
      </c>
      <c r="B16206" t="inlineStr">
        <is>
          <t>Illustrative video on how to blow your nose</t>
        </is>
      </c>
      <c r="C16206"/>
      <c r="D16206"/>
      <c r="E16206" t="inlineStr">
        <is>
          <t>https://www.youtube.com/results?search_query=Illustrative+video+on+how+to+blow+your+nose&amp;sp=EgQgAXAB</t>
        </is>
      </c>
    </row>
    <row r="16207" ht="25.5" customHeight="1">
      <c r="A16207" t="inlineStr">
        <is>
          <t>blowing nose</t>
        </is>
      </c>
      <c r="B16207" t="inlineStr">
        <is>
          <t>What is the correct way to blow your nose</t>
        </is>
      </c>
      <c r="C16207"/>
      <c r="D16207"/>
      <c r="E16207" t="inlineStr">
        <is>
          <t>https://www.youtube.com/results?search_query=What+is+the+correct+way+to+blow+your+nose&amp;sp=EgQgAXAB</t>
        </is>
      </c>
    </row>
    <row r="16208" ht="25.5" customHeight="1">
      <c r="A16208" t="inlineStr">
        <is>
          <t>blowing nose</t>
        </is>
      </c>
      <c r="B16208" t="inlineStr">
        <is>
          <t>Day in the life of an otolaryngologist: how to blow your nose</t>
        </is>
      </c>
      <c r="C16208"/>
      <c r="D16208"/>
      <c r="E16208" t="inlineStr">
        <is>
          <t>https://www.youtube.com/results?search_query=Day+in+the+life+of+an+otolaryngologist:+how+to+blow+your+nose&amp;sp=EgQgAXAB</t>
        </is>
      </c>
    </row>
    <row r="16209" ht="25.5" customHeight="1">
      <c r="A16209" t="inlineStr">
        <is>
          <t>blowing nose</t>
        </is>
      </c>
      <c r="B16209" t="inlineStr">
        <is>
          <t>Blowing your nose without causing ear pain</t>
        </is>
      </c>
      <c r="C16209"/>
      <c r="D16209"/>
      <c r="E16209" t="inlineStr">
        <is>
          <t>https://www.youtube.com/results?search_query=Blowing+your+nose+without+causing+ear+pain&amp;sp=EgQgAXAB</t>
        </is>
      </c>
    </row>
    <row r="16210" ht="25.5" customHeight="1">
      <c r="A16210" t="inlineStr">
        <is>
          <t>blowing nose</t>
        </is>
      </c>
      <c r="B16210" t="inlineStr">
        <is>
          <t>Proper way to blow your nose when having a cold</t>
        </is>
      </c>
      <c r="C16210"/>
      <c r="D16210"/>
      <c r="E16210" t="inlineStr">
        <is>
          <t>https://www.youtube.com/results?search_query=Proper+way+to+blow+your+nose+when+having+a+cold&amp;sp=EgQgAXAB</t>
        </is>
      </c>
    </row>
    <row r="16211" ht="25.5" customHeight="1">
      <c r="A16211" t="inlineStr">
        <is>
          <t>blowing nose</t>
        </is>
      </c>
      <c r="B16211" t="inlineStr">
        <is>
          <t>Teaching kids how to blow their nose</t>
        </is>
      </c>
      <c r="C16211"/>
      <c r="D16211"/>
      <c r="E16211" t="inlineStr">
        <is>
          <t>https://www.youtube.com/results?search_query=Teaching+kids+how+to+blow+their+nose&amp;sp=EgQgAXAB</t>
        </is>
      </c>
    </row>
    <row r="16212" ht="25.5" customHeight="1">
      <c r="A16212" t="inlineStr">
        <is>
          <t>blowing nose</t>
        </is>
      </c>
      <c r="B16212" t="inlineStr">
        <is>
          <t>Blowing nose etiquette and hygiene</t>
        </is>
      </c>
      <c r="C16212"/>
      <c r="D16212"/>
      <c r="E16212" t="inlineStr">
        <is>
          <t>https://www.youtube.com/results?search_query=Blowing+nose+etiquette+and+hygiene&amp;sp=EgQgAXAB</t>
        </is>
      </c>
    </row>
    <row r="16213" ht="25.5" customHeight="1">
      <c r="A16213" t="inlineStr">
        <is>
          <t>blowing nose</t>
        </is>
      </c>
      <c r="B16213" t="inlineStr">
        <is>
          <t>Health impacts of blowing your nose correctly</t>
        </is>
      </c>
      <c r="C16213"/>
      <c r="D16213"/>
      <c r="E16213" t="inlineStr">
        <is>
          <t>https://www.youtube.com/results?search_query=Health+impacts+of+blowing+your+nose+correctly&amp;sp=EgQgAXAB</t>
        </is>
      </c>
    </row>
    <row r="16214" ht="25.5" customHeight="1">
      <c r="A16214" t="inlineStr">
        <is>
          <t>blowing out candles</t>
        </is>
      </c>
      <c r="B16214" t="inlineStr">
        <is>
          <t>How to blow out candles correctly</t>
        </is>
      </c>
      <c r="C16214"/>
      <c r="D16214"/>
      <c r="E16214" t="inlineStr">
        <is>
          <t>https://www.youtube.com/results?search_query=How+to+blow+out+candles+correctly&amp;sp=EgQgAXAB</t>
        </is>
      </c>
    </row>
    <row r="16215" ht="25.5" customHeight="1">
      <c r="A16215" t="inlineStr">
        <is>
          <t>blowing out candles</t>
        </is>
      </c>
      <c r="B16215" t="inlineStr">
        <is>
          <t>Blowing out birthday candles in slow motion</t>
        </is>
      </c>
      <c r="C16215"/>
      <c r="D16215"/>
      <c r="E16215" t="inlineStr">
        <is>
          <t>https://www.youtube.com/results?search_query=Blowing+out+birthday+candles+in+slow+motion&amp;sp=EgQgAXAB</t>
        </is>
      </c>
    </row>
    <row r="16216" ht="25.5" customHeight="1">
      <c r="A16216" t="inlineStr">
        <is>
          <t>blowing out candles</t>
        </is>
      </c>
      <c r="B16216" t="inlineStr">
        <is>
          <t>Most creative ways to blow out candles</t>
        </is>
      </c>
      <c r="C16216"/>
      <c r="D16216"/>
      <c r="E16216" t="inlineStr">
        <is>
          <t>https://www.youtube.com/results?search_query=Most+creative+ways+to+blow+out+candles&amp;sp=EgQgAXAB</t>
        </is>
      </c>
    </row>
    <row r="16217" ht="25.5" customHeight="1">
      <c r="A16217" t="inlineStr">
        <is>
          <t>blowing out candles</t>
        </is>
      </c>
      <c r="B16217" t="inlineStr">
        <is>
          <t>Blowing out candles without spitting</t>
        </is>
      </c>
      <c r="C16217"/>
      <c r="D16217"/>
      <c r="E16217" t="inlineStr">
        <is>
          <t>https://www.youtube.com/results?search_query=Blowing+out+candles+without+spitting&amp;sp=EgQgAXAB</t>
        </is>
      </c>
    </row>
    <row r="16218" ht="25.5" customHeight="1">
      <c r="A16218" t="inlineStr">
        <is>
          <t>blowing out candles</t>
        </is>
      </c>
      <c r="B16218" t="inlineStr">
        <is>
          <t>Day in the life of a master candle maker</t>
        </is>
      </c>
      <c r="C16218"/>
      <c r="D16218"/>
      <c r="E16218" t="inlineStr">
        <is>
          <t>https://www.youtube.com/results?search_query=Day+in+the+life+of+a+master+candle+maker&amp;sp=EgQgAXAB</t>
        </is>
      </c>
    </row>
    <row r="16219" ht="25.5" customHeight="1">
      <c r="A16219" t="inlineStr">
        <is>
          <t>blowing out candles</t>
        </is>
      </c>
      <c r="B16219" t="inlineStr">
        <is>
          <t>Blowing out a large number of candles: world records</t>
        </is>
      </c>
      <c r="C16219"/>
      <c r="D16219"/>
      <c r="E16219" t="inlineStr">
        <is>
          <t>https://www.youtube.com/results?search_query=Blowing+out+a+large+number+of+candles:+world+records&amp;sp=EgQgAXAB</t>
        </is>
      </c>
    </row>
    <row r="16220" ht="25.5" customHeight="1">
      <c r="A16220" t="inlineStr">
        <is>
          <t>blowing out candles</t>
        </is>
      </c>
      <c r="B16220" t="inlineStr">
        <is>
          <t>Techniques for blowing out candles</t>
        </is>
      </c>
      <c r="C16220"/>
      <c r="D16220"/>
      <c r="E16220" t="inlineStr">
        <is>
          <t>https://www.youtube.com/results?search_query=Techniques+for+blowing+out+candles&amp;sp=EgQgAXAB</t>
        </is>
      </c>
    </row>
    <row r="16221" ht="25.5" customHeight="1">
      <c r="A16221" t="inlineStr">
        <is>
          <t>blowing out candles</t>
        </is>
      </c>
      <c r="B16221" t="inlineStr">
        <is>
          <t>Scientific explanation: what happens when you blow out a candle</t>
        </is>
      </c>
      <c r="C16221"/>
      <c r="D16221"/>
      <c r="E16221" t="inlineStr">
        <is>
          <t>https://www.youtube.com/results?search_query=Scientific+explanation:+what+happens+when+you+blow+out+a+candle&amp;sp=EgQgAXAB</t>
        </is>
      </c>
    </row>
    <row r="16222" ht="25.5" customHeight="1">
      <c r="A16222" t="inlineStr">
        <is>
          <t>blowing out candles</t>
        </is>
      </c>
      <c r="B16222" t="inlineStr">
        <is>
          <t>Dangers of blowing out candles incorrectly</t>
        </is>
      </c>
      <c r="C16222"/>
      <c r="D16222"/>
      <c r="E16222" t="inlineStr">
        <is>
          <t>https://www.youtube.com/results?search_query=Dangers+of+blowing+out+candles+incorrectly&amp;sp=EgQgAXAB</t>
        </is>
      </c>
    </row>
    <row r="16223" ht="25.5" customHeight="1">
      <c r="A16223" t="inlineStr">
        <is>
          <t>blowing out candles</t>
        </is>
      </c>
      <c r="B16223" t="inlineStr">
        <is>
          <t>Life hacks: easy ways to blow out birthday candles</t>
        </is>
      </c>
      <c r="C16223"/>
      <c r="D16223"/>
      <c r="E16223" t="inlineStr">
        <is>
          <t>https://www.youtube.com/results?search_query=Life+hacks:+easy+ways+to+blow+out+birthday+candles&amp;sp=EgQgAXAB</t>
        </is>
      </c>
    </row>
    <row r="16224" ht="25.5" customHeight="1">
      <c r="A16224" t="inlineStr">
        <is>
          <t>blowing bubble gum</t>
        </is>
      </c>
      <c r="B16224" t="inlineStr">
        <is>
          <t>How to blow a bubble gum bubble for beginners</t>
        </is>
      </c>
      <c r="C16224"/>
      <c r="D16224"/>
      <c r="E16224" t="inlineStr">
        <is>
          <t>https://www.youtube.com/results?search_query=How+to+blow+a+bubble+gum+bubble+for+beginners&amp;sp=EgQgAXAB</t>
        </is>
      </c>
    </row>
    <row r="16225" ht="25.5" customHeight="1">
      <c r="A16225" t="inlineStr">
        <is>
          <t>blowing bubble gum</t>
        </is>
      </c>
      <c r="B16225" t="inlineStr">
        <is>
          <t>Tips on blowing big bubble gum bubbles</t>
        </is>
      </c>
      <c r="C16225"/>
      <c r="D16225"/>
      <c r="E16225" t="inlineStr">
        <is>
          <t>https://www.youtube.com/results?search_query=Tips+on+blowing+big+bubble+gum+bubbles&amp;sp=EgQgAXAB</t>
        </is>
      </c>
    </row>
    <row r="16226" ht="25.5" customHeight="1">
      <c r="A16226" t="inlineStr">
        <is>
          <t>blowing bubble gum</t>
        </is>
      </c>
      <c r="B16226" t="inlineStr">
        <is>
          <t>Championships of the biggest bubble gum blown</t>
        </is>
      </c>
      <c r="C16226"/>
      <c r="D16226"/>
      <c r="E16226" t="inlineStr">
        <is>
          <t>https://www.youtube.com/results?search_query=Championships+of+the+biggest+bubble+gum+blown&amp;sp=EgQgAXAB</t>
        </is>
      </c>
    </row>
    <row r="16227" ht="25.5" customHeight="1">
      <c r="A16227" t="inlineStr">
        <is>
          <t>blowing bubble gum</t>
        </is>
      </c>
      <c r="B16227" t="inlineStr">
        <is>
          <t>Day in the life of a professional bubble gum blower</t>
        </is>
      </c>
      <c r="C16227"/>
      <c r="D16227"/>
      <c r="E16227" t="inlineStr">
        <is>
          <t>https://www.youtube.com/results?search_query=Day+in+the+life+of+a+professional+bubble+gum+blower&amp;sp=EgQgAXAB</t>
        </is>
      </c>
    </row>
    <row r="16228" ht="25.5" customHeight="1">
      <c r="A16228" t="inlineStr">
        <is>
          <t>blowing bubble gum</t>
        </is>
      </c>
      <c r="B16228" t="inlineStr">
        <is>
          <t>Bubble gum blowing contests highlights</t>
        </is>
      </c>
      <c r="C16228"/>
      <c r="D16228"/>
      <c r="E16228" t="inlineStr">
        <is>
          <t>https://www.youtube.com/results?search_query=Bubble+gum+blowing+contests+highlights&amp;sp=EgQgAXAB</t>
        </is>
      </c>
    </row>
    <row r="16229" ht="25.5" customHeight="1">
      <c r="A16229" t="inlineStr">
        <is>
          <t>blowing bubble gum</t>
        </is>
      </c>
      <c r="B16229" t="inlineStr">
        <is>
          <t>Science behind blowing bubble gum bubbles</t>
        </is>
      </c>
      <c r="C16229"/>
      <c r="D16229"/>
      <c r="E16229" t="inlineStr">
        <is>
          <t>https://www.youtube.com/results?search_query=Science+behind+blowing+bubble+gum+bubbles&amp;sp=EgQgAXAB</t>
        </is>
      </c>
    </row>
    <row r="16230" ht="25.5" customHeight="1">
      <c r="A16230" t="inlineStr">
        <is>
          <t>blowing bubble gum</t>
        </is>
      </c>
      <c r="B16230" t="inlineStr">
        <is>
          <t>Comparison of different brands for blowing bubble gum</t>
        </is>
      </c>
      <c r="C16230"/>
      <c r="D16230"/>
      <c r="E16230" t="inlineStr">
        <is>
          <t>https://www.youtube.com/results?search_query=Comparison+of+different+brands+for+blowing+bubble+gum&amp;sp=EgQgAXAB</t>
        </is>
      </c>
    </row>
    <row r="16231" ht="25.5" customHeight="1">
      <c r="A16231" t="inlineStr">
        <is>
          <t>blowing bubble gum</t>
        </is>
      </c>
      <c r="B16231" t="inlineStr">
        <is>
          <t>Failed attempts at blowing giant bubble gum bubbles</t>
        </is>
      </c>
      <c r="C16231"/>
      <c r="D16231"/>
      <c r="E16231" t="inlineStr">
        <is>
          <t>https://www.youtube.com/results?search_query=Failed+attempts+at+blowing+giant+bubble+gum+bubbles&amp;sp=EgQgAXAB</t>
        </is>
      </c>
    </row>
    <row r="16232" ht="25.5" customHeight="1">
      <c r="A16232" t="inlineStr">
        <is>
          <t>blowing bubble gum</t>
        </is>
      </c>
      <c r="B16232" t="inlineStr">
        <is>
          <t>Guinness World Records: largest bubble gum bubble blown</t>
        </is>
      </c>
      <c r="C16232"/>
      <c r="D16232"/>
      <c r="E16232" t="inlineStr">
        <is>
          <t>https://www.youtube.com/results?search_query=Guinness+World+Records:+largest+bubble+gum+bubble+blown&amp;sp=EgQgAXAB</t>
        </is>
      </c>
    </row>
    <row r="16233" ht="25.5" customHeight="1">
      <c r="A16233" t="inlineStr">
        <is>
          <t>blowing bubble gum</t>
        </is>
      </c>
      <c r="B16233" t="inlineStr">
        <is>
          <t>Teaching kids how to blow bubble gum bubbles</t>
        </is>
      </c>
      <c r="C16233"/>
      <c r="D16233"/>
      <c r="E16233" t="inlineStr">
        <is>
          <t>https://www.youtube.com/results?search_query=Teaching+kids+how+to+blow+bubble+gum+bubbles&amp;sp=EgQgAXAB</t>
        </is>
      </c>
    </row>
    <row r="16234" ht="25.5" customHeight="1">
      <c r="A16234" t="inlineStr">
        <is>
          <t>blowing glass</t>
        </is>
      </c>
      <c r="B16234" t="inlineStr">
        <is>
          <t>How to blow glass for beginners</t>
        </is>
      </c>
      <c r="C16234"/>
      <c r="D16234"/>
      <c r="E16234" t="inlineStr">
        <is>
          <t>https://www.youtube.com/results?search_query=How+to+blow+glass+for+beginners&amp;sp=EgQgAXAB</t>
        </is>
      </c>
    </row>
    <row r="16235" ht="25.5" customHeight="1">
      <c r="A16235" t="inlineStr">
        <is>
          <t>blowing glass</t>
        </is>
      </c>
      <c r="B16235" t="inlineStr">
        <is>
          <t>Blowing glass techniques tutorial</t>
        </is>
      </c>
      <c r="C16235"/>
      <c r="D16235"/>
      <c r="E16235" t="inlineStr">
        <is>
          <t>https://www.youtube.com/results?search_query=Blowing+glass+techniques+tutorial&amp;sp=EgQgAXAB</t>
        </is>
      </c>
    </row>
    <row r="16236" ht="25.5" customHeight="1">
      <c r="A16236" t="inlineStr">
        <is>
          <t>blowing glass</t>
        </is>
      </c>
      <c r="B16236" t="inlineStr">
        <is>
          <t>History of glass blowing documentary</t>
        </is>
      </c>
      <c r="C16236"/>
      <c r="D16236"/>
      <c r="E16236" t="inlineStr">
        <is>
          <t>https://www.youtube.com/results?search_query=History+of+glass+blowing+documentary&amp;sp=EgQgAXAB</t>
        </is>
      </c>
    </row>
    <row r="16237" ht="25.5" customHeight="1">
      <c r="A16237" t="inlineStr">
        <is>
          <t>blowing glass</t>
        </is>
      </c>
      <c r="B16237" t="inlineStr">
        <is>
          <t>Day in the life of a professional glass blower</t>
        </is>
      </c>
      <c r="C16237"/>
      <c r="D16237"/>
      <c r="E16237" t="inlineStr">
        <is>
          <t>https://www.youtube.com/results?search_query=Day+in+the+life+of+a+professional+glass+blower&amp;sp=EgQgAXAB</t>
        </is>
      </c>
    </row>
    <row r="16238" ht="25.5" customHeight="1">
      <c r="A16238" t="inlineStr">
        <is>
          <t>blowing glass</t>
        </is>
      </c>
      <c r="B16238" t="inlineStr">
        <is>
          <t>Scientific explanation of glass blowing process</t>
        </is>
      </c>
      <c r="C16238"/>
      <c r="D16238"/>
      <c r="E16238" t="inlineStr">
        <is>
          <t>https://www.youtube.com/results?search_query=Scientific+explanation+of+glass+blowing+process&amp;sp=EgQgAXAB</t>
        </is>
      </c>
    </row>
    <row r="16239" ht="25.5" customHeight="1">
      <c r="A16239" t="inlineStr">
        <is>
          <t>blowing glass</t>
        </is>
      </c>
      <c r="B16239" t="inlineStr">
        <is>
          <t>Glass blowing artist interviews</t>
        </is>
      </c>
      <c r="C16239"/>
      <c r="D16239"/>
      <c r="E16239" t="inlineStr">
        <is>
          <t>https://www.youtube.com/results?search_query=Glass+blowing+artist+interviews&amp;sp=EgQgAXAB</t>
        </is>
      </c>
    </row>
    <row r="16240" ht="25.5" customHeight="1">
      <c r="A16240" t="inlineStr">
        <is>
          <t>blowing glass</t>
        </is>
      </c>
      <c r="B16240" t="inlineStr">
        <is>
          <t>Advanced techniques in glass blowing</t>
        </is>
      </c>
      <c r="C16240"/>
      <c r="D16240"/>
      <c r="E16240" t="inlineStr">
        <is>
          <t>https://www.youtube.com/results?search_query=Advanced+techniques+in+glass+blowing&amp;sp=EgQgAXAB</t>
        </is>
      </c>
    </row>
    <row r="16241" ht="25.5" customHeight="1">
      <c r="A16241" t="inlineStr">
        <is>
          <t>blowing glass</t>
        </is>
      </c>
      <c r="B16241" t="inlineStr">
        <is>
          <t>Making elegant glassware by blowing glass</t>
        </is>
      </c>
      <c r="C16241"/>
      <c r="D16241"/>
      <c r="E16241" t="inlineStr">
        <is>
          <t>https://www.youtube.com/results?search_query=Making+elegant+glassware+by+blowing+glass&amp;sp=EgQgAXAB</t>
        </is>
      </c>
    </row>
    <row r="16242" ht="25.5" customHeight="1">
      <c r="A16242" t="inlineStr">
        <is>
          <t>blowing glass</t>
        </is>
      </c>
      <c r="B16242" t="inlineStr">
        <is>
          <t>Creating unique glass sculptures through blowing</t>
        </is>
      </c>
      <c r="C16242"/>
      <c r="D16242"/>
      <c r="E16242" t="inlineStr">
        <is>
          <t>https://www.youtube.com/results?search_query=Creating+unique+glass+sculptures+through+blowing&amp;sp=EgQgAXAB</t>
        </is>
      </c>
    </row>
    <row r="16243" ht="25.5" customHeight="1">
      <c r="A16243" t="inlineStr">
        <is>
          <t>blowing glass</t>
        </is>
      </c>
      <c r="B16243" t="inlineStr">
        <is>
          <t>Masterclass on glass blowing.</t>
        </is>
      </c>
      <c r="C16243"/>
      <c r="D16243"/>
      <c r="E16243" t="inlineStr">
        <is>
          <t>https://www.youtube.com/results?search_query=Masterclass+on+glass+blowing.&amp;sp=EgQgAXAB</t>
        </is>
      </c>
    </row>
    <row r="16244" ht="25.5" customHeight="1">
      <c r="A16244" t="inlineStr">
        <is>
          <t>bending back</t>
        </is>
      </c>
      <c r="B16244" t="inlineStr">
        <is>
          <t>How to properly bend your back for exercise</t>
        </is>
      </c>
      <c r="C16244"/>
      <c r="D16244"/>
      <c r="E16244" t="inlineStr">
        <is>
          <t>https://www.youtube.com/results?search_query=How+to+properly+bend+your+back+for+exercise&amp;sp=EgQgAXAB</t>
        </is>
      </c>
    </row>
    <row r="16245" ht="25.5" customHeight="1">
      <c r="A16245" t="inlineStr">
        <is>
          <t>bending back</t>
        </is>
      </c>
      <c r="B16245" t="inlineStr">
        <is>
          <t>Bending back yoga postures</t>
        </is>
      </c>
      <c r="C16245"/>
      <c r="D16245"/>
      <c r="E16245" t="inlineStr">
        <is>
          <t>https://www.youtube.com/results?search_query=Bending+back+yoga+postures&amp;sp=EgQgAXAB</t>
        </is>
      </c>
    </row>
    <row r="16246" ht="25.5" customHeight="1">
      <c r="A16246" t="inlineStr">
        <is>
          <t>bending back</t>
        </is>
      </c>
      <c r="B16246" t="inlineStr">
        <is>
          <t>Day in the life of a gymnast bending back</t>
        </is>
      </c>
      <c r="C16246"/>
      <c r="D16246"/>
      <c r="E16246" t="inlineStr">
        <is>
          <t>https://www.youtube.com/results?search_query=Day+in+the+life+of+a+gymnast+bending+back&amp;sp=EgQgAXAB</t>
        </is>
      </c>
    </row>
    <row r="16247" ht="25.5" customHeight="1">
      <c r="A16247" t="inlineStr">
        <is>
          <t>bending back</t>
        </is>
      </c>
      <c r="B16247" t="inlineStr">
        <is>
          <t>Bending back stretches for flexibility</t>
        </is>
      </c>
      <c r="C16247"/>
      <c r="D16247"/>
      <c r="E16247" t="inlineStr">
        <is>
          <t>https://www.youtube.com/results?search_query=Bending+back+stretches+for+flexibility&amp;sp=EgQgAXAB</t>
        </is>
      </c>
    </row>
    <row r="16248" ht="25.5" customHeight="1">
      <c r="A16248" t="inlineStr">
        <is>
          <t>bending back</t>
        </is>
      </c>
      <c r="B16248" t="inlineStr">
        <is>
          <t>How to bend back without pain</t>
        </is>
      </c>
      <c r="C16248"/>
      <c r="D16248"/>
      <c r="E16248" t="inlineStr">
        <is>
          <t>https://www.youtube.com/results?search_query=How+to+bend+back+without+pain&amp;sp=EgQgAXAB</t>
        </is>
      </c>
    </row>
    <row r="16249" ht="25.5" customHeight="1">
      <c r="A16249" t="inlineStr">
        <is>
          <t>bending back</t>
        </is>
      </c>
      <c r="B16249" t="inlineStr">
        <is>
          <t>Back bending techniques in contemporary dance</t>
        </is>
      </c>
      <c r="C16249"/>
      <c r="D16249"/>
      <c r="E16249" t="inlineStr">
        <is>
          <t>https://www.youtube.com/results?search_query=Back+bending+techniques+in+contemporary+dance&amp;sp=EgQgAXAB</t>
        </is>
      </c>
    </row>
    <row r="16250" ht="25.5" customHeight="1">
      <c r="A16250" t="inlineStr">
        <is>
          <t>bending back</t>
        </is>
      </c>
      <c r="B16250" t="inlineStr">
        <is>
          <t>Safe ways to bend back during pregnancy</t>
        </is>
      </c>
      <c r="C16250"/>
      <c r="D16250"/>
      <c r="E16250" t="inlineStr">
        <is>
          <t>https://www.youtube.com/results?search_query=Safe+ways+to+bend+back+during+pregnancy&amp;sp=EgQgAXAB</t>
        </is>
      </c>
    </row>
    <row r="16251" ht="25.5" customHeight="1">
      <c r="A16251" t="inlineStr">
        <is>
          <t>bending back</t>
        </is>
      </c>
      <c r="B16251" t="inlineStr">
        <is>
          <t>Acrobatic tricks involving bending back</t>
        </is>
      </c>
      <c r="C16251"/>
      <c r="D16251"/>
      <c r="E16251" t="inlineStr">
        <is>
          <t>https://www.youtube.com/results?search_query=Acrobatic+tricks+involving+bending+back&amp;sp=EgQgAXAB</t>
        </is>
      </c>
    </row>
    <row r="16252" ht="25.5" customHeight="1">
      <c r="A16252" t="inlineStr">
        <is>
          <t>bending back</t>
        </is>
      </c>
      <c r="B16252" t="inlineStr">
        <is>
          <t>Physical therapy techniques for bending back</t>
        </is>
      </c>
      <c r="C16252"/>
      <c r="D16252"/>
      <c r="E16252" t="inlineStr">
        <is>
          <t>https://www.youtube.com/results?search_query=Physical+therapy+techniques+for+bending+back&amp;sp=EgQgAXAB</t>
        </is>
      </c>
    </row>
    <row r="16253" ht="25.5" customHeight="1">
      <c r="A16253" t="inlineStr">
        <is>
          <t>bending back</t>
        </is>
      </c>
      <c r="B16253" t="inlineStr">
        <is>
          <t>Chiropractic advice on bending back</t>
        </is>
      </c>
      <c r="C16253"/>
      <c r="D16253"/>
      <c r="E16253" t="inlineStr">
        <is>
          <t>https://www.youtube.com/results?search_query=Chiropractic+advice+on+bending+back&amp;sp=EgQgAXAB</t>
        </is>
      </c>
    </row>
    <row r="16254" ht="25.5" customHeight="1">
      <c r="A16254" t="inlineStr">
        <is>
          <t>blowing leaves</t>
        </is>
      </c>
      <c r="B16254" t="inlineStr">
        <is>
          <t>How to properly blow leaves with a leaf blower</t>
        </is>
      </c>
      <c r="C16254"/>
      <c r="D16254"/>
      <c r="E16254" t="inlineStr">
        <is>
          <t>https://www.youtube.com/results?search_query=How+to+properly+blow+leaves+with+a+leaf+blower&amp;sp=EgQgAXAB</t>
        </is>
      </c>
    </row>
    <row r="16255" ht="25.5" customHeight="1">
      <c r="A16255" t="inlineStr">
        <is>
          <t>blowing leaves</t>
        </is>
      </c>
      <c r="B16255" t="inlineStr">
        <is>
          <t>Best techniques for blowing leaves</t>
        </is>
      </c>
      <c r="C16255"/>
      <c r="D16255"/>
      <c r="E16255" t="inlineStr">
        <is>
          <t>https://www.youtube.com/results?search_query=Best+techniques+for+blowing+leaves&amp;sp=EgQgAXAB</t>
        </is>
      </c>
    </row>
    <row r="16256" ht="25.5" customHeight="1">
      <c r="A16256" t="inlineStr">
        <is>
          <t>blowing leaves</t>
        </is>
      </c>
      <c r="B16256" t="inlineStr">
        <is>
          <t>Day in the life of a landscape worker blowing leaves</t>
        </is>
      </c>
      <c r="C16256"/>
      <c r="D16256"/>
      <c r="E16256" t="inlineStr">
        <is>
          <t>https://www.youtube.com/results?search_query=Day+in+the+life+of+a+landscape+worker+blowing+leaves&amp;sp=EgQgAXAB</t>
        </is>
      </c>
    </row>
    <row r="16257" ht="25.5" customHeight="1">
      <c r="A16257" t="inlineStr">
        <is>
          <t>blowing leaves</t>
        </is>
      </c>
      <c r="B16257" t="inlineStr">
        <is>
          <t>Blowing leaves for your fall cleanup</t>
        </is>
      </c>
      <c r="C16257"/>
      <c r="D16257"/>
      <c r="E16257" t="inlineStr">
        <is>
          <t>https://www.youtube.com/results?search_query=Blowing+leaves+for+your+fall+cleanup&amp;sp=EgQgAXAB</t>
        </is>
      </c>
    </row>
    <row r="16258" ht="25.5" customHeight="1">
      <c r="A16258" t="inlineStr">
        <is>
          <t>blowing leaves</t>
        </is>
      </c>
      <c r="B16258" t="inlineStr">
        <is>
          <t>Workout while blowing leaves</t>
        </is>
      </c>
      <c r="C16258"/>
      <c r="D16258"/>
      <c r="E16258" t="inlineStr">
        <is>
          <t>https://www.youtube.com/results?search_query=Workout+while+blowing+leaves&amp;sp=EgQgAXAB</t>
        </is>
      </c>
    </row>
    <row r="16259" ht="25.5" customHeight="1">
      <c r="A16259" t="inlineStr">
        <is>
          <t>blowing leaves</t>
        </is>
      </c>
      <c r="B16259" t="inlineStr">
        <is>
          <t>How to make blowing leaves easier</t>
        </is>
      </c>
      <c r="C16259"/>
      <c r="D16259"/>
      <c r="E16259" t="inlineStr">
        <is>
          <t>https://www.youtube.com/results?search_query=How+to+make+blowing+leaves+easier&amp;sp=EgQgAXAB</t>
        </is>
      </c>
    </row>
    <row r="16260" ht="25.5" customHeight="1">
      <c r="A16260" t="inlineStr">
        <is>
          <t>blowing leaves</t>
        </is>
      </c>
      <c r="B16260" t="inlineStr">
        <is>
          <t>Energyefficient way of blowing leaves</t>
        </is>
      </c>
      <c r="C16260"/>
      <c r="D16260"/>
      <c r="E16260" t="inlineStr">
        <is>
          <t>https://www.youtube.com/results?search_query=Energyefficient+way+of+blowing+leaves&amp;sp=EgQgAXAB</t>
        </is>
      </c>
    </row>
    <row r="16261" ht="25.5" customHeight="1">
      <c r="A16261" t="inlineStr">
        <is>
          <t>blowing leaves</t>
        </is>
      </c>
      <c r="B16261" t="inlineStr">
        <is>
          <t>Professional tips on blowing leaves</t>
        </is>
      </c>
      <c r="C16261"/>
      <c r="D16261"/>
      <c r="E16261" t="inlineStr">
        <is>
          <t>https://www.youtube.com/results?search_query=Professional+tips+on+blowing+leaves&amp;sp=EgQgAXAB</t>
        </is>
      </c>
    </row>
    <row r="16262" ht="25.5" customHeight="1">
      <c r="A16262" t="inlineStr">
        <is>
          <t>blowing leaves</t>
        </is>
      </c>
      <c r="B16262" t="inlineStr">
        <is>
          <t>Guide to blowing leaves without a leaf blower</t>
        </is>
      </c>
      <c r="C16262"/>
      <c r="D16262"/>
      <c r="E16262" t="inlineStr">
        <is>
          <t>https://www.youtube.com/results?search_query=Guide+to+blowing+leaves+without+a+leaf+blower&amp;sp=EgQgAXAB</t>
        </is>
      </c>
    </row>
    <row r="16263" ht="25.5" customHeight="1">
      <c r="A16263" t="inlineStr">
        <is>
          <t>blowing leaves</t>
        </is>
      </c>
      <c r="B16263" t="inlineStr">
        <is>
          <t>How to mulch leaves with a leaf blower</t>
        </is>
      </c>
      <c r="C16263"/>
      <c r="D16263"/>
      <c r="E16263" t="inlineStr">
        <is>
          <t>https://www.youtube.com/results?search_query=How+to+mulch+leaves+with+a+leaf+blower&amp;sp=EgQgAXAB</t>
        </is>
      </c>
    </row>
    <row r="16264" ht="25.5" customHeight="1">
      <c r="A16264" t="inlineStr">
        <is>
          <t>blasting sand</t>
        </is>
      </c>
      <c r="B16264" t="inlineStr">
        <is>
          <t>How to do sand blasting for beginners</t>
        </is>
      </c>
      <c r="C16264"/>
      <c r="D16264"/>
      <c r="E16264" t="inlineStr">
        <is>
          <t>https://www.youtube.com/results?search_query=How+to+do+sand+blasting+for+beginners&amp;sp=EgQgAXAB</t>
        </is>
      </c>
    </row>
    <row r="16265" ht="25.5" customHeight="1">
      <c r="A16265" t="inlineStr">
        <is>
          <t>blasting sand</t>
        </is>
      </c>
      <c r="B16265" t="inlineStr">
        <is>
          <t>DIY tutorials on sand blasting</t>
        </is>
      </c>
      <c r="C16265"/>
      <c r="D16265"/>
      <c r="E16265" t="inlineStr">
        <is>
          <t>https://www.youtube.com/results?search_query=DIY+tutorials+on+sand+blasting&amp;sp=EgQgAXAB</t>
        </is>
      </c>
    </row>
    <row r="16266" ht="25.5" customHeight="1">
      <c r="A16266" t="inlineStr">
        <is>
          <t>blasting sand</t>
        </is>
      </c>
      <c r="B16266" t="inlineStr">
        <is>
          <t>Essential equipment for sand blasting</t>
        </is>
      </c>
      <c r="C16266"/>
      <c r="D16266"/>
      <c r="E16266" t="inlineStr">
        <is>
          <t>https://www.youtube.com/results?search_query=Essential+equipment+for+sand+blasting&amp;sp=EgQgAXAB</t>
        </is>
      </c>
    </row>
    <row r="16267" ht="25.5" customHeight="1">
      <c r="A16267" t="inlineStr">
        <is>
          <t>blasting sand</t>
        </is>
      </c>
      <c r="B16267" t="inlineStr">
        <is>
          <t>A day in the life of a sand blaster</t>
        </is>
      </c>
      <c r="C16267"/>
      <c r="D16267"/>
      <c r="E16267" t="inlineStr">
        <is>
          <t>https://www.youtube.com/results?search_query=A+day+in+the+life+of+a+sand+blaster&amp;sp=EgQgAXAB</t>
        </is>
      </c>
    </row>
    <row r="16268" ht="25.5" customHeight="1">
      <c r="A16268" t="inlineStr">
        <is>
          <t>blasting sand</t>
        </is>
      </c>
      <c r="B16268" t="inlineStr">
        <is>
          <t>Procedures and safety tips for sand blasting</t>
        </is>
      </c>
      <c r="C16268"/>
      <c r="D16268"/>
      <c r="E16268" t="inlineStr">
        <is>
          <t>https://www.youtube.com/results?search_query=Procedures+and+safety+tips+for+sand+blasting&amp;sp=EgQgAXAB</t>
        </is>
      </c>
    </row>
    <row r="16269" ht="25.5" customHeight="1">
      <c r="A16269" t="inlineStr">
        <is>
          <t>blasting sand</t>
        </is>
      </c>
      <c r="B16269" t="inlineStr">
        <is>
          <t>Quick tutorial on blasting sand</t>
        </is>
      </c>
      <c r="C16269"/>
      <c r="D16269"/>
      <c r="E16269" t="inlineStr">
        <is>
          <t>https://www.youtube.com/results?search_query=Quick+tutorial+on+blasting+sand&amp;sp=EgQgAXAB</t>
        </is>
      </c>
    </row>
    <row r="16270" ht="25.5" customHeight="1">
      <c r="A16270" t="inlineStr">
        <is>
          <t>blasting sand</t>
        </is>
      </c>
      <c r="B16270" t="inlineStr">
        <is>
          <t>Sand blasting techniques for effective results</t>
        </is>
      </c>
      <c r="C16270"/>
      <c r="D16270"/>
      <c r="E16270" t="inlineStr">
        <is>
          <t>https://www.youtube.com/results?search_query=Sand+blasting+techniques+for+effective+results&amp;sp=EgQgAXAB</t>
        </is>
      </c>
    </row>
    <row r="16271" ht="25.5" customHeight="1">
      <c r="A16271" t="inlineStr">
        <is>
          <t>blasting sand</t>
        </is>
      </c>
      <c r="B16271" t="inlineStr">
        <is>
          <t>Stepbystep guide to sand blasting</t>
        </is>
      </c>
      <c r="C16271"/>
      <c r="D16271"/>
      <c r="E16271" t="inlineStr">
        <is>
          <t>https://www.youtube.com/results?search_query=Stepbystep+guide+to+sand+blasting&amp;sp=EgQgAXAB</t>
        </is>
      </c>
    </row>
    <row r="16272" ht="25.5" customHeight="1">
      <c r="A16272" t="inlineStr">
        <is>
          <t>blasting sand</t>
        </is>
      </c>
      <c r="B16272" t="inlineStr">
        <is>
          <t>Techniques for sand blasting at home</t>
        </is>
      </c>
      <c r="C16272"/>
      <c r="D16272"/>
      <c r="E16272" t="inlineStr">
        <is>
          <t>https://www.youtube.com/results?search_query=Techniques+for+sand+blasting+at+home&amp;sp=EgQgAXAB</t>
        </is>
      </c>
    </row>
    <row r="16273" ht="25.5" customHeight="1">
      <c r="A16273" t="inlineStr">
        <is>
          <t>blasting sand</t>
        </is>
      </c>
      <c r="B16273" t="inlineStr">
        <is>
          <t>Advanced sand blasting techniques and tips</t>
        </is>
      </c>
      <c r="C16273"/>
      <c r="D16273"/>
      <c r="E16273" t="inlineStr">
        <is>
          <t>https://www.youtube.com/results?search_query=Advanced+sand+blasting+techniques+and+tips&amp;sp=EgQgAXAB</t>
        </is>
      </c>
    </row>
    <row r="16274" ht="25.5" customHeight="1">
      <c r="A16274" t="inlineStr">
        <is>
          <t>bending metal</t>
        </is>
      </c>
      <c r="B16274" t="inlineStr">
        <is>
          <t>How to bend metal for beginners</t>
        </is>
      </c>
      <c r="C16274"/>
      <c r="D16274"/>
      <c r="E16274" t="inlineStr">
        <is>
          <t>https://www.youtube.com/results?search_query=How+to+bend+metal+for+beginners&amp;sp=EgQgAXAB</t>
        </is>
      </c>
    </row>
    <row r="16275" ht="25.5" customHeight="1">
      <c r="A16275" t="inlineStr">
        <is>
          <t>bending metal</t>
        </is>
      </c>
      <c r="B16275" t="inlineStr">
        <is>
          <t>Bending metal techniques explained</t>
        </is>
      </c>
      <c r="C16275"/>
      <c r="D16275"/>
      <c r="E16275" t="inlineStr">
        <is>
          <t>https://www.youtube.com/results?search_query=Bending+metal+techniques+explained&amp;sp=EgQgAXAB</t>
        </is>
      </c>
    </row>
    <row r="16276" ht="25.5" customHeight="1">
      <c r="A16276" t="inlineStr">
        <is>
          <t>bending metal</t>
        </is>
      </c>
      <c r="B16276" t="inlineStr">
        <is>
          <t>DIY bending metal at home</t>
        </is>
      </c>
      <c r="C16276"/>
      <c r="D16276"/>
      <c r="E16276" t="inlineStr">
        <is>
          <t>https://www.youtube.com/results?search_query=DIY+bending+metal+at+home&amp;sp=EgQgAXAB</t>
        </is>
      </c>
    </row>
    <row r="16277" ht="25.5" customHeight="1">
      <c r="A16277" t="inlineStr">
        <is>
          <t>bending metal</t>
        </is>
      </c>
      <c r="B16277" t="inlineStr">
        <is>
          <t>Procedures on safely bending metal</t>
        </is>
      </c>
      <c r="C16277"/>
      <c r="D16277"/>
      <c r="E16277" t="inlineStr">
        <is>
          <t>https://www.youtube.com/results?search_query=Procedures+on+safely+bending+metal&amp;sp=EgQgAXAB</t>
        </is>
      </c>
    </row>
    <row r="16278" ht="25.5" customHeight="1">
      <c r="A16278" t="inlineStr">
        <is>
          <t>bending metal</t>
        </is>
      </c>
      <c r="B16278" t="inlineStr">
        <is>
          <t>Process of bending metal for artwork</t>
        </is>
      </c>
      <c r="C16278"/>
      <c r="D16278"/>
      <c r="E16278" t="inlineStr">
        <is>
          <t>https://www.youtube.com/results?search_query=Process+of+bending+metal+for+artwork&amp;sp=EgQgAXAB</t>
        </is>
      </c>
    </row>
    <row r="16279" ht="25.5" customHeight="1">
      <c r="A16279" t="inlineStr">
        <is>
          <t>bending metal</t>
        </is>
      </c>
      <c r="B16279" t="inlineStr">
        <is>
          <t>Industrial methods of bending metal</t>
        </is>
      </c>
      <c r="C16279"/>
      <c r="D16279"/>
      <c r="E16279" t="inlineStr">
        <is>
          <t>https://www.youtube.com/results?search_query=Industrial+methods+of+bending+metal&amp;sp=EgQgAXAB</t>
        </is>
      </c>
    </row>
    <row r="16280" ht="25.5" customHeight="1">
      <c r="A16280" t="inlineStr">
        <is>
          <t>bending metal</t>
        </is>
      </c>
      <c r="B16280" t="inlineStr">
        <is>
          <t>Bending metal with heat  tutorial</t>
        </is>
      </c>
      <c r="C16280"/>
      <c r="D16280"/>
      <c r="E16280" t="inlineStr">
        <is>
          <t>https://www.youtube.com/results?search_query=Bending+metal+with+heat++tutorial&amp;sp=EgQgAXAB</t>
        </is>
      </c>
    </row>
    <row r="16281" ht="25.5" customHeight="1">
      <c r="A16281" t="inlineStr">
        <is>
          <t>bending metal</t>
        </is>
      </c>
      <c r="B16281" t="inlineStr">
        <is>
          <t>Day in the life of a metal bender</t>
        </is>
      </c>
      <c r="C16281"/>
      <c r="D16281"/>
      <c r="E16281" t="inlineStr">
        <is>
          <t>https://www.youtube.com/results?search_query=Day+in+the+life+of+a+metal+bender&amp;sp=EgQgAXAB</t>
        </is>
      </c>
    </row>
    <row r="16282" ht="25.5" customHeight="1">
      <c r="A16282" t="inlineStr">
        <is>
          <t>bending metal</t>
        </is>
      </c>
      <c r="B16282" t="inlineStr">
        <is>
          <t>How to bend metal without any tools</t>
        </is>
      </c>
      <c r="C16282"/>
      <c r="D16282"/>
      <c r="E16282" t="inlineStr">
        <is>
          <t>https://www.youtube.com/results?search_query=How+to+bend+metal+without+any+tools&amp;sp=EgQgAXAB</t>
        </is>
      </c>
    </row>
    <row r="16283" ht="25.5" customHeight="1">
      <c r="A16283" t="inlineStr">
        <is>
          <t>bending metal</t>
        </is>
      </c>
      <c r="B16283" t="inlineStr">
        <is>
          <t>Guide to bending different types of metal</t>
        </is>
      </c>
      <c r="C16283"/>
      <c r="D16283"/>
      <c r="E16283" t="inlineStr">
        <is>
          <t>https://www.youtube.com/results?search_query=Guide+to+bending+different+types+of+metal&amp;sp=EgQgAXAB</t>
        </is>
      </c>
    </row>
    <row r="16284" ht="25.5" customHeight="1">
      <c r="A16284" t="inlineStr">
        <is>
          <t>bench pressing</t>
        </is>
      </c>
      <c r="B16284" t="inlineStr">
        <is>
          <t>How to bench press for beginners</t>
        </is>
      </c>
      <c r="C16284"/>
      <c r="D16284"/>
      <c r="E16284" t="inlineStr">
        <is>
          <t>https://www.youtube.com/results?search_query=How+to+bench+press+for+beginners&amp;sp=EgQgAXAB</t>
        </is>
      </c>
    </row>
    <row r="16285" ht="25.5" customHeight="1">
      <c r="A16285" t="inlineStr">
        <is>
          <t>bench pressing</t>
        </is>
      </c>
      <c r="B16285" t="inlineStr">
        <is>
          <t>In depth bench press tutorial</t>
        </is>
      </c>
      <c r="C16285"/>
      <c r="D16285"/>
      <c r="E16285" t="inlineStr">
        <is>
          <t>https://www.youtube.com/results?search_query=In+depth+bench+press+tutorial&amp;sp=EgQgAXAB</t>
        </is>
      </c>
    </row>
    <row r="16286" ht="25.5" customHeight="1">
      <c r="A16286" t="inlineStr">
        <is>
          <t>bench pressing</t>
        </is>
      </c>
      <c r="B16286" t="inlineStr">
        <is>
          <t>Bench press workout routines</t>
        </is>
      </c>
      <c r="C16286"/>
      <c r="D16286"/>
      <c r="E16286" t="inlineStr">
        <is>
          <t>https://www.youtube.com/results?search_query=Bench+press+workout+routines&amp;sp=EgQgAXAB</t>
        </is>
      </c>
    </row>
    <row r="16287" ht="25.5" customHeight="1">
      <c r="A16287" t="inlineStr">
        <is>
          <t>bench pressing</t>
        </is>
      </c>
      <c r="B16287" t="inlineStr">
        <is>
          <t>Day in the life of a powerlifter  bench press focus</t>
        </is>
      </c>
      <c r="C16287"/>
      <c r="D16287"/>
      <c r="E16287" t="inlineStr">
        <is>
          <t>https://www.youtube.com/results?search_query=Day+in+the+life+of+a+powerlifter++bench+press+focus&amp;sp=EgQgAXAB</t>
        </is>
      </c>
    </row>
    <row r="16288" ht="25.5" customHeight="1">
      <c r="A16288" t="inlineStr">
        <is>
          <t>bench pressing</t>
        </is>
      </c>
      <c r="B16288" t="inlineStr">
        <is>
          <t>Common mistakes when bench pressing</t>
        </is>
      </c>
      <c r="C16288"/>
      <c r="D16288"/>
      <c r="E16288" t="inlineStr">
        <is>
          <t>https://www.youtube.com/results?search_query=Common+mistakes+when+bench+pressing&amp;sp=EgQgAXAB</t>
        </is>
      </c>
    </row>
    <row r="16289" ht="25.5" customHeight="1">
      <c r="A16289" t="inlineStr">
        <is>
          <t>bench pressing</t>
        </is>
      </c>
      <c r="B16289" t="inlineStr">
        <is>
          <t>Increasing your bench press weight  tips and techniques</t>
        </is>
      </c>
      <c r="C16289"/>
      <c r="D16289"/>
      <c r="E16289" t="inlineStr">
        <is>
          <t>https://www.youtube.com/results?search_query=Increasing+your+bench+press+weight++tips+and+techniques&amp;sp=EgQgAXAB</t>
        </is>
      </c>
    </row>
    <row r="16290" ht="25.5" customHeight="1">
      <c r="A16290" t="inlineStr">
        <is>
          <t>bench pressing</t>
        </is>
      </c>
      <c r="B16290" t="inlineStr">
        <is>
          <t>Full body workout including bench press</t>
        </is>
      </c>
      <c r="C16290"/>
      <c r="D16290"/>
      <c r="E16290" t="inlineStr">
        <is>
          <t>https://www.youtube.com/results?search_query=Full+body+workout+including+bench+press&amp;sp=EgQgAXAB</t>
        </is>
      </c>
    </row>
    <row r="16291" ht="25.5" customHeight="1">
      <c r="A16291" t="inlineStr">
        <is>
          <t>bench pressing</t>
        </is>
      </c>
      <c r="B16291" t="inlineStr">
        <is>
          <t>Correct bench press form</t>
        </is>
      </c>
      <c r="C16291"/>
      <c r="D16291"/>
      <c r="E16291" t="inlineStr">
        <is>
          <t>https://www.youtube.com/results?search_query=Correct+bench+press+form&amp;sp=EgQgAXAB</t>
        </is>
      </c>
    </row>
    <row r="16292" ht="25.5" customHeight="1">
      <c r="A16292" t="inlineStr">
        <is>
          <t>bench pressing</t>
        </is>
      </c>
      <c r="B16292" t="inlineStr">
        <is>
          <t>Bench press for bodybuilding  tips and tricks</t>
        </is>
      </c>
      <c r="C16292"/>
      <c r="D16292"/>
      <c r="E16292" t="inlineStr">
        <is>
          <t>https://www.youtube.com/results?search_query=Bench+press+for+bodybuilding++tips+and+tricks&amp;sp=EgQgAXAB</t>
        </is>
      </c>
    </row>
    <row r="16293" ht="25.5" customHeight="1">
      <c r="A16293" t="inlineStr">
        <is>
          <t>bench pressing</t>
        </is>
      </c>
      <c r="B16293" t="inlineStr">
        <is>
          <t>Bench press challenges  record breaking attempts</t>
        </is>
      </c>
      <c r="C16293"/>
      <c r="D16293"/>
      <c r="E16293" t="inlineStr">
        <is>
          <t>https://www.youtube.com/results?search_query=Bench+press+challenges++record+breaking+attempts&amp;sp=EgQgAXAB</t>
        </is>
      </c>
    </row>
    <row r="16294" ht="25.5" customHeight="1">
      <c r="A16294" t="inlineStr">
        <is>
          <t>bathing dog</t>
        </is>
      </c>
      <c r="B16294" t="inlineStr">
        <is>
          <t>How to bathe a dog for the first time</t>
        </is>
      </c>
      <c r="C16294"/>
      <c r="D16294"/>
      <c r="E16294" t="inlineStr">
        <is>
          <t>https://www.youtube.com/results?search_query=How+to+bathe+a+dog+for+the+first+time&amp;sp=EgQgAXAB</t>
        </is>
      </c>
    </row>
    <row r="16295" ht="25.5" customHeight="1">
      <c r="A16295" t="inlineStr">
        <is>
          <t>bathing dog</t>
        </is>
      </c>
      <c r="B16295" t="inlineStr">
        <is>
          <t>Different ways to bathe a small dog</t>
        </is>
      </c>
      <c r="C16295"/>
      <c r="D16295"/>
      <c r="E16295" t="inlineStr">
        <is>
          <t>https://www.youtube.com/results?search_query=Different+ways+to+bathe+a+small+dog&amp;sp=EgQgAXAB</t>
        </is>
      </c>
    </row>
    <row r="16296" ht="25.5" customHeight="1">
      <c r="A16296" t="inlineStr">
        <is>
          <t>bathing dog</t>
        </is>
      </c>
      <c r="B16296" t="inlineStr">
        <is>
          <t>Bathing large dogs: tips and tricks</t>
        </is>
      </c>
      <c r="C16296"/>
      <c r="D16296"/>
      <c r="E16296" t="inlineStr">
        <is>
          <t>https://www.youtube.com/results?search_query=Bathing+large+dogs:+tips+and+tricks&amp;sp=EgQgAXAB</t>
        </is>
      </c>
    </row>
    <row r="16297" ht="25.5" customHeight="1">
      <c r="A16297" t="inlineStr">
        <is>
          <t>bathing dog</t>
        </is>
      </c>
      <c r="B16297" t="inlineStr">
        <is>
          <t>How to keep your dog calm during a bath</t>
        </is>
      </c>
      <c r="C16297"/>
      <c r="D16297"/>
      <c r="E16297" t="inlineStr">
        <is>
          <t>https://www.youtube.com/results?search_query=How+to+keep+your+dog+calm+during+a+bath&amp;sp=EgQgAXAB</t>
        </is>
      </c>
    </row>
    <row r="16298" ht="25.5" customHeight="1">
      <c r="A16298" t="inlineStr">
        <is>
          <t>bathing dog</t>
        </is>
      </c>
      <c r="B16298" t="inlineStr">
        <is>
          <t>Solutions for bathing an anxious dog</t>
        </is>
      </c>
      <c r="C16298"/>
      <c r="D16298"/>
      <c r="E16298" t="inlineStr">
        <is>
          <t>https://www.youtube.com/results?search_query=Solutions+for+bathing+an+anxious+dog&amp;sp=EgQgAXAB</t>
        </is>
      </c>
    </row>
    <row r="16299" ht="25.5" customHeight="1">
      <c r="A16299" t="inlineStr">
        <is>
          <t>bathing dog</t>
        </is>
      </c>
      <c r="B16299" t="inlineStr">
        <is>
          <t>Ideas for making dog bath time fun</t>
        </is>
      </c>
      <c r="C16299"/>
      <c r="D16299"/>
      <c r="E16299" t="inlineStr">
        <is>
          <t>https://www.youtube.com/results?search_query=Ideas+for+making+dog+bath+time+fun&amp;sp=EgQgAXAB</t>
        </is>
      </c>
    </row>
    <row r="16300" ht="25.5" customHeight="1">
      <c r="A16300" t="inlineStr">
        <is>
          <t>bathing dog</t>
        </is>
      </c>
      <c r="B16300" t="inlineStr">
        <is>
          <t>DIY dog bathing: homemade shampoo recipes</t>
        </is>
      </c>
      <c r="C16300"/>
      <c r="D16300"/>
      <c r="E16300" t="inlineStr">
        <is>
          <t>https://www.youtube.com/results?search_query=DIY+dog+bathing:+homemade+shampoo+recipes&amp;sp=EgQgAXAB</t>
        </is>
      </c>
    </row>
    <row r="16301" ht="25.5" customHeight="1">
      <c r="A16301" t="inlineStr">
        <is>
          <t>bathing dog</t>
        </is>
      </c>
      <c r="B16301" t="inlineStr">
        <is>
          <t>Day in the life of a dog groomer: bathing process</t>
        </is>
      </c>
      <c r="C16301"/>
      <c r="D16301"/>
      <c r="E16301" t="inlineStr">
        <is>
          <t>https://www.youtube.com/results?search_query=Day+in+the+life+of+a+dog+groomer:+bathing+process&amp;sp=EgQgAXAB</t>
        </is>
      </c>
    </row>
    <row r="16302" ht="25.5" customHeight="1">
      <c r="A16302" t="inlineStr">
        <is>
          <t>bathing dog</t>
        </is>
      </c>
      <c r="B16302" t="inlineStr">
        <is>
          <t>Techniques for drying a dog after a bath</t>
        </is>
      </c>
      <c r="C16302"/>
      <c r="D16302"/>
      <c r="E16302" t="inlineStr">
        <is>
          <t>https://www.youtube.com/results?search_query=Techniques+for+drying+a+dog+after+a+bath&amp;sp=EgQgAXAB</t>
        </is>
      </c>
    </row>
    <row r="16303" ht="25.5" customHeight="1">
      <c r="A16303" t="inlineStr">
        <is>
          <t>bathing dog</t>
        </is>
      </c>
      <c r="B16303" t="inlineStr">
        <is>
          <t>Tools needed for bathing a dog at home</t>
        </is>
      </c>
      <c r="C16303"/>
      <c r="D16303"/>
      <c r="E16303" t="inlineStr">
        <is>
          <t>https://www.youtube.com/results?search_query=Tools+needed+for+bathing+a+dog+at+home&amp;sp=EgQgAXAB</t>
        </is>
      </c>
    </row>
    <row r="16304" ht="25.5" customHeight="1">
      <c r="A16304" t="inlineStr">
        <is>
          <t>delivering mail</t>
        </is>
      </c>
      <c r="B16304" t="inlineStr">
        <is>
          <t>How to deliver mail efficiently</t>
        </is>
      </c>
      <c r="C16304"/>
      <c r="D16304"/>
      <c r="E16304" t="inlineStr">
        <is>
          <t>https://www.youtube.com/results?search_query=How+to+deliver+mail+efficiently&amp;sp=EgQgAXAB</t>
        </is>
      </c>
    </row>
    <row r="16305" ht="25.5" customHeight="1">
      <c r="A16305" t="inlineStr">
        <is>
          <t>delivering mail</t>
        </is>
      </c>
      <c r="B16305" t="inlineStr">
        <is>
          <t>Day in the life of a mail carrier</t>
        </is>
      </c>
      <c r="C16305"/>
      <c r="D16305"/>
      <c r="E16305" t="inlineStr">
        <is>
          <t>https://www.youtube.com/results?search_query=Day+in+the+life+of+a+mail+carrier&amp;sp=EgQgAXAB</t>
        </is>
      </c>
    </row>
    <row r="16306" ht="25.5" customHeight="1">
      <c r="A16306" t="inlineStr">
        <is>
          <t>delivering mail</t>
        </is>
      </c>
      <c r="B16306" t="inlineStr">
        <is>
          <t>Best practices for delivering mail</t>
        </is>
      </c>
      <c r="C16306"/>
      <c r="D16306"/>
      <c r="E16306" t="inlineStr">
        <is>
          <t>https://www.youtube.com/results?search_query=Best+practices+for+delivering+mail&amp;sp=EgQgAXAB</t>
        </is>
      </c>
    </row>
    <row r="16307" ht="25.5" customHeight="1">
      <c r="A16307" t="inlineStr">
        <is>
          <t>delivering mail</t>
        </is>
      </c>
      <c r="B16307" t="inlineStr">
        <is>
          <t>Process of mail delivery in urban areas</t>
        </is>
      </c>
      <c r="C16307"/>
      <c r="D16307"/>
      <c r="E16307" t="inlineStr">
        <is>
          <t>https://www.youtube.com/results?search_query=Process+of+mail+delivery+in+urban+areas&amp;sp=EgQgAXAB</t>
        </is>
      </c>
    </row>
    <row r="16308" ht="25.5" customHeight="1">
      <c r="A16308" t="inlineStr">
        <is>
          <t>delivering mail</t>
        </is>
      </c>
      <c r="B16308" t="inlineStr">
        <is>
          <t>Tips for rural mail delivery</t>
        </is>
      </c>
      <c r="C16308"/>
      <c r="D16308"/>
      <c r="E16308" t="inlineStr">
        <is>
          <t>https://www.youtube.com/results?search_query=Tips+for+rural+mail+delivery&amp;sp=EgQgAXAB</t>
        </is>
      </c>
    </row>
    <row r="16309" ht="25.5" customHeight="1">
      <c r="A16309" t="inlineStr">
        <is>
          <t>delivering mail</t>
        </is>
      </c>
      <c r="B16309" t="inlineStr">
        <is>
          <t>Safety tips for mail delivery personnel</t>
        </is>
      </c>
      <c r="C16309"/>
      <c r="D16309"/>
      <c r="E16309" t="inlineStr">
        <is>
          <t>https://www.youtube.com/results?search_query=Safety+tips+for+mail+delivery+personnel&amp;sp=EgQgAXAB</t>
        </is>
      </c>
    </row>
    <row r="16310" ht="25.5" customHeight="1">
      <c r="A16310" t="inlineStr">
        <is>
          <t>delivering mail</t>
        </is>
      </c>
      <c r="B16310" t="inlineStr">
        <is>
          <t>Mail delivering process in the postal service</t>
        </is>
      </c>
      <c r="C16310"/>
      <c r="D16310"/>
      <c r="E16310" t="inlineStr">
        <is>
          <t>https://www.youtube.com/results?search_query=Mail+delivering+process+in+the+postal+service&amp;sp=EgQgAXAB</t>
        </is>
      </c>
    </row>
    <row r="16311" ht="25.5" customHeight="1">
      <c r="A16311" t="inlineStr">
        <is>
          <t>delivering mail</t>
        </is>
      </c>
      <c r="B16311" t="inlineStr">
        <is>
          <t>How does weather impact mail delivery</t>
        </is>
      </c>
      <c r="C16311"/>
      <c r="D16311"/>
      <c r="E16311" t="inlineStr">
        <is>
          <t>https://www.youtube.com/results?search_query=How+does+weather+impact+mail+delivery&amp;sp=EgQgAXAB</t>
        </is>
      </c>
    </row>
    <row r="16312" ht="25.5" customHeight="1">
      <c r="A16312" t="inlineStr">
        <is>
          <t>delivering mail</t>
        </is>
      </c>
      <c r="B16312" t="inlineStr">
        <is>
          <t>Technology used in modern mail delivery</t>
        </is>
      </c>
      <c r="C16312"/>
      <c r="D16312"/>
      <c r="E16312" t="inlineStr">
        <is>
          <t>https://www.youtube.com/results?search_query=Technology+used+in+modern+mail+delivery&amp;sp=EgQgAXAB</t>
        </is>
      </c>
    </row>
    <row r="16313" ht="25.5" customHeight="1">
      <c r="A16313" t="inlineStr">
        <is>
          <t>delivering mail</t>
        </is>
      </c>
      <c r="B16313" t="inlineStr">
        <is>
          <t>Expert advice for new mail delivery workers</t>
        </is>
      </c>
      <c r="C16313"/>
      <c r="D16313"/>
      <c r="E16313" t="inlineStr">
        <is>
          <t>https://www.youtube.com/results?search_query=Expert+advice+for+new+mail+delivery+workers&amp;sp=EgQgAXAB</t>
        </is>
      </c>
    </row>
    <row r="16314" ht="25.5" customHeight="1">
      <c r="A16314" t="inlineStr">
        <is>
          <t>adjusting glasses</t>
        </is>
      </c>
      <c r="B16314" t="inlineStr">
        <is>
          <t>How to adjust glasses that are too tight</t>
        </is>
      </c>
      <c r="C16314"/>
      <c r="D16314"/>
      <c r="E16314" t="inlineStr">
        <is>
          <t>https://www.youtube.com/results?search_query=How+to+adjust+glasses+that+are+too+tight&amp;sp=EgQgAXAB</t>
        </is>
      </c>
    </row>
    <row r="16315" ht="25.5" customHeight="1">
      <c r="A16315" t="inlineStr">
        <is>
          <t>adjusting glasses</t>
        </is>
      </c>
      <c r="B16315" t="inlineStr">
        <is>
          <t>DIY glasses adjustment tutorial</t>
        </is>
      </c>
      <c r="C16315"/>
      <c r="D16315"/>
      <c r="E16315" t="inlineStr">
        <is>
          <t>https://www.youtube.com/results?search_query=DIY+glasses+adjustment+tutorial&amp;sp=EgQgAXAB</t>
        </is>
      </c>
    </row>
    <row r="16316" ht="25.5" customHeight="1">
      <c r="A16316" t="inlineStr">
        <is>
          <t>adjusting glasses</t>
        </is>
      </c>
      <c r="B16316" t="inlineStr">
        <is>
          <t>Day in the life of an optician adjusting glasses</t>
        </is>
      </c>
      <c r="C16316"/>
      <c r="D16316"/>
      <c r="E16316" t="inlineStr">
        <is>
          <t>https://www.youtube.com/results?search_query=Day+in+the+life+of+an+optician+adjusting+glasses&amp;sp=EgQgAXAB</t>
        </is>
      </c>
    </row>
    <row r="16317" ht="25.5" customHeight="1">
      <c r="A16317" t="inlineStr">
        <is>
          <t>adjusting glasses</t>
        </is>
      </c>
      <c r="B16317" t="inlineStr">
        <is>
          <t>How to adjust glasses frames at home</t>
        </is>
      </c>
      <c r="C16317"/>
      <c r="D16317"/>
      <c r="E16317" t="inlineStr">
        <is>
          <t>https://www.youtube.com/results?search_query=How+to+adjust+glasses+frames+at+home&amp;sp=EgQgAXAB</t>
        </is>
      </c>
    </row>
    <row r="16318" ht="25.5" customHeight="1">
      <c r="A16318" t="inlineStr">
        <is>
          <t>adjusting glasses</t>
        </is>
      </c>
      <c r="B16318" t="inlineStr">
        <is>
          <t>Optical tips: Adjusting glasses for a comfortable fit</t>
        </is>
      </c>
      <c r="C16318"/>
      <c r="D16318"/>
      <c r="E16318" t="inlineStr">
        <is>
          <t>https://www.youtube.com/results?search_query=Optical+tips:+Adjusting+glasses+for+a+comfortable+fit&amp;sp=EgQgAXAB</t>
        </is>
      </c>
    </row>
    <row r="16319" ht="25.5" customHeight="1">
      <c r="A16319" t="inlineStr">
        <is>
          <t>adjusting glasses</t>
        </is>
      </c>
      <c r="B16319" t="inlineStr">
        <is>
          <t>Quick guide on how to adjust nose pads on glasses</t>
        </is>
      </c>
      <c r="C16319"/>
      <c r="D16319"/>
      <c r="E16319" t="inlineStr">
        <is>
          <t>https://www.youtube.com/results?search_query=Quick+guide+on+how+to+adjust+nose+pads+on+glasses&amp;sp=EgQgAXAB</t>
        </is>
      </c>
    </row>
    <row r="16320" ht="25.5" customHeight="1">
      <c r="A16320" t="inlineStr">
        <is>
          <t>adjusting glasses</t>
        </is>
      </c>
      <c r="B16320" t="inlineStr">
        <is>
          <t>Adjusting glasses: Do's and Don'ts</t>
        </is>
      </c>
      <c r="C16320"/>
      <c r="D16320"/>
      <c r="E16320" t="inlineStr">
        <is>
          <t>https://www.youtube.com/results?search_query=Adjusting+glasses:+Do's+and+Don'ts&amp;sp=EgQgAXAB</t>
        </is>
      </c>
    </row>
    <row r="16321" ht="25.5" customHeight="1">
      <c r="A16321" t="inlineStr">
        <is>
          <t>adjusting glasses</t>
        </is>
      </c>
      <c r="B16321" t="inlineStr">
        <is>
          <t>Professional tips on adjusting glasses arms</t>
        </is>
      </c>
      <c r="C16321"/>
      <c r="D16321"/>
      <c r="E16321" t="inlineStr">
        <is>
          <t>https://www.youtube.com/results?search_query=Professional+tips+on+adjusting+glasses+arms&amp;sp=EgQgAXAB</t>
        </is>
      </c>
    </row>
    <row r="16322" ht="25.5" customHeight="1">
      <c r="A16322" t="inlineStr">
        <is>
          <t>adjusting glasses</t>
        </is>
      </c>
      <c r="B16322" t="inlineStr">
        <is>
          <t>Correcting eyeglasses alignment: How to</t>
        </is>
      </c>
      <c r="C16322"/>
      <c r="D16322"/>
      <c r="E16322" t="inlineStr">
        <is>
          <t>https://www.youtube.com/results?search_query=Correcting+eyeglasses+alignment:+How+to&amp;sp=EgQgAXAB</t>
        </is>
      </c>
    </row>
    <row r="16323" ht="25.5" customHeight="1">
      <c r="A16323" t="inlineStr">
        <is>
          <t>adjusting glasses</t>
        </is>
      </c>
      <c r="B16323" t="inlineStr">
        <is>
          <t>Adjusting glasses to prevent slipping: Stepbystep method</t>
        </is>
      </c>
      <c r="C16323"/>
      <c r="D16323"/>
      <c r="E16323" t="inlineStr">
        <is>
          <t>https://www.youtube.com/results?search_query=Adjusting+glasses+to+prevent+slipping:+Stepbystep+method&amp;sp=EgQgAXAB</t>
        </is>
      </c>
    </row>
    <row r="16324" ht="25.5" customHeight="1">
      <c r="A16324" t="inlineStr">
        <is>
          <t>dribbling basketball</t>
        </is>
      </c>
      <c r="B16324" t="inlineStr">
        <is>
          <t>How to dribble a basketball for beginners</t>
        </is>
      </c>
      <c r="C16324"/>
      <c r="D16324"/>
      <c r="E16324" t="inlineStr">
        <is>
          <t>https://www.youtube.com/results?search_query=How+to+dribble+a+basketball+for+beginners&amp;sp=EgQgAXAB</t>
        </is>
      </c>
    </row>
    <row r="16325" ht="25.5" customHeight="1">
      <c r="A16325" t="inlineStr">
        <is>
          <t>dribbling basketball</t>
        </is>
      </c>
      <c r="B16325" t="inlineStr">
        <is>
          <t>Basketball dribbling training exercises</t>
        </is>
      </c>
      <c r="C16325"/>
      <c r="D16325"/>
      <c r="E16325" t="inlineStr">
        <is>
          <t>https://www.youtube.com/results?search_query=Basketball+dribbling+training+exercises&amp;sp=EgQgAXAB</t>
        </is>
      </c>
    </row>
    <row r="16326" ht="25.5" customHeight="1">
      <c r="A16326" t="inlineStr">
        <is>
          <t>dribbling basketball</t>
        </is>
      </c>
      <c r="B16326" t="inlineStr">
        <is>
          <t>NBA player's guide to effective basketball dribbling</t>
        </is>
      </c>
      <c r="C16326"/>
      <c r="D16326"/>
      <c r="E16326" t="inlineStr">
        <is>
          <t>https://www.youtube.com/results?search_query=NBA+player's+guide+to+effective+basketball+dribbling&amp;sp=EgQgAXAB</t>
        </is>
      </c>
    </row>
    <row r="16327" ht="25.5" customHeight="1">
      <c r="A16327" t="inlineStr">
        <is>
          <t>dribbling basketball</t>
        </is>
      </c>
      <c r="B16327" t="inlineStr">
        <is>
          <t>Day in the life of a professional basketball player focusing on dribbling</t>
        </is>
      </c>
      <c r="C16327"/>
      <c r="D16327"/>
      <c r="E16327" t="inlineStr">
        <is>
          <t>https://www.youtube.com/results?search_query=Day+in+the+life+of+a+professional+basketball+player+focusing+on+dribbling&amp;sp=EgQgAXAB</t>
        </is>
      </c>
    </row>
    <row r="16328" ht="25.5" customHeight="1">
      <c r="A16328" t="inlineStr">
        <is>
          <t>dribbling basketball</t>
        </is>
      </c>
      <c r="B16328" t="inlineStr">
        <is>
          <t>Basketball dribbling techniques tutorial</t>
        </is>
      </c>
      <c r="C16328"/>
      <c r="D16328"/>
      <c r="E16328" t="inlineStr">
        <is>
          <t>https://www.youtube.com/results?search_query=Basketball+dribbling+techniques+tutorial&amp;sp=EgQgAXAB</t>
        </is>
      </c>
    </row>
    <row r="16329" ht="25.5" customHeight="1">
      <c r="A16329" t="inlineStr">
        <is>
          <t>dribbling basketball</t>
        </is>
      </c>
      <c r="B16329" t="inlineStr">
        <is>
          <t>Improving basketball dribbling skills video guide</t>
        </is>
      </c>
      <c r="C16329"/>
      <c r="D16329"/>
      <c r="E16329" t="inlineStr">
        <is>
          <t>https://www.youtube.com/results?search_query=Improving+basketball+dribbling+skills+video+guide&amp;sp=EgQgAXAB</t>
        </is>
      </c>
    </row>
    <row r="16330" ht="25.5" customHeight="1">
      <c r="A16330" t="inlineStr">
        <is>
          <t>dribbling basketball</t>
        </is>
      </c>
      <c r="B16330" t="inlineStr">
        <is>
          <t>Basketball dribbling drills at home</t>
        </is>
      </c>
      <c r="C16330"/>
      <c r="D16330"/>
      <c r="E16330" t="inlineStr">
        <is>
          <t>https://www.youtube.com/results?search_query=Basketball+dribbling+drills+at+home&amp;sp=EgQgAXAB</t>
        </is>
      </c>
    </row>
    <row r="16331" ht="25.5" customHeight="1">
      <c r="A16331" t="inlineStr">
        <is>
          <t>dribbling basketball</t>
        </is>
      </c>
      <c r="B16331" t="inlineStr">
        <is>
          <t>Advanced basketball dribbling training</t>
        </is>
      </c>
      <c r="C16331"/>
      <c r="D16331"/>
      <c r="E16331" t="inlineStr">
        <is>
          <t>https://www.youtube.com/results?search_query=Advanced+basketball+dribbling+training&amp;sp=EgQgAXAB</t>
        </is>
      </c>
    </row>
    <row r="16332" ht="25.5" customHeight="1">
      <c r="A16332" t="inlineStr">
        <is>
          <t>dribbling basketball</t>
        </is>
      </c>
      <c r="B16332" t="inlineStr">
        <is>
          <t>Basketball dribbling tips from professional coaches</t>
        </is>
      </c>
      <c r="C16332"/>
      <c r="D16332"/>
      <c r="E16332" t="inlineStr">
        <is>
          <t>https://www.youtube.com/results?search_query=Basketball+dribbling+tips+from+professional+coaches&amp;sp=EgQgAXAB</t>
        </is>
      </c>
    </row>
    <row r="16333" ht="25.5" customHeight="1">
      <c r="A16333" t="inlineStr">
        <is>
          <t>dribbling basketball</t>
        </is>
      </c>
      <c r="B16333" t="inlineStr">
        <is>
          <t>Oneonone basketball dribbling lessons</t>
        </is>
      </c>
      <c r="C16333"/>
      <c r="D16333"/>
      <c r="E16333" t="inlineStr">
        <is>
          <t>https://www.youtube.com/results?search_query=Oneonone+basketball+dribbling+lessons&amp;sp=EgQgAXAB</t>
        </is>
      </c>
    </row>
    <row r="16334" ht="25.5" customHeight="1">
      <c r="A16334" t="inlineStr">
        <is>
          <t>applying cream</t>
        </is>
      </c>
      <c r="B16334" t="inlineStr">
        <is>
          <t>How to properly apply face cream</t>
        </is>
      </c>
      <c r="C16334"/>
      <c r="D16334"/>
      <c r="E16334" t="inlineStr">
        <is>
          <t>https://www.youtube.com/results?search_query=How+to+properly+apply+face+cream&amp;sp=EgQgAXAB</t>
        </is>
      </c>
    </row>
    <row r="16335" ht="25.5" customHeight="1">
      <c r="A16335" t="inlineStr">
        <is>
          <t>applying cream</t>
        </is>
      </c>
      <c r="B16335" t="inlineStr">
        <is>
          <t>Best techniques for applying body cream</t>
        </is>
      </c>
      <c r="C16335"/>
      <c r="D16335"/>
      <c r="E16335" t="inlineStr">
        <is>
          <t>https://www.youtube.com/results?search_query=Best+techniques+for+applying+body+cream&amp;sp=EgQgAXAB</t>
        </is>
      </c>
    </row>
    <row r="16336" ht="25.5" customHeight="1">
      <c r="A16336" t="inlineStr">
        <is>
          <t>applying cream</t>
        </is>
      </c>
      <c r="B16336" t="inlineStr">
        <is>
          <t>Applying day cream vs night cream</t>
        </is>
      </c>
      <c r="C16336"/>
      <c r="D16336"/>
      <c r="E16336" t="inlineStr">
        <is>
          <t>https://www.youtube.com/results?search_query=Applying+day+cream+vs+night+cream&amp;sp=EgQgAXAB</t>
        </is>
      </c>
    </row>
    <row r="16337" ht="25.5" customHeight="1">
      <c r="A16337" t="inlineStr">
        <is>
          <t>applying cream</t>
        </is>
      </c>
      <c r="B16337" t="inlineStr">
        <is>
          <t>Day in the life of a cosmetologist: applying wellrated creams</t>
        </is>
      </c>
      <c r="C16337"/>
      <c r="D16337"/>
      <c r="E16337" t="inlineStr">
        <is>
          <t>https://www.youtube.com/results?search_query=Day+in+the+life+of+a+cosmetologist:+applying+wellrated+creams&amp;sp=EgQgAXAB</t>
        </is>
      </c>
    </row>
    <row r="16338" ht="25.5" customHeight="1">
      <c r="A16338" t="inlineStr">
        <is>
          <t>applying cream</t>
        </is>
      </c>
      <c r="B16338" t="inlineStr">
        <is>
          <t>Applying antiaging cream for optimal results</t>
        </is>
      </c>
      <c r="C16338"/>
      <c r="D16338"/>
      <c r="E16338" t="inlineStr">
        <is>
          <t>https://www.youtube.com/results?search_query=Applying+antiaging+cream+for+optimal+results&amp;sp=EgQgAXAB</t>
        </is>
      </c>
    </row>
    <row r="16339" ht="25.5" customHeight="1">
      <c r="A16339" t="inlineStr">
        <is>
          <t>applying cream</t>
        </is>
      </c>
      <c r="B16339" t="inlineStr">
        <is>
          <t>How to apply cream to face for dry skin</t>
        </is>
      </c>
      <c r="C16339"/>
      <c r="D16339"/>
      <c r="E16339" t="inlineStr">
        <is>
          <t>https://www.youtube.com/results?search_query=How+to+apply+cream+to+face+for+dry+skin&amp;sp=EgQgAXAB</t>
        </is>
      </c>
    </row>
    <row r="16340" ht="25.5" customHeight="1">
      <c r="A16340" t="inlineStr">
        <is>
          <t>applying cream</t>
        </is>
      </c>
      <c r="B16340" t="inlineStr">
        <is>
          <t>How to apply retinol cream correctly</t>
        </is>
      </c>
      <c r="C16340"/>
      <c r="D16340"/>
      <c r="E16340" t="inlineStr">
        <is>
          <t>https://www.youtube.com/results?search_query=How+to+apply+retinol+cream+correctly&amp;sp=EgQgAXAB</t>
        </is>
      </c>
    </row>
    <row r="16341" ht="25.5" customHeight="1">
      <c r="A16341" t="inlineStr">
        <is>
          <t>applying cream</t>
        </is>
      </c>
      <c r="B16341" t="inlineStr">
        <is>
          <t>Applying BB cream for a flawless look</t>
        </is>
      </c>
      <c r="C16341"/>
      <c r="D16341"/>
      <c r="E16341" t="inlineStr">
        <is>
          <t>https://www.youtube.com/results?search_query=Applying+BB+cream+for+a+flawless+look&amp;sp=EgQgAXAB</t>
        </is>
      </c>
    </row>
    <row r="16342" ht="25.5" customHeight="1">
      <c r="A16342" t="inlineStr">
        <is>
          <t>applying cream</t>
        </is>
      </c>
      <c r="B16342" t="inlineStr">
        <is>
          <t>Proper way to apply eye cream</t>
        </is>
      </c>
      <c r="C16342"/>
      <c r="D16342"/>
      <c r="E16342" t="inlineStr">
        <is>
          <t>https://www.youtube.com/results?search_query=Proper+way+to+apply+eye+cream&amp;sp=EgQgAXAB</t>
        </is>
      </c>
    </row>
    <row r="16343" ht="25.5" customHeight="1">
      <c r="A16343" t="inlineStr">
        <is>
          <t>applying cream</t>
        </is>
      </c>
      <c r="B16343" t="inlineStr">
        <is>
          <t>How to apply the cream for sun protection</t>
        </is>
      </c>
      <c r="C16343"/>
      <c r="D16343"/>
      <c r="E16343" t="inlineStr">
        <is>
          <t>https://www.youtube.com/results?search_query=How+to+apply+the+cream+for+sun+protection&amp;sp=EgQgAXAB</t>
        </is>
      </c>
    </row>
    <row r="16344" ht="25.5" customHeight="1">
      <c r="A16344" t="inlineStr">
        <is>
          <t>arguing</t>
        </is>
      </c>
      <c r="B16344" t="inlineStr">
        <is>
          <t>How to argue effectively without losing temper</t>
        </is>
      </c>
      <c r="C16344"/>
      <c r="D16344"/>
      <c r="E16344" t="inlineStr">
        <is>
          <t>https://www.youtube.com/results?search_query=How+to+argue+effectively+without+losing+temper&amp;sp=EgQgAXAB</t>
        </is>
      </c>
    </row>
    <row r="16345" ht="25.5" customHeight="1">
      <c r="A16345" t="inlineStr">
        <is>
          <t>arguing</t>
        </is>
      </c>
      <c r="B16345" t="inlineStr">
        <is>
          <t>Strategies to win arguments every time</t>
        </is>
      </c>
      <c r="C16345"/>
      <c r="D16345"/>
      <c r="E16345" t="inlineStr">
        <is>
          <t>https://www.youtube.com/results?search_query=Strategies+to+win+arguments+every+time&amp;sp=EgQgAXAB</t>
        </is>
      </c>
    </row>
    <row r="16346" ht="25.5" customHeight="1">
      <c r="A16346" t="inlineStr">
        <is>
          <t>arguing</t>
        </is>
      </c>
      <c r="B16346" t="inlineStr">
        <is>
          <t>Day in the life of a debate student</t>
        </is>
      </c>
      <c r="C16346"/>
      <c r="D16346"/>
      <c r="E16346" t="inlineStr">
        <is>
          <t>https://www.youtube.com/results?search_query=Day+in+the+life+of+a+debate+student&amp;sp=EgQgAXAB</t>
        </is>
      </c>
    </row>
    <row r="16347" ht="25.5" customHeight="1">
      <c r="A16347" t="inlineStr">
        <is>
          <t>arguing</t>
        </is>
      </c>
      <c r="B16347" t="inlineStr">
        <is>
          <t>Top 10 epic movie arguments in cinematic history</t>
        </is>
      </c>
      <c r="C16347"/>
      <c r="D16347"/>
      <c r="E16347" t="inlineStr">
        <is>
          <t>https://www.youtube.com/results?search_query=Top+10+epic+movie+arguments+in+cinematic+history&amp;sp=EgQgAXAB</t>
        </is>
      </c>
    </row>
    <row r="16348" ht="25.5" customHeight="1">
      <c r="A16348" t="inlineStr">
        <is>
          <t>arguing</t>
        </is>
      </c>
      <c r="B16348" t="inlineStr">
        <is>
          <t>Methods to construct a compelling argument</t>
        </is>
      </c>
      <c r="C16348"/>
      <c r="D16348"/>
      <c r="E16348" t="inlineStr">
        <is>
          <t>https://www.youtube.com/results?search_query=Methods+to+construct+a+compelling+argument&amp;sp=EgQgAXAB</t>
        </is>
      </c>
    </row>
    <row r="16349" ht="25.5" customHeight="1">
      <c r="A16349" t="inlineStr">
        <is>
          <t>arguing</t>
        </is>
      </c>
      <c r="B16349" t="inlineStr">
        <is>
          <t>Scientific ways to argue better in relationships</t>
        </is>
      </c>
      <c r="C16349"/>
      <c r="D16349"/>
      <c r="E16349" t="inlineStr">
        <is>
          <t>https://www.youtube.com/results?search_query=Scientific+ways+to+argue+better+in+relationships&amp;sp=EgQgAXAB</t>
        </is>
      </c>
    </row>
    <row r="16350" ht="25.5" customHeight="1">
      <c r="A16350" t="inlineStr">
        <is>
          <t>arguing</t>
        </is>
      </c>
      <c r="B16350" t="inlineStr">
        <is>
          <t>How to avoid arguments in a marriage</t>
        </is>
      </c>
      <c r="C16350"/>
      <c r="D16350"/>
      <c r="E16350" t="inlineStr">
        <is>
          <t>https://www.youtube.com/results?search_query=How+to+avoid+arguments+in+a+marriage&amp;sp=EgQgAXAB</t>
        </is>
      </c>
    </row>
    <row r="16351" ht="25.5" customHeight="1">
      <c r="A16351" t="inlineStr">
        <is>
          <t>arguing</t>
        </is>
      </c>
      <c r="B16351" t="inlineStr">
        <is>
          <t>Real life videos of people resolving arguments peacefully</t>
        </is>
      </c>
      <c r="C16351"/>
      <c r="D16351"/>
      <c r="E16351" t="inlineStr">
        <is>
          <t>https://www.youtube.com/results?search_query=Real+life+videos+of+people+resolving+arguments+peacefully&amp;sp=EgQgAXAB</t>
        </is>
      </c>
    </row>
    <row r="16352" ht="25.5" customHeight="1">
      <c r="A16352" t="inlineStr">
        <is>
          <t>arguing</t>
        </is>
      </c>
      <c r="B16352" t="inlineStr">
        <is>
          <t>How to argue with respect at the workplace</t>
        </is>
      </c>
      <c r="C16352"/>
      <c r="D16352"/>
      <c r="E16352" t="inlineStr">
        <is>
          <t>https://www.youtube.com/results?search_query=How+to+argue+with+respect+at+the+workplace&amp;sp=EgQgAXAB</t>
        </is>
      </c>
    </row>
    <row r="16353" ht="25.5" customHeight="1">
      <c r="A16353" t="inlineStr">
        <is>
          <t>arguing</t>
        </is>
      </c>
      <c r="B16353" t="inlineStr">
        <is>
          <t>Arguing techniques used by lawyers in court</t>
        </is>
      </c>
      <c r="C16353"/>
      <c r="D16353"/>
      <c r="E16353" t="inlineStr">
        <is>
          <t>https://www.youtube.com/results?search_query=Arguing+techniques+used+by+lawyers+in+court&amp;sp=EgQgAXAB</t>
        </is>
      </c>
    </row>
    <row r="16354" ht="25.5" customHeight="1">
      <c r="A16354" t="inlineStr">
        <is>
          <t>archaeological excavation</t>
        </is>
      </c>
      <c r="B16354" t="inlineStr">
        <is>
          <t>How to conduct an archaeological excavation</t>
        </is>
      </c>
      <c r="C16354"/>
      <c r="D16354"/>
      <c r="E16354" t="inlineStr">
        <is>
          <t>https://www.youtube.com/results?search_query=How+to+conduct+an+archaeological+excavation&amp;sp=EgQgAXAB</t>
        </is>
      </c>
    </row>
    <row r="16355" ht="25.5" customHeight="1">
      <c r="A16355" t="inlineStr">
        <is>
          <t>archaeological excavation</t>
        </is>
      </c>
      <c r="B16355" t="inlineStr">
        <is>
          <t>Day in the life of an archaeology dig</t>
        </is>
      </c>
      <c r="C16355"/>
      <c r="D16355"/>
      <c r="E16355" t="inlineStr">
        <is>
          <t>https://www.youtube.com/results?search_query=Day+in+the+life+of+an+archaeology+dig&amp;sp=EgQgAXAB</t>
        </is>
      </c>
    </row>
    <row r="16356" ht="25.5" customHeight="1">
      <c r="A16356" t="inlineStr">
        <is>
          <t>archaeological excavation</t>
        </is>
      </c>
      <c r="B16356" t="inlineStr">
        <is>
          <t>Archaeological excavation techniques</t>
        </is>
      </c>
      <c r="C16356"/>
      <c r="D16356"/>
      <c r="E16356" t="inlineStr">
        <is>
          <t>https://www.youtube.com/results?search_query=Archaeological+excavation+techniques&amp;sp=EgQgAXAB</t>
        </is>
      </c>
    </row>
    <row r="16357" ht="25.5" customHeight="1">
      <c r="A16357" t="inlineStr">
        <is>
          <t>archaeological excavation</t>
        </is>
      </c>
      <c r="B16357" t="inlineStr">
        <is>
          <t>Archaeological excavation process step by step</t>
        </is>
      </c>
      <c r="C16357"/>
      <c r="D16357"/>
      <c r="E16357" t="inlineStr">
        <is>
          <t>https://www.youtube.com/results?search_query=Archaeological+excavation+process+step+by+step&amp;sp=EgQgAXAB</t>
        </is>
      </c>
    </row>
    <row r="16358" ht="25.5" customHeight="1">
      <c r="A16358" t="inlineStr">
        <is>
          <t>archaeological excavation</t>
        </is>
      </c>
      <c r="B16358" t="inlineStr">
        <is>
          <t>Realtime archaeological excavation</t>
        </is>
      </c>
      <c r="C16358"/>
      <c r="D16358"/>
      <c r="E16358" t="inlineStr">
        <is>
          <t>https://www.youtube.com/results?search_query=Realtime+archaeological+excavation&amp;sp=EgQgAXAB</t>
        </is>
      </c>
    </row>
    <row r="16359" ht="25.5" customHeight="1">
      <c r="A16359" t="inlineStr">
        <is>
          <t>archaeological excavation</t>
        </is>
      </c>
      <c r="B16359" t="inlineStr">
        <is>
          <t>Archaeological excavation documentary</t>
        </is>
      </c>
      <c r="C16359"/>
      <c r="D16359"/>
      <c r="E16359" t="inlineStr">
        <is>
          <t>https://www.youtube.com/results?search_query=Archaeological+excavation+documentary&amp;sp=EgQgAXAB</t>
        </is>
      </c>
    </row>
    <row r="16360" ht="25.5" customHeight="1">
      <c r="A16360" t="inlineStr">
        <is>
          <t>archaeological excavation</t>
        </is>
      </c>
      <c r="B16360" t="inlineStr">
        <is>
          <t>Professional archaeologist excavation</t>
        </is>
      </c>
      <c r="C16360"/>
      <c r="D16360"/>
      <c r="E16360" t="inlineStr">
        <is>
          <t>https://www.youtube.com/results?search_query=Professional+archaeologist+excavation&amp;sp=EgQgAXAB</t>
        </is>
      </c>
    </row>
    <row r="16361" ht="25.5" customHeight="1">
      <c r="A16361" t="inlineStr">
        <is>
          <t>archaeological excavation</t>
        </is>
      </c>
      <c r="B16361" t="inlineStr">
        <is>
          <t>What tools are used in an archaeological excavation</t>
        </is>
      </c>
      <c r="C16361"/>
      <c r="D16361"/>
      <c r="E16361" t="inlineStr">
        <is>
          <t>https://www.youtube.com/results?search_query=What+tools+are+used+in+an+archaeological+excavation&amp;sp=EgQgAXAB</t>
        </is>
      </c>
    </row>
    <row r="16362" ht="25.5" customHeight="1">
      <c r="A16362" t="inlineStr">
        <is>
          <t>archaeological excavation</t>
        </is>
      </c>
      <c r="B16362" t="inlineStr">
        <is>
          <t>Archaeological excavation methods and strategies</t>
        </is>
      </c>
      <c r="C16362"/>
      <c r="D16362"/>
      <c r="E16362" t="inlineStr">
        <is>
          <t>https://www.youtube.com/results?search_query=Archaeological+excavation+methods+and+strategies&amp;sp=EgQgAXAB</t>
        </is>
      </c>
    </row>
    <row r="16363" ht="25.5" customHeight="1">
      <c r="A16363" t="inlineStr">
        <is>
          <t>archaeological excavation</t>
        </is>
      </c>
      <c r="B16363" t="inlineStr">
        <is>
          <t>Introductory guide to archaeological excavation</t>
        </is>
      </c>
      <c r="C16363"/>
      <c r="D16363"/>
      <c r="E16363" t="inlineStr">
        <is>
          <t>https://www.youtube.com/results?search_query=Introductory+guide+to+archaeological+excavation&amp;sp=EgQgAXAB</t>
        </is>
      </c>
    </row>
    <row r="16364" ht="25.5" customHeight="1">
      <c r="A16364" t="inlineStr">
        <is>
          <t>assembling bicycle</t>
        </is>
      </c>
      <c r="B16364" t="inlineStr">
        <is>
          <t>How to assemble a bicycle for beginners</t>
        </is>
      </c>
      <c r="C16364"/>
      <c r="D16364"/>
      <c r="E16364" t="inlineStr">
        <is>
          <t>https://www.youtube.com/results?search_query=How+to+assemble+a+bicycle+for+beginners&amp;sp=EgQgAXAB</t>
        </is>
      </c>
    </row>
    <row r="16365" ht="25.5" customHeight="1">
      <c r="A16365" t="inlineStr">
        <is>
          <t>assembling bicycle</t>
        </is>
      </c>
      <c r="B16365" t="inlineStr">
        <is>
          <t>Bike assembly tutorial</t>
        </is>
      </c>
      <c r="C16365"/>
      <c r="D16365"/>
      <c r="E16365" t="inlineStr">
        <is>
          <t>https://www.youtube.com/results?search_query=Bike+assembly+tutorial&amp;sp=EgQgAXAB</t>
        </is>
      </c>
    </row>
    <row r="16366" ht="25.5" customHeight="1">
      <c r="A16366" t="inlineStr">
        <is>
          <t>assembling bicycle</t>
        </is>
      </c>
      <c r="B16366" t="inlineStr">
        <is>
          <t>Step by step guide: assembling a new bike</t>
        </is>
      </c>
      <c r="C16366"/>
      <c r="D16366"/>
      <c r="E16366" t="inlineStr">
        <is>
          <t>https://www.youtube.com/results?search_query=Step+by+step+guide:+assembling+a+new+bike&amp;sp=EgQgAXAB</t>
        </is>
      </c>
    </row>
    <row r="16367" ht="25.5" customHeight="1">
      <c r="A16367" t="inlineStr">
        <is>
          <t>assembling bicycle</t>
        </is>
      </c>
      <c r="B16367" t="inlineStr">
        <is>
          <t>Complete guide to assembling a mountain bike</t>
        </is>
      </c>
      <c r="C16367"/>
      <c r="D16367"/>
      <c r="E16367" t="inlineStr">
        <is>
          <t>https://www.youtube.com/results?search_query=Complete+guide+to+assembling+a+mountain+bike&amp;sp=EgQgAXAB</t>
        </is>
      </c>
    </row>
    <row r="16368" ht="25.5" customHeight="1">
      <c r="A16368" t="inlineStr">
        <is>
          <t>assembling bicycle</t>
        </is>
      </c>
      <c r="B16368" t="inlineStr">
        <is>
          <t>Day in the life of a professional bike assembler</t>
        </is>
      </c>
      <c r="C16368"/>
      <c r="D16368"/>
      <c r="E16368" t="inlineStr">
        <is>
          <t>https://www.youtube.com/results?search_query=Day+in+the+life+of+a+professional+bike+assembler&amp;sp=EgQgAXAB</t>
        </is>
      </c>
    </row>
    <row r="16369" ht="25.5" customHeight="1">
      <c r="A16369" t="inlineStr">
        <is>
          <t>assembling bicycle</t>
        </is>
      </c>
      <c r="B16369" t="inlineStr">
        <is>
          <t>How to install gears on a bicycle</t>
        </is>
      </c>
      <c r="C16369"/>
      <c r="D16369"/>
      <c r="E16369" t="inlineStr">
        <is>
          <t>https://www.youtube.com/results?search_query=How+to+install+gears+on+a+bicycle&amp;sp=EgQgAXAB</t>
        </is>
      </c>
    </row>
    <row r="16370" ht="25.5" customHeight="1">
      <c r="A16370" t="inlineStr">
        <is>
          <t>assembling bicycle</t>
        </is>
      </c>
      <c r="B16370" t="inlineStr">
        <is>
          <t>Mounting a bike wheel tutorial</t>
        </is>
      </c>
      <c r="C16370"/>
      <c r="D16370"/>
      <c r="E16370" t="inlineStr">
        <is>
          <t>https://www.youtube.com/results?search_query=Mounting+a+bike+wheel+tutorial&amp;sp=EgQgAXAB</t>
        </is>
      </c>
    </row>
    <row r="16371" ht="25.5" customHeight="1">
      <c r="A16371" t="inlineStr">
        <is>
          <t>assembling bicycle</t>
        </is>
      </c>
      <c r="B16371" t="inlineStr">
        <is>
          <t>How to put together a bicycle from scratch</t>
        </is>
      </c>
      <c r="C16371"/>
      <c r="D16371"/>
      <c r="E16371" t="inlineStr">
        <is>
          <t>https://www.youtube.com/results?search_query=How+to+put+together+a+bicycle+from+scratch&amp;sp=EgQgAXAB</t>
        </is>
      </c>
    </row>
    <row r="16372" ht="25.5" customHeight="1">
      <c r="A16372" t="inlineStr">
        <is>
          <t>assembling bicycle</t>
        </is>
      </c>
      <c r="B16372" t="inlineStr">
        <is>
          <t>Tips and tricks for seamless bike assembly</t>
        </is>
      </c>
      <c r="C16372"/>
      <c r="D16372"/>
      <c r="E16372" t="inlineStr">
        <is>
          <t>https://www.youtube.com/results?search_query=Tips+and+tricks+for+seamless+bike+assembly&amp;sp=EgQgAXAB</t>
        </is>
      </c>
    </row>
    <row r="16373" ht="25.5" customHeight="1">
      <c r="A16373" t="inlineStr">
        <is>
          <t>assembling bicycle</t>
        </is>
      </c>
      <c r="B16373" t="inlineStr">
        <is>
          <t>DIY Bike assembly: how to set up your own bicycle</t>
        </is>
      </c>
      <c r="C16373"/>
      <c r="D16373"/>
      <c r="E16373" t="inlineStr">
        <is>
          <t>https://www.youtube.com/results?search_query=DIY+Bike+assembly:+how+to+set+up+your+own+bicycle&amp;sp=EgQgAXAB</t>
        </is>
      </c>
    </row>
    <row r="16374" ht="25.5" customHeight="1">
      <c r="A16374" t="inlineStr">
        <is>
          <t>battle rope training</t>
        </is>
      </c>
      <c r="B16374" t="inlineStr">
        <is>
          <t>How to do battle rope training for beginners</t>
        </is>
      </c>
      <c r="C16374"/>
      <c r="D16374"/>
      <c r="E16374" t="inlineStr">
        <is>
          <t>https://www.youtube.com/results?search_query=How+to+do+battle+rope+training+for+beginners&amp;sp=EgQgAXAB</t>
        </is>
      </c>
    </row>
    <row r="16375" ht="25.5" customHeight="1">
      <c r="A16375" t="inlineStr">
        <is>
          <t>battle rope training</t>
        </is>
      </c>
      <c r="B16375" t="inlineStr">
        <is>
          <t>Battle rope workout routines for strength</t>
        </is>
      </c>
      <c r="C16375"/>
      <c r="D16375"/>
      <c r="E16375" t="inlineStr">
        <is>
          <t>https://www.youtube.com/results?search_query=Battle+rope+workout+routines+for+strength&amp;sp=EgQgAXAB</t>
        </is>
      </c>
    </row>
    <row r="16376" ht="25.5" customHeight="1">
      <c r="A16376" t="inlineStr">
        <is>
          <t>battle rope training</t>
        </is>
      </c>
      <c r="B16376" t="inlineStr">
        <is>
          <t>Intense battle rope exercises for fat loss</t>
        </is>
      </c>
      <c r="C16376"/>
      <c r="D16376"/>
      <c r="E16376" t="inlineStr">
        <is>
          <t>https://www.youtube.com/results?search_query=Intense+battle+rope+exercises+for+fat+loss&amp;sp=EgQgAXAB</t>
        </is>
      </c>
    </row>
    <row r="16377" ht="25.5" customHeight="1">
      <c r="A16377" t="inlineStr">
        <is>
          <t>battle rope training</t>
        </is>
      </c>
      <c r="B16377" t="inlineStr">
        <is>
          <t>Day in the life of a fitness trainer: Battle rope sessions</t>
        </is>
      </c>
      <c r="C16377"/>
      <c r="D16377"/>
      <c r="E16377" t="inlineStr">
        <is>
          <t>https://www.youtube.com/results?search_query=Day+in+the+life+of+a+fitness+trainer:+Battle+rope+sessions&amp;sp=EgQgAXAB</t>
        </is>
      </c>
    </row>
    <row r="16378" ht="25.5" customHeight="1">
      <c r="A16378" t="inlineStr">
        <is>
          <t>battle rope training</t>
        </is>
      </c>
      <c r="B16378" t="inlineStr">
        <is>
          <t>Battle rope techniques for advanced users</t>
        </is>
      </c>
      <c r="C16378"/>
      <c r="D16378"/>
      <c r="E16378" t="inlineStr">
        <is>
          <t>https://www.youtube.com/results?search_query=Battle+rope+techniques+for+advanced+users&amp;sp=EgQgAXAB</t>
        </is>
      </c>
    </row>
    <row r="16379" ht="25.5" customHeight="1">
      <c r="A16379" t="inlineStr">
        <is>
          <t>battle rope training</t>
        </is>
      </c>
      <c r="B16379" t="inlineStr">
        <is>
          <t>Do's and Don'ts of battle rope training</t>
        </is>
      </c>
      <c r="C16379"/>
      <c r="D16379"/>
      <c r="E16379" t="inlineStr">
        <is>
          <t>https://www.youtube.com/results?search_query=Do's+and+Don'ts+of+battle+rope+training&amp;sp=EgQgAXAB</t>
        </is>
      </c>
    </row>
    <row r="16380" ht="25.5" customHeight="1">
      <c r="A16380" t="inlineStr">
        <is>
          <t>battle rope training</t>
        </is>
      </c>
      <c r="B16380" t="inlineStr">
        <is>
          <t>30minute battle rope workout</t>
        </is>
      </c>
      <c r="C16380"/>
      <c r="D16380"/>
      <c r="E16380" t="inlineStr">
        <is>
          <t>https://www.youtube.com/results?search_query=30minute+battle+rope+workout&amp;sp=EgQgAXAB</t>
        </is>
      </c>
    </row>
    <row r="16381" ht="25.5" customHeight="1">
      <c r="A16381" t="inlineStr">
        <is>
          <t>battle rope training</t>
        </is>
      </c>
      <c r="B16381" t="inlineStr">
        <is>
          <t>Improving cardio with battle rope exercises</t>
        </is>
      </c>
      <c r="C16381"/>
      <c r="D16381"/>
      <c r="E16381" t="inlineStr">
        <is>
          <t>https://www.youtube.com/results?search_query=Improving+cardio+with+battle+rope+exercises&amp;sp=EgQgAXAB</t>
        </is>
      </c>
    </row>
    <row r="16382" ht="25.5" customHeight="1">
      <c r="A16382" t="inlineStr">
        <is>
          <t>battle rope training</t>
        </is>
      </c>
      <c r="B16382" t="inlineStr">
        <is>
          <t>Upper body battle rope training techniques</t>
        </is>
      </c>
      <c r="C16382"/>
      <c r="D16382"/>
      <c r="E16382" t="inlineStr">
        <is>
          <t>https://www.youtube.com/results?search_query=Upper+body+battle+rope+training+techniques&amp;sp=EgQgAXAB</t>
        </is>
      </c>
    </row>
    <row r="16383" ht="25.5" customHeight="1">
      <c r="A16383" t="inlineStr">
        <is>
          <t>battle rope training</t>
        </is>
      </c>
      <c r="B16383" t="inlineStr">
        <is>
          <t>Battle rope training at home for beginners</t>
        </is>
      </c>
      <c r="C16383"/>
      <c r="D16383"/>
      <c r="E16383" t="inlineStr">
        <is>
          <t>https://www.youtube.com/results?search_query=Battle+rope+training+at+home+for+beginners&amp;sp=EgQgAXAB</t>
        </is>
      </c>
    </row>
    <row r="16384" ht="25.5" customHeight="1">
      <c r="A16384" t="inlineStr">
        <is>
          <t>bodysurfing</t>
        </is>
      </c>
      <c r="B16384" t="inlineStr">
        <is>
          <t>How to bodysurf for beginners</t>
        </is>
      </c>
      <c r="C16384"/>
      <c r="D16384"/>
      <c r="E16384" t="inlineStr">
        <is>
          <t>https://www.youtube.com/results?search_query=How+to+bodysurf+for+beginners&amp;sp=EgQgAXAB</t>
        </is>
      </c>
    </row>
    <row r="16385" ht="25.5" customHeight="1">
      <c r="A16385" t="inlineStr">
        <is>
          <t>bodysurfing</t>
        </is>
      </c>
      <c r="B16385" t="inlineStr">
        <is>
          <t>Bodysurfing tutorial: Mastering the basics</t>
        </is>
      </c>
      <c r="C16385"/>
      <c r="D16385"/>
      <c r="E16385" t="inlineStr">
        <is>
          <t>https://www.youtube.com/results?search_query=Bodysurfing+tutorial:+Mastering+the+basics&amp;sp=EgQgAXAB</t>
        </is>
      </c>
    </row>
    <row r="16386" ht="25.5" customHeight="1">
      <c r="A16386" t="inlineStr">
        <is>
          <t>bodysurfing</t>
        </is>
      </c>
      <c r="B16386" t="inlineStr">
        <is>
          <t>Bodysurfing championship highlights</t>
        </is>
      </c>
      <c r="C16386"/>
      <c r="D16386"/>
      <c r="E16386" t="inlineStr">
        <is>
          <t>https://www.youtube.com/results?search_query=Bodysurfing+championship+highlights&amp;sp=EgQgAXAB</t>
        </is>
      </c>
    </row>
    <row r="16387" ht="25.5" customHeight="1">
      <c r="A16387" t="inlineStr">
        <is>
          <t>bodysurfing</t>
        </is>
      </c>
      <c r="B16387" t="inlineStr">
        <is>
          <t>Advanced techniques in bodysurfing</t>
        </is>
      </c>
      <c r="C16387"/>
      <c r="D16387"/>
      <c r="E16387" t="inlineStr">
        <is>
          <t>https://www.youtube.com/results?search_query=Advanced+techniques+in+bodysurfing&amp;sp=EgQgAXAB</t>
        </is>
      </c>
    </row>
    <row r="16388" ht="25.5" customHeight="1">
      <c r="A16388" t="inlineStr">
        <is>
          <t>bodysurfing</t>
        </is>
      </c>
      <c r="B16388" t="inlineStr">
        <is>
          <t>A day in the life of a professional bodysurfer</t>
        </is>
      </c>
      <c r="C16388"/>
      <c r="D16388"/>
      <c r="E16388" t="inlineStr">
        <is>
          <t>https://www.youtube.com/results?search_query=A+day+in+the+life+of+a+professional+bodysurfer&amp;sp=EgQgAXAB</t>
        </is>
      </c>
    </row>
    <row r="16389" ht="25.5" customHeight="1">
      <c r="A16389" t="inlineStr">
        <is>
          <t>bodysurfing</t>
        </is>
      </c>
      <c r="B16389" t="inlineStr">
        <is>
          <t>The best beaches for bodysurfing</t>
        </is>
      </c>
      <c r="C16389"/>
      <c r="D16389"/>
      <c r="E16389" t="inlineStr">
        <is>
          <t>https://www.youtube.com/results?search_query=The+best+beaches+for+bodysurfing&amp;sp=EgQgAXAB</t>
        </is>
      </c>
    </row>
    <row r="16390" ht="25.5" customHeight="1">
      <c r="A16390" t="inlineStr">
        <is>
          <t>bodysurfing</t>
        </is>
      </c>
      <c r="B16390" t="inlineStr">
        <is>
          <t>Bodysurfing safety tips and tricks</t>
        </is>
      </c>
      <c r="C16390"/>
      <c r="D16390"/>
      <c r="E16390" t="inlineStr">
        <is>
          <t>https://www.youtube.com/results?search_query=Bodysurfing+safety+tips+and+tricks&amp;sp=EgQgAXAB</t>
        </is>
      </c>
    </row>
    <row r="16391" ht="25.5" customHeight="1">
      <c r="A16391" t="inlineStr">
        <is>
          <t>bodysurfing</t>
        </is>
      </c>
      <c r="B16391" t="inlineStr">
        <is>
          <t>Best equipment for bodysurfing: Reviews and guides</t>
        </is>
      </c>
      <c r="C16391"/>
      <c r="D16391"/>
      <c r="E16391" t="inlineStr">
        <is>
          <t>https://www.youtube.com/results?search_query=Best+equipment+for+bodysurfing:+Reviews+and+guides&amp;sp=EgQgAXAB</t>
        </is>
      </c>
    </row>
    <row r="16392" ht="25.5" customHeight="1">
      <c r="A16392" t="inlineStr">
        <is>
          <t>bodysurfing</t>
        </is>
      </c>
      <c r="B16392" t="inlineStr">
        <is>
          <t>Bodysurfing vs. Surfing: Which is a better fit for you?</t>
        </is>
      </c>
      <c r="C16392"/>
      <c r="D16392"/>
      <c r="E16392" t="inlineStr">
        <is>
          <t>https://www.youtube.com/results?search_query=Bodysurfing+vs.+Surfing:+Which+is+a+better+fit+for+you?&amp;sp=EgQgAXAB</t>
        </is>
      </c>
    </row>
    <row r="16393" ht="25.5" customHeight="1">
      <c r="A16393" t="inlineStr">
        <is>
          <t>bodysurfing</t>
        </is>
      </c>
      <c r="B16393" t="inlineStr">
        <is>
          <t>The history of bodysurfing: Documentary</t>
        </is>
      </c>
      <c r="C16393"/>
      <c r="D16393"/>
      <c r="E16393" t="inlineStr">
        <is>
          <t>https://www.youtube.com/results?search_query=The+history+of+bodysurfing:+Documentary&amp;sp=EgQgAXAB</t>
        </is>
      </c>
    </row>
    <row r="16394" ht="25.5" customHeight="1">
      <c r="A16394" t="inlineStr">
        <is>
          <t>waxing chest</t>
        </is>
      </c>
      <c r="B16394" t="inlineStr">
        <is>
          <t>How to wax your chest at home for men</t>
        </is>
      </c>
      <c r="C16394"/>
      <c r="D16394"/>
      <c r="E16394" t="inlineStr">
        <is>
          <t>https://www.youtube.com/results?search_query=How+to+wax+your+chest+at+home+for+men&amp;sp=EgQgAXAB</t>
        </is>
      </c>
    </row>
    <row r="16395" ht="25.5" customHeight="1">
      <c r="A16395" t="inlineStr">
        <is>
          <t>waxing chest</t>
        </is>
      </c>
      <c r="B16395" t="inlineStr">
        <is>
          <t>Chest waxing tutorial for beginners</t>
        </is>
      </c>
      <c r="C16395"/>
      <c r="D16395"/>
      <c r="E16395" t="inlineStr">
        <is>
          <t>https://www.youtube.com/results?search_query=Chest+waxing+tutorial+for+beginners&amp;sp=EgQgAXAB</t>
        </is>
      </c>
    </row>
    <row r="16396" ht="25.5" customHeight="1">
      <c r="A16396" t="inlineStr">
        <is>
          <t>waxing chest</t>
        </is>
      </c>
      <c r="B16396" t="inlineStr">
        <is>
          <t>Steps to wax your chest properly</t>
        </is>
      </c>
      <c r="C16396"/>
      <c r="D16396"/>
      <c r="E16396" t="inlineStr">
        <is>
          <t>https://www.youtube.com/results?search_query=Steps+to+wax+your+chest+properly&amp;sp=EgQgAXAB</t>
        </is>
      </c>
    </row>
    <row r="16397" ht="25.5" customHeight="1">
      <c r="A16397" t="inlineStr">
        <is>
          <t>waxing chest</t>
        </is>
      </c>
      <c r="B16397" t="inlineStr">
        <is>
          <t>Painfree chest waxing techniques</t>
        </is>
      </c>
      <c r="C16397"/>
      <c r="D16397"/>
      <c r="E16397" t="inlineStr">
        <is>
          <t>https://www.youtube.com/results?search_query=Painfree+chest+waxing+techniques&amp;sp=EgQgAXAB</t>
        </is>
      </c>
    </row>
    <row r="16398" ht="25.5" customHeight="1">
      <c r="A16398" t="inlineStr">
        <is>
          <t>waxing chest</t>
        </is>
      </c>
      <c r="B16398" t="inlineStr">
        <is>
          <t>DIY chest waxing techniques</t>
        </is>
      </c>
      <c r="C16398"/>
      <c r="D16398"/>
      <c r="E16398" t="inlineStr">
        <is>
          <t>https://www.youtube.com/results?search_query=DIY+chest+waxing+techniques&amp;sp=EgQgAXAB</t>
        </is>
      </c>
    </row>
    <row r="16399" ht="25.5" customHeight="1">
      <c r="A16399" t="inlineStr">
        <is>
          <t>waxing chest</t>
        </is>
      </c>
      <c r="B16399" t="inlineStr">
        <is>
          <t>Day in the life of a professional chest waxer</t>
        </is>
      </c>
      <c r="C16399"/>
      <c r="D16399"/>
      <c r="E16399" t="inlineStr">
        <is>
          <t>https://www.youtube.com/results?search_query=Day+in+the+life+of+a+professional+chest+waxer&amp;sp=EgQgAXAB</t>
        </is>
      </c>
    </row>
    <row r="16400" ht="25.5" customHeight="1">
      <c r="A16400" t="inlineStr">
        <is>
          <t>waxing chest</t>
        </is>
      </c>
      <c r="B16400" t="inlineStr">
        <is>
          <t>Best products for waxing chest</t>
        </is>
      </c>
      <c r="C16400"/>
      <c r="D16400"/>
      <c r="E16400" t="inlineStr">
        <is>
          <t>https://www.youtube.com/results?search_query=Best+products+for+waxing+chest&amp;sp=EgQgAXAB</t>
        </is>
      </c>
    </row>
    <row r="16401" ht="25.5" customHeight="1">
      <c r="A16401" t="inlineStr">
        <is>
          <t>waxing chest</t>
        </is>
      </c>
      <c r="B16401" t="inlineStr">
        <is>
          <t>Dos and Don'ts of chest waxing</t>
        </is>
      </c>
      <c r="C16401"/>
      <c r="D16401"/>
      <c r="E16401" t="inlineStr">
        <is>
          <t>https://www.youtube.com/results?search_query=Dos+and+Don'ts+of+chest+waxing&amp;sp=EgQgAXAB</t>
        </is>
      </c>
    </row>
    <row r="16402" ht="25.5" customHeight="1">
      <c r="A16402" t="inlineStr">
        <is>
          <t>waxing chest</t>
        </is>
      </c>
      <c r="B16402" t="inlineStr">
        <is>
          <t>Chest waxing: Mistakes to avoid</t>
        </is>
      </c>
      <c r="C16402"/>
      <c r="D16402"/>
      <c r="E16402" t="inlineStr">
        <is>
          <t>https://www.youtube.com/results?search_query=Chest+waxing:+Mistakes+to+avoid&amp;sp=EgQgAXAB</t>
        </is>
      </c>
    </row>
    <row r="16403" ht="25.5" customHeight="1">
      <c r="A16403" t="inlineStr">
        <is>
          <t>waxing chest</t>
        </is>
      </c>
      <c r="B16403" t="inlineStr">
        <is>
          <t>Results of waxing chest: before and after</t>
        </is>
      </c>
      <c r="C16403"/>
      <c r="D16403"/>
      <c r="E16403" t="inlineStr">
        <is>
          <t>https://www.youtube.com/results?search_query=Results+of+waxing+chest:+before+and+after&amp;sp=EgQgAXAB</t>
        </is>
      </c>
    </row>
    <row r="16404" ht="25.5" customHeight="1">
      <c r="A16404" t="inlineStr">
        <is>
          <t>watching tv</t>
        </is>
      </c>
      <c r="B16404" t="inlineStr">
        <is>
          <t>How to set up a smart TV for optimum viewing</t>
        </is>
      </c>
      <c r="C16404"/>
      <c r="D16404"/>
      <c r="E16404" t="inlineStr">
        <is>
          <t>https://www.youtube.com/results?search_query=How+to+set+up+a+smart+TV+for+optimum+viewing&amp;sp=EgQgAXAB</t>
        </is>
      </c>
    </row>
    <row r="16405" ht="25.5" customHeight="1">
      <c r="A16405" t="inlineStr">
        <is>
          <t>watching tv</t>
        </is>
      </c>
      <c r="B16405" t="inlineStr">
        <is>
          <t>Best TV shows to watch in 2021</t>
        </is>
      </c>
      <c r="C16405"/>
      <c r="D16405"/>
      <c r="E16405" t="inlineStr">
        <is>
          <t>https://www.youtube.com/results?search_query=Best+TV+shows+to+watch+in+2021&amp;sp=EgQgAXAB</t>
        </is>
      </c>
    </row>
    <row r="16406" ht="25.5" customHeight="1">
      <c r="A16406" t="inlineStr">
        <is>
          <t>watching tv</t>
        </is>
      </c>
      <c r="B16406" t="inlineStr">
        <is>
          <t>Day in the Life of a TV showrunner</t>
        </is>
      </c>
      <c r="C16406"/>
      <c r="D16406"/>
      <c r="E16406" t="inlineStr">
        <is>
          <t>https://www.youtube.com/results?search_query=Day+in+the+Life+of+a+TV+showrunner&amp;sp=EgQgAXAB</t>
        </is>
      </c>
    </row>
    <row r="16407" ht="25.5" customHeight="1">
      <c r="A16407" t="inlineStr">
        <is>
          <t>watching tv</t>
        </is>
      </c>
      <c r="B16407" t="inlineStr">
        <is>
          <t>How to connect Netflix to your TV</t>
        </is>
      </c>
      <c r="C16407"/>
      <c r="D16407"/>
      <c r="E16407" t="inlineStr">
        <is>
          <t>https://www.youtube.com/results?search_query=How+to+connect+Netflix+to+your+TV&amp;sp=EgQgAXAB</t>
        </is>
      </c>
    </row>
    <row r="16408" ht="25.5" customHeight="1">
      <c r="A16408" t="inlineStr">
        <is>
          <t>watching tv</t>
        </is>
      </c>
      <c r="B16408" t="inlineStr">
        <is>
          <t>Ways to improve your TV watching experience</t>
        </is>
      </c>
      <c r="C16408"/>
      <c r="D16408"/>
      <c r="E16408" t="inlineStr">
        <is>
          <t>https://www.youtube.com/results?search_query=Ways+to+improve+your+TV+watching+experience&amp;sp=EgQgAXAB</t>
        </is>
      </c>
    </row>
    <row r="16409" ht="25.5" customHeight="1">
      <c r="A16409" t="inlineStr">
        <is>
          <t>watching tv</t>
        </is>
      </c>
      <c r="B16409" t="inlineStr">
        <is>
          <t>DIY TV stand building tutorial</t>
        </is>
      </c>
      <c r="C16409"/>
      <c r="D16409"/>
      <c r="E16409" t="inlineStr">
        <is>
          <t>https://www.youtube.com/results?search_query=DIY+TV+stand+building+tutorial&amp;sp=EgQgAXAB</t>
        </is>
      </c>
    </row>
    <row r="16410" ht="25.5" customHeight="1">
      <c r="A16410" t="inlineStr">
        <is>
          <t>watching tv</t>
        </is>
      </c>
      <c r="B16410" t="inlineStr">
        <is>
          <t>Day in the life of a TV presenter</t>
        </is>
      </c>
      <c r="C16410"/>
      <c r="D16410"/>
      <c r="E16410" t="inlineStr">
        <is>
          <t>https://www.youtube.com/results?search_query=Day+in+the+life+of+a+TV+presenter&amp;sp=EgQgAXAB</t>
        </is>
      </c>
    </row>
    <row r="16411" ht="25.5" customHeight="1">
      <c r="A16411" t="inlineStr">
        <is>
          <t>watching tv</t>
        </is>
      </c>
      <c r="B16411" t="inlineStr">
        <is>
          <t>How to calibrate your TV for the best picture quality</t>
        </is>
      </c>
      <c r="C16411"/>
      <c r="D16411"/>
      <c r="E16411" t="inlineStr">
        <is>
          <t>https://www.youtube.com/results?search_query=How+to+calibrate+your+TV+for+the+best+picture+quality&amp;sp=EgQgAXAB</t>
        </is>
      </c>
    </row>
    <row r="16412" ht="25.5" customHeight="1">
      <c r="A16412" t="inlineStr">
        <is>
          <t>watching tv</t>
        </is>
      </c>
      <c r="B16412" t="inlineStr">
        <is>
          <t>Expert tips for watching TV efficiently</t>
        </is>
      </c>
      <c r="C16412"/>
      <c r="D16412"/>
      <c r="E16412" t="inlineStr">
        <is>
          <t>https://www.youtube.com/results?search_query=Expert+tips+for+watching+TV+efficiently&amp;sp=EgQgAXAB</t>
        </is>
      </c>
    </row>
    <row r="16413" ht="25.5" customHeight="1">
      <c r="A16413" t="inlineStr">
        <is>
          <t>watching tv</t>
        </is>
      </c>
      <c r="B16413" t="inlineStr">
        <is>
          <t>Benefits of watching educational TV shows</t>
        </is>
      </c>
      <c r="C16413"/>
      <c r="D16413"/>
      <c r="E16413" t="inlineStr">
        <is>
          <t>https://www.youtube.com/results?search_query=Benefits+of+watching+educational+TV+shows&amp;sp=EgQgAXAB</t>
        </is>
      </c>
    </row>
    <row r="16414" ht="25.5" customHeight="1">
      <c r="A16414" t="inlineStr">
        <is>
          <t>wading through water</t>
        </is>
      </c>
      <c r="B16414" t="inlineStr">
        <is>
          <t>How to safely wade through water</t>
        </is>
      </c>
      <c r="C16414"/>
      <c r="D16414"/>
      <c r="E16414" t="inlineStr">
        <is>
          <t>https://www.youtube.com/results?search_query=How+to+safely+wade+through+water&amp;sp=EgQgAXAB</t>
        </is>
      </c>
    </row>
    <row r="16415" ht="25.5" customHeight="1">
      <c r="A16415" t="inlineStr">
        <is>
          <t>wading through water</t>
        </is>
      </c>
      <c r="B16415" t="inlineStr">
        <is>
          <t>Best techniques for wading through water</t>
        </is>
      </c>
      <c r="C16415"/>
      <c r="D16415"/>
      <c r="E16415" t="inlineStr">
        <is>
          <t>https://www.youtube.com/results?search_query=Best+techniques+for+wading+through+water&amp;sp=EgQgAXAB</t>
        </is>
      </c>
    </row>
    <row r="16416" ht="25.5" customHeight="1">
      <c r="A16416" t="inlineStr">
        <is>
          <t>wading through water</t>
        </is>
      </c>
      <c r="B16416" t="inlineStr">
        <is>
          <t>Wading through water in survival situations</t>
        </is>
      </c>
      <c r="C16416"/>
      <c r="D16416"/>
      <c r="E16416" t="inlineStr">
        <is>
          <t>https://www.youtube.com/results?search_query=Wading+through+water+in+survival+situations&amp;sp=EgQgAXAB</t>
        </is>
      </c>
    </row>
    <row r="16417" ht="25.5" customHeight="1">
      <c r="A16417" t="inlineStr">
        <is>
          <t>wading through water</t>
        </is>
      </c>
      <c r="B16417" t="inlineStr">
        <is>
          <t>Day in the life of a fly fisherman wading in water</t>
        </is>
      </c>
      <c r="C16417"/>
      <c r="D16417"/>
      <c r="E16417" t="inlineStr">
        <is>
          <t>https://www.youtube.com/results?search_query=Day+in+the+life+of+a+fly+fisherman+wading+in+water&amp;sp=EgQgAXAB</t>
        </is>
      </c>
    </row>
    <row r="16418" ht="25.5" customHeight="1">
      <c r="A16418" t="inlineStr">
        <is>
          <t>wading through water</t>
        </is>
      </c>
      <c r="B16418" t="inlineStr">
        <is>
          <t>Expert advice on wading through water</t>
        </is>
      </c>
      <c r="C16418"/>
      <c r="D16418"/>
      <c r="E16418" t="inlineStr">
        <is>
          <t>https://www.youtube.com/results?search_query=Expert+advice+on+wading+through+water&amp;sp=EgQgAXAB</t>
        </is>
      </c>
    </row>
    <row r="16419" ht="25.5" customHeight="1">
      <c r="A16419" t="inlineStr">
        <is>
          <t>wading through water</t>
        </is>
      </c>
      <c r="B16419" t="inlineStr">
        <is>
          <t>Methods for wading through deep water</t>
        </is>
      </c>
      <c r="C16419"/>
      <c r="D16419"/>
      <c r="E16419" t="inlineStr">
        <is>
          <t>https://www.youtube.com/results?search_query=Methods+for+wading+through+deep+water&amp;sp=EgQgAXAB</t>
        </is>
      </c>
    </row>
    <row r="16420" ht="25.5" customHeight="1">
      <c r="A16420" t="inlineStr">
        <is>
          <t>wading through water</t>
        </is>
      </c>
      <c r="B16420" t="inlineStr">
        <is>
          <t>Survivalist guide to wading through water</t>
        </is>
      </c>
      <c r="C16420"/>
      <c r="D16420"/>
      <c r="E16420" t="inlineStr">
        <is>
          <t>https://www.youtube.com/results?search_query=Survivalist+guide+to+wading+through+water&amp;sp=EgQgAXAB</t>
        </is>
      </c>
    </row>
    <row r="16421" ht="25.5" customHeight="1">
      <c r="A16421" t="inlineStr">
        <is>
          <t>wading through water</t>
        </is>
      </c>
      <c r="B16421" t="inlineStr">
        <is>
          <t>Best gear for wading through water</t>
        </is>
      </c>
      <c r="C16421"/>
      <c r="D16421"/>
      <c r="E16421" t="inlineStr">
        <is>
          <t>https://www.youtube.com/results?search_query=Best+gear+for+wading+through+water&amp;sp=EgQgAXAB</t>
        </is>
      </c>
    </row>
    <row r="16422" ht="25.5" customHeight="1">
      <c r="A16422" t="inlineStr">
        <is>
          <t>wading through water</t>
        </is>
      </c>
      <c r="B16422" t="inlineStr">
        <is>
          <t>Physical workout from wading through water</t>
        </is>
      </c>
      <c r="C16422"/>
      <c r="D16422"/>
      <c r="E16422" t="inlineStr">
        <is>
          <t>https://www.youtube.com/results?search_query=Physical+workout+from+wading+through+water&amp;sp=EgQgAXAB</t>
        </is>
      </c>
    </row>
    <row r="16423" ht="25.5" customHeight="1">
      <c r="A16423" t="inlineStr">
        <is>
          <t>wading through water</t>
        </is>
      </c>
      <c r="B16423" t="inlineStr">
        <is>
          <t>Snake encounters while wading through water</t>
        </is>
      </c>
      <c r="C16423"/>
      <c r="D16423"/>
      <c r="E16423" t="inlineStr">
        <is>
          <t>https://www.youtube.com/results?search_query=Snake+encounters+while+wading+through+water&amp;sp=EgQgAXAB</t>
        </is>
      </c>
    </row>
    <row r="16424" ht="25.5" customHeight="1">
      <c r="A16424" t="inlineStr">
        <is>
          <t>unloading truck</t>
        </is>
      </c>
      <c r="B16424" t="inlineStr">
        <is>
          <t>How to unload a truck safely</t>
        </is>
      </c>
      <c r="C16424"/>
      <c r="D16424"/>
      <c r="E16424" t="inlineStr">
        <is>
          <t>https://www.youtube.com/results?search_query=How+to+unload+a+truck+safely&amp;sp=EgQgAXAB</t>
        </is>
      </c>
    </row>
    <row r="16425" ht="25.5" customHeight="1">
      <c r="A16425" t="inlineStr">
        <is>
          <t>unloading truck</t>
        </is>
      </c>
      <c r="B16425" t="inlineStr">
        <is>
          <t>Proper techniques for unloading a truck</t>
        </is>
      </c>
      <c r="C16425"/>
      <c r="D16425"/>
      <c r="E16425" t="inlineStr">
        <is>
          <t>https://www.youtube.com/results?search_query=Proper+techniques+for+unloading+a+truck&amp;sp=EgQgAXAB</t>
        </is>
      </c>
    </row>
    <row r="16426" ht="25.5" customHeight="1">
      <c r="A16426" t="inlineStr">
        <is>
          <t>unloading truck</t>
        </is>
      </c>
      <c r="B16426" t="inlineStr">
        <is>
          <t>Day in the life of a delivery truck unloader</t>
        </is>
      </c>
      <c r="C16426"/>
      <c r="D16426"/>
      <c r="E16426" t="inlineStr">
        <is>
          <t>https://www.youtube.com/results?search_query=Day+in+the+life+of+a+delivery+truck+unloader&amp;sp=EgQgAXAB</t>
        </is>
      </c>
    </row>
    <row r="16427" ht="25.5" customHeight="1">
      <c r="A16427" t="inlineStr">
        <is>
          <t>unloading truck</t>
        </is>
      </c>
      <c r="B16427" t="inlineStr">
        <is>
          <t>Timelapse video of unloading a truck</t>
        </is>
      </c>
      <c r="C16427"/>
      <c r="D16427"/>
      <c r="E16427" t="inlineStr">
        <is>
          <t>https://www.youtube.com/results?search_query=Timelapse+video+of+unloading+a+truck&amp;sp=EgQgAXAB</t>
        </is>
      </c>
    </row>
    <row r="16428" ht="25.5" customHeight="1">
      <c r="A16428" t="inlineStr">
        <is>
          <t>unloading truck</t>
        </is>
      </c>
      <c r="B16428" t="inlineStr">
        <is>
          <t>Unloading truck tutorial for beginners</t>
        </is>
      </c>
      <c r="C16428"/>
      <c r="D16428"/>
      <c r="E16428" t="inlineStr">
        <is>
          <t>https://www.youtube.com/results?search_query=Unloading+truck+tutorial+for+beginners&amp;sp=EgQgAXAB</t>
        </is>
      </c>
    </row>
    <row r="16429" ht="25.5" customHeight="1">
      <c r="A16429" t="inlineStr">
        <is>
          <t>unloading truck</t>
        </is>
      </c>
      <c r="B16429" t="inlineStr">
        <is>
          <t>Efficient ways to unload a semitruck</t>
        </is>
      </c>
      <c r="C16429"/>
      <c r="D16429"/>
      <c r="E16429" t="inlineStr">
        <is>
          <t>https://www.youtube.com/results?search_query=Efficient+ways+to+unload+a+semitruck&amp;sp=EgQgAXAB</t>
        </is>
      </c>
    </row>
    <row r="16430" ht="25.5" customHeight="1">
      <c r="A16430" t="inlineStr">
        <is>
          <t>unloading truck</t>
        </is>
      </c>
      <c r="B16430" t="inlineStr">
        <is>
          <t>DIY methods to unload a moving truck</t>
        </is>
      </c>
      <c r="C16430"/>
      <c r="D16430"/>
      <c r="E16430" t="inlineStr">
        <is>
          <t>https://www.youtube.com/results?search_query=DIY+methods+to+unload+a+moving+truck&amp;sp=EgQgAXAB</t>
        </is>
      </c>
    </row>
    <row r="16431" ht="25.5" customHeight="1">
      <c r="A16431" t="inlineStr">
        <is>
          <t>unloading truck</t>
        </is>
      </c>
      <c r="B16431" t="inlineStr">
        <is>
          <t>Working tips for dock workers unloading trucks</t>
        </is>
      </c>
      <c r="C16431"/>
      <c r="D16431"/>
      <c r="E16431" t="inlineStr">
        <is>
          <t>https://www.youtube.com/results?search_query=Working+tips+for+dock+workers+unloading+trucks&amp;sp=EgQgAXAB</t>
        </is>
      </c>
    </row>
    <row r="16432" ht="25.5" customHeight="1">
      <c r="A16432" t="inlineStr">
        <is>
          <t>unloading truck</t>
        </is>
      </c>
      <c r="B16432" t="inlineStr">
        <is>
          <t>Safety regulations for unloading a truck</t>
        </is>
      </c>
      <c r="C16432"/>
      <c r="D16432"/>
      <c r="E16432" t="inlineStr">
        <is>
          <t>https://www.youtube.com/results?search_query=Safety+regulations+for+unloading+a+truck&amp;sp=EgQgAXAB</t>
        </is>
      </c>
    </row>
    <row r="16433" ht="25.5" customHeight="1">
      <c r="A16433" t="inlineStr">
        <is>
          <t>unloading truck</t>
        </is>
      </c>
      <c r="B16433" t="inlineStr">
        <is>
          <t>Physical training tutorial for unloading heavy equipment from a truck</t>
        </is>
      </c>
      <c r="C16433"/>
      <c r="D16433"/>
      <c r="E16433" t="inlineStr">
        <is>
          <t>https://www.youtube.com/results?search_query=Physical+training+tutorial+for+unloading+heavy+equipment+from+a+truck&amp;sp=EgQgAXAB</t>
        </is>
      </c>
    </row>
    <row r="16434" ht="25.5" customHeight="1">
      <c r="A16434" t="inlineStr">
        <is>
          <t>leatherworking</t>
        </is>
      </c>
      <c r="B16434" t="inlineStr">
        <is>
          <t>How to get started with leatherworking</t>
        </is>
      </c>
      <c r="C16434"/>
      <c r="D16434"/>
      <c r="E16434" t="inlineStr">
        <is>
          <t>https://www.youtube.com/results?search_query=How+to+get+started+with+leatherworking&amp;sp=EgQgAXAB</t>
        </is>
      </c>
    </row>
    <row r="16435" ht="25.5" customHeight="1">
      <c r="A16435" t="inlineStr">
        <is>
          <t>leatherworking</t>
        </is>
      </c>
      <c r="B16435" t="inlineStr">
        <is>
          <t>Best leatherworking techniques for beginners</t>
        </is>
      </c>
      <c r="C16435"/>
      <c r="D16435"/>
      <c r="E16435" t="inlineStr">
        <is>
          <t>https://www.youtube.com/results?search_query=Best+leatherworking+techniques+for+beginners&amp;sp=EgQgAXAB</t>
        </is>
      </c>
    </row>
    <row r="16436" ht="25.5" customHeight="1">
      <c r="A16436" t="inlineStr">
        <is>
          <t>leatherworking</t>
        </is>
      </c>
      <c r="B16436" t="inlineStr">
        <is>
          <t>Detailed guide to leatherworking tools</t>
        </is>
      </c>
      <c r="C16436"/>
      <c r="D16436"/>
      <c r="E16436" t="inlineStr">
        <is>
          <t>https://www.youtube.com/results?search_query=Detailed+guide+to+leatherworking+tools&amp;sp=EgQgAXAB</t>
        </is>
      </c>
    </row>
    <row r="16437" ht="25.5" customHeight="1">
      <c r="A16437" t="inlineStr">
        <is>
          <t>leatherworking</t>
        </is>
      </c>
      <c r="B16437" t="inlineStr">
        <is>
          <t>Day in the life of a professional leatherworker</t>
        </is>
      </c>
      <c r="C16437"/>
      <c r="D16437"/>
      <c r="E16437" t="inlineStr">
        <is>
          <t>https://www.youtube.com/results?search_query=Day+in+the+life+of+a+professional+leatherworker&amp;sp=EgQgAXAB</t>
        </is>
      </c>
    </row>
    <row r="16438" ht="25.5" customHeight="1">
      <c r="A16438" t="inlineStr">
        <is>
          <t>leatherworking</t>
        </is>
      </c>
      <c r="B16438" t="inlineStr">
        <is>
          <t>Tips and tricks for advanced leatherworking</t>
        </is>
      </c>
      <c r="C16438"/>
      <c r="D16438"/>
      <c r="E16438" t="inlineStr">
        <is>
          <t>https://www.youtube.com/results?search_query=Tips+and+tricks+for+advanced+leatherworking&amp;sp=EgQgAXAB</t>
        </is>
      </c>
    </row>
    <row r="16439" ht="25.5" customHeight="1">
      <c r="A16439" t="inlineStr">
        <is>
          <t>leatherworking</t>
        </is>
      </c>
      <c r="B16439" t="inlineStr">
        <is>
          <t>How to stitch leather for leatherworking projects</t>
        </is>
      </c>
      <c r="C16439"/>
      <c r="D16439"/>
      <c r="E16439" t="inlineStr">
        <is>
          <t>https://www.youtube.com/results?search_query=How+to+stitch+leather+for+leatherworking+projects&amp;sp=EgQgAXAB</t>
        </is>
      </c>
    </row>
    <row r="16440" ht="25.5" customHeight="1">
      <c r="A16440" t="inlineStr">
        <is>
          <t>leatherworking</t>
        </is>
      </c>
      <c r="B16440" t="inlineStr">
        <is>
          <t>Professional leatherworking project walkthrough</t>
        </is>
      </c>
      <c r="C16440"/>
      <c r="D16440"/>
      <c r="E16440" t="inlineStr">
        <is>
          <t>https://www.youtube.com/results?search_query=Professional+leatherworking+project+walkthrough&amp;sp=EgQgAXAB</t>
        </is>
      </c>
    </row>
    <row r="16441" ht="25.5" customHeight="1">
      <c r="A16441" t="inlineStr">
        <is>
          <t>leatherworking</t>
        </is>
      </c>
      <c r="B16441" t="inlineStr">
        <is>
          <t>Creating leather goods: A leatherworking tutorial</t>
        </is>
      </c>
      <c r="C16441"/>
      <c r="D16441"/>
      <c r="E16441" t="inlineStr">
        <is>
          <t>https://www.youtube.com/results?search_query=Creating+leather+goods:+A+leatherworking+tutorial&amp;sp=EgQgAXAB</t>
        </is>
      </c>
    </row>
    <row r="16442" ht="25.5" customHeight="1">
      <c r="A16442" t="inlineStr">
        <is>
          <t>leatherworking</t>
        </is>
      </c>
      <c r="B16442" t="inlineStr">
        <is>
          <t>DIY Leatherworking projects for home</t>
        </is>
      </c>
      <c r="C16442"/>
      <c r="D16442"/>
      <c r="E16442" t="inlineStr">
        <is>
          <t>https://www.youtube.com/results?search_query=DIY+Leatherworking+projects+for+home&amp;sp=EgQgAXAB</t>
        </is>
      </c>
    </row>
    <row r="16443" ht="25.5" customHeight="1">
      <c r="A16443" t="inlineStr">
        <is>
          <t>leatherworking</t>
        </is>
      </c>
      <c r="B16443" t="inlineStr">
        <is>
          <t>Leatherworking: Understanding different leather types</t>
        </is>
      </c>
      <c r="C16443"/>
      <c r="D16443"/>
      <c r="E16443" t="inlineStr">
        <is>
          <t>https://www.youtube.com/results?search_query=Leatherworking:+Understanding+different+leather+types&amp;sp=EgQgAXAB</t>
        </is>
      </c>
    </row>
    <row r="16444" ht="25.5" customHeight="1">
      <c r="A16444" t="inlineStr">
        <is>
          <t>stone carving</t>
        </is>
      </c>
      <c r="B16444" t="inlineStr">
        <is>
          <t>How to start with stone carving for beginners</t>
        </is>
      </c>
      <c r="C16444"/>
      <c r="D16444"/>
      <c r="E16444" t="inlineStr">
        <is>
          <t>https://www.youtube.com/results?search_query=How+to+start+with+stone+carving+for+beginners&amp;sp=EgQgAXAB</t>
        </is>
      </c>
    </row>
    <row r="16445" ht="25.5" customHeight="1">
      <c r="A16445" t="inlineStr">
        <is>
          <t>stone carving</t>
        </is>
      </c>
      <c r="B16445" t="inlineStr">
        <is>
          <t>Steps for creating your own stone carving artwork</t>
        </is>
      </c>
      <c r="C16445"/>
      <c r="D16445"/>
      <c r="E16445" t="inlineStr">
        <is>
          <t>https://www.youtube.com/results?search_query=Steps+for+creating+your+own+stone+carving+artwork&amp;sp=EgQgAXAB</t>
        </is>
      </c>
    </row>
    <row r="16446" ht="25.5" customHeight="1">
      <c r="A16446" t="inlineStr">
        <is>
          <t>stone carving</t>
        </is>
      </c>
      <c r="B16446" t="inlineStr">
        <is>
          <t>Masterclass: Stone carving techniques and tricks</t>
        </is>
      </c>
      <c r="C16446"/>
      <c r="D16446"/>
      <c r="E16446" t="inlineStr">
        <is>
          <t>https://www.youtube.com/results?search_query=Masterclass:+Stone+carving+techniques+and+tricks&amp;sp=EgQgAXAB</t>
        </is>
      </c>
    </row>
    <row r="16447" ht="25.5" customHeight="1">
      <c r="A16447" t="inlineStr">
        <is>
          <t>stone carving</t>
        </is>
      </c>
      <c r="B16447" t="inlineStr">
        <is>
          <t>Day in the life of a professional stone carver</t>
        </is>
      </c>
      <c r="C16447"/>
      <c r="D16447"/>
      <c r="E16447" t="inlineStr">
        <is>
          <t>https://www.youtube.com/results?search_query=Day+in+the+life+of+a+professional+stone+carver&amp;sp=EgQgAXAB</t>
        </is>
      </c>
    </row>
    <row r="16448" ht="25.5" customHeight="1">
      <c r="A16448" t="inlineStr">
        <is>
          <t>stone carving</t>
        </is>
      </c>
      <c r="B16448" t="inlineStr">
        <is>
          <t>Choosing the right tools for stone carving</t>
        </is>
      </c>
      <c r="C16448"/>
      <c r="D16448"/>
      <c r="E16448" t="inlineStr">
        <is>
          <t>https://www.youtube.com/results?search_query=Choosing+the+right+tools+for+stone+carving&amp;sp=EgQgAXAB</t>
        </is>
      </c>
    </row>
    <row r="16449" ht="25.5" customHeight="1">
      <c r="A16449" t="inlineStr">
        <is>
          <t>stone carving</t>
        </is>
      </c>
      <c r="B16449" t="inlineStr">
        <is>
          <t>Learn the basic rules of stone carving</t>
        </is>
      </c>
      <c r="C16449"/>
      <c r="D16449"/>
      <c r="E16449" t="inlineStr">
        <is>
          <t>https://www.youtube.com/results?search_query=Learn+the+basic+rules+of+stone+carving&amp;sp=EgQgAXAB</t>
        </is>
      </c>
    </row>
    <row r="16450" ht="25.5" customHeight="1">
      <c r="A16450" t="inlineStr">
        <is>
          <t>stone carving</t>
        </is>
      </c>
      <c r="B16450" t="inlineStr">
        <is>
          <t>Detailed guide to carving animals in stone</t>
        </is>
      </c>
      <c r="C16450"/>
      <c r="D16450"/>
      <c r="E16450" t="inlineStr">
        <is>
          <t>https://www.youtube.com/results?search_query=Detailed+guide+to+carving+animals+in+stone&amp;sp=EgQgAXAB</t>
        </is>
      </c>
    </row>
    <row r="16451" ht="25.5" customHeight="1">
      <c r="A16451" t="inlineStr">
        <is>
          <t>stone carving</t>
        </is>
      </c>
      <c r="B16451" t="inlineStr">
        <is>
          <t>How to carve a face into stone: Tutorial</t>
        </is>
      </c>
      <c r="C16451"/>
      <c r="D16451"/>
      <c r="E16451" t="inlineStr">
        <is>
          <t>https://www.youtube.com/results?search_query=How+to+carve+a+face+into+stone:+Tutorial&amp;sp=EgQgAXAB</t>
        </is>
      </c>
    </row>
    <row r="16452" ht="25.5" customHeight="1">
      <c r="A16452" t="inlineStr">
        <is>
          <t>stone carving</t>
        </is>
      </c>
      <c r="B16452" t="inlineStr">
        <is>
          <t>Indepth walkthrough for abstract stone carving</t>
        </is>
      </c>
      <c r="C16452"/>
      <c r="D16452"/>
      <c r="E16452" t="inlineStr">
        <is>
          <t>https://www.youtube.com/results?search_query=Indepth+walkthrough+for+abstract+stone+carving&amp;sp=EgQgAXAB</t>
        </is>
      </c>
    </row>
    <row r="16453" ht="25.5" customHeight="1">
      <c r="A16453" t="inlineStr">
        <is>
          <t>stone carving</t>
        </is>
      </c>
      <c r="B16453" t="inlineStr">
        <is>
          <t>Stone carving: safety precautions and handling materials</t>
        </is>
      </c>
      <c r="C16453"/>
      <c r="D16453"/>
      <c r="E16453" t="inlineStr">
        <is>
          <t>https://www.youtube.com/results?search_query=Stone+carving:+safety+precautions+and+handling+materials&amp;sp=EgQgAXAB</t>
        </is>
      </c>
    </row>
    <row r="16454" ht="25.5" customHeight="1">
      <c r="A16454" t="inlineStr">
        <is>
          <t>smoking hookah</t>
        </is>
      </c>
      <c r="B16454" t="inlineStr">
        <is>
          <t>How to properly set up a hookah</t>
        </is>
      </c>
      <c r="C16454"/>
      <c r="D16454"/>
      <c r="E16454" t="inlineStr">
        <is>
          <t>https://www.youtube.com/results?search_query=How+to+properly+set+up+a+hookah&amp;sp=EgQgAXAB</t>
        </is>
      </c>
    </row>
    <row r="16455" ht="25.5" customHeight="1">
      <c r="A16455" t="inlineStr">
        <is>
          <t>smoking hookah</t>
        </is>
      </c>
      <c r="B16455" t="inlineStr">
        <is>
          <t>Beginner's guide to smoking hookah</t>
        </is>
      </c>
      <c r="C16455"/>
      <c r="D16455"/>
      <c r="E16455" t="inlineStr">
        <is>
          <t>https://www.youtube.com/results?search_query=Beginner's+guide+to+smoking+hookah&amp;sp=EgQgAXAB</t>
        </is>
      </c>
    </row>
    <row r="16456" ht="25.5" customHeight="1">
      <c r="A16456" t="inlineStr">
        <is>
          <t>smoking hookah</t>
        </is>
      </c>
      <c r="B16456" t="inlineStr">
        <is>
          <t>Difference between smoking hookah and cigarettes</t>
        </is>
      </c>
      <c r="C16456"/>
      <c r="D16456"/>
      <c r="E16456" t="inlineStr">
        <is>
          <t>https://www.youtube.com/results?search_query=Difference+between+smoking+hookah+and+cigarettes&amp;sp=EgQgAXAB</t>
        </is>
      </c>
    </row>
    <row r="16457" ht="25.5" customHeight="1">
      <c r="A16457" t="inlineStr">
        <is>
          <t>smoking hookah</t>
        </is>
      </c>
      <c r="B16457" t="inlineStr">
        <is>
          <t>Top 10 hookah flavors review and guide</t>
        </is>
      </c>
      <c r="C16457"/>
      <c r="D16457"/>
      <c r="E16457" t="inlineStr">
        <is>
          <t>https://www.youtube.com/results?search_query=Top+10+hookah+flavors+review+and+guide&amp;sp=EgQgAXAB</t>
        </is>
      </c>
    </row>
    <row r="16458" ht="25.5" customHeight="1">
      <c r="A16458" t="inlineStr">
        <is>
          <t>smoking hookah</t>
        </is>
      </c>
      <c r="B16458" t="inlineStr">
        <is>
          <t>How to make smoking hookah safer</t>
        </is>
      </c>
      <c r="C16458"/>
      <c r="D16458"/>
      <c r="E16458" t="inlineStr">
        <is>
          <t>https://www.youtube.com/results?search_query=How+to+make+smoking+hookah+safer&amp;sp=EgQgAXAB</t>
        </is>
      </c>
    </row>
    <row r="16459" ht="25.5" customHeight="1">
      <c r="A16459" t="inlineStr">
        <is>
          <t>smoking hookah</t>
        </is>
      </c>
      <c r="B16459" t="inlineStr">
        <is>
          <t>Day in the Life of a Hookah Lounge owner</t>
        </is>
      </c>
      <c r="C16459"/>
      <c r="D16459"/>
      <c r="E16459" t="inlineStr">
        <is>
          <t>https://www.youtube.com/results?search_query=Day+in+the+Life+of+a+Hookah+Lounge+owner&amp;sp=EgQgAXAB</t>
        </is>
      </c>
    </row>
    <row r="16460" ht="25.5" customHeight="1">
      <c r="A16460" t="inlineStr">
        <is>
          <t>smoking hookah</t>
        </is>
      </c>
      <c r="B16460" t="inlineStr">
        <is>
          <t>How to clean and maintain a hookah</t>
        </is>
      </c>
      <c r="C16460"/>
      <c r="D16460"/>
      <c r="E16460" t="inlineStr">
        <is>
          <t>https://www.youtube.com/results?search_query=How+to+clean+and+maintain+a+hookah&amp;sp=EgQgAXAB</t>
        </is>
      </c>
    </row>
    <row r="16461" ht="25.5" customHeight="1">
      <c r="A16461" t="inlineStr">
        <is>
          <t>smoking hookah</t>
        </is>
      </c>
      <c r="B16461" t="inlineStr">
        <is>
          <t>Stepbystep guide to smoking hookah for the first time</t>
        </is>
      </c>
      <c r="C16461"/>
      <c r="D16461"/>
      <c r="E16461" t="inlineStr">
        <is>
          <t>https://www.youtube.com/results?search_query=Stepbystep+guide+to+smoking+hookah+for+the+first+time&amp;sp=EgQgAXAB</t>
        </is>
      </c>
    </row>
    <row r="16462" ht="25.5" customHeight="1">
      <c r="A16462" t="inlineStr">
        <is>
          <t>smoking hookah</t>
        </is>
      </c>
      <c r="B16462" t="inlineStr">
        <is>
          <t>DIY hookah smoking at home tips</t>
        </is>
      </c>
      <c r="C16462"/>
      <c r="D16462"/>
      <c r="E16462" t="inlineStr">
        <is>
          <t>https://www.youtube.com/results?search_query=DIY+hookah+smoking+at+home+tips&amp;sp=EgQgAXAB</t>
        </is>
      </c>
    </row>
    <row r="16463" ht="25.5" customHeight="1">
      <c r="A16463" t="inlineStr">
        <is>
          <t>smoking hookah</t>
        </is>
      </c>
      <c r="B16463" t="inlineStr">
        <is>
          <t>Myths and facts about hookah smoking</t>
        </is>
      </c>
      <c r="C16463"/>
      <c r="D16463"/>
      <c r="E16463" t="inlineStr">
        <is>
          <t>https://www.youtube.com/results?search_query=Myths+and+facts+about+hookah+smoking&amp;sp=EgQgAXAB</t>
        </is>
      </c>
    </row>
    <row r="16464" ht="25.5" customHeight="1">
      <c r="A16464" t="inlineStr">
        <is>
          <t>eating ice cream</t>
        </is>
      </c>
      <c r="B16464" t="inlineStr">
        <is>
          <t>How to make homemade ice cream</t>
        </is>
      </c>
      <c r="C16464"/>
      <c r="D16464"/>
      <c r="E16464" t="inlineStr">
        <is>
          <t>https://www.youtube.com/results?search_query=How+to+make+homemade+ice+cream&amp;sp=EgQgAXAB</t>
        </is>
      </c>
    </row>
    <row r="16465" ht="25.5" customHeight="1">
      <c r="A16465" t="inlineStr">
        <is>
          <t>eating ice cream</t>
        </is>
      </c>
      <c r="B16465" t="inlineStr">
        <is>
          <t>Best way to eat gelato</t>
        </is>
      </c>
      <c r="C16465"/>
      <c r="D16465"/>
      <c r="E16465" t="inlineStr">
        <is>
          <t>https://www.youtube.com/results?search_query=Best+way+to+eat+gelato&amp;sp=EgQgAXAB</t>
        </is>
      </c>
    </row>
    <row r="16466" ht="25.5" customHeight="1">
      <c r="A16466" t="inlineStr">
        <is>
          <t>eating ice cream</t>
        </is>
      </c>
      <c r="B16466" t="inlineStr">
        <is>
          <t>Amazing ice cream eating challenges</t>
        </is>
      </c>
      <c r="C16466"/>
      <c r="D16466"/>
      <c r="E16466" t="inlineStr">
        <is>
          <t>https://www.youtube.com/results?search_query=Amazing+ice+cream+eating+challenges&amp;sp=EgQgAXAB</t>
        </is>
      </c>
    </row>
    <row r="16467" ht="25.5" customHeight="1">
      <c r="A16467" t="inlineStr">
        <is>
          <t>eating ice cream</t>
        </is>
      </c>
      <c r="B16467" t="inlineStr">
        <is>
          <t>Day in the life of an ice cream tester</t>
        </is>
      </c>
      <c r="C16467"/>
      <c r="D16467"/>
      <c r="E16467" t="inlineStr">
        <is>
          <t>https://www.youtube.com/results?search_query=Day+in+the+life+of+an+ice+cream+tester&amp;sp=EgQgAXAB</t>
        </is>
      </c>
    </row>
    <row r="16468" ht="25.5" customHeight="1">
      <c r="A16468" t="inlineStr">
        <is>
          <t>eating ice cream</t>
        </is>
      </c>
      <c r="B16468" t="inlineStr">
        <is>
          <t>Most delicious ice cream flavors around the world</t>
        </is>
      </c>
      <c r="C16468"/>
      <c r="D16468"/>
      <c r="E16468" t="inlineStr">
        <is>
          <t>https://www.youtube.com/results?search_query=Most+delicious+ice+cream+flavors+around+the+world&amp;sp=EgQgAXAB</t>
        </is>
      </c>
    </row>
    <row r="16469" ht="25.5" customHeight="1">
      <c r="A16469" t="inlineStr">
        <is>
          <t>eating ice cream</t>
        </is>
      </c>
      <c r="B16469" t="inlineStr">
        <is>
          <t>How ice cream is made in different countries</t>
        </is>
      </c>
      <c r="C16469"/>
      <c r="D16469"/>
      <c r="E16469" t="inlineStr">
        <is>
          <t>https://www.youtube.com/results?search_query=How+ice+cream+is+made+in+different+countries&amp;sp=EgQgAXAB</t>
        </is>
      </c>
    </row>
    <row r="16470" ht="25.5" customHeight="1">
      <c r="A16470" t="inlineStr">
        <is>
          <t>eating ice cream</t>
        </is>
      </c>
      <c r="B16470" t="inlineStr">
        <is>
          <t>Professional ways to serve ice cream</t>
        </is>
      </c>
      <c r="C16470"/>
      <c r="D16470"/>
      <c r="E16470" t="inlineStr">
        <is>
          <t>https://www.youtube.com/results?search_query=Professional+ways+to+serve+ice+cream&amp;sp=EgQgAXAB</t>
        </is>
      </c>
    </row>
    <row r="16471" ht="25.5" customHeight="1">
      <c r="A16471" t="inlineStr">
        <is>
          <t>eating ice cream</t>
        </is>
      </c>
      <c r="B16471" t="inlineStr">
        <is>
          <t>Health benefits of eating ice cream</t>
        </is>
      </c>
      <c r="C16471"/>
      <c r="D16471"/>
      <c r="E16471" t="inlineStr">
        <is>
          <t>https://www.youtube.com/results?search_query=Health+benefits+of+eating+ice+cream&amp;sp=EgQgAXAB</t>
        </is>
      </c>
    </row>
    <row r="16472" ht="25.5" customHeight="1">
      <c r="A16472" t="inlineStr">
        <is>
          <t>eating ice cream</t>
        </is>
      </c>
      <c r="B16472" t="inlineStr">
        <is>
          <t>Different ways to eat an ice cream cone</t>
        </is>
      </c>
      <c r="C16472"/>
      <c r="D16472"/>
      <c r="E16472" t="inlineStr">
        <is>
          <t>https://www.youtube.com/results?search_query=Different+ways+to+eat+an+ice+cream+cone&amp;sp=EgQgAXAB</t>
        </is>
      </c>
    </row>
    <row r="16473" ht="25.5" customHeight="1">
      <c r="A16473" t="inlineStr">
        <is>
          <t>eating ice cream</t>
        </is>
      </c>
      <c r="B16473" t="inlineStr">
        <is>
          <t>Guide to eating ice cream without brain freeze</t>
        </is>
      </c>
      <c r="C16473"/>
      <c r="D16473"/>
      <c r="E16473" t="inlineStr">
        <is>
          <t>https://www.youtube.com/results?search_query=Guide+to+eating+ice+cream+without+brain+freeze&amp;sp=EgQgAXAB</t>
        </is>
      </c>
    </row>
    <row r="16474" ht="25.5" customHeight="1">
      <c r="A16474" t="inlineStr">
        <is>
          <t>docking boat</t>
        </is>
      </c>
      <c r="B16474" t="inlineStr">
        <is>
          <t>How to dock a boat for beginners</t>
        </is>
      </c>
      <c r="C16474"/>
      <c r="D16474"/>
      <c r="E16474" t="inlineStr">
        <is>
          <t>https://www.youtube.com/results?search_query=How+to+dock+a+boat+for+beginners&amp;sp=EgQgAXAB</t>
        </is>
      </c>
    </row>
    <row r="16475" ht="25.5" customHeight="1">
      <c r="A16475" t="inlineStr">
        <is>
          <t>docking boat</t>
        </is>
      </c>
      <c r="B16475" t="inlineStr">
        <is>
          <t>Docking boat techniques in strong wind</t>
        </is>
      </c>
      <c r="C16475"/>
      <c r="D16475"/>
      <c r="E16475" t="inlineStr">
        <is>
          <t>https://www.youtube.com/results?search_query=Docking+boat+techniques+in+strong+wind&amp;sp=EgQgAXAB</t>
        </is>
      </c>
    </row>
    <row r="16476" ht="25.5" customHeight="1">
      <c r="A16476" t="inlineStr">
        <is>
          <t>docking boat</t>
        </is>
      </c>
      <c r="B16476" t="inlineStr">
        <is>
          <t>Day in the life of a boat dockmaster</t>
        </is>
      </c>
      <c r="C16476"/>
      <c r="D16476"/>
      <c r="E16476" t="inlineStr">
        <is>
          <t>https://www.youtube.com/results?search_query=Day+in+the+life+of+a+boat+dockmaster&amp;sp=EgQgAXAB</t>
        </is>
      </c>
    </row>
    <row r="16477" ht="25.5" customHeight="1">
      <c r="A16477" t="inlineStr">
        <is>
          <t>docking boat</t>
        </is>
      </c>
      <c r="B16477" t="inlineStr">
        <is>
          <t>Using boat lines while docking</t>
        </is>
      </c>
      <c r="C16477"/>
      <c r="D16477"/>
      <c r="E16477" t="inlineStr">
        <is>
          <t>https://www.youtube.com/results?search_query=Using+boat+lines+while+docking&amp;sp=EgQgAXAB</t>
        </is>
      </c>
    </row>
    <row r="16478" ht="25.5" customHeight="1">
      <c r="A16478" t="inlineStr">
        <is>
          <t>docking boat</t>
        </is>
      </c>
      <c r="B16478" t="inlineStr">
        <is>
          <t>Singlehanded boat docking skills</t>
        </is>
      </c>
      <c r="C16478"/>
      <c r="D16478"/>
      <c r="E16478" t="inlineStr">
        <is>
          <t>https://www.youtube.com/results?search_query=Singlehanded+boat+docking+skills&amp;sp=EgQgAXAB</t>
        </is>
      </c>
    </row>
    <row r="16479" ht="25.5" customHeight="1">
      <c r="A16479" t="inlineStr">
        <is>
          <t>docking boat</t>
        </is>
      </c>
      <c r="B16479" t="inlineStr">
        <is>
          <t>Boat docking tutorial</t>
        </is>
      </c>
      <c r="C16479"/>
      <c r="D16479"/>
      <c r="E16479" t="inlineStr">
        <is>
          <t>https://www.youtube.com/results?search_query=Boat+docking+tutorial&amp;sp=EgQgAXAB</t>
        </is>
      </c>
    </row>
    <row r="16480" ht="25.5" customHeight="1">
      <c r="A16480" t="inlineStr">
        <is>
          <t>docking boat</t>
        </is>
      </c>
      <c r="B16480" t="inlineStr">
        <is>
          <t>Docking a sailboat  step by step guide</t>
        </is>
      </c>
      <c r="C16480"/>
      <c r="D16480"/>
      <c r="E16480" t="inlineStr">
        <is>
          <t>https://www.youtube.com/results?search_query=Docking+a+sailboat++step+by+step+guide&amp;sp=EgQgAXAB</t>
        </is>
      </c>
    </row>
    <row r="16481" ht="25.5" customHeight="1">
      <c r="A16481" t="inlineStr">
        <is>
          <t>docking boat</t>
        </is>
      </c>
      <c r="B16481" t="inlineStr">
        <is>
          <t>Best ways to dock a pontoon boat</t>
        </is>
      </c>
      <c r="C16481"/>
      <c r="D16481"/>
      <c r="E16481" t="inlineStr">
        <is>
          <t>https://www.youtube.com/results?search_query=Best+ways+to+dock+a+pontoon+boat&amp;sp=EgQgAXAB</t>
        </is>
      </c>
    </row>
    <row r="16482" ht="25.5" customHeight="1">
      <c r="A16482" t="inlineStr">
        <is>
          <t>docking boat</t>
        </is>
      </c>
      <c r="B16482" t="inlineStr">
        <is>
          <t>Boat docking tips from expert sailors</t>
        </is>
      </c>
      <c r="C16482"/>
      <c r="D16482"/>
      <c r="E16482" t="inlineStr">
        <is>
          <t>https://www.youtube.com/results?search_query=Boat+docking+tips+from+expert+sailors&amp;sp=EgQgAXAB</t>
        </is>
      </c>
    </row>
    <row r="16483" ht="25.5" customHeight="1">
      <c r="A16483" t="inlineStr">
        <is>
          <t>docking boat</t>
        </is>
      </c>
      <c r="B16483" t="inlineStr">
        <is>
          <t>Using boat docking accessories for easy control</t>
        </is>
      </c>
      <c r="C16483"/>
      <c r="D16483"/>
      <c r="E16483" t="inlineStr">
        <is>
          <t>https://www.youtube.com/results?search_query=Using+boat+docking+accessories+for+easy+control&amp;sp=EgQgAXAB</t>
        </is>
      </c>
    </row>
    <row r="16484" ht="25.5" customHeight="1">
      <c r="A16484" t="inlineStr">
        <is>
          <t>climbing a rope</t>
        </is>
      </c>
      <c r="B16484" t="inlineStr">
        <is>
          <t>How to climb a rope for beginners</t>
        </is>
      </c>
      <c r="C16484"/>
      <c r="D16484"/>
      <c r="E16484" t="inlineStr">
        <is>
          <t>https://www.youtube.com/results?search_query=How+to+climb+a+rope+for+beginners&amp;sp=EgQgAXAB</t>
        </is>
      </c>
    </row>
    <row r="16485" ht="25.5" customHeight="1">
      <c r="A16485" t="inlineStr">
        <is>
          <t>climbing a rope</t>
        </is>
      </c>
      <c r="B16485" t="inlineStr">
        <is>
          <t>Rope climbing techniques and tips</t>
        </is>
      </c>
      <c r="C16485"/>
      <c r="D16485"/>
      <c r="E16485" t="inlineStr">
        <is>
          <t>https://www.youtube.com/results?search_query=Rope+climbing+techniques+and+tips&amp;sp=EgQgAXAB</t>
        </is>
      </c>
    </row>
    <row r="16486" ht="25.5" customHeight="1">
      <c r="A16486" t="inlineStr">
        <is>
          <t>climbing a rope</t>
        </is>
      </c>
      <c r="B16486" t="inlineStr">
        <is>
          <t>Day in the life of a professional rope climber</t>
        </is>
      </c>
      <c r="C16486"/>
      <c r="D16486"/>
      <c r="E16486" t="inlineStr">
        <is>
          <t>https://www.youtube.com/results?search_query=Day+in+the+life+of+a+professional+rope+climber&amp;sp=EgQgAXAB</t>
        </is>
      </c>
    </row>
    <row r="16487" ht="25.5" customHeight="1">
      <c r="A16487" t="inlineStr">
        <is>
          <t>climbing a rope</t>
        </is>
      </c>
      <c r="B16487" t="inlineStr">
        <is>
          <t>Safety tips for climbing a rope</t>
        </is>
      </c>
      <c r="C16487"/>
      <c r="D16487"/>
      <c r="E16487" t="inlineStr">
        <is>
          <t>https://www.youtube.com/results?search_query=Safety+tips+for+climbing+a+rope&amp;sp=EgQgAXAB</t>
        </is>
      </c>
    </row>
    <row r="16488" ht="25.5" customHeight="1">
      <c r="A16488" t="inlineStr">
        <is>
          <t>climbing a rope</t>
        </is>
      </c>
      <c r="B16488" t="inlineStr">
        <is>
          <t>Rope climbing workout routines</t>
        </is>
      </c>
      <c r="C16488"/>
      <c r="D16488"/>
      <c r="E16488" t="inlineStr">
        <is>
          <t>https://www.youtube.com/results?search_query=Rope+climbing+workout+routines&amp;sp=EgQgAXAB</t>
        </is>
      </c>
    </row>
    <row r="16489" ht="25.5" customHeight="1">
      <c r="A16489" t="inlineStr">
        <is>
          <t>climbing a rope</t>
        </is>
      </c>
      <c r="B16489" t="inlineStr">
        <is>
          <t>Improving strength for rope climbing</t>
        </is>
      </c>
      <c r="C16489"/>
      <c r="D16489"/>
      <c r="E16489" t="inlineStr">
        <is>
          <t>https://www.youtube.com/results?search_query=Improving+strength+for+rope+climbing&amp;sp=EgQgAXAB</t>
        </is>
      </c>
    </row>
    <row r="16490" ht="25.5" customHeight="1">
      <c r="A16490" t="inlineStr">
        <is>
          <t>climbing a rope</t>
        </is>
      </c>
      <c r="B16490" t="inlineStr">
        <is>
          <t>How to tie knots for rope climbing</t>
        </is>
      </c>
      <c r="C16490"/>
      <c r="D16490"/>
      <c r="E16490" t="inlineStr">
        <is>
          <t>https://www.youtube.com/results?search_query=How+to+tie+knots+for+rope+climbing&amp;sp=EgQgAXAB</t>
        </is>
      </c>
    </row>
    <row r="16491" ht="25.5" customHeight="1">
      <c r="A16491" t="inlineStr">
        <is>
          <t>climbing a rope</t>
        </is>
      </c>
      <c r="B16491" t="inlineStr">
        <is>
          <t>Climbing a rope in outdoor context</t>
        </is>
      </c>
      <c r="C16491"/>
      <c r="D16491"/>
      <c r="E16491" t="inlineStr">
        <is>
          <t>https://www.youtube.com/results?search_query=Climbing+a+rope+in+outdoor+context&amp;sp=EgQgAXAB</t>
        </is>
      </c>
    </row>
    <row r="16492" ht="25.5" customHeight="1">
      <c r="A16492" t="inlineStr">
        <is>
          <t>climbing a rope</t>
        </is>
      </c>
      <c r="B16492" t="inlineStr">
        <is>
          <t>Rope climbing challenges and how to overcome them</t>
        </is>
      </c>
      <c r="C16492"/>
      <c r="D16492"/>
      <c r="E16492" t="inlineStr">
        <is>
          <t>https://www.youtube.com/results?search_query=Rope+climbing+challenges+and+how+to+overcome+them&amp;sp=EgQgAXAB</t>
        </is>
      </c>
    </row>
    <row r="16493" ht="25.5" customHeight="1">
      <c r="A16493" t="inlineStr">
        <is>
          <t>climbing a rope</t>
        </is>
      </c>
      <c r="B16493" t="inlineStr">
        <is>
          <t>Guide to climbing a rope for fitness</t>
        </is>
      </c>
      <c r="C16493"/>
      <c r="D16493"/>
      <c r="E16493" t="inlineStr">
        <is>
          <t>https://www.youtube.com/results?search_query=Guide+to+climbing+a+rope+for+fitness&amp;sp=EgQgAXAB</t>
        </is>
      </c>
    </row>
    <row r="16494" ht="25.5" customHeight="1">
      <c r="A16494" t="inlineStr">
        <is>
          <t>checking tires</t>
        </is>
      </c>
      <c r="B16494" t="inlineStr">
        <is>
          <t>How to properly check tire pressure</t>
        </is>
      </c>
      <c r="C16494"/>
      <c r="D16494"/>
      <c r="E16494" t="inlineStr">
        <is>
          <t>https://www.youtube.com/results?search_query=How+to+properly+check+tire+pressure&amp;sp=EgQgAXAB</t>
        </is>
      </c>
    </row>
    <row r="16495" ht="25.5" customHeight="1">
      <c r="A16495" t="inlineStr">
        <is>
          <t>checking tires</t>
        </is>
      </c>
      <c r="B16495" t="inlineStr">
        <is>
          <t>Tutorial for checking tire tread depth</t>
        </is>
      </c>
      <c r="C16495"/>
      <c r="D16495"/>
      <c r="E16495" t="inlineStr">
        <is>
          <t>https://www.youtube.com/results?search_query=Tutorial+for+checking+tire+tread+depth&amp;sp=EgQgAXAB</t>
        </is>
      </c>
    </row>
    <row r="16496" ht="25.5" customHeight="1">
      <c r="A16496" t="inlineStr">
        <is>
          <t>checking tires</t>
        </is>
      </c>
      <c r="B16496" t="inlineStr">
        <is>
          <t>Methods of checking for tire damage</t>
        </is>
      </c>
      <c r="C16496"/>
      <c r="D16496"/>
      <c r="E16496" t="inlineStr">
        <is>
          <t>https://www.youtube.com/results?search_query=Methods+of+checking+for+tire+damage&amp;sp=EgQgAXAB</t>
        </is>
      </c>
    </row>
    <row r="16497" ht="25.5" customHeight="1">
      <c r="A16497" t="inlineStr">
        <is>
          <t>checking tires</t>
        </is>
      </c>
      <c r="B16497" t="inlineStr">
        <is>
          <t>Maintenance tips for tire checking</t>
        </is>
      </c>
      <c r="C16497"/>
      <c r="D16497"/>
      <c r="E16497" t="inlineStr">
        <is>
          <t>https://www.youtube.com/results?search_query=Maintenance+tips+for+tire+checking&amp;sp=EgQgAXAB</t>
        </is>
      </c>
    </row>
    <row r="16498" ht="25.5" customHeight="1">
      <c r="A16498" t="inlineStr">
        <is>
          <t>checking tires</t>
        </is>
      </c>
      <c r="B16498" t="inlineStr">
        <is>
          <t>Day in the life of a tire technician</t>
        </is>
      </c>
      <c r="C16498"/>
      <c r="D16498"/>
      <c r="E16498" t="inlineStr">
        <is>
          <t>https://www.youtube.com/results?search_query=Day+in+the+life+of+a+tire+technician&amp;sp=EgQgAXAB</t>
        </is>
      </c>
    </row>
    <row r="16499" ht="25.5" customHeight="1">
      <c r="A16499" t="inlineStr">
        <is>
          <t>checking tires</t>
        </is>
      </c>
      <c r="B16499" t="inlineStr">
        <is>
          <t>How to check tires before a long trip</t>
        </is>
      </c>
      <c r="C16499"/>
      <c r="D16499"/>
      <c r="E16499" t="inlineStr">
        <is>
          <t>https://www.youtube.com/results?search_query=How+to+check+tires+before+a+long+trip&amp;sp=EgQgAXAB</t>
        </is>
      </c>
    </row>
    <row r="16500" ht="25.5" customHeight="1">
      <c r="A16500" t="inlineStr">
        <is>
          <t>checking tires</t>
        </is>
      </c>
      <c r="B16500" t="inlineStr">
        <is>
          <t>Checking tire rotation guide</t>
        </is>
      </c>
      <c r="C16500"/>
      <c r="D16500"/>
      <c r="E16500" t="inlineStr">
        <is>
          <t>https://www.youtube.com/results?search_query=Checking+tire+rotation+guide&amp;sp=EgQgAXAB</t>
        </is>
      </c>
    </row>
    <row r="16501" ht="25.5" customHeight="1">
      <c r="A16501" t="inlineStr">
        <is>
          <t>checking tires</t>
        </is>
      </c>
      <c r="B16501" t="inlineStr">
        <is>
          <t>Step by step guide for checking tire inflation</t>
        </is>
      </c>
      <c r="C16501"/>
      <c r="D16501"/>
      <c r="E16501" t="inlineStr">
        <is>
          <t>https://www.youtube.com/results?search_query=Step+by+step+guide+for+checking+tire+inflation&amp;sp=EgQgAXAB</t>
        </is>
      </c>
    </row>
    <row r="16502" ht="25.5" customHeight="1">
      <c r="A16502" t="inlineStr">
        <is>
          <t>checking tires</t>
        </is>
      </c>
      <c r="B16502" t="inlineStr">
        <is>
          <t>Why it's important to regularly check your tires</t>
        </is>
      </c>
      <c r="C16502"/>
      <c r="D16502"/>
      <c r="E16502" t="inlineStr">
        <is>
          <t>https://www.youtube.com/results?search_query=Why+it's+important+to+regularly+check+your+tires&amp;sp=EgQgAXAB</t>
        </is>
      </c>
    </row>
    <row r="16503" ht="25.5" customHeight="1">
      <c r="A16503" t="inlineStr">
        <is>
          <t>checking tires</t>
        </is>
      </c>
      <c r="B16503" t="inlineStr">
        <is>
          <t>Expert advice on checking tires for leaks</t>
        </is>
      </c>
      <c r="C16503"/>
      <c r="D16503"/>
      <c r="E16503" t="inlineStr">
        <is>
          <t>https://www.youtube.com/results?search_query=Expert+advice+on+checking+tires+for+leaks&amp;sp=EgQgAXAB</t>
        </is>
      </c>
    </row>
    <row r="16504" ht="25.5" customHeight="1">
      <c r="A16504" t="inlineStr">
        <is>
          <t>bouncing on trampoline</t>
        </is>
      </c>
      <c r="B16504" t="inlineStr">
        <is>
          <t>How to properly bounce on trampoline for beginners</t>
        </is>
      </c>
      <c r="C16504"/>
      <c r="D16504"/>
      <c r="E16504" t="inlineStr">
        <is>
          <t>https://www.youtube.com/results?search_query=How+to+properly+bounce+on+trampoline+for+beginners&amp;sp=EgQgAXAB</t>
        </is>
      </c>
    </row>
    <row r="16505" ht="25.5" customHeight="1">
      <c r="A16505" t="inlineStr">
        <is>
          <t>bouncing on trampoline</t>
        </is>
      </c>
      <c r="B16505" t="inlineStr">
        <is>
          <t>Safe ways to bounce on a trampoline</t>
        </is>
      </c>
      <c r="C16505"/>
      <c r="D16505"/>
      <c r="E16505" t="inlineStr">
        <is>
          <t>https://www.youtube.com/results?search_query=Safe+ways+to+bounce+on+a+trampoline&amp;sp=EgQgAXAB</t>
        </is>
      </c>
    </row>
    <row r="16506" ht="25.5" customHeight="1">
      <c r="A16506" t="inlineStr">
        <is>
          <t>bouncing on trampoline</t>
        </is>
      </c>
      <c r="B16506" t="inlineStr">
        <is>
          <t>Correct techniques to increase bounce on trampoline</t>
        </is>
      </c>
      <c r="C16506"/>
      <c r="D16506"/>
      <c r="E16506" t="inlineStr">
        <is>
          <t>https://www.youtube.com/results?search_query=Correct+techniques+to+increase+bounce+on+trampoline&amp;sp=EgQgAXAB</t>
        </is>
      </c>
    </row>
    <row r="16507" ht="25.5" customHeight="1">
      <c r="A16507" t="inlineStr">
        <is>
          <t>bouncing on trampoline</t>
        </is>
      </c>
      <c r="B16507" t="inlineStr">
        <is>
          <t>Day in the life of a professional trampoline bouncer</t>
        </is>
      </c>
      <c r="C16507"/>
      <c r="D16507"/>
      <c r="E16507" t="inlineStr">
        <is>
          <t>https://www.youtube.com/results?search_query=Day+in+the+life+of+a+professional+trampoline+bouncer&amp;sp=EgQgAXAB</t>
        </is>
      </c>
    </row>
    <row r="16508" ht="25.5" customHeight="1">
      <c r="A16508" t="inlineStr">
        <is>
          <t>bouncing on trampoline</t>
        </is>
      </c>
      <c r="B16508" t="inlineStr">
        <is>
          <t>Improve trampoline bouncing skills</t>
        </is>
      </c>
      <c r="C16508"/>
      <c r="D16508"/>
      <c r="E16508" t="inlineStr">
        <is>
          <t>https://www.youtube.com/results?search_query=Improve+trampoline+bouncing+skills&amp;sp=EgQgAXAB</t>
        </is>
      </c>
    </row>
    <row r="16509" ht="25.5" customHeight="1">
      <c r="A16509" t="inlineStr">
        <is>
          <t>bouncing on trampoline</t>
        </is>
      </c>
      <c r="B16509" t="inlineStr">
        <is>
          <t>Trampoline safety tips while bouncing</t>
        </is>
      </c>
      <c r="C16509"/>
      <c r="D16509"/>
      <c r="E16509" t="inlineStr">
        <is>
          <t>https://www.youtube.com/results?search_query=Trampoline+safety+tips+while+bouncing&amp;sp=EgQgAXAB</t>
        </is>
      </c>
    </row>
    <row r="16510" ht="25.5" customHeight="1">
      <c r="A16510" t="inlineStr">
        <is>
          <t>bouncing on trampoline</t>
        </is>
      </c>
      <c r="B16510" t="inlineStr">
        <is>
          <t>Techniques to control bounce on trampoline</t>
        </is>
      </c>
      <c r="C16510"/>
      <c r="D16510"/>
      <c r="E16510" t="inlineStr">
        <is>
          <t>https://www.youtube.com/results?search_query=Techniques+to+control+bounce+on+trampoline&amp;sp=EgQgAXAB</t>
        </is>
      </c>
    </row>
    <row r="16511" ht="25.5" customHeight="1">
      <c r="A16511" t="inlineStr">
        <is>
          <t>bouncing on trampoline</t>
        </is>
      </c>
      <c r="B16511" t="inlineStr">
        <is>
          <t>Guidelines for bouncing on a trampoline for fitness</t>
        </is>
      </c>
      <c r="C16511"/>
      <c r="D16511"/>
      <c r="E16511" t="inlineStr">
        <is>
          <t>https://www.youtube.com/results?search_query=Guidelines+for+bouncing+on+a+trampoline+for+fitness&amp;sp=EgQgAXAB</t>
        </is>
      </c>
    </row>
    <row r="16512" ht="25.5" customHeight="1">
      <c r="A16512" t="inlineStr">
        <is>
          <t>bouncing on trampoline</t>
        </is>
      </c>
      <c r="B16512" t="inlineStr">
        <is>
          <t>Enhancing your trampoline bouncing experience</t>
        </is>
      </c>
      <c r="C16512"/>
      <c r="D16512"/>
      <c r="E16512" t="inlineStr">
        <is>
          <t>https://www.youtube.com/results?search_query=Enhancing+your+trampoline+bouncing+experience&amp;sp=EgQgAXAB</t>
        </is>
      </c>
    </row>
    <row r="16513" ht="25.5" customHeight="1">
      <c r="A16513" t="inlineStr">
        <is>
          <t>bouncing on trampoline</t>
        </is>
      </c>
      <c r="B16513" t="inlineStr">
        <is>
          <t>Best practices when bouncing on a trampoline</t>
        </is>
      </c>
      <c r="C16513"/>
      <c r="D16513"/>
      <c r="E16513" t="inlineStr">
        <is>
          <t>https://www.youtube.com/results?search_query=Best+practices+when+bouncing+on+a+trampoline&amp;sp=EgQgAXAB</t>
        </is>
      </c>
    </row>
    <row r="16514" ht="25.5" customHeight="1">
      <c r="A16514" t="inlineStr">
        <is>
          <t>capsizing</t>
        </is>
      </c>
      <c r="B16514" t="inlineStr">
        <is>
          <t>How to safely recover from a capsizing boat</t>
        </is>
      </c>
      <c r="C16514"/>
      <c r="D16514"/>
      <c r="E16514" t="inlineStr">
        <is>
          <t>https://www.youtube.com/results?search_query=How+to+safely+recover+from+a+capsizing+boat&amp;sp=EgQgAXAB</t>
        </is>
      </c>
    </row>
    <row r="16515" ht="25.5" customHeight="1">
      <c r="A16515" t="inlineStr">
        <is>
          <t>capsizing</t>
        </is>
      </c>
      <c r="B16515" t="inlineStr">
        <is>
          <t>What to do when your kayak capsizes</t>
        </is>
      </c>
      <c r="C16515"/>
      <c r="D16515"/>
      <c r="E16515" t="inlineStr">
        <is>
          <t>https://www.youtube.com/results?search_query=What+to+do+when+your+kayak+capsizes&amp;sp=EgQgAXAB</t>
        </is>
      </c>
    </row>
    <row r="16516" ht="25.5" customHeight="1">
      <c r="A16516" t="inlineStr">
        <is>
          <t>capsizing</t>
        </is>
      </c>
      <c r="B16516" t="inlineStr">
        <is>
          <t>Capsizing survival guide</t>
        </is>
      </c>
      <c r="C16516"/>
      <c r="D16516"/>
      <c r="E16516" t="inlineStr">
        <is>
          <t>https://www.youtube.com/results?search_query=Capsizing+survival+guide&amp;sp=EgQgAXAB</t>
        </is>
      </c>
    </row>
    <row r="16517" ht="25.5" customHeight="1">
      <c r="A16517" t="inlineStr">
        <is>
          <t>capsizing</t>
        </is>
      </c>
      <c r="B16517" t="inlineStr">
        <is>
          <t>Day in the life of a lifeguard: handling capsizing incidents</t>
        </is>
      </c>
      <c r="C16517"/>
      <c r="D16517"/>
      <c r="E16517" t="inlineStr">
        <is>
          <t>https://www.youtube.com/results?search_query=Day+in+the+life+of+a+lifeguard:+handling+capsizing+incidents&amp;sp=EgQgAXAB</t>
        </is>
      </c>
    </row>
    <row r="16518" ht="25.5" customHeight="1">
      <c r="A16518" t="inlineStr">
        <is>
          <t>capsizing</t>
        </is>
      </c>
      <c r="B16518" t="inlineStr">
        <is>
          <t>Understanding the reasons for boat capsizing</t>
        </is>
      </c>
      <c r="C16518"/>
      <c r="D16518"/>
      <c r="E16518" t="inlineStr">
        <is>
          <t>https://www.youtube.com/results?search_query=Understanding+the+reasons+for+boat+capsizing&amp;sp=EgQgAXAB</t>
        </is>
      </c>
    </row>
    <row r="16519" ht="25.5" customHeight="1">
      <c r="A16519" t="inlineStr">
        <is>
          <t>capsizing</t>
        </is>
      </c>
      <c r="B16519" t="inlineStr">
        <is>
          <t>River rafting: How to handle capsizing</t>
        </is>
      </c>
      <c r="C16519"/>
      <c r="D16519"/>
      <c r="E16519" t="inlineStr">
        <is>
          <t>https://www.youtube.com/results?search_query=River+rafting:+How+to+handle+capsizing&amp;sp=EgQgAXAB</t>
        </is>
      </c>
    </row>
    <row r="16520" ht="25.5" customHeight="1">
      <c r="A16520" t="inlineStr">
        <is>
          <t>capsizing</t>
        </is>
      </c>
      <c r="B16520" t="inlineStr">
        <is>
          <t>How to prevent your boat from capsizing</t>
        </is>
      </c>
      <c r="C16520"/>
      <c r="D16520"/>
      <c r="E16520" t="inlineStr">
        <is>
          <t>https://www.youtube.com/results?search_query=How+to+prevent+your+boat+from+capsizing&amp;sp=EgQgAXAB</t>
        </is>
      </c>
    </row>
    <row r="16521" ht="25.5" customHeight="1">
      <c r="A16521" t="inlineStr">
        <is>
          <t>capsizing</t>
        </is>
      </c>
      <c r="B16521" t="inlineStr">
        <is>
          <t>Capsizing incidents and their causes explained</t>
        </is>
      </c>
      <c r="C16521"/>
      <c r="D16521"/>
      <c r="E16521" t="inlineStr">
        <is>
          <t>https://www.youtube.com/results?search_query=Capsizing+incidents+and+their+causes+explained&amp;sp=EgQgAXAB</t>
        </is>
      </c>
    </row>
    <row r="16522" ht="25.5" customHeight="1">
      <c r="A16522" t="inlineStr">
        <is>
          <t>capsizing</t>
        </is>
      </c>
      <c r="B16522" t="inlineStr">
        <is>
          <t>How to capsize and recover a small sailboat</t>
        </is>
      </c>
      <c r="C16522"/>
      <c r="D16522"/>
      <c r="E16522" t="inlineStr">
        <is>
          <t>https://www.youtube.com/results?search_query=How+to+capsize+and+recover+a+small+sailboat&amp;sp=EgQgAXAB</t>
        </is>
      </c>
    </row>
    <row r="16523" ht="25.5" customHeight="1">
      <c r="A16523" t="inlineStr">
        <is>
          <t>capsizing</t>
        </is>
      </c>
      <c r="B16523" t="inlineStr">
        <is>
          <t>Capsizing emergency exercises for sailors</t>
        </is>
      </c>
      <c r="C16523"/>
      <c r="D16523"/>
      <c r="E16523" t="inlineStr">
        <is>
          <t>https://www.youtube.com/results?search_query=Capsizing+emergency+exercises+for+sailors&amp;sp=EgQgAXAB</t>
        </is>
      </c>
    </row>
    <row r="16524" ht="25.5" customHeight="1">
      <c r="A16524" t="inlineStr">
        <is>
          <t>pitch</t>
        </is>
      </c>
      <c r="B16524" t="inlineStr">
        <is>
          <t>How to pitch a baseball for beginners</t>
        </is>
      </c>
      <c r="C16524"/>
      <c r="D16524"/>
      <c r="E16524" t="inlineStr">
        <is>
          <t>https://www.youtube.com/results?search_query=How+to+pitch+a+baseball+for+beginners&amp;sp=EgQgAXAB</t>
        </is>
      </c>
    </row>
    <row r="16525" ht="25.5" customHeight="1">
      <c r="A16525" t="inlineStr">
        <is>
          <t>pitch</t>
        </is>
      </c>
      <c r="B16525" t="inlineStr">
        <is>
          <t>Techniques to improve your baseball pitch</t>
        </is>
      </c>
      <c r="C16525"/>
      <c r="D16525"/>
      <c r="E16525" t="inlineStr">
        <is>
          <t>https://www.youtube.com/results?search_query=Techniques+to+improve+your+baseball+pitch&amp;sp=EgQgAXAB</t>
        </is>
      </c>
    </row>
    <row r="16526" ht="25.5" customHeight="1">
      <c r="A16526" t="inlineStr">
        <is>
          <t>pitch</t>
        </is>
      </c>
      <c r="B16526" t="inlineStr">
        <is>
          <t>Perfecting your pitch in business meetings</t>
        </is>
      </c>
      <c r="C16526"/>
      <c r="D16526"/>
      <c r="E16526" t="inlineStr">
        <is>
          <t>https://www.youtube.com/results?search_query=Perfecting+your+pitch+in+business+meetings&amp;sp=EgQgAXAB</t>
        </is>
      </c>
    </row>
    <row r="16527" ht="25.5" customHeight="1">
      <c r="A16527" t="inlineStr">
        <is>
          <t>pitch</t>
        </is>
      </c>
      <c r="B16527" t="inlineStr">
        <is>
          <t>Day in the life of a professional pitcher</t>
        </is>
      </c>
      <c r="C16527"/>
      <c r="D16527"/>
      <c r="E16527" t="inlineStr">
        <is>
          <t>https://www.youtube.com/results?search_query=Day+in+the+life+of+a+professional+pitcher&amp;sp=EgQgAXAB</t>
        </is>
      </c>
    </row>
    <row r="16528" ht="25.5" customHeight="1">
      <c r="A16528" t="inlineStr">
        <is>
          <t>pitch</t>
        </is>
      </c>
      <c r="B16528" t="inlineStr">
        <is>
          <t>How to pitch a tent for camping</t>
        </is>
      </c>
      <c r="C16528"/>
      <c r="D16528"/>
      <c r="E16528" t="inlineStr">
        <is>
          <t>https://www.youtube.com/results?search_query=How+to+pitch+a+tent+for+camping&amp;sp=EgQgAXAB</t>
        </is>
      </c>
    </row>
    <row r="16529" ht="25.5" customHeight="1">
      <c r="A16529" t="inlineStr">
        <is>
          <t>pitch</t>
        </is>
      </c>
      <c r="B16529" t="inlineStr">
        <is>
          <t>Pitching ideas: best practices in advertising</t>
        </is>
      </c>
      <c r="C16529"/>
      <c r="D16529"/>
      <c r="E16529" t="inlineStr">
        <is>
          <t>https://www.youtube.com/results?search_query=Pitching+ideas:+best+practices+in+advertising&amp;sp=EgQgAXAB</t>
        </is>
      </c>
    </row>
    <row r="16530" ht="25.5" customHeight="1">
      <c r="A16530" t="inlineStr">
        <is>
          <t>pitch</t>
        </is>
      </c>
      <c r="B16530" t="inlineStr">
        <is>
          <t>Training tips for a faster softball pitch</t>
        </is>
      </c>
      <c r="C16530"/>
      <c r="D16530"/>
      <c r="E16530" t="inlineStr">
        <is>
          <t>https://www.youtube.com/results?search_query=Training+tips+for+a+faster+softball+pitch&amp;sp=EgQgAXAB</t>
        </is>
      </c>
    </row>
    <row r="16531" ht="25.5" customHeight="1">
      <c r="A16531" t="inlineStr">
        <is>
          <t>pitch</t>
        </is>
      </c>
      <c r="B16531" t="inlineStr">
        <is>
          <t>Mastering the art of pitch in music</t>
        </is>
      </c>
      <c r="C16531"/>
      <c r="D16531"/>
      <c r="E16531" t="inlineStr">
        <is>
          <t>https://www.youtube.com/results?search_query=Mastering+the+art+of+pitch+in+music&amp;sp=EgQgAXAB</t>
        </is>
      </c>
    </row>
    <row r="16532" ht="25.5" customHeight="1">
      <c r="A16532" t="inlineStr">
        <is>
          <t>pitch</t>
        </is>
      </c>
      <c r="B16532" t="inlineStr">
        <is>
          <t>How to pitch your startup to investors</t>
        </is>
      </c>
      <c r="C16532"/>
      <c r="D16532"/>
      <c r="E16532" t="inlineStr">
        <is>
          <t>https://www.youtube.com/results?search_query=How+to+pitch+your+startup+to+investors&amp;sp=EgQgAXAB</t>
        </is>
      </c>
    </row>
    <row r="16533" ht="25.5" customHeight="1">
      <c r="A16533" t="inlineStr">
        <is>
          <t>pitch</t>
        </is>
      </c>
      <c r="B16533" t="inlineStr">
        <is>
          <t>Voice training: how to control pitch for singing</t>
        </is>
      </c>
      <c r="C16533"/>
      <c r="D16533"/>
      <c r="E16533" t="inlineStr">
        <is>
          <t>https://www.youtube.com/results?search_query=Voice+training:+how+to+control+pitch+for+singing&amp;sp=EgQgAXAB</t>
        </is>
      </c>
    </row>
    <row r="16534" ht="25.5" customHeight="1">
      <c r="A16534" t="inlineStr">
        <is>
          <t>cracking neck</t>
        </is>
      </c>
      <c r="B16534" t="inlineStr">
        <is>
          <t>How to safely crack your neck</t>
        </is>
      </c>
      <c r="C16534"/>
      <c r="D16534"/>
      <c r="E16534" t="inlineStr">
        <is>
          <t>https://www.youtube.com/results?search_query=How+to+safely+crack+your+neck&amp;sp=EgQgAXAB</t>
        </is>
      </c>
    </row>
    <row r="16535" ht="25.5" customHeight="1">
      <c r="A16535" t="inlineStr">
        <is>
          <t>cracking neck</t>
        </is>
      </c>
      <c r="B16535" t="inlineStr">
        <is>
          <t>Professional chiropractor cracking neck</t>
        </is>
      </c>
      <c r="C16535"/>
      <c r="D16535"/>
      <c r="E16535" t="inlineStr">
        <is>
          <t>https://www.youtube.com/results?search_query=Professional+chiropractor+cracking+neck&amp;sp=EgQgAXAB</t>
        </is>
      </c>
    </row>
    <row r="16536" ht="25.5" customHeight="1">
      <c r="A16536" t="inlineStr">
        <is>
          <t>cracking neck</t>
        </is>
      </c>
      <c r="B16536" t="inlineStr">
        <is>
          <t>Risks of cracking your neck</t>
        </is>
      </c>
      <c r="C16536"/>
      <c r="D16536"/>
      <c r="E16536" t="inlineStr">
        <is>
          <t>https://www.youtube.com/results?search_query=Risks+of+cracking+your+neck&amp;sp=EgQgAXAB</t>
        </is>
      </c>
    </row>
    <row r="16537" ht="25.5" customHeight="1">
      <c r="A16537" t="inlineStr">
        <is>
          <t>cracking neck</t>
        </is>
      </c>
      <c r="B16537" t="inlineStr">
        <is>
          <t>Understanding the science behind neck cracking</t>
        </is>
      </c>
      <c r="C16537"/>
      <c r="D16537"/>
      <c r="E16537" t="inlineStr">
        <is>
          <t>https://www.youtube.com/results?search_query=Understanding+the+science+behind+neck+cracking&amp;sp=EgQgAXAB</t>
        </is>
      </c>
    </row>
    <row r="16538" ht="25.5" customHeight="1">
      <c r="A16538" t="inlineStr">
        <is>
          <t>cracking neck</t>
        </is>
      </c>
      <c r="B16538" t="inlineStr">
        <is>
          <t>Techniques for cracking neck</t>
        </is>
      </c>
      <c r="C16538"/>
      <c r="D16538"/>
      <c r="E16538" t="inlineStr">
        <is>
          <t>https://www.youtube.com/results?search_query=Techniques+for+cracking+neck&amp;sp=EgQgAXAB</t>
        </is>
      </c>
    </row>
    <row r="16539" ht="25.5" customHeight="1">
      <c r="A16539" t="inlineStr">
        <is>
          <t>cracking neck</t>
        </is>
      </c>
      <c r="B16539" t="inlineStr">
        <is>
          <t>Dangers of cracking neck too often</t>
        </is>
      </c>
      <c r="C16539"/>
      <c r="D16539"/>
      <c r="E16539" t="inlineStr">
        <is>
          <t>https://www.youtube.com/results?search_query=Dangers+of+cracking+neck+too+often&amp;sp=EgQgAXAB</t>
        </is>
      </c>
    </row>
    <row r="16540" ht="25.5" customHeight="1">
      <c r="A16540" t="inlineStr">
        <is>
          <t>cracking neck</t>
        </is>
      </c>
      <c r="B16540" t="inlineStr">
        <is>
          <t>Day in the life of a chiropractor neck adjustments</t>
        </is>
      </c>
      <c r="C16540"/>
      <c r="D16540"/>
      <c r="E16540" t="inlineStr">
        <is>
          <t>https://www.youtube.com/results?search_query=Day+in+the+life+of+a+chiropractor+neck+adjustments&amp;sp=EgQgAXAB</t>
        </is>
      </c>
    </row>
    <row r="16541" ht="25.5" customHeight="1">
      <c r="A16541" t="inlineStr">
        <is>
          <t>cracking neck</t>
        </is>
      </c>
      <c r="B16541" t="inlineStr">
        <is>
          <t>Common myths about neck cracking debunked</t>
        </is>
      </c>
      <c r="C16541"/>
      <c r="D16541"/>
      <c r="E16541" t="inlineStr">
        <is>
          <t>https://www.youtube.com/results?search_query=Common+myths+about+neck+cracking+debunked&amp;sp=EgQgAXAB</t>
        </is>
      </c>
    </row>
    <row r="16542" ht="25.5" customHeight="1">
      <c r="A16542" t="inlineStr">
        <is>
          <t>cracking neck</t>
        </is>
      </c>
      <c r="B16542" t="inlineStr">
        <is>
          <t>Neck exercises to replace cracking your neck</t>
        </is>
      </c>
      <c r="C16542"/>
      <c r="D16542"/>
      <c r="E16542" t="inlineStr">
        <is>
          <t>https://www.youtube.com/results?search_query=Neck+exercises+to+replace+cracking+your+neck&amp;sp=EgQgAXAB</t>
        </is>
      </c>
    </row>
    <row r="16543" ht="25.5" customHeight="1">
      <c r="A16543" t="inlineStr">
        <is>
          <t>cracking neck</t>
        </is>
      </c>
      <c r="B16543" t="inlineStr">
        <is>
          <t>Physical therapy exercises versus neck cracking</t>
        </is>
      </c>
      <c r="C16543"/>
      <c r="D16543"/>
      <c r="E16543" t="inlineStr">
        <is>
          <t>https://www.youtube.com/results?search_query=Physical+therapy+exercises+versus+neck+cracking&amp;sp=EgQgAXAB</t>
        </is>
      </c>
    </row>
    <row r="16544" ht="25.5" customHeight="1">
      <c r="A16544" t="inlineStr">
        <is>
          <t>logging</t>
        </is>
      </c>
      <c r="B16544" t="inlineStr">
        <is>
          <t>How to start a logging business</t>
        </is>
      </c>
      <c r="C16544"/>
      <c r="D16544"/>
      <c r="E16544" t="inlineStr">
        <is>
          <t>https://www.youtube.com/results?search_query=How+to+start+a+logging+business&amp;sp=EgQgAXAB</t>
        </is>
      </c>
    </row>
    <row r="16545" ht="25.5" customHeight="1">
      <c r="A16545" t="inlineStr">
        <is>
          <t>logging</t>
        </is>
      </c>
      <c r="B16545" t="inlineStr">
        <is>
          <t>How to safely fell a tree for logging</t>
        </is>
      </c>
      <c r="C16545"/>
      <c r="D16545"/>
      <c r="E16545" t="inlineStr">
        <is>
          <t>https://www.youtube.com/results?search_query=How+to+safely+fell+a+tree+for+logging&amp;sp=EgQgAXAB</t>
        </is>
      </c>
    </row>
    <row r="16546" ht="25.5" customHeight="1">
      <c r="A16546" t="inlineStr">
        <is>
          <t>logging</t>
        </is>
      </c>
      <c r="B16546" t="inlineStr">
        <is>
          <t>The process of logging in the 21st century</t>
        </is>
      </c>
      <c r="C16546"/>
      <c r="D16546"/>
      <c r="E16546" t="inlineStr">
        <is>
          <t>https://www.youtube.com/results?search_query=The+process+of+logging+in+the+21st+century&amp;sp=EgQgAXAB</t>
        </is>
      </c>
    </row>
    <row r="16547" ht="25.5" customHeight="1">
      <c r="A16547" t="inlineStr">
        <is>
          <t>logging</t>
        </is>
      </c>
      <c r="B16547" t="inlineStr">
        <is>
          <t>Day in the life of a wood logger</t>
        </is>
      </c>
      <c r="C16547"/>
      <c r="D16547"/>
      <c r="E16547" t="inlineStr">
        <is>
          <t>https://www.youtube.com/results?search_query=Day+in+the+life+of+a+wood+logger&amp;sp=EgQgAXAB</t>
        </is>
      </c>
    </row>
    <row r="16548" ht="25.5" customHeight="1">
      <c r="A16548" t="inlineStr">
        <is>
          <t>logging</t>
        </is>
      </c>
      <c r="B16548" t="inlineStr">
        <is>
          <t>How to log wood with a chainsaw</t>
        </is>
      </c>
      <c r="C16548"/>
      <c r="D16548"/>
      <c r="E16548" t="inlineStr">
        <is>
          <t>https://www.youtube.com/results?search_query=How+to+log+wood+with+a+chainsaw&amp;sp=EgQgAXAB</t>
        </is>
      </c>
    </row>
    <row r="16549" ht="25.5" customHeight="1">
      <c r="A16549" t="inlineStr">
        <is>
          <t>logging</t>
        </is>
      </c>
      <c r="B16549" t="inlineStr">
        <is>
          <t>Manual logging techniques for beginners</t>
        </is>
      </c>
      <c r="C16549"/>
      <c r="D16549"/>
      <c r="E16549" t="inlineStr">
        <is>
          <t>https://www.youtube.com/results?search_query=Manual+logging+techniques+for+beginners&amp;sp=EgQgAXAB</t>
        </is>
      </c>
    </row>
    <row r="16550" ht="25.5" customHeight="1">
      <c r="A16550" t="inlineStr">
        <is>
          <t>logging</t>
        </is>
      </c>
      <c r="B16550" t="inlineStr">
        <is>
          <t>How to process logs for firewood</t>
        </is>
      </c>
      <c r="C16550"/>
      <c r="D16550"/>
      <c r="E16550" t="inlineStr">
        <is>
          <t>https://www.youtube.com/results?search_query=How+to+process+logs+for+firewood&amp;sp=EgQgAXAB</t>
        </is>
      </c>
    </row>
    <row r="16551" ht="25.5" customHeight="1">
      <c r="A16551" t="inlineStr">
        <is>
          <t>logging</t>
        </is>
      </c>
      <c r="B16551" t="inlineStr">
        <is>
          <t>Sustainable logging: Best practices</t>
        </is>
      </c>
      <c r="C16551"/>
      <c r="D16551"/>
      <c r="E16551" t="inlineStr">
        <is>
          <t>https://www.youtube.com/results?search_query=Sustainable+logging:+Best+practices&amp;sp=EgQgAXAB</t>
        </is>
      </c>
    </row>
    <row r="16552" ht="25.5" customHeight="1">
      <c r="A16552" t="inlineStr">
        <is>
          <t>logging</t>
        </is>
      </c>
      <c r="B16552" t="inlineStr">
        <is>
          <t>DIY: How to log your own firewood</t>
        </is>
      </c>
      <c r="C16552"/>
      <c r="D16552"/>
      <c r="E16552" t="inlineStr">
        <is>
          <t>https://www.youtube.com/results?search_query=DIY:+How+to+log+your+own+firewood&amp;sp=EgQgAXAB</t>
        </is>
      </c>
    </row>
    <row r="16553" ht="25.5" customHeight="1">
      <c r="A16553" t="inlineStr">
        <is>
          <t>logging</t>
        </is>
      </c>
      <c r="B16553" t="inlineStr">
        <is>
          <t>History and evolution of logging industry</t>
        </is>
      </c>
      <c r="C16553"/>
      <c r="D16553"/>
      <c r="E16553" t="inlineStr">
        <is>
          <t>https://www.youtube.com/results?search_query=History+and+evolution+of+logging+industry&amp;sp=EgQgAXAB</t>
        </is>
      </c>
    </row>
    <row r="16554" ht="25.5" customHeight="1">
      <c r="A16554" t="inlineStr">
        <is>
          <t>installing carpet</t>
        </is>
      </c>
      <c r="B16554" t="inlineStr">
        <is>
          <t>How to install carpet for beginners</t>
        </is>
      </c>
      <c r="C16554"/>
      <c r="D16554"/>
      <c r="E16554" t="inlineStr">
        <is>
          <t>https://www.youtube.com/results?search_query=How+to+install+carpet+for+beginners&amp;sp=EgQgAXAB</t>
        </is>
      </c>
    </row>
    <row r="16555" ht="25.5" customHeight="1">
      <c r="A16555" t="inlineStr">
        <is>
          <t>installing carpet</t>
        </is>
      </c>
      <c r="B16555" t="inlineStr">
        <is>
          <t>Step by step guide to carpet installation</t>
        </is>
      </c>
      <c r="C16555"/>
      <c r="D16555"/>
      <c r="E16555" t="inlineStr">
        <is>
          <t>https://www.youtube.com/results?search_query=Step+by+step+guide+to+carpet+installation&amp;sp=EgQgAXAB</t>
        </is>
      </c>
    </row>
    <row r="16556" ht="25.5" customHeight="1">
      <c r="A16556" t="inlineStr">
        <is>
          <t>installing carpet</t>
        </is>
      </c>
      <c r="B16556" t="inlineStr">
        <is>
          <t>DIY carpet installation at home</t>
        </is>
      </c>
      <c r="C16556"/>
      <c r="D16556"/>
      <c r="E16556" t="inlineStr">
        <is>
          <t>https://www.youtube.com/results?search_query=DIY+carpet+installation+at+home&amp;sp=EgQgAXAB</t>
        </is>
      </c>
    </row>
    <row r="16557" ht="25.5" customHeight="1">
      <c r="A16557" t="inlineStr">
        <is>
          <t>installing carpet</t>
        </is>
      </c>
      <c r="B16557" t="inlineStr">
        <is>
          <t>Proper techniques for carpet installation</t>
        </is>
      </c>
      <c r="C16557"/>
      <c r="D16557"/>
      <c r="E16557" t="inlineStr">
        <is>
          <t>https://www.youtube.com/results?search_query=Proper+techniques+for+carpet+installation&amp;sp=EgQgAXAB</t>
        </is>
      </c>
    </row>
    <row r="16558" ht="25.5" customHeight="1">
      <c r="A16558" t="inlineStr">
        <is>
          <t>installing carpet</t>
        </is>
      </c>
      <c r="B16558" t="inlineStr">
        <is>
          <t>Tools needed for carpet installation</t>
        </is>
      </c>
      <c r="C16558"/>
      <c r="D16558"/>
      <c r="E16558" t="inlineStr">
        <is>
          <t>https://www.youtube.com/results?search_query=Tools+needed+for+carpet+installation&amp;sp=EgQgAXAB</t>
        </is>
      </c>
    </row>
    <row r="16559" ht="25.5" customHeight="1">
      <c r="A16559" t="inlineStr">
        <is>
          <t>installing carpet</t>
        </is>
      </c>
      <c r="B16559" t="inlineStr">
        <is>
          <t>Common mistakes in installing carpets</t>
        </is>
      </c>
      <c r="C16559"/>
      <c r="D16559"/>
      <c r="E16559" t="inlineStr">
        <is>
          <t>https://www.youtube.com/results?search_query=Common+mistakes+in+installing+carpets&amp;sp=EgQgAXAB</t>
        </is>
      </c>
    </row>
    <row r="16560" ht="25.5" customHeight="1">
      <c r="A16560" t="inlineStr">
        <is>
          <t>installing carpet</t>
        </is>
      </c>
      <c r="B16560" t="inlineStr">
        <is>
          <t>Basics of carpet installation</t>
        </is>
      </c>
      <c r="C16560"/>
      <c r="D16560"/>
      <c r="E16560" t="inlineStr">
        <is>
          <t>https://www.youtube.com/results?search_query=Basics+of+carpet+installation&amp;sp=EgQgAXAB</t>
        </is>
      </c>
    </row>
    <row r="16561" ht="25.5" customHeight="1">
      <c r="A16561" t="inlineStr">
        <is>
          <t>installing carpet</t>
        </is>
      </c>
      <c r="B16561" t="inlineStr">
        <is>
          <t>Day in the life of a carpet installer</t>
        </is>
      </c>
      <c r="C16561"/>
      <c r="D16561"/>
      <c r="E16561" t="inlineStr">
        <is>
          <t>https://www.youtube.com/results?search_query=Day+in+the+life+of+a+carpet+installer&amp;sp=EgQgAXAB</t>
        </is>
      </c>
    </row>
    <row r="16562" ht="25.5" customHeight="1">
      <c r="A16562" t="inlineStr">
        <is>
          <t>installing carpet</t>
        </is>
      </c>
      <c r="B16562" t="inlineStr">
        <is>
          <t>Installing carpet on stairs tutorial</t>
        </is>
      </c>
      <c r="C16562"/>
      <c r="D16562"/>
      <c r="E16562" t="inlineStr">
        <is>
          <t>https://www.youtube.com/results?search_query=Installing+carpet+on+stairs+tutorial&amp;sp=EgQgAXAB</t>
        </is>
      </c>
    </row>
    <row r="16563" ht="25.5" customHeight="1">
      <c r="A16563" t="inlineStr">
        <is>
          <t>installing carpet</t>
        </is>
      </c>
      <c r="B16563" t="inlineStr">
        <is>
          <t>Detailed process of carpet padding and installation</t>
        </is>
      </c>
      <c r="C16563"/>
      <c r="D16563"/>
      <c r="E16563" t="inlineStr">
        <is>
          <t>https://www.youtube.com/results?search_query=Detailed+process+of+carpet+padding+and+installation&amp;sp=EgQgAXAB</t>
        </is>
      </c>
    </row>
    <row r="16564" ht="25.5" customHeight="1">
      <c r="A16564" t="inlineStr">
        <is>
          <t>jaywalking</t>
        </is>
      </c>
      <c r="B16564" t="inlineStr">
        <is>
          <t>Understanding the consequences of jaywalking</t>
        </is>
      </c>
      <c r="C16564"/>
      <c r="D16564"/>
      <c r="E16564" t="inlineStr">
        <is>
          <t>https://www.youtube.com/results?search_query=Understanding+the+consequences+of+jaywalking&amp;sp=EgQgAXAB</t>
        </is>
      </c>
    </row>
    <row r="16565" ht="25.5" customHeight="1">
      <c r="A16565" t="inlineStr">
        <is>
          <t>jaywalking</t>
        </is>
      </c>
      <c r="B16565" t="inlineStr">
        <is>
          <t>What happens if you are caught jaywalking</t>
        </is>
      </c>
      <c r="C16565"/>
      <c r="D16565"/>
      <c r="E16565" t="inlineStr">
        <is>
          <t>https://www.youtube.com/results?search_query=What+happens+if+you+are+caught+jaywalking&amp;sp=EgQgAXAB</t>
        </is>
      </c>
    </row>
    <row r="16566" ht="25.5" customHeight="1">
      <c r="A16566" t="inlineStr">
        <is>
          <t>jaywalking</t>
        </is>
      </c>
      <c r="B16566" t="inlineStr">
        <is>
          <t>How to prevent jaywalking</t>
        </is>
      </c>
      <c r="C16566"/>
      <c r="D16566"/>
      <c r="E16566" t="inlineStr">
        <is>
          <t>https://www.youtube.com/results?search_query=How+to+prevent+jaywalking&amp;sp=EgQgAXAB</t>
        </is>
      </c>
    </row>
    <row r="16567" ht="25.5" customHeight="1">
      <c r="A16567" t="inlineStr">
        <is>
          <t>jaywalking</t>
        </is>
      </c>
      <c r="B16567" t="inlineStr">
        <is>
          <t>Documents on jaywalking laws in different countries</t>
        </is>
      </c>
      <c r="C16567"/>
      <c r="D16567"/>
      <c r="E16567" t="inlineStr">
        <is>
          <t>https://www.youtube.com/results?search_query=Documents+on+jaywalking+laws+in+different+countries&amp;sp=EgQgAXAB</t>
        </is>
      </c>
    </row>
    <row r="16568" ht="25.5" customHeight="1">
      <c r="A16568" t="inlineStr">
        <is>
          <t>jaywalking</t>
        </is>
      </c>
      <c r="B16568" t="inlineStr">
        <is>
          <t>Educational video on the dangers of jaywalking</t>
        </is>
      </c>
      <c r="C16568"/>
      <c r="D16568"/>
      <c r="E16568" t="inlineStr">
        <is>
          <t>https://www.youtube.com/results?search_query=Educational+video+on+the+dangers+of+jaywalking&amp;sp=EgQgAXAB</t>
        </is>
      </c>
    </row>
    <row r="16569" ht="25.5" customHeight="1">
      <c r="A16569" t="inlineStr">
        <is>
          <t>jaywalking</t>
        </is>
      </c>
      <c r="B16569" t="inlineStr">
        <is>
          <t>Reallife incidents of jaywalking accidents</t>
        </is>
      </c>
      <c r="C16569"/>
      <c r="D16569"/>
      <c r="E16569" t="inlineStr">
        <is>
          <t>https://www.youtube.com/results?search_query=Reallife+incidents+of+jaywalking+accidents&amp;sp=EgQgAXAB</t>
        </is>
      </c>
    </row>
    <row r="16570" ht="25.5" customHeight="1">
      <c r="A16570" t="inlineStr">
        <is>
          <t>jaywalking</t>
        </is>
      </c>
      <c r="B16570" t="inlineStr">
        <is>
          <t>Day in the life of a traffic cop, dealing with jaywalkers</t>
        </is>
      </c>
      <c r="C16570"/>
      <c r="D16570"/>
      <c r="E16570" t="inlineStr">
        <is>
          <t>https://www.youtube.com/results?search_query=Day+in+the+life+of+a+traffic+cop, +dealing+with+jaywalkers&amp;sp=EgQgAXAB</t>
        </is>
      </c>
    </row>
    <row r="16571" ht="25.5" customHeight="1">
      <c r="A16571" t="inlineStr">
        <is>
          <t>jaywalking</t>
        </is>
      </c>
      <c r="B16571" t="inlineStr">
        <is>
          <t>Jaywalking emotional stories and experiences</t>
        </is>
      </c>
      <c r="C16571"/>
      <c r="D16571"/>
      <c r="E16571" t="inlineStr">
        <is>
          <t>https://www.youtube.com/results?search_query=Jaywalking+emotional+stories+and+experiences&amp;sp=EgQgAXAB</t>
        </is>
      </c>
    </row>
    <row r="16572" ht="25.5" customHeight="1">
      <c r="A16572" t="inlineStr">
        <is>
          <t>jaywalking</t>
        </is>
      </c>
      <c r="B16572" t="inlineStr">
        <is>
          <t>Pedestrian safety tips to avoid jaywalking</t>
        </is>
      </c>
      <c r="C16572"/>
      <c r="D16572"/>
      <c r="E16572" t="inlineStr">
        <is>
          <t>https://www.youtube.com/results?search_query=Pedestrian+safety+tips+to+avoid+jaywalking&amp;sp=EgQgAXAB</t>
        </is>
      </c>
    </row>
    <row r="16573" ht="25.5" customHeight="1">
      <c r="A16573" t="inlineStr">
        <is>
          <t>jaywalking</t>
        </is>
      </c>
      <c r="B16573" t="inlineStr">
        <is>
          <t>Animated video on why jaywalking is dangerous</t>
        </is>
      </c>
      <c r="C16573"/>
      <c r="D16573"/>
      <c r="E16573" t="inlineStr">
        <is>
          <t>https://www.youtube.com/results?search_query=Animated+video+on+why+jaywalking+is+dangerous&amp;sp=EgQgAXAB</t>
        </is>
      </c>
    </row>
    <row r="16574" ht="25.5" customHeight="1">
      <c r="A16574" t="inlineStr">
        <is>
          <t>downhill mountain biking</t>
        </is>
      </c>
      <c r="B16574" t="inlineStr">
        <is>
          <t>How to start downhill mountain biking</t>
        </is>
      </c>
      <c r="C16574"/>
      <c r="D16574"/>
      <c r="E16574" t="inlineStr">
        <is>
          <t>https://www.youtube.com/results?search_query=How+to+start+downhill+mountain+biking&amp;sp=EgQgAXAB</t>
        </is>
      </c>
    </row>
    <row r="16575" ht="25.5" customHeight="1">
      <c r="A16575" t="inlineStr">
        <is>
          <t>downhill mountain biking</t>
        </is>
      </c>
      <c r="B16575" t="inlineStr">
        <is>
          <t>Downhill mountain biking techniques for beginners</t>
        </is>
      </c>
      <c r="C16575"/>
      <c r="D16575"/>
      <c r="E16575" t="inlineStr">
        <is>
          <t>https://www.youtube.com/results?search_query=Downhill+mountain+biking+techniques+for+beginners&amp;sp=EgQgAXAB</t>
        </is>
      </c>
    </row>
    <row r="16576" ht="25.5" customHeight="1">
      <c r="A16576" t="inlineStr">
        <is>
          <t>downhill mountain biking</t>
        </is>
      </c>
      <c r="B16576" t="inlineStr">
        <is>
          <t>Expert downhill mountain biking tips</t>
        </is>
      </c>
      <c r="C16576"/>
      <c r="D16576"/>
      <c r="E16576" t="inlineStr">
        <is>
          <t>https://www.youtube.com/results?search_query=Expert+downhill+mountain+biking+tips&amp;sp=EgQgAXAB</t>
        </is>
      </c>
    </row>
    <row r="16577" ht="25.5" customHeight="1">
      <c r="A16577" t="inlineStr">
        <is>
          <t>downhill mountain biking</t>
        </is>
      </c>
      <c r="B16577" t="inlineStr">
        <is>
          <t>Best trails for downhill mountain biking</t>
        </is>
      </c>
      <c r="C16577"/>
      <c r="D16577"/>
      <c r="E16577" t="inlineStr">
        <is>
          <t>https://www.youtube.com/results?search_query=Best+trails+for+downhill+mountain+biking&amp;sp=EgQgAXAB</t>
        </is>
      </c>
    </row>
    <row r="16578" ht="25.5" customHeight="1">
      <c r="A16578" t="inlineStr">
        <is>
          <t>downhill mountain biking</t>
        </is>
      </c>
      <c r="B16578" t="inlineStr">
        <is>
          <t>Downhill mountain biking equipment guide</t>
        </is>
      </c>
      <c r="C16578"/>
      <c r="D16578"/>
      <c r="E16578" t="inlineStr">
        <is>
          <t>https://www.youtube.com/results?search_query=Downhill+mountain+biking+equipment+guide&amp;sp=EgQgAXAB</t>
        </is>
      </c>
    </row>
    <row r="16579" ht="25.5" customHeight="1">
      <c r="A16579" t="inlineStr">
        <is>
          <t>downhill mountain biking</t>
        </is>
      </c>
      <c r="B16579" t="inlineStr">
        <is>
          <t>GoPro footage of downhill mountain biking</t>
        </is>
      </c>
      <c r="C16579"/>
      <c r="D16579"/>
      <c r="E16579" t="inlineStr">
        <is>
          <t>https://www.youtube.com/results?search_query=GoPro+footage+of+downhill+mountain+biking&amp;sp=EgQgAXAB</t>
        </is>
      </c>
    </row>
    <row r="16580" ht="25.5" customHeight="1">
      <c r="A16580" t="inlineStr">
        <is>
          <t>downhill mountain biking</t>
        </is>
      </c>
      <c r="B16580" t="inlineStr">
        <is>
          <t>Pro downhill mountain biker day in the life</t>
        </is>
      </c>
      <c r="C16580"/>
      <c r="D16580"/>
      <c r="E16580" t="inlineStr">
        <is>
          <t>https://www.youtube.com/results?search_query=Pro+downhill+mountain+biker+day+in+the+life&amp;sp=EgQgAXAB</t>
        </is>
      </c>
    </row>
    <row r="16581" ht="25.5" customHeight="1">
      <c r="A16581" t="inlineStr">
        <is>
          <t>downhill mountain biking</t>
        </is>
      </c>
      <c r="B16581" t="inlineStr">
        <is>
          <t>Downhill mountain biking race highlights</t>
        </is>
      </c>
      <c r="C16581"/>
      <c r="D16581"/>
      <c r="E16581" t="inlineStr">
        <is>
          <t>https://www.youtube.com/results?search_query=Downhill+mountain+biking+race+highlights&amp;sp=EgQgAXAB</t>
        </is>
      </c>
    </row>
    <row r="16582" ht="25.5" customHeight="1">
      <c r="A16582" t="inlineStr">
        <is>
          <t>downhill mountain biking</t>
        </is>
      </c>
      <c r="B16582" t="inlineStr">
        <is>
          <t>Training for downhill mountain biking</t>
        </is>
      </c>
      <c r="C16582"/>
      <c r="D16582"/>
      <c r="E16582" t="inlineStr">
        <is>
          <t>https://www.youtube.com/results?search_query=Training+for+downhill+mountain+biking&amp;sp=EgQgAXAB</t>
        </is>
      </c>
    </row>
    <row r="16583" ht="25.5" customHeight="1">
      <c r="A16583" t="inlineStr">
        <is>
          <t>downhill mountain biking</t>
        </is>
      </c>
      <c r="B16583" t="inlineStr">
        <is>
          <t>Avoiding common downhill mountain biking injuries</t>
        </is>
      </c>
      <c r="C16583"/>
      <c r="D16583"/>
      <c r="E16583" t="inlineStr">
        <is>
          <t>https://www.youtube.com/results?search_query=Avoiding+common+downhill+mountain+biking+injuries&amp;sp=EgQgAXAB</t>
        </is>
      </c>
    </row>
    <row r="16584" ht="25.5" customHeight="1">
      <c r="A16584" t="inlineStr">
        <is>
          <t>kicking field goal</t>
        </is>
      </c>
      <c r="B16584" t="inlineStr">
        <is>
          <t>How to kick a field goal for beginners</t>
        </is>
      </c>
      <c r="C16584"/>
      <c r="D16584"/>
      <c r="E16584" t="inlineStr">
        <is>
          <t>https://www.youtube.com/results?search_query=How+to+kick+a+field+goal+for+beginners&amp;sp=EgQgAXAB</t>
        </is>
      </c>
    </row>
    <row r="16585" ht="25.5" customHeight="1">
      <c r="A16585" t="inlineStr">
        <is>
          <t>kicking field goal</t>
        </is>
      </c>
      <c r="B16585" t="inlineStr">
        <is>
          <t>Best techniques for kicking a field goal</t>
        </is>
      </c>
      <c r="C16585"/>
      <c r="D16585"/>
      <c r="E16585" t="inlineStr">
        <is>
          <t>https://www.youtube.com/results?search_query=Best+techniques+for+kicking+a+field+goal&amp;sp=EgQgAXAB</t>
        </is>
      </c>
    </row>
    <row r="16586" ht="25.5" customHeight="1">
      <c r="A16586" t="inlineStr">
        <is>
          <t>kicking field goal</t>
        </is>
      </c>
      <c r="B16586" t="inlineStr">
        <is>
          <t>Step by step process of kicking a field goal</t>
        </is>
      </c>
      <c r="C16586"/>
      <c r="D16586"/>
      <c r="E16586" t="inlineStr">
        <is>
          <t>https://www.youtube.com/results?search_query=Step+by+step+process+of+kicking+a+field+goal&amp;sp=EgQgAXAB</t>
        </is>
      </c>
    </row>
    <row r="16587" ht="25.5" customHeight="1">
      <c r="A16587" t="inlineStr">
        <is>
          <t>kicking field goal</t>
        </is>
      </c>
      <c r="B16587" t="inlineStr">
        <is>
          <t>Day in the life of a NFL kicker</t>
        </is>
      </c>
      <c r="C16587"/>
      <c r="D16587"/>
      <c r="E16587" t="inlineStr">
        <is>
          <t>https://www.youtube.com/results?search_query=Day+in+the+life+of+a+NFL+kicker&amp;sp=EgQgAXAB</t>
        </is>
      </c>
    </row>
    <row r="16588" ht="25.5" customHeight="1">
      <c r="A16588" t="inlineStr">
        <is>
          <t>kicking field goal</t>
        </is>
      </c>
      <c r="B16588" t="inlineStr">
        <is>
          <t>Training routine for kicking field goals</t>
        </is>
      </c>
      <c r="C16588"/>
      <c r="D16588"/>
      <c r="E16588" t="inlineStr">
        <is>
          <t>https://www.youtube.com/results?search_query=Training+routine+for+kicking+field+goals&amp;sp=EgQgAXAB</t>
        </is>
      </c>
    </row>
    <row r="16589" ht="25.5" customHeight="1">
      <c r="A16589" t="inlineStr">
        <is>
          <t>kicking field goal</t>
        </is>
      </c>
      <c r="B16589" t="inlineStr">
        <is>
          <t>Common mistakes when kicking a field goal and how to avoid</t>
        </is>
      </c>
      <c r="C16589"/>
      <c r="D16589"/>
      <c r="E16589" t="inlineStr">
        <is>
          <t>https://www.youtube.com/results?search_query=Common+mistakes+when+kicking+a+field+goal+and+how+to+avoid&amp;sp=EgQgAXAB</t>
        </is>
      </c>
    </row>
    <row r="16590" ht="25.5" customHeight="1">
      <c r="A16590" t="inlineStr">
        <is>
          <t>kicking field goal</t>
        </is>
      </c>
      <c r="B16590" t="inlineStr">
        <is>
          <t>History of successful field goal kicks in NFL</t>
        </is>
      </c>
      <c r="C16590"/>
      <c r="D16590"/>
      <c r="E16590" t="inlineStr">
        <is>
          <t>https://www.youtube.com/results?search_query=History+of+successful+field+goal+kicks+in+NFL&amp;sp=EgQgAXAB</t>
        </is>
      </c>
    </row>
    <row r="16591" ht="25.5" customHeight="1">
      <c r="A16591" t="inlineStr">
        <is>
          <t>kicking field goal</t>
        </is>
      </c>
      <c r="B16591" t="inlineStr">
        <is>
          <t>Indepth guide to kicking a field goal</t>
        </is>
      </c>
      <c r="C16591"/>
      <c r="D16591"/>
      <c r="E16591" t="inlineStr">
        <is>
          <t>https://www.youtube.com/results?search_query=Indepth+guide+to+kicking+a+field+goal&amp;sp=EgQgAXAB</t>
        </is>
      </c>
    </row>
    <row r="16592" ht="25.5" customHeight="1">
      <c r="A16592" t="inlineStr">
        <is>
          <t>kicking field goal</t>
        </is>
      </c>
      <c r="B16592" t="inlineStr">
        <is>
          <t>Differences between kicking a field goal in NFL and College football</t>
        </is>
      </c>
      <c r="C16592"/>
      <c r="D16592"/>
      <c r="E16592" t="inlineStr">
        <is>
          <t>https://www.youtube.com/results?search_query=Differences+between+kicking+a+field+goal+in+NFL+and+College+football&amp;sp=EgQgAXAB</t>
        </is>
      </c>
    </row>
    <row r="16593" ht="25.5" customHeight="1">
      <c r="A16593" t="inlineStr">
        <is>
          <t>kicking field goal</t>
        </is>
      </c>
      <c r="B16593" t="inlineStr">
        <is>
          <t>Professional tips for improving field goal kicking accuracy</t>
        </is>
      </c>
      <c r="C16593"/>
      <c r="D16593"/>
      <c r="E16593" t="inlineStr">
        <is>
          <t>https://www.youtube.com/results?search_query=Professional+tips+for+improving+field+goal+kicking+accuracy&amp;sp=EgQgAXAB</t>
        </is>
      </c>
    </row>
    <row r="16594" ht="25.5" customHeight="1">
      <c r="A16594" t="inlineStr">
        <is>
          <t>passing american football in game</t>
        </is>
      </c>
      <c r="B16594" t="inlineStr">
        <is>
          <t>How to pass an American football accurately</t>
        </is>
      </c>
      <c r="C16594"/>
      <c r="D16594"/>
      <c r="E16594" t="inlineStr">
        <is>
          <t>https://www.youtube.com/results?search_query=How+to+pass+an+American+football+accurately&amp;sp=EgQgAXAB</t>
        </is>
      </c>
    </row>
    <row r="16595" ht="25.5" customHeight="1">
      <c r="A16595" t="inlineStr">
        <is>
          <t>passing american football in game</t>
        </is>
      </c>
      <c r="B16595" t="inlineStr">
        <is>
          <t>NFL best football passing techniques</t>
        </is>
      </c>
      <c r="C16595"/>
      <c r="D16595"/>
      <c r="E16595" t="inlineStr">
        <is>
          <t>https://www.youtube.com/results?search_query=NFL+best+football+passing+techniques&amp;sp=EgQgAXAB</t>
        </is>
      </c>
    </row>
    <row r="16596" ht="25.5" customHeight="1">
      <c r="A16596" t="inlineStr">
        <is>
          <t>passing american football in game</t>
        </is>
      </c>
      <c r="B16596" t="inlineStr">
        <is>
          <t>Learn passing skills in American Football</t>
        </is>
      </c>
      <c r="C16596"/>
      <c r="D16596"/>
      <c r="E16596" t="inlineStr">
        <is>
          <t>https://www.youtube.com/results?search_query=Learn+passing+skills+in+American+Football&amp;sp=EgQgAXAB</t>
        </is>
      </c>
    </row>
    <row r="16597" ht="25.5" customHeight="1">
      <c r="A16597" t="inlineStr">
        <is>
          <t>passing american football in game</t>
        </is>
      </c>
      <c r="B16597" t="inlineStr">
        <is>
          <t>How professionals pass American football in game</t>
        </is>
      </c>
      <c r="C16597"/>
      <c r="D16597"/>
      <c r="E16597" t="inlineStr">
        <is>
          <t>https://www.youtube.com/results?search_query=How+professionals+pass+American+football+in+game&amp;sp=EgQgAXAB</t>
        </is>
      </c>
    </row>
    <row r="16598" ht="25.5" customHeight="1">
      <c r="A16598" t="inlineStr">
        <is>
          <t>passing american football in game</t>
        </is>
      </c>
      <c r="B16598" t="inlineStr">
        <is>
          <t>Ingame footage of American football passing</t>
        </is>
      </c>
      <c r="C16598"/>
      <c r="D16598"/>
      <c r="E16598" t="inlineStr">
        <is>
          <t>https://www.youtube.com/results?search_query=Ingame+footage+of+American+football+passing&amp;sp=EgQgAXAB</t>
        </is>
      </c>
    </row>
    <row r="16599" ht="25.5" customHeight="1">
      <c r="A16599" t="inlineStr">
        <is>
          <t>passing american football in game</t>
        </is>
      </c>
      <c r="B16599" t="inlineStr">
        <is>
          <t>Quarterback passing training drills for American football</t>
        </is>
      </c>
      <c r="C16599"/>
      <c r="D16599"/>
      <c r="E16599" t="inlineStr">
        <is>
          <t>https://www.youtube.com/results?search_query=Quarterback+passing+training+drills+for+American+football&amp;sp=EgQgAXAB</t>
        </is>
      </c>
    </row>
    <row r="16600" ht="25.5" customHeight="1">
      <c r="A16600" t="inlineStr">
        <is>
          <t>passing american football in game</t>
        </is>
      </c>
      <c r="B16600" t="inlineStr">
        <is>
          <t>Day in the life of an NFL quarterback</t>
        </is>
      </c>
      <c r="C16600"/>
      <c r="D16600"/>
      <c r="E16600" t="inlineStr">
        <is>
          <t>https://www.youtube.com/results?search_query=Day+in+the+life+of+an+NFL+quarterback&amp;sp=EgQgAXAB</t>
        </is>
      </c>
    </row>
    <row r="16601" ht="25.5" customHeight="1">
      <c r="A16601" t="inlineStr">
        <is>
          <t>passing american football in game</t>
        </is>
      </c>
      <c r="B16601" t="inlineStr">
        <is>
          <t>Pro tricks for passing an American football in game</t>
        </is>
      </c>
      <c r="C16601"/>
      <c r="D16601"/>
      <c r="E16601" t="inlineStr">
        <is>
          <t>https://www.youtube.com/results?search_query=Pro+tricks+for+passing+an+American+football+in+game&amp;sp=EgQgAXAB</t>
        </is>
      </c>
    </row>
    <row r="16602" ht="25.5" customHeight="1">
      <c r="A16602" t="inlineStr">
        <is>
          <t>passing american football in game</t>
        </is>
      </c>
      <c r="B16602" t="inlineStr">
        <is>
          <t>American football passing strategies for beginners</t>
        </is>
      </c>
      <c r="C16602"/>
      <c r="D16602"/>
      <c r="E16602" t="inlineStr">
        <is>
          <t>https://www.youtube.com/results?search_query=American+football+passing+strategies+for+beginners&amp;sp=EgQgAXAB</t>
        </is>
      </c>
    </row>
    <row r="16603" ht="25.5" customHeight="1">
      <c r="A16603" t="inlineStr">
        <is>
          <t>passing american football in game</t>
        </is>
      </c>
      <c r="B16603" t="inlineStr">
        <is>
          <t>Live demonstrations of football passing techniques in American football games</t>
        </is>
      </c>
      <c r="C16603"/>
      <c r="D16603"/>
      <c r="E16603" t="inlineStr">
        <is>
          <t>https://www.youtube.com/results?search_query=Live+demonstrations+of+football+passing+techniques+in+American+football+games&amp;sp=EgQgAXAB</t>
        </is>
      </c>
    </row>
    <row r="16604" ht="25.5" customHeight="1">
      <c r="A16604" t="inlineStr">
        <is>
          <t>photocopying</t>
        </is>
      </c>
      <c r="B16604" t="inlineStr">
        <is>
          <t>How to use a photocopier</t>
        </is>
      </c>
      <c r="C16604"/>
      <c r="D16604"/>
      <c r="E16604" t="inlineStr">
        <is>
          <t>https://www.youtube.com/results?search_query=How+to+use+a+photocopier&amp;sp=EgQgAXAB</t>
        </is>
      </c>
    </row>
    <row r="16605" ht="25.5" customHeight="1">
      <c r="A16605" t="inlineStr">
        <is>
          <t>photocopying</t>
        </is>
      </c>
      <c r="B16605" t="inlineStr">
        <is>
          <t>Basics of photocopying documents</t>
        </is>
      </c>
      <c r="C16605"/>
      <c r="D16605"/>
      <c r="E16605" t="inlineStr">
        <is>
          <t>https://www.youtube.com/results?search_query=Basics+of+photocopying+documents&amp;sp=EgQgAXAB</t>
        </is>
      </c>
    </row>
    <row r="16606" ht="25.5" customHeight="1">
      <c r="A16606" t="inlineStr">
        <is>
          <t>photocopying</t>
        </is>
      </c>
      <c r="B16606" t="inlineStr">
        <is>
          <t>Step by step guidance on photocopying</t>
        </is>
      </c>
      <c r="C16606"/>
      <c r="D16606"/>
      <c r="E16606" t="inlineStr">
        <is>
          <t>https://www.youtube.com/results?search_query=Step+by+step+guidance+on+photocopying&amp;sp=EgQgAXAB</t>
        </is>
      </c>
    </row>
    <row r="16607" ht="25.5" customHeight="1">
      <c r="A16607" t="inlineStr">
        <is>
          <t>photocopying</t>
        </is>
      </c>
      <c r="B16607" t="inlineStr">
        <is>
          <t>Top photocopying tips and tricks</t>
        </is>
      </c>
      <c r="C16607"/>
      <c r="D16607"/>
      <c r="E16607" t="inlineStr">
        <is>
          <t>https://www.youtube.com/results?search_query=Top+photocopying+tips+and+tricks&amp;sp=EgQgAXAB</t>
        </is>
      </c>
    </row>
    <row r="16608" ht="25.5" customHeight="1">
      <c r="A16608" t="inlineStr">
        <is>
          <t>photocopying</t>
        </is>
      </c>
      <c r="B16608" t="inlineStr">
        <is>
          <t>Troubleshoot common photocopying issues</t>
        </is>
      </c>
      <c r="C16608"/>
      <c r="D16608"/>
      <c r="E16608" t="inlineStr">
        <is>
          <t>https://www.youtube.com/results?search_query=Troubleshoot+common+photocopying+issues&amp;sp=EgQgAXAB</t>
        </is>
      </c>
    </row>
    <row r="16609" ht="25.5" customHeight="1">
      <c r="A16609" t="inlineStr">
        <is>
          <t>photocopying</t>
        </is>
      </c>
      <c r="B16609" t="inlineStr">
        <is>
          <t>Photocopying machine maintenance tips</t>
        </is>
      </c>
      <c r="C16609"/>
      <c r="D16609"/>
      <c r="E16609" t="inlineStr">
        <is>
          <t>https://www.youtube.com/results?search_query=Photocopying+machine+maintenance+tips&amp;sp=EgQgAXAB</t>
        </is>
      </c>
    </row>
    <row r="16610" ht="25.5" customHeight="1">
      <c r="A16610" t="inlineStr">
        <is>
          <t>photocopying</t>
        </is>
      </c>
      <c r="B16610" t="inlineStr">
        <is>
          <t>Day in the life of a photocopy shop owner</t>
        </is>
      </c>
      <c r="C16610"/>
      <c r="D16610"/>
      <c r="E16610" t="inlineStr">
        <is>
          <t>https://www.youtube.com/results?search_query=Day+in+the+life+of+a+photocopy+shop+owner&amp;sp=EgQgAXAB</t>
        </is>
      </c>
    </row>
    <row r="16611" ht="25.5" customHeight="1">
      <c r="A16611" t="inlineStr">
        <is>
          <t>photocopying</t>
        </is>
      </c>
      <c r="B16611" t="inlineStr">
        <is>
          <t>How to photocopy pictures without losing quality</t>
        </is>
      </c>
      <c r="C16611"/>
      <c r="D16611"/>
      <c r="E16611" t="inlineStr">
        <is>
          <t>https://www.youtube.com/results?search_query=How+to+photocopy+pictures+without+losing+quality&amp;sp=EgQgAXAB</t>
        </is>
      </c>
    </row>
    <row r="16612" ht="25.5" customHeight="1">
      <c r="A16612" t="inlineStr">
        <is>
          <t>photocopying</t>
        </is>
      </c>
      <c r="B16612" t="inlineStr">
        <is>
          <t>Different photocopying techniques and their uses</t>
        </is>
      </c>
      <c r="C16612"/>
      <c r="D16612"/>
      <c r="E16612" t="inlineStr">
        <is>
          <t>https://www.youtube.com/results?search_query=Different+photocopying+techniques+and+their+uses&amp;sp=EgQgAXAB</t>
        </is>
      </c>
    </row>
    <row r="16613" ht="25.5" customHeight="1">
      <c r="A16613" t="inlineStr">
        <is>
          <t>photocopying</t>
        </is>
      </c>
      <c r="B16613" t="inlineStr">
        <is>
          <t>Compare photocopying vs scanning</t>
        </is>
      </c>
      <c r="C16613"/>
      <c r="D16613"/>
      <c r="E16613" t="inlineStr">
        <is>
          <t>https://www.youtube.com/results?search_query=Compare+photocopying+vs+scanning&amp;sp=EgQgAXAB</t>
        </is>
      </c>
    </row>
    <row r="16614" ht="25.5" customHeight="1">
      <c r="A16614" t="inlineStr">
        <is>
          <t>print</t>
        </is>
      </c>
      <c r="B16614" t="inlineStr">
        <is>
          <t>How to print documents from your computer</t>
        </is>
      </c>
      <c r="C16614"/>
      <c r="D16614"/>
      <c r="E16614" t="inlineStr">
        <is>
          <t>https://www.youtube.com/results?search_query=How+to+print+documents+from+your+computer&amp;sp=EgQgAXAB</t>
        </is>
      </c>
    </row>
    <row r="16615" ht="25.5" customHeight="1">
      <c r="A16615" t="inlineStr">
        <is>
          <t>print</t>
        </is>
      </c>
      <c r="B16615" t="inlineStr">
        <is>
          <t>Understanding print settings tutorial</t>
        </is>
      </c>
      <c r="C16615"/>
      <c r="D16615"/>
      <c r="E16615" t="inlineStr">
        <is>
          <t>https://www.youtube.com/results?search_query=Understanding+print+settings+tutorial&amp;sp=EgQgAXAB</t>
        </is>
      </c>
    </row>
    <row r="16616" ht="25.5" customHeight="1">
      <c r="A16616" t="inlineStr">
        <is>
          <t>print</t>
        </is>
      </c>
      <c r="B16616" t="inlineStr">
        <is>
          <t>Top 10 tips on print management</t>
        </is>
      </c>
      <c r="C16616"/>
      <c r="D16616"/>
      <c r="E16616" t="inlineStr">
        <is>
          <t>https://www.youtube.com/results?search_query=Top+10+tips+on+print+management&amp;sp=EgQgAXAB</t>
        </is>
      </c>
    </row>
    <row r="16617" ht="25.5" customHeight="1">
      <c r="A16617" t="inlineStr">
        <is>
          <t>print</t>
        </is>
      </c>
      <c r="B16617" t="inlineStr">
        <is>
          <t>Printing photos at home  DIY guide</t>
        </is>
      </c>
      <c r="C16617"/>
      <c r="D16617"/>
      <c r="E16617" t="inlineStr">
        <is>
          <t>https://www.youtube.com/results?search_query=Printing+photos+at+home++DIY+guide&amp;sp=EgQgAXAB</t>
        </is>
      </c>
    </row>
    <row r="16618" ht="25.5" customHeight="1">
      <c r="A16618" t="inlineStr">
        <is>
          <t>print</t>
        </is>
      </c>
      <c r="B16618" t="inlineStr">
        <is>
          <t>Day in the life of a print shop employee</t>
        </is>
      </c>
      <c r="C16618"/>
      <c r="D16618"/>
      <c r="E16618" t="inlineStr">
        <is>
          <t>https://www.youtube.com/results?search_query=Day+in+the+life+of+a+print+shop+employee&amp;sp=EgQgAXAB</t>
        </is>
      </c>
    </row>
    <row r="16619" ht="25.5" customHeight="1">
      <c r="A16619" t="inlineStr">
        <is>
          <t>print</t>
        </is>
      </c>
      <c r="B16619" t="inlineStr">
        <is>
          <t>Screen printing process  step by step guide</t>
        </is>
      </c>
      <c r="C16619"/>
      <c r="D16619"/>
      <c r="E16619" t="inlineStr">
        <is>
          <t>https://www.youtube.com/results?search_query=Screen+printing+process++step+by+step+guide&amp;sp=EgQgAXAB</t>
        </is>
      </c>
    </row>
    <row r="16620" ht="25.5" customHeight="1">
      <c r="A16620" t="inlineStr">
        <is>
          <t>print</t>
        </is>
      </c>
      <c r="B16620" t="inlineStr">
        <is>
          <t>How to print on fabric at home</t>
        </is>
      </c>
      <c r="C16620"/>
      <c r="D16620"/>
      <c r="E16620" t="inlineStr">
        <is>
          <t>https://www.youtube.com/results?search_query=How+to+print+on+fabric+at+home&amp;sp=EgQgAXAB</t>
        </is>
      </c>
    </row>
    <row r="16621" ht="25.5" customHeight="1">
      <c r="A16621" t="inlineStr">
        <is>
          <t>print</t>
        </is>
      </c>
      <c r="B16621" t="inlineStr">
        <is>
          <t>Troubleshooting common printer issues</t>
        </is>
      </c>
      <c r="C16621"/>
      <c r="D16621"/>
      <c r="E16621" t="inlineStr">
        <is>
          <t>https://www.youtube.com/results?search_query=Troubleshooting+common+printer+issues&amp;sp=EgQgAXAB</t>
        </is>
      </c>
    </row>
    <row r="16622" ht="25.5" customHeight="1">
      <c r="A16622" t="inlineStr">
        <is>
          <t>print</t>
        </is>
      </c>
      <c r="B16622" t="inlineStr">
        <is>
          <t>Printmaking techniques for beginners</t>
        </is>
      </c>
      <c r="C16622"/>
      <c r="D16622"/>
      <c r="E16622" t="inlineStr">
        <is>
          <t>https://www.youtube.com/results?search_query=Printmaking+techniques+for+beginners&amp;sp=EgQgAXAB</t>
        </is>
      </c>
    </row>
    <row r="16623" ht="25.5" customHeight="1">
      <c r="A16623" t="inlineStr">
        <is>
          <t>print</t>
        </is>
      </c>
      <c r="B16623" t="inlineStr">
        <is>
          <t>Photography Printing Tutorial  from digital to print</t>
        </is>
      </c>
      <c r="C16623"/>
      <c r="D16623"/>
      <c r="E16623" t="inlineStr">
        <is>
          <t>https://www.youtube.com/results?search_query=Photography+Printing+Tutorial++from+digital+to+print&amp;sp=EgQgAXAB</t>
        </is>
      </c>
    </row>
    <row r="16624" ht="25.5" customHeight="1">
      <c r="A16624" t="inlineStr">
        <is>
          <t>shooting goal soccer</t>
        </is>
      </c>
      <c r="B16624" t="inlineStr">
        <is>
          <t>How to shoot a soccer goal properly</t>
        </is>
      </c>
      <c r="C16624"/>
      <c r="D16624"/>
      <c r="E16624" t="inlineStr">
        <is>
          <t>https://www.youtube.com/results?search_query=How+to+shoot+a+soccer+goal+properly&amp;sp=EgQgAXAB</t>
        </is>
      </c>
    </row>
    <row r="16625" ht="25.5" customHeight="1">
      <c r="A16625" t="inlineStr">
        <is>
          <t>shooting goal soccer</t>
        </is>
      </c>
      <c r="B16625" t="inlineStr">
        <is>
          <t>Soccer goal shooting techniques</t>
        </is>
      </c>
      <c r="C16625"/>
      <c r="D16625"/>
      <c r="E16625" t="inlineStr">
        <is>
          <t>https://www.youtube.com/results?search_query=Soccer+goal+shooting+techniques&amp;sp=EgQgAXAB</t>
        </is>
      </c>
    </row>
    <row r="16626" ht="25.5" customHeight="1">
      <c r="A16626" t="inlineStr">
        <is>
          <t>shooting goal soccer</t>
        </is>
      </c>
      <c r="B16626" t="inlineStr">
        <is>
          <t>Professional soccer players shooting goals</t>
        </is>
      </c>
      <c r="C16626"/>
      <c r="D16626"/>
      <c r="E16626" t="inlineStr">
        <is>
          <t>https://www.youtube.com/results?search_query=Professional+soccer+players+shooting+goals&amp;sp=EgQgAXAB</t>
        </is>
      </c>
    </row>
    <row r="16627" ht="25.5" customHeight="1">
      <c r="A16627" t="inlineStr">
        <is>
          <t>shooting goal soccer</t>
        </is>
      </c>
      <c r="B16627" t="inlineStr">
        <is>
          <t>Training drills for shooting soccer goals</t>
        </is>
      </c>
      <c r="C16627"/>
      <c r="D16627"/>
      <c r="E16627" t="inlineStr">
        <is>
          <t>https://www.youtube.com/results?search_query=Training+drills+for+shooting+soccer+goals&amp;sp=EgQgAXAB</t>
        </is>
      </c>
    </row>
    <row r="16628" ht="25.5" customHeight="1">
      <c r="A16628" t="inlineStr">
        <is>
          <t>shooting goal soccer</t>
        </is>
      </c>
      <c r="B16628" t="inlineStr">
        <is>
          <t>Soccer shooting goal tutorials for beginners</t>
        </is>
      </c>
      <c r="C16628"/>
      <c r="D16628"/>
      <c r="E16628" t="inlineStr">
        <is>
          <t>https://www.youtube.com/results?search_query=Soccer+shooting+goal+tutorials+for+beginners&amp;sp=EgQgAXAB</t>
        </is>
      </c>
    </row>
    <row r="16629" ht="25.5" customHeight="1">
      <c r="A16629" t="inlineStr">
        <is>
          <t>shooting goal soccer</t>
        </is>
      </c>
      <c r="B16629" t="inlineStr">
        <is>
          <t>Day in the life of a soccer striker</t>
        </is>
      </c>
      <c r="C16629"/>
      <c r="D16629"/>
      <c r="E16629" t="inlineStr">
        <is>
          <t>https://www.youtube.com/results?search_query=Day+in+the+life+of+a+soccer+striker&amp;sp=EgQgAXAB</t>
        </is>
      </c>
    </row>
    <row r="16630" ht="25.5" customHeight="1">
      <c r="A16630" t="inlineStr">
        <is>
          <t>shooting goal soccer</t>
        </is>
      </c>
      <c r="B16630" t="inlineStr">
        <is>
          <t>Mastering the art of shooting goals in soccer</t>
        </is>
      </c>
      <c r="C16630"/>
      <c r="D16630"/>
      <c r="E16630" t="inlineStr">
        <is>
          <t>https://www.youtube.com/results?search_query=Mastering+the+art+of+shooting+goals+in+soccer&amp;sp=EgQgAXAB</t>
        </is>
      </c>
    </row>
    <row r="16631" ht="25.5" customHeight="1">
      <c r="A16631" t="inlineStr">
        <is>
          <t>shooting goal soccer</t>
        </is>
      </c>
      <c r="B16631" t="inlineStr">
        <is>
          <t>Best soccer goal shots compilations</t>
        </is>
      </c>
      <c r="C16631"/>
      <c r="D16631"/>
      <c r="E16631" t="inlineStr">
        <is>
          <t>https://www.youtube.com/results?search_query=Best+soccer+goal+shots+compilations&amp;sp=EgQgAXAB</t>
        </is>
      </c>
    </row>
    <row r="16632" ht="25.5" customHeight="1">
      <c r="A16632" t="inlineStr">
        <is>
          <t>shooting goal soccer</t>
        </is>
      </c>
      <c r="B16632" t="inlineStr">
        <is>
          <t>Improving accuracy in soccer goal shooting</t>
        </is>
      </c>
      <c r="C16632"/>
      <c r="D16632"/>
      <c r="E16632" t="inlineStr">
        <is>
          <t>https://www.youtube.com/results?search_query=Improving+accuracy+in+soccer+goal+shooting&amp;sp=EgQgAXAB</t>
        </is>
      </c>
    </row>
    <row r="16633" ht="25.5" customHeight="1">
      <c r="A16633" t="inlineStr">
        <is>
          <t>shooting goal soccer</t>
        </is>
      </c>
      <c r="B16633" t="inlineStr">
        <is>
          <t>Top ways to score soccer goals</t>
        </is>
      </c>
      <c r="C16633"/>
      <c r="D16633"/>
      <c r="E16633" t="inlineStr">
        <is>
          <t>https://www.youtube.com/results?search_query=Top+ways+to+score+soccer+goals&amp;sp=EgQgAXAB</t>
        </is>
      </c>
    </row>
    <row r="16634" ht="25.5" customHeight="1">
      <c r="A16634" t="inlineStr">
        <is>
          <t>rope pushdown</t>
        </is>
      </c>
      <c r="B16634" t="inlineStr">
        <is>
          <t>How to do rope pushdown for beginners</t>
        </is>
      </c>
      <c r="C16634"/>
      <c r="D16634"/>
      <c r="E16634" t="inlineStr">
        <is>
          <t>https://www.youtube.com/results?search_query=How+to+do+rope+pushdown+for+beginners&amp;sp=EgQgAXAB</t>
        </is>
      </c>
    </row>
    <row r="16635" ht="25.5" customHeight="1">
      <c r="A16635" t="inlineStr">
        <is>
          <t>rope pushdown</t>
        </is>
      </c>
      <c r="B16635" t="inlineStr">
        <is>
          <t>Correct form for rope pushdown</t>
        </is>
      </c>
      <c r="C16635"/>
      <c r="D16635"/>
      <c r="E16635" t="inlineStr">
        <is>
          <t>https://www.youtube.com/results?search_query=Correct+form+for+rope+pushdown&amp;sp=EgQgAXAB</t>
        </is>
      </c>
    </row>
    <row r="16636" ht="25.5" customHeight="1">
      <c r="A16636" t="inlineStr">
        <is>
          <t>rope pushdown</t>
        </is>
      </c>
      <c r="B16636" t="inlineStr">
        <is>
          <t>Rope pushdown workout routine</t>
        </is>
      </c>
      <c r="C16636"/>
      <c r="D16636"/>
      <c r="E16636" t="inlineStr">
        <is>
          <t>https://www.youtube.com/results?search_query=Rope+pushdown+workout+routine&amp;sp=EgQgAXAB</t>
        </is>
      </c>
    </row>
    <row r="16637" ht="25.5" customHeight="1">
      <c r="A16637" t="inlineStr">
        <is>
          <t>rope pushdown</t>
        </is>
      </c>
      <c r="B16637" t="inlineStr">
        <is>
          <t>Rope pushdown variations</t>
        </is>
      </c>
      <c r="C16637"/>
      <c r="D16637"/>
      <c r="E16637" t="inlineStr">
        <is>
          <t>https://www.youtube.com/results?search_query=Rope+pushdown+variations&amp;sp=EgQgAXAB</t>
        </is>
      </c>
    </row>
    <row r="16638" ht="25.5" customHeight="1">
      <c r="A16638" t="inlineStr">
        <is>
          <t>rope pushdown</t>
        </is>
      </c>
      <c r="B16638" t="inlineStr">
        <is>
          <t>Tricep development with rope pushdown</t>
        </is>
      </c>
      <c r="C16638"/>
      <c r="D16638"/>
      <c r="E16638" t="inlineStr">
        <is>
          <t>https://www.youtube.com/results?search_query=Tricep+development+with+rope+pushdown&amp;sp=EgQgAXAB</t>
        </is>
      </c>
    </row>
    <row r="16639" ht="25.5" customHeight="1">
      <c r="A16639" t="inlineStr">
        <is>
          <t>rope pushdown</t>
        </is>
      </c>
      <c r="B16639" t="inlineStr">
        <is>
          <t>Day in the life of a bodybuilder: rope pushdown</t>
        </is>
      </c>
      <c r="C16639"/>
      <c r="D16639"/>
      <c r="E16639" t="inlineStr">
        <is>
          <t>https://www.youtube.com/results?search_query=Day+in+the+life+of+a+bodybuilder:+rope+pushdown&amp;sp=EgQgAXAB</t>
        </is>
      </c>
    </row>
    <row r="16640" ht="25.5" customHeight="1">
      <c r="A16640" t="inlineStr">
        <is>
          <t>rope pushdown</t>
        </is>
      </c>
      <c r="B16640" t="inlineStr">
        <is>
          <t>Rope pushdown versus normal pushdown</t>
        </is>
      </c>
      <c r="C16640"/>
      <c r="D16640"/>
      <c r="E16640" t="inlineStr">
        <is>
          <t>https://www.youtube.com/results?search_query=Rope+pushdown+versus+normal+pushdown&amp;sp=EgQgAXAB</t>
        </is>
      </c>
    </row>
    <row r="16641" ht="25.5" customHeight="1">
      <c r="A16641" t="inlineStr">
        <is>
          <t>rope pushdown</t>
        </is>
      </c>
      <c r="B16641" t="inlineStr">
        <is>
          <t>Exploring gym equipment: rope pushdown machine</t>
        </is>
      </c>
      <c r="C16641"/>
      <c r="D16641"/>
      <c r="E16641" t="inlineStr">
        <is>
          <t>https://www.youtube.com/results?search_query=Exploring+gym+equipment:+rope+pushdown+machine&amp;sp=EgQgAXAB</t>
        </is>
      </c>
    </row>
    <row r="16642" ht="25.5" customHeight="1">
      <c r="A16642" t="inlineStr">
        <is>
          <t>rope pushdown</t>
        </is>
      </c>
      <c r="B16642" t="inlineStr">
        <is>
          <t>Common mistakes in rope pushdown exercise</t>
        </is>
      </c>
      <c r="C16642"/>
      <c r="D16642"/>
      <c r="E16642" t="inlineStr">
        <is>
          <t>https://www.youtube.com/results?search_query=Common+mistakes+in+rope+pushdown+exercise&amp;sp=EgQgAXAB</t>
        </is>
      </c>
    </row>
    <row r="16643" ht="25.5" customHeight="1">
      <c r="A16643" t="inlineStr">
        <is>
          <t>rope pushdown</t>
        </is>
      </c>
      <c r="B16643" t="inlineStr">
        <is>
          <t>Benefits and muscles worked in rope pushdown</t>
        </is>
      </c>
      <c r="C16643"/>
      <c r="D16643"/>
      <c r="E16643" t="inlineStr">
        <is>
          <t>https://www.youtube.com/results?search_query=Benefits+and+muscles+worked+in+rope+pushdown&amp;sp=EgQgAXAB</t>
        </is>
      </c>
    </row>
    <row r="16644" ht="25.5" customHeight="1">
      <c r="A16644" t="inlineStr">
        <is>
          <t>using a wrench</t>
        </is>
      </c>
      <c r="B16644" t="inlineStr">
        <is>
          <t>How to use a wrench for beginners</t>
        </is>
      </c>
      <c r="C16644"/>
      <c r="D16644"/>
      <c r="E16644" t="inlineStr">
        <is>
          <t>https://www.youtube.com/results?search_query=How+to+use+a+wrench+for+beginners&amp;sp=EgQgAXAB</t>
        </is>
      </c>
    </row>
    <row r="16645" ht="25.5" customHeight="1">
      <c r="A16645" t="inlineStr">
        <is>
          <t>using a wrench</t>
        </is>
      </c>
      <c r="B16645" t="inlineStr">
        <is>
          <t>Basic tutorial on wrench usage</t>
        </is>
      </c>
      <c r="C16645"/>
      <c r="D16645"/>
      <c r="E16645" t="inlineStr">
        <is>
          <t>https://www.youtube.com/results?search_query=Basic+tutorial+on+wrench+usage&amp;sp=EgQgAXAB</t>
        </is>
      </c>
    </row>
    <row r="16646" ht="25.5" customHeight="1">
      <c r="A16646" t="inlineStr">
        <is>
          <t>using a wrench</t>
        </is>
      </c>
      <c r="B16646" t="inlineStr">
        <is>
          <t>Step by step guide on how to use a wrench</t>
        </is>
      </c>
      <c r="C16646"/>
      <c r="D16646"/>
      <c r="E16646" t="inlineStr">
        <is>
          <t>https://www.youtube.com/results?search_query=Step+by+step+guide+on+how+to+use+a+wrench&amp;sp=EgQgAXAB</t>
        </is>
      </c>
    </row>
    <row r="16647" ht="25.5" customHeight="1">
      <c r="A16647" t="inlineStr">
        <is>
          <t>using a wrench</t>
        </is>
      </c>
      <c r="B16647" t="inlineStr">
        <is>
          <t>Expert tips for using a wrench efficiently</t>
        </is>
      </c>
      <c r="C16647"/>
      <c r="D16647"/>
      <c r="E16647" t="inlineStr">
        <is>
          <t>https://www.youtube.com/results?search_query=Expert+tips+for+using+a+wrench+efficiently&amp;sp=EgQgAXAB</t>
        </is>
      </c>
    </row>
    <row r="16648" ht="25.5" customHeight="1">
      <c r="A16648" t="inlineStr">
        <is>
          <t>using a wrench</t>
        </is>
      </c>
      <c r="B16648" t="inlineStr">
        <is>
          <t>Problems faced when using a wrench and how to solve them</t>
        </is>
      </c>
      <c r="C16648"/>
      <c r="D16648"/>
      <c r="E16648" t="inlineStr">
        <is>
          <t>https://www.youtube.com/results?search_query=Problems+faced+when+using+a+wrench+and+how+to+solve+them&amp;sp=EgQgAXAB</t>
        </is>
      </c>
    </row>
    <row r="16649" ht="25.5" customHeight="1">
      <c r="A16649" t="inlineStr">
        <is>
          <t>using a wrench</t>
        </is>
      </c>
      <c r="B16649" t="inlineStr">
        <is>
          <t>Understanding different types of wrenches and their uses</t>
        </is>
      </c>
      <c r="C16649"/>
      <c r="D16649"/>
      <c r="E16649" t="inlineStr">
        <is>
          <t>https://www.youtube.com/results?search_query=Understanding+different+types+of+wrenches+and+their+uses&amp;sp=EgQgAXAB</t>
        </is>
      </c>
    </row>
    <row r="16650" ht="25.5" customHeight="1">
      <c r="A16650" t="inlineStr">
        <is>
          <t>using a wrench</t>
        </is>
      </c>
      <c r="B16650" t="inlineStr">
        <is>
          <t>DIY home repair using a wrench</t>
        </is>
      </c>
      <c r="C16650"/>
      <c r="D16650"/>
      <c r="E16650" t="inlineStr">
        <is>
          <t>https://www.youtube.com/results?search_query=DIY+home+repair+using+a+wrench&amp;sp=EgQgAXAB</t>
        </is>
      </c>
    </row>
    <row r="16651" ht="25.5" customHeight="1">
      <c r="A16651" t="inlineStr">
        <is>
          <t>using a wrench</t>
        </is>
      </c>
      <c r="B16651" t="inlineStr">
        <is>
          <t>Differences between adjustable and fixed wrenches</t>
        </is>
      </c>
      <c r="C16651"/>
      <c r="D16651"/>
      <c r="E16651" t="inlineStr">
        <is>
          <t>https://www.youtube.com/results?search_query=Differences+between+adjustable+and+fixed+wrenches&amp;sp=EgQgAXAB</t>
        </is>
      </c>
    </row>
    <row r="16652" ht="25.5" customHeight="1">
      <c r="A16652" t="inlineStr">
        <is>
          <t>using a wrench</t>
        </is>
      </c>
      <c r="B16652" t="inlineStr">
        <is>
          <t>Day in the life of a mechanic: using a wrench</t>
        </is>
      </c>
      <c r="C16652"/>
      <c r="D16652"/>
      <c r="E16652" t="inlineStr">
        <is>
          <t>https://www.youtube.com/results?search_query=Day+in+the+life+of+a+mechanic:+using+a+wrench&amp;sp=EgQgAXAB</t>
        </is>
      </c>
    </row>
    <row r="16653" ht="25.5" customHeight="1">
      <c r="A16653" t="inlineStr">
        <is>
          <t>using a wrench</t>
        </is>
      </c>
      <c r="B16653" t="inlineStr">
        <is>
          <t>How to use a wrench for car repairs</t>
        </is>
      </c>
      <c r="C16653"/>
      <c r="D16653"/>
      <c r="E16653" t="inlineStr">
        <is>
          <t>https://www.youtube.com/results?search_query=How+to+use+a+wrench+for+car+repairs&amp;sp=EgQgAXAB</t>
        </is>
      </c>
    </row>
    <row r="16654" ht="25.5" customHeight="1">
      <c r="A16654" t="inlineStr">
        <is>
          <t>riding a bike</t>
        </is>
      </c>
      <c r="B16654" t="inlineStr">
        <is>
          <t>How to ride a bike for beginners</t>
        </is>
      </c>
      <c r="C16654"/>
      <c r="D16654"/>
      <c r="E16654" t="inlineStr">
        <is>
          <t>https://www.youtube.com/results?search_query=How+to+ride+a+bike+for+beginners&amp;sp=EgQgAXAB</t>
        </is>
      </c>
    </row>
    <row r="16655" ht="25.5" customHeight="1">
      <c r="A16655" t="inlineStr">
        <is>
          <t>riding a bike</t>
        </is>
      </c>
      <c r="B16655" t="inlineStr">
        <is>
          <t>Proper bike riding technique for adults</t>
        </is>
      </c>
      <c r="C16655"/>
      <c r="D16655"/>
      <c r="E16655" t="inlineStr">
        <is>
          <t>https://www.youtube.com/results?search_query=Proper+bike+riding+technique+for+adults&amp;sp=EgQgAXAB</t>
        </is>
      </c>
    </row>
    <row r="16656" ht="25.5" customHeight="1">
      <c r="A16656" t="inlineStr">
        <is>
          <t>riding a bike</t>
        </is>
      </c>
      <c r="B16656" t="inlineStr">
        <is>
          <t>Day in the life of a cyclist</t>
        </is>
      </c>
      <c r="C16656"/>
      <c r="D16656"/>
      <c r="E16656" t="inlineStr">
        <is>
          <t>https://www.youtube.com/results?search_query=Day+in+the+life+of+a+cyclist&amp;sp=EgQgAXAB</t>
        </is>
      </c>
    </row>
    <row r="16657" ht="25.5" customHeight="1">
      <c r="A16657" t="inlineStr">
        <is>
          <t>riding a bike</t>
        </is>
      </c>
      <c r="B16657" t="inlineStr">
        <is>
          <t>Best tips for bicycle riding</t>
        </is>
      </c>
      <c r="C16657"/>
      <c r="D16657"/>
      <c r="E16657" t="inlineStr">
        <is>
          <t>https://www.youtube.com/results?search_query=Best+tips+for+bicycle+riding&amp;sp=EgQgAXAB</t>
        </is>
      </c>
    </row>
    <row r="16658" ht="25.5" customHeight="1">
      <c r="A16658" t="inlineStr">
        <is>
          <t>riding a bike</t>
        </is>
      </c>
      <c r="B16658" t="inlineStr">
        <is>
          <t>Advanced bike riding skills tutorial</t>
        </is>
      </c>
      <c r="C16658"/>
      <c r="D16658"/>
      <c r="E16658" t="inlineStr">
        <is>
          <t>https://www.youtube.com/results?search_query=Advanced+bike+riding+skills+tutorial&amp;sp=EgQgAXAB</t>
        </is>
      </c>
    </row>
    <row r="16659" ht="25.5" customHeight="1">
      <c r="A16659" t="inlineStr">
        <is>
          <t>riding a bike</t>
        </is>
      </c>
      <c r="B16659" t="inlineStr">
        <is>
          <t>Bike maintenance tips for long rides</t>
        </is>
      </c>
      <c r="C16659"/>
      <c r="D16659"/>
      <c r="E16659" t="inlineStr">
        <is>
          <t>https://www.youtube.com/results?search_query=Bike+maintenance+tips+for+long+rides&amp;sp=EgQgAXAB</t>
        </is>
      </c>
    </row>
    <row r="16660" ht="25.5" customHeight="1">
      <c r="A16660" t="inlineStr">
        <is>
          <t>riding a bike</t>
        </is>
      </c>
      <c r="B16660" t="inlineStr">
        <is>
          <t>How to ride a bike in traffic safely</t>
        </is>
      </c>
      <c r="C16660"/>
      <c r="D16660"/>
      <c r="E16660" t="inlineStr">
        <is>
          <t>https://www.youtube.com/results?search_query=How+to+ride+a+bike+in+traffic+safely&amp;sp=EgQgAXAB</t>
        </is>
      </c>
    </row>
    <row r="16661" ht="25.5" customHeight="1">
      <c r="A16661" t="inlineStr">
        <is>
          <t>riding a bike</t>
        </is>
      </c>
      <c r="B16661" t="inlineStr">
        <is>
          <t>Mountain bike riding techniques for beginners</t>
        </is>
      </c>
      <c r="C16661"/>
      <c r="D16661"/>
      <c r="E16661" t="inlineStr">
        <is>
          <t>https://www.youtube.com/results?search_query=Mountain+bike+riding+techniques+for+beginners&amp;sp=EgQgAXAB</t>
        </is>
      </c>
    </row>
    <row r="16662" ht="25.5" customHeight="1">
      <c r="A16662" t="inlineStr">
        <is>
          <t>riding a bike</t>
        </is>
      </c>
      <c r="B16662" t="inlineStr">
        <is>
          <t>Training program for professional bike riders</t>
        </is>
      </c>
      <c r="C16662"/>
      <c r="D16662"/>
      <c r="E16662" t="inlineStr">
        <is>
          <t>https://www.youtube.com/results?search_query=Training+program+for+professional+bike+riders&amp;sp=EgQgAXAB</t>
        </is>
      </c>
    </row>
    <row r="16663" ht="25.5" customHeight="1">
      <c r="A16663" t="inlineStr">
        <is>
          <t>riding a bike</t>
        </is>
      </c>
      <c r="B16663" t="inlineStr">
        <is>
          <t>How to practice balance in bike riding</t>
        </is>
      </c>
      <c r="C16663"/>
      <c r="D16663"/>
      <c r="E16663" t="inlineStr">
        <is>
          <t>https://www.youtube.com/results?search_query=How+to+practice+balance+in+bike+riding&amp;sp=EgQgAXAB</t>
        </is>
      </c>
    </row>
    <row r="16664" ht="25.5" customHeight="1">
      <c r="A16664" t="inlineStr">
        <is>
          <t>juggling fire</t>
        </is>
      </c>
      <c r="B16664" t="inlineStr">
        <is>
          <t>How to juggle fire balls for beginners</t>
        </is>
      </c>
      <c r="C16664"/>
      <c r="D16664"/>
      <c r="E16664" t="inlineStr">
        <is>
          <t>https://www.youtube.com/results?search_query=How+to+juggle+fire+balls+for+beginners&amp;sp=EgQgAXAB</t>
        </is>
      </c>
    </row>
    <row r="16665" ht="25.5" customHeight="1">
      <c r="A16665" t="inlineStr">
        <is>
          <t>juggling fire</t>
        </is>
      </c>
      <c r="B16665" t="inlineStr">
        <is>
          <t>Mastering fire juggling: step by step tutorial</t>
        </is>
      </c>
      <c r="C16665"/>
      <c r="D16665"/>
      <c r="E16665" t="inlineStr">
        <is>
          <t>https://www.youtube.com/results?search_query=Mastering+fire+juggling:+step+by+step+tutorial&amp;sp=EgQgAXAB</t>
        </is>
      </c>
    </row>
    <row r="16666" ht="25.5" customHeight="1">
      <c r="A16666" t="inlineStr">
        <is>
          <t>juggling fire</t>
        </is>
      </c>
      <c r="B16666" t="inlineStr">
        <is>
          <t>The tricks of handling fire juggling safely</t>
        </is>
      </c>
      <c r="C16666"/>
      <c r="D16666"/>
      <c r="E16666" t="inlineStr">
        <is>
          <t>https://www.youtube.com/results?search_query=The+tricks+of+handling+fire+juggling+safely&amp;sp=EgQgAXAB</t>
        </is>
      </c>
    </row>
    <row r="16667" ht="25.5" customHeight="1">
      <c r="A16667" t="inlineStr">
        <is>
          <t>juggling fire</t>
        </is>
      </c>
      <c r="B16667" t="inlineStr">
        <is>
          <t>Day in the life of a fire juggler</t>
        </is>
      </c>
      <c r="C16667"/>
      <c r="D16667"/>
      <c r="E16667" t="inlineStr">
        <is>
          <t>https://www.youtube.com/results?search_query=Day+in+the+life+of+a+fire+juggler&amp;sp=EgQgAXAB</t>
        </is>
      </c>
    </row>
    <row r="16668" ht="25.5" customHeight="1">
      <c r="A16668" t="inlineStr">
        <is>
          <t>juggling fire</t>
        </is>
      </c>
      <c r="B16668" t="inlineStr">
        <is>
          <t>How to juggle fire torches</t>
        </is>
      </c>
      <c r="C16668"/>
      <c r="D16668"/>
      <c r="E16668" t="inlineStr">
        <is>
          <t>https://www.youtube.com/results?search_query=How+to+juggle+fire+torches&amp;sp=EgQgAXAB</t>
        </is>
      </c>
    </row>
    <row r="16669" ht="25.5" customHeight="1">
      <c r="A16669" t="inlineStr">
        <is>
          <t>juggling fire</t>
        </is>
      </c>
      <c r="B16669" t="inlineStr">
        <is>
          <t>Fire juggling performances at festivals</t>
        </is>
      </c>
      <c r="C16669"/>
      <c r="D16669"/>
      <c r="E16669" t="inlineStr">
        <is>
          <t>https://www.youtube.com/results?search_query=Fire+juggling+performances+at+festivals&amp;sp=EgQgAXAB</t>
        </is>
      </c>
    </row>
    <row r="16670" ht="25.5" customHeight="1">
      <c r="A16670" t="inlineStr">
        <is>
          <t>juggling fire</t>
        </is>
      </c>
      <c r="B16670" t="inlineStr">
        <is>
          <t>World records in fire juggling</t>
        </is>
      </c>
      <c r="C16670"/>
      <c r="D16670"/>
      <c r="E16670" t="inlineStr">
        <is>
          <t>https://www.youtube.com/results?search_query=World+records+in+fire+juggling&amp;sp=EgQgAXAB</t>
        </is>
      </c>
    </row>
    <row r="16671" ht="25.5" customHeight="1">
      <c r="A16671" t="inlineStr">
        <is>
          <t>juggling fire</t>
        </is>
      </c>
      <c r="B16671" t="inlineStr">
        <is>
          <t>Best techniques for juggling fire clubs</t>
        </is>
      </c>
      <c r="C16671"/>
      <c r="D16671"/>
      <c r="E16671" t="inlineStr">
        <is>
          <t>https://www.youtube.com/results?search_query=Best+techniques+for+juggling+fire+clubs&amp;sp=EgQgAXAB</t>
        </is>
      </c>
    </row>
    <row r="16672" ht="25.5" customHeight="1">
      <c r="A16672" t="inlineStr">
        <is>
          <t>juggling fire</t>
        </is>
      </c>
      <c r="B16672" t="inlineStr">
        <is>
          <t>How to make fire juggling balls at home</t>
        </is>
      </c>
      <c r="C16672"/>
      <c r="D16672"/>
      <c r="E16672" t="inlineStr">
        <is>
          <t>https://www.youtube.com/results?search_query=How+to+make+fire+juggling+balls+at+home&amp;sp=EgQgAXAB</t>
        </is>
      </c>
    </row>
    <row r="16673" ht="25.5" customHeight="1">
      <c r="A16673" t="inlineStr">
        <is>
          <t>juggling fire</t>
        </is>
      </c>
      <c r="B16673" t="inlineStr">
        <is>
          <t>Types of equipment used in fire juggling</t>
        </is>
      </c>
      <c r="C16673"/>
      <c r="D16673"/>
      <c r="E16673" t="inlineStr">
        <is>
          <t>https://www.youtube.com/results?search_query=Types+of+equipment+used+in+fire+juggling&amp;sp=EgQgAXAB</t>
        </is>
      </c>
    </row>
    <row r="16674" ht="25.5" customHeight="1">
      <c r="A16674" t="inlineStr">
        <is>
          <t>cross country cycling</t>
        </is>
      </c>
      <c r="B16674" t="inlineStr">
        <is>
          <t>Beginners guide to cross country cycling</t>
        </is>
      </c>
      <c r="C16674"/>
      <c r="D16674"/>
      <c r="E16674" t="inlineStr">
        <is>
          <t>https://www.youtube.com/results?search_query=Beginners+guide+to+cross+country+cycling&amp;sp=EgQgAXAB</t>
        </is>
      </c>
    </row>
    <row r="16675" ht="25.5" customHeight="1">
      <c r="A16675" t="inlineStr">
        <is>
          <t>cross country cycling</t>
        </is>
      </c>
      <c r="B16675" t="inlineStr">
        <is>
          <t>How to prepare for cross country cycling</t>
        </is>
      </c>
      <c r="C16675"/>
      <c r="D16675"/>
      <c r="E16675" t="inlineStr">
        <is>
          <t>https://www.youtube.com/results?search_query=How+to+prepare+for+cross+country+cycling&amp;sp=EgQgAXAB</t>
        </is>
      </c>
    </row>
    <row r="16676" ht="25.5" customHeight="1">
      <c r="A16676" t="inlineStr">
        <is>
          <t>cross country cycling</t>
        </is>
      </c>
      <c r="B16676" t="inlineStr">
        <is>
          <t>Best gear for cross country cycling</t>
        </is>
      </c>
      <c r="C16676"/>
      <c r="D16676"/>
      <c r="E16676" t="inlineStr">
        <is>
          <t>https://www.youtube.com/results?search_query=Best+gear+for+cross+country+cycling&amp;sp=EgQgAXAB</t>
        </is>
      </c>
    </row>
    <row r="16677" ht="25.5" customHeight="1">
      <c r="A16677" t="inlineStr">
        <is>
          <t>cross country cycling</t>
        </is>
      </c>
      <c r="B16677" t="inlineStr">
        <is>
          <t>Cross country cycling training routine</t>
        </is>
      </c>
      <c r="C16677"/>
      <c r="D16677"/>
      <c r="E16677" t="inlineStr">
        <is>
          <t>https://www.youtube.com/results?search_query=Cross+country+cycling+training+routine&amp;sp=EgQgAXAB</t>
        </is>
      </c>
    </row>
    <row r="16678" ht="25.5" customHeight="1">
      <c r="A16678" t="inlineStr">
        <is>
          <t>cross country cycling</t>
        </is>
      </c>
      <c r="B16678" t="inlineStr">
        <is>
          <t>Top trails for cross country cycling</t>
        </is>
      </c>
      <c r="C16678"/>
      <c r="D16678"/>
      <c r="E16678" t="inlineStr">
        <is>
          <t>https://www.youtube.com/results?search_query=Top+trails+for+cross+country+cycling&amp;sp=EgQgAXAB</t>
        </is>
      </c>
    </row>
    <row r="16679" ht="25.5" customHeight="1">
      <c r="A16679" t="inlineStr">
        <is>
          <t>cross country cycling</t>
        </is>
      </c>
      <c r="B16679" t="inlineStr">
        <is>
          <t>Tips and tricks for cross country cycling</t>
        </is>
      </c>
      <c r="C16679"/>
      <c r="D16679"/>
      <c r="E16679" t="inlineStr">
        <is>
          <t>https://www.youtube.com/results?search_query=Tips+and+tricks+for+cross+country+cycling&amp;sp=EgQgAXAB</t>
        </is>
      </c>
    </row>
    <row r="16680" ht="25.5" customHeight="1">
      <c r="A16680" t="inlineStr">
        <is>
          <t>cross country cycling</t>
        </is>
      </c>
      <c r="B16680" t="inlineStr">
        <is>
          <t>Professional cross country cyclists training session</t>
        </is>
      </c>
      <c r="C16680"/>
      <c r="D16680"/>
      <c r="E16680" t="inlineStr">
        <is>
          <t>https://www.youtube.com/results?search_query=Professional+cross+country+cyclists+training+session&amp;sp=EgQgAXAB</t>
        </is>
      </c>
    </row>
    <row r="16681" ht="25.5" customHeight="1">
      <c r="A16681" t="inlineStr">
        <is>
          <t>cross country cycling</t>
        </is>
      </c>
      <c r="B16681" t="inlineStr">
        <is>
          <t>Day in the life of a cross country cyclist</t>
        </is>
      </c>
      <c r="C16681"/>
      <c r="D16681"/>
      <c r="E16681" t="inlineStr">
        <is>
          <t>https://www.youtube.com/results?search_query=Day+in+the+life+of+a+cross+country+cyclist&amp;sp=EgQgAXAB</t>
        </is>
      </c>
    </row>
    <row r="16682" ht="25.5" customHeight="1">
      <c r="A16682" t="inlineStr">
        <is>
          <t>cross country cycling</t>
        </is>
      </c>
      <c r="B16682" t="inlineStr">
        <is>
          <t>Cross country cycling competition video</t>
        </is>
      </c>
      <c r="C16682"/>
      <c r="D16682"/>
      <c r="E16682" t="inlineStr">
        <is>
          <t>https://www.youtube.com/results?search_query=Cross+country+cycling+competition+video&amp;sp=EgQgAXAB</t>
        </is>
      </c>
    </row>
    <row r="16683" ht="25.5" customHeight="1">
      <c r="A16683" t="inlineStr">
        <is>
          <t>cross country cycling</t>
        </is>
      </c>
      <c r="B16683" t="inlineStr">
        <is>
          <t>Survival guide for long distance cross country cycling</t>
        </is>
      </c>
      <c r="C16683"/>
      <c r="D16683"/>
      <c r="E16683" t="inlineStr">
        <is>
          <t>https://www.youtube.com/results?search_query=Survival+guide+for+long+distance+cross+country+cycling&amp;sp=EgQgAXAB</t>
        </is>
      </c>
    </row>
    <row r="16684" ht="25.5" customHeight="1">
      <c r="A16684" t="inlineStr">
        <is>
          <t>ice swimming</t>
        </is>
      </c>
      <c r="B16684" t="inlineStr">
        <is>
          <t>How to start ice swimming</t>
        </is>
      </c>
      <c r="C16684"/>
      <c r="D16684"/>
      <c r="E16684" t="inlineStr">
        <is>
          <t>https://www.youtube.com/results?search_query=How+to+start+ice+swimming&amp;sp=EgQgAXAB</t>
        </is>
      </c>
    </row>
    <row r="16685" ht="25.5" customHeight="1">
      <c r="A16685" t="inlineStr">
        <is>
          <t>ice swimming</t>
        </is>
      </c>
      <c r="B16685" t="inlineStr">
        <is>
          <t>Beginner's guide to ice swimming</t>
        </is>
      </c>
      <c r="C16685"/>
      <c r="D16685"/>
      <c r="E16685" t="inlineStr">
        <is>
          <t>https://www.youtube.com/results?search_query=Beginner's+guide+to+ice+swimming&amp;sp=EgQgAXAB</t>
        </is>
      </c>
    </row>
    <row r="16686" ht="25.5" customHeight="1">
      <c r="A16686" t="inlineStr">
        <is>
          <t>ice swimming</t>
        </is>
      </c>
      <c r="B16686" t="inlineStr">
        <is>
          <t>Ice swimming techniques</t>
        </is>
      </c>
      <c r="C16686"/>
      <c r="D16686"/>
      <c r="E16686" t="inlineStr">
        <is>
          <t>https://www.youtube.com/results?search_query=Ice+swimming+techniques&amp;sp=EgQgAXAB</t>
        </is>
      </c>
    </row>
    <row r="16687" ht="25.5" customHeight="1">
      <c r="A16687" t="inlineStr">
        <is>
          <t>ice swimming</t>
        </is>
      </c>
      <c r="B16687" t="inlineStr">
        <is>
          <t>Safety tips for ice swimming</t>
        </is>
      </c>
      <c r="C16687"/>
      <c r="D16687"/>
      <c r="E16687" t="inlineStr">
        <is>
          <t>https://www.youtube.com/results?search_query=Safety+tips+for+ice+swimming&amp;sp=EgQgAXAB</t>
        </is>
      </c>
    </row>
    <row r="16688" ht="25.5" customHeight="1">
      <c r="A16688" t="inlineStr">
        <is>
          <t>ice swimming</t>
        </is>
      </c>
      <c r="B16688" t="inlineStr">
        <is>
          <t>Day in the life of an ice swimmer</t>
        </is>
      </c>
      <c r="C16688"/>
      <c r="D16688"/>
      <c r="E16688" t="inlineStr">
        <is>
          <t>https://www.youtube.com/results?search_query=Day+in+the+life+of+an+ice+swimmer&amp;sp=EgQgAXAB</t>
        </is>
      </c>
    </row>
    <row r="16689" ht="25.5" customHeight="1">
      <c r="A16689" t="inlineStr">
        <is>
          <t>ice swimming</t>
        </is>
      </c>
      <c r="B16689" t="inlineStr">
        <is>
          <t>Benefits of ice swimming</t>
        </is>
      </c>
      <c r="C16689"/>
      <c r="D16689"/>
      <c r="E16689" t="inlineStr">
        <is>
          <t>https://www.youtube.com/results?search_query=Benefits+of+ice+swimming&amp;sp=EgQgAXAB</t>
        </is>
      </c>
    </row>
    <row r="16690" ht="25.5" customHeight="1">
      <c r="A16690" t="inlineStr">
        <is>
          <t>ice swimming</t>
        </is>
      </c>
      <c r="B16690" t="inlineStr">
        <is>
          <t>Understanding the science behind ice swimming</t>
        </is>
      </c>
      <c r="C16690"/>
      <c r="D16690"/>
      <c r="E16690" t="inlineStr">
        <is>
          <t>https://www.youtube.com/results?search_query=Understanding+the+science+behind+ice+swimming&amp;sp=EgQgAXAB</t>
        </is>
      </c>
    </row>
    <row r="16691" ht="25.5" customHeight="1">
      <c r="A16691" t="inlineStr">
        <is>
          <t>ice swimming</t>
        </is>
      </c>
      <c r="B16691" t="inlineStr">
        <is>
          <t>Training routine for ice swimming</t>
        </is>
      </c>
      <c r="C16691"/>
      <c r="D16691"/>
      <c r="E16691" t="inlineStr">
        <is>
          <t>https://www.youtube.com/results?search_query=Training+routine+for+ice+swimming&amp;sp=EgQgAXAB</t>
        </is>
      </c>
    </row>
    <row r="16692" ht="25.5" customHeight="1">
      <c r="A16692" t="inlineStr">
        <is>
          <t>ice swimming</t>
        </is>
      </c>
      <c r="B16692" t="inlineStr">
        <is>
          <t>Reaction of body during ice swimming</t>
        </is>
      </c>
      <c r="C16692"/>
      <c r="D16692"/>
      <c r="E16692" t="inlineStr">
        <is>
          <t>https://www.youtube.com/results?search_query=Reaction+of+body+during+ice+swimming&amp;sp=EgQgAXAB</t>
        </is>
      </c>
    </row>
    <row r="16693" ht="25.5" customHeight="1">
      <c r="A16693" t="inlineStr">
        <is>
          <t>ice swimming</t>
        </is>
      </c>
      <c r="B16693" t="inlineStr">
        <is>
          <t>World record in ice swimming</t>
        </is>
      </c>
      <c r="C16693"/>
      <c r="D16693"/>
      <c r="E16693" t="inlineStr">
        <is>
          <t>https://www.youtube.com/results?search_query=World+record+in+ice+swimming&amp;sp=EgQgAXAB</t>
        </is>
      </c>
    </row>
    <row r="16694" ht="25.5" customHeight="1">
      <c r="A16694" t="inlineStr">
        <is>
          <t>cutting the grass</t>
        </is>
      </c>
      <c r="B16694" t="inlineStr">
        <is>
          <t>How to cut grass properly for beginners</t>
        </is>
      </c>
      <c r="C16694"/>
      <c r="D16694"/>
      <c r="E16694" t="inlineStr">
        <is>
          <t>https://www.youtube.com/results?search_query=How+to+cut+grass+properly+for+beginners&amp;sp=EgQgAXAB</t>
        </is>
      </c>
    </row>
    <row r="16695" ht="25.5" customHeight="1">
      <c r="A16695" t="inlineStr">
        <is>
          <t>cutting the grass</t>
        </is>
      </c>
      <c r="B16695" t="inlineStr">
        <is>
          <t>Best techniques for cutting grass</t>
        </is>
      </c>
      <c r="C16695"/>
      <c r="D16695"/>
      <c r="E16695" t="inlineStr">
        <is>
          <t>https://www.youtube.com/results?search_query=Best+techniques+for+cutting+grass&amp;sp=EgQgAXAB</t>
        </is>
      </c>
    </row>
    <row r="16696" ht="25.5" customHeight="1">
      <c r="A16696" t="inlineStr">
        <is>
          <t>cutting the grass</t>
        </is>
      </c>
      <c r="B16696" t="inlineStr">
        <is>
          <t>Day in the life of a professional landscaper</t>
        </is>
      </c>
      <c r="C16696"/>
      <c r="D16696"/>
      <c r="E16696" t="inlineStr">
        <is>
          <t>https://www.youtube.com/results?search_query=Day+in+the+life+of+a+professional+landscaper&amp;sp=EgQgAXAB</t>
        </is>
      </c>
    </row>
    <row r="16697" ht="25.5" customHeight="1">
      <c r="A16697" t="inlineStr">
        <is>
          <t>cutting the grass</t>
        </is>
      </c>
      <c r="B16697" t="inlineStr">
        <is>
          <t>How to use a lawn mower to cut grass</t>
        </is>
      </c>
      <c r="C16697"/>
      <c r="D16697"/>
      <c r="E16697" t="inlineStr">
        <is>
          <t>https://www.youtube.com/results?search_query=How+to+use+a+lawn+mower+to+cut+grass&amp;sp=EgQgAXAB</t>
        </is>
      </c>
    </row>
    <row r="16698" ht="25.5" customHeight="1">
      <c r="A16698" t="inlineStr">
        <is>
          <t>cutting the grass</t>
        </is>
      </c>
      <c r="B16698" t="inlineStr">
        <is>
          <t>Tips for cutting lawn grass evenly</t>
        </is>
      </c>
      <c r="C16698"/>
      <c r="D16698"/>
      <c r="E16698" t="inlineStr">
        <is>
          <t>https://www.youtube.com/results?search_query=Tips+for+cutting+lawn+grass+evenly&amp;sp=EgQgAXAB</t>
        </is>
      </c>
    </row>
    <row r="16699" ht="25.5" customHeight="1">
      <c r="A16699" t="inlineStr">
        <is>
          <t>cutting the grass</t>
        </is>
      </c>
      <c r="B16699" t="inlineStr">
        <is>
          <t>A Comprehensive guide to cutting your grass</t>
        </is>
      </c>
      <c r="C16699"/>
      <c r="D16699"/>
      <c r="E16699" t="inlineStr">
        <is>
          <t>https://www.youtube.com/results?search_query=A+Comprehensive+guide+to+cutting+your+grass&amp;sp=EgQgAXAB</t>
        </is>
      </c>
    </row>
    <row r="16700" ht="25.5" customHeight="1">
      <c r="A16700" t="inlineStr">
        <is>
          <t>cutting the grass</t>
        </is>
      </c>
      <c r="B16700" t="inlineStr">
        <is>
          <t>Cutting grass best practices</t>
        </is>
      </c>
      <c r="C16700"/>
      <c r="D16700"/>
      <c r="E16700" t="inlineStr">
        <is>
          <t>https://www.youtube.com/results?search_query=Cutting+grass+best+practices&amp;sp=EgQgAXAB</t>
        </is>
      </c>
    </row>
    <row r="16701" ht="25.5" customHeight="1">
      <c r="A16701" t="inlineStr">
        <is>
          <t>cutting the grass</t>
        </is>
      </c>
      <c r="B16701" t="inlineStr">
        <is>
          <t>Manual vs electric lawn mowers for cutting grass</t>
        </is>
      </c>
      <c r="C16701"/>
      <c r="D16701"/>
      <c r="E16701" t="inlineStr">
        <is>
          <t>https://www.youtube.com/results?search_query=Manual+vs+electric+lawn+mowers+for+cutting+grass&amp;sp=EgQgAXAB</t>
        </is>
      </c>
    </row>
    <row r="16702" ht="25.5" customHeight="1">
      <c r="A16702" t="inlineStr">
        <is>
          <t>cutting the grass</t>
        </is>
      </c>
      <c r="B16702" t="inlineStr">
        <is>
          <t>How to cut grass with a string trimmer</t>
        </is>
      </c>
      <c r="C16702"/>
      <c r="D16702"/>
      <c r="E16702" t="inlineStr">
        <is>
          <t>https://www.youtube.com/results?search_query=How+to+cut+grass+with+a+string+trimmer&amp;sp=EgQgAXAB</t>
        </is>
      </c>
    </row>
    <row r="16703" ht="25.5" customHeight="1">
      <c r="A16703" t="inlineStr">
        <is>
          <t>cutting the grass</t>
        </is>
      </c>
      <c r="B16703" t="inlineStr">
        <is>
          <t>Lawn care 101: How to achieve perfectly cut grass</t>
        </is>
      </c>
      <c r="C16703"/>
      <c r="D16703"/>
      <c r="E16703" t="inlineStr">
        <is>
          <t>https://www.youtube.com/results?search_query=Lawn+care+101:+How+to+achieve+perfectly+cut+grass&amp;sp=EgQgAXAB</t>
        </is>
      </c>
    </row>
    <row r="16704" ht="25.5" customHeight="1">
      <c r="A16704" t="inlineStr">
        <is>
          <t>pillow fight</t>
        </is>
      </c>
      <c r="B16704" t="inlineStr">
        <is>
          <t>How to organize a pillow fight party</t>
        </is>
      </c>
      <c r="C16704"/>
      <c r="D16704"/>
      <c r="E16704" t="inlineStr">
        <is>
          <t>https://www.youtube.com/results?search_query=How+to+organize+a+pillow+fight+party&amp;sp=EgQgAXAB</t>
        </is>
      </c>
    </row>
    <row r="16705" ht="25.5" customHeight="1">
      <c r="A16705" t="inlineStr">
        <is>
          <t>pillow fight</t>
        </is>
      </c>
      <c r="B16705" t="inlineStr">
        <is>
          <t>Pillow fight championships</t>
        </is>
      </c>
      <c r="C16705"/>
      <c r="D16705"/>
      <c r="E16705" t="inlineStr">
        <is>
          <t>https://www.youtube.com/results?search_query=Pillow+fight+championships&amp;sp=EgQgAXAB</t>
        </is>
      </c>
    </row>
    <row r="16706" ht="25.5" customHeight="1">
      <c r="A16706" t="inlineStr">
        <is>
          <t>pillow fight</t>
        </is>
      </c>
      <c r="B16706" t="inlineStr">
        <is>
          <t>Day in the life of a pillow fight competitor</t>
        </is>
      </c>
      <c r="C16706"/>
      <c r="D16706"/>
      <c r="E16706" t="inlineStr">
        <is>
          <t>https://www.youtube.com/results?search_query=Day+in+the+life+of+a+pillow+fight+competitor&amp;sp=EgQgAXAB</t>
        </is>
      </c>
    </row>
    <row r="16707" ht="25.5" customHeight="1">
      <c r="A16707" t="inlineStr">
        <is>
          <t>pillow fight</t>
        </is>
      </c>
      <c r="B16707" t="inlineStr">
        <is>
          <t>Epic pillow fights caught on camera</t>
        </is>
      </c>
      <c r="C16707"/>
      <c r="D16707"/>
      <c r="E16707" t="inlineStr">
        <is>
          <t>https://www.youtube.com/results?search_query=Epic+pillow+fights+caught+on+camera&amp;sp=EgQgAXAB</t>
        </is>
      </c>
    </row>
    <row r="16708" ht="25.5" customHeight="1">
      <c r="A16708" t="inlineStr">
        <is>
          <t>pillow fight</t>
        </is>
      </c>
      <c r="B16708" t="inlineStr">
        <is>
          <t>DIY create the perfect pillow for a pillow fight</t>
        </is>
      </c>
      <c r="C16708"/>
      <c r="D16708"/>
      <c r="E16708" t="inlineStr">
        <is>
          <t>https://www.youtube.com/results?search_query=DIY+create+the+perfect+pillow+for+a+pillow+fight&amp;sp=EgQgAXAB</t>
        </is>
      </c>
    </row>
    <row r="16709" ht="25.5" customHeight="1">
      <c r="A16709" t="inlineStr">
        <is>
          <t>pillow fight</t>
        </is>
      </c>
      <c r="B16709" t="inlineStr">
        <is>
          <t>How to start a pillow fight club</t>
        </is>
      </c>
      <c r="C16709"/>
      <c r="D16709"/>
      <c r="E16709" t="inlineStr">
        <is>
          <t>https://www.youtube.com/results?search_query=How+to+start+a+pillow+fight+club&amp;sp=EgQgAXAB</t>
        </is>
      </c>
    </row>
    <row r="16710" ht="25.5" customHeight="1">
      <c r="A16710" t="inlineStr">
        <is>
          <t>pillow fight</t>
        </is>
      </c>
      <c r="B16710" t="inlineStr">
        <is>
          <t>Pillow fight prank videos</t>
        </is>
      </c>
      <c r="C16710"/>
      <c r="D16710"/>
      <c r="E16710" t="inlineStr">
        <is>
          <t>https://www.youtube.com/results?search_query=Pillow+fight+prank+videos&amp;sp=EgQgAXAB</t>
        </is>
      </c>
    </row>
    <row r="16711" ht="25.5" customHeight="1">
      <c r="A16711" t="inlineStr">
        <is>
          <t>pillow fight</t>
        </is>
      </c>
      <c r="B16711" t="inlineStr">
        <is>
          <t>Extreme pillow fight challenges</t>
        </is>
      </c>
      <c r="C16711"/>
      <c r="D16711"/>
      <c r="E16711" t="inlineStr">
        <is>
          <t>https://www.youtube.com/results?search_query=Extreme+pillow+fight+challenges&amp;sp=EgQgAXAB</t>
        </is>
      </c>
    </row>
    <row r="16712" ht="25.5" customHeight="1">
      <c r="A16712" t="inlineStr">
        <is>
          <t>pillow fight</t>
        </is>
      </c>
      <c r="B16712" t="inlineStr">
        <is>
          <t>Behind the scenes of a professional pillow fight</t>
        </is>
      </c>
      <c r="C16712"/>
      <c r="D16712"/>
      <c r="E16712" t="inlineStr">
        <is>
          <t>https://www.youtube.com/results?search_query=Behind+the+scenes+of+a+professional+pillow+fight&amp;sp=EgQgAXAB</t>
        </is>
      </c>
    </row>
    <row r="16713" ht="25.5" customHeight="1">
      <c r="A16713" t="inlineStr">
        <is>
          <t>pillow fight</t>
        </is>
      </c>
      <c r="B16713" t="inlineStr">
        <is>
          <t>How to win a pillow fight: strategies and tips</t>
        </is>
      </c>
      <c r="C16713"/>
      <c r="D16713"/>
      <c r="E16713" t="inlineStr">
        <is>
          <t>https://www.youtube.com/results?search_query=How+to+win+a+pillow+fight:+strategies+and+tips&amp;sp=EgQgAXAB</t>
        </is>
      </c>
    </row>
    <row r="16714" ht="25.5" customHeight="1">
      <c r="A16714" t="inlineStr">
        <is>
          <t>caving</t>
        </is>
      </c>
      <c r="B16714" t="inlineStr">
        <is>
          <t>Beginner's guide to caving</t>
        </is>
      </c>
      <c r="C16714"/>
      <c r="D16714"/>
      <c r="E16714" t="inlineStr">
        <is>
          <t>https://www.youtube.com/results?search_query=Beginner's+guide+to+caving&amp;sp=EgQgAXAB</t>
        </is>
      </c>
    </row>
    <row r="16715" ht="25.5" customHeight="1">
      <c r="A16715" t="inlineStr">
        <is>
          <t>caving</t>
        </is>
      </c>
      <c r="B16715" t="inlineStr">
        <is>
          <t>How to start caving</t>
        </is>
      </c>
      <c r="C16715"/>
      <c r="D16715"/>
      <c r="E16715" t="inlineStr">
        <is>
          <t>https://www.youtube.com/results?search_query=How+to+start+caving&amp;sp=EgQgAXAB</t>
        </is>
      </c>
    </row>
    <row r="16716" ht="25.5" customHeight="1">
      <c r="A16716" t="inlineStr">
        <is>
          <t>caving</t>
        </is>
      </c>
      <c r="B16716" t="inlineStr">
        <is>
          <t>Day in the life of a professional caver</t>
        </is>
      </c>
      <c r="C16716"/>
      <c r="D16716"/>
      <c r="E16716" t="inlineStr">
        <is>
          <t>https://www.youtube.com/results?search_query=Day+in+the+life+of+a+professional+caver&amp;sp=EgQgAXAB</t>
        </is>
      </c>
    </row>
    <row r="16717" ht="25.5" customHeight="1">
      <c r="A16717" t="inlineStr">
        <is>
          <t>caving</t>
        </is>
      </c>
      <c r="B16717" t="inlineStr">
        <is>
          <t>Caving safety tips</t>
        </is>
      </c>
      <c r="C16717"/>
      <c r="D16717"/>
      <c r="E16717" t="inlineStr">
        <is>
          <t>https://www.youtube.com/results?search_query=Caving+safety+tips&amp;sp=EgQgAXAB</t>
        </is>
      </c>
    </row>
    <row r="16718" ht="25.5" customHeight="1">
      <c r="A16718" t="inlineStr">
        <is>
          <t>caving</t>
        </is>
      </c>
      <c r="B16718" t="inlineStr">
        <is>
          <t>Caving equipment essentials</t>
        </is>
      </c>
      <c r="C16718"/>
      <c r="D16718"/>
      <c r="E16718" t="inlineStr">
        <is>
          <t>https://www.youtube.com/results?search_query=Caving+equipment+essentials&amp;sp=EgQgAXAB</t>
        </is>
      </c>
    </row>
    <row r="16719" ht="25.5" customHeight="1">
      <c r="A16719" t="inlineStr">
        <is>
          <t>caving</t>
        </is>
      </c>
      <c r="B16719" t="inlineStr">
        <is>
          <t>Exploring the biggest caves in the world</t>
        </is>
      </c>
      <c r="C16719"/>
      <c r="D16719"/>
      <c r="E16719" t="inlineStr">
        <is>
          <t>https://www.youtube.com/results?search_query=Exploring+the+biggest+caves+in+the+world&amp;sp=EgQgAXAB</t>
        </is>
      </c>
    </row>
    <row r="16720" ht="25.5" customHeight="1">
      <c r="A16720" t="inlineStr">
        <is>
          <t>caving</t>
        </is>
      </c>
      <c r="B16720" t="inlineStr">
        <is>
          <t>Introduction to spelunking</t>
        </is>
      </c>
      <c r="C16720"/>
      <c r="D16720"/>
      <c r="E16720" t="inlineStr">
        <is>
          <t>https://www.youtube.com/results?search_query=Introduction+to+spelunking&amp;sp=EgQgAXAB</t>
        </is>
      </c>
    </row>
    <row r="16721" ht="25.5" customHeight="1">
      <c r="A16721" t="inlineStr">
        <is>
          <t>caving</t>
        </is>
      </c>
      <c r="B16721" t="inlineStr">
        <is>
          <t>How to navigate while caving</t>
        </is>
      </c>
      <c r="C16721"/>
      <c r="D16721"/>
      <c r="E16721" t="inlineStr">
        <is>
          <t>https://www.youtube.com/results?search_query=How+to+navigate+while+caving&amp;sp=EgQgAXAB</t>
        </is>
      </c>
    </row>
    <row r="16722" ht="25.5" customHeight="1">
      <c r="A16722" t="inlineStr">
        <is>
          <t>caving</t>
        </is>
      </c>
      <c r="B16722" t="inlineStr">
        <is>
          <t>Top caving destinations around the world</t>
        </is>
      </c>
      <c r="C16722"/>
      <c r="D16722"/>
      <c r="E16722" t="inlineStr">
        <is>
          <t>https://www.youtube.com/results?search_query=Top+caving+destinations+around+the+world&amp;sp=EgQgAXAB</t>
        </is>
      </c>
    </row>
    <row r="16723" ht="25.5" customHeight="1">
      <c r="A16723" t="inlineStr">
        <is>
          <t>caving</t>
        </is>
      </c>
      <c r="B16723" t="inlineStr">
        <is>
          <t>Extreme caving adventure videos</t>
        </is>
      </c>
      <c r="C16723"/>
      <c r="D16723"/>
      <c r="E16723" t="inlineStr">
        <is>
          <t>https://www.youtube.com/results?search_query=Extreme+caving+adventure+videos&amp;sp=EgQgAXAB</t>
        </is>
      </c>
    </row>
    <row r="16724" ht="25.5" customHeight="1">
      <c r="A16724" t="inlineStr">
        <is>
          <t>spelunking</t>
        </is>
      </c>
      <c r="B16724" t="inlineStr">
        <is>
          <t>Introduction to spelunking</t>
        </is>
      </c>
      <c r="C16724"/>
      <c r="D16724"/>
      <c r="E16724" t="inlineStr">
        <is>
          <t>https://www.youtube.com/results?search_query=Introduction+to+spelunking&amp;sp=EgQgAXAB</t>
        </is>
      </c>
    </row>
    <row r="16725" ht="25.5" customHeight="1">
      <c r="A16725" t="inlineStr">
        <is>
          <t>spelunking</t>
        </is>
      </c>
      <c r="B16725" t="inlineStr">
        <is>
          <t>Spelunking safety tips and guidelines</t>
        </is>
      </c>
      <c r="C16725"/>
      <c r="D16725"/>
      <c r="E16725" t="inlineStr">
        <is>
          <t>https://www.youtube.com/results?search_query=Spelunking+safety+tips+and+guidelines&amp;sp=EgQgAXAB</t>
        </is>
      </c>
    </row>
    <row r="16726" ht="25.5" customHeight="1">
      <c r="A16726" t="inlineStr">
        <is>
          <t>spelunking</t>
        </is>
      </c>
      <c r="B16726" t="inlineStr">
        <is>
          <t>Spelunking equipment and gear walkthrough</t>
        </is>
      </c>
      <c r="C16726"/>
      <c r="D16726"/>
      <c r="E16726" t="inlineStr">
        <is>
          <t>https://www.youtube.com/results?search_query=Spelunking+equipment+and+gear+walkthrough&amp;sp=EgQgAXAB</t>
        </is>
      </c>
    </row>
    <row r="16727" ht="25.5" customHeight="1">
      <c r="A16727" t="inlineStr">
        <is>
          <t>spelunking</t>
        </is>
      </c>
      <c r="B16727" t="inlineStr">
        <is>
          <t>How to start spelunking for beginners</t>
        </is>
      </c>
      <c r="C16727"/>
      <c r="D16727"/>
      <c r="E16727" t="inlineStr">
        <is>
          <t>https://www.youtube.com/results?search_query=How+to+start+spelunking+for+beginners&amp;sp=EgQgAXAB</t>
        </is>
      </c>
    </row>
    <row r="16728" ht="25.5" customHeight="1">
      <c r="A16728" t="inlineStr">
        <is>
          <t>spelunking</t>
        </is>
      </c>
      <c r="B16728" t="inlineStr">
        <is>
          <t>Top spelunking locations in the world</t>
        </is>
      </c>
      <c r="C16728"/>
      <c r="D16728"/>
      <c r="E16728" t="inlineStr">
        <is>
          <t>https://www.youtube.com/results?search_query=Top+spelunking+locations+in+the+world&amp;sp=EgQgAXAB</t>
        </is>
      </c>
    </row>
    <row r="16729" ht="25.5" customHeight="1">
      <c r="A16729" t="inlineStr">
        <is>
          <t>spelunking</t>
        </is>
      </c>
      <c r="B16729" t="inlineStr">
        <is>
          <t>Professional Spelunkers share their experiences</t>
        </is>
      </c>
      <c r="C16729"/>
      <c r="D16729"/>
      <c r="E16729" t="inlineStr">
        <is>
          <t>https://www.youtube.com/results?search_query=Professional+Spelunkers+share+their+experiences&amp;sp=EgQgAXAB</t>
        </is>
      </c>
    </row>
    <row r="16730" ht="25.5" customHeight="1">
      <c r="A16730" t="inlineStr">
        <is>
          <t>spelunking</t>
        </is>
      </c>
      <c r="B16730" t="inlineStr">
        <is>
          <t>A Day in the Life of a professional spelunker</t>
        </is>
      </c>
      <c r="C16730"/>
      <c r="D16730"/>
      <c r="E16730" t="inlineStr">
        <is>
          <t>https://www.youtube.com/results?search_query=A+Day+in+the+Life+of+a+professional+spelunker&amp;sp=EgQgAXAB</t>
        </is>
      </c>
    </row>
    <row r="16731" ht="25.5" customHeight="1">
      <c r="A16731" t="inlineStr">
        <is>
          <t>spelunking</t>
        </is>
      </c>
      <c r="B16731" t="inlineStr">
        <is>
          <t>Exploring caves and understanding spelunking</t>
        </is>
      </c>
      <c r="C16731"/>
      <c r="D16731"/>
      <c r="E16731" t="inlineStr">
        <is>
          <t>https://www.youtube.com/results?search_query=Exploring+caves+and+understanding+spelunking&amp;sp=EgQgAXAB</t>
        </is>
      </c>
    </row>
    <row r="16732" ht="25.5" customHeight="1">
      <c r="A16732" t="inlineStr">
        <is>
          <t>spelunking</t>
        </is>
      </c>
      <c r="B16732" t="inlineStr">
        <is>
          <t>Mastering spelunking techniques</t>
        </is>
      </c>
      <c r="C16732"/>
      <c r="D16732"/>
      <c r="E16732" t="inlineStr">
        <is>
          <t>https://www.youtube.com/results?search_query=Mastering+spelunking+techniques&amp;sp=EgQgAXAB</t>
        </is>
      </c>
    </row>
    <row r="16733" ht="25.5" customHeight="1">
      <c r="A16733" t="inlineStr">
        <is>
          <t>spelunking</t>
        </is>
      </c>
      <c r="B16733" t="inlineStr">
        <is>
          <t>Documentary about spelunking</t>
        </is>
      </c>
      <c r="C16733"/>
      <c r="D16733"/>
      <c r="E16733" t="inlineStr">
        <is>
          <t>https://www.youtube.com/results?search_query=Documentary+about+spelunking&amp;sp=EgQgAXAB</t>
        </is>
      </c>
    </row>
    <row r="16734" ht="25.5" customHeight="1">
      <c r="A16734" t="inlineStr">
        <is>
          <t>throwing ball not baseball or american football</t>
        </is>
      </c>
      <c r="B16734" t="inlineStr">
        <is>
          <t>How to improve your ball throwing technique</t>
        </is>
      </c>
      <c r="C16734"/>
      <c r="D16734"/>
      <c r="E16734" t="inlineStr">
        <is>
          <t>https://www.youtube.com/results?search_query=How+to+improve+your+ball+throwing+technique&amp;sp=EgQgAXAB</t>
        </is>
      </c>
    </row>
    <row r="16735" ht="25.5" customHeight="1">
      <c r="A16735" t="inlineStr">
        <is>
          <t>throwing ball not baseball or american football</t>
        </is>
      </c>
      <c r="B16735" t="inlineStr">
        <is>
          <t>Proper technique for throwing a ball</t>
        </is>
      </c>
      <c r="C16735"/>
      <c r="D16735"/>
      <c r="E16735" t="inlineStr">
        <is>
          <t>https://www.youtube.com/results?search_query=Proper+technique+for+throwing+a+ball&amp;sp=EgQgAXAB</t>
        </is>
      </c>
    </row>
    <row r="16736" ht="25.5" customHeight="1">
      <c r="A16736" t="inlineStr">
        <is>
          <t>throwing ball not baseball or american football</t>
        </is>
      </c>
      <c r="B16736" t="inlineStr">
        <is>
          <t>Training drills to perfect ballthrowing skills</t>
        </is>
      </c>
      <c r="C16736"/>
      <c r="D16736"/>
      <c r="E16736" t="inlineStr">
        <is>
          <t>https://www.youtube.com/results?search_query=Training+drills+to+perfect+ballthrowing+skills&amp;sp=EgQgAXAB</t>
        </is>
      </c>
    </row>
    <row r="16737" ht="25.5" customHeight="1">
      <c r="A16737" t="inlineStr">
        <is>
          <t>throwing ball not baseball or american football</t>
        </is>
      </c>
      <c r="B16737" t="inlineStr">
        <is>
          <t>Throwing ball exercises to improve arm strength</t>
        </is>
      </c>
      <c r="C16737"/>
      <c r="D16737"/>
      <c r="E16737" t="inlineStr">
        <is>
          <t>https://www.youtube.com/results?search_query=Throwing+ball+exercises+to+improve+arm+strength&amp;sp=EgQgAXAB</t>
        </is>
      </c>
    </row>
    <row r="16738" ht="25.5" customHeight="1">
      <c r="A16738" t="inlineStr">
        <is>
          <t>throwing ball not baseball or american football</t>
        </is>
      </c>
      <c r="B16738" t="inlineStr">
        <is>
          <t>Indepth guide to mastering ball throwing</t>
        </is>
      </c>
      <c r="C16738"/>
      <c r="D16738"/>
      <c r="E16738" t="inlineStr">
        <is>
          <t>https://www.youtube.com/results?search_query=Indepth+guide+to+mastering+ball+throwing&amp;sp=EgQgAXAB</t>
        </is>
      </c>
    </row>
    <row r="16739" ht="25.5" customHeight="1">
      <c r="A16739" t="inlineStr">
        <is>
          <t>throwing ball not baseball or american football</t>
        </is>
      </c>
      <c r="B16739" t="inlineStr">
        <is>
          <t>Day in the life of a professional ball thrower</t>
        </is>
      </c>
      <c r="C16739"/>
      <c r="D16739"/>
      <c r="E16739" t="inlineStr">
        <is>
          <t>https://www.youtube.com/results?search_query=Day+in+the+life+of+a+professional+ball+thrower&amp;sp=EgQgAXAB</t>
        </is>
      </c>
    </row>
    <row r="16740" ht="25.5" customHeight="1">
      <c r="A16740" t="inlineStr">
        <is>
          <t>throwing ball not baseball or american football</t>
        </is>
      </c>
      <c r="B16740" t="inlineStr">
        <is>
          <t>Tips and tricks for ball throwing accuracy</t>
        </is>
      </c>
      <c r="C16740"/>
      <c r="D16740"/>
      <c r="E16740" t="inlineStr">
        <is>
          <t>https://www.youtube.com/results?search_query=Tips+and+tricks+for+ball+throwing+accuracy&amp;sp=EgQgAXAB</t>
        </is>
      </c>
    </row>
    <row r="16741" ht="25.5" customHeight="1">
      <c r="A16741" t="inlineStr">
        <is>
          <t>throwing ball not baseball or american football</t>
        </is>
      </c>
      <c r="B16741" t="inlineStr">
        <is>
          <t>Innovative ball throwing training techniques</t>
        </is>
      </c>
      <c r="C16741"/>
      <c r="D16741"/>
      <c r="E16741" t="inlineStr">
        <is>
          <t>https://www.youtube.com/results?search_query=Innovative+ball+throwing+training+techniques&amp;sp=EgQgAXAB</t>
        </is>
      </c>
    </row>
    <row r="16742" ht="25.5" customHeight="1">
      <c r="A16742" t="inlineStr">
        <is>
          <t>throwing ball not baseball or american football</t>
        </is>
      </c>
      <c r="B16742" t="inlineStr">
        <is>
          <t>Best practices for throwing a ball</t>
        </is>
      </c>
      <c r="C16742"/>
      <c r="D16742"/>
      <c r="E16742" t="inlineStr">
        <is>
          <t>https://www.youtube.com/results?search_query=Best+practices+for+throwing+a+ball&amp;sp=EgQgAXAB</t>
        </is>
      </c>
    </row>
    <row r="16743" ht="25.5" customHeight="1">
      <c r="A16743" t="inlineStr">
        <is>
          <t>throwing ball not baseball or american football</t>
        </is>
      </c>
      <c r="B16743" t="inlineStr">
        <is>
          <t>How to develop a powerful ball throw</t>
        </is>
      </c>
      <c r="C16743"/>
      <c r="D16743"/>
      <c r="E16743" t="inlineStr">
        <is>
          <t>https://www.youtube.com/results?search_query=How+to+develop+a+powerful+ball+throw&amp;sp=EgQgAXAB</t>
        </is>
      </c>
    </row>
    <row r="16744" ht="25.5" customHeight="1">
      <c r="A16744" t="inlineStr">
        <is>
          <t>calf roping</t>
        </is>
      </c>
      <c r="B16744" t="inlineStr">
        <is>
          <t>How to learn calf roping for beginners</t>
        </is>
      </c>
      <c r="C16744"/>
      <c r="D16744"/>
      <c r="E16744" t="inlineStr">
        <is>
          <t>https://www.youtube.com/results?search_query=How+to+learn+calf+roping+for+beginners&amp;sp=EgQgAXAB</t>
        </is>
      </c>
    </row>
    <row r="16745" ht="25.5" customHeight="1">
      <c r="A16745" t="inlineStr">
        <is>
          <t>calf roping</t>
        </is>
      </c>
      <c r="B16745" t="inlineStr">
        <is>
          <t>Calf roping competition highlights</t>
        </is>
      </c>
      <c r="C16745"/>
      <c r="D16745"/>
      <c r="E16745" t="inlineStr">
        <is>
          <t>https://www.youtube.com/results?search_query=Calf+roping+competition+highlights&amp;sp=EgQgAXAB</t>
        </is>
      </c>
    </row>
    <row r="16746" ht="25.5" customHeight="1">
      <c r="A16746" t="inlineStr">
        <is>
          <t>calf roping</t>
        </is>
      </c>
      <c r="B16746" t="inlineStr">
        <is>
          <t>Techniques for successful calf roping</t>
        </is>
      </c>
      <c r="C16746"/>
      <c r="D16746"/>
      <c r="E16746" t="inlineStr">
        <is>
          <t>https://www.youtube.com/results?search_query=Techniques+for+successful+calf+roping&amp;sp=EgQgAXAB</t>
        </is>
      </c>
    </row>
    <row r="16747" ht="25.5" customHeight="1">
      <c r="A16747" t="inlineStr">
        <is>
          <t>calf roping</t>
        </is>
      </c>
      <c r="B16747" t="inlineStr">
        <is>
          <t>Expert tips on calf roping</t>
        </is>
      </c>
      <c r="C16747"/>
      <c r="D16747"/>
      <c r="E16747" t="inlineStr">
        <is>
          <t>https://www.youtube.com/results?search_query=Expert+tips+on+calf+roping&amp;sp=EgQgAXAB</t>
        </is>
      </c>
    </row>
    <row r="16748" ht="25.5" customHeight="1">
      <c r="A16748" t="inlineStr">
        <is>
          <t>calf roping</t>
        </is>
      </c>
      <c r="B16748" t="inlineStr">
        <is>
          <t>Day in the life of a professional calf roper</t>
        </is>
      </c>
      <c r="C16748"/>
      <c r="D16748"/>
      <c r="E16748" t="inlineStr">
        <is>
          <t>https://www.youtube.com/results?search_query=Day+in+the+life+of+a+professional+calf+roper&amp;sp=EgQgAXAB</t>
        </is>
      </c>
    </row>
    <row r="16749" ht="25.5" customHeight="1">
      <c r="A16749" t="inlineStr">
        <is>
          <t>calf roping</t>
        </is>
      </c>
      <c r="B16749" t="inlineStr">
        <is>
          <t>Difference between calf roping and team roping</t>
        </is>
      </c>
      <c r="C16749"/>
      <c r="D16749"/>
      <c r="E16749" t="inlineStr">
        <is>
          <t>https://www.youtube.com/results?search_query=Difference+between+calf+roping+and+team+roping&amp;sp=EgQgAXAB</t>
        </is>
      </c>
    </row>
    <row r="16750" ht="25.5" customHeight="1">
      <c r="A16750" t="inlineStr">
        <is>
          <t>calf roping</t>
        </is>
      </c>
      <c r="B16750" t="inlineStr">
        <is>
          <t>Rodeo events: Understanding calf roping</t>
        </is>
      </c>
      <c r="C16750"/>
      <c r="D16750"/>
      <c r="E16750" t="inlineStr">
        <is>
          <t>https://www.youtube.com/results?search_query=Rodeo+events:+Understanding+calf+roping&amp;sp=EgQgAXAB</t>
        </is>
      </c>
    </row>
    <row r="16751" ht="25.5" customHeight="1">
      <c r="A16751" t="inlineStr">
        <is>
          <t>calf roping</t>
        </is>
      </c>
      <c r="B16751" t="inlineStr">
        <is>
          <t>Calf roping drills to improve your skills</t>
        </is>
      </c>
      <c r="C16751"/>
      <c r="D16751"/>
      <c r="E16751" t="inlineStr">
        <is>
          <t>https://www.youtube.com/results?search_query=Calf+roping+drills+to+improve+your+skills&amp;sp=EgQgAXAB</t>
        </is>
      </c>
    </row>
    <row r="16752" ht="25.5" customHeight="1">
      <c r="A16752" t="inlineStr">
        <is>
          <t>calf roping</t>
        </is>
      </c>
      <c r="B16752" t="inlineStr">
        <is>
          <t>Documentary on the history of calf roping</t>
        </is>
      </c>
      <c r="C16752"/>
      <c r="D16752"/>
      <c r="E16752" t="inlineStr">
        <is>
          <t>https://www.youtube.com/results?search_query=Documentary+on+the+history+of+calf+roping&amp;sp=EgQgAXAB</t>
        </is>
      </c>
    </row>
    <row r="16753" ht="25.5" customHeight="1">
      <c r="A16753" t="inlineStr">
        <is>
          <t>calf roping</t>
        </is>
      </c>
      <c r="B16753" t="inlineStr">
        <is>
          <t>Safety measures to take while calf roping</t>
        </is>
      </c>
      <c r="C16753"/>
      <c r="D16753"/>
      <c r="E16753" t="inlineStr">
        <is>
          <t>https://www.youtube.com/results?search_query=Safety+measures+to+take+while+calf+roping&amp;sp=EgQgAXAB</t>
        </is>
      </c>
    </row>
    <row r="16754" ht="25.5" customHeight="1">
      <c r="A16754" t="inlineStr">
        <is>
          <t>rollerblading</t>
        </is>
      </c>
      <c r="B16754" t="inlineStr">
        <is>
          <t>How to start rollerblading for beginners</t>
        </is>
      </c>
      <c r="C16754"/>
      <c r="D16754"/>
      <c r="E16754" t="inlineStr">
        <is>
          <t>https://www.youtube.com/results?search_query=How+to+start+rollerblading+for+beginners&amp;sp=EgQgAXAB</t>
        </is>
      </c>
    </row>
    <row r="16755" ht="25.5" customHeight="1">
      <c r="A16755" t="inlineStr">
        <is>
          <t>rollerblading</t>
        </is>
      </c>
      <c r="B16755" t="inlineStr">
        <is>
          <t>Best techniques for rollerblading</t>
        </is>
      </c>
      <c r="C16755"/>
      <c r="D16755"/>
      <c r="E16755" t="inlineStr">
        <is>
          <t>https://www.youtube.com/results?search_query=Best+techniques+for+rollerblading&amp;sp=EgQgAXAB</t>
        </is>
      </c>
    </row>
    <row r="16756" ht="25.5" customHeight="1">
      <c r="A16756" t="inlineStr">
        <is>
          <t>rollerblading</t>
        </is>
      </c>
      <c r="B16756" t="inlineStr">
        <is>
          <t>Day in the life of a professional rollerblader</t>
        </is>
      </c>
      <c r="C16756"/>
      <c r="D16756"/>
      <c r="E16756" t="inlineStr">
        <is>
          <t>https://www.youtube.com/results?search_query=Day+in+the+life+of+a+professional+rollerblader&amp;sp=EgQgAXAB</t>
        </is>
      </c>
    </row>
    <row r="16757" ht="25.5" customHeight="1">
      <c r="A16757" t="inlineStr">
        <is>
          <t>rollerblading</t>
        </is>
      </c>
      <c r="B16757" t="inlineStr">
        <is>
          <t>How to improve your rollerblading skills</t>
        </is>
      </c>
      <c r="C16757"/>
      <c r="D16757"/>
      <c r="E16757" t="inlineStr">
        <is>
          <t>https://www.youtube.com/results?search_query=How+to+improve+your+rollerblading+skills&amp;sp=EgQgAXAB</t>
        </is>
      </c>
    </row>
    <row r="16758" ht="25.5" customHeight="1">
      <c r="A16758" t="inlineStr">
        <is>
          <t>rollerblading</t>
        </is>
      </c>
      <c r="B16758" t="inlineStr">
        <is>
          <t>Rollerblading tips and tricks</t>
        </is>
      </c>
      <c r="C16758"/>
      <c r="D16758"/>
      <c r="E16758" t="inlineStr">
        <is>
          <t>https://www.youtube.com/results?search_query=Rollerblading+tips+and+tricks&amp;sp=EgQgAXAB</t>
        </is>
      </c>
    </row>
    <row r="16759" ht="25.5" customHeight="1">
      <c r="A16759" t="inlineStr">
        <is>
          <t>rollerblading</t>
        </is>
      </c>
      <c r="B16759" t="inlineStr">
        <is>
          <t>Safety measures while rollerblading</t>
        </is>
      </c>
      <c r="C16759"/>
      <c r="D16759"/>
      <c r="E16759" t="inlineStr">
        <is>
          <t>https://www.youtube.com/results?search_query=Safety+measures+while+rollerblading&amp;sp=EgQgAXAB</t>
        </is>
      </c>
    </row>
    <row r="16760" ht="25.5" customHeight="1">
      <c r="A16760" t="inlineStr">
        <is>
          <t>rollerblading</t>
        </is>
      </c>
      <c r="B16760" t="inlineStr">
        <is>
          <t>How to choose rollerblades for beginners</t>
        </is>
      </c>
      <c r="C16760"/>
      <c r="D16760"/>
      <c r="E16760" t="inlineStr">
        <is>
          <t>https://www.youtube.com/results?search_query=How+to+choose+rollerblades+for+beginners&amp;sp=EgQgAXAB</t>
        </is>
      </c>
    </row>
    <row r="16761" ht="25.5" customHeight="1">
      <c r="A16761" t="inlineStr">
        <is>
          <t>rollerblading</t>
        </is>
      </c>
      <c r="B16761" t="inlineStr">
        <is>
          <t>Rollerblading competitions highlights</t>
        </is>
      </c>
      <c r="C16761"/>
      <c r="D16761"/>
      <c r="E16761" t="inlineStr">
        <is>
          <t>https://www.youtube.com/results?search_query=Rollerblading+competitions+highlights&amp;sp=EgQgAXAB</t>
        </is>
      </c>
    </row>
    <row r="16762" ht="25.5" customHeight="1">
      <c r="A16762" t="inlineStr">
        <is>
          <t>rollerblading</t>
        </is>
      </c>
      <c r="B16762" t="inlineStr">
        <is>
          <t>Advanced rollerblading tricks tutorial</t>
        </is>
      </c>
      <c r="C16762"/>
      <c r="D16762"/>
      <c r="E16762" t="inlineStr">
        <is>
          <t>https://www.youtube.com/results?search_query=Advanced+rollerblading+tricks+tutorial&amp;sp=EgQgAXAB</t>
        </is>
      </c>
    </row>
    <row r="16763" ht="25.5" customHeight="1">
      <c r="A16763" t="inlineStr">
        <is>
          <t>rollerblading</t>
        </is>
      </c>
      <c r="B16763" t="inlineStr">
        <is>
          <t>Rollerblading workouts for fitness</t>
        </is>
      </c>
      <c r="C16763"/>
      <c r="D16763"/>
      <c r="E16763" t="inlineStr">
        <is>
          <t>https://www.youtube.com/results?search_query=Rollerblading+workouts+for+fitness&amp;sp=EgQgAXAB</t>
        </is>
      </c>
    </row>
    <row r="16764" ht="25.5" customHeight="1">
      <c r="A16764" t="inlineStr">
        <is>
          <t>tapping guitar</t>
        </is>
      </c>
      <c r="B16764" t="inlineStr">
        <is>
          <t>How to tap on a guitar for beginners</t>
        </is>
      </c>
      <c r="C16764"/>
      <c r="D16764"/>
      <c r="E16764" t="inlineStr">
        <is>
          <t>https://www.youtube.com/results?search_query=How+to+tap+on+a+guitar+for+beginners&amp;sp=EgQgAXAB</t>
        </is>
      </c>
    </row>
    <row r="16765" ht="25.5" customHeight="1">
      <c r="A16765" t="inlineStr">
        <is>
          <t>tapping guitar</t>
        </is>
      </c>
      <c r="B16765" t="inlineStr">
        <is>
          <t>Exploring different guitar tapping techniques</t>
        </is>
      </c>
      <c r="C16765"/>
      <c r="D16765"/>
      <c r="E16765" t="inlineStr">
        <is>
          <t>https://www.youtube.com/results?search_query=Exploring+different+guitar+tapping+techniques&amp;sp=EgQgAXAB</t>
        </is>
      </c>
    </row>
    <row r="16766" ht="25.5" customHeight="1">
      <c r="A16766" t="inlineStr">
        <is>
          <t>tapping guitar</t>
        </is>
      </c>
      <c r="B16766" t="inlineStr">
        <is>
          <t>Day in the life of a professional guitar tapper</t>
        </is>
      </c>
      <c r="C16766"/>
      <c r="D16766"/>
      <c r="E16766" t="inlineStr">
        <is>
          <t>https://www.youtube.com/results?search_query=Day+in+the+life+of+a+professional+guitar+tapper&amp;sp=EgQgAXAB</t>
        </is>
      </c>
    </row>
    <row r="16767" ht="25.5" customHeight="1">
      <c r="A16767" t="inlineStr">
        <is>
          <t>tapping guitar</t>
        </is>
      </c>
      <c r="B16767" t="inlineStr">
        <is>
          <t>Famous guitarists who use tapping techniques</t>
        </is>
      </c>
      <c r="C16767"/>
      <c r="D16767"/>
      <c r="E16767" t="inlineStr">
        <is>
          <t>https://www.youtube.com/results?search_query=Famous+guitarists+who+use+tapping+techniques&amp;sp=EgQgAXAB</t>
        </is>
      </c>
    </row>
    <row r="16768" ht="25.5" customHeight="1">
      <c r="A16768" t="inlineStr">
        <is>
          <t>tapping guitar</t>
        </is>
      </c>
      <c r="B16768" t="inlineStr">
        <is>
          <t>Understanding two hand tapping on guitar</t>
        </is>
      </c>
      <c r="C16768"/>
      <c r="D16768"/>
      <c r="E16768" t="inlineStr">
        <is>
          <t>https://www.youtube.com/results?search_query=Understanding+two+hand+tapping+on+guitar&amp;sp=EgQgAXAB</t>
        </is>
      </c>
    </row>
    <row r="16769" ht="25.5" customHeight="1">
      <c r="A16769" t="inlineStr">
        <is>
          <t>tapping guitar</t>
        </is>
      </c>
      <c r="B16769" t="inlineStr">
        <is>
          <t>Practice session for guitar tapping</t>
        </is>
      </c>
      <c r="C16769"/>
      <c r="D16769"/>
      <c r="E16769" t="inlineStr">
        <is>
          <t>https://www.youtube.com/results?search_query=Practice+session+for+guitar+tapping&amp;sp=EgQgAXAB</t>
        </is>
      </c>
    </row>
    <row r="16770" ht="25.5" customHeight="1">
      <c r="A16770" t="inlineStr">
        <is>
          <t>tapping guitar</t>
        </is>
      </c>
      <c r="B16770" t="inlineStr">
        <is>
          <t>Tapping guitar lessons for advanced players</t>
        </is>
      </c>
      <c r="C16770"/>
      <c r="D16770"/>
      <c r="E16770" t="inlineStr">
        <is>
          <t>https://www.youtube.com/results?search_query=Tapping+guitar+lessons+for+advanced+players&amp;sp=EgQgAXAB</t>
        </is>
      </c>
    </row>
    <row r="16771" ht="25.5" customHeight="1">
      <c r="A16771" t="inlineStr">
        <is>
          <t>tapping guitar</t>
        </is>
      </c>
      <c r="B16771" t="inlineStr">
        <is>
          <t>Exploring the history of tapping in guitar music</t>
        </is>
      </c>
      <c r="C16771"/>
      <c r="D16771"/>
      <c r="E16771" t="inlineStr">
        <is>
          <t>https://www.youtube.com/results?search_query=Exploring+the+history+of+tapping+in+guitar+music&amp;sp=EgQgAXAB</t>
        </is>
      </c>
    </row>
    <row r="16772" ht="25.5" customHeight="1">
      <c r="A16772" t="inlineStr">
        <is>
          <t>tapping guitar</t>
        </is>
      </c>
      <c r="B16772" t="inlineStr">
        <is>
          <t>Guitar tapping technique tutorial step by step</t>
        </is>
      </c>
      <c r="C16772"/>
      <c r="D16772"/>
      <c r="E16772" t="inlineStr">
        <is>
          <t>https://www.youtube.com/results?search_query=Guitar+tapping+technique+tutorial+step+by+step&amp;sp=EgQgAXAB</t>
        </is>
      </c>
    </row>
    <row r="16773" ht="25.5" customHeight="1">
      <c r="A16773" t="inlineStr">
        <is>
          <t>tapping guitar</t>
        </is>
      </c>
      <c r="B16773" t="inlineStr">
        <is>
          <t>Masterclass on creating melodies using guitar tapping</t>
        </is>
      </c>
      <c r="C16773"/>
      <c r="D16773"/>
      <c r="E16773" t="inlineStr">
        <is>
          <t>https://www.youtube.com/results?search_query=Masterclass+on+creating+melodies+using+guitar+tapping&amp;sp=EgQgAXAB</t>
        </is>
      </c>
    </row>
    <row r="16774" ht="25.5" customHeight="1">
      <c r="A16774" t="inlineStr">
        <is>
          <t>cracking back</t>
        </is>
      </c>
      <c r="B16774" t="inlineStr">
        <is>
          <t>How to safely crack your own back</t>
        </is>
      </c>
      <c r="C16774"/>
      <c r="D16774"/>
      <c r="E16774" t="inlineStr">
        <is>
          <t>https://www.youtube.com/results?search_query=How+to+safely+crack+your+own+back&amp;sp=EgQgAXAB</t>
        </is>
      </c>
    </row>
    <row r="16775" ht="25.5" customHeight="1">
      <c r="A16775" t="inlineStr">
        <is>
          <t>cracking back</t>
        </is>
      </c>
      <c r="B16775" t="inlineStr">
        <is>
          <t>Proper techniques for cracking your back</t>
        </is>
      </c>
      <c r="C16775"/>
      <c r="D16775"/>
      <c r="E16775" t="inlineStr">
        <is>
          <t>https://www.youtube.com/results?search_query=Proper+techniques+for+cracking+your+back&amp;sp=EgQgAXAB</t>
        </is>
      </c>
    </row>
    <row r="16776" ht="25.5" customHeight="1">
      <c r="A16776" t="inlineStr">
        <is>
          <t>cracking back</t>
        </is>
      </c>
      <c r="B16776" t="inlineStr">
        <is>
          <t>Day in the life of a chiropractor cracking backs</t>
        </is>
      </c>
      <c r="C16776"/>
      <c r="D16776"/>
      <c r="E16776" t="inlineStr">
        <is>
          <t>https://www.youtube.com/results?search_query=Day+in+the+life+of+a+chiropractor+cracking+backs&amp;sp=EgQgAXAB</t>
        </is>
      </c>
    </row>
    <row r="16777" ht="25.5" customHeight="1">
      <c r="A16777" t="inlineStr">
        <is>
          <t>cracking back</t>
        </is>
      </c>
      <c r="B16777" t="inlineStr">
        <is>
          <t>Cracking back compilation from different chiropractors</t>
        </is>
      </c>
      <c r="C16777"/>
      <c r="D16777"/>
      <c r="E16777" t="inlineStr">
        <is>
          <t>https://www.youtube.com/results?search_query=Cracking+back+compilation+from+different+chiropractors&amp;sp=EgQgAXAB</t>
        </is>
      </c>
    </row>
    <row r="16778" ht="25.5" customHeight="1">
      <c r="A16778" t="inlineStr">
        <is>
          <t>cracking back</t>
        </is>
      </c>
      <c r="B16778" t="inlineStr">
        <is>
          <t>Methods of self back cracking</t>
        </is>
      </c>
      <c r="C16778"/>
      <c r="D16778"/>
      <c r="E16778" t="inlineStr">
        <is>
          <t>https://www.youtube.com/results?search_query=Methods+of+self+back+cracking&amp;sp=EgQgAXAB</t>
        </is>
      </c>
    </row>
    <row r="16779" ht="25.5" customHeight="1">
      <c r="A16779" t="inlineStr">
        <is>
          <t>cracking back</t>
        </is>
      </c>
      <c r="B16779" t="inlineStr">
        <is>
          <t>Cracking back exercises for instant relief</t>
        </is>
      </c>
      <c r="C16779"/>
      <c r="D16779"/>
      <c r="E16779" t="inlineStr">
        <is>
          <t>https://www.youtube.com/results?search_query=Cracking+back+exercises+for+instant+relief&amp;sp=EgQgAXAB</t>
        </is>
      </c>
    </row>
    <row r="16780" ht="25.5" customHeight="1">
      <c r="A16780" t="inlineStr">
        <is>
          <t>cracking back</t>
        </is>
      </c>
      <c r="B16780" t="inlineStr">
        <is>
          <t>Back cracking and its health implications</t>
        </is>
      </c>
      <c r="C16780"/>
      <c r="D16780"/>
      <c r="E16780" t="inlineStr">
        <is>
          <t>https://www.youtube.com/results?search_query=Back+cracking+and+its+health+implications&amp;sp=EgQgAXAB</t>
        </is>
      </c>
    </row>
    <row r="16781" ht="25.5" customHeight="1">
      <c r="A16781" t="inlineStr">
        <is>
          <t>cracking back</t>
        </is>
      </c>
      <c r="B16781" t="inlineStr">
        <is>
          <t>Expert demonstration on back cracking</t>
        </is>
      </c>
      <c r="C16781"/>
      <c r="D16781"/>
      <c r="E16781" t="inlineStr">
        <is>
          <t>https://www.youtube.com/results?search_query=Expert+demonstration+on+back+cracking&amp;sp=EgQgAXAB</t>
        </is>
      </c>
    </row>
    <row r="16782" ht="25.5" customHeight="1">
      <c r="A16782" t="inlineStr">
        <is>
          <t>cracking back</t>
        </is>
      </c>
      <c r="B16782" t="inlineStr">
        <is>
          <t>Understanding the science behind back cracking</t>
        </is>
      </c>
      <c r="C16782"/>
      <c r="D16782"/>
      <c r="E16782" t="inlineStr">
        <is>
          <t>https://www.youtube.com/results?search_query=Understanding+the+science+behind+back+cracking&amp;sp=EgQgAXAB</t>
        </is>
      </c>
    </row>
    <row r="16783" ht="25.5" customHeight="1">
      <c r="A16783" t="inlineStr">
        <is>
          <t>cracking back</t>
        </is>
      </c>
      <c r="B16783" t="inlineStr">
        <is>
          <t>Experiences of cracking back: Pros and cons</t>
        </is>
      </c>
      <c r="C16783"/>
      <c r="D16783"/>
      <c r="E16783" t="inlineStr">
        <is>
          <t>https://www.youtube.com/results?search_query=Experiences+of+cracking+back:+Pros+and+cons&amp;sp=EgQgAXAB</t>
        </is>
      </c>
    </row>
    <row r="16784" ht="25.5" customHeight="1">
      <c r="A16784" t="inlineStr">
        <is>
          <t>fly casting</t>
        </is>
      </c>
      <c r="B16784" t="inlineStr">
        <is>
          <t>How to get started with fly casting</t>
        </is>
      </c>
      <c r="C16784"/>
      <c r="D16784"/>
      <c r="E16784" t="inlineStr">
        <is>
          <t>https://www.youtube.com/results?search_query=How+to+get+started+with+fly+casting&amp;sp=EgQgAXAB</t>
        </is>
      </c>
    </row>
    <row r="16785" ht="25.5" customHeight="1">
      <c r="A16785" t="inlineStr">
        <is>
          <t>fly casting</t>
        </is>
      </c>
      <c r="B16785" t="inlineStr">
        <is>
          <t>Basic techniques for fly casting</t>
        </is>
      </c>
      <c r="C16785"/>
      <c r="D16785"/>
      <c r="E16785" t="inlineStr">
        <is>
          <t>https://www.youtube.com/results?search_query=Basic+techniques+for+fly+casting&amp;sp=EgQgAXAB</t>
        </is>
      </c>
    </row>
    <row r="16786" ht="25.5" customHeight="1">
      <c r="A16786" t="inlineStr">
        <is>
          <t>fly casting</t>
        </is>
      </c>
      <c r="B16786" t="inlineStr">
        <is>
          <t>Day in the life of a fly casting professional</t>
        </is>
      </c>
      <c r="C16786"/>
      <c r="D16786"/>
      <c r="E16786" t="inlineStr">
        <is>
          <t>https://www.youtube.com/results?search_query=Day+in+the+life+of+a+fly+casting+professional&amp;sp=EgQgAXAB</t>
        </is>
      </c>
    </row>
    <row r="16787" ht="25.5" customHeight="1">
      <c r="A16787" t="inlineStr">
        <is>
          <t>fly casting</t>
        </is>
      </c>
      <c r="B16787" t="inlineStr">
        <is>
          <t>Essential tips for effective fly casting</t>
        </is>
      </c>
      <c r="C16787"/>
      <c r="D16787"/>
      <c r="E16787" t="inlineStr">
        <is>
          <t>https://www.youtube.com/results?search_query=Essential+tips+for+effective+fly+casting&amp;sp=EgQgAXAB</t>
        </is>
      </c>
    </row>
    <row r="16788" ht="25.5" customHeight="1">
      <c r="A16788" t="inlineStr">
        <is>
          <t>fly casting</t>
        </is>
      </c>
      <c r="B16788" t="inlineStr">
        <is>
          <t>Fly casting tutorial for beginners</t>
        </is>
      </c>
      <c r="C16788"/>
      <c r="D16788"/>
      <c r="E16788" t="inlineStr">
        <is>
          <t>https://www.youtube.com/results?search_query=Fly+casting+tutorial+for+beginners&amp;sp=EgQgAXAB</t>
        </is>
      </c>
    </row>
    <row r="16789" ht="25.5" customHeight="1">
      <c r="A16789" t="inlineStr">
        <is>
          <t>fly casting</t>
        </is>
      </c>
      <c r="B16789" t="inlineStr">
        <is>
          <t>Fly casting techniques from the experts</t>
        </is>
      </c>
      <c r="C16789"/>
      <c r="D16789"/>
      <c r="E16789" t="inlineStr">
        <is>
          <t>https://www.youtube.com/results?search_query=Fly+casting+techniques+from+the+experts&amp;sp=EgQgAXAB</t>
        </is>
      </c>
    </row>
    <row r="16790" ht="25.5" customHeight="1">
      <c r="A16790" t="inlineStr">
        <is>
          <t>fly casting</t>
        </is>
      </c>
      <c r="B16790" t="inlineStr">
        <is>
          <t>How to improve your fly casting skills</t>
        </is>
      </c>
      <c r="C16790"/>
      <c r="D16790"/>
      <c r="E16790" t="inlineStr">
        <is>
          <t>https://www.youtube.com/results?search_query=How+to+improve+your+fly+casting+skills&amp;sp=EgQgAXAB</t>
        </is>
      </c>
    </row>
    <row r="16791" ht="25.5" customHeight="1">
      <c r="A16791" t="inlineStr">
        <is>
          <t>fly casting</t>
        </is>
      </c>
      <c r="B16791" t="inlineStr">
        <is>
          <t>Best fly casting gear and how to use them</t>
        </is>
      </c>
      <c r="C16791"/>
      <c r="D16791"/>
      <c r="E16791" t="inlineStr">
        <is>
          <t>https://www.youtube.com/results?search_query=Best+fly+casting+gear+and+how+to+use+them&amp;sp=EgQgAXAB</t>
        </is>
      </c>
    </row>
    <row r="16792" ht="25.5" customHeight="1">
      <c r="A16792" t="inlineStr">
        <is>
          <t>fly casting</t>
        </is>
      </c>
      <c r="B16792" t="inlineStr">
        <is>
          <t>Fly casting: common mistakes and how to avoid them</t>
        </is>
      </c>
      <c r="C16792"/>
      <c r="D16792"/>
      <c r="E16792" t="inlineStr">
        <is>
          <t>https://www.youtube.com/results?search_query=Fly+casting:+common+mistakes+and+how+to+avoid+them&amp;sp=EgQgAXAB</t>
        </is>
      </c>
    </row>
    <row r="16793" ht="25.5" customHeight="1">
      <c r="A16793" t="inlineStr">
        <is>
          <t>fly casting</t>
        </is>
      </c>
      <c r="B16793" t="inlineStr">
        <is>
          <t>Insider's guide to fly casting  Tips and tricks.</t>
        </is>
      </c>
      <c r="C16793"/>
      <c r="D16793"/>
      <c r="E16793" t="inlineStr">
        <is>
          <t>https://www.youtube.com/results?search_query=Insider's+guide+to+fly+casting++Tips+and+tricks.&amp;sp=EgQgAXAB</t>
        </is>
      </c>
    </row>
    <row r="16794" ht="25.5" customHeight="1">
      <c r="A16794" t="inlineStr">
        <is>
          <t>harvest</t>
        </is>
      </c>
      <c r="B16794" t="inlineStr">
        <is>
          <t>How to properly harvest vegetables in your garden</t>
        </is>
      </c>
      <c r="C16794"/>
      <c r="D16794"/>
      <c r="E16794" t="inlineStr">
        <is>
          <t>https://www.youtube.com/results?search_query=How+to+properly+harvest+vegetables+in+your+garden&amp;sp=EgQgAXAB</t>
        </is>
      </c>
    </row>
    <row r="16795" ht="25.5" customHeight="1">
      <c r="A16795" t="inlineStr">
        <is>
          <t>harvest</t>
        </is>
      </c>
      <c r="B16795" t="inlineStr">
        <is>
          <t>Harvesting techniques for wheat crops</t>
        </is>
      </c>
      <c r="C16795"/>
      <c r="D16795"/>
      <c r="E16795" t="inlineStr">
        <is>
          <t>https://www.youtube.com/results?search_query=Harvesting+techniques+for+wheat+crops&amp;sp=EgQgAXAB</t>
        </is>
      </c>
    </row>
    <row r="16796" ht="25.5" customHeight="1">
      <c r="A16796" t="inlineStr">
        <is>
          <t>harvest</t>
        </is>
      </c>
      <c r="B16796" t="inlineStr">
        <is>
          <t>Day in the life of a farmer during harvest season</t>
        </is>
      </c>
      <c r="C16796"/>
      <c r="D16796"/>
      <c r="E16796" t="inlineStr">
        <is>
          <t>https://www.youtube.com/results?search_query=Day+in+the+life+of+a+farmer+during+harvest+season&amp;sp=EgQgAXAB</t>
        </is>
      </c>
    </row>
    <row r="16797" ht="25.5" customHeight="1">
      <c r="A16797" t="inlineStr">
        <is>
          <t>harvest</t>
        </is>
      </c>
      <c r="B16797" t="inlineStr">
        <is>
          <t>Harvest moon video game walkthrough</t>
        </is>
      </c>
      <c r="C16797"/>
      <c r="D16797"/>
      <c r="E16797" t="inlineStr">
        <is>
          <t>https://www.youtube.com/results?search_query=Harvest+moon+video+game+walkthrough&amp;sp=EgQgAXAB</t>
        </is>
      </c>
    </row>
    <row r="16798" ht="25.5" customHeight="1">
      <c r="A16798" t="inlineStr">
        <is>
          <t>harvest</t>
        </is>
      </c>
      <c r="B16798" t="inlineStr">
        <is>
          <t>How is rice harvested in Asia</t>
        </is>
      </c>
      <c r="C16798"/>
      <c r="D16798"/>
      <c r="E16798" t="inlineStr">
        <is>
          <t>https://www.youtube.com/results?search_query=How+is+rice+harvested+in+Asia&amp;sp=EgQgAXAB</t>
        </is>
      </c>
    </row>
    <row r="16799" ht="25.5" customHeight="1">
      <c r="A16799" t="inlineStr">
        <is>
          <t>harvest</t>
        </is>
      </c>
      <c r="B16799" t="inlineStr">
        <is>
          <t>Best methods to harvest and store corn</t>
        </is>
      </c>
      <c r="C16799"/>
      <c r="D16799"/>
      <c r="E16799" t="inlineStr">
        <is>
          <t>https://www.youtube.com/results?search_query=Best+methods+to+harvest+and+store+corn&amp;sp=EgQgAXAB</t>
        </is>
      </c>
    </row>
    <row r="16800" ht="25.5" customHeight="1">
      <c r="A16800" t="inlineStr">
        <is>
          <t>harvest</t>
        </is>
      </c>
      <c r="B16800" t="inlineStr">
        <is>
          <t>Wine grapes harvest and process</t>
        </is>
      </c>
      <c r="C16800"/>
      <c r="D16800"/>
      <c r="E16800" t="inlineStr">
        <is>
          <t>https://www.youtube.com/results?search_query=Wine+grapes+harvest+and+process&amp;sp=EgQgAXAB</t>
        </is>
      </c>
    </row>
    <row r="16801" ht="25.5" customHeight="1">
      <c r="A16801" t="inlineStr">
        <is>
          <t>harvest</t>
        </is>
      </c>
      <c r="B16801" t="inlineStr">
        <is>
          <t>How to harvest honey from bee hives</t>
        </is>
      </c>
      <c r="C16801"/>
      <c r="D16801"/>
      <c r="E16801" t="inlineStr">
        <is>
          <t>https://www.youtube.com/results?search_query=How+to+harvest+honey+from+bee+hives&amp;sp=EgQgAXAB</t>
        </is>
      </c>
    </row>
    <row r="16802" ht="25.5" customHeight="1">
      <c r="A16802" t="inlineStr">
        <is>
          <t>harvest</t>
        </is>
      </c>
      <c r="B16802" t="inlineStr">
        <is>
          <t>Coffee bean harvesting process from start to finish</t>
        </is>
      </c>
      <c r="C16802"/>
      <c r="D16802"/>
      <c r="E16802" t="inlineStr">
        <is>
          <t>https://www.youtube.com/results?search_query=Coffee+bean+harvesting+process+from+start+to+finish&amp;sp=EgQgAXAB</t>
        </is>
      </c>
    </row>
    <row r="16803" ht="25.5" customHeight="1">
      <c r="A16803" t="inlineStr">
        <is>
          <t>harvest</t>
        </is>
      </c>
      <c r="B16803" t="inlineStr">
        <is>
          <t>In depth guide on how to harvest and cure cannabis</t>
        </is>
      </c>
      <c r="C16803"/>
      <c r="D16803"/>
      <c r="E16803" t="inlineStr">
        <is>
          <t>https://www.youtube.com/results?search_query=In+depth+guide+on+how+to+harvest+and+cure+cannabis&amp;sp=EgQgAXAB</t>
        </is>
      </c>
    </row>
    <row r="16804" ht="25.5" customHeight="1">
      <c r="A16804" t="inlineStr">
        <is>
          <t>cross</t>
        </is>
      </c>
      <c r="B16804" t="inlineStr">
        <is>
          <t>How to make a cross necklace</t>
        </is>
      </c>
      <c r="C16804"/>
      <c r="D16804"/>
      <c r="E16804" t="inlineStr">
        <is>
          <t>https://www.youtube.com/results?search_query=How+to+make+a+cross+necklace&amp;sp=EgQgAXAB</t>
        </is>
      </c>
    </row>
    <row r="16805" ht="25.5" customHeight="1">
      <c r="A16805" t="inlineStr">
        <is>
          <t>cross</t>
        </is>
      </c>
      <c r="B16805" t="inlineStr">
        <is>
          <t>How to cross stitch for beginners</t>
        </is>
      </c>
      <c r="C16805"/>
      <c r="D16805"/>
      <c r="E16805" t="inlineStr">
        <is>
          <t>https://www.youtube.com/results?search_query=How+to+cross+stitch+for+beginners&amp;sp=EgQgAXAB</t>
        </is>
      </c>
    </row>
    <row r="16806" ht="25.5" customHeight="1">
      <c r="A16806" t="inlineStr">
        <is>
          <t>cross</t>
        </is>
      </c>
      <c r="B16806" t="inlineStr">
        <is>
          <t>Day in the life of a Red Cross volunteer</t>
        </is>
      </c>
      <c r="C16806"/>
      <c r="D16806"/>
      <c r="E16806" t="inlineStr">
        <is>
          <t>https://www.youtube.com/results?search_query=Day+in+the+life+of+a+Red+Cross+volunteer&amp;sp=EgQgAXAB</t>
        </is>
      </c>
    </row>
    <row r="16807" ht="25.5" customHeight="1">
      <c r="A16807" t="inlineStr">
        <is>
          <t>cross</t>
        </is>
      </c>
      <c r="B16807" t="inlineStr">
        <is>
          <t>Tutorial on cross drawing for beginners</t>
        </is>
      </c>
      <c r="C16807"/>
      <c r="D16807"/>
      <c r="E16807" t="inlineStr">
        <is>
          <t>https://www.youtube.com/results?search_query=Tutorial+on+cross+drawing+for+beginners&amp;sp=EgQgAXAB</t>
        </is>
      </c>
    </row>
    <row r="16808" ht="25.5" customHeight="1">
      <c r="A16808" t="inlineStr">
        <is>
          <t>cross</t>
        </is>
      </c>
      <c r="B16808" t="inlineStr">
        <is>
          <t>How to cross country ski for beginners</t>
        </is>
      </c>
      <c r="C16808"/>
      <c r="D16808"/>
      <c r="E16808" t="inlineStr">
        <is>
          <t>https://www.youtube.com/results?search_query=How+to+cross+country+ski+for+beginners&amp;sp=EgQgAXAB</t>
        </is>
      </c>
    </row>
    <row r="16809" ht="25.5" customHeight="1">
      <c r="A16809" t="inlineStr">
        <is>
          <t>cross</t>
        </is>
      </c>
      <c r="B16809" t="inlineStr">
        <is>
          <t>Cross fit workout routine for beginners</t>
        </is>
      </c>
      <c r="C16809"/>
      <c r="D16809"/>
      <c r="E16809" t="inlineStr">
        <is>
          <t>https://www.youtube.com/results?search_query=Cross+fit+workout+routine+for+beginners&amp;sp=EgQgAXAB</t>
        </is>
      </c>
    </row>
    <row r="16810" ht="25.5" customHeight="1">
      <c r="A16810" t="inlineStr">
        <is>
          <t>cross</t>
        </is>
      </c>
      <c r="B16810" t="inlineStr">
        <is>
          <t>How to solve a Rubik's cube cross faster</t>
        </is>
      </c>
      <c r="C16810"/>
      <c r="D16810"/>
      <c r="E16810" t="inlineStr">
        <is>
          <t>https://www.youtube.com/results?search_query=How+to+solve+a+Rubik's+cube+cross+faster&amp;sp=EgQgAXAB</t>
        </is>
      </c>
    </row>
    <row r="16811" ht="25.5" customHeight="1">
      <c r="A16811" t="inlineStr">
        <is>
          <t>cross</t>
        </is>
      </c>
      <c r="B16811" t="inlineStr">
        <is>
          <t>How to cross breed flowers in Animal Crossing</t>
        </is>
      </c>
      <c r="C16811"/>
      <c r="D16811"/>
      <c r="E16811" t="inlineStr">
        <is>
          <t>https://www.youtube.com/results?search_query=How+to+cross+breed+flowers+in+Animal+Crossing&amp;sp=EgQgAXAB</t>
        </is>
      </c>
    </row>
    <row r="16812" ht="25.5" customHeight="1">
      <c r="A16812" t="inlineStr">
        <is>
          <t>cross</t>
        </is>
      </c>
      <c r="B16812" t="inlineStr">
        <is>
          <t>Masterclass on crossing over technique in ice skating</t>
        </is>
      </c>
      <c r="C16812"/>
      <c r="D16812"/>
      <c r="E16812" t="inlineStr">
        <is>
          <t>https://www.youtube.com/results?search_query=Masterclass+on+crossing+over+technique+in+ice+skating&amp;sp=EgQgAXAB</t>
        </is>
      </c>
    </row>
    <row r="16813" ht="25.5" customHeight="1">
      <c r="A16813" t="inlineStr">
        <is>
          <t>cross</t>
        </is>
      </c>
      <c r="B16813" t="inlineStr">
        <is>
          <t>How to tie a Celtic cross knot tutorial</t>
        </is>
      </c>
      <c r="C16813"/>
      <c r="D16813"/>
      <c r="E16813" t="inlineStr">
        <is>
          <t>https://www.youtube.com/results?search_query=How+to+tie+a+Celtic+cross+knot+tutorial&amp;sp=EgQgAXAB</t>
        </is>
      </c>
    </row>
    <row r="16814" ht="25.5" customHeight="1">
      <c r="A16814" t="inlineStr">
        <is>
          <t>fight</t>
        </is>
      </c>
      <c r="B16814" t="inlineStr">
        <is>
          <t>How to effectively defend yourself in a fight</t>
        </is>
      </c>
      <c r="C16814"/>
      <c r="D16814"/>
      <c r="E16814" t="inlineStr">
        <is>
          <t>https://www.youtube.com/results?search_query=How+to+effectively+defend+yourself+in+a+fight&amp;sp=EgQgAXAB</t>
        </is>
      </c>
    </row>
    <row r="16815" ht="25.5" customHeight="1">
      <c r="A16815" t="inlineStr">
        <is>
          <t>fight</t>
        </is>
      </c>
      <c r="B16815" t="inlineStr">
        <is>
          <t>Top fights of professional boxing history</t>
        </is>
      </c>
      <c r="C16815"/>
      <c r="D16815"/>
      <c r="E16815" t="inlineStr">
        <is>
          <t>https://www.youtube.com/results?search_query=Top+fights+of+professional+boxing+history&amp;sp=EgQgAXAB</t>
        </is>
      </c>
    </row>
    <row r="16816" ht="25.5" customHeight="1">
      <c r="A16816" t="inlineStr">
        <is>
          <t>fight</t>
        </is>
      </c>
      <c r="B16816" t="inlineStr">
        <is>
          <t>Street fight survival tips</t>
        </is>
      </c>
      <c r="C16816"/>
      <c r="D16816"/>
      <c r="E16816" t="inlineStr">
        <is>
          <t>https://www.youtube.com/results?search_query=Street+fight+survival+tips&amp;sp=EgQgAXAB</t>
        </is>
      </c>
    </row>
    <row r="16817" ht="25.5" customHeight="1">
      <c r="A16817" t="inlineStr">
        <is>
          <t>fight</t>
        </is>
      </c>
      <c r="B16817" t="inlineStr">
        <is>
          <t>Basic fight training for beginners</t>
        </is>
      </c>
      <c r="C16817"/>
      <c r="D16817"/>
      <c r="E16817" t="inlineStr">
        <is>
          <t>https://www.youtube.com/results?search_query=Basic+fight+training+for+beginners&amp;sp=EgQgAXAB</t>
        </is>
      </c>
    </row>
    <row r="16818" ht="25.5" customHeight="1">
      <c r="A16818" t="inlineStr">
        <is>
          <t>fight</t>
        </is>
      </c>
      <c r="B16818" t="inlineStr">
        <is>
          <t>Perfecting your fight stance tutorial</t>
        </is>
      </c>
      <c r="C16818"/>
      <c r="D16818"/>
      <c r="E16818" t="inlineStr">
        <is>
          <t>https://www.youtube.com/results?search_query=Perfecting+your+fight+stance+tutorial&amp;sp=EgQgAXAB</t>
        </is>
      </c>
    </row>
    <row r="16819" ht="25.5" customHeight="1">
      <c r="A16819" t="inlineStr">
        <is>
          <t>fight</t>
        </is>
      </c>
      <c r="B16819" t="inlineStr">
        <is>
          <t>Day in the life of a professional fighter</t>
        </is>
      </c>
      <c r="C16819"/>
      <c r="D16819"/>
      <c r="E16819" t="inlineStr">
        <is>
          <t>https://www.youtube.com/results?search_query=Day+in+the+life+of+a+professional+fighter&amp;sp=EgQgAXAB</t>
        </is>
      </c>
    </row>
    <row r="16820" ht="25.5" customHeight="1">
      <c r="A16820" t="inlineStr">
        <is>
          <t>fight</t>
        </is>
      </c>
      <c r="B16820" t="inlineStr">
        <is>
          <t>Boxing fight realtime commentary</t>
        </is>
      </c>
      <c r="C16820"/>
      <c r="D16820"/>
      <c r="E16820" t="inlineStr">
        <is>
          <t>https://www.youtube.com/results?search_query=Boxing+fight+realtime+commentary&amp;sp=EgQgAXAB</t>
        </is>
      </c>
    </row>
    <row r="16821" ht="25.5" customHeight="1">
      <c r="A16821" t="inlineStr">
        <is>
          <t>fight</t>
        </is>
      </c>
      <c r="B16821" t="inlineStr">
        <is>
          <t>Fight scenes breakdown from popular movies</t>
        </is>
      </c>
      <c r="C16821"/>
      <c r="D16821"/>
      <c r="E16821" t="inlineStr">
        <is>
          <t>https://www.youtube.com/results?search_query=Fight+scenes+breakdown+from+popular+movies&amp;sp=EgQgAXAB</t>
        </is>
      </c>
    </row>
    <row r="16822" ht="25.5" customHeight="1">
      <c r="A16822" t="inlineStr">
        <is>
          <t>fight</t>
        </is>
      </c>
      <c r="B16822" t="inlineStr">
        <is>
          <t>How to mediate a fight between friends</t>
        </is>
      </c>
      <c r="C16822"/>
      <c r="D16822"/>
      <c r="E16822" t="inlineStr">
        <is>
          <t>https://www.youtube.com/results?search_query=How+to+mediate+a+fight+between+friends&amp;sp=EgQgAXAB</t>
        </is>
      </c>
    </row>
    <row r="16823" ht="25.5" customHeight="1">
      <c r="A16823" t="inlineStr">
        <is>
          <t>fight</t>
        </is>
      </c>
      <c r="B16823" t="inlineStr">
        <is>
          <t>MMA fight tactics and strategies</t>
        </is>
      </c>
      <c r="C16823"/>
      <c r="D16823"/>
      <c r="E16823" t="inlineStr">
        <is>
          <t>https://www.youtube.com/results?search_query=MMA+fight+tactics+and+strategies&amp;sp=EgQgAXAB</t>
        </is>
      </c>
    </row>
    <row r="16824" ht="25.5" customHeight="1">
      <c r="A16824" t="inlineStr">
        <is>
          <t>fixing the roof</t>
        </is>
      </c>
      <c r="B16824" t="inlineStr">
        <is>
          <t>How to repair a leaking roof</t>
        </is>
      </c>
      <c r="C16824"/>
      <c r="D16824"/>
      <c r="E16824" t="inlineStr">
        <is>
          <t>https://www.youtube.com/results?search_query=How+to+repair+a+leaking+roof&amp;sp=EgQgAXAB</t>
        </is>
      </c>
    </row>
    <row r="16825" ht="25.5" customHeight="1">
      <c r="A16825" t="inlineStr">
        <is>
          <t>fixing the roof</t>
        </is>
      </c>
      <c r="B16825" t="inlineStr">
        <is>
          <t>DIY roof fixing step by step guide</t>
        </is>
      </c>
      <c r="C16825"/>
      <c r="D16825"/>
      <c r="E16825" t="inlineStr">
        <is>
          <t>https://www.youtube.com/results?search_query=DIY+roof+fixing+step+by+step+guide&amp;sp=EgQgAXAB</t>
        </is>
      </c>
    </row>
    <row r="16826" ht="25.5" customHeight="1">
      <c r="A16826" t="inlineStr">
        <is>
          <t>fixing the roof</t>
        </is>
      </c>
      <c r="B16826" t="inlineStr">
        <is>
          <t>Methods to replace roof shingles</t>
        </is>
      </c>
      <c r="C16826"/>
      <c r="D16826"/>
      <c r="E16826" t="inlineStr">
        <is>
          <t>https://www.youtube.com/results?search_query=Methods+to+replace+roof+shingles&amp;sp=EgQgAXAB</t>
        </is>
      </c>
    </row>
    <row r="16827" ht="25.5" customHeight="1">
      <c r="A16827" t="inlineStr">
        <is>
          <t>fixing the roof</t>
        </is>
      </c>
      <c r="B16827" t="inlineStr">
        <is>
          <t>Tips and tricks for patching a roof</t>
        </is>
      </c>
      <c r="C16827"/>
      <c r="D16827"/>
      <c r="E16827" t="inlineStr">
        <is>
          <t>https://www.youtube.com/results?search_query=Tips+and+tricks+for+patching+a+roof&amp;sp=EgQgAXAB</t>
        </is>
      </c>
    </row>
    <row r="16828" ht="25.5" customHeight="1">
      <c r="A16828" t="inlineStr">
        <is>
          <t>fixing the roof</t>
        </is>
      </c>
      <c r="B16828" t="inlineStr">
        <is>
          <t>Materials needed for a roof repair</t>
        </is>
      </c>
      <c r="C16828"/>
      <c r="D16828"/>
      <c r="E16828" t="inlineStr">
        <is>
          <t>https://www.youtube.com/results?search_query=Materials+needed+for+a+roof+repair&amp;sp=EgQgAXAB</t>
        </is>
      </c>
    </row>
    <row r="16829" ht="25.5" customHeight="1">
      <c r="A16829" t="inlineStr">
        <is>
          <t>fixing the roof</t>
        </is>
      </c>
      <c r="B16829" t="inlineStr">
        <is>
          <t>Best practices for fixing a damaged roof</t>
        </is>
      </c>
      <c r="C16829"/>
      <c r="D16829"/>
      <c r="E16829" t="inlineStr">
        <is>
          <t>https://www.youtube.com/results?search_query=Best+practices+for+fixing+a+damaged+roof&amp;sp=EgQgAXAB</t>
        </is>
      </c>
    </row>
    <row r="16830" ht="25.5" customHeight="1">
      <c r="A16830" t="inlineStr">
        <is>
          <t>fixing the roof</t>
        </is>
      </c>
      <c r="B16830" t="inlineStr">
        <is>
          <t>Day in the life of a professional roofer</t>
        </is>
      </c>
      <c r="C16830"/>
      <c r="D16830"/>
      <c r="E16830" t="inlineStr">
        <is>
          <t>https://www.youtube.com/results?search_query=Day+in+the+life+of+a+professional+roofer&amp;sp=EgQgAXAB</t>
        </is>
      </c>
    </row>
    <row r="16831" ht="25.5" customHeight="1">
      <c r="A16831" t="inlineStr">
        <is>
          <t>fixing the roof</t>
        </is>
      </c>
      <c r="B16831" t="inlineStr">
        <is>
          <t>Safety precautions while fixing a roof</t>
        </is>
      </c>
      <c r="C16831"/>
      <c r="D16831"/>
      <c r="E16831" t="inlineStr">
        <is>
          <t>https://www.youtube.com/results?search_query=Safety+precautions+while+fixing+a+roof&amp;sp=EgQgAXAB</t>
        </is>
      </c>
    </row>
    <row r="16832" ht="25.5" customHeight="1">
      <c r="A16832" t="inlineStr">
        <is>
          <t>fixing the roof</t>
        </is>
      </c>
      <c r="B16832" t="inlineStr">
        <is>
          <t>How to fix a flat roof</t>
        </is>
      </c>
      <c r="C16832"/>
      <c r="D16832"/>
      <c r="E16832" t="inlineStr">
        <is>
          <t>https://www.youtube.com/results?search_query=How+to+fix+a+flat+roof&amp;sp=EgQgAXAB</t>
        </is>
      </c>
    </row>
    <row r="16833" ht="25.5" customHeight="1">
      <c r="A16833" t="inlineStr">
        <is>
          <t>fixing the roof</t>
        </is>
      </c>
      <c r="B16833" t="inlineStr">
        <is>
          <t>Complete tutorial on roof replacement</t>
        </is>
      </c>
      <c r="C16833"/>
      <c r="D16833"/>
      <c r="E16833" t="inlineStr">
        <is>
          <t>https://www.youtube.com/results?search_query=Complete+tutorial+on+roof+replacement&amp;sp=EgQgAXAB</t>
        </is>
      </c>
    </row>
    <row r="16834" ht="25.5" customHeight="1">
      <c r="A16834" t="inlineStr">
        <is>
          <t>playing ten pins</t>
        </is>
      </c>
      <c r="B16834" t="inlineStr">
        <is>
          <t>How to play ten pins for beginners</t>
        </is>
      </c>
      <c r="C16834"/>
      <c r="D16834"/>
      <c r="E16834" t="inlineStr">
        <is>
          <t>https://www.youtube.com/results?search_query=How+to+play+ten+pins+for+beginners&amp;sp=EgQgAXAB</t>
        </is>
      </c>
    </row>
    <row r="16835" ht="25.5" customHeight="1">
      <c r="A16835" t="inlineStr">
        <is>
          <t>playing ten pins</t>
        </is>
      </c>
      <c r="B16835" t="inlineStr">
        <is>
          <t>Ten pin bowling techniques for improving your game</t>
        </is>
      </c>
      <c r="C16835"/>
      <c r="D16835"/>
      <c r="E16835" t="inlineStr">
        <is>
          <t>https://www.youtube.com/results?search_query=Ten+pin+bowling+techniques+for+improving+your+game&amp;sp=EgQgAXAB</t>
        </is>
      </c>
    </row>
    <row r="16836" ht="25.5" customHeight="1">
      <c r="A16836" t="inlineStr">
        <is>
          <t>playing ten pins</t>
        </is>
      </c>
      <c r="B16836" t="inlineStr">
        <is>
          <t>Day in the life of a professional ten pin bowler</t>
        </is>
      </c>
      <c r="C16836"/>
      <c r="D16836"/>
      <c r="E16836" t="inlineStr">
        <is>
          <t>https://www.youtube.com/results?search_query=Day+in+the+life+of+a+professional+ten+pin+bowler&amp;sp=EgQgAXAB</t>
        </is>
      </c>
    </row>
    <row r="16837" ht="25.5" customHeight="1">
      <c r="A16837" t="inlineStr">
        <is>
          <t>playing ten pins</t>
        </is>
      </c>
      <c r="B16837" t="inlineStr">
        <is>
          <t>Ten pin bowling tournaments best moments</t>
        </is>
      </c>
      <c r="C16837"/>
      <c r="D16837"/>
      <c r="E16837" t="inlineStr">
        <is>
          <t>https://www.youtube.com/results?search_query=Ten+pin+bowling+tournaments+best+moments&amp;sp=EgQgAXAB</t>
        </is>
      </c>
    </row>
    <row r="16838" ht="25.5" customHeight="1">
      <c r="A16838" t="inlineStr">
        <is>
          <t>playing ten pins</t>
        </is>
      </c>
      <c r="B16838" t="inlineStr">
        <is>
          <t>Tips and tricks for playing ten pins effectively</t>
        </is>
      </c>
      <c r="C16838"/>
      <c r="D16838"/>
      <c r="E16838" t="inlineStr">
        <is>
          <t>https://www.youtube.com/results?search_query=Tips+and+tricks+for+playing+ten+pins+effectively&amp;sp=EgQgAXAB</t>
        </is>
      </c>
    </row>
    <row r="16839" ht="25.5" customHeight="1">
      <c r="A16839" t="inlineStr">
        <is>
          <t>playing ten pins</t>
        </is>
      </c>
      <c r="B16839" t="inlineStr">
        <is>
          <t>Professional ten pins player training routine</t>
        </is>
      </c>
      <c r="C16839"/>
      <c r="D16839"/>
      <c r="E16839" t="inlineStr">
        <is>
          <t>https://www.youtube.com/results?search_query=Professional+ten+pins+player+training+routine&amp;sp=EgQgAXAB</t>
        </is>
      </c>
    </row>
    <row r="16840" ht="25.5" customHeight="1">
      <c r="A16840" t="inlineStr">
        <is>
          <t>playing ten pins</t>
        </is>
      </c>
      <c r="B16840" t="inlineStr">
        <is>
          <t>Mastering ten pins game: step by step guide</t>
        </is>
      </c>
      <c r="C16840"/>
      <c r="D16840"/>
      <c r="E16840" t="inlineStr">
        <is>
          <t>https://www.youtube.com/results?search_query=Mastering+ten+pins+game:+step+by+step+guide&amp;sp=EgQgAXAB</t>
        </is>
      </c>
    </row>
    <row r="16841" ht="25.5" customHeight="1">
      <c r="A16841" t="inlineStr">
        <is>
          <t>playing ten pins</t>
        </is>
      </c>
      <c r="B16841" t="inlineStr">
        <is>
          <t>Learning ten pins: rules and scoring system</t>
        </is>
      </c>
      <c r="C16841"/>
      <c r="D16841"/>
      <c r="E16841" t="inlineStr">
        <is>
          <t>https://www.youtube.com/results?search_query=Learning+ten+pins:+rules+and+scoring+system&amp;sp=EgQgAXAB</t>
        </is>
      </c>
    </row>
    <row r="16842" ht="25.5" customHeight="1">
      <c r="A16842" t="inlineStr">
        <is>
          <t>playing ten pins</t>
        </is>
      </c>
      <c r="B16842" t="inlineStr">
        <is>
          <t>Practicing for a ten pins tournament at home</t>
        </is>
      </c>
      <c r="C16842"/>
      <c r="D16842"/>
      <c r="E16842" t="inlineStr">
        <is>
          <t>https://www.youtube.com/results?search_query=Practicing+for+a+ten+pins+tournament+at+home&amp;sp=EgQgAXAB</t>
        </is>
      </c>
    </row>
    <row r="16843" ht="25.5" customHeight="1">
      <c r="A16843" t="inlineStr">
        <is>
          <t>playing ten pins</t>
        </is>
      </c>
      <c r="B16843" t="inlineStr">
        <is>
          <t>History and evolution of the game of ten pins</t>
        </is>
      </c>
      <c r="C16843"/>
      <c r="D16843"/>
      <c r="E16843" t="inlineStr">
        <is>
          <t>https://www.youtube.com/results?search_query=History+and+evolution+of+the+game+of+ten+pins&amp;sp=EgQgAXAB</t>
        </is>
      </c>
    </row>
    <row r="16844" ht="25.5" customHeight="1">
      <c r="A16844" t="inlineStr">
        <is>
          <t>clipping cat claws</t>
        </is>
      </c>
      <c r="B16844" t="inlineStr">
        <is>
          <t>How to clip cat claws safely for beginners</t>
        </is>
      </c>
      <c r="C16844"/>
      <c r="D16844"/>
      <c r="E16844" t="inlineStr">
        <is>
          <t>https://www.youtube.com/results?search_query=How+to+clip+cat+claws+safely+for+beginners&amp;sp=EgQgAXAB</t>
        </is>
      </c>
    </row>
    <row r="16845" ht="25.5" customHeight="1">
      <c r="A16845" t="inlineStr">
        <is>
          <t>clipping cat claws</t>
        </is>
      </c>
      <c r="B16845" t="inlineStr">
        <is>
          <t>Step by step guide on trimming cat claws</t>
        </is>
      </c>
      <c r="C16845"/>
      <c r="D16845"/>
      <c r="E16845" t="inlineStr">
        <is>
          <t>https://www.youtube.com/results?search_query=Step+by+step+guide+on+trimming+cat+claws&amp;sp=EgQgAXAB</t>
        </is>
      </c>
    </row>
    <row r="16846" ht="25.5" customHeight="1">
      <c r="A16846" t="inlineStr">
        <is>
          <t>clipping cat claws</t>
        </is>
      </c>
      <c r="B16846" t="inlineStr">
        <is>
          <t>Tips and tricks for clipping a cat's nails</t>
        </is>
      </c>
      <c r="C16846"/>
      <c r="D16846"/>
      <c r="E16846" t="inlineStr">
        <is>
          <t>https://www.youtube.com/results?search_query=Tips+and+tricks+for+clipping+a+cat's+nails&amp;sp=EgQgAXAB</t>
        </is>
      </c>
    </row>
    <row r="16847" ht="25.5" customHeight="1">
      <c r="A16847" t="inlineStr">
        <is>
          <t>clipping cat claws</t>
        </is>
      </c>
      <c r="B16847" t="inlineStr">
        <is>
          <t>Expert advice on how to trim your cat's claws</t>
        </is>
      </c>
      <c r="C16847"/>
      <c r="D16847"/>
      <c r="E16847" t="inlineStr">
        <is>
          <t>https://www.youtube.com/results?search_query=Expert+advice+on+how+to+trim+your+cat's+claws&amp;sp=EgQgAXAB</t>
        </is>
      </c>
    </row>
    <row r="16848" ht="25.5" customHeight="1">
      <c r="A16848" t="inlineStr">
        <is>
          <t>clipping cat claws</t>
        </is>
      </c>
      <c r="B16848" t="inlineStr">
        <is>
          <t>Best tools for clipping cat claws</t>
        </is>
      </c>
      <c r="C16848"/>
      <c r="D16848"/>
      <c r="E16848" t="inlineStr">
        <is>
          <t>https://www.youtube.com/results?search_query=Best+tools+for+clipping+cat+claws&amp;sp=EgQgAXAB</t>
        </is>
      </c>
    </row>
    <row r="16849" ht="25.5" customHeight="1">
      <c r="A16849" t="inlineStr">
        <is>
          <t>clipping cat claws</t>
        </is>
      </c>
      <c r="B16849" t="inlineStr">
        <is>
          <t>Day in the life of a vet: Clipping cat claws</t>
        </is>
      </c>
      <c r="C16849"/>
      <c r="D16849"/>
      <c r="E16849" t="inlineStr">
        <is>
          <t>https://www.youtube.com/results?search_query=Day+in+the+life+of+a+vet:+Clipping+cat+claws&amp;sp=EgQgAXAB</t>
        </is>
      </c>
    </row>
    <row r="16850" ht="25.5" customHeight="1">
      <c r="A16850" t="inlineStr">
        <is>
          <t>clipping cat claws</t>
        </is>
      </c>
      <c r="B16850" t="inlineStr">
        <is>
          <t>Common mistakes to avoid when trimming cat claws</t>
        </is>
      </c>
      <c r="C16850"/>
      <c r="D16850"/>
      <c r="E16850" t="inlineStr">
        <is>
          <t>https://www.youtube.com/results?search_query=Common+mistakes+to+avoid+when+trimming+cat+claws&amp;sp=EgQgAXAB</t>
        </is>
      </c>
    </row>
    <row r="16851" ht="25.5" customHeight="1">
      <c r="A16851" t="inlineStr">
        <is>
          <t>clipping cat claws</t>
        </is>
      </c>
      <c r="B16851" t="inlineStr">
        <is>
          <t>DIY guide for clipping cat claws at home</t>
        </is>
      </c>
      <c r="C16851"/>
      <c r="D16851"/>
      <c r="E16851" t="inlineStr">
        <is>
          <t>https://www.youtube.com/results?search_query=DIY+guide+for+clipping+cat+claws+at+home&amp;sp=EgQgAXAB</t>
        </is>
      </c>
    </row>
    <row r="16852" ht="25.5" customHeight="1">
      <c r="A16852" t="inlineStr">
        <is>
          <t>clipping cat claws</t>
        </is>
      </c>
      <c r="B16852" t="inlineStr">
        <is>
          <t>Techniques on how to properly trim cat claws</t>
        </is>
      </c>
      <c r="C16852"/>
      <c r="D16852"/>
      <c r="E16852" t="inlineStr">
        <is>
          <t>https://www.youtube.com/results?search_query=Techniques+on+how+to+properly+trim+cat+claws&amp;sp=EgQgAXAB</t>
        </is>
      </c>
    </row>
    <row r="16853" ht="25.5" customHeight="1">
      <c r="A16853" t="inlineStr">
        <is>
          <t>clipping cat claws</t>
        </is>
      </c>
      <c r="B16853" t="inlineStr">
        <is>
          <t>Training your cat for nail trimming sessions</t>
        </is>
      </c>
      <c r="C16853"/>
      <c r="D16853"/>
      <c r="E16853" t="inlineStr">
        <is>
          <t>https://www.youtube.com/results?search_query=Training+your+cat+for+nail+trimming+sessions&amp;sp=EgQgAXAB</t>
        </is>
      </c>
    </row>
    <row r="16854" ht="25.5" customHeight="1">
      <c r="A16854" t="inlineStr">
        <is>
          <t>doing karate</t>
        </is>
      </c>
      <c r="B16854" t="inlineStr">
        <is>
          <t>How to start doing karate for beginners</t>
        </is>
      </c>
      <c r="C16854"/>
      <c r="D16854"/>
      <c r="E16854" t="inlineStr">
        <is>
          <t>https://www.youtube.com/results?search_query=How+to+start+doing+karate+for+beginners&amp;sp=EgQgAXAB</t>
        </is>
      </c>
    </row>
    <row r="16855" ht="25.5" customHeight="1">
      <c r="A16855" t="inlineStr">
        <is>
          <t>doing karate</t>
        </is>
      </c>
      <c r="B16855" t="inlineStr">
        <is>
          <t>Best karate moves tutorial</t>
        </is>
      </c>
      <c r="C16855"/>
      <c r="D16855"/>
      <c r="E16855" t="inlineStr">
        <is>
          <t>https://www.youtube.com/results?search_query=Best+karate+moves+tutorial&amp;sp=EgQgAXAB</t>
        </is>
      </c>
    </row>
    <row r="16856" ht="25.5" customHeight="1">
      <c r="A16856" t="inlineStr">
        <is>
          <t>doing karate</t>
        </is>
      </c>
      <c r="B16856" t="inlineStr">
        <is>
          <t>Karate fight strategies and techniques</t>
        </is>
      </c>
      <c r="C16856"/>
      <c r="D16856"/>
      <c r="E16856" t="inlineStr">
        <is>
          <t>https://www.youtube.com/results?search_query=Karate+fight+strategies+and+techniques&amp;sp=EgQgAXAB</t>
        </is>
      </c>
    </row>
    <row r="16857" ht="25.5" customHeight="1">
      <c r="A16857" t="inlineStr">
        <is>
          <t>doing karate</t>
        </is>
      </c>
      <c r="B16857" t="inlineStr">
        <is>
          <t>A day in the life of a karate instructor</t>
        </is>
      </c>
      <c r="C16857"/>
      <c r="D16857"/>
      <c r="E16857" t="inlineStr">
        <is>
          <t>https://www.youtube.com/results?search_query=A+day+in+the+life+of+a+karate+instructor&amp;sp=EgQgAXAB</t>
        </is>
      </c>
    </row>
    <row r="16858" ht="25.5" customHeight="1">
      <c r="A16858" t="inlineStr">
        <is>
          <t>doing karate</t>
        </is>
      </c>
      <c r="B16858" t="inlineStr">
        <is>
          <t>Professional karate training routine</t>
        </is>
      </c>
      <c r="C16858"/>
      <c r="D16858"/>
      <c r="E16858" t="inlineStr">
        <is>
          <t>https://www.youtube.com/results?search_query=Professional+karate+training+routine&amp;sp=EgQgAXAB</t>
        </is>
      </c>
    </row>
    <row r="16859" ht="25.5" customHeight="1">
      <c r="A16859" t="inlineStr">
        <is>
          <t>doing karate</t>
        </is>
      </c>
      <c r="B16859" t="inlineStr">
        <is>
          <t>Karate belt progression explained</t>
        </is>
      </c>
      <c r="C16859"/>
      <c r="D16859"/>
      <c r="E16859" t="inlineStr">
        <is>
          <t>https://www.youtube.com/results?search_query=Karate+belt+progression+explained&amp;sp=EgQgAXAB</t>
        </is>
      </c>
    </row>
    <row r="16860" ht="25.5" customHeight="1">
      <c r="A16860" t="inlineStr">
        <is>
          <t>doing karate</t>
        </is>
      </c>
      <c r="B16860" t="inlineStr">
        <is>
          <t>How to master the karate katas</t>
        </is>
      </c>
      <c r="C16860"/>
      <c r="D16860"/>
      <c r="E16860" t="inlineStr">
        <is>
          <t>https://www.youtube.com/results?search_query=How+to+master+the+karate+katas&amp;sp=EgQgAXAB</t>
        </is>
      </c>
    </row>
    <row r="16861" ht="25.5" customHeight="1">
      <c r="A16861" t="inlineStr">
        <is>
          <t>doing karate</t>
        </is>
      </c>
      <c r="B16861" t="inlineStr">
        <is>
          <t>Selfdefense techniques in karate</t>
        </is>
      </c>
      <c r="C16861"/>
      <c r="D16861"/>
      <c r="E16861" t="inlineStr">
        <is>
          <t>https://www.youtube.com/results?search_query=Selfdefense+techniques+in+karate&amp;sp=EgQgAXAB</t>
        </is>
      </c>
    </row>
    <row r="16862" ht="25.5" customHeight="1">
      <c r="A16862" t="inlineStr">
        <is>
          <t>doing karate</t>
        </is>
      </c>
      <c r="B16862" t="inlineStr">
        <is>
          <t>Intense karate tournament footage</t>
        </is>
      </c>
      <c r="C16862"/>
      <c r="D16862"/>
      <c r="E16862" t="inlineStr">
        <is>
          <t>https://www.youtube.com/results?search_query=Intense+karate+tournament+footage&amp;sp=EgQgAXAB</t>
        </is>
      </c>
    </row>
    <row r="16863" ht="25.5" customHeight="1">
      <c r="A16863" t="inlineStr">
        <is>
          <t>doing karate</t>
        </is>
      </c>
      <c r="B16863" t="inlineStr">
        <is>
          <t>Karate sparring tips and tricks</t>
        </is>
      </c>
      <c r="C16863"/>
      <c r="D16863"/>
      <c r="E16863" t="inlineStr">
        <is>
          <t>https://www.youtube.com/results?search_query=Karate+sparring+tips+and+tricks&amp;sp=EgQgAXAB</t>
        </is>
      </c>
    </row>
    <row r="16864" ht="25.5" customHeight="1">
      <c r="A16864" t="inlineStr">
        <is>
          <t>painting fence</t>
        </is>
      </c>
      <c r="B16864" t="inlineStr">
        <is>
          <t>How to paint a wooden fence with a brush</t>
        </is>
      </c>
      <c r="C16864"/>
      <c r="D16864"/>
      <c r="E16864" t="inlineStr">
        <is>
          <t>https://www.youtube.com/results?search_query=How+to+paint+a+wooden+fence+with+a+brush&amp;sp=EgQgAXAB</t>
        </is>
      </c>
    </row>
    <row r="16865" ht="25.5" customHeight="1">
      <c r="A16865" t="inlineStr">
        <is>
          <t>painting fence</t>
        </is>
      </c>
      <c r="B16865" t="inlineStr">
        <is>
          <t>Best paints to use for fence painting</t>
        </is>
      </c>
      <c r="C16865"/>
      <c r="D16865"/>
      <c r="E16865" t="inlineStr">
        <is>
          <t>https://www.youtube.com/results?search_query=Best+paints+to+use+for+fence+painting&amp;sp=EgQgAXAB</t>
        </is>
      </c>
    </row>
    <row r="16866" ht="25.5" customHeight="1">
      <c r="A16866" t="inlineStr">
        <is>
          <t>painting fence</t>
        </is>
      </c>
      <c r="B16866" t="inlineStr">
        <is>
          <t>Step by step guide to painting your fence</t>
        </is>
      </c>
      <c r="C16866"/>
      <c r="D16866"/>
      <c r="E16866" t="inlineStr">
        <is>
          <t>https://www.youtube.com/results?search_query=Step+by+step+guide+to+painting+your+fence&amp;sp=EgQgAXAB</t>
        </is>
      </c>
    </row>
    <row r="16867" ht="25.5" customHeight="1">
      <c r="A16867" t="inlineStr">
        <is>
          <t>painting fence</t>
        </is>
      </c>
      <c r="B16867" t="inlineStr">
        <is>
          <t>Time lapse video of fence painting</t>
        </is>
      </c>
      <c r="C16867"/>
      <c r="D16867"/>
      <c r="E16867" t="inlineStr">
        <is>
          <t>https://www.youtube.com/results?search_query=Time+lapse+video+of+fence+painting&amp;sp=EgQgAXAB</t>
        </is>
      </c>
    </row>
    <row r="16868" ht="25.5" customHeight="1">
      <c r="A16868" t="inlineStr">
        <is>
          <t>painting fence</t>
        </is>
      </c>
      <c r="B16868" t="inlineStr">
        <is>
          <t>Day in the life of a professional fence painter</t>
        </is>
      </c>
      <c r="C16868"/>
      <c r="D16868"/>
      <c r="E16868" t="inlineStr">
        <is>
          <t>https://www.youtube.com/results?search_query=Day+in+the+life+of+a+professional+fence+painter&amp;sp=EgQgAXAB</t>
        </is>
      </c>
    </row>
    <row r="16869" ht="25.5" customHeight="1">
      <c r="A16869" t="inlineStr">
        <is>
          <t>painting fence</t>
        </is>
      </c>
      <c r="B16869" t="inlineStr">
        <is>
          <t>How to prepare your fence for painting</t>
        </is>
      </c>
      <c r="C16869"/>
      <c r="D16869"/>
      <c r="E16869" t="inlineStr">
        <is>
          <t>https://www.youtube.com/results?search_query=How+to+prepare+your+fence+for+painting&amp;sp=EgQgAXAB</t>
        </is>
      </c>
    </row>
    <row r="16870" ht="25.5" customHeight="1">
      <c r="A16870" t="inlineStr">
        <is>
          <t>painting fence</t>
        </is>
      </c>
      <c r="B16870" t="inlineStr">
        <is>
          <t>DIY fence painting tutorial</t>
        </is>
      </c>
      <c r="C16870"/>
      <c r="D16870"/>
      <c r="E16870" t="inlineStr">
        <is>
          <t>https://www.youtube.com/results?search_query=DIY+fence+painting+tutorial&amp;sp=EgQgAXAB</t>
        </is>
      </c>
    </row>
    <row r="16871" ht="25.5" customHeight="1">
      <c r="A16871" t="inlineStr">
        <is>
          <t>painting fence</t>
        </is>
      </c>
      <c r="B16871" t="inlineStr">
        <is>
          <t>Common mistakes to avoid when painting your fence</t>
        </is>
      </c>
      <c r="C16871"/>
      <c r="D16871"/>
      <c r="E16871" t="inlineStr">
        <is>
          <t>https://www.youtube.com/results?search_query=Common+mistakes+to+avoid+when+painting+your+fence&amp;sp=EgQgAXAB</t>
        </is>
      </c>
    </row>
    <row r="16872" ht="25.5" customHeight="1">
      <c r="A16872" t="inlineStr">
        <is>
          <t>painting fence</t>
        </is>
      </c>
      <c r="B16872" t="inlineStr">
        <is>
          <t>How to paint a metal fence</t>
        </is>
      </c>
      <c r="C16872"/>
      <c r="D16872"/>
      <c r="E16872" t="inlineStr">
        <is>
          <t>https://www.youtube.com/results?search_query=How+to+paint+a+metal+fence&amp;sp=EgQgAXAB</t>
        </is>
      </c>
    </row>
    <row r="16873" ht="25.5" customHeight="1">
      <c r="A16873" t="inlineStr">
        <is>
          <t>painting fence</t>
        </is>
      </c>
      <c r="B16873" t="inlineStr">
        <is>
          <t>Tips and tricks for painting your backyard fence</t>
        </is>
      </c>
      <c r="C16873"/>
      <c r="D16873"/>
      <c r="E16873" t="inlineStr">
        <is>
          <t>https://www.youtube.com/results?search_query=Tips+and+tricks+for+painting+your+backyard+fence&amp;sp=EgQgAXAB</t>
        </is>
      </c>
    </row>
    <row r="16874" ht="25.5" customHeight="1">
      <c r="A16874" t="inlineStr">
        <is>
          <t>making an omelette</t>
        </is>
      </c>
      <c r="B16874" t="inlineStr">
        <is>
          <t>How to make a perfect fluffy omelette'</t>
        </is>
      </c>
      <c r="C16874"/>
      <c r="D16874"/>
      <c r="E16874" t="inlineStr">
        <is>
          <t>https://www.youtube.com/results?search_query=How+to+make+a+perfect+fluffy+omelette'&amp;sp=EgQgAXAB</t>
        </is>
      </c>
    </row>
    <row r="16875" ht="25.5" customHeight="1">
      <c r="A16875" t="inlineStr">
        <is>
          <t>making an omelette</t>
        </is>
      </c>
      <c r="B16875" t="inlineStr">
        <is>
          <t>French chef teaching how to make omelette'</t>
        </is>
      </c>
      <c r="C16875"/>
      <c r="D16875"/>
      <c r="E16875" t="inlineStr">
        <is>
          <t>https://www.youtube.com/results?search_query=French+chef+teaching+how+to+make+omelette'&amp;sp=EgQgAXAB</t>
        </is>
      </c>
    </row>
    <row r="16876" ht="25.5" customHeight="1">
      <c r="A16876" t="inlineStr">
        <is>
          <t>making an omelette</t>
        </is>
      </c>
      <c r="B16876" t="inlineStr">
        <is>
          <t>Recipes for healthy and easy omelettes'</t>
        </is>
      </c>
      <c r="C16876"/>
      <c r="D16876"/>
      <c r="E16876" t="inlineStr">
        <is>
          <t>https://www.youtube.com/results?search_query=Recipes+for+healthy+and+easy+omelettes'&amp;sp=EgQgAXAB</t>
        </is>
      </c>
    </row>
    <row r="16877" ht="25.5" customHeight="1">
      <c r="A16877" t="inlineStr">
        <is>
          <t>making an omelette</t>
        </is>
      </c>
      <c r="B16877" t="inlineStr">
        <is>
          <t>5 minutes recipe for making omelettes'</t>
        </is>
      </c>
      <c r="C16877"/>
      <c r="D16877"/>
      <c r="E16877" t="inlineStr">
        <is>
          <t>https://www.youtube.com/results?search_query=5+minutes+recipe+for+making+omelettes'&amp;sp=EgQgAXAB</t>
        </is>
      </c>
    </row>
    <row r="16878" ht="25.5" customHeight="1">
      <c r="A16878" t="inlineStr">
        <is>
          <t>making an omelette</t>
        </is>
      </c>
      <c r="B16878" t="inlineStr">
        <is>
          <t>Vegan omelette recipes'</t>
        </is>
      </c>
      <c r="C16878"/>
      <c r="D16878"/>
      <c r="E16878" t="inlineStr">
        <is>
          <t>https://www.youtube.com/results?search_query=Vegan+omelette+recipes'&amp;sp=EgQgAXAB</t>
        </is>
      </c>
    </row>
    <row r="16879" ht="25.5" customHeight="1">
      <c r="A16879" t="inlineStr">
        <is>
          <t>making an omelette</t>
        </is>
      </c>
      <c r="B16879" t="inlineStr">
        <is>
          <t>How professional chefs make omelettes'</t>
        </is>
      </c>
      <c r="C16879"/>
      <c r="D16879"/>
      <c r="E16879" t="inlineStr">
        <is>
          <t>https://www.youtube.com/results?search_query=How+professional+chefs+make+omelettes'&amp;sp=EgQgAXAB</t>
        </is>
      </c>
    </row>
    <row r="16880" ht="25.5" customHeight="1">
      <c r="A16880" t="inlineStr">
        <is>
          <t>making an omelette</t>
        </is>
      </c>
      <c r="B16880" t="inlineStr">
        <is>
          <t>Japanese style Tamagoyaki omelette how to'</t>
        </is>
      </c>
      <c r="C16880"/>
      <c r="D16880"/>
      <c r="E16880" t="inlineStr">
        <is>
          <t>https://www.youtube.com/results?search_query=Japanese+style+Tamagoyaki+omelette+how+to'&amp;sp=EgQgAXAB</t>
        </is>
      </c>
    </row>
    <row r="16881" ht="25.5" customHeight="1">
      <c r="A16881" t="inlineStr">
        <is>
          <t>making an omelette</t>
        </is>
      </c>
      <c r="B16881" t="inlineStr">
        <is>
          <t>How to make a Spanish omelette'</t>
        </is>
      </c>
      <c r="C16881"/>
      <c r="D16881"/>
      <c r="E16881" t="inlineStr">
        <is>
          <t>https://www.youtube.com/results?search_query=How+to+make+a+Spanish+omelette'&amp;sp=EgQgAXAB</t>
        </is>
      </c>
    </row>
    <row r="16882" ht="25.5" customHeight="1">
      <c r="A16882" t="inlineStr">
        <is>
          <t>making an omelette</t>
        </is>
      </c>
      <c r="B16882" t="inlineStr">
        <is>
          <t>Day in the life of a breakfast chef making omelettes'</t>
        </is>
      </c>
      <c r="C16882"/>
      <c r="D16882"/>
      <c r="E16882" t="inlineStr">
        <is>
          <t>https://www.youtube.com/results?search_query=Day+in+the+life+of+a+breakfast+chef+making+omelettes'&amp;sp=EgQgAXAB</t>
        </is>
      </c>
    </row>
    <row r="16883" ht="25.5" customHeight="1">
      <c r="A16883" t="inlineStr">
        <is>
          <t>making an omelette</t>
        </is>
      </c>
      <c r="B16883" t="inlineStr">
        <is>
          <t>Gordon Ramsay on how to make a good omelette'</t>
        </is>
      </c>
      <c r="C16883"/>
      <c r="D16883"/>
      <c r="E16883" t="inlineStr">
        <is>
          <t>https://www.youtube.com/results?search_query=Gordon+Ramsay+on+how+to+make+a+good+omelette'&amp;sp=EgQgAXAB</t>
        </is>
      </c>
    </row>
    <row r="16884" ht="25.5" customHeight="1">
      <c r="A16884" t="inlineStr">
        <is>
          <t>painting furniture</t>
        </is>
      </c>
      <c r="B16884" t="inlineStr">
        <is>
          <t>How to paint furniture for beginners</t>
        </is>
      </c>
      <c r="C16884"/>
      <c r="D16884"/>
      <c r="E16884" t="inlineStr">
        <is>
          <t>https://www.youtube.com/results?search_query=How+to+paint+furniture+for+beginners&amp;sp=EgQgAXAB</t>
        </is>
      </c>
    </row>
    <row r="16885" ht="25.5" customHeight="1">
      <c r="A16885" t="inlineStr">
        <is>
          <t>painting furniture</t>
        </is>
      </c>
      <c r="B16885" t="inlineStr">
        <is>
          <t>DIY furniture painting techniques</t>
        </is>
      </c>
      <c r="C16885"/>
      <c r="D16885"/>
      <c r="E16885" t="inlineStr">
        <is>
          <t>https://www.youtube.com/results?search_query=DIY+furniture+painting+techniques&amp;sp=EgQgAXAB</t>
        </is>
      </c>
    </row>
    <row r="16886" ht="25.5" customHeight="1">
      <c r="A16886" t="inlineStr">
        <is>
          <t>painting furniture</t>
        </is>
      </c>
      <c r="B16886" t="inlineStr">
        <is>
          <t>Step by step guide to painting wooden furniture</t>
        </is>
      </c>
      <c r="C16886"/>
      <c r="D16886"/>
      <c r="E16886" t="inlineStr">
        <is>
          <t>https://www.youtube.com/results?search_query=Step+by+step+guide+to+painting+wooden+furniture&amp;sp=EgQgAXAB</t>
        </is>
      </c>
    </row>
    <row r="16887" ht="25.5" customHeight="1">
      <c r="A16887" t="inlineStr">
        <is>
          <t>painting furniture</t>
        </is>
      </c>
      <c r="B16887" t="inlineStr">
        <is>
          <t>Best paints to use for furniture makeover</t>
        </is>
      </c>
      <c r="C16887"/>
      <c r="D16887"/>
      <c r="E16887" t="inlineStr">
        <is>
          <t>https://www.youtube.com/results?search_query=Best+paints+to+use+for+furniture+makeover&amp;sp=EgQgAXAB</t>
        </is>
      </c>
    </row>
    <row r="16888" ht="25.5" customHeight="1">
      <c r="A16888" t="inlineStr">
        <is>
          <t>painting furniture</t>
        </is>
      </c>
      <c r="B16888" t="inlineStr">
        <is>
          <t>Day in the life of a furniture painter</t>
        </is>
      </c>
      <c r="C16888"/>
      <c r="D16888"/>
      <c r="E16888" t="inlineStr">
        <is>
          <t>https://www.youtube.com/results?search_query=Day+in+the+life+of+a+furniture+painter&amp;sp=EgQgAXAB</t>
        </is>
      </c>
    </row>
    <row r="16889" ht="25.5" customHeight="1">
      <c r="A16889" t="inlineStr">
        <is>
          <t>painting furniture</t>
        </is>
      </c>
      <c r="B16889" t="inlineStr">
        <is>
          <t>Chalk painting furniture tutorial</t>
        </is>
      </c>
      <c r="C16889"/>
      <c r="D16889"/>
      <c r="E16889" t="inlineStr">
        <is>
          <t>https://www.youtube.com/results?search_query=Chalk+painting+furniture+tutorial&amp;sp=EgQgAXAB</t>
        </is>
      </c>
    </row>
    <row r="16890" ht="25.5" customHeight="1">
      <c r="A16890" t="inlineStr">
        <is>
          <t>painting furniture</t>
        </is>
      </c>
      <c r="B16890" t="inlineStr">
        <is>
          <t>Transforming old furniture with paint</t>
        </is>
      </c>
      <c r="C16890"/>
      <c r="D16890"/>
      <c r="E16890" t="inlineStr">
        <is>
          <t>https://www.youtube.com/results?search_query=Transforming+old+furniture+with+paint&amp;sp=EgQgAXAB</t>
        </is>
      </c>
    </row>
    <row r="16891" ht="25.5" customHeight="1">
      <c r="A16891" t="inlineStr">
        <is>
          <t>painting furniture</t>
        </is>
      </c>
      <c r="B16891" t="inlineStr">
        <is>
          <t>How to prep furniture for painting</t>
        </is>
      </c>
      <c r="C16891"/>
      <c r="D16891"/>
      <c r="E16891" t="inlineStr">
        <is>
          <t>https://www.youtube.com/results?search_query=How+to+prep+furniture+for+painting&amp;sp=EgQgAXAB</t>
        </is>
      </c>
    </row>
    <row r="16892" ht="25.5" customHeight="1">
      <c r="A16892" t="inlineStr">
        <is>
          <t>painting furniture</t>
        </is>
      </c>
      <c r="B16892" t="inlineStr">
        <is>
          <t>Tips and tricks for smooth furniture paint finish</t>
        </is>
      </c>
      <c r="C16892"/>
      <c r="D16892"/>
      <c r="E16892" t="inlineStr">
        <is>
          <t>https://www.youtube.com/results?search_query=Tips+and+tricks+for+smooth+furniture+paint+finish&amp;sp=EgQgAXAB</t>
        </is>
      </c>
    </row>
    <row r="16893" ht="25.5" customHeight="1">
      <c r="A16893" t="inlineStr">
        <is>
          <t>painting furniture</t>
        </is>
      </c>
      <c r="B16893" t="inlineStr">
        <is>
          <t>Detailed walkthrough for sanding and painting furniture</t>
        </is>
      </c>
      <c r="C16893"/>
      <c r="D16893"/>
      <c r="E16893" t="inlineStr">
        <is>
          <t>https://www.youtube.com/results?search_query=Detailed+walkthrough+for+sanding+and+painting+furniture&amp;sp=EgQgAXAB</t>
        </is>
      </c>
    </row>
    <row r="16894" ht="25.5" customHeight="1">
      <c r="A16894" t="inlineStr">
        <is>
          <t>playing lacrosse</t>
        </is>
      </c>
      <c r="B16894" t="inlineStr">
        <is>
          <t>How to play lacrosse for beginners</t>
        </is>
      </c>
      <c r="C16894"/>
      <c r="D16894"/>
      <c r="E16894" t="inlineStr">
        <is>
          <t>https://www.youtube.com/results?search_query=How+to+play+lacrosse+for+beginners&amp;sp=EgQgAXAB</t>
        </is>
      </c>
    </row>
    <row r="16895" ht="25.5" customHeight="1">
      <c r="A16895" t="inlineStr">
        <is>
          <t>playing lacrosse</t>
        </is>
      </c>
      <c r="B16895" t="inlineStr">
        <is>
          <t>Best lacrosse plays and strategies</t>
        </is>
      </c>
      <c r="C16895"/>
      <c r="D16895"/>
      <c r="E16895" t="inlineStr">
        <is>
          <t>https://www.youtube.com/results?search_query=Best+lacrosse+plays+and+strategies&amp;sp=EgQgAXAB</t>
        </is>
      </c>
    </row>
    <row r="16896" ht="25.5" customHeight="1">
      <c r="A16896" t="inlineStr">
        <is>
          <t>playing lacrosse</t>
        </is>
      </c>
      <c r="B16896" t="inlineStr">
        <is>
          <t>Playing lacrosse: tips and tricks</t>
        </is>
      </c>
      <c r="C16896"/>
      <c r="D16896"/>
      <c r="E16896" t="inlineStr">
        <is>
          <t>https://www.youtube.com/results?search_query=Playing+lacrosse:+tips+and+tricks&amp;sp=EgQgAXAB</t>
        </is>
      </c>
    </row>
    <row r="16897" ht="25.5" customHeight="1">
      <c r="A16897" t="inlineStr">
        <is>
          <t>playing lacrosse</t>
        </is>
      </c>
      <c r="B16897" t="inlineStr">
        <is>
          <t>Day in the life of a professional lacrosse player</t>
        </is>
      </c>
      <c r="C16897"/>
      <c r="D16897"/>
      <c r="E16897" t="inlineStr">
        <is>
          <t>https://www.youtube.com/results?search_query=Day+in+the+life+of+a+professional+lacrosse+player&amp;sp=EgQgAXAB</t>
        </is>
      </c>
    </row>
    <row r="16898" ht="25.5" customHeight="1">
      <c r="A16898" t="inlineStr">
        <is>
          <t>playing lacrosse</t>
        </is>
      </c>
      <c r="B16898" t="inlineStr">
        <is>
          <t>Mastering lacrosse techniques</t>
        </is>
      </c>
      <c r="C16898"/>
      <c r="D16898"/>
      <c r="E16898" t="inlineStr">
        <is>
          <t>https://www.youtube.com/results?search_query=Mastering+lacrosse+techniques&amp;sp=EgQgAXAB</t>
        </is>
      </c>
    </row>
    <row r="16899" ht="25.5" customHeight="1">
      <c r="A16899" t="inlineStr">
        <is>
          <t>playing lacrosse</t>
        </is>
      </c>
      <c r="B16899" t="inlineStr">
        <is>
          <t>Practicing lacrosse at home: effective drills</t>
        </is>
      </c>
      <c r="C16899"/>
      <c r="D16899"/>
      <c r="E16899" t="inlineStr">
        <is>
          <t>https://www.youtube.com/results?search_query=Practicing+lacrosse+at+home:+effective+drills&amp;sp=EgQgAXAB</t>
        </is>
      </c>
    </row>
    <row r="16900" ht="25.5" customHeight="1">
      <c r="A16900" t="inlineStr">
        <is>
          <t>playing lacrosse</t>
        </is>
      </c>
      <c r="B16900" t="inlineStr">
        <is>
          <t>Improving your lacrosse game: expert advice</t>
        </is>
      </c>
      <c r="C16900"/>
      <c r="D16900"/>
      <c r="E16900" t="inlineStr">
        <is>
          <t>https://www.youtube.com/results?search_query=Improving+your+lacrosse+game:+expert+advice&amp;sp=EgQgAXAB</t>
        </is>
      </c>
    </row>
    <row r="16901" ht="25.5" customHeight="1">
      <c r="A16901" t="inlineStr">
        <is>
          <t>playing lacrosse</t>
        </is>
      </c>
      <c r="B16901" t="inlineStr">
        <is>
          <t>Detailed lacrosse rules and regulations guide</t>
        </is>
      </c>
      <c r="C16901"/>
      <c r="D16901"/>
      <c r="E16901" t="inlineStr">
        <is>
          <t>https://www.youtube.com/results?search_query=Detailed+lacrosse+rules+and+regulations+guide&amp;sp=EgQgAXAB</t>
        </is>
      </c>
    </row>
    <row r="16902" ht="25.5" customHeight="1">
      <c r="A16902" t="inlineStr">
        <is>
          <t>playing lacrosse</t>
        </is>
      </c>
      <c r="B16902" t="inlineStr">
        <is>
          <t>How to choose the right lacrosse equipment</t>
        </is>
      </c>
      <c r="C16902"/>
      <c r="D16902"/>
      <c r="E16902" t="inlineStr">
        <is>
          <t>https://www.youtube.com/results?search_query=How+to+choose+the+right+lacrosse+equipment&amp;sp=EgQgAXAB</t>
        </is>
      </c>
    </row>
    <row r="16903" ht="25.5" customHeight="1">
      <c r="A16903" t="inlineStr">
        <is>
          <t>playing lacrosse</t>
        </is>
      </c>
      <c r="B16903" t="inlineStr">
        <is>
          <t>Lacrosse game highlights: Top performances in lacrosse history</t>
        </is>
      </c>
      <c r="C16903"/>
      <c r="D16903"/>
      <c r="E16903" t="inlineStr">
        <is>
          <t>https://www.youtube.com/results?search_query=Lacrosse+game+highlights:+Top+performances+in+lacrosse+history&amp;sp=EgQgAXAB</t>
        </is>
      </c>
    </row>
    <row r="16904" ht="25.5" customHeight="1">
      <c r="A16904" t="inlineStr">
        <is>
          <t>playing congas</t>
        </is>
      </c>
      <c r="B16904" t="inlineStr">
        <is>
          <t>How to play congas for beginners</t>
        </is>
      </c>
      <c r="C16904"/>
      <c r="D16904"/>
      <c r="E16904" t="inlineStr">
        <is>
          <t>https://www.youtube.com/results?search_query=How+to+play+congas+for+beginners&amp;sp=EgQgAXAB</t>
        </is>
      </c>
    </row>
    <row r="16905" ht="25.5" customHeight="1">
      <c r="A16905" t="inlineStr">
        <is>
          <t>playing congas</t>
        </is>
      </c>
      <c r="B16905" t="inlineStr">
        <is>
          <t>Playing congas tutorial</t>
        </is>
      </c>
      <c r="C16905"/>
      <c r="D16905"/>
      <c r="E16905" t="inlineStr">
        <is>
          <t>https://www.youtube.com/results?search_query=Playing+congas+tutorial&amp;sp=EgQgAXAB</t>
        </is>
      </c>
    </row>
    <row r="16906" ht="25.5" customHeight="1">
      <c r="A16906" t="inlineStr">
        <is>
          <t>playing congas</t>
        </is>
      </c>
      <c r="B16906" t="inlineStr">
        <is>
          <t>Conga drum techniques for beginners</t>
        </is>
      </c>
      <c r="C16906"/>
      <c r="D16906"/>
      <c r="E16906" t="inlineStr">
        <is>
          <t>https://www.youtube.com/results?search_query=Conga+drum+techniques+for+beginners&amp;sp=EgQgAXAB</t>
        </is>
      </c>
    </row>
    <row r="16907" ht="25.5" customHeight="1">
      <c r="A16907" t="inlineStr">
        <is>
          <t>playing congas</t>
        </is>
      </c>
      <c r="B16907" t="inlineStr">
        <is>
          <t>Mastering rhythms on congas</t>
        </is>
      </c>
      <c r="C16907"/>
      <c r="D16907"/>
      <c r="E16907" t="inlineStr">
        <is>
          <t>https://www.youtube.com/results?search_query=Mastering+rhythms+on+congas&amp;sp=EgQgAXAB</t>
        </is>
      </c>
    </row>
    <row r="16908" ht="25.5" customHeight="1">
      <c r="A16908" t="inlineStr">
        <is>
          <t>playing congas</t>
        </is>
      </c>
      <c r="B16908" t="inlineStr">
        <is>
          <t>Day in the life of a conga player</t>
        </is>
      </c>
      <c r="C16908"/>
      <c r="D16908"/>
      <c r="E16908" t="inlineStr">
        <is>
          <t>https://www.youtube.com/results?search_query=Day+in+the+life+of+a+conga+player&amp;sp=EgQgAXAB</t>
        </is>
      </c>
    </row>
    <row r="16909" ht="25.5" customHeight="1">
      <c r="A16909" t="inlineStr">
        <is>
          <t>playing congas</t>
        </is>
      </c>
      <c r="B16909" t="inlineStr">
        <is>
          <t>Professional conga playing skills</t>
        </is>
      </c>
      <c r="C16909"/>
      <c r="D16909"/>
      <c r="E16909" t="inlineStr">
        <is>
          <t>https://www.youtube.com/results?search_query=Professional+conga+playing+skills&amp;sp=EgQgAXAB</t>
        </is>
      </c>
    </row>
    <row r="16910" ht="25.5" customHeight="1">
      <c r="A16910" t="inlineStr">
        <is>
          <t>playing congas</t>
        </is>
      </c>
      <c r="B16910" t="inlineStr">
        <is>
          <t>Advanced conga playing techniques</t>
        </is>
      </c>
      <c r="C16910"/>
      <c r="D16910"/>
      <c r="E16910" t="inlineStr">
        <is>
          <t>https://www.youtube.com/results?search_query=Advanced+conga+playing+techniques&amp;sp=EgQgAXAB</t>
        </is>
      </c>
    </row>
    <row r="16911" ht="25.5" customHeight="1">
      <c r="A16911" t="inlineStr">
        <is>
          <t>playing congas</t>
        </is>
      </c>
      <c r="B16911" t="inlineStr">
        <is>
          <t>Basic rhythms to learn on congas</t>
        </is>
      </c>
      <c r="C16911"/>
      <c r="D16911"/>
      <c r="E16911" t="inlineStr">
        <is>
          <t>https://www.youtube.com/results?search_query=Basic+rhythms+to+learn+on+congas&amp;sp=EgQgAXAB</t>
        </is>
      </c>
    </row>
    <row r="16912" ht="25.5" customHeight="1">
      <c r="A16912" t="inlineStr">
        <is>
          <t>playing congas</t>
        </is>
      </c>
      <c r="B16912" t="inlineStr">
        <is>
          <t>Famous conga players performance compilation</t>
        </is>
      </c>
      <c r="C16912"/>
      <c r="D16912"/>
      <c r="E16912" t="inlineStr">
        <is>
          <t>https://www.youtube.com/results?search_query=Famous+conga+players+performance+compilation&amp;sp=EgQgAXAB</t>
        </is>
      </c>
    </row>
    <row r="16913" ht="25.5" customHeight="1">
      <c r="A16913" t="inlineStr">
        <is>
          <t>playing congas</t>
        </is>
      </c>
      <c r="B16913" t="inlineStr">
        <is>
          <t>Congas solo performances</t>
        </is>
      </c>
      <c r="C16913"/>
      <c r="D16913"/>
      <c r="E16913" t="inlineStr">
        <is>
          <t>https://www.youtube.com/results?search_query=Congas+solo+performances&amp;sp=EgQgAXAB</t>
        </is>
      </c>
    </row>
    <row r="16914" ht="25.5" customHeight="1">
      <c r="A16914" t="inlineStr">
        <is>
          <t>playing water polo</t>
        </is>
      </c>
      <c r="B16914" t="inlineStr">
        <is>
          <t>How to play water polo for beginners'</t>
        </is>
      </c>
      <c r="C16914"/>
      <c r="D16914"/>
      <c r="E16914" t="inlineStr">
        <is>
          <t>https://www.youtube.com/results?search_query=How+to+play+water+polo+for+beginners'&amp;sp=EgQgAXAB</t>
        </is>
      </c>
    </row>
    <row r="16915" ht="25.5" customHeight="1">
      <c r="A16915" t="inlineStr">
        <is>
          <t>playing water polo</t>
        </is>
      </c>
      <c r="B16915" t="inlineStr">
        <is>
          <t>Water polo match full game'</t>
        </is>
      </c>
      <c r="C16915"/>
      <c r="D16915"/>
      <c r="E16915" t="inlineStr">
        <is>
          <t>https://www.youtube.com/results?search_query=Water+polo+match+full+game'&amp;sp=EgQgAXAB</t>
        </is>
      </c>
    </row>
    <row r="16916" ht="25.5" customHeight="1">
      <c r="A16916" t="inlineStr">
        <is>
          <t>playing water polo</t>
        </is>
      </c>
      <c r="B16916" t="inlineStr">
        <is>
          <t>Water polo training routines'</t>
        </is>
      </c>
      <c r="C16916"/>
      <c r="D16916"/>
      <c r="E16916" t="inlineStr">
        <is>
          <t>https://www.youtube.com/results?search_query=Water+polo+training+routines'&amp;sp=EgQgAXAB</t>
        </is>
      </c>
    </row>
    <row r="16917" ht="25.5" customHeight="1">
      <c r="A16917" t="inlineStr">
        <is>
          <t>playing water polo</t>
        </is>
      </c>
      <c r="B16917" t="inlineStr">
        <is>
          <t>Rules of water polo explained'</t>
        </is>
      </c>
      <c r="C16917"/>
      <c r="D16917"/>
      <c r="E16917" t="inlineStr">
        <is>
          <t>https://www.youtube.com/results?search_query=Rules+of+water+polo+explained'&amp;sp=EgQgAXAB</t>
        </is>
      </c>
    </row>
    <row r="16918" ht="25.5" customHeight="1">
      <c r="A16918" t="inlineStr">
        <is>
          <t>playing water polo</t>
        </is>
      </c>
      <c r="B16918" t="inlineStr">
        <is>
          <t>Day in the life of a professional water polo player'</t>
        </is>
      </c>
      <c r="C16918"/>
      <c r="D16918"/>
      <c r="E16918" t="inlineStr">
        <is>
          <t>https://www.youtube.com/results?search_query=Day+in+the+life+of+a+professional+water+polo+player'&amp;sp=EgQgAXAB</t>
        </is>
      </c>
    </row>
    <row r="16919" ht="25.5" customHeight="1">
      <c r="A16919" t="inlineStr">
        <is>
          <t>playing water polo</t>
        </is>
      </c>
      <c r="B16919" t="inlineStr">
        <is>
          <t>Top water polo games of all time'</t>
        </is>
      </c>
      <c r="C16919"/>
      <c r="D16919"/>
      <c r="E16919" t="inlineStr">
        <is>
          <t>https://www.youtube.com/results?search_query=Top+water+polo+games+of+all+time'&amp;sp=EgQgAXAB</t>
        </is>
      </c>
    </row>
    <row r="16920" ht="25.5" customHeight="1">
      <c r="A16920" t="inlineStr">
        <is>
          <t>playing water polo</t>
        </is>
      </c>
      <c r="B16920" t="inlineStr">
        <is>
          <t>Water polo strategies and techniques'</t>
        </is>
      </c>
      <c r="C16920"/>
      <c r="D16920"/>
      <c r="E16920" t="inlineStr">
        <is>
          <t>https://www.youtube.com/results?search_query=Water+polo+strategies+and+techniques'&amp;sp=EgQgAXAB</t>
        </is>
      </c>
    </row>
    <row r="16921" ht="25.5" customHeight="1">
      <c r="A16921" t="inlineStr">
        <is>
          <t>playing water polo</t>
        </is>
      </c>
      <c r="B16921" t="inlineStr">
        <is>
          <t>Advanced water polo skills to learn'</t>
        </is>
      </c>
      <c r="C16921"/>
      <c r="D16921"/>
      <c r="E16921" t="inlineStr">
        <is>
          <t>https://www.youtube.com/results?search_query=Advanced+water+polo+skills+to+learn'&amp;sp=EgQgAXAB</t>
        </is>
      </c>
    </row>
    <row r="16922" ht="25.5" customHeight="1">
      <c r="A16922" t="inlineStr">
        <is>
          <t>playing water polo</t>
        </is>
      </c>
      <c r="B16922" t="inlineStr">
        <is>
          <t>Tips and tricks for water polo goalkeepers'</t>
        </is>
      </c>
      <c r="C16922"/>
      <c r="D16922"/>
      <c r="E16922" t="inlineStr">
        <is>
          <t>https://www.youtube.com/results?search_query=Tips+and+tricks+for+water+polo+goalkeepers'&amp;sp=EgQgAXAB</t>
        </is>
      </c>
    </row>
    <row r="16923" ht="25.5" customHeight="1">
      <c r="A16923" t="inlineStr">
        <is>
          <t>playing water polo</t>
        </is>
      </c>
      <c r="B16923" t="inlineStr">
        <is>
          <t>Workout routine for water polo players'</t>
        </is>
      </c>
      <c r="C16923"/>
      <c r="D16923"/>
      <c r="E16923" t="inlineStr">
        <is>
          <t>https://www.youtube.com/results?search_query=Workout+routine+for+water+polo+players'&amp;sp=EgQgAXAB</t>
        </is>
      </c>
    </row>
    <row r="16924" ht="25.5" customHeight="1">
      <c r="A16924" t="inlineStr">
        <is>
          <t>layup drill in basketball</t>
        </is>
      </c>
      <c r="B16924" t="inlineStr">
        <is>
          <t>How to do a layup drill in basketball</t>
        </is>
      </c>
      <c r="C16924"/>
      <c r="D16924"/>
      <c r="E16924" t="inlineStr">
        <is>
          <t>https://www.youtube.com/results?search_query=How+to+do+a+layup+drill+in+basketball&amp;sp=EgQgAXAB</t>
        </is>
      </c>
    </row>
    <row r="16925" ht="25.5" customHeight="1">
      <c r="A16925" t="inlineStr">
        <is>
          <t>layup drill in basketball</t>
        </is>
      </c>
      <c r="B16925" t="inlineStr">
        <is>
          <t>Best layup drills for basketball practice</t>
        </is>
      </c>
      <c r="C16925"/>
      <c r="D16925"/>
      <c r="E16925" t="inlineStr">
        <is>
          <t>https://www.youtube.com/results?search_query=Best+layup+drills+for+basketball+practice&amp;sp=EgQgAXAB</t>
        </is>
      </c>
    </row>
    <row r="16926" ht="25.5" customHeight="1">
      <c r="A16926" t="inlineStr">
        <is>
          <t>layup drill in basketball</t>
        </is>
      </c>
      <c r="B16926" t="inlineStr">
        <is>
          <t>Layup drill basketball steps for beginners</t>
        </is>
      </c>
      <c r="C16926"/>
      <c r="D16926"/>
      <c r="E16926" t="inlineStr">
        <is>
          <t>https://www.youtube.com/results?search_query=Layup+drill+basketball+steps+for+beginners&amp;sp=EgQgAXAB</t>
        </is>
      </c>
    </row>
    <row r="16927" ht="25.5" customHeight="1">
      <c r="A16927" t="inlineStr">
        <is>
          <t>layup drill in basketball</t>
        </is>
      </c>
      <c r="B16927" t="inlineStr">
        <is>
          <t>Pro basketball player demonstrating layup drill</t>
        </is>
      </c>
      <c r="C16927"/>
      <c r="D16927"/>
      <c r="E16927" t="inlineStr">
        <is>
          <t>https://www.youtube.com/results?search_query=Pro+basketball+player+demonstrating+layup+drill&amp;sp=EgQgAXAB</t>
        </is>
      </c>
    </row>
    <row r="16928" ht="25.5" customHeight="1">
      <c r="A16928" t="inlineStr">
        <is>
          <t>layup drill in basketball</t>
        </is>
      </c>
      <c r="B16928" t="inlineStr">
        <is>
          <t>Increase basketball performance with layup drills</t>
        </is>
      </c>
      <c r="C16928"/>
      <c r="D16928"/>
      <c r="E16928" t="inlineStr">
        <is>
          <t>https://www.youtube.com/results?search_query=Increase+basketball+performance+with+layup+drills&amp;sp=EgQgAXAB</t>
        </is>
      </c>
    </row>
    <row r="16929" ht="25.5" customHeight="1">
      <c r="A16929" t="inlineStr">
        <is>
          <t>layup drill in basketball</t>
        </is>
      </c>
      <c r="B16929" t="inlineStr">
        <is>
          <t>Innovative layup drills for basketball training</t>
        </is>
      </c>
      <c r="C16929"/>
      <c r="D16929"/>
      <c r="E16929" t="inlineStr">
        <is>
          <t>https://www.youtube.com/results?search_query=Innovative+layup+drills+for+basketball+training&amp;sp=EgQgAXAB</t>
        </is>
      </c>
    </row>
    <row r="16930" ht="25.5" customHeight="1">
      <c r="A16930" t="inlineStr">
        <is>
          <t>layup drill in basketball</t>
        </is>
      </c>
      <c r="B16930" t="inlineStr">
        <is>
          <t>Easy basketball layup drills for kids</t>
        </is>
      </c>
      <c r="C16930"/>
      <c r="D16930"/>
      <c r="E16930" t="inlineStr">
        <is>
          <t>https://www.youtube.com/results?search_query=Easy+basketball+layup+drills+for+kids&amp;sp=EgQgAXAB</t>
        </is>
      </c>
    </row>
    <row r="16931" ht="25.5" customHeight="1">
      <c r="A16931" t="inlineStr">
        <is>
          <t>layup drill in basketball</t>
        </is>
      </c>
      <c r="B16931" t="inlineStr">
        <is>
          <t>Day in the life of a basketball player: layup drill routine</t>
        </is>
      </c>
      <c r="C16931"/>
      <c r="D16931"/>
      <c r="E16931" t="inlineStr">
        <is>
          <t>https://www.youtube.com/results?search_query=Day+in+the+life+of+a+basketball+player:+layup+drill+routine&amp;sp=EgQgAXAB</t>
        </is>
      </c>
    </row>
    <row r="16932" ht="25.5" customHeight="1">
      <c r="A16932" t="inlineStr">
        <is>
          <t>layup drill in basketball</t>
        </is>
      </c>
      <c r="B16932" t="inlineStr">
        <is>
          <t>High school basketball layup drill training</t>
        </is>
      </c>
      <c r="C16932"/>
      <c r="D16932"/>
      <c r="E16932" t="inlineStr">
        <is>
          <t>https://www.youtube.com/results?search_query=High+school+basketball+layup+drill+training&amp;sp=EgQgAXAB</t>
        </is>
      </c>
    </row>
    <row r="16933" ht="25.5" customHeight="1">
      <c r="A16933" t="inlineStr">
        <is>
          <t>layup drill in basketball</t>
        </is>
      </c>
      <c r="B16933" t="inlineStr">
        <is>
          <t>Mastering layup in basketball: tips and drills</t>
        </is>
      </c>
      <c r="C16933"/>
      <c r="D16933"/>
      <c r="E16933" t="inlineStr">
        <is>
          <t>https://www.youtube.com/results?search_query=Mastering+layup+in+basketball:+tips+and+drills&amp;sp=EgQgAXAB</t>
        </is>
      </c>
    </row>
    <row r="16934" ht="25.5" customHeight="1">
      <c r="A16934" t="inlineStr">
        <is>
          <t>removing curlers</t>
        </is>
      </c>
      <c r="B16934" t="inlineStr">
        <is>
          <t>How to remove hair curlers without damaging your hair</t>
        </is>
      </c>
      <c r="C16934"/>
      <c r="D16934"/>
      <c r="E16934" t="inlineStr">
        <is>
          <t>https://www.youtube.com/results?search_query=How+to+remove+hair+curlers+without+damaging+your+hair&amp;sp=EgQgAXAB</t>
        </is>
      </c>
    </row>
    <row r="16935" ht="25.5" customHeight="1">
      <c r="A16935" t="inlineStr">
        <is>
          <t>removing curlers</t>
        </is>
      </c>
      <c r="B16935" t="inlineStr">
        <is>
          <t>Best methods to remove curlers from hair</t>
        </is>
      </c>
      <c r="C16935"/>
      <c r="D16935"/>
      <c r="E16935" t="inlineStr">
        <is>
          <t>https://www.youtube.com/results?search_query=Best+methods+to+remove+curlers+from+hair&amp;sp=EgQgAXAB</t>
        </is>
      </c>
    </row>
    <row r="16936" ht="25.5" customHeight="1">
      <c r="A16936" t="inlineStr">
        <is>
          <t>removing curlers</t>
        </is>
      </c>
      <c r="B16936" t="inlineStr">
        <is>
          <t>DIY: Removing curlers from your hair</t>
        </is>
      </c>
      <c r="C16936"/>
      <c r="D16936"/>
      <c r="E16936" t="inlineStr">
        <is>
          <t>https://www.youtube.com/results?search_query=DIY:+Removing+curlers+from+your+hair&amp;sp=EgQgAXAB</t>
        </is>
      </c>
    </row>
    <row r="16937" ht="25.5" customHeight="1">
      <c r="A16937" t="inlineStr">
        <is>
          <t>removing curlers</t>
        </is>
      </c>
      <c r="B16937" t="inlineStr">
        <is>
          <t>Day in the life of a hair stylist: removing curlers</t>
        </is>
      </c>
      <c r="C16937"/>
      <c r="D16937"/>
      <c r="E16937" t="inlineStr">
        <is>
          <t>https://www.youtube.com/results?search_query=Day+in+the+life+of+a+hair+stylist:+removing+curlers&amp;sp=EgQgAXAB</t>
        </is>
      </c>
    </row>
    <row r="16938" ht="25.5" customHeight="1">
      <c r="A16938" t="inlineStr">
        <is>
          <t>removing curlers</t>
        </is>
      </c>
      <c r="B16938" t="inlineStr">
        <is>
          <t>Tutorial on how to remove curlers from hair</t>
        </is>
      </c>
      <c r="C16938"/>
      <c r="D16938"/>
      <c r="E16938" t="inlineStr">
        <is>
          <t>https://www.youtube.com/results?search_query=Tutorial+on+how+to+remove+curlers+from+hair&amp;sp=EgQgAXAB</t>
        </is>
      </c>
    </row>
    <row r="16939" ht="25.5" customHeight="1">
      <c r="A16939" t="inlineStr">
        <is>
          <t>removing curlers</t>
        </is>
      </c>
      <c r="B16939" t="inlineStr">
        <is>
          <t>Steps to remove curlers with less pain</t>
        </is>
      </c>
      <c r="C16939"/>
      <c r="D16939"/>
      <c r="E16939" t="inlineStr">
        <is>
          <t>https://www.youtube.com/results?search_query=Steps+to+remove+curlers+with+less+pain&amp;sp=EgQgAXAB</t>
        </is>
      </c>
    </row>
    <row r="16940" ht="25.5" customHeight="1">
      <c r="A16940" t="inlineStr">
        <is>
          <t>removing curlers</t>
        </is>
      </c>
      <c r="B16940" t="inlineStr">
        <is>
          <t>Properly removing curlers for soft curls tutorial</t>
        </is>
      </c>
      <c r="C16940"/>
      <c r="D16940"/>
      <c r="E16940" t="inlineStr">
        <is>
          <t>https://www.youtube.com/results?search_query=Properly+removing+curlers+for+soft+curls+tutorial&amp;sp=EgQgAXAB</t>
        </is>
      </c>
    </row>
    <row r="16941" ht="25.5" customHeight="1">
      <c r="A16941" t="inlineStr">
        <is>
          <t>removing curlers</t>
        </is>
      </c>
      <c r="B16941" t="inlineStr">
        <is>
          <t>Take out hair curlers without damaging your hair</t>
        </is>
      </c>
      <c r="C16941"/>
      <c r="D16941"/>
      <c r="E16941" t="inlineStr">
        <is>
          <t>https://www.youtube.com/results?search_query=Take+out+hair+curlers+without+damaging+your+hair&amp;sp=EgQgAXAB</t>
        </is>
      </c>
    </row>
    <row r="16942" ht="25.5" customHeight="1">
      <c r="A16942" t="inlineStr">
        <is>
          <t>removing curlers</t>
        </is>
      </c>
      <c r="B16942" t="inlineStr">
        <is>
          <t>Expert tips on removing hair curlers</t>
        </is>
      </c>
      <c r="C16942"/>
      <c r="D16942"/>
      <c r="E16942" t="inlineStr">
        <is>
          <t>https://www.youtube.com/results?search_query=Expert+tips+on+removing+hair+curlers&amp;sp=EgQgAXAB</t>
        </is>
      </c>
    </row>
    <row r="16943" ht="25.5" customHeight="1">
      <c r="A16943" t="inlineStr">
        <is>
          <t>removing curlers</t>
        </is>
      </c>
      <c r="B16943" t="inlineStr">
        <is>
          <t>Hair curler removal process: step by step guide</t>
        </is>
      </c>
      <c r="C16943"/>
      <c r="D16943"/>
      <c r="E16943" t="inlineStr">
        <is>
          <t>https://www.youtube.com/results?search_query=Hair+curler+removal+process:+step+by+step+guide&amp;sp=EgQgAXAB</t>
        </is>
      </c>
    </row>
    <row r="16944" ht="25.5" customHeight="1">
      <c r="A16944" t="inlineStr">
        <is>
          <t>baton twirling</t>
        </is>
      </c>
      <c r="B16944" t="inlineStr">
        <is>
          <t>How to start baton twirling for beginners</t>
        </is>
      </c>
      <c r="C16944"/>
      <c r="D16944"/>
      <c r="E16944" t="inlineStr">
        <is>
          <t>https://www.youtube.com/results?search_query=How+to+start+baton+twirling+for+beginners&amp;sp=EgQgAXAB</t>
        </is>
      </c>
    </row>
    <row r="16945" ht="25.5" customHeight="1">
      <c r="A16945" t="inlineStr">
        <is>
          <t>baton twirling</t>
        </is>
      </c>
      <c r="B16945" t="inlineStr">
        <is>
          <t>Detailed Baton Twirling Techniques tutorial</t>
        </is>
      </c>
      <c r="C16945"/>
      <c r="D16945"/>
      <c r="E16945" t="inlineStr">
        <is>
          <t>https://www.youtube.com/results?search_query=Detailed+Baton+Twirling+Techniques+tutorial&amp;sp=EgQgAXAB</t>
        </is>
      </c>
    </row>
    <row r="16946" ht="25.5" customHeight="1">
      <c r="A16946" t="inlineStr">
        <is>
          <t>baton twirling</t>
        </is>
      </c>
      <c r="B16946" t="inlineStr">
        <is>
          <t>Step by Step guide to Baton Twirling</t>
        </is>
      </c>
      <c r="C16946"/>
      <c r="D16946"/>
      <c r="E16946" t="inlineStr">
        <is>
          <t>https://www.youtube.com/results?search_query=Step+by+Step+guide+to+Baton+Twirling&amp;sp=EgQgAXAB</t>
        </is>
      </c>
    </row>
    <row r="16947" ht="25.5" customHeight="1">
      <c r="A16947" t="inlineStr">
        <is>
          <t>baton twirling</t>
        </is>
      </c>
      <c r="B16947" t="inlineStr">
        <is>
          <t>Day in the life of a professional baton twirler</t>
        </is>
      </c>
      <c r="C16947"/>
      <c r="D16947"/>
      <c r="E16947" t="inlineStr">
        <is>
          <t>https://www.youtube.com/results?search_query=Day+in+the+life+of+a+professional+baton+twirler&amp;sp=EgQgAXAB</t>
        </is>
      </c>
    </row>
    <row r="16948" ht="25.5" customHeight="1">
      <c r="A16948" t="inlineStr">
        <is>
          <t>baton twirling</t>
        </is>
      </c>
      <c r="B16948" t="inlineStr">
        <is>
          <t>Baton twirling routines for beginners</t>
        </is>
      </c>
      <c r="C16948"/>
      <c r="D16948"/>
      <c r="E16948" t="inlineStr">
        <is>
          <t>https://www.youtube.com/results?search_query=Baton+twirling+routines+for+beginners&amp;sp=EgQgAXAB</t>
        </is>
      </c>
    </row>
    <row r="16949" ht="25.5" customHeight="1">
      <c r="A16949" t="inlineStr">
        <is>
          <t>baton twirling</t>
        </is>
      </c>
      <c r="B16949" t="inlineStr">
        <is>
          <t>Professional Baton Twirling Competitions highlights</t>
        </is>
      </c>
      <c r="C16949"/>
      <c r="D16949"/>
      <c r="E16949" t="inlineStr">
        <is>
          <t>https://www.youtube.com/results?search_query=Professional+Baton+Twirling+Competitions+highlights&amp;sp=EgQgAXAB</t>
        </is>
      </c>
    </row>
    <row r="16950" ht="25.5" customHeight="1">
      <c r="A16950" t="inlineStr">
        <is>
          <t>baton twirling</t>
        </is>
      </c>
      <c r="B16950" t="inlineStr">
        <is>
          <t>Learning Baton Twirling: Tips and Tricks</t>
        </is>
      </c>
      <c r="C16950"/>
      <c r="D16950"/>
      <c r="E16950" t="inlineStr">
        <is>
          <t>https://www.youtube.com/results?search_query=Learning+Baton+Twirling:+Tips+and+Tricks&amp;sp=EgQgAXAB</t>
        </is>
      </c>
    </row>
    <row r="16951" ht="25.5" customHeight="1">
      <c r="A16951" t="inlineStr">
        <is>
          <t>baton twirling</t>
        </is>
      </c>
      <c r="B16951" t="inlineStr">
        <is>
          <t>Insights to Baton Twirling: History and Evolution</t>
        </is>
      </c>
      <c r="C16951"/>
      <c r="D16951"/>
      <c r="E16951" t="inlineStr">
        <is>
          <t>https://www.youtube.com/results?search_query=Insights+to+Baton+Twirling:+History+and+Evolution&amp;sp=EgQgAXAB</t>
        </is>
      </c>
    </row>
    <row r="16952" ht="25.5" customHeight="1">
      <c r="A16952" t="inlineStr">
        <is>
          <t>baton twirling</t>
        </is>
      </c>
      <c r="B16952" t="inlineStr">
        <is>
          <t>Dos and Don'ts in Baton Twirling</t>
        </is>
      </c>
      <c r="C16952"/>
      <c r="D16952"/>
      <c r="E16952" t="inlineStr">
        <is>
          <t>https://www.youtube.com/results?search_query=Dos+and+Don'ts+in+Baton+Twirling&amp;sp=EgQgAXAB</t>
        </is>
      </c>
    </row>
    <row r="16953" ht="25.5" customHeight="1">
      <c r="A16953" t="inlineStr">
        <is>
          <t>baton twirling</t>
        </is>
      </c>
      <c r="B16953" t="inlineStr">
        <is>
          <t>Baton Twirling: Moves and their breakdown</t>
        </is>
      </c>
      <c r="C16953"/>
      <c r="D16953"/>
      <c r="E16953" t="inlineStr">
        <is>
          <t>https://www.youtube.com/results?search_query=Baton+Twirling:+Moves+and+their+breakdown&amp;sp=EgQgAXAB</t>
        </is>
      </c>
    </row>
    <row r="16954" ht="25.5" customHeight="1">
      <c r="A16954" t="inlineStr">
        <is>
          <t>riding bumper cars</t>
        </is>
      </c>
      <c r="B16954" t="inlineStr">
        <is>
          <t>How to ride bumper cars for beginners</t>
        </is>
      </c>
      <c r="C16954"/>
      <c r="D16954"/>
      <c r="E16954" t="inlineStr">
        <is>
          <t>https://www.youtube.com/results?search_query=How+to+ride+bumper+cars+for+beginners&amp;sp=EgQgAXAB</t>
        </is>
      </c>
    </row>
    <row r="16955" ht="25.5" customHeight="1">
      <c r="A16955" t="inlineStr">
        <is>
          <t>riding bumper cars</t>
        </is>
      </c>
      <c r="B16955" t="inlineStr">
        <is>
          <t>Tips for riding bumper cars effectively</t>
        </is>
      </c>
      <c r="C16955"/>
      <c r="D16955"/>
      <c r="E16955" t="inlineStr">
        <is>
          <t>https://www.youtube.com/results?search_query=Tips+for+riding+bumper+cars+effectively&amp;sp=EgQgAXAB</t>
        </is>
      </c>
    </row>
    <row r="16956" ht="25.5" customHeight="1">
      <c r="A16956" t="inlineStr">
        <is>
          <t>riding bumper cars</t>
        </is>
      </c>
      <c r="B16956" t="inlineStr">
        <is>
          <t>Expert guide to manoeuvring bumper cars</t>
        </is>
      </c>
      <c r="C16956"/>
      <c r="D16956"/>
      <c r="E16956" t="inlineStr">
        <is>
          <t>https://www.youtube.com/results?search_query=Expert+guide+to+manoeuvring+bumper+cars&amp;sp=EgQgAXAB</t>
        </is>
      </c>
    </row>
    <row r="16957" ht="25.5" customHeight="1">
      <c r="A16957" t="inlineStr">
        <is>
          <t>riding bumper cars</t>
        </is>
      </c>
      <c r="B16957" t="inlineStr">
        <is>
          <t>Day in the life of a bumper car operator</t>
        </is>
      </c>
      <c r="C16957"/>
      <c r="D16957"/>
      <c r="E16957" t="inlineStr">
        <is>
          <t>https://www.youtube.com/results?search_query=Day+in+the+life+of+a+bumper+car+operator&amp;sp=EgQgAXAB</t>
        </is>
      </c>
    </row>
    <row r="16958" ht="25.5" customHeight="1">
      <c r="A16958" t="inlineStr">
        <is>
          <t>riding bumper cars</t>
        </is>
      </c>
      <c r="B16958" t="inlineStr">
        <is>
          <t>Techniques for riding bumper cars safely</t>
        </is>
      </c>
      <c r="C16958"/>
      <c r="D16958"/>
      <c r="E16958" t="inlineStr">
        <is>
          <t>https://www.youtube.com/results?search_query=Techniques+for+riding+bumper+cars+safely&amp;sp=EgQgAXAB</t>
        </is>
      </c>
    </row>
    <row r="16959" ht="25.5" customHeight="1">
      <c r="A16959" t="inlineStr">
        <is>
          <t>riding bumper cars</t>
        </is>
      </c>
      <c r="B16959" t="inlineStr">
        <is>
          <t>Bumper car riding competitions highlights</t>
        </is>
      </c>
      <c r="C16959"/>
      <c r="D16959"/>
      <c r="E16959" t="inlineStr">
        <is>
          <t>https://www.youtube.com/results?search_query=Bumper+car+riding+competitions+highlights&amp;sp=EgQgAXAB</t>
        </is>
      </c>
    </row>
    <row r="16960" ht="25.5" customHeight="1">
      <c r="A16960" t="inlineStr">
        <is>
          <t>riding bumper cars</t>
        </is>
      </c>
      <c r="B16960" t="inlineStr">
        <is>
          <t>Riding bumper cars fun at amusement park</t>
        </is>
      </c>
      <c r="C16960"/>
      <c r="D16960"/>
      <c r="E16960" t="inlineStr">
        <is>
          <t>https://www.youtube.com/results?search_query=Riding+bumper+cars+fun+at+amusement+park&amp;sp=EgQgAXAB</t>
        </is>
      </c>
    </row>
    <row r="16961" ht="25.5" customHeight="1">
      <c r="A16961" t="inlineStr">
        <is>
          <t>riding bumper cars</t>
        </is>
      </c>
      <c r="B16961" t="inlineStr">
        <is>
          <t>Experience of riding bumper cars for the first time</t>
        </is>
      </c>
      <c r="C16961"/>
      <c r="D16961"/>
      <c r="E16961" t="inlineStr">
        <is>
          <t>https://www.youtube.com/results?search_query=Experience+of+riding+bumper+cars+for+the+first+time&amp;sp=EgQgAXAB</t>
        </is>
      </c>
    </row>
    <row r="16962" ht="25.5" customHeight="1">
      <c r="A16962" t="inlineStr">
        <is>
          <t>riding bumper cars</t>
        </is>
      </c>
      <c r="B16962" t="inlineStr">
        <is>
          <t>Professional strategies for winning bumper car rides</t>
        </is>
      </c>
      <c r="C16962"/>
      <c r="D16962"/>
      <c r="E16962" t="inlineStr">
        <is>
          <t>https://www.youtube.com/results?search_query=Professional+strategies+for+winning+bumper+car+rides&amp;sp=EgQgAXAB</t>
        </is>
      </c>
    </row>
    <row r="16963" ht="25.5" customHeight="1">
      <c r="A16963" t="inlineStr">
        <is>
          <t>riding bumper cars</t>
        </is>
      </c>
      <c r="B16963" t="inlineStr">
        <is>
          <t>DIY: How to maintain and repair bumper cars</t>
        </is>
      </c>
      <c r="C16963"/>
      <c r="D16963"/>
      <c r="E16963" t="inlineStr">
        <is>
          <t>https://www.youtube.com/results?search_query=DIY:+How+to+maintain+and+repair+bumper+cars&amp;sp=EgQgAXAB</t>
        </is>
      </c>
    </row>
    <row r="16964" ht="25.5" customHeight="1">
      <c r="A16964" t="inlineStr">
        <is>
          <t>snow tubing</t>
        </is>
      </c>
      <c r="B16964" t="inlineStr">
        <is>
          <t>How to snow tube for beginners'</t>
        </is>
      </c>
      <c r="C16964"/>
      <c r="D16964"/>
      <c r="E16964" t="inlineStr">
        <is>
          <t>https://www.youtube.com/results?search_query=How+to+snow+tube+for+beginners'&amp;sp=EgQgAXAB</t>
        </is>
      </c>
    </row>
    <row r="16965" ht="25.5" customHeight="1">
      <c r="A16965" t="inlineStr">
        <is>
          <t>snow tubing</t>
        </is>
      </c>
      <c r="B16965" t="inlineStr">
        <is>
          <t>Snow tubing tips and techniques'</t>
        </is>
      </c>
      <c r="C16965"/>
      <c r="D16965"/>
      <c r="E16965" t="inlineStr">
        <is>
          <t>https://www.youtube.com/results?search_query=Snow+tubing+tips+and+techniques'&amp;sp=EgQgAXAB</t>
        </is>
      </c>
    </row>
    <row r="16966" ht="25.5" customHeight="1">
      <c r="A16966" t="inlineStr">
        <is>
          <t>snow tubing</t>
        </is>
      </c>
      <c r="B16966" t="inlineStr">
        <is>
          <t>Best snow tubing locations'</t>
        </is>
      </c>
      <c r="C16966"/>
      <c r="D16966"/>
      <c r="E16966" t="inlineStr">
        <is>
          <t>https://www.youtube.com/results?search_query=Best+snow+tubing+locations'&amp;sp=EgQgAXAB</t>
        </is>
      </c>
    </row>
    <row r="16967" ht="25.5" customHeight="1">
      <c r="A16967" t="inlineStr">
        <is>
          <t>snow tubing</t>
        </is>
      </c>
      <c r="B16967" t="inlineStr">
        <is>
          <t>Day in the life of a snow tuber'</t>
        </is>
      </c>
      <c r="C16967"/>
      <c r="D16967"/>
      <c r="E16967" t="inlineStr">
        <is>
          <t>https://www.youtube.com/results?search_query=Day+in+the+life+of+a+snow+tuber'&amp;sp=EgQgAXAB</t>
        </is>
      </c>
    </row>
    <row r="16968" ht="25.5" customHeight="1">
      <c r="A16968" t="inlineStr">
        <is>
          <t>snow tubing</t>
        </is>
      </c>
      <c r="B16968" t="inlineStr">
        <is>
          <t>DIY snow tube maintenance'</t>
        </is>
      </c>
      <c r="C16968"/>
      <c r="D16968"/>
      <c r="E16968" t="inlineStr">
        <is>
          <t>https://www.youtube.com/results?search_query=DIY+snow+tube+maintenance'&amp;sp=EgQgAXAB</t>
        </is>
      </c>
    </row>
    <row r="16969" ht="25.5" customHeight="1">
      <c r="A16969" t="inlineStr">
        <is>
          <t>snow tubing</t>
        </is>
      </c>
      <c r="B16969" t="inlineStr">
        <is>
          <t>Snow tubing safety precautions'</t>
        </is>
      </c>
      <c r="C16969"/>
      <c r="D16969"/>
      <c r="E16969" t="inlineStr">
        <is>
          <t>https://www.youtube.com/results?search_query=Snow+tubing+safety+precautions'&amp;sp=EgQgAXAB</t>
        </is>
      </c>
    </row>
    <row r="16970" ht="25.5" customHeight="1">
      <c r="A16970" t="inlineStr">
        <is>
          <t>snow tubing</t>
        </is>
      </c>
      <c r="B16970" t="inlineStr">
        <is>
          <t>Snow tubing vs. sledding pros and cons'</t>
        </is>
      </c>
      <c r="C16970"/>
      <c r="D16970"/>
      <c r="E16970" t="inlineStr">
        <is>
          <t>https://www.youtube.com/results?search_query=Snow+tubing+vs.+sledding+pros+and+cons'&amp;sp=EgQgAXAB</t>
        </is>
      </c>
    </row>
    <row r="16971" ht="25.5" customHeight="1">
      <c r="A16971" t="inlineStr">
        <is>
          <t>snow tubing</t>
        </is>
      </c>
      <c r="B16971" t="inlineStr">
        <is>
          <t>Professional snow tubing races'</t>
        </is>
      </c>
      <c r="C16971"/>
      <c r="D16971"/>
      <c r="E16971" t="inlineStr">
        <is>
          <t>https://www.youtube.com/results?search_query=Professional+snow+tubing+races'&amp;sp=EgQgAXAB</t>
        </is>
      </c>
    </row>
    <row r="16972" ht="25.5" customHeight="1">
      <c r="A16972" t="inlineStr">
        <is>
          <t>snow tubing</t>
        </is>
      </c>
      <c r="B16972" t="inlineStr">
        <is>
          <t>Outfit and gear for snow tubing'</t>
        </is>
      </c>
      <c r="C16972"/>
      <c r="D16972"/>
      <c r="E16972" t="inlineStr">
        <is>
          <t>https://www.youtube.com/results?search_query=Outfit+and+gear+for+snow+tubing'&amp;sp=EgQgAXAB</t>
        </is>
      </c>
    </row>
    <row r="16973" ht="25.5" customHeight="1">
      <c r="A16973" t="inlineStr">
        <is>
          <t>snow tubing</t>
        </is>
      </c>
      <c r="B16973" t="inlineStr">
        <is>
          <t>Snow tubing fails and epic moments'</t>
        </is>
      </c>
      <c r="C16973"/>
      <c r="D16973"/>
      <c r="E16973" t="inlineStr">
        <is>
          <t>https://www.youtube.com/results?search_query=Snow+tubing+fails+and+epic+moments'&amp;sp=EgQgAXAB</t>
        </is>
      </c>
    </row>
    <row r="16974" ht="25.5" customHeight="1">
      <c r="A16974" t="inlineStr">
        <is>
          <t>hitting a pinata</t>
        </is>
      </c>
      <c r="B16974" t="inlineStr">
        <is>
          <t>How to properly hit a piñata during a party</t>
        </is>
      </c>
      <c r="C16974"/>
      <c r="D16974"/>
      <c r="E16974" t="inlineStr">
        <is>
          <t>https://www.youtube.com/results?search_query=How+to+properly+hit+a+piñata+during+a+party&amp;sp=EgQgAXAB</t>
        </is>
      </c>
    </row>
    <row r="16975" ht="25.5" customHeight="1">
      <c r="A16975" t="inlineStr">
        <is>
          <t>hitting a pinata</t>
        </is>
      </c>
      <c r="B16975" t="inlineStr">
        <is>
          <t>Best technique for hitting a piñata</t>
        </is>
      </c>
      <c r="C16975"/>
      <c r="D16975"/>
      <c r="E16975" t="inlineStr">
        <is>
          <t>https://www.youtube.com/results?search_query=Best+technique+for+hitting+a+piñata&amp;sp=EgQgAXAB</t>
        </is>
      </c>
    </row>
    <row r="16976" ht="25.5" customHeight="1">
      <c r="A16976" t="inlineStr">
        <is>
          <t>hitting a pinata</t>
        </is>
      </c>
      <c r="B16976" t="inlineStr">
        <is>
          <t>Pro tips on how to hit a piñata</t>
        </is>
      </c>
      <c r="C16976"/>
      <c r="D16976"/>
      <c r="E16976" t="inlineStr">
        <is>
          <t>https://www.youtube.com/results?search_query=Pro+tips+on+how+to+hit+a+piñata&amp;sp=EgQgAXAB</t>
        </is>
      </c>
    </row>
    <row r="16977" ht="25.5" customHeight="1">
      <c r="A16977" t="inlineStr">
        <is>
          <t>hitting a pinata</t>
        </is>
      </c>
      <c r="B16977" t="inlineStr">
        <is>
          <t>How to use blindfold while hitting a piñata</t>
        </is>
      </c>
      <c r="C16977"/>
      <c r="D16977"/>
      <c r="E16977" t="inlineStr">
        <is>
          <t>https://www.youtube.com/results?search_query=How+to+use+blindfold+while+hitting+a+piñata&amp;sp=EgQgAXAB</t>
        </is>
      </c>
    </row>
    <row r="16978" ht="25.5" customHeight="1">
      <c r="A16978" t="inlineStr">
        <is>
          <t>hitting a pinata</t>
        </is>
      </c>
      <c r="B16978" t="inlineStr">
        <is>
          <t>Day in the life of a piñata maker</t>
        </is>
      </c>
      <c r="C16978"/>
      <c r="D16978"/>
      <c r="E16978" t="inlineStr">
        <is>
          <t>https://www.youtube.com/results?search_query=Day+in+the+life+of+a+piñata+maker&amp;sp=EgQgAXAB</t>
        </is>
      </c>
    </row>
    <row r="16979" ht="25.5" customHeight="1">
      <c r="A16979" t="inlineStr">
        <is>
          <t>hitting a pinata</t>
        </is>
      </c>
      <c r="B16979" t="inlineStr">
        <is>
          <t>Hitting a piñata without a blindfold</t>
        </is>
      </c>
      <c r="C16979"/>
      <c r="D16979"/>
      <c r="E16979" t="inlineStr">
        <is>
          <t>https://www.youtube.com/results?search_query=Hitting+a+piñata+without+a+blindfold&amp;sp=EgQgAXAB</t>
        </is>
      </c>
    </row>
    <row r="16980" ht="25.5" customHeight="1">
      <c r="A16980" t="inlineStr">
        <is>
          <t>hitting a pinata</t>
        </is>
      </c>
      <c r="B16980" t="inlineStr">
        <is>
          <t>Do's and Don'ts while hitting a piñata</t>
        </is>
      </c>
      <c r="C16980"/>
      <c r="D16980"/>
      <c r="E16980" t="inlineStr">
        <is>
          <t>https://www.youtube.com/results?search_query=Do's+and+Don'ts+while+hitting+a+piñata&amp;sp=EgQgAXAB</t>
        </is>
      </c>
    </row>
    <row r="16981" ht="25.5" customHeight="1">
      <c r="A16981" t="inlineStr">
        <is>
          <t>hitting a pinata</t>
        </is>
      </c>
      <c r="B16981" t="inlineStr">
        <is>
          <t>Funniest piñata fails compilation</t>
        </is>
      </c>
      <c r="C16981"/>
      <c r="D16981"/>
      <c r="E16981" t="inlineStr">
        <is>
          <t>https://www.youtube.com/results?search_query=Funniest+piñata+fails+compilation&amp;sp=EgQgAXAB</t>
        </is>
      </c>
    </row>
    <row r="16982" ht="25.5" customHeight="1">
      <c r="A16982" t="inlineStr">
        <is>
          <t>hitting a pinata</t>
        </is>
      </c>
      <c r="B16982" t="inlineStr">
        <is>
          <t>Proper positioning for hitting a piñata</t>
        </is>
      </c>
      <c r="C16982"/>
      <c r="D16982"/>
      <c r="E16982" t="inlineStr">
        <is>
          <t>https://www.youtube.com/results?search_query=Proper+positioning+for+hitting+a+piñata&amp;sp=EgQgAXAB</t>
        </is>
      </c>
    </row>
    <row r="16983" ht="25.5" customHeight="1">
      <c r="A16983" t="inlineStr">
        <is>
          <t>hitting a pinata</t>
        </is>
      </c>
      <c r="B16983" t="inlineStr">
        <is>
          <t>DIY: How to make and hit your own piñata</t>
        </is>
      </c>
      <c r="C16983"/>
      <c r="D16983"/>
      <c r="E16983" t="inlineStr">
        <is>
          <t>https://www.youtube.com/results?search_query=DIY:+How+to+make+and+hit+your+own+piñata&amp;sp=EgQgAXAB</t>
        </is>
      </c>
    </row>
    <row r="16984" ht="25.5" customHeight="1">
      <c r="A16984" t="inlineStr">
        <is>
          <t>doing kickboxing</t>
        </is>
      </c>
      <c r="B16984" t="inlineStr">
        <is>
          <t>Kickboxing for beginners tutorial</t>
        </is>
      </c>
      <c r="C16984"/>
      <c r="D16984"/>
      <c r="E16984" t="inlineStr">
        <is>
          <t>https://www.youtube.com/results?search_query=Kickboxing+for+beginners+tutorial&amp;sp=EgQgAXAB</t>
        </is>
      </c>
    </row>
    <row r="16985" ht="25.5" customHeight="1">
      <c r="A16985" t="inlineStr">
        <is>
          <t>doing kickboxing</t>
        </is>
      </c>
      <c r="B16985" t="inlineStr">
        <is>
          <t>How to do kickboxing for weight loss</t>
        </is>
      </c>
      <c r="C16985"/>
      <c r="D16985"/>
      <c r="E16985" t="inlineStr">
        <is>
          <t>https://www.youtube.com/results?search_query=How+to+do+kickboxing+for+weight+loss&amp;sp=EgQgAXAB</t>
        </is>
      </c>
    </row>
    <row r="16986" ht="25.5" customHeight="1">
      <c r="A16986" t="inlineStr">
        <is>
          <t>doing kickboxing</t>
        </is>
      </c>
      <c r="B16986" t="inlineStr">
        <is>
          <t>Kickboxing techniques for self defense</t>
        </is>
      </c>
      <c r="C16986"/>
      <c r="D16986"/>
      <c r="E16986" t="inlineStr">
        <is>
          <t>https://www.youtube.com/results?search_query=Kickboxing+techniques+for+self+defense&amp;sp=EgQgAXAB</t>
        </is>
      </c>
    </row>
    <row r="16987" ht="25.5" customHeight="1">
      <c r="A16987" t="inlineStr">
        <is>
          <t>doing kickboxing</t>
        </is>
      </c>
      <c r="B16987" t="inlineStr">
        <is>
          <t>Comprehensive daily kickboxing training</t>
        </is>
      </c>
      <c r="C16987"/>
      <c r="D16987"/>
      <c r="E16987" t="inlineStr">
        <is>
          <t>https://www.youtube.com/results?search_query=Comprehensive+daily+kickboxing+training&amp;sp=EgQgAXAB</t>
        </is>
      </c>
    </row>
    <row r="16988" ht="25.5" customHeight="1">
      <c r="A16988" t="inlineStr">
        <is>
          <t>doing kickboxing</t>
        </is>
      </c>
      <c r="B16988" t="inlineStr">
        <is>
          <t>Day in the life of a professional kickboxer</t>
        </is>
      </c>
      <c r="C16988"/>
      <c r="D16988"/>
      <c r="E16988" t="inlineStr">
        <is>
          <t>https://www.youtube.com/results?search_query=Day+in+the+life+of+a+professional+kickboxer&amp;sp=EgQgAXAB</t>
        </is>
      </c>
    </row>
    <row r="16989" ht="25.5" customHeight="1">
      <c r="A16989" t="inlineStr">
        <is>
          <t>doing kickboxing</t>
        </is>
      </c>
      <c r="B16989" t="inlineStr">
        <is>
          <t>Kickboxing combos to try at home</t>
        </is>
      </c>
      <c r="C16989"/>
      <c r="D16989"/>
      <c r="E16989" t="inlineStr">
        <is>
          <t>https://www.youtube.com/results?search_query=Kickboxing+combos+to+try+at+home&amp;sp=EgQgAXAB</t>
        </is>
      </c>
    </row>
    <row r="16990" ht="25.5" customHeight="1">
      <c r="A16990" t="inlineStr">
        <is>
          <t>doing kickboxing</t>
        </is>
      </c>
      <c r="B16990" t="inlineStr">
        <is>
          <t>How to improve speed in kickboxing</t>
        </is>
      </c>
      <c r="C16990"/>
      <c r="D16990"/>
      <c r="E16990" t="inlineStr">
        <is>
          <t>https://www.youtube.com/results?search_query=How+to+improve+speed+in+kickboxing&amp;sp=EgQgAXAB</t>
        </is>
      </c>
    </row>
    <row r="16991" ht="25.5" customHeight="1">
      <c r="A16991" t="inlineStr">
        <is>
          <t>doing kickboxing</t>
        </is>
      </c>
      <c r="B16991" t="inlineStr">
        <is>
          <t>Basic stance and movement in kickboxing</t>
        </is>
      </c>
      <c r="C16991"/>
      <c r="D16991"/>
      <c r="E16991" t="inlineStr">
        <is>
          <t>https://www.youtube.com/results?search_query=Basic+stance+and+movement+in+kickboxing&amp;sp=EgQgAXAB</t>
        </is>
      </c>
    </row>
    <row r="16992" ht="25.5" customHeight="1">
      <c r="A16992" t="inlineStr">
        <is>
          <t>doing kickboxing</t>
        </is>
      </c>
      <c r="B16992" t="inlineStr">
        <is>
          <t>Using kickboxing in mixed martial arts MMA</t>
        </is>
      </c>
      <c r="C16992"/>
      <c r="D16992"/>
      <c r="E16992" t="inlineStr">
        <is>
          <t>https://www.youtube.com/results?search_query=Using+kickboxing+in+mixed+martial+arts+MMA&amp;sp=EgQgAXAB</t>
        </is>
      </c>
    </row>
    <row r="16993" ht="25.5" customHeight="1">
      <c r="A16993" t="inlineStr">
        <is>
          <t>doing kickboxing</t>
        </is>
      </c>
      <c r="B16993" t="inlineStr">
        <is>
          <t>Top kickboxing championships highlights</t>
        </is>
      </c>
      <c r="C16993"/>
      <c r="D16993"/>
      <c r="E16993" t="inlineStr">
        <is>
          <t>https://www.youtube.com/results?search_query=Top+kickboxing+championships+highlights&amp;sp=EgQgAXAB</t>
        </is>
      </c>
    </row>
    <row r="16994" ht="25.5" customHeight="1">
      <c r="A16994" t="inlineStr">
        <is>
          <t>table soccer</t>
        </is>
      </c>
      <c r="B16994" t="inlineStr">
        <is>
          <t>How to play table soccer for beginners</t>
        </is>
      </c>
      <c r="C16994"/>
      <c r="D16994"/>
      <c r="E16994" t="inlineStr">
        <is>
          <t>https://www.youtube.com/results?search_query=How+to+play+table+soccer+for+beginners&amp;sp=EgQgAXAB</t>
        </is>
      </c>
    </row>
    <row r="16995" ht="25.5" customHeight="1">
      <c r="A16995" t="inlineStr">
        <is>
          <t>table soccer</t>
        </is>
      </c>
      <c r="B16995" t="inlineStr">
        <is>
          <t>Table soccer championship matches</t>
        </is>
      </c>
      <c r="C16995"/>
      <c r="D16995"/>
      <c r="E16995" t="inlineStr">
        <is>
          <t>https://www.youtube.com/results?search_query=Table+soccer+championship+matches&amp;sp=EgQgAXAB</t>
        </is>
      </c>
    </row>
    <row r="16996" ht="25.5" customHeight="1">
      <c r="A16996" t="inlineStr">
        <is>
          <t>table soccer</t>
        </is>
      </c>
      <c r="B16996" t="inlineStr">
        <is>
          <t>Best tactics for table soccer</t>
        </is>
      </c>
      <c r="C16996"/>
      <c r="D16996"/>
      <c r="E16996" t="inlineStr">
        <is>
          <t>https://www.youtube.com/results?search_query=Best+tactics+for+table+soccer&amp;sp=EgQgAXAB</t>
        </is>
      </c>
    </row>
    <row r="16997" ht="25.5" customHeight="1">
      <c r="A16997" t="inlineStr">
        <is>
          <t>table soccer</t>
        </is>
      </c>
      <c r="B16997" t="inlineStr">
        <is>
          <t>Day in the life of a professional table soccer player</t>
        </is>
      </c>
      <c r="C16997"/>
      <c r="D16997"/>
      <c r="E16997" t="inlineStr">
        <is>
          <t>https://www.youtube.com/results?search_query=Day+in+the+life+of+a+professional+table+soccer+player&amp;sp=EgQgAXAB</t>
        </is>
      </c>
    </row>
    <row r="16998" ht="25.5" customHeight="1">
      <c r="A16998" t="inlineStr">
        <is>
          <t>table soccer</t>
        </is>
      </c>
      <c r="B16998" t="inlineStr">
        <is>
          <t>How to make your own table soccer game</t>
        </is>
      </c>
      <c r="C16998"/>
      <c r="D16998"/>
      <c r="E16998" t="inlineStr">
        <is>
          <t>https://www.youtube.com/results?search_query=How+to+make+your+own+table+soccer+game&amp;sp=EgQgAXAB</t>
        </is>
      </c>
    </row>
    <row r="16999" ht="25.5" customHeight="1">
      <c r="A16999" t="inlineStr">
        <is>
          <t>table soccer</t>
        </is>
      </c>
      <c r="B16999" t="inlineStr">
        <is>
          <t>Table Soccer Rules and Scoring Explained</t>
        </is>
      </c>
      <c r="C16999"/>
      <c r="D16999"/>
      <c r="E16999" t="inlineStr">
        <is>
          <t>https://www.youtube.com/results?search_query=Table+Soccer+Rules+and+Scoring+Explained&amp;sp=EgQgAXAB</t>
        </is>
      </c>
    </row>
    <row r="17000" ht="25.5" customHeight="1">
      <c r="A17000" t="inlineStr">
        <is>
          <t>table soccer</t>
        </is>
      </c>
      <c r="B17000" t="inlineStr">
        <is>
          <t>Advanced strategies for table soccer</t>
        </is>
      </c>
      <c r="C17000"/>
      <c r="D17000"/>
      <c r="E17000" t="inlineStr">
        <is>
          <t>https://www.youtube.com/results?search_query=Advanced+strategies+for+table+soccer&amp;sp=EgQgAXAB</t>
        </is>
      </c>
    </row>
    <row r="17001" ht="25.5" customHeight="1">
      <c r="A17001" t="inlineStr">
        <is>
          <t>table soccer</t>
        </is>
      </c>
      <c r="B17001" t="inlineStr">
        <is>
          <t>Building skills in table soccer</t>
        </is>
      </c>
      <c r="C17001"/>
      <c r="D17001"/>
      <c r="E17001" t="inlineStr">
        <is>
          <t>https://www.youtube.com/results?search_query=Building+skills+in+table+soccer&amp;sp=EgQgAXAB</t>
        </is>
      </c>
    </row>
    <row r="17002" ht="25.5" customHeight="1">
      <c r="A17002" t="inlineStr">
        <is>
          <t>table soccer</t>
        </is>
      </c>
      <c r="B17002" t="inlineStr">
        <is>
          <t>Review of top table soccer sets</t>
        </is>
      </c>
      <c r="C17002"/>
      <c r="D17002"/>
      <c r="E17002" t="inlineStr">
        <is>
          <t>https://www.youtube.com/results?search_query=Review+of+top+table+soccer+sets&amp;sp=EgQgAXAB</t>
        </is>
      </c>
    </row>
    <row r="17003" ht="25.5" customHeight="1">
      <c r="A17003" t="inlineStr">
        <is>
          <t>table soccer</t>
        </is>
      </c>
      <c r="B17003" t="inlineStr">
        <is>
          <t>How to maintain and clean a table soccer table</t>
        </is>
      </c>
      <c r="C17003"/>
      <c r="D17003"/>
      <c r="E17003" t="inlineStr">
        <is>
          <t>https://www.youtube.com/results?search_query=How+to+maintain+and+clean+a+table+soccer+table&amp;sp=EgQgAXAB</t>
        </is>
      </c>
    </row>
    <row r="17004" ht="25.5" customHeight="1">
      <c r="A17004" t="inlineStr">
        <is>
          <t>beach soccer</t>
        </is>
      </c>
      <c r="B17004" t="inlineStr">
        <is>
          <t>Beach Soccer tutorial for beginners</t>
        </is>
      </c>
      <c r="C17004"/>
      <c r="D17004"/>
      <c r="E17004" t="inlineStr">
        <is>
          <t>https://www.youtube.com/results?search_query=Beach+Soccer+tutorial+for+beginners&amp;sp=EgQgAXAB</t>
        </is>
      </c>
    </row>
    <row r="17005" ht="25.5" customHeight="1">
      <c r="A17005" t="inlineStr">
        <is>
          <t>beach soccer</t>
        </is>
      </c>
      <c r="B17005" t="inlineStr">
        <is>
          <t>How to play Beach Soccer</t>
        </is>
      </c>
      <c r="C17005"/>
      <c r="D17005"/>
      <c r="E17005" t="inlineStr">
        <is>
          <t>https://www.youtube.com/results?search_query=How+to+play+Beach+Soccer&amp;sp=EgQgAXAB</t>
        </is>
      </c>
    </row>
    <row r="17006" ht="25.5" customHeight="1">
      <c r="A17006" t="inlineStr">
        <is>
          <t>beach soccer</t>
        </is>
      </c>
      <c r="B17006" t="inlineStr">
        <is>
          <t>Day in the life of a Beach Soccer player</t>
        </is>
      </c>
      <c r="C17006"/>
      <c r="D17006"/>
      <c r="E17006" t="inlineStr">
        <is>
          <t>https://www.youtube.com/results?search_query=Day+in+the+life+of+a+Beach+Soccer+player&amp;sp=EgQgAXAB</t>
        </is>
      </c>
    </row>
    <row r="17007" ht="25.5" customHeight="1">
      <c r="A17007" t="inlineStr">
        <is>
          <t>beach soccer</t>
        </is>
      </c>
      <c r="B17007" t="inlineStr">
        <is>
          <t>Beach Soccer training exercises</t>
        </is>
      </c>
      <c r="C17007"/>
      <c r="D17007"/>
      <c r="E17007" t="inlineStr">
        <is>
          <t>https://www.youtube.com/results?search_query=Beach+Soccer+training+exercises&amp;sp=EgQgAXAB</t>
        </is>
      </c>
    </row>
    <row r="17008" ht="25.5" customHeight="1">
      <c r="A17008" t="inlineStr">
        <is>
          <t>beach soccer</t>
        </is>
      </c>
      <c r="B17008" t="inlineStr">
        <is>
          <t>Professional Beach Soccer match highlights</t>
        </is>
      </c>
      <c r="C17008"/>
      <c r="D17008"/>
      <c r="E17008" t="inlineStr">
        <is>
          <t>https://www.youtube.com/results?search_query=Professional+Beach+Soccer+match+highlights&amp;sp=EgQgAXAB</t>
        </is>
      </c>
    </row>
    <row r="17009" ht="25.5" customHeight="1">
      <c r="A17009" t="inlineStr">
        <is>
          <t>beach soccer</t>
        </is>
      </c>
      <c r="B17009" t="inlineStr">
        <is>
          <t>Rules of Beach Soccer explained</t>
        </is>
      </c>
      <c r="C17009"/>
      <c r="D17009"/>
      <c r="E17009" t="inlineStr">
        <is>
          <t>https://www.youtube.com/results?search_query=Rules+of+Beach+Soccer+explained&amp;sp=EgQgAXAB</t>
        </is>
      </c>
    </row>
    <row r="17010" ht="25.5" customHeight="1">
      <c r="A17010" t="inlineStr">
        <is>
          <t>beach soccer</t>
        </is>
      </c>
      <c r="B17010" t="inlineStr">
        <is>
          <t>Tips and tricks for Beach Soccer playing</t>
        </is>
      </c>
      <c r="C17010"/>
      <c r="D17010"/>
      <c r="E17010" t="inlineStr">
        <is>
          <t>https://www.youtube.com/results?search_query=Tips+and+tricks+for+Beach+Soccer+playing&amp;sp=EgQgAXAB</t>
        </is>
      </c>
    </row>
    <row r="17011" ht="25.5" customHeight="1">
      <c r="A17011" t="inlineStr">
        <is>
          <t>beach soccer</t>
        </is>
      </c>
      <c r="B17011" t="inlineStr">
        <is>
          <t>Beach Soccer world championship games</t>
        </is>
      </c>
      <c r="C17011"/>
      <c r="D17011"/>
      <c r="E17011" t="inlineStr">
        <is>
          <t>https://www.youtube.com/results?search_query=Beach+Soccer+world+championship+games&amp;sp=EgQgAXAB</t>
        </is>
      </c>
    </row>
    <row r="17012" ht="25.5" customHeight="1">
      <c r="A17012" t="inlineStr">
        <is>
          <t>beach soccer</t>
        </is>
      </c>
      <c r="B17012" t="inlineStr">
        <is>
          <t>Beach Soccer drills and skills</t>
        </is>
      </c>
      <c r="C17012"/>
      <c r="D17012"/>
      <c r="E17012" t="inlineStr">
        <is>
          <t>https://www.youtube.com/results?search_query=Beach+Soccer+drills+and+skills&amp;sp=EgQgAXAB</t>
        </is>
      </c>
    </row>
    <row r="17013" ht="25.5" customHeight="1">
      <c r="A17013" t="inlineStr">
        <is>
          <t>beach soccer</t>
        </is>
      </c>
      <c r="B17013" t="inlineStr">
        <is>
          <t>Advanced Beach Soccer strategies</t>
        </is>
      </c>
      <c r="C17013"/>
      <c r="D17013"/>
      <c r="E17013" t="inlineStr">
        <is>
          <t>https://www.youtube.com/results?search_query=Advanced+Beach+Soccer+strategies&amp;sp=EgQgAXAB</t>
        </is>
      </c>
    </row>
    <row r="17014" ht="25.5" customHeight="1">
      <c r="A17014" t="inlineStr">
        <is>
          <t>raking leaves</t>
        </is>
      </c>
      <c r="B17014" t="inlineStr">
        <is>
          <t>How to rake leaves efficiently</t>
        </is>
      </c>
      <c r="C17014"/>
      <c r="D17014"/>
      <c r="E17014" t="inlineStr">
        <is>
          <t>https://www.youtube.com/results?search_query=How+to+rake+leaves+efficiently&amp;sp=EgQgAXAB</t>
        </is>
      </c>
    </row>
    <row r="17015" ht="25.5" customHeight="1">
      <c r="A17015" t="inlineStr">
        <is>
          <t>raking leaves</t>
        </is>
      </c>
      <c r="B17015" t="inlineStr">
        <is>
          <t>Best technique for raking leaves</t>
        </is>
      </c>
      <c r="C17015"/>
      <c r="D17015"/>
      <c r="E17015" t="inlineStr">
        <is>
          <t>https://www.youtube.com/results?search_query=Best+technique+for+raking+leaves&amp;sp=EgQgAXAB</t>
        </is>
      </c>
    </row>
    <row r="17016" ht="25.5" customHeight="1">
      <c r="A17016" t="inlineStr">
        <is>
          <t>raking leaves</t>
        </is>
      </c>
      <c r="B17016" t="inlineStr">
        <is>
          <t>DIY tutorial on raking leaves</t>
        </is>
      </c>
      <c r="C17016"/>
      <c r="D17016"/>
      <c r="E17016" t="inlineStr">
        <is>
          <t>https://www.youtube.com/results?search_query=DIY+tutorial+on+raking+leaves&amp;sp=EgQgAXAB</t>
        </is>
      </c>
    </row>
    <row r="17017" ht="25.5" customHeight="1">
      <c r="A17017" t="inlineStr">
        <is>
          <t>raking leaves</t>
        </is>
      </c>
      <c r="B17017" t="inlineStr">
        <is>
          <t>Day in the life of a gardener raking leaves</t>
        </is>
      </c>
      <c r="C17017"/>
      <c r="D17017"/>
      <c r="E17017" t="inlineStr">
        <is>
          <t>https://www.youtube.com/results?search_query=Day+in+the+life+of+a+gardener+raking+leaves&amp;sp=EgQgAXAB</t>
        </is>
      </c>
    </row>
    <row r="17018" ht="25.5" customHeight="1">
      <c r="A17018" t="inlineStr">
        <is>
          <t>raking leaves</t>
        </is>
      </c>
      <c r="B17018" t="inlineStr">
        <is>
          <t>Tips and techniques for raking leaves</t>
        </is>
      </c>
      <c r="C17018"/>
      <c r="D17018"/>
      <c r="E17018" t="inlineStr">
        <is>
          <t>https://www.youtube.com/results?search_query=Tips+and+techniques+for+raking+leaves&amp;sp=EgQgAXAB</t>
        </is>
      </c>
    </row>
    <row r="17019" ht="25.5" customHeight="1">
      <c r="A17019" t="inlineStr">
        <is>
          <t>raking leaves</t>
        </is>
      </c>
      <c r="B17019" t="inlineStr">
        <is>
          <t>Step by step guide for raking leaves</t>
        </is>
      </c>
      <c r="C17019"/>
      <c r="D17019"/>
      <c r="E17019" t="inlineStr">
        <is>
          <t>https://www.youtube.com/results?search_query=Step+by+step+guide+for+raking+leaves&amp;sp=EgQgAXAB</t>
        </is>
      </c>
    </row>
    <row r="17020" ht="25.5" customHeight="1">
      <c r="A17020" t="inlineStr">
        <is>
          <t>raking leaves</t>
        </is>
      </c>
      <c r="B17020" t="inlineStr">
        <is>
          <t>Raking leaves without causing back pain</t>
        </is>
      </c>
      <c r="C17020"/>
      <c r="D17020"/>
      <c r="E17020" t="inlineStr">
        <is>
          <t>https://www.youtube.com/results?search_query=Raking+leaves+without+causing+back+pain&amp;sp=EgQgAXAB</t>
        </is>
      </c>
    </row>
    <row r="17021" ht="25.5" customHeight="1">
      <c r="A17021" t="inlineStr">
        <is>
          <t>raking leaves</t>
        </is>
      </c>
      <c r="B17021" t="inlineStr">
        <is>
          <t>Proper way to rake and bag leaves</t>
        </is>
      </c>
      <c r="C17021"/>
      <c r="D17021"/>
      <c r="E17021" t="inlineStr">
        <is>
          <t>https://www.youtube.com/results?search_query=Proper+way+to+rake+and+bag+leaves&amp;sp=EgQgAXAB</t>
        </is>
      </c>
    </row>
    <row r="17022" ht="25.5" customHeight="1">
      <c r="A17022" t="inlineStr">
        <is>
          <t>raking leaves</t>
        </is>
      </c>
      <c r="B17022" t="inlineStr">
        <is>
          <t>Mistakes to avoid when raking leaves</t>
        </is>
      </c>
      <c r="C17022"/>
      <c r="D17022"/>
      <c r="E17022" t="inlineStr">
        <is>
          <t>https://www.youtube.com/results?search_query=Mistakes+to+avoid+when+raking+leaves&amp;sp=EgQgAXAB</t>
        </is>
      </c>
    </row>
    <row r="17023" ht="25.5" customHeight="1">
      <c r="A17023" t="inlineStr">
        <is>
          <t>raking leaves</t>
        </is>
      </c>
      <c r="B17023" t="inlineStr">
        <is>
          <t>Importance of raking leaves in lawn care</t>
        </is>
      </c>
      <c r="C17023"/>
      <c r="D17023"/>
      <c r="E17023" t="inlineStr">
        <is>
          <t>https://www.youtube.com/results?search_query=Importance+of+raking+leaves+in+lawn+care&amp;sp=EgQgAXAB</t>
        </is>
      </c>
    </row>
    <row r="17024" ht="25.5" customHeight="1">
      <c r="A17024" t="inlineStr">
        <is>
          <t>roof shingle removal</t>
        </is>
      </c>
      <c r="B17024" t="inlineStr">
        <is>
          <t>How to remove roof shingles for beginners</t>
        </is>
      </c>
      <c r="C17024"/>
      <c r="D17024"/>
      <c r="E17024" t="inlineStr">
        <is>
          <t>https://www.youtube.com/results?search_query=How+to+remove+roof+shingles+for+beginners&amp;sp=EgQgAXAB</t>
        </is>
      </c>
    </row>
    <row r="17025" ht="25.5" customHeight="1">
      <c r="A17025" t="inlineStr">
        <is>
          <t>roof shingle removal</t>
        </is>
      </c>
      <c r="B17025" t="inlineStr">
        <is>
          <t>DIY roof shingle removal</t>
        </is>
      </c>
      <c r="C17025"/>
      <c r="D17025"/>
      <c r="E17025" t="inlineStr">
        <is>
          <t>https://www.youtube.com/results?search_query=DIY+roof+shingle+removal&amp;sp=EgQgAXAB</t>
        </is>
      </c>
    </row>
    <row r="17026" ht="25.5" customHeight="1">
      <c r="A17026" t="inlineStr">
        <is>
          <t>roof shingle removal</t>
        </is>
      </c>
      <c r="B17026" t="inlineStr">
        <is>
          <t>Step by step guide to removing roof shingles</t>
        </is>
      </c>
      <c r="C17026"/>
      <c r="D17026"/>
      <c r="E17026" t="inlineStr">
        <is>
          <t>https://www.youtube.com/results?search_query=Step+by+step+guide+to+removing+roof+shingles&amp;sp=EgQgAXAB</t>
        </is>
      </c>
    </row>
    <row r="17027" ht="25.5" customHeight="1">
      <c r="A17027" t="inlineStr">
        <is>
          <t>roof shingle removal</t>
        </is>
      </c>
      <c r="B17027" t="inlineStr">
        <is>
          <t>Essential tools for roof shingle removal</t>
        </is>
      </c>
      <c r="C17027"/>
      <c r="D17027"/>
      <c r="E17027" t="inlineStr">
        <is>
          <t>https://www.youtube.com/results?search_query=Essential+tools+for+roof+shingle+removal&amp;sp=EgQgAXAB</t>
        </is>
      </c>
    </row>
    <row r="17028" ht="25.5" customHeight="1">
      <c r="A17028" t="inlineStr">
        <is>
          <t>roof shingle removal</t>
        </is>
      </c>
      <c r="B17028" t="inlineStr">
        <is>
          <t>Pro tips for effective roof shingle removal</t>
        </is>
      </c>
      <c r="C17028"/>
      <c r="D17028"/>
      <c r="E17028" t="inlineStr">
        <is>
          <t>https://www.youtube.com/results?search_query=Pro+tips+for+effective+roof+shingle+removal&amp;sp=EgQgAXAB</t>
        </is>
      </c>
    </row>
    <row r="17029" ht="25.5" customHeight="1">
      <c r="A17029" t="inlineStr">
        <is>
          <t>roof shingle removal</t>
        </is>
      </c>
      <c r="B17029" t="inlineStr">
        <is>
          <t>Day in the life of a professional roof shingle remover</t>
        </is>
      </c>
      <c r="C17029"/>
      <c r="D17029"/>
      <c r="E17029" t="inlineStr">
        <is>
          <t>https://www.youtube.com/results?search_query=Day+in+the+life+of+a+professional+roof+shingle+remover&amp;sp=EgQgAXAB</t>
        </is>
      </c>
    </row>
    <row r="17030" ht="25.5" customHeight="1">
      <c r="A17030" t="inlineStr">
        <is>
          <t>roof shingle removal</t>
        </is>
      </c>
      <c r="B17030" t="inlineStr">
        <is>
          <t>Practical demonstration of roof shingle removal</t>
        </is>
      </c>
      <c r="C17030"/>
      <c r="D17030"/>
      <c r="E17030" t="inlineStr">
        <is>
          <t>https://www.youtube.com/results?search_query=Practical+demonstration+of+roof+shingle+removal&amp;sp=EgQgAXAB</t>
        </is>
      </c>
    </row>
    <row r="17031" ht="25.5" customHeight="1">
      <c r="A17031" t="inlineStr">
        <is>
          <t>roof shingle removal</t>
        </is>
      </c>
      <c r="B17031" t="inlineStr">
        <is>
          <t>Safety procedures during roof shingle removal</t>
        </is>
      </c>
      <c r="C17031"/>
      <c r="D17031"/>
      <c r="E17031" t="inlineStr">
        <is>
          <t>https://www.youtube.com/results?search_query=Safety+procedures+during+roof+shingle+removal&amp;sp=EgQgAXAB</t>
        </is>
      </c>
    </row>
    <row r="17032" ht="25.5" customHeight="1">
      <c r="A17032" t="inlineStr">
        <is>
          <t>roof shingle removal</t>
        </is>
      </c>
      <c r="B17032" t="inlineStr">
        <is>
          <t>Common mistakes in roof shingle removal and how to avoid them</t>
        </is>
      </c>
      <c r="C17032"/>
      <c r="D17032"/>
      <c r="E17032" t="inlineStr">
        <is>
          <t>https://www.youtube.com/results?search_query=Common+mistakes+in+roof+shingle+removal+and+how+to+avoid+them&amp;sp=EgQgAXAB</t>
        </is>
      </c>
    </row>
    <row r="17033" ht="25.5" customHeight="1">
      <c r="A17033" t="inlineStr">
        <is>
          <t>roof shingle removal</t>
        </is>
      </c>
      <c r="B17033" t="inlineStr">
        <is>
          <t>Comparative techniques for removing roof shingles</t>
        </is>
      </c>
      <c r="C17033"/>
      <c r="D17033"/>
      <c r="E17033" t="inlineStr">
        <is>
          <t>https://www.youtube.com/results?search_query=Comparative+techniques+for+removing+roof+shingles&amp;sp=EgQgAXAB</t>
        </is>
      </c>
    </row>
    <row r="17034" ht="25.5" customHeight="1">
      <c r="A17034" t="inlineStr">
        <is>
          <t>making a lemonade</t>
        </is>
      </c>
      <c r="B17034" t="inlineStr">
        <is>
          <t>How to make homemade lemonade</t>
        </is>
      </c>
      <c r="C17034"/>
      <c r="D17034"/>
      <c r="E17034" t="inlineStr">
        <is>
          <t>https://www.youtube.com/results?search_query=How+to+make+homemade+lemonade&amp;sp=EgQgAXAB</t>
        </is>
      </c>
    </row>
    <row r="17035" ht="25.5" customHeight="1">
      <c r="A17035" t="inlineStr">
        <is>
          <t>making a lemonade</t>
        </is>
      </c>
      <c r="B17035" t="inlineStr">
        <is>
          <t>DIY fresh lemonade recipe tutorial</t>
        </is>
      </c>
      <c r="C17035"/>
      <c r="D17035"/>
      <c r="E17035" t="inlineStr">
        <is>
          <t>https://www.youtube.com/results?search_query=DIY+fresh+lemonade+recipe+tutorial&amp;sp=EgQgAXAB</t>
        </is>
      </c>
    </row>
    <row r="17036" ht="25.5" customHeight="1">
      <c r="A17036" t="inlineStr">
        <is>
          <t>making a lemonade</t>
        </is>
      </c>
      <c r="B17036" t="inlineStr">
        <is>
          <t>The best homemade lemonade recipe</t>
        </is>
      </c>
      <c r="C17036"/>
      <c r="D17036"/>
      <c r="E17036" t="inlineStr">
        <is>
          <t>https://www.youtube.com/results?search_query=The+best+homemade+lemonade+recipe&amp;sp=EgQgAXAB</t>
        </is>
      </c>
    </row>
    <row r="17037" ht="25.5" customHeight="1">
      <c r="A17037" t="inlineStr">
        <is>
          <t>making a lemonade</t>
        </is>
      </c>
      <c r="B17037" t="inlineStr">
        <is>
          <t>Step by step process to make lemonade</t>
        </is>
      </c>
      <c r="C17037"/>
      <c r="D17037"/>
      <c r="E17037" t="inlineStr">
        <is>
          <t>https://www.youtube.com/results?search_query=Step+by+step+process+to+make+lemonade&amp;sp=EgQgAXAB</t>
        </is>
      </c>
    </row>
    <row r="17038" ht="25.5" customHeight="1">
      <c r="A17038" t="inlineStr">
        <is>
          <t>making a lemonade</t>
        </is>
      </c>
      <c r="B17038" t="inlineStr">
        <is>
          <t>Detailed guide on lemonade preparation</t>
        </is>
      </c>
      <c r="C17038"/>
      <c r="D17038"/>
      <c r="E17038" t="inlineStr">
        <is>
          <t>https://www.youtube.com/results?search_query=Detailed+guide+on+lemonade+preparation&amp;sp=EgQgAXAB</t>
        </is>
      </c>
    </row>
    <row r="17039" ht="25.5" customHeight="1">
      <c r="A17039" t="inlineStr">
        <is>
          <t>making a lemonade</t>
        </is>
      </c>
      <c r="B17039" t="inlineStr">
        <is>
          <t>Day in the life of a lemonade stand owner</t>
        </is>
      </c>
      <c r="C17039"/>
      <c r="D17039"/>
      <c r="E17039" t="inlineStr">
        <is>
          <t>https://www.youtube.com/results?search_query=Day+in+the+life+of+a+lemonade+stand+owner&amp;sp=EgQgAXAB</t>
        </is>
      </c>
    </row>
    <row r="17040" ht="25.5" customHeight="1">
      <c r="A17040" t="inlineStr">
        <is>
          <t>making a lemonade</t>
        </is>
      </c>
      <c r="B17040" t="inlineStr">
        <is>
          <t>Lemonade making techniques for beginners</t>
        </is>
      </c>
      <c r="C17040"/>
      <c r="D17040"/>
      <c r="E17040" t="inlineStr">
        <is>
          <t>https://www.youtube.com/results?search_query=Lemonade+making+techniques+for+beginners&amp;sp=EgQgAXAB</t>
        </is>
      </c>
    </row>
    <row r="17041" ht="25.5" customHeight="1">
      <c r="A17041" t="inlineStr">
        <is>
          <t>making a lemonade</t>
        </is>
      </c>
      <c r="B17041" t="inlineStr">
        <is>
          <t>How to make lemonade with real lemons</t>
        </is>
      </c>
      <c r="C17041"/>
      <c r="D17041"/>
      <c r="E17041" t="inlineStr">
        <is>
          <t>https://www.youtube.com/results?search_query=How+to+make+lemonade+with+real+lemons&amp;sp=EgQgAXAB</t>
        </is>
      </c>
    </row>
    <row r="17042" ht="25.5" customHeight="1">
      <c r="A17042" t="inlineStr">
        <is>
          <t>making a lemonade</t>
        </is>
      </c>
      <c r="B17042" t="inlineStr">
        <is>
          <t>Making a lemonade without sugar tutorial</t>
        </is>
      </c>
      <c r="C17042"/>
      <c r="D17042"/>
      <c r="E17042" t="inlineStr">
        <is>
          <t>https://www.youtube.com/results?search_query=Making+a+lemonade+without+sugar+tutorial&amp;sp=EgQgAXAB</t>
        </is>
      </c>
    </row>
    <row r="17043" ht="25.5" customHeight="1">
      <c r="A17043" t="inlineStr">
        <is>
          <t>making a lemonade</t>
        </is>
      </c>
      <c r="B17043" t="inlineStr">
        <is>
          <t>Old fashioned lemonade recipe walkthrough</t>
        </is>
      </c>
      <c r="C17043"/>
      <c r="D17043"/>
      <c r="E17043" t="inlineStr">
        <is>
          <t>https://www.youtube.com/results?search_query=Old+fashioned+lemonade+recipe+walkthrough&amp;sp=EgQgAXAB</t>
        </is>
      </c>
    </row>
    <row r="17044" ht="25.5" customHeight="1">
      <c r="A17044" t="inlineStr">
        <is>
          <t>doing motocross</t>
        </is>
      </c>
      <c r="B17044" t="inlineStr">
        <is>
          <t>How to start motocross for beginners</t>
        </is>
      </c>
      <c r="C17044"/>
      <c r="D17044"/>
      <c r="E17044" t="inlineStr">
        <is>
          <t>https://www.youtube.com/results?search_query=How+to+start+motocross+for+beginners&amp;sp=EgQgAXAB</t>
        </is>
      </c>
    </row>
    <row r="17045" ht="25.5" customHeight="1">
      <c r="A17045" t="inlineStr">
        <is>
          <t>doing motocross</t>
        </is>
      </c>
      <c r="B17045" t="inlineStr">
        <is>
          <t>Best motocross races of all time</t>
        </is>
      </c>
      <c r="C17045"/>
      <c r="D17045"/>
      <c r="E17045" t="inlineStr">
        <is>
          <t>https://www.youtube.com/results?search_query=Best+motocross+races+of+all+time&amp;sp=EgQgAXAB</t>
        </is>
      </c>
    </row>
    <row r="17046" ht="25.5" customHeight="1">
      <c r="A17046" t="inlineStr">
        <is>
          <t>doing motocross</t>
        </is>
      </c>
      <c r="B17046" t="inlineStr">
        <is>
          <t>Professional motocross training exercises</t>
        </is>
      </c>
      <c r="C17046"/>
      <c r="D17046"/>
      <c r="E17046" t="inlineStr">
        <is>
          <t>https://www.youtube.com/results?search_query=Professional+motocross+training+exercises&amp;sp=EgQgAXAB</t>
        </is>
      </c>
    </row>
    <row r="17047" ht="25.5" customHeight="1">
      <c r="A17047" t="inlineStr">
        <is>
          <t>doing motocross</t>
        </is>
      </c>
      <c r="B17047" t="inlineStr">
        <is>
          <t>Day in the life of a motocross rider</t>
        </is>
      </c>
      <c r="C17047"/>
      <c r="D17047"/>
      <c r="E17047" t="inlineStr">
        <is>
          <t>https://www.youtube.com/results?search_query=Day+in+the+life+of+a+motocross+rider&amp;sp=EgQgAXAB</t>
        </is>
      </c>
    </row>
    <row r="17048" ht="25.5" customHeight="1">
      <c r="A17048" t="inlineStr">
        <is>
          <t>doing motocross</t>
        </is>
      </c>
      <c r="B17048" t="inlineStr">
        <is>
          <t>Motocross riding techniques and tips</t>
        </is>
      </c>
      <c r="C17048"/>
      <c r="D17048"/>
      <c r="E17048" t="inlineStr">
        <is>
          <t>https://www.youtube.com/results?search_query=Motocross+riding+techniques+and+tips&amp;sp=EgQgAXAB</t>
        </is>
      </c>
    </row>
    <row r="17049" ht="25.5" customHeight="1">
      <c r="A17049" t="inlineStr">
        <is>
          <t>doing motocross</t>
        </is>
      </c>
      <c r="B17049" t="inlineStr">
        <is>
          <t>Motocross race day preparation guide</t>
        </is>
      </c>
      <c r="C17049"/>
      <c r="D17049"/>
      <c r="E17049" t="inlineStr">
        <is>
          <t>https://www.youtube.com/results?search_query=Motocross+race+day+preparation+guide&amp;sp=EgQgAXAB</t>
        </is>
      </c>
    </row>
    <row r="17050" ht="25.5" customHeight="1">
      <c r="A17050" t="inlineStr">
        <is>
          <t>doing motocross</t>
        </is>
      </c>
      <c r="B17050" t="inlineStr">
        <is>
          <t>How to maintain your motocross bike</t>
        </is>
      </c>
      <c r="C17050"/>
      <c r="D17050"/>
      <c r="E17050" t="inlineStr">
        <is>
          <t>https://www.youtube.com/results?search_query=How+to+maintain+your+motocross+bike&amp;sp=EgQgAXAB</t>
        </is>
      </c>
    </row>
    <row r="17051" ht="25.5" customHeight="1">
      <c r="A17051" t="inlineStr">
        <is>
          <t>doing motocross</t>
        </is>
      </c>
      <c r="B17051" t="inlineStr">
        <is>
          <t>Top motocross challenges and how to overcome them</t>
        </is>
      </c>
      <c r="C17051"/>
      <c r="D17051"/>
      <c r="E17051" t="inlineStr">
        <is>
          <t>https://www.youtube.com/results?search_query=Top+motocross+challenges+and+how+to+overcome+them&amp;sp=EgQgAXAB</t>
        </is>
      </c>
    </row>
    <row r="17052" ht="25.5" customHeight="1">
      <c r="A17052" t="inlineStr">
        <is>
          <t>doing motocross</t>
        </is>
      </c>
      <c r="B17052" t="inlineStr">
        <is>
          <t>How to improve your motocross jumping technique</t>
        </is>
      </c>
      <c r="C17052"/>
      <c r="D17052"/>
      <c r="E17052" t="inlineStr">
        <is>
          <t>https://www.youtube.com/results?search_query=How+to+improve+your+motocross+jumping+technique&amp;sp=EgQgAXAB</t>
        </is>
      </c>
    </row>
    <row r="17053" ht="25.5" customHeight="1">
      <c r="A17053" t="inlineStr">
        <is>
          <t>doing motocross</t>
        </is>
      </c>
      <c r="B17053" t="inlineStr">
        <is>
          <t>Intensive motocross workout routines for riders</t>
        </is>
      </c>
      <c r="C17053"/>
      <c r="D17053"/>
      <c r="E17053" t="inlineStr">
        <is>
          <t>https://www.youtube.com/results?search_query=Intensive+motocross+workout+routines+for+riders&amp;sp=EgQgAXAB</t>
        </is>
      </c>
    </row>
    <row r="17054" ht="25.5" customHeight="1">
      <c r="A17054" t="inlineStr">
        <is>
          <t>hand car wash</t>
        </is>
      </c>
      <c r="B17054" t="inlineStr">
        <is>
          <t>How to hand wash a car properly</t>
        </is>
      </c>
      <c r="C17054"/>
      <c r="D17054"/>
      <c r="E17054" t="inlineStr">
        <is>
          <t>https://www.youtube.com/results?search_query=How+to+hand+wash+a+car+properly&amp;sp=EgQgAXAB</t>
        </is>
      </c>
    </row>
    <row r="17055" ht="25.5" customHeight="1">
      <c r="A17055" t="inlineStr">
        <is>
          <t>hand car wash</t>
        </is>
      </c>
      <c r="B17055" t="inlineStr">
        <is>
          <t>Best products for hand car washing</t>
        </is>
      </c>
      <c r="C17055"/>
      <c r="D17055"/>
      <c r="E17055" t="inlineStr">
        <is>
          <t>https://www.youtube.com/results?search_query=Best+products+for+hand+car+washing&amp;sp=EgQgAXAB</t>
        </is>
      </c>
    </row>
    <row r="17056" ht="25.5" customHeight="1">
      <c r="A17056" t="inlineStr">
        <is>
          <t>hand car wash</t>
        </is>
      </c>
      <c r="B17056" t="inlineStr">
        <is>
          <t>DIY hand car wash at home</t>
        </is>
      </c>
      <c r="C17056"/>
      <c r="D17056"/>
      <c r="E17056" t="inlineStr">
        <is>
          <t>https://www.youtube.com/results?search_query=DIY+hand+car+wash+at+home&amp;sp=EgQgAXAB</t>
        </is>
      </c>
    </row>
    <row r="17057" ht="25.5" customHeight="1">
      <c r="A17057" t="inlineStr">
        <is>
          <t>hand car wash</t>
        </is>
      </c>
      <c r="B17057" t="inlineStr">
        <is>
          <t>Steps to hand car wash</t>
        </is>
      </c>
      <c r="C17057"/>
      <c r="D17057"/>
      <c r="E17057" t="inlineStr">
        <is>
          <t>https://www.youtube.com/results?search_query=Steps+to+hand+car+wash&amp;sp=EgQgAXAB</t>
        </is>
      </c>
    </row>
    <row r="17058" ht="25.5" customHeight="1">
      <c r="A17058" t="inlineStr">
        <is>
          <t>hand car wash</t>
        </is>
      </c>
      <c r="B17058" t="inlineStr">
        <is>
          <t>Common mistakes in hand car washing</t>
        </is>
      </c>
      <c r="C17058"/>
      <c r="D17058"/>
      <c r="E17058" t="inlineStr">
        <is>
          <t>https://www.youtube.com/results?search_query=Common+mistakes+in+hand+car+washing&amp;sp=EgQgAXAB</t>
        </is>
      </c>
    </row>
    <row r="17059" ht="25.5" customHeight="1">
      <c r="A17059" t="inlineStr">
        <is>
          <t>hand car wash</t>
        </is>
      </c>
      <c r="B17059" t="inlineStr">
        <is>
          <t>Day in the life of a hand car wash worker</t>
        </is>
      </c>
      <c r="C17059"/>
      <c r="D17059"/>
      <c r="E17059" t="inlineStr">
        <is>
          <t>https://www.youtube.com/results?search_query=Day+in+the+life+of+a+hand+car+wash+worker&amp;sp=EgQgAXAB</t>
        </is>
      </c>
    </row>
    <row r="17060" ht="25.5" customHeight="1">
      <c r="A17060" t="inlineStr">
        <is>
          <t>hand car wash</t>
        </is>
      </c>
      <c r="B17060" t="inlineStr">
        <is>
          <t>Hand car wash vs automatic: which is better</t>
        </is>
      </c>
      <c r="C17060"/>
      <c r="D17060"/>
      <c r="E17060" t="inlineStr">
        <is>
          <t>https://www.youtube.com/results?search_query=Hand+car+wash+vs+automatic:+which+is+better&amp;sp=EgQgAXAB</t>
        </is>
      </c>
    </row>
    <row r="17061" ht="25.5" customHeight="1">
      <c r="A17061" t="inlineStr">
        <is>
          <t>hand car wash</t>
        </is>
      </c>
      <c r="B17061" t="inlineStr">
        <is>
          <t>Professional tips for hand car washing</t>
        </is>
      </c>
      <c r="C17061"/>
      <c r="D17061"/>
      <c r="E17061" t="inlineStr">
        <is>
          <t>https://www.youtube.com/results?search_query=Professional+tips+for+hand+car+washing&amp;sp=EgQgAXAB</t>
        </is>
      </c>
    </row>
    <row r="17062" ht="25.5" customHeight="1">
      <c r="A17062" t="inlineStr">
        <is>
          <t>hand car wash</t>
        </is>
      </c>
      <c r="B17062" t="inlineStr">
        <is>
          <t>How to hand wash a car without scratching</t>
        </is>
      </c>
      <c r="C17062"/>
      <c r="D17062"/>
      <c r="E17062" t="inlineStr">
        <is>
          <t>https://www.youtube.com/results?search_query=How+to+hand+wash+a+car+without+scratching&amp;sp=EgQgAXAB</t>
        </is>
      </c>
    </row>
    <row r="17063" ht="25.5" customHeight="1">
      <c r="A17063" t="inlineStr">
        <is>
          <t>hand car wash</t>
        </is>
      </c>
      <c r="B17063" t="inlineStr">
        <is>
          <t>Benefits of hand car washing</t>
        </is>
      </c>
      <c r="C17063"/>
      <c r="D17063"/>
      <c r="E17063" t="inlineStr">
        <is>
          <t>https://www.youtube.com/results?search_query=Benefits+of+hand+car+washing&amp;sp=EgQgAXAB</t>
        </is>
      </c>
    </row>
    <row r="17064" ht="25.5" customHeight="1">
      <c r="A17064" t="inlineStr">
        <is>
          <t>spread mulch</t>
        </is>
      </c>
      <c r="B17064" t="inlineStr">
        <is>
          <t>How to spread mulch in garden beds properly</t>
        </is>
      </c>
      <c r="C17064"/>
      <c r="D17064"/>
      <c r="E17064" t="inlineStr">
        <is>
          <t>https://www.youtube.com/results?search_query=How+to+spread+mulch+in+garden+beds+properly&amp;sp=EgQgAXAB</t>
        </is>
      </c>
    </row>
    <row r="17065" ht="25.5" customHeight="1">
      <c r="A17065" t="inlineStr">
        <is>
          <t>spread mulch</t>
        </is>
      </c>
      <c r="B17065" t="inlineStr">
        <is>
          <t>Best technique for spreading mulch around trees</t>
        </is>
      </c>
      <c r="C17065"/>
      <c r="D17065"/>
      <c r="E17065" t="inlineStr">
        <is>
          <t>https://www.youtube.com/results?search_query=Best+technique+for+spreading+mulch+around+trees&amp;sp=EgQgAXAB</t>
        </is>
      </c>
    </row>
    <row r="17066" ht="25.5" customHeight="1">
      <c r="A17066" t="inlineStr">
        <is>
          <t>spread mulch</t>
        </is>
      </c>
      <c r="B17066" t="inlineStr">
        <is>
          <t>Step by step guide on spreading mulch for beginners</t>
        </is>
      </c>
      <c r="C17066"/>
      <c r="D17066"/>
      <c r="E17066" t="inlineStr">
        <is>
          <t>https://www.youtube.com/results?search_query=Step+by+step+guide+on+spreading+mulch+for+beginners&amp;sp=EgQgAXAB</t>
        </is>
      </c>
    </row>
    <row r="17067" ht="25.5" customHeight="1">
      <c r="A17067" t="inlineStr">
        <is>
          <t>spread mulch</t>
        </is>
      </c>
      <c r="B17067" t="inlineStr">
        <is>
          <t>Day in the life of a landscaper spreading mulch</t>
        </is>
      </c>
      <c r="C17067"/>
      <c r="D17067"/>
      <c r="E17067" t="inlineStr">
        <is>
          <t>https://www.youtube.com/results?search_query=Day+in+the+life+of+a+landscaper+spreading+mulch&amp;sp=EgQgAXAB</t>
        </is>
      </c>
    </row>
    <row r="17068" ht="25.5" customHeight="1">
      <c r="A17068" t="inlineStr">
        <is>
          <t>spread mulch</t>
        </is>
      </c>
      <c r="B17068" t="inlineStr">
        <is>
          <t>Dos and Don'ts while spreading mulch</t>
        </is>
      </c>
      <c r="C17068"/>
      <c r="D17068"/>
      <c r="E17068" t="inlineStr">
        <is>
          <t>https://www.youtube.com/results?search_query=Dos+and+Don'ts+while+spreading+mulch&amp;sp=EgQgAXAB</t>
        </is>
      </c>
    </row>
    <row r="17069" ht="25.5" customHeight="1">
      <c r="A17069" t="inlineStr">
        <is>
          <t>spread mulch</t>
        </is>
      </c>
      <c r="B17069" t="inlineStr">
        <is>
          <t>Efficient ways to spread mulch in large areas</t>
        </is>
      </c>
      <c r="C17069"/>
      <c r="D17069"/>
      <c r="E17069" t="inlineStr">
        <is>
          <t>https://www.youtube.com/results?search_query=Efficient+ways+to+spread+mulch+in+large+areas&amp;sp=EgQgAXAB</t>
        </is>
      </c>
    </row>
    <row r="17070" ht="25.5" customHeight="1">
      <c r="A17070" t="inlineStr">
        <is>
          <t>spread mulch</t>
        </is>
      </c>
      <c r="B17070" t="inlineStr">
        <is>
          <t>Spreading mulch in a flower bed: Tutorial</t>
        </is>
      </c>
      <c r="C17070"/>
      <c r="D17070"/>
      <c r="E17070" t="inlineStr">
        <is>
          <t>https://www.youtube.com/results?search_query=Spreading+mulch+in+a+flower+bed:+Tutorial&amp;sp=EgQgAXAB</t>
        </is>
      </c>
    </row>
    <row r="17071" ht="25.5" customHeight="1">
      <c r="A17071" t="inlineStr">
        <is>
          <t>spread mulch</t>
        </is>
      </c>
      <c r="B17071" t="inlineStr">
        <is>
          <t>How to spread mulch for weed control: Techniques &amp; Tips</t>
        </is>
      </c>
      <c r="C17071"/>
      <c r="D17071"/>
      <c r="E17071" t="inlineStr">
        <is>
          <t>https://www.youtube.com/results?search_query=How+to+spread+mulch+for+weed+control:+Techniques+&amp;+Tips&amp;sp=EgQgAXAB</t>
        </is>
      </c>
    </row>
    <row r="17072" ht="25.5" customHeight="1">
      <c r="A17072" t="inlineStr">
        <is>
          <t>spread mulch</t>
        </is>
      </c>
      <c r="B17072" t="inlineStr">
        <is>
          <t>How to spread mulch around plants without harming them</t>
        </is>
      </c>
      <c r="C17072"/>
      <c r="D17072"/>
      <c r="E17072" t="inlineStr">
        <is>
          <t>https://www.youtube.com/results?search_query=How+to+spread+mulch+around+plants+without+harming+them&amp;sp=EgQgAXAB</t>
        </is>
      </c>
    </row>
    <row r="17073" ht="25.5" customHeight="1">
      <c r="A17073" t="inlineStr">
        <is>
          <t>spread mulch</t>
        </is>
      </c>
      <c r="B17073" t="inlineStr">
        <is>
          <t>How to choose and spread the right mulch for your garden</t>
        </is>
      </c>
      <c r="C17073"/>
      <c r="D17073"/>
      <c r="E17073" t="inlineStr">
        <is>
          <t>https://www.youtube.com/results?search_query=How+to+choose+and+spread+the+right+mulch+for+your+garden&amp;sp=EgQgAXAB</t>
        </is>
      </c>
    </row>
    <row r="17074" ht="25.5" customHeight="1">
      <c r="A17074" t="inlineStr">
        <is>
          <t>using the pommel horse</t>
        </is>
      </c>
      <c r="B17074" t="inlineStr">
        <is>
          <t>How to use the pommel horse for beginners</t>
        </is>
      </c>
      <c r="C17074"/>
      <c r="D17074"/>
      <c r="E17074" t="inlineStr">
        <is>
          <t>https://www.youtube.com/results?search_query=How+to+use+the+pommel+horse+for+beginners&amp;sp=EgQgAXAB</t>
        </is>
      </c>
    </row>
    <row r="17075" ht="25.5" customHeight="1">
      <c r="A17075" t="inlineStr">
        <is>
          <t>using the pommel horse</t>
        </is>
      </c>
      <c r="B17075" t="inlineStr">
        <is>
          <t>Pommel horse gymnastics techniques</t>
        </is>
      </c>
      <c r="C17075"/>
      <c r="D17075"/>
      <c r="E17075" t="inlineStr">
        <is>
          <t>https://www.youtube.com/results?search_query=Pommel+horse+gymnastics+techniques&amp;sp=EgQgAXAB</t>
        </is>
      </c>
    </row>
    <row r="17076" ht="25.5" customHeight="1">
      <c r="A17076" t="inlineStr">
        <is>
          <t>using the pommel horse</t>
        </is>
      </c>
      <c r="B17076" t="inlineStr">
        <is>
          <t>Day in the life of a pommel horse gymnast</t>
        </is>
      </c>
      <c r="C17076"/>
      <c r="D17076"/>
      <c r="E17076" t="inlineStr">
        <is>
          <t>https://www.youtube.com/results?search_query=Day+in+the+life+of+a+pommel+horse+gymnast&amp;sp=EgQgAXAB</t>
        </is>
      </c>
    </row>
    <row r="17077" ht="25.5" customHeight="1">
      <c r="A17077" t="inlineStr">
        <is>
          <t>using the pommel horse</t>
        </is>
      </c>
      <c r="B17077" t="inlineStr">
        <is>
          <t>Professional pommel horse training routine</t>
        </is>
      </c>
      <c r="C17077"/>
      <c r="D17077"/>
      <c r="E17077" t="inlineStr">
        <is>
          <t>https://www.youtube.com/results?search_query=Professional+pommel+horse+training+routine&amp;sp=EgQgAXAB</t>
        </is>
      </c>
    </row>
    <row r="17078" ht="25.5" customHeight="1">
      <c r="A17078" t="inlineStr">
        <is>
          <t>using the pommel horse</t>
        </is>
      </c>
      <c r="B17078" t="inlineStr">
        <is>
          <t>Pommel horse tutorial for advanced gymnasts</t>
        </is>
      </c>
      <c r="C17078"/>
      <c r="D17078"/>
      <c r="E17078" t="inlineStr">
        <is>
          <t>https://www.youtube.com/results?search_query=Pommel+horse+tutorial+for+advanced+gymnasts&amp;sp=EgQgAXAB</t>
        </is>
      </c>
    </row>
    <row r="17079" ht="25.5" customHeight="1">
      <c r="A17079" t="inlineStr">
        <is>
          <t>using the pommel horse</t>
        </is>
      </c>
      <c r="B17079" t="inlineStr">
        <is>
          <t>Common mistakes on the pommel horse and how to avoid them</t>
        </is>
      </c>
      <c r="C17079"/>
      <c r="D17079"/>
      <c r="E17079" t="inlineStr">
        <is>
          <t>https://www.youtube.com/results?search_query=Common+mistakes+on+the+pommel+horse+and+how+to+avoid+them&amp;sp=EgQgAXAB</t>
        </is>
      </c>
    </row>
    <row r="17080" ht="25.5" customHeight="1">
      <c r="A17080" t="inlineStr">
        <is>
          <t>using the pommel horse</t>
        </is>
      </c>
      <c r="B17080" t="inlineStr">
        <is>
          <t>Exercises to improve pommel horse skills</t>
        </is>
      </c>
      <c r="C17080"/>
      <c r="D17080"/>
      <c r="E17080" t="inlineStr">
        <is>
          <t>https://www.youtube.com/results?search_query=Exercises+to+improve+pommel+horse+skills&amp;sp=EgQgAXAB</t>
        </is>
      </c>
    </row>
    <row r="17081" ht="25.5" customHeight="1">
      <c r="A17081" t="inlineStr">
        <is>
          <t>using the pommel horse</t>
        </is>
      </c>
      <c r="B17081" t="inlineStr">
        <is>
          <t>Olympic level pommel horse routines</t>
        </is>
      </c>
      <c r="C17081"/>
      <c r="D17081"/>
      <c r="E17081" t="inlineStr">
        <is>
          <t>https://www.youtube.com/results?search_query=Olympic+level+pommel+horse+routines&amp;sp=EgQgAXAB</t>
        </is>
      </c>
    </row>
    <row r="17082" ht="25.5" customHeight="1">
      <c r="A17082" t="inlineStr">
        <is>
          <t>using the pommel horse</t>
        </is>
      </c>
      <c r="B17082" t="inlineStr">
        <is>
          <t>Step by step guide to mastering the pommel horse</t>
        </is>
      </c>
      <c r="C17082"/>
      <c r="D17082"/>
      <c r="E17082" t="inlineStr">
        <is>
          <t>https://www.youtube.com/results?search_query=Step+by+step+guide+to+mastering+the+pommel+horse&amp;sp=EgQgAXAB</t>
        </is>
      </c>
    </row>
    <row r="17083" ht="25.5" customHeight="1">
      <c r="A17083" t="inlineStr">
        <is>
          <t>using the pommel horse</t>
        </is>
      </c>
      <c r="B17083" t="inlineStr">
        <is>
          <t>Indepth techniques and tips on pommel horse</t>
        </is>
      </c>
      <c r="C17083"/>
      <c r="D17083"/>
      <c r="E17083" t="inlineStr">
        <is>
          <t>https://www.youtube.com/results?search_query=Indepth+techniques+and+tips+on+pommel+horse&amp;sp=EgQgAXAB</t>
        </is>
      </c>
    </row>
    <row r="17084" ht="25.5" customHeight="1">
      <c r="A17084" t="inlineStr">
        <is>
          <t>using the monkey bar</t>
        </is>
      </c>
      <c r="B17084" t="inlineStr">
        <is>
          <t>How to properly use monkey bars for beginners</t>
        </is>
      </c>
      <c r="C17084"/>
      <c r="D17084"/>
      <c r="E17084" t="inlineStr">
        <is>
          <t>https://www.youtube.com/results?search_query=How+to+properly+use+monkey+bars+for+beginners&amp;sp=EgQgAXAB</t>
        </is>
      </c>
    </row>
    <row r="17085" ht="25.5" customHeight="1">
      <c r="A17085" t="inlineStr">
        <is>
          <t>using the monkey bar</t>
        </is>
      </c>
      <c r="B17085" t="inlineStr">
        <is>
          <t>Exercises you can do using the monkey bars</t>
        </is>
      </c>
      <c r="C17085"/>
      <c r="D17085"/>
      <c r="E17085" t="inlineStr">
        <is>
          <t>https://www.youtube.com/results?search_query=Exercises+you+can+do+using+the+monkey+bars&amp;sp=EgQgAXAB</t>
        </is>
      </c>
    </row>
    <row r="17086" ht="25.5" customHeight="1">
      <c r="A17086" t="inlineStr">
        <is>
          <t>using the monkey bar</t>
        </is>
      </c>
      <c r="B17086" t="inlineStr">
        <is>
          <t>Proper technique for using monkey bars</t>
        </is>
      </c>
      <c r="C17086"/>
      <c r="D17086"/>
      <c r="E17086" t="inlineStr">
        <is>
          <t>https://www.youtube.com/results?search_query=Proper+technique+for+using+monkey+bars&amp;sp=EgQgAXAB</t>
        </is>
      </c>
    </row>
    <row r="17087" ht="25.5" customHeight="1">
      <c r="A17087" t="inlineStr">
        <is>
          <t>using the monkey bar</t>
        </is>
      </c>
      <c r="B17087" t="inlineStr">
        <is>
          <t>Day in the life of a personal trainer: using monkey bars in exercise routines</t>
        </is>
      </c>
      <c r="C17087"/>
      <c r="D17087"/>
      <c r="E17087" t="inlineStr">
        <is>
          <t>https://www.youtube.com/results?search_query=Day+in+the+life+of+a+personal+trainer:+using+monkey+bars+in+exercise+routines&amp;sp=EgQgAXAB</t>
        </is>
      </c>
    </row>
    <row r="17088" ht="25.5" customHeight="1">
      <c r="A17088" t="inlineStr">
        <is>
          <t>using the monkey bar</t>
        </is>
      </c>
      <c r="B17088" t="inlineStr">
        <is>
          <t>Indepth tutorial on how to use monkey bars</t>
        </is>
      </c>
      <c r="C17088"/>
      <c r="D17088"/>
      <c r="E17088" t="inlineStr">
        <is>
          <t>https://www.youtube.com/results?search_query=Indepth+tutorial+on+how+to+use+monkey+bars&amp;sp=EgQgAXAB</t>
        </is>
      </c>
    </row>
    <row r="17089" ht="25.5" customHeight="1">
      <c r="A17089" t="inlineStr">
        <is>
          <t>using the monkey bar</t>
        </is>
      </c>
      <c r="B17089" t="inlineStr">
        <is>
          <t>Health benefits of using monkey bars in workouts</t>
        </is>
      </c>
      <c r="C17089"/>
      <c r="D17089"/>
      <c r="E17089" t="inlineStr">
        <is>
          <t>https://www.youtube.com/results?search_query=Health+benefits+of+using+monkey+bars+in+workouts&amp;sp=EgQgAXAB</t>
        </is>
      </c>
    </row>
    <row r="17090" ht="25.5" customHeight="1">
      <c r="A17090" t="inlineStr">
        <is>
          <t>using the monkey bar</t>
        </is>
      </c>
      <c r="B17090" t="inlineStr">
        <is>
          <t>Technique breakdown: monkey bar swings</t>
        </is>
      </c>
      <c r="C17090"/>
      <c r="D17090"/>
      <c r="E17090" t="inlineStr">
        <is>
          <t>https://www.youtube.com/results?search_query=Technique+breakdown:+monkey+bar+swings&amp;sp=EgQgAXAB</t>
        </is>
      </c>
    </row>
    <row r="17091" ht="25.5" customHeight="1">
      <c r="A17091" t="inlineStr">
        <is>
          <t>using the monkey bar</t>
        </is>
      </c>
      <c r="B17091" t="inlineStr">
        <is>
          <t>Monkey bar championships: see professionals in action</t>
        </is>
      </c>
      <c r="C17091"/>
      <c r="D17091"/>
      <c r="E17091" t="inlineStr">
        <is>
          <t>https://www.youtube.com/results?search_query=Monkey+bar+championships:+see+professionals+in+action&amp;sp=EgQgAXAB</t>
        </is>
      </c>
    </row>
    <row r="17092" ht="25.5" customHeight="1">
      <c r="A17092" t="inlineStr">
        <is>
          <t>using the monkey bar</t>
        </is>
      </c>
      <c r="B17092" t="inlineStr">
        <is>
          <t>Using monkey bars for upper body strength training</t>
        </is>
      </c>
      <c r="C17092"/>
      <c r="D17092"/>
      <c r="E17092" t="inlineStr">
        <is>
          <t>https://www.youtube.com/results?search_query=Using+monkey+bars+for+upper+body+strength+training&amp;sp=EgQgAXAB</t>
        </is>
      </c>
    </row>
    <row r="17093" ht="25.5" customHeight="1">
      <c r="A17093" t="inlineStr">
        <is>
          <t>using the monkey bar</t>
        </is>
      </c>
      <c r="B17093" t="inlineStr">
        <is>
          <t>How to advance your skills on monkey bars for obstacle courses</t>
        </is>
      </c>
      <c r="C17093"/>
      <c r="D17093"/>
      <c r="E17093" t="inlineStr">
        <is>
          <t>https://www.youtube.com/results?search_query=How+to+advance+your+skills+on+monkey+bars+for+obstacle+courses&amp;sp=EgQgAXAB</t>
        </is>
      </c>
    </row>
    <row r="17094" ht="25.5" customHeight="1">
      <c r="A17094" t="inlineStr">
        <is>
          <t>disc dog</t>
        </is>
      </c>
      <c r="B17094" t="inlineStr">
        <is>
          <t>How to train your dog for disc dog competitions</t>
        </is>
      </c>
      <c r="C17094"/>
      <c r="D17094"/>
      <c r="E17094" t="inlineStr">
        <is>
          <t>https://www.youtube.com/results?search_query=How+to+train+your+dog+for+disc+dog+competitions&amp;sp=EgQgAXAB</t>
        </is>
      </c>
    </row>
    <row r="17095" ht="25.5" customHeight="1">
      <c r="A17095" t="inlineStr">
        <is>
          <t>disc dog</t>
        </is>
      </c>
      <c r="B17095" t="inlineStr">
        <is>
          <t>Day in the life of a disc dog world champion</t>
        </is>
      </c>
      <c r="C17095"/>
      <c r="D17095"/>
      <c r="E17095" t="inlineStr">
        <is>
          <t>https://www.youtube.com/results?search_query=Day+in+the+life+of+a+disc+dog+world+champion&amp;sp=EgQgAXAB</t>
        </is>
      </c>
    </row>
    <row r="17096" ht="25.5" customHeight="1">
      <c r="A17096" t="inlineStr">
        <is>
          <t>disc dog</t>
        </is>
      </c>
      <c r="B17096" t="inlineStr">
        <is>
          <t>Building skills for disc dog events</t>
        </is>
      </c>
      <c r="C17096"/>
      <c r="D17096"/>
      <c r="E17096" t="inlineStr">
        <is>
          <t>https://www.youtube.com/results?search_query=Building+skills+for+disc+dog+events&amp;sp=EgQgAXAB</t>
        </is>
      </c>
    </row>
    <row r="17097" ht="25.5" customHeight="1">
      <c r="A17097" t="inlineStr">
        <is>
          <t>disc dog</t>
        </is>
      </c>
      <c r="B17097" t="inlineStr">
        <is>
          <t>Tips for teaching your dog to catch a frisbee</t>
        </is>
      </c>
      <c r="C17097"/>
      <c r="D17097"/>
      <c r="E17097" t="inlineStr">
        <is>
          <t>https://www.youtube.com/results?search_query=Tips+for+teaching+your+dog+to+catch+a+frisbee&amp;sp=EgQgAXAB</t>
        </is>
      </c>
    </row>
    <row r="17098" ht="25.5" customHeight="1">
      <c r="A17098" t="inlineStr">
        <is>
          <t>disc dog</t>
        </is>
      </c>
      <c r="B17098" t="inlineStr">
        <is>
          <t>Insider's look at professional disc dog competitions</t>
        </is>
      </c>
      <c r="C17098"/>
      <c r="D17098"/>
      <c r="E17098" t="inlineStr">
        <is>
          <t>https://www.youtube.com/results?search_query=Insider's+look+at+professional+disc+dog+competitions&amp;sp=EgQgAXAB</t>
        </is>
      </c>
    </row>
    <row r="17099" ht="25.5" customHeight="1">
      <c r="A17099" t="inlineStr">
        <is>
          <t>disc dog</t>
        </is>
      </c>
      <c r="B17099" t="inlineStr">
        <is>
          <t>Fundamentals of disc dog sport</t>
        </is>
      </c>
      <c r="C17099"/>
      <c r="D17099"/>
      <c r="E17099" t="inlineStr">
        <is>
          <t>https://www.youtube.com/results?search_query=Fundamentals+of+disc+dog+sport&amp;sp=EgQgAXAB</t>
        </is>
      </c>
    </row>
    <row r="17100" ht="25.5" customHeight="1">
      <c r="A17100" t="inlineStr">
        <is>
          <t>disc dog</t>
        </is>
      </c>
      <c r="B17100" t="inlineStr">
        <is>
          <t>Improving maneuverability in disc dog sports</t>
        </is>
      </c>
      <c r="C17100"/>
      <c r="D17100"/>
      <c r="E17100" t="inlineStr">
        <is>
          <t>https://www.youtube.com/results?search_query=Improving+maneuverability+in+disc+dog+sports&amp;sp=EgQgAXAB</t>
        </is>
      </c>
    </row>
    <row r="17101" ht="25.5" customHeight="1">
      <c r="A17101" t="inlineStr">
        <is>
          <t>disc dog</t>
        </is>
      </c>
      <c r="B17101" t="inlineStr">
        <is>
          <t>Beginner guide to disc dog training</t>
        </is>
      </c>
      <c r="C17101"/>
      <c r="D17101"/>
      <c r="E17101" t="inlineStr">
        <is>
          <t>https://www.youtube.com/results?search_query=Beginner+guide+to+disc+dog+training&amp;sp=EgQgAXAB</t>
        </is>
      </c>
    </row>
    <row r="17102" ht="25.5" customHeight="1">
      <c r="A17102" t="inlineStr">
        <is>
          <t>disc dog</t>
        </is>
      </c>
      <c r="B17102" t="inlineStr">
        <is>
          <t>Secrets to winning disc dog competitions</t>
        </is>
      </c>
      <c r="C17102"/>
      <c r="D17102"/>
      <c r="E17102" t="inlineStr">
        <is>
          <t>https://www.youtube.com/results?search_query=Secrets+to+winning+disc+dog+competitions&amp;sp=EgQgAXAB</t>
        </is>
      </c>
    </row>
    <row r="17103" ht="25.5" customHeight="1">
      <c r="A17103" t="inlineStr">
        <is>
          <t>disc dog</t>
        </is>
      </c>
      <c r="B17103" t="inlineStr">
        <is>
          <t>Interviews with top disc dog trainers</t>
        </is>
      </c>
      <c r="C17103"/>
      <c r="D17103"/>
      <c r="E17103" t="inlineStr">
        <is>
          <t>https://www.youtube.com/results?search_query=Interviews+with+top+disc+dog+trainers&amp;sp=EgQgAXAB</t>
        </is>
      </c>
    </row>
    <row r="17104" ht="25.5" customHeight="1">
      <c r="A17104" t="inlineStr">
        <is>
          <t>river tubing</t>
        </is>
      </c>
      <c r="B17104" t="inlineStr">
        <is>
          <t>How to prepare for river tubing</t>
        </is>
      </c>
      <c r="C17104"/>
      <c r="D17104"/>
      <c r="E17104" t="inlineStr">
        <is>
          <t>https://www.youtube.com/results?search_query=How+to+prepare+for+river+tubing&amp;sp=EgQgAXAB</t>
        </is>
      </c>
    </row>
    <row r="17105" ht="25.5" customHeight="1">
      <c r="A17105" t="inlineStr">
        <is>
          <t>river tubing</t>
        </is>
      </c>
      <c r="B17105" t="inlineStr">
        <is>
          <t>Safety tips for river tubing</t>
        </is>
      </c>
      <c r="C17105"/>
      <c r="D17105"/>
      <c r="E17105" t="inlineStr">
        <is>
          <t>https://www.youtube.com/results?search_query=Safety+tips+for+river+tubing&amp;sp=EgQgAXAB</t>
        </is>
      </c>
    </row>
    <row r="17106" ht="25.5" customHeight="1">
      <c r="A17106" t="inlineStr">
        <is>
          <t>river tubing</t>
        </is>
      </c>
      <c r="B17106" t="inlineStr">
        <is>
          <t>River tubing for beginners guide</t>
        </is>
      </c>
      <c r="C17106"/>
      <c r="D17106"/>
      <c r="E17106" t="inlineStr">
        <is>
          <t>https://www.youtube.com/results?search_query=River+tubing+for+beginners+guide&amp;sp=EgQgAXAB</t>
        </is>
      </c>
    </row>
    <row r="17107" ht="25.5" customHeight="1">
      <c r="A17107" t="inlineStr">
        <is>
          <t>river tubing</t>
        </is>
      </c>
      <c r="B17107" t="inlineStr">
        <is>
          <t>Day in the life of a river tubing guide</t>
        </is>
      </c>
      <c r="C17107"/>
      <c r="D17107"/>
      <c r="E17107" t="inlineStr">
        <is>
          <t>https://www.youtube.com/results?search_query=Day+in+the+life+of+a+river+tubing+guide&amp;sp=EgQgAXAB</t>
        </is>
      </c>
    </row>
    <row r="17108" ht="25.5" customHeight="1">
      <c r="A17108" t="inlineStr">
        <is>
          <t>river tubing</t>
        </is>
      </c>
      <c r="B17108" t="inlineStr">
        <is>
          <t>River tubing techniques and strategies</t>
        </is>
      </c>
      <c r="C17108"/>
      <c r="D17108"/>
      <c r="E17108" t="inlineStr">
        <is>
          <t>https://www.youtube.com/results?search_query=River+tubing+techniques+and+strategies&amp;sp=EgQgAXAB</t>
        </is>
      </c>
    </row>
    <row r="17109" ht="25.5" customHeight="1">
      <c r="A17109" t="inlineStr">
        <is>
          <t>river tubing</t>
        </is>
      </c>
      <c r="B17109" t="inlineStr">
        <is>
          <t>Best rivers for tubing trips</t>
        </is>
      </c>
      <c r="C17109"/>
      <c r="D17109"/>
      <c r="E17109" t="inlineStr">
        <is>
          <t>https://www.youtube.com/results?search_query=Best+rivers+for+tubing+trips&amp;sp=EgQgAXAB</t>
        </is>
      </c>
    </row>
    <row r="17110" ht="25.5" customHeight="1">
      <c r="A17110" t="inlineStr">
        <is>
          <t>river tubing</t>
        </is>
      </c>
      <c r="B17110" t="inlineStr">
        <is>
          <t>What to bring on a river tubing trip</t>
        </is>
      </c>
      <c r="C17110"/>
      <c r="D17110"/>
      <c r="E17110" t="inlineStr">
        <is>
          <t>https://www.youtube.com/results?search_query=What+to+bring+on+a+river+tubing+trip&amp;sp=EgQgAXAB</t>
        </is>
      </c>
    </row>
    <row r="17111" ht="25.5" customHeight="1">
      <c r="A17111" t="inlineStr">
        <is>
          <t>river tubing</t>
        </is>
      </c>
      <c r="B17111" t="inlineStr">
        <is>
          <t>How to choose the right tube for river tubing</t>
        </is>
      </c>
      <c r="C17111"/>
      <c r="D17111"/>
      <c r="E17111" t="inlineStr">
        <is>
          <t>https://www.youtube.com/results?search_query=How+to+choose+the+right+tube+for+river+tubing&amp;sp=EgQgAXAB</t>
        </is>
      </c>
    </row>
    <row r="17112" ht="25.5" customHeight="1">
      <c r="A17112" t="inlineStr">
        <is>
          <t>river tubing</t>
        </is>
      </c>
      <c r="B17112" t="inlineStr">
        <is>
          <t>Survival skills while river tubing</t>
        </is>
      </c>
      <c r="C17112"/>
      <c r="D17112"/>
      <c r="E17112" t="inlineStr">
        <is>
          <t>https://www.youtube.com/results?search_query=Survival+skills+while+river+tubing&amp;sp=EgQgAXAB</t>
        </is>
      </c>
    </row>
    <row r="17113" ht="25.5" customHeight="1">
      <c r="A17113" t="inlineStr">
        <is>
          <t>river tubing</t>
        </is>
      </c>
      <c r="B17113" t="inlineStr">
        <is>
          <t>River tubing adventure vlogs</t>
        </is>
      </c>
      <c r="C17113"/>
      <c r="D17113"/>
      <c r="E17113" t="inlineStr">
        <is>
          <t>https://www.youtube.com/results?search_query=River+tubing+adventure+vlogs&amp;sp=EgQgAXAB</t>
        </is>
      </c>
    </row>
  </sheetData>
</worksheet>
</file>

<file path=xl/worksheets/sheet13.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 min="3" max="3" width="19" customWidth="1"/>
  </cols>
  <sheetData>
    <row r="1" ht="13" customHeight="1">
      <c r="A1" s="1" t="inlineStr">
        <is>
          <t>Channel</t>
        </is>
      </c>
      <c r="B1" s="1" t="inlineStr">
        <is>
          <t>Type</t>
        </is>
      </c>
      <c r="C1" s="1" t="inlineStr">
        <is>
          <t>Diverse Y | N</t>
        </is>
      </c>
    </row>
    <row r="2" ht="25.5" customHeight="1">
      <c r="A2" s="2" t="str">
        <f>=HYPERLINK("https://www.youtube.com/playlist?list=PLCQCtoOJpI_Dg1iO9xS2u24_2FtbyxCo2", "https://www.youtube.com/playlist?list=PLCQCtoOJpI_Dg1iO9xS2u24_2FtbyxCo2")</f>
        <v>https://www.youtube.com/playlist?list=PLCQCtoOJpI_Dg1iO9xS2u24_2FtbyxCo2</v>
      </c>
      <c r="B2" t="inlineStr">
        <is>
          <t>90s MTV</t>
        </is>
      </c>
      <c r="C2"/>
    </row>
    <row r="3" ht="25.5" customHeight="1">
      <c r="A3" s="2" t="str">
        <f>=HYPERLINK("https://www.youtube.com/playlist?list=PLCQCtoOJpI_A5oktQImEdDBJ50BqHXujj", "https://www.youtube.com/playlist?list=PLCQCtoOJpI_A5oktQImEdDBJ50BqHXujj")</f>
        <v>https://www.youtube.com/playlist?list=PLCQCtoOJpI_A5oktQImEdDBJ50BqHXujj</v>
      </c>
      <c r="B3" t="inlineStr">
        <is>
          <t>2000s MTV</t>
        </is>
      </c>
      <c r="C3"/>
    </row>
    <row r="4" ht="25.5" customHeight="1">
      <c r="A4" s="2" t="str">
        <f>=HYPERLINK("https://www.youtube.com/playlist?list=PL2HEDIx6Li8jqhOAi7wQb18wXQ3oeLAO8", "https://www.youtube.com/playlist?list=PL2HEDIx6Li8jqhOAi7wQb18wXQ3oeLAO8")</f>
        <v>https://www.youtube.com/playlist?list=PL2HEDIx6Li8jqhOAi7wQb18wXQ3oeLAO8</v>
      </c>
      <c r="B4" t="inlineStr">
        <is>
          <t>pop music videos 2023</t>
        </is>
      </c>
      <c r="C4"/>
    </row>
    <row r="5" ht="25.5" customHeight="1">
      <c r="A5" s="2" t="str">
        <f>=HYPERLINK("https://www.youtube.com/playlist?list=PLaIFnf2YwZFraNQyLksjTHUThY50zjg07", "https://www.youtube.com/playlist?list=PLaIFnf2YwZFraNQyLksjTHUThY50zjg07")</f>
        <v>https://www.youtube.com/playlist?list=PLaIFnf2YwZFraNQyLksjTHUThY50zjg07</v>
      </c>
      <c r="B5"/>
      <c r="C5"/>
    </row>
    <row r="6" ht="25.5" customHeight="1">
      <c r="A6" s="2" t="str">
        <f>=HYPERLINK("https://www.youtube.com/playlist?list=PL4qpOopTabCeOp0FP1hmBQujUbJqFlh2l", "https://www.youtube.com/playlist?list=PL4qpOopTabCeOp0FP1hmBQujUbJqFlh2l")</f>
        <v>https://www.youtube.com/playlist?list=PL4qpOopTabCeOp0FP1hmBQujUbJqFlh2l</v>
      </c>
      <c r="B6" t="inlineStr">
        <is>
          <t>CyberPunk Animation Loop</t>
        </is>
      </c>
      <c r="C6"/>
    </row>
    <row r="7" ht="25.5" customHeight="1">
      <c r="A7" s="2" t="str">
        <f>=HYPERLINK("https://youtube.com/playlist?list=PLCQSHH1d7fL04z6wNRhuA72MwzHoMPDWS&amp;si=APnvKsHYcMkmZThU", "https://youtube.com/playlist?list=PLCQSHH1d7fL04z6wNRhuA72MwzHoMPDWS&amp;si=APnvKsHYcMkmZThU")</f>
        <v>https://youtube.com/playlist?list=PLCQSHH1d7fL04z6wNRhuA72MwzHoMPDWS&amp;si=APnvKsHYcMkmZThU</v>
      </c>
      <c r="B7" t="inlineStr">
        <is>
          <t>zombie movies</t>
        </is>
      </c>
      <c r="C7"/>
    </row>
    <row r="8" ht="25.5" customHeight="1">
      <c r="A8" s="2" t="str">
        <f>=HYPERLINK("https://www.youtube.com/playlist?list=PLPJlGbBaoz-lko0M8LBZRYR-DvqKGB2dh", "https://www.youtube.com/playlist?list=PLPJlGbBaoz-lko0M8LBZRYR-DvqKGB2dh")</f>
        <v>https://www.youtube.com/playlist?list=PLPJlGbBaoz-lko0M8LBZRYR-DvqKGB2dh</v>
      </c>
      <c r="B8" t="inlineStr">
        <is>
          <t>abstract</t>
        </is>
      </c>
      <c r="C8"/>
    </row>
    <row r="9" ht="25.5" customHeight="1">
      <c r="A9" s="2" t="str">
        <f>=HYPERLINK("https://www.youtube.com/playlist?list=PLTZGn4HepnHcTFfdelxQPUetH23pfqITh", "https://www.youtube.com/playlist?list=PLTZGn4HepnHcTFfdelxQPUetH23pfqITh")</f>
        <v>https://www.youtube.com/playlist?list=PLTZGn4HepnHcTFfdelxQPUetH23pfqITh</v>
      </c>
      <c r="B9" t="inlineStr">
        <is>
          <t>Calarts 2023 short films</t>
        </is>
      </c>
      <c r="C9"/>
    </row>
    <row r="10" ht="25.5" customHeight="1">
      <c r="A10" s="2" t="str">
        <f>=HYPERLINK("https://www.youtube.com/playlist?list=PL1lT7OF9iYNuGaFXzwVBuTYyp8J4UtH6E", "https://www.youtube.com/playlist?list=PL1lT7OF9iYNuGaFXzwVBuTYyp8J4UtH6E")</f>
        <v>https://www.youtube.com/playlist?list=PL1lT7OF9iYNuGaFXzwVBuTYyp8J4UtH6E</v>
      </c>
      <c r="B10" t="inlineStr">
        <is>
          <t>Calarts 2022 short films</t>
        </is>
      </c>
      <c r="C10"/>
    </row>
    <row r="11" ht="25.5" customHeight="1">
      <c r="A11" s="2" t="str">
        <f>=HYPERLINK("https://www.youtube.com/playlist?list=PL1lT7OF9iYNsIMAb8HQDXrovwFaevMUIf", "https://www.youtube.com/playlist?list=PL1lT7OF9iYNsIMAb8HQDXrovwFaevMUIf")</f>
        <v>https://www.youtube.com/playlist?list=PL1lT7OF9iYNsIMAb8HQDXrovwFaevMUIf</v>
      </c>
      <c r="B11" t="inlineStr">
        <is>
          <t>Calarts 2021 short films</t>
        </is>
      </c>
      <c r="C11"/>
    </row>
    <row r="12" ht="25.5" customHeight="1">
      <c r="A12" s="2" t="str">
        <f>=HYPERLINK("https://www.youtube.com/playlist?list=PLkaz7cuPLlzNG-9lWUBISC7yJmoEoF3eJ", "https://www.youtube.com/playlist?list=PLkaz7cuPLlzNG-9lWUBISC7yJmoEoF3eJ")</f>
        <v>https://www.youtube.com/playlist?list=PLkaz7cuPLlzNG-9lWUBISC7yJmoEoF3eJ</v>
      </c>
      <c r="B12" t="inlineStr">
        <is>
          <t>SVA short films playlist</t>
        </is>
      </c>
      <c r="C12"/>
    </row>
    <row r="13" ht="25.5" customHeight="1">
      <c r="A13" s="2" t="str">
        <f>=HYPERLINK("https://www.youtube.com/playlist?list=PLlbkyhAZrBl-XJQudaCfoMsGy_Jjau6HE", "https://www.youtube.com/playlist?list=PLlbkyhAZrBl-XJQudaCfoMsGy_Jjau6HE")</f>
        <v>https://www.youtube.com/playlist?list=PLlbkyhAZrBl-XJQudaCfoMsGy_Jjau6HE</v>
      </c>
      <c r="B13" t="inlineStr">
        <is>
          <t>Pixar short film playlist</t>
        </is>
      </c>
      <c r="C13"/>
    </row>
    <row r="14" ht="25.5" customHeight="1">
      <c r="A14" s="2" t="str">
        <f>=HYPERLINK("https://www.youtube.com/playlist?list=PLLJ9Tcw13xuQYZLse3wVXInGSHk28haVd", "https://www.youtube.com/playlist?list=PLLJ9Tcw13xuQYZLse3wVXInGSHk28haVd")</f>
        <v>https://www.youtube.com/playlist?list=PLLJ9Tcw13xuQYZLse3wVXInGSHk28haVd</v>
      </c>
      <c r="B14" t="inlineStr">
        <is>
          <t>Animated short film playlist</t>
        </is>
      </c>
      <c r="C14"/>
    </row>
    <row r="15" ht="25.5" customHeight="1">
      <c r="A15" s="2" t="str">
        <f>=HYPERLINK("https://www.youtube.com/playlist?list=PL9CzHCsd3Ulmz7XdtABLdzWhuaZclVpDG", "https://www.youtube.com/playlist?list=PL9CzHCsd3Ulmz7XdtABLdzWhuaZclVpDG")</f>
        <v>https://www.youtube.com/playlist?list=PL9CzHCsd3Ulmz7XdtABLdzWhuaZclVpDG</v>
      </c>
      <c r="B15" t="inlineStr">
        <is>
          <t>BYU animated short films</t>
        </is>
      </c>
      <c r="C15"/>
    </row>
    <row r="16" ht="25.5" customHeight="1">
      <c r="A16" s="2" t="str">
        <f>=HYPERLINK("https://www.youtube.com/playlist?list=PLY8F-TT0c_oN9SJVvVD7rl5STwHC7ndR7", "https://www.youtube.com/playlist?list=PLY8F-TT0c_oN9SJVvVD7rl5STwHC7ndR7")</f>
        <v>https://www.youtube.com/playlist?list=PLY8F-TT0c_oN9SJVvVD7rl5STwHC7ndR7</v>
      </c>
      <c r="B16" t="inlineStr">
        <is>
          <t>BYU animated short films</t>
        </is>
      </c>
      <c r="C16"/>
    </row>
    <row r="17" ht="25.5" customHeight="1">
      <c r="A17" s="2" t="str">
        <f>=HYPERLINK("https://www.youtube.com/playlist?list=PL88D33D34A498DFE2", "https://www.youtube.com/playlist?list=PL88D33D34A498DFE2")</f>
        <v>https://www.youtube.com/playlist?list=PL88D33D34A498DFE2</v>
      </c>
      <c r="B17" t="inlineStr">
        <is>
          <t>3D animated short films</t>
        </is>
      </c>
      <c r="C17"/>
    </row>
    <row r="18" ht="25.5" customHeight="1">
      <c r="A18" s="2" t="str">
        <f>=HYPERLINK("https://www.youtube.com/playlist?list=PL0A42C164824B74F9", "https://www.youtube.com/playlist?list=PL0A42C164824B74F9")</f>
        <v>https://www.youtube.com/playlist?list=PL0A42C164824B74F9</v>
      </c>
      <c r="B18" t="inlineStr">
        <is>
          <t>Twenty one pilots official music videos</t>
        </is>
      </c>
      <c r="C18"/>
    </row>
    <row r="19" ht="25.5" customHeight="1">
      <c r="A19" s="2" t="str">
        <f>=HYPERLINK("https://www.youtube.com/playlist?list=PLYbgbIXBJHRhrHgjGls97g6t3PtPJU7MN", "https://www.youtube.com/playlist?list=PLYbgbIXBJHRhrHgjGls97g6t3PtPJU7MN")</f>
        <v>https://www.youtube.com/playlist?list=PLYbgbIXBJHRhrHgjGls97g6t3PtPJU7MN</v>
      </c>
      <c r="B19" t="inlineStr">
        <is>
          <t>Taylor Swift official music videos</t>
        </is>
      </c>
      <c r="C19"/>
    </row>
    <row r="20" ht="25.5" customHeight="1">
      <c r="A20" s="2" t="str">
        <f>=HYPERLINK("https://www.youtube.com/playlist?list=PLNjIr3ro3NNcR4fst-hZbBzEQ1TCwdJj6", "https://www.youtube.com/playlist?list=PLNjIr3ro3NNcR4fst-hZbBzEQ1TCwdJj6")</f>
        <v>https://www.youtube.com/playlist?list=PLNjIr3ro3NNcR4fst-hZbBzEQ1TCwdJj6</v>
      </c>
      <c r="B20" t="inlineStr">
        <is>
          <t>Bollywood playlist</t>
        </is>
      </c>
      <c r="C20"/>
    </row>
    <row r="21" ht="25.5" customHeight="1">
      <c r="A21" s="2" t="str">
        <f>=HYPERLINK("https://www.youtube.com/playlist?list=PLkVod-IdyuHRSXFeivAQYV82R4wEH76hv", "https://www.youtube.com/playlist?list=PLkVod-IdyuHRSXFeivAQYV82R4wEH76hv")</f>
        <v>https://www.youtube.com/playlist?list=PLkVod-IdyuHRSXFeivAQYV82R4wEH76hv</v>
      </c>
      <c r="B21" t="inlineStr">
        <is>
          <t>Animated short films playlist</t>
        </is>
      </c>
      <c r="C21"/>
    </row>
    <row r="22" ht="25.5" customHeight="1">
      <c r="A22" s="2" t="str">
        <f>=HYPERLINK("https://www.youtube.com/playlist?list=PLMC9KNkIncKtGvr2kFRuXBVmBev6cAJ2u", "https://www.youtube.com/playlist?list=PLMC9KNkIncKtGvr2kFRuXBVmBev6cAJ2u")</f>
        <v>https://www.youtube.com/playlist?list=PLMC9KNkIncKtGvr2kFRuXBVmBev6cAJ2u</v>
      </c>
      <c r="B22" t="inlineStr">
        <is>
          <t>Best Pop Music Videos</t>
        </is>
      </c>
      <c r="C22"/>
    </row>
    <row r="23" ht="25.5" customHeight="1">
      <c r="A23" s="2" t="str">
        <f>=HYPERLINK("https://www.youtube.com/playlist?list=PLYuz75ZV-NPCBDuvRlDI-qNvTV8xuyonj", "https://www.youtube.com/playlist?list=PLYuz75ZV-NPCBDuvRlDI-qNvTV8xuyonj")</f>
        <v>https://www.youtube.com/playlist?list=PLYuz75ZV-NPCBDuvRlDI-qNvTV8xuyonj</v>
      </c>
      <c r="B23" t="inlineStr">
        <is>
          <t>Childish Gambino music videos</t>
        </is>
      </c>
      <c r="C23"/>
    </row>
    <row r="24" ht="25.5" customHeight="1">
      <c r="A24" s="2" t="str">
        <f>=HYPERLINK("https://www.youtube.com/playlist?list=PLGfuzA9DIZHFKZ5WaqbSO9Me9mhcbIw8Y", "https://www.youtube.com/playlist?list=PLGfuzA9DIZHFKZ5WaqbSO9Me9mhcbIw8Y")</f>
        <v>https://www.youtube.com/playlist?list=PLGfuzA9DIZHFKZ5WaqbSO9Me9mhcbIw8Y</v>
      </c>
      <c r="B24" t="inlineStr">
        <is>
          <t>World of Warcraft cinematics</t>
        </is>
      </c>
      <c r="C24"/>
    </row>
    <row r="25" ht="25.5" customHeight="1">
      <c r="A25" s="2" t="str">
        <f>=HYPERLINK("https://www.youtube.com/playlist?list=PL83DDC2327BEB616D", "https://www.youtube.com/playlist?list=PL83DDC2327BEB616D")</f>
        <v>https://www.youtube.com/playlist?list=PL83DDC2327BEB616D</v>
      </c>
      <c r="B25" t="inlineStr">
        <is>
          <t>Key and Peele Playlist</t>
        </is>
      </c>
      <c r="C25"/>
    </row>
    <row r="26" ht="25.5" customHeight="1">
      <c r="A26" s="2" t="str">
        <f>=HYPERLINK("https://www.youtube.com/playlist?list=PLj8bXzTsBOZ_BeFypZWoI_EozoFNVFEzp", "https://www.youtube.com/playlist?list=PLj8bXzTsBOZ_BeFypZWoI_EozoFNVFEzp")</f>
        <v>https://www.youtube.com/playlist?list=PLj8bXzTsBOZ_BeFypZWoI_EozoFNVFEzp</v>
      </c>
      <c r="B26" t="inlineStr">
        <is>
          <t>Award winning short films</t>
        </is>
      </c>
      <c r="C26"/>
    </row>
    <row r="27" ht="25.5" customHeight="1">
      <c r="A27" s="2" t="str">
        <f>=HYPERLINK("https://www.youtube.com/playlist?list=PL7IGBkaIQiG-SJUf1ownEQXlbv-S8s-Nw", "https://www.youtube.com/playlist?list=PL7IGBkaIQiG-SJUf1ownEQXlbv-S8s-Nw")</f>
        <v>https://www.youtube.com/playlist?list=PL7IGBkaIQiG-SJUf1ownEQXlbv-S8s-Nw</v>
      </c>
      <c r="B27" t="inlineStr">
        <is>
          <t>Gobelins 2023 short films</t>
        </is>
      </c>
      <c r="C27"/>
    </row>
    <row r="28" ht="25.5" customHeight="1">
      <c r="A28" s="2" t="str">
        <f>=HYPERLINK("https://www.youtube.com/playlist?list=PL7IGBkaIQiG-BghI16yBz5FJBrPSdKPDE", "https://www.youtube.com/playlist?list=PL7IGBkaIQiG-BghI16yBz5FJBrPSdKPDE")</f>
        <v>https://www.youtube.com/playlist?list=PL7IGBkaIQiG-BghI16yBz5FJBrPSdKPDE</v>
      </c>
      <c r="B28" t="inlineStr">
        <is>
          <t>Gobelins 2022 short films</t>
        </is>
      </c>
      <c r="C28"/>
    </row>
    <row r="29" ht="25.5" customHeight="1">
      <c r="A29" s="2" t="str">
        <f>=HYPERLINK("https://www.youtube.com/playlist?list=PL7IGBkaIQiG8vpSlI_cDV1DhV3xV9snDE", "https://www.youtube.com/playlist?list=PL7IGBkaIQiG8vpSlI_cDV1DhV3xV9snDE")</f>
        <v>https://www.youtube.com/playlist?list=PL7IGBkaIQiG8vpSlI_cDV1DhV3xV9snDE</v>
      </c>
      <c r="B29" t="inlineStr">
        <is>
          <t>Gobelins 2021 short films</t>
        </is>
      </c>
      <c r="C29"/>
    </row>
    <row r="30" ht="25.5" customHeight="1">
      <c r="A30" s="2" t="str">
        <f>=HYPERLINK("https://www.youtube.com/playlist?list=PL7IGBkaIQiG_idwWdUvtm9988-bBdI69B", "https://www.youtube.com/playlist?list=PL7IGBkaIQiG_idwWdUvtm9988-bBdI69B")</f>
        <v>https://www.youtube.com/playlist?list=PL7IGBkaIQiG_idwWdUvtm9988-bBdI69B</v>
      </c>
      <c r="B30" t="inlineStr">
        <is>
          <t>Gobelins 2020 short films</t>
        </is>
      </c>
      <c r="C30"/>
    </row>
    <row r="31" ht="25.5" customHeight="1">
      <c r="A31" s="2" t="str">
        <f>=HYPERLINK("https://www.youtube.com/playlist?list=PL7IGBkaIQiG-D6vLGHYZkeBKORzilZ1Lj", "https://www.youtube.com/playlist?list=PL7IGBkaIQiG-D6vLGHYZkeBKORzilZ1Lj")</f>
        <v>https://www.youtube.com/playlist?list=PL7IGBkaIQiG-D6vLGHYZkeBKORzilZ1Lj</v>
      </c>
      <c r="B31" t="inlineStr">
        <is>
          <t>Gobelins 2019 short films</t>
        </is>
      </c>
      <c r="C31"/>
    </row>
    <row r="32" ht="25.5" customHeight="1">
      <c r="A32" s="2" t="str">
        <f>=HYPERLINK("https://www.youtube.com/playlist?list=PLK2zhq9oy0K6rjySCH1nARTssbv8m2Kfm", "https://www.youtube.com/playlist?list=PLK2zhq9oy0K6rjySCH1nARTssbv8m2Kfm")</f>
        <v>https://www.youtube.com/playlist?list=PLK2zhq9oy0K6rjySCH1nARTssbv8m2Kfm</v>
      </c>
      <c r="B32" t="inlineStr">
        <is>
          <t>The Weeknd official videos</t>
        </is>
      </c>
      <c r="C32"/>
    </row>
    <row r="33" ht="25.5" customHeight="1">
      <c r="A33" s="2" t="str">
        <f>=HYPERLINK("https://www.youtube.com/playlist?list=PLG7Rcw-np_6fJKgE9Lhu2gW-cq4bolc2B", "https://www.youtube.com/playlist?list=PLG7Rcw-np_6fJKgE9Lhu2gW-cq4bolc2B")</f>
        <v>https://www.youtube.com/playlist?list=PLG7Rcw-np_6fJKgE9Lhu2gW-cq4bolc2B</v>
      </c>
      <c r="B33" t="inlineStr">
        <is>
          <t>Imagine Dragons official videos</t>
        </is>
      </c>
      <c r="C33"/>
    </row>
    <row r="34" ht="25.5" customHeight="1">
      <c r="A34" s="2" t="str">
        <f>=HYPERLINK("https://www.youtube.com/playlist?list=PLA9iOvQBvAVku6TCer7bVojGprtMK2vt7", "https://www.youtube.com/playlist?list=PLA9iOvQBvAVku6TCer7bVojGprtMK2vt7")</f>
        <v>https://www.youtube.com/playlist?list=PLA9iOvQBvAVku6TCer7bVojGprtMK2vt7</v>
      </c>
      <c r="B34" t="inlineStr">
        <is>
          <t>Ariana Grande official videos</t>
        </is>
      </c>
      <c r="C34"/>
    </row>
    <row r="35" ht="25.5" customHeight="1">
      <c r="A35" s="2" t="str">
        <f>=HYPERLINK("https://www.youtube.com/playlist?list=PLrZOPrth3tHPYt-dRZjRZCNJWjOdnjV88", "https://www.youtube.com/playlist?list=PLrZOPrth3tHPYt-dRZjRZCNJWjOdnjV88")</f>
        <v>https://www.youtube.com/playlist?list=PLrZOPrth3tHPYt-dRZjRZCNJWjOdnjV88</v>
      </c>
      <c r="B35" t="inlineStr">
        <is>
          <t>Post Malone official videos</t>
        </is>
      </c>
      <c r="C35"/>
    </row>
    <row r="36" ht="25.5" customHeight="1">
      <c r="A36" s="2" t="str">
        <f>=HYPERLINK("https://www.youtube.com/playlist?list=PL0SZW_UHaVRRABVSO5ZVYiw2AYho7H7yG", "https://www.youtube.com/playlist?list=PL0SZW_UHaVRRABVSO5ZVYiw2AYho7H7yG")</f>
        <v>https://www.youtube.com/playlist?list=PL0SZW_UHaVRRABVSO5ZVYiw2AYho7H7yG</v>
      </c>
      <c r="B36" t="inlineStr">
        <is>
          <t>Tom Rosenthal official videos</t>
        </is>
      </c>
      <c r="C36"/>
    </row>
    <row r="37" ht="25.5" customHeight="1">
      <c r="A37" s="2" t="str">
        <f>=HYPERLINK("https://www.youtube.com/playlist?list=PLGDu7sAVejJ8HdbEjYbYWtzYszUr-fyPV", "https://www.youtube.com/playlist?list=PLGDu7sAVejJ8HdbEjYbYWtzYszUr-fyPV")</f>
        <v>https://www.youtube.com/playlist?list=PLGDu7sAVejJ8HdbEjYbYWtzYszUr-fyPV</v>
      </c>
      <c r="B37" t="inlineStr">
        <is>
          <t>BTS official videos</t>
        </is>
      </c>
      <c r="C37"/>
    </row>
    <row r="38" ht="25.5" customHeight="1">
      <c r="A38" s="2" t="str">
        <f>=HYPERLINK("https://www.youtube.com/playlist?list=PL47C9B2BCC093E161", "https://www.youtube.com/playlist?list=PL47C9B2BCC093E161")</f>
        <v>https://www.youtube.com/playlist?list=PL47C9B2BCC093E161</v>
      </c>
      <c r="B38" t="inlineStr">
        <is>
          <t>EXO official videos</t>
        </is>
      </c>
      <c r="C38"/>
    </row>
    <row r="39" ht="25.5" customHeight="1">
      <c r="A39" s="2" t="str">
        <f>=HYPERLINK("https://www.youtube.com/playlist?list=PLNF8K9Ddz0kKfujG6blfAxngYh_C66C_q", "https://www.youtube.com/playlist?list=PLNF8K9Ddz0kKfujG6blfAxngYh_C66C_q")</f>
        <v>https://www.youtube.com/playlist?list=PLNF8K9Ddz0kKfujG6blfAxngYh_C66C_q</v>
      </c>
      <c r="B39" t="inlineStr">
        <is>
          <t>Blackpink official videos</t>
        </is>
      </c>
      <c r="C39"/>
    </row>
    <row r="40" ht="25.5" customHeight="1">
      <c r="A40" s="2" t="str">
        <f>=HYPERLINK("https://www.youtube.com/playlist?list=PLQwaMZCS6vkg8_RFCYU1SkuHKx776Ou8a", "https://www.youtube.com/playlist?list=PLQwaMZCS6vkg8_RFCYU1SkuHKx776Ou8a")</f>
        <v>https://www.youtube.com/playlist?list=PLQwaMZCS6vkg8_RFCYU1SkuHKx776Ou8a</v>
      </c>
      <c r="B40" t="inlineStr">
        <is>
          <t>Superjunior official videos</t>
        </is>
      </c>
      <c r="C40"/>
    </row>
    <row r="41" ht="25.5" customHeight="1">
      <c r="A41" s="2" t="str">
        <f>=HYPERLINK("https://www.youtube.com/playlist?list=PLrgPn8bLRCbCd6ExqKQBij2IyxKpgu10W", "https://www.youtube.com/playlist?list=PLrgPn8bLRCbCd6ExqKQBij2IyxKpgu10W")</f>
        <v>https://www.youtube.com/playlist?list=PLrgPn8bLRCbCd6ExqKQBij2IyxKpgu10W</v>
      </c>
      <c r="B41" t="inlineStr">
        <is>
          <t>Shortfilms like Love, Death, Robots</t>
        </is>
      </c>
      <c r="C41"/>
    </row>
    <row r="42" ht="25.5" customHeight="1">
      <c r="A42" s="2" t="str">
        <f>=HYPERLINK("https://www.youtube.com/playlist?list=PLjGpwNulULARkY_y6U_I7B5sVyfol_dOn", "https://www.youtube.com/playlist?list=PLjGpwNulULARkY_y6U_I7B5sVyfol_dOn")</f>
        <v>https://www.youtube.com/playlist?list=PLjGpwNulULARkY_y6U_I7B5sVyfol_dOn</v>
      </c>
      <c r="B42" t="inlineStr">
        <is>
          <t>Trees</t>
        </is>
      </c>
      <c r="C42"/>
    </row>
    <row r="43" ht="25.5" customHeight="1">
      <c r="A43" s="2" t="str">
        <f>=HYPERLINK("https://www.youtube.com/playlist?list=PLAu3P9FJRgbWjdkGHGytluOP4ReYUniHI", "https://www.youtube.com/playlist?list=PLAu3P9FJRgbWjdkGHGytluOP4ReYUniHI")</f>
        <v>https://www.youtube.com/playlist?list=PLAu3P9FJRgbWjdkGHGytluOP4ReYUniHI</v>
      </c>
      <c r="B43" t="inlineStr">
        <is>
          <t>Trees</t>
        </is>
      </c>
      <c r="C43"/>
    </row>
    <row r="44" ht="25.5" customHeight="1">
      <c r="A44" s="2" t="str">
        <f>=HYPERLINK("https://www.youtube.com/playlist?list=PLifqDQy3z1y3vv9slmqhXneSWHWzC0JuV", "https://www.youtube.com/playlist?list=PLifqDQy3z1y3vv9slmqhXneSWHWzC0JuV")</f>
        <v>https://www.youtube.com/playlist?list=PLifqDQy3z1y3vv9slmqhXneSWHWzC0JuV</v>
      </c>
      <c r="B44" t="inlineStr">
        <is>
          <t>Trees</t>
        </is>
      </c>
      <c r="C44"/>
    </row>
    <row r="45" ht="25.5" customHeight="1">
      <c r="A45" s="2" t="str">
        <f>=HYPERLINK("https://www.youtube.com/playlist?list=PL6icaH5xf_lDVldzND82nwLsbjwjx54p9", "https://www.youtube.com/playlist?list=PL6icaH5xf_lDVldzND82nwLsbjwjx54p9")</f>
        <v>https://www.youtube.com/playlist?list=PL6icaH5xf_lDVldzND82nwLsbjwjx54p9</v>
      </c>
      <c r="B45" t="inlineStr">
        <is>
          <t>Unicorns</t>
        </is>
      </c>
      <c r="C45"/>
    </row>
    <row r="46" ht="25.5" customHeight="1">
      <c r="A46" s="2" t="str">
        <f>=HYPERLINK("https://www.youtube.com/playlist?list=PLUnS6VWqJBabkWKjO4MXgqawyC-FqeiPB", "https://www.youtube.com/playlist?list=PLUnS6VWqJBabkWKjO4MXgqawyC-FqeiPB")</f>
        <v>https://www.youtube.com/playlist?list=PLUnS6VWqJBabkWKjO4MXgqawyC-FqeiPB</v>
      </c>
      <c r="B46" t="inlineStr">
        <is>
          <t>Unicorns (my little pony)</t>
        </is>
      </c>
      <c r="C46"/>
    </row>
    <row r="47" ht="25.5" customHeight="1">
      <c r="A47" s="2" t="str">
        <f>=HYPERLINK("https://www.youtube.com/playlist?list=PLxtd_lkVufhO3BBuoA2sWNgC-Lfmb1hRK", "https://www.youtube.com/playlist?list=PLxtd_lkVufhO3BBuoA2sWNgC-Lfmb1hRK")</f>
        <v>https://www.youtube.com/playlist?list=PLxtd_lkVufhO3BBuoA2sWNgC-Lfmb1hRK</v>
      </c>
      <c r="B47" t="inlineStr">
        <is>
          <t>Unicorns</t>
        </is>
      </c>
      <c r="C47"/>
    </row>
    <row r="48" ht="25.5" customHeight="1">
      <c r="A48" s="2" t="str">
        <f>=HYPERLINK("https://www.youtube.com/playlist?list=PLD-MszX4s7_tegemkvCcP_SjmIsv7ogTH", "https://www.youtube.com/playlist?list=PLD-MszX4s7_tegemkvCcP_SjmIsv7ogTH")</f>
        <v>https://www.youtube.com/playlist?list=PLD-MszX4s7_tegemkvCcP_SjmIsv7ogTH</v>
      </c>
      <c r="B48" t="inlineStr">
        <is>
          <t>fog</t>
        </is>
      </c>
      <c r="C48"/>
    </row>
    <row r="49" ht="25.5" customHeight="1">
      <c r="A49" s="2" t="str">
        <f>=HYPERLINK("https://www.youtube.com/watch?v=YGFkitvR_-g&amp;list=PLpweC5-ByZYP9zSr-KSbxhfEhBqpipSbc", "https://www.youtube.com/watch?v=YGFkitvR_-g&amp;list=PLpweC5-ByZYP9zSr-KSbxhfEhBqpipSbc")</f>
        <v>https://www.youtube.com/watch?v=YGFkitvR_-g&amp;list=PLpweC5-ByZYP9zSr-KSbxhfEhBqpipSbc</v>
      </c>
      <c r="B49" t="inlineStr">
        <is>
          <t>Octopus</t>
        </is>
      </c>
      <c r="C49"/>
    </row>
    <row r="50" ht="25.5" customHeight="1">
      <c r="A50" s="2" t="str">
        <f>=HYPERLINK("https://www.youtube.com/watch?v=SwqeS4H7Jvk&amp;list=PLq_DVMr7CmlJDOa_wfeYD_Fa7YpXHyz17", "https://www.youtube.com/watch?v=SwqeS4H7Jvk&amp;list=PLq_DVMr7CmlJDOa_wfeYD_Fa7YpXHyz17")</f>
        <v>https://www.youtube.com/watch?v=SwqeS4H7Jvk&amp;list=PLq_DVMr7CmlJDOa_wfeYD_Fa7YpXHyz17</v>
      </c>
      <c r="B50" t="inlineStr">
        <is>
          <t>Octopus</t>
        </is>
      </c>
      <c r="C50"/>
    </row>
    <row r="51" ht="25.5" customHeight="1">
      <c r="A51" s="2" t="str">
        <f>=HYPERLINK("https://www.youtube.com/watch?v=QUNlcNgZGLg&amp;list=PLRk9nnqFxr28y_mm4CRofXhiHX2HSmica", "https://www.youtube.com/watch?v=QUNlcNgZGLg&amp;list=PLRk9nnqFxr28y_mm4CRofXhiHX2HSmica")</f>
        <v>https://www.youtube.com/watch?v=QUNlcNgZGLg&amp;list=PLRk9nnqFxr28y_mm4CRofXhiHX2HSmica</v>
      </c>
      <c r="B51" t="inlineStr">
        <is>
          <t>Octopus</t>
        </is>
      </c>
      <c r="C51"/>
    </row>
    <row r="52" ht="25.5" customHeight="1">
      <c r="A52" s="2" t="str">
        <f>=HYPERLINK("https://www.youtube.com/watch?v=57XY_Z-Xs7w&amp;list=PLQ2u1gsol5NJbs3hrbc3EBsUzv8uHBXXH", "https://www.youtube.com/watch?v=57XY_Z-Xs7w&amp;list=PLQ2u1gsol5NJbs3hrbc3EBsUzv8uHBXXH")</f>
        <v>https://www.youtube.com/watch?v=57XY_Z-Xs7w&amp;list=PLQ2u1gsol5NJbs3hrbc3EBsUzv8uHBXXH</v>
      </c>
      <c r="B52" t="inlineStr">
        <is>
          <t>Octopus</t>
        </is>
      </c>
      <c r="C52"/>
    </row>
    <row r="53" ht="25.5" customHeight="1">
      <c r="A53" s="2" t="str">
        <f>=HYPERLINK("https://www.youtube.com/watch?v=DmqikqvLLLw&amp;list=PLuTGzHK1nuHpE8UycjRL8VTVAxsZ9tOxa", "https://www.youtube.com/watch?v=DmqikqvLLLw&amp;list=PLuTGzHK1nuHpE8UycjRL8VTVAxsZ9tOxa")</f>
        <v>https://www.youtube.com/watch?v=DmqikqvLLLw&amp;list=PLuTGzHK1nuHpE8UycjRL8VTVAxsZ9tOxa</v>
      </c>
      <c r="B53" t="inlineStr">
        <is>
          <t>Octopus</t>
        </is>
      </c>
      <c r="C53"/>
    </row>
    <row r="54" ht="25.5" customHeight="1">
      <c r="A54" s="2" t="str">
        <f>=HYPERLINK("https://www.youtube.com/watch?v=KHelOzdFd3Q&amp;list=PLdpsx2g-78pS0CZ-7Gw1LgcJL-4iPH4c7", "https://www.youtube.com/watch?v=KHelOzdFd3Q&amp;list=PLdpsx2g-78pS0CZ-7Gw1LgcJL-4iPH4c7")</f>
        <v>https://www.youtube.com/watch?v=KHelOzdFd3Q&amp;list=PLdpsx2g-78pS0CZ-7Gw1LgcJL-4iPH4c7</v>
      </c>
      <c r="B54" t="inlineStr">
        <is>
          <t>Whales</t>
        </is>
      </c>
      <c r="C54"/>
    </row>
    <row r="55" ht="25.5" customHeight="1">
      <c r="A55" s="2" t="str">
        <f>=HYPERLINK("https://www.youtube.com/watch?v=9zMIcOiwvxk&amp;list=PLvxs_j5q540at9BE6FhXSLbt1Ddom1v2k", "https://www.youtube.com/watch?v=9zMIcOiwvxk&amp;list=PLvxs_j5q540at9BE6FhXSLbt1Ddom1v2k")</f>
        <v>https://www.youtube.com/watch?v=9zMIcOiwvxk&amp;list=PLvxs_j5q540at9BE6FhXSLbt1Ddom1v2k</v>
      </c>
      <c r="B55" t="inlineStr">
        <is>
          <t>Whales</t>
        </is>
      </c>
      <c r="C55"/>
    </row>
    <row r="56" ht="25.5" customHeight="1">
      <c r="A56" s="2" t="str">
        <f>=HYPERLINK("https://www.youtube.com/watch?v=XE49YW8NdJo&amp;list=PL50KW6aT4UgypKSD7rNfCduIy7Wh_swGB", "https://www.youtube.com/watch?v=XE49YW8NdJo&amp;list=PL50KW6aT4UgypKSD7rNfCduIy7Wh_swGB")</f>
        <v>https://www.youtube.com/watch?v=XE49YW8NdJo&amp;list=PL50KW6aT4UgypKSD7rNfCduIy7Wh_swGB</v>
      </c>
      <c r="B56" t="inlineStr">
        <is>
          <t>Whales</t>
        </is>
      </c>
      <c r="C56"/>
    </row>
    <row r="57" ht="25.5" customHeight="1">
      <c r="A57" s="2" t="str">
        <f>=HYPERLINK("https://www.youtube.com/playlist?list=PL6CBAXPeBajkKKeuyq9-h8_x8F2heneHc", "https://www.youtube.com/playlist?list=PL6CBAXPeBajkKKeuyq9-h8_x8F2heneHc")</f>
        <v>https://www.youtube.com/playlist?list=PL6CBAXPeBajkKKeuyq9-h8_x8F2heneHc</v>
      </c>
      <c r="B57" t="inlineStr">
        <is>
          <t>goalball</t>
        </is>
      </c>
      <c r="C57"/>
    </row>
    <row r="58" ht="25.5" customHeight="1">
      <c r="A58" s="2" t="str">
        <f>=HYPERLINK("https://www.youtube.com/playlist?list=PL1YxUBRBoo8aZ90JJLvLCK4KaFMwRmvAo", "https://www.youtube.com/playlist?list=PL1YxUBRBoo8aZ90JJLvLCK4KaFMwRmvAo")</f>
        <v>https://www.youtube.com/playlist?list=PL1YxUBRBoo8aZ90JJLvLCK4KaFMwRmvAo</v>
      </c>
      <c r="B58" t="inlineStr">
        <is>
          <t>David Attenborough documentaries</t>
        </is>
      </c>
      <c r="C58"/>
    </row>
    <row r="59" ht="25.5" customHeight="1">
      <c r="A59" s="2" t="str">
        <f>=HYPERLINK("https://www.youtube.com/playlist?list=PLAGEqetsi5-T8L5gQ0JuNU5Is0y5janbf", "https://www.youtube.com/playlist?list=PLAGEqetsi5-T8L5gQ0JuNU5Is0y5janbf")</f>
        <v>https://www.youtube.com/playlist?list=PLAGEqetsi5-T8L5gQ0JuNU5Is0y5janbf</v>
      </c>
      <c r="B59" t="inlineStr">
        <is>
          <t>bbno$ official videos</t>
        </is>
      </c>
      <c r="C59"/>
    </row>
    <row r="60" ht="25.5" customHeight="1">
      <c r="A60" s="2" t="str">
        <f>=HYPERLINK("https://www.youtube.com/playlist?list=PLUdUAI8bxr7OH011u36zMh3Izwl9xgOLN", "https://www.youtube.com/playlist?list=PLUdUAI8bxr7OH011u36zMh3Izwl9xgOLN")</f>
        <v>https://www.youtube.com/playlist?list=PLUdUAI8bxr7OH011u36zMh3Izwl9xgOLN</v>
      </c>
      <c r="B60" t="inlineStr">
        <is>
          <t>Kendrick Lamar official videos</t>
        </is>
      </c>
      <c r="C60"/>
    </row>
    <row r="61" ht="25.5" customHeight="1">
      <c r="A61" s="2" t="str">
        <f>=HYPERLINK("https://www.youtube.com/playlist?list=PL9tY0BWXOZFvJvLj2l30PHBz6Jx3s0qTk", "https://www.youtube.com/playlist?list=PL9tY0BWXOZFvJvLj2l30PHBz6Jx3s0qTk")</f>
        <v>https://www.youtube.com/playlist?list=PL9tY0BWXOZFvJvLj2l30PHBz6Jx3s0qTk</v>
      </c>
      <c r="B61" t="inlineStr">
        <is>
          <t>A$AP rocky official videos</t>
        </is>
      </c>
      <c r="C61"/>
    </row>
    <row r="62" ht="25.5" customHeight="1">
      <c r="A62" s="2" t="str">
        <f>=HYPERLINK("https://www.youtube.com/playlist?list=PLAGEqetsi5-Q7ZLTbiWiWk0EGeBNbzlp0", "https://www.youtube.com/playlist?list=PLAGEqetsi5-Q7ZLTbiWiWk0EGeBNbzlp0")</f>
        <v>https://www.youtube.com/playlist?list=PLAGEqetsi5-Q7ZLTbiWiWk0EGeBNbzlp0</v>
      </c>
      <c r="B62" t="inlineStr">
        <is>
          <t>Tyler the creator official videos</t>
        </is>
      </c>
      <c r="C62"/>
    </row>
    <row r="63" ht="25.5" customHeight="1">
      <c r="A63" s="2" t="str">
        <f>=HYPERLINK("https://www.youtube.com/playlist?list=PL7hjnogFKtnFpNQsYa68Sgj8Z-qSfYYqR", "https://www.youtube.com/playlist?list=PL7hjnogFKtnFpNQsYa68Sgj8Z-qSfYYqR")</f>
        <v>https://www.youtube.com/playlist?list=PL7hjnogFKtnFpNQsYa68Sgj8Z-qSfYYqR</v>
      </c>
      <c r="B63" t="inlineStr">
        <is>
          <t>Fujii Kaze official videos</t>
        </is>
      </c>
      <c r="C63"/>
    </row>
    <row r="64" ht="25.5" customHeight="1">
      <c r="A64" s="2" t="str">
        <f>=HYPERLINK("https://www.youtube.com/playlist?list=PL90BFFE942C82D103", "https://www.youtube.com/playlist?list=PL90BFFE942C82D103")</f>
        <v>https://www.youtube.com/playlist?list=PL90BFFE942C82D103</v>
      </c>
      <c r="B64" t="inlineStr">
        <is>
          <t>Mac miller official videos</t>
        </is>
      </c>
      <c r="C64"/>
    </row>
    <row r="65" ht="25.5" customHeight="1">
      <c r="A65" s="2" t="str">
        <f>=HYPERLINK("https://www.youtube.com/playlist?list=PLaGNXpUYDxPonhax4yvl5gQBSmbgPagor", "https://www.youtube.com/playlist?list=PLaGNXpUYDxPonhax4yvl5gQBSmbgPagor")</f>
        <v>https://www.youtube.com/playlist?list=PLaGNXpUYDxPonhax4yvl5gQBSmbgPagor</v>
      </c>
      <c r="B65" t="inlineStr">
        <is>
          <t>Juice WRLD official videos</t>
        </is>
      </c>
      <c r="C65"/>
    </row>
    <row r="66" ht="25.5" customHeight="1">
      <c r="A66" s="2" t="str">
        <f>=HYPERLINK("https://www.youtube.com/playlist?list=PL9tY0BWXOZFt0-VwUfg27jXkvvMmZBwF9", "https://www.youtube.com/playlist?list=PL9tY0BWXOZFt0-VwUfg27jXkvvMmZBwF9")</f>
        <v>https://www.youtube.com/playlist?list=PL9tY0BWXOZFt0-VwUfg27jXkvvMmZBwF9</v>
      </c>
      <c r="B66" t="inlineStr">
        <is>
          <t>Drake official videos</t>
        </is>
      </c>
      <c r="C66"/>
    </row>
    <row r="67" ht="25.5" customHeight="1">
      <c r="A67" s="2" t="str">
        <f>=HYPERLINK("https://www.youtube.com/playlist?list=PLNaDy1xRJz8WuJBZatwP-bcIm1WQk5Ipa", "https://www.youtube.com/playlist?list=PLNaDy1xRJz8WuJBZatwP-bcIm1WQk5Ipa")</f>
        <v>https://www.youtube.com/playlist?list=PLNaDy1xRJz8WuJBZatwP-bcIm1WQk5Ipa</v>
      </c>
      <c r="B67" t="inlineStr">
        <is>
          <t>Bruno Mars official videos</t>
        </is>
      </c>
      <c r="C67"/>
    </row>
    <row r="68" ht="25.5" customHeight="1">
      <c r="A68" s="2" t="str">
        <f>=HYPERLINK("https://www.youtube.com/playlist?list=PLB4BE66B01E4887BB", "https://www.youtube.com/playlist?list=PLB4BE66B01E4887BB")</f>
        <v>https://www.youtube.com/playlist?list=PLB4BE66B01E4887BB</v>
      </c>
      <c r="B68" t="inlineStr">
        <is>
          <t>U2 official videos</t>
        </is>
      </c>
      <c r="C68"/>
    </row>
    <row r="69" ht="25.5" customHeight="1">
      <c r="A69" s="2" t="str">
        <f>=HYPERLINK("https://www.youtube.com/playlist?list=PL9tY0BWXOZFu6VRSE4o3kiqXtB9l2hcsF", "https://www.youtube.com/playlist?list=PL9tY0BWXOZFu6VRSE4o3kiqXtB9l2hcsF")</f>
        <v>https://www.youtube.com/playlist?list=PL9tY0BWXOZFu6VRSE4o3kiqXtB9l2hcsF</v>
      </c>
      <c r="B69" t="inlineStr">
        <is>
          <t>Beyonce Lemonade videos</t>
        </is>
      </c>
      <c r="C69"/>
    </row>
    <row r="70" ht="25.5" customHeight="1">
      <c r="A70" s="2" t="str">
        <f>=HYPERLINK("https://www.youtube.com/playlist?list=PLVK1Q9ppZiaDMqPFgCxWNJF4MbDZU0-tD", "https://www.youtube.com/playlist?list=PLVK1Q9ppZiaDMqPFgCxWNJF4MbDZU0-tD")</f>
        <v>https://www.youtube.com/playlist?list=PLVK1Q9ppZiaDMqPFgCxWNJF4MbDZU0-tD</v>
      </c>
      <c r="B70" t="inlineStr">
        <is>
          <t>Best of Corridor Digital</t>
        </is>
      </c>
      <c r="C70"/>
    </row>
    <row r="71" ht="25.5" customHeight="1">
      <c r="A71" s="2" t="str">
        <f>=HYPERLINK("https://www.youtube.com/playlist?list=PLq3Z25CbLJBZ_Z6eTa1ls6-PDtwqBcdhV", "https://www.youtube.com/playlist?list=PLq3Z25CbLJBZ_Z6eTa1ls6-PDtwqBcdhV")</f>
        <v>https://www.youtube.com/playlist?list=PLq3Z25CbLJBZ_Z6eTa1ls6-PDtwqBcdhV</v>
      </c>
      <c r="B71" t="inlineStr">
        <is>
          <t>Portugal The Man official videos</t>
        </is>
      </c>
      <c r="C71"/>
    </row>
    <row r="72" ht="25.5" customHeight="1">
      <c r="A72" s="2" t="str">
        <f>=HYPERLINK("https://www.youtube.com/playlist?list=PLmnuxSZLOauVm4vXgeGQH3TVVr-2jOxpf", "https://www.youtube.com/playlist?list=PLmnuxSZLOauVm4vXgeGQH3TVVr-2jOxpf")</f>
        <v>https://www.youtube.com/playlist?list=PLmnuxSZLOauVm4vXgeGQH3TVVr-2jOxpf</v>
      </c>
      <c r="B72" t="inlineStr">
        <is>
          <t>Sam Smith 2021 Mix Playlist</t>
        </is>
      </c>
      <c r="C72"/>
    </row>
    <row r="73" ht="25.5" customHeight="1">
      <c r="A73" s="2" t="str">
        <f>=HYPERLINK("https://www.youtube.com/playlist?list=PLsCPTY_MPoPbCftVtuvquFs9ayLDwD237", "https://www.youtube.com/playlist?list=PLsCPTY_MPoPbCftVtuvquFs9ayLDwD237")</f>
        <v>https://www.youtube.com/playlist?list=PLsCPTY_MPoPbCftVtuvquFs9ayLDwD237</v>
      </c>
      <c r="B73" t="inlineStr">
        <is>
          <t>Billie Eilish official music videos</t>
        </is>
      </c>
      <c r="C73"/>
    </row>
    <row r="74" ht="25.5" customHeight="1">
      <c r="A74" s="2" t="str">
        <f>=HYPERLINK("https://www.youtube.com/playlist?list=PLcYIUjYxFNR7506gr12OvFhzcX01VcL8T", "https://www.youtube.com/playlist?list=PLcYIUjYxFNR7506gr12OvFhzcX01VcL8T")</f>
        <v>https://www.youtube.com/playlist?list=PLcYIUjYxFNR7506gr12OvFhzcX01VcL8T</v>
      </c>
      <c r="B74" t="inlineStr">
        <is>
          <t>sky videos</t>
        </is>
      </c>
      <c r="C74"/>
    </row>
    <row r="75" ht="25.5" customHeight="1">
      <c r="A75" s="2" t="str">
        <f>=HYPERLINK("https://www.youtube.com/playlist?list=PL5svt2hmwbMrIwf_q-dmPdRKEOan5gp8e", "https://www.youtube.com/playlist?list=PL5svt2hmwbMrIwf_q-dmPdRKEOan5gp8e")</f>
        <v>https://www.youtube.com/playlist?list=PL5svt2hmwbMrIwf_q-dmPdRKEOan5gp8e</v>
      </c>
      <c r="B75" t="inlineStr">
        <is>
          <t>dragon</t>
        </is>
      </c>
      <c r="C75"/>
    </row>
    <row r="76" ht="25.5" customHeight="1">
      <c r="A76" s="2" t="str">
        <f>=HYPERLINK("https://www.youtube.com/playlist?list=PLNCK1M03YpqDiWOksukGfrHsXM_hoBxBO", "https://www.youtube.com/playlist?list=PLNCK1M03YpqDiWOksukGfrHsXM_hoBxBO")</f>
        <v>https://www.youtube.com/playlist?list=PLNCK1M03YpqDiWOksukGfrHsXM_hoBxBO</v>
      </c>
      <c r="B76" t="inlineStr">
        <is>
          <t>smoke effects</t>
        </is>
      </c>
      <c r="C76"/>
    </row>
    <row r="77" ht="25.5" customHeight="1">
      <c r="A77" s="2" t="str">
        <f>=HYPERLINK("https://www.youtube.com/watch?v=G29L1ntMrJI&amp;list=PL1TPHg7HzcUrQkYo-Nynttl8ZFvP4cRr4", "https://www.youtube.com/watch?v=G29L1ntMrJI&amp;list=PL1TPHg7HzcUrQkYo-Nynttl8ZFvP4cRr4")</f>
        <v>https://www.youtube.com/watch?v=G29L1ntMrJI&amp;list=PL1TPHg7HzcUrQkYo-Nynttl8ZFvP4cRr4</v>
      </c>
      <c r="B77" t="inlineStr">
        <is>
          <t>Woman</t>
        </is>
      </c>
      <c r="C77"/>
    </row>
    <row r="78" ht="25.5" customHeight="1">
      <c r="A78" s="2" t="str">
        <f>=HYPERLINK("https://www.youtube.com/playlist?list=PLav47HAVZMjnTFVZL-aImCQIC0uLZtNCz", "https://www.youtube.com/playlist?list=PLav47HAVZMjnTFVZL-aImCQIC0uLZtNCz")</f>
        <v>https://www.youtube.com/playlist?list=PLav47HAVZMjnTFVZL-aImCQIC0uLZtNCz</v>
      </c>
      <c r="B78" t="inlineStr">
        <is>
          <t>Blender 3D movies</t>
        </is>
      </c>
      <c r="C78"/>
    </row>
    <row r="79" ht="25.5" customHeight="1">
      <c r="A79" s="2" t="str">
        <f>=HYPERLINK("https://www.youtube.com/watch?v=JGwWNGJdvx8&amp;list=PLoj6YVKua1uJmN0GxnD7gRoASjnsS_ATD", "https://www.youtube.com/watch?v=JGwWNGJdvx8&amp;list=PLoj6YVKua1uJmN0GxnD7gRoASjnsS_ATD")</f>
        <v>https://www.youtube.com/watch?v=JGwWNGJdvx8&amp;list=PLoj6YVKua1uJmN0GxnD7gRoASjnsS_ATD</v>
      </c>
      <c r="B79" t="inlineStr">
        <is>
          <t>4k music videos</t>
        </is>
      </c>
      <c r="C79"/>
    </row>
    <row r="80" ht="25.5" customHeight="1">
      <c r="A80" s="2" t="str">
        <f>=HYPERLINK("https://www.youtube.com/watch?v=rVcTPfBxOPU&amp;list=PL_T9MO520krq5QsT1sIHdmBUNodksi8v2", "https://youtube.com/playlist?list=PL_T9MO520krq5QsT1sIHdmBUNodksi8v2&amp;si=GEWihiWDHILyyNtn")</f>
        <v>https://youtube.com/playlist?list=PL_T9MO520krq5QsT1sIHdmBUNodksi8v2&amp;si=GEWihiWDHILyyNtn</v>
      </c>
      <c r="B80" t="inlineStr">
        <is>
          <t>World Destinations</t>
        </is>
      </c>
      <c r="C80"/>
    </row>
    <row r="81" ht="25.5" customHeight="1">
      <c r="A81" s="2" t="str">
        <f>=HYPERLINK("https://youtube.com/playlist?list=PLgqcofVzLrU_5yHhJZBjHtKKUktsuOosI&amp;si=irDAThcBnbQMzqVM", "https://youtube.com/playlist?list=PLgqcofVzLrU_5yHhJZBjHtKKUktsuOosI&amp;si=irDAThcBnbQMzqVM")</f>
        <v>https://youtube.com/playlist?list=PLgqcofVzLrU_5yHhJZBjHtKKUktsuOosI&amp;si=irDAThcBnbQMzqVM</v>
      </c>
      <c r="B81" t="inlineStr">
        <is>
          <t>4k cinematic cars</t>
        </is>
      </c>
      <c r="C81"/>
    </row>
    <row r="82" ht="25.5" customHeight="1">
      <c r="A82" s="2" t="str">
        <f>=HYPERLINK("https://youtube.com/playlist?list=PL5Kqh7VSoSY2TOGtxGlYdWW6D8udASp2a&amp;si=2nxuKVSyjlkrff2g", "https://youtube.com/playlist?list=PL5Kqh7VSoSY2TOGtxGlYdWW6D8udASp2a&amp;si=2nxuKVSyjlkrff2g")</f>
        <v>https://youtube.com/playlist?list=PL5Kqh7VSoSY2TOGtxGlYdWW6D8udASp2a&amp;si=2nxuKVSyjlkrff2g</v>
      </c>
      <c r="B82" t="inlineStr">
        <is>
          <t>battle scenes from movies</t>
        </is>
      </c>
      <c r="C82"/>
    </row>
    <row r="83" ht="25.5" customHeight="1">
      <c r="A83" s="2" t="str">
        <f>=HYPERLINK("https://youtube.com/playlist?list=PLU9il4c3BBUWex2zhOcs0h5KGBJCXGFRg&amp;si=puvyqtDs1EastxL2", "https://youtube.com/playlist?list=PLU9il4c3BBUWex2zhOcs0h5KGBJCXGFRg&amp;si=puvyqtDs1EastxL2")</f>
        <v>https://youtube.com/playlist?list=PLU9il4c3BBUWex2zhOcs0h5KGBJCXGFRg&amp;si=puvyqtDs1EastxL2</v>
      </c>
      <c r="B83" t="inlineStr">
        <is>
          <t>Animals</t>
        </is>
      </c>
      <c r="C83"/>
    </row>
    <row r="84" ht="25.5" customHeight="1">
      <c r="A84" s="2" t="str">
        <f>=HYPERLINK("https://youtube.com/playlist?list=PLHmxYNovU2L-k1kZvGVNeXri-vJ9dsqbe&amp;si=_Ded-O65qJMgPXJS", "https://youtube.com/playlist?list=PLHmxYNovU2L-k1kZvGVNeXri-vJ9dsqbe&amp;si=_Ded-O65qJMgPXJS")</f>
        <v>https://youtube.com/playlist?list=PLHmxYNovU2L-k1kZvGVNeXri-vJ9dsqbe&amp;si=_Ded-O65qJMgPXJS</v>
      </c>
      <c r="B84" t="inlineStr">
        <is>
          <t>Animals</t>
        </is>
      </c>
      <c r="C84"/>
    </row>
    <row r="85" ht="25.5" customHeight="1">
      <c r="A85" s="2" t="str">
        <f>=HYPERLINK("https://youtube.com/playlist?list=PL0Lpf1DzPdIWloXyOWyVlVeNv-bwTUONy&amp;si=zKxOmxvmTjkQtETx", "https://youtube.com/playlist?list=PL0Lpf1DzPdIWloXyOWyVlVeNv-bwTUONy&amp;si=zKxOmxvmTjkQtETx")</f>
        <v>https://youtube.com/playlist?list=PL0Lpf1DzPdIWloXyOWyVlVeNv-bwTUONy&amp;si=zKxOmxvmTjkQtETx</v>
      </c>
      <c r="B85" t="inlineStr">
        <is>
          <t>Canon A7 III footage</t>
        </is>
      </c>
      <c r="C85"/>
    </row>
    <row r="86" ht="25.5" customHeight="1">
      <c r="A86" s="2" t="str">
        <f>=HYPERLINK("https://youtube.com/playlist?list=PLFQhdXYBL58lA-IZPlKgntOL2qKI0mYji&amp;si=iTNAiysX-mrd-nJt", "https://youtube.com/playlist?list=PLFQhdXYBL58lA-IZPlKgntOL2qKI0mYji&amp;si=iTNAiysX-mrd-nJt")</f>
        <v>https://youtube.com/playlist?list=PLFQhdXYBL58lA-IZPlKgntOL2qKI0mYji&amp;si=iTNAiysX-mrd-nJt</v>
      </c>
      <c r="B86" t="inlineStr">
        <is>
          <t>Varicam footage</t>
        </is>
      </c>
      <c r="C86"/>
    </row>
    <row r="87" ht="25.5" customHeight="1">
      <c r="A87" s="2" t="str">
        <f>=HYPERLINK("https://www.youtube.com/watch?v=onVhbeY7nLM&amp;list=PLkkfBRpfgjTt8KpPOk10upIJihTAEapPc&amp;index=5", "https://www.youtube.com/watch?v=onVhbeY7nLM&amp;list=PLkkfBRpfgjTt8KpPOk10upIJihTAEapPc&amp;index=5")</f>
        <v>https://www.youtube.com/watch?v=onVhbeY7nLM&amp;list=PLkkfBRpfgjTt8KpPOk10upIJihTAEapPc&amp;index=5</v>
      </c>
      <c r="B87" t="inlineStr">
        <is>
          <t>IMAX Movie Scenes</t>
        </is>
      </c>
      <c r="C87"/>
    </row>
    <row r="88" ht="25.5" customHeight="1">
      <c r="A88" s="2" t="str">
        <f>=HYPERLINK("https://youtube.com/playlist?list=PLVs4J3hytSwa1g_bBFi_Z-h_Fh8tu2zkK&amp;si=oDAk0UZ6SeOYeUs1", "https://youtube.com/playlist?list=PLVs4J3hytSwa1g_bBFi_Z-h_Fh8tu2zkK&amp;si=oDAk0UZ6SeOYeUs1")</f>
        <v>https://youtube.com/playlist?list=PLVs4J3hytSwa1g_bBFi_Z-h_Fh8tu2zkK&amp;si=oDAk0UZ6SeOYeUs1</v>
      </c>
      <c r="B88" t="inlineStr">
        <is>
          <t>Filmsupply Films</t>
        </is>
      </c>
      <c r="C88"/>
    </row>
    <row r="89" ht="25.5" customHeight="1">
      <c r="A89" s="2" t="str">
        <f>=HYPERLINK("https://youtube.com/playlist?list=PL-nLfu3ZpCg7PRcJ6jprXFz9VBA0dApCx&amp;si=wNX2XSkYfSkshkuu", "https://youtube.com/playlist?list=PL-nLfu3ZpCg7PRcJ6jprXFz9VBA0dApCx&amp;si=wNX2XSkYfSkshkuu")</f>
        <v>https://youtube.com/playlist?list=PL-nLfu3ZpCg7PRcJ6jprXFz9VBA0dApCx&amp;si=wNX2XSkYfSkshkuu</v>
      </c>
      <c r="B89" t="inlineStr">
        <is>
          <t>Arri Alexa Test Footage</t>
        </is>
      </c>
      <c r="C89"/>
    </row>
    <row r="90" ht="25.5" customHeight="1">
      <c r="A90" s="2" t="str">
        <f>=HYPERLINK("https://youtube.com/playlist?list=PLRl7dddF_ZTFRqp3bba-F1CJ6prvDlEPe&amp;si=ZR3TT1y5sk3-UCa0", "https://youtube.com/playlist?list=PLRl7dddF_ZTFRqp3bba-F1CJ6prvDlEPe&amp;si=ZR3TT1y5sk3-UCa0")</f>
        <v>https://youtube.com/playlist?list=PLRl7dddF_ZTFRqp3bba-F1CJ6prvDlEPe&amp;si=ZR3TT1y5sk3-UCa0</v>
      </c>
      <c r="B90" t="inlineStr">
        <is>
          <t>beach and waves clips</t>
        </is>
      </c>
      <c r="C90"/>
    </row>
    <row r="91" ht="25.5" customHeight="1">
      <c r="A91" s="2" t="str">
        <f>=HYPERLINK("https://www.youtube.com/playlist?list=PLtKoi37ubAW01MrQNue2ekVg5k9jrlLyo", "https://www.youtube.com/playlist?list=PLtKoi37ubAW01MrQNue2ekVg5k9jrlLyo")</f>
        <v>https://www.youtube.com/playlist?list=PLtKoi37ubAW01MrQNue2ekVg5k9jrlLyo</v>
      </c>
      <c r="B91" t="inlineStr">
        <is>
          <t>gorillaz music videos</t>
        </is>
      </c>
      <c r="C91"/>
    </row>
    <row r="92" ht="25.5" customHeight="1">
      <c r="A92" s="2" t="str">
        <f>=HYPERLINK("https://www.youtube.com/playlist?list=PLOFkDCzNPIXZoT3L2OLdotxvB7PHokeTV", "https://www.youtube.com/playlist?list=PLOFkDCzNPIXZoT3L2OLdotxvB7PHokeTV")</f>
        <v>https://www.youtube.com/playlist?list=PLOFkDCzNPIXZoT3L2OLdotxvB7PHokeTV</v>
      </c>
      <c r="B92" t="inlineStr">
        <is>
          <t>Unreal Engine 4 tech demos</t>
        </is>
      </c>
      <c r="C92"/>
    </row>
    <row r="93" ht="25.5" customHeight="1">
      <c r="A93" s="2" t="str">
        <f>=HYPERLINK("https://www.youtube.com/playlist?list=PLuvPKKMWiwIA1jD6EqjS7ZFQHxc1-Wah1", "https://www.youtube.com/playlist?list=PLuvPKKMWiwIA1jD6EqjS7ZFQHxc1-Wah1")</f>
        <v>https://www.youtube.com/playlist?list=PLuvPKKMWiwIA1jD6EqjS7ZFQHxc1-Wah1</v>
      </c>
      <c r="B93" t="inlineStr">
        <is>
          <t>scenes from Disney movie ZOmbies?</t>
        </is>
      </c>
      <c r="C93"/>
    </row>
    <row r="94" ht="25.5" customHeight="1">
      <c r="A94" s="2" t="str">
        <f>=HYPERLINK("https://www.youtube.com/playlist?list=PL8oSRdsfyXHk1R0vqDG6DjXyw-x96L8CG", "https://www.youtube.com/playlist?list=PL8oSRdsfyXHk1R0vqDG6DjXyw-x96L8CG")</f>
        <v>https://www.youtube.com/playlist?list=PL8oSRdsfyXHk1R0vqDG6DjXyw-x96L8CG</v>
      </c>
      <c r="B94" t="inlineStr">
        <is>
          <t>Train to busan movie clips</t>
        </is>
      </c>
      <c r="C94"/>
    </row>
    <row r="95" ht="25.5" customHeight="1">
      <c r="A95" s="2" t="str">
        <f>=HYPERLINK("https://www.youtube.com/playlist?list=PLNIPVMrryqOBuQqnb9QxCpsScN-UUKNIK", "https://www.youtube.com/playlist?list=PLNIPVMrryqOBuQqnb9QxCpsScN-UUKNIK")</f>
        <v>https://www.youtube.com/playlist?list=PLNIPVMrryqOBuQqnb9QxCpsScN-UUKNIK</v>
      </c>
      <c r="B95" t="inlineStr">
        <is>
          <t>Wes Anderson short films</t>
        </is>
      </c>
      <c r="C95"/>
    </row>
    <row r="96" ht="25.5" customHeight="1">
      <c r="A96" s="2" t="str">
        <f>=HYPERLINK("https://www.youtube.com/playlist?list=PL792J1gNAYrTOdobWBBG2kl55sJO7sd2G", "https://www.youtube.com/playlist?list=PL792J1gNAYrTOdobWBBG2kl55sJO7sd2G")</f>
        <v>https://www.youtube.com/playlist?list=PL792J1gNAYrTOdobWBBG2kl55sJO7sd2G</v>
      </c>
      <c r="B96" t="inlineStr">
        <is>
          <t>Ghibli movie clips</t>
        </is>
      </c>
      <c r="C96"/>
    </row>
    <row r="97" ht="25.5" customHeight="1">
      <c r="A97" s="2" t="str">
        <f>=HYPERLINK("https://www.youtube.com/playlist?list=PLsLhl4ZDKG3isibRpzOER9mbQdhTOjSFO", "https://www.youtube.com/playlist?list=PLsLhl4ZDKG3isibRpzOER9mbQdhTOjSFO")</f>
        <v>https://www.youtube.com/playlist?list=PLsLhl4ZDKG3isibRpzOER9mbQdhTOjSFO</v>
      </c>
      <c r="B97" t="inlineStr">
        <is>
          <t>Playlist of a bunch of music videos</t>
        </is>
      </c>
      <c r="C97"/>
    </row>
    <row r="98" ht="25.5" customHeight="1">
      <c r="A98" s="2" t="str">
        <f>=HYPERLINK("https://www.youtube.com/playlist?list=PLrXADhP6uzG6uJvJY6PM5V6zL6u_8mowB", "https://www.youtube.com/playlist?list=PLrXADhP6uzG6uJvJY6PM5V6zL6u_8mowB")</f>
        <v>https://www.youtube.com/playlist?list=PLrXADhP6uzG6uJvJY6PM5V6zL6u_8mowB</v>
      </c>
      <c r="B98" t="inlineStr">
        <is>
          <t>Sample footage from Moment co</t>
        </is>
      </c>
      <c r="C98"/>
    </row>
  </sheetData>
</worksheet>
</file>

<file path=xl/worksheets/sheet14.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s>
  <sheetData>
    <row r="1" ht="13" customHeight="1">
      <c r="A1" s="1" t="inlineStr">
        <is>
          <t>4K</t>
        </is>
      </c>
    </row>
    <row r="2" ht="25.5" customHeight="1">
      <c r="A2" t="inlineStr">
        <is>
          <t>cinematic</t>
        </is>
      </c>
    </row>
    <row r="3" ht="25.5" customHeight="1">
      <c r="A3" t="inlineStr">
        <is>
          <t>footage</t>
        </is>
      </c>
    </row>
    <row r="4" ht="25.5" customHeight="1">
      <c r="A4" t="inlineStr">
        <is>
          <t>official video</t>
        </is>
      </c>
    </row>
    <row r="5" ht="25.5" customHeight="1">
      <c r="A5"/>
    </row>
    <row r="6" ht="25.5" customHeight="1">
      <c r="A6"/>
    </row>
    <row r="7" ht="25.5" customHeight="1">
      <c r="A7"/>
    </row>
    <row r="8" ht="25.5" customHeight="1">
      <c r="A8"/>
    </row>
    <row r="9" ht="25.5" customHeight="1">
      <c r="A9"/>
    </row>
    <row r="10" ht="25.5" customHeight="1">
      <c r="A10"/>
    </row>
    <row r="11" ht="25.5" customHeight="1">
      <c r="A11"/>
    </row>
    <row r="12" ht="25.5" customHeight="1">
      <c r="A12"/>
    </row>
    <row r="13" ht="25.5" customHeight="1">
      <c r="A13"/>
    </row>
    <row r="14" ht="25.5" customHeight="1">
      <c r="A14"/>
    </row>
  </sheetData>
</worksheet>
</file>

<file path=xl/worksheets/sheet15.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s>
  <sheetData>
    <row r="1" ht="13" customHeight="1">
      <c r="A1" s="1" t="inlineStr">
        <is>
          <t>Movies</t>
        </is>
      </c>
      <c r="B1" s="1" t="inlineStr">
        <is>
          <t>Please exclude trailers!!</t>
        </is>
      </c>
    </row>
    <row r="2" ht="25.5" customHeight="1">
      <c r="A2" t="inlineStr">
        <is>
          <t>TV shows</t>
        </is>
      </c>
      <c r="B2"/>
    </row>
    <row r="3" ht="25.5" customHeight="1">
      <c r="A3" t="inlineStr">
        <is>
          <t>Cooking</t>
        </is>
      </c>
      <c r="B3"/>
    </row>
    <row r="4" ht="25.5" customHeight="1">
      <c r="A4" t="inlineStr">
        <is>
          <t xml:space="preserve">Traditional dance </t>
        </is>
      </c>
      <c r="B4"/>
    </row>
    <row r="5" ht="25.5" customHeight="1">
      <c r="A5" t="inlineStr">
        <is>
          <t xml:space="preserve">Religious festivals, eg: Diwali / Traditional Easter / Ugadi   </t>
        </is>
      </c>
      <c r="B5"/>
    </row>
    <row r="6" ht="25.5" customHeight="1">
      <c r="A6" t="inlineStr">
        <is>
          <t>Top-5 cities in each country, eg: "footage of Athens, cinematic, hd". Try keywords like "b-roll." "cinematic" and "travel" "8k, ultra HD"</t>
        </is>
      </c>
      <c r="B6"/>
    </row>
    <row r="7" ht="25.5" customHeight="1">
      <c r="A7"/>
      <c r="B7"/>
    </row>
    <row r="8" ht="25.5" customHeight="1">
      <c r="A8"/>
      <c r="B8"/>
    </row>
    <row r="9" ht="25.5" customHeight="1">
      <c r="A9"/>
      <c r="B9"/>
    </row>
    <row r="10" ht="25.5" customHeight="1">
      <c r="A10"/>
      <c r="B10"/>
    </row>
    <row r="11" ht="25.5" customHeight="1">
      <c r="A11"/>
      <c r="B11"/>
    </row>
    <row r="12" ht="25.5" customHeight="1">
      <c r="A12"/>
      <c r="B12"/>
    </row>
    <row r="13" ht="25.5" customHeight="1">
      <c r="A13"/>
      <c r="B13"/>
    </row>
    <row r="14" ht="25.5" customHeight="1">
      <c r="A14"/>
      <c r="B14"/>
    </row>
  </sheetData>
</worksheet>
</file>

<file path=xl/worksheets/sheet2.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 min="3" max="3" width="19" customWidth="1"/>
    <col min="4" max="4" width="19" customWidth="1"/>
    <col min="5" max="5" width="19" customWidth="1"/>
    <col min="6" max="6" width="19" customWidth="1"/>
    <col min="7" max="7" width="19" customWidth="1"/>
    <col min="8" max="8" width="19" customWidth="1"/>
  </cols>
  <sheetData>
    <row r="1" ht="13" customHeight="1">
      <c r="A1" s="1" t="inlineStr">
        <is>
          <t>Channel</t>
        </is>
      </c>
      <c r="B1" s="1" t="inlineStr">
        <is>
          <t>Type</t>
        </is>
      </c>
      <c r="C1" s="1" t="inlineStr">
        <is>
          <t>Relevant | used keywords for querying</t>
        </is>
      </c>
      <c r="D1" s="1" t="inlineStr">
        <is>
          <t>language</t>
        </is>
      </c>
      <c r="E1" s="1" t="inlineStr">
        <is>
          <t>Diverse Y | N (optional)</t>
        </is>
      </c>
      <c r="F1" s="1" t="inlineStr">
        <is>
          <t>Diverse camera angles (optional)</t>
        </is>
      </c>
      <c r="G1" s="1" t="inlineStr">
        <is>
          <t>Diverse content within a specific topic (optional)</t>
        </is>
      </c>
      <c r="H1" s="1" t="inlineStr">
        <is>
          <t>Diverse people (optional)</t>
        </is>
      </c>
    </row>
    <row r="2" ht="25.5" customHeight="1">
      <c r="A2" s="2" t="str">
        <f>=HYPERLINK("https://www.youtube.com/@ScenicRelaxationFilms", "https://www.youtube.com/@ScenicRelaxationFilms")</f>
        <v>https://www.youtube.com/@ScenicRelaxationFilms</v>
      </c>
      <c r="B2" t="inlineStr">
        <is>
          <t>Travel / Drone</t>
        </is>
      </c>
      <c r="C2"/>
      <c r="D2" t="inlineStr">
        <is>
          <t>English</t>
        </is>
      </c>
      <c r="E2" t="inlineStr">
        <is>
          <t>Y</t>
        </is>
      </c>
      <c r="F2"/>
      <c r="G2"/>
      <c r="H2"/>
    </row>
    <row r="3" ht="25.5" customHeight="1">
      <c r="A3" s="2" t="str">
        <f>=HYPERLINK("https://www.youtube.com/@annasteffeyy/videos", "https://www.youtube.com/@annasteffeyy/videos")</f>
        <v>https://www.youtube.com/@annasteffeyy/videos</v>
      </c>
      <c r="B3" t="inlineStr">
        <is>
          <t>General Moody Cinematic Shots</t>
        </is>
      </c>
      <c r="C3"/>
      <c r="D3" t="inlineStr">
        <is>
          <t>English</t>
        </is>
      </c>
      <c r="E3" t="inlineStr">
        <is>
          <t>Y</t>
        </is>
      </c>
      <c r="F3"/>
      <c r="G3"/>
      <c r="H3"/>
    </row>
    <row r="4" ht="25.5" customHeight="1">
      <c r="A4" s="2" t="str">
        <f>=HYPERLINK("https://www.youtube.com/@TheKingofRandom/videos", "https://www.youtube.com/@TheKingofRandom/videos")</f>
        <v>https://www.youtube.com/@TheKingofRandom/videos</v>
      </c>
      <c r="B4"/>
      <c r="C4"/>
      <c r="D4" t="inlineStr">
        <is>
          <t>English</t>
        </is>
      </c>
      <c r="E4"/>
      <c r="F4"/>
      <c r="G4"/>
      <c r="H4"/>
    </row>
    <row r="5" ht="25.5" customHeight="1">
      <c r="A5" s="2" t="str">
        <f>=HYPERLINK("https://www.youtube.com/@JacobKatieSchwarz/videos", "https://www.youtube.com/@JacobKatieSchwarz/videos")</f>
        <v>https://www.youtube.com/@JacobKatieSchwarz/videos</v>
      </c>
      <c r="B5" t="inlineStr">
        <is>
          <t>Travel / Portrait / Art / Nature</t>
        </is>
      </c>
      <c r="C5" t="inlineStr">
        <is>
          <t>stock videos</t>
        </is>
      </c>
      <c r="D5" t="inlineStr">
        <is>
          <t>English</t>
        </is>
      </c>
      <c r="E5" t="inlineStr">
        <is>
          <t>Y</t>
        </is>
      </c>
      <c r="F5"/>
      <c r="G5"/>
      <c r="H5"/>
    </row>
    <row r="6" ht="25.5" customHeight="1">
      <c r="A6" s="2" t="str">
        <f>=HYPERLINK("https://www.youtube.com/@BrunoSaraviaPhotography/videos", "https://www.youtube.com/@BrunoSaraviaPhotography/videos")</f>
        <v>https://www.youtube.com/@BrunoSaraviaPhotography/videos</v>
      </c>
      <c r="B6" t="inlineStr">
        <is>
          <t>Cities / Destinations / Wildlife</t>
        </is>
      </c>
      <c r="C6" t="inlineStr">
        <is>
          <t>travel</t>
        </is>
      </c>
      <c r="D6" t="inlineStr">
        <is>
          <t>English</t>
        </is>
      </c>
      <c r="E6" t="inlineStr">
        <is>
          <t>Need to determine</t>
        </is>
      </c>
      <c r="F6"/>
      <c r="G6"/>
      <c r="H6"/>
    </row>
    <row r="7" ht="25.5" customHeight="1">
      <c r="A7" s="2" t="str">
        <f>=HYPERLINK("https://www.youtube.com/@PROJECT1_/videos", "https://www.youtube.com/@PROJECT1_/videos")</f>
        <v>https://www.youtube.com/@PROJECT1_/videos</v>
      </c>
      <c r="B7" t="inlineStr">
        <is>
          <t>Cars</t>
        </is>
      </c>
      <c r="C7"/>
      <c r="D7" t="inlineStr">
        <is>
          <t>English</t>
        </is>
      </c>
      <c r="E7" t="inlineStr">
        <is>
          <t>N</t>
        </is>
      </c>
      <c r="F7"/>
      <c r="G7"/>
      <c r="H7"/>
    </row>
    <row r="8" ht="25.5" customHeight="1">
      <c r="A8" s="2" t="str">
        <f>=HYPERLINK("https://www.youtube.com/@KerniFPV", "https://www.youtube.com/@KerniFPV")</f>
        <v>https://www.youtube.com/@KerniFPV</v>
      </c>
      <c r="B8" t="inlineStr">
        <is>
          <t>FPV Drone / Environments</t>
        </is>
      </c>
      <c r="C8" t="inlineStr">
        <is>
          <t>drone footage</t>
        </is>
      </c>
      <c r="D8" t="inlineStr">
        <is>
          <t>English</t>
        </is>
      </c>
      <c r="E8" t="inlineStr">
        <is>
          <t>Y</t>
        </is>
      </c>
      <c r="F8"/>
      <c r="G8"/>
      <c r="H8"/>
    </row>
    <row r="9" ht="25.5" customHeight="1">
      <c r="A9" s="2" t="str">
        <f>=HYPERLINK("https://www.youtube.com/@NortheyFilms", "https://www.youtube.com/@NortheyFilms")</f>
        <v>https://www.youtube.com/@NortheyFilms</v>
      </c>
      <c r="B9" t="inlineStr">
        <is>
          <t>Beautiful cinematic landscapes</t>
        </is>
      </c>
      <c r="C9"/>
      <c r="D9" t="inlineStr">
        <is>
          <t>English</t>
        </is>
      </c>
      <c r="E9" t="inlineStr">
        <is>
          <t>Y</t>
        </is>
      </c>
      <c r="F9"/>
      <c r="G9"/>
      <c r="H9"/>
    </row>
    <row r="10" ht="25.5" customHeight="1">
      <c r="A10" s="2" t="str">
        <f>=HYPERLINK("https://www.youtube.com/@AmazingShots/featured", "https://www.youtube.com/@AmazingShots/featured")</f>
        <v>https://www.youtube.com/@AmazingShots/featured</v>
      </c>
      <c r="B10" t="inlineStr">
        <is>
          <t>Amazing shots from movies</t>
        </is>
      </c>
      <c r="C10"/>
      <c r="D10" t="inlineStr">
        <is>
          <t>English</t>
        </is>
      </c>
      <c r="E10" t="inlineStr">
        <is>
          <t>Y</t>
        </is>
      </c>
      <c r="F10"/>
      <c r="G10"/>
      <c r="H10"/>
    </row>
    <row r="11" ht="25.5" customHeight="1">
      <c r="A11" s="2" t="str">
        <f>=HYPERLINK("https://www.youtube.com/@GameClips4KYTT", "https://www.youtube.com/@GameClips4KYTT")</f>
        <v>https://www.youtube.com/@GameClips4KYTT</v>
      </c>
      <c r="B11" t="inlineStr">
        <is>
          <t>Video Game cut scenes and cinematics</t>
        </is>
      </c>
      <c r="C11" t="inlineStr">
        <is>
          <t>gameplay</t>
        </is>
      </c>
      <c r="D11" t="inlineStr">
        <is>
          <t>English</t>
        </is>
      </c>
      <c r="E11" t="inlineStr">
        <is>
          <t>Y</t>
        </is>
      </c>
      <c r="F11"/>
      <c r="G11"/>
      <c r="H11"/>
    </row>
    <row r="12" ht="25.5" customHeight="1">
      <c r="A12" s="2" t="str">
        <f>=HYPERLINK("https://www.youtube.com/@marshalnocommentary", "https://www.youtube.com/@marshalnocommentary")</f>
        <v>https://www.youtube.com/@marshalnocommentary</v>
      </c>
      <c r="B12" t="inlineStr">
        <is>
          <t>1.9 k videos</t>
        </is>
      </c>
      <c r="C12" t="inlineStr">
        <is>
          <t>gameplay</t>
        </is>
      </c>
      <c r="D12"/>
      <c r="E12"/>
      <c r="F12"/>
      <c r="G12"/>
      <c r="H12"/>
    </row>
    <row r="13" ht="25.5" customHeight="1">
      <c r="A13" s="2" t="str">
        <f>=HYPERLINK("https://www.youtube.com/@morgsm.", "https://www.youtube.com/@morgsm.")</f>
        <v>https://www.youtube.com/@morgsm.</v>
      </c>
      <c r="B13" t="inlineStr">
        <is>
          <t>Epic Movie Scenes</t>
        </is>
      </c>
      <c r="C13" t="inlineStr">
        <is>
          <t>apocalypse, battle, epic</t>
        </is>
      </c>
      <c r="D13" t="inlineStr">
        <is>
          <t>English</t>
        </is>
      </c>
      <c r="E13" t="inlineStr">
        <is>
          <t>Y</t>
        </is>
      </c>
      <c r="F13"/>
      <c r="G13"/>
      <c r="H13"/>
    </row>
    <row r="14" ht="25.5" customHeight="1">
      <c r="A14" s="2" t="str">
        <f>=HYPERLINK("https://www.youtube.com/@DannyGevirtz", "https://www.youtube.com/@DannyGevirtz")</f>
        <v>https://www.youtube.com/@DannyGevirtz</v>
      </c>
      <c r="B14" t="inlineStr">
        <is>
          <t>Indie Filmmaker / Cinematic</t>
        </is>
      </c>
      <c r="C14"/>
      <c r="D14" t="inlineStr">
        <is>
          <t>English</t>
        </is>
      </c>
      <c r="E14" t="inlineStr">
        <is>
          <t>Y</t>
        </is>
      </c>
      <c r="F14"/>
      <c r="G14"/>
      <c r="H14"/>
    </row>
    <row r="15" ht="25.5" customHeight="1">
      <c r="A15" s="2" t="str">
        <f>=HYPERLINK("https://www.youtube.com/@Savvce/videos", "https://www.youtube.com/@Savvce/videos")</f>
        <v>https://www.youtube.com/@Savvce/videos</v>
      </c>
      <c r="B15" t="inlineStr">
        <is>
          <t>Cinematic B roll (not very many videos, but good)</t>
        </is>
      </c>
      <c r="C15"/>
      <c r="D15" t="inlineStr">
        <is>
          <t>English</t>
        </is>
      </c>
      <c r="E15" t="inlineStr">
        <is>
          <t>Kind of</t>
        </is>
      </c>
      <c r="F15"/>
      <c r="G15"/>
      <c r="H15"/>
    </row>
    <row r="16" ht="25.5" customHeight="1">
      <c r="A16" s="2" t="str">
        <f>=HYPERLINK("https://www.youtube.com/@moviesandpopcorn2958/videos", "https://www.youtube.com/@moviesandpopcorn2958/videos")</f>
        <v>https://www.youtube.com/@moviesandpopcorn2958/videos</v>
      </c>
      <c r="B16" t="inlineStr">
        <is>
          <t>High quality scenes from movies</t>
        </is>
      </c>
      <c r="C16"/>
      <c r="D16" t="inlineStr">
        <is>
          <t>English</t>
        </is>
      </c>
      <c r="E16" t="inlineStr">
        <is>
          <t>Y</t>
        </is>
      </c>
      <c r="F16"/>
      <c r="G16"/>
      <c r="H16"/>
    </row>
    <row r="17" ht="25.5" customHeight="1">
      <c r="A17" s="2" t="str">
        <f>=HYPERLINK("https://www.youtube.com/@PicturePulse/videos", "https://www.youtube.com/@PicturePulse/videos")</f>
        <v>https://www.youtube.com/@PicturePulse/videos</v>
      </c>
      <c r="B17" t="inlineStr">
        <is>
          <t>Portrait/Landscape</t>
        </is>
      </c>
      <c r="C17" t="inlineStr">
        <is>
          <t>Avoid keywords with "how" "will" or "?"</t>
        </is>
      </c>
      <c r="D17" t="inlineStr">
        <is>
          <t>English</t>
        </is>
      </c>
      <c r="E17" t="inlineStr">
        <is>
          <t>Y</t>
        </is>
      </c>
      <c r="F17"/>
      <c r="G17"/>
      <c r="H17"/>
    </row>
    <row r="18" ht="25.5" customHeight="1">
      <c r="A18" s="2" t="str">
        <f>=HYPERLINK("https://www.youtube.com/@bestclips1100/videos", "https://www.youtube.com/@bestclips1100/videos")</f>
        <v>https://www.youtube.com/@bestclips1100/videos</v>
      </c>
      <c r="B18" t="inlineStr">
        <is>
          <t>"best" movie clips</t>
        </is>
      </c>
      <c r="C18"/>
      <c r="D18" t="inlineStr">
        <is>
          <t>English</t>
        </is>
      </c>
      <c r="E18" t="inlineStr">
        <is>
          <t>Y</t>
        </is>
      </c>
      <c r="F18"/>
      <c r="G18"/>
      <c r="H18"/>
    </row>
    <row r="19" ht="25.5" customHeight="1">
      <c r="A19" s="2" t="str">
        <f>=HYPERLINK("https://www.youtube.com/@ApexClips4k", "https://www.youtube.com/@ApexClips4k")</f>
        <v>https://www.youtube.com/@ApexClips4k</v>
      </c>
      <c r="B19" t="inlineStr">
        <is>
          <t>"best" movie clips</t>
        </is>
      </c>
      <c r="C19"/>
      <c r="D19" t="inlineStr">
        <is>
          <t>English</t>
        </is>
      </c>
      <c r="E19" t="inlineStr">
        <is>
          <t>Y</t>
        </is>
      </c>
      <c r="F19"/>
      <c r="G19"/>
      <c r="H19"/>
    </row>
    <row r="20" ht="25.5" customHeight="1">
      <c r="A20" s="2" t="str">
        <f>=HYPERLINK("https://www.youtube.com/@MOVIECLIPS/videos", "https://www.youtube.com/@MOVIECLIPS/videos")</f>
        <v>https://www.youtube.com/@MOVIECLIPS/videos</v>
      </c>
      <c r="B20" t="inlineStr">
        <is>
          <t>scenes from movies</t>
        </is>
      </c>
      <c r="C20" t="inlineStr">
        <is>
          <t>Only include videos with "scene" in the title</t>
        </is>
      </c>
      <c r="D20" t="inlineStr">
        <is>
          <t>English</t>
        </is>
      </c>
      <c r="E20" t="inlineStr">
        <is>
          <t>Y</t>
        </is>
      </c>
      <c r="F20"/>
      <c r="G20"/>
      <c r="H20"/>
    </row>
    <row r="21" ht="25.5" customHeight="1">
      <c r="A21" s="2" t="str">
        <f>=HYPERLINK("https://www.youtube.com/@BoxofficeMoviesScenes/videos", "https://www.youtube.com/@BoxofficeMoviesScenes/videos")</f>
        <v>https://www.youtube.com/@BoxofficeMoviesScenes/videos</v>
      </c>
      <c r="B21" t="inlineStr">
        <is>
          <t>scenes from movies</t>
        </is>
      </c>
      <c r="C21"/>
      <c r="D21"/>
      <c r="E21" t="inlineStr">
        <is>
          <t>Y</t>
        </is>
      </c>
      <c r="F21"/>
      <c r="G21"/>
      <c r="H21"/>
    </row>
    <row r="22" ht="25.5" customHeight="1">
      <c r="A22" s="2" t="str">
        <f>=HYPERLINK("https://www.youtube.com/@Netflix", "https://www.youtube.com/@Netflix")</f>
        <v>https://www.youtube.com/@Netflix</v>
      </c>
      <c r="B22" t="inlineStr">
        <is>
          <t>movies</t>
        </is>
      </c>
      <c r="C22"/>
      <c r="D22"/>
      <c r="E22" t="inlineStr">
        <is>
          <t>Y</t>
        </is>
      </c>
      <c r="F22"/>
      <c r="G22"/>
      <c r="H22"/>
    </row>
    <row r="23" ht="25.5" customHeight="1">
      <c r="A23" s="2" t="str">
        <f>=HYPERLINK("https://www.youtube.com/@YGEntertainment", "https://www.youtube.com/@YGEntertainment")</f>
        <v>https://www.youtube.com/@YGEntertainment</v>
      </c>
      <c r="B23" t="inlineStr">
        <is>
          <t>music videos (k-pop)</t>
        </is>
      </c>
      <c r="C23"/>
      <c r="D23"/>
      <c r="E23"/>
      <c r="F23"/>
      <c r="G23"/>
      <c r="H23"/>
    </row>
    <row r="24" ht="25.5" customHeight="1">
      <c r="A24" s="2" t="str">
        <f>=HYPERLINK("https://www.youtube.com/@JYPEntertainment", "https://www.youtube.com/@JYPEntertainment")</f>
        <v>https://www.youtube.com/@JYPEntertainment</v>
      </c>
      <c r="B24" t="inlineStr">
        <is>
          <t>music videos (k-pop)</t>
        </is>
      </c>
      <c r="C24"/>
      <c r="D24"/>
      <c r="E24" t="inlineStr">
        <is>
          <t>Y</t>
        </is>
      </c>
      <c r="F24"/>
      <c r="G24"/>
      <c r="H24"/>
    </row>
    <row r="25" ht="25.5" customHeight="1">
      <c r="A25" s="2" t="str">
        <f>=HYPERLINK("https://www.youtube.com/@FilmeyBox/videos", "https://www.youtube.com/@FilmeyBox/videos")</f>
        <v>https://www.youtube.com/@FilmeyBox/videos</v>
      </c>
      <c r="B25" t="inlineStr">
        <is>
          <t>Movie clips and trailers</t>
        </is>
      </c>
      <c r="C25"/>
      <c r="D25"/>
      <c r="E25" t="inlineStr">
        <is>
          <t>Y</t>
        </is>
      </c>
      <c r="F25"/>
      <c r="G25"/>
      <c r="H25"/>
    </row>
    <row r="26" ht="25.5" customHeight="1">
      <c r="A26" s="2" t="str">
        <f>=HYPERLINK("https://www.youtube.com/@makefilms3138/videos", "https://www.youtube.com/@makefilms3138/videos")</f>
        <v>https://www.youtube.com/@makefilms3138/videos</v>
      </c>
      <c r="B26" t="inlineStr">
        <is>
          <t>Independent filmmakers</t>
        </is>
      </c>
      <c r="C26"/>
      <c r="D26"/>
      <c r="E26" t="inlineStr">
        <is>
          <t>Y</t>
        </is>
      </c>
      <c r="F26"/>
      <c r="G26"/>
      <c r="H26"/>
    </row>
    <row r="27" ht="25.5" customHeight="1">
      <c r="A27" s="2" t="str">
        <f>=HYPERLINK("https://www.youtube.com/@TheSolomonSociety/videos", "https://www.youtube.com/@TheSolomonSociety/videos")</f>
        <v>https://www.youtube.com/@TheSolomonSociety/videos</v>
      </c>
      <c r="B27" t="inlineStr">
        <is>
          <t>"best" shots from movies</t>
        </is>
      </c>
      <c r="C27"/>
      <c r="D27"/>
      <c r="E27" t="inlineStr">
        <is>
          <t>Y</t>
        </is>
      </c>
      <c r="F27"/>
      <c r="G27"/>
      <c r="H27"/>
    </row>
    <row r="28" ht="25.5" customHeight="1">
      <c r="A28" s="2" t="str">
        <f>=HYPERLINK("https://www.youtube.com/@Mumbo/videos", "https://www.youtube.com/@Mumbo/videos")</f>
        <v>https://www.youtube.com/@Mumbo/videos</v>
      </c>
      <c r="B28" t="inlineStr">
        <is>
          <t>indie filmmaker (a lot of good stuff but also 'how to' videos)</t>
        </is>
      </c>
      <c r="C28"/>
      <c r="D28"/>
      <c r="E28" t="inlineStr">
        <is>
          <t>Y</t>
        </is>
      </c>
      <c r="F28"/>
      <c r="G28"/>
      <c r="H28"/>
    </row>
    <row r="29" ht="25.5" customHeight="1">
      <c r="A29" s="2" t="str">
        <f>=HYPERLINK("https://www.youtube.com/@Styvly/videos", "https://www.youtube.com/@Styvly/videos")</f>
        <v>https://www.youtube.com/@Styvly/videos</v>
      </c>
      <c r="B29" t="inlineStr">
        <is>
          <t>indie filmmaker, lots of great stuff</t>
        </is>
      </c>
      <c r="C29"/>
      <c r="D29"/>
      <c r="E29" t="inlineStr">
        <is>
          <t>Y</t>
        </is>
      </c>
      <c r="F29"/>
      <c r="G29"/>
      <c r="H29"/>
    </row>
    <row r="30" ht="25.5" customHeight="1">
      <c r="A30" s="2" t="str">
        <f>=HYPERLINK("https://www.youtube.com/@RelaxationFilm/videos", "https://www.youtube.com/@RelaxationFilm/videos")</f>
        <v>https://www.youtube.com/@RelaxationFilm/videos</v>
      </c>
      <c r="B30" t="inlineStr">
        <is>
          <t>Scenic / travel / landscapes / environments</t>
        </is>
      </c>
      <c r="C30" t="inlineStr">
        <is>
          <t>nature</t>
        </is>
      </c>
      <c r="D30"/>
      <c r="E30" t="inlineStr">
        <is>
          <t>Y</t>
        </is>
      </c>
      <c r="F30"/>
      <c r="G30"/>
      <c r="H30"/>
    </row>
    <row r="31" ht="25.5" customHeight="1">
      <c r="A31" s="2" t="str">
        <f>=HYPERLINK("https://www.youtube.com/@everyframeapainting/videos", "https://www.youtube.com/@everyframeapainting/videos")</f>
        <v>https://www.youtube.com/@everyframeapainting/videos</v>
      </c>
      <c r="B31" t="inlineStr">
        <is>
          <t>Movie scenes</t>
        </is>
      </c>
      <c r="C31"/>
      <c r="D31"/>
      <c r="E31" t="inlineStr">
        <is>
          <t>Y</t>
        </is>
      </c>
      <c r="F31"/>
      <c r="G31"/>
      <c r="H31"/>
    </row>
    <row r="32" ht="25.5" customHeight="1">
      <c r="A32" s="2" t="str">
        <f>=HYPERLINK("https://www.youtube.com/@Joey_Helms/videos", "https://www.youtube.com/@Joey_Helms/videos")</f>
        <v>https://www.youtube.com/@Joey_Helms/videos</v>
      </c>
      <c r="B32" t="inlineStr">
        <is>
          <t>a lot of travel / drone stuff, some behind the scenes as well</t>
        </is>
      </c>
      <c r="C32"/>
      <c r="D32"/>
      <c r="E32" t="inlineStr">
        <is>
          <t>Y</t>
        </is>
      </c>
      <c r="F32"/>
      <c r="G32"/>
      <c r="H32"/>
    </row>
    <row r="33" ht="25.5" customHeight="1">
      <c r="A33" s="2" t="str">
        <f>=HYPERLINK("https://www.youtube.com/@crafting_pictures/videos", "https://www.youtube.com/@crafting_pictures/videos")</f>
        <v>https://www.youtube.com/@crafting_pictures/videos</v>
      </c>
      <c r="B33" t="inlineStr">
        <is>
          <t>only 4 videos but they are really well done</t>
        </is>
      </c>
      <c r="C33"/>
      <c r="D33"/>
      <c r="E33" t="inlineStr">
        <is>
          <t>N</t>
        </is>
      </c>
      <c r="F33"/>
      <c r="G33"/>
      <c r="H33"/>
    </row>
    <row r="34" ht="25.5" customHeight="1">
      <c r="A34" s="2" t="str">
        <f>=HYPERLINK("https://www.youtube.com/@cheesybuzz/videos", "https://www.youtube.com/@cheesybuzz/videos")</f>
        <v>https://www.youtube.com/@cheesybuzz/videos</v>
      </c>
      <c r="B34" t="inlineStr">
        <is>
          <t>deleted scenes, behind the scenes and extras</t>
        </is>
      </c>
      <c r="C34"/>
      <c r="D34"/>
      <c r="E34" t="inlineStr">
        <is>
          <t>Y</t>
        </is>
      </c>
      <c r="F34"/>
      <c r="G34"/>
      <c r="H34"/>
    </row>
    <row r="35" ht="25.5" customHeight="1">
      <c r="A35" s="2" t="str">
        <f>=HYPERLINK("https://www.youtube.com/@Filmsupply/videos", "https://www.youtube.com/@Filmsupply/videos")</f>
        <v>https://www.youtube.com/@Filmsupply/videos</v>
      </c>
      <c r="B35" t="inlineStr">
        <is>
          <t>high quality stock clips</t>
        </is>
      </c>
      <c r="C35"/>
      <c r="D35"/>
      <c r="E35" t="inlineStr">
        <is>
          <t>Y</t>
        </is>
      </c>
      <c r="F35"/>
      <c r="G35"/>
      <c r="H35"/>
    </row>
    <row r="36" ht="25.5" customHeight="1">
      <c r="A36" s="2" t="str">
        <f>=HYPERLINK("https://www.youtube.com/@gdevylder/videos", "https://www.youtube.com/@gdevylder/videos")</f>
        <v>https://www.youtube.com/@gdevylder/videos</v>
      </c>
      <c r="B36" t="inlineStr">
        <is>
          <t>short films and travel vlogs</t>
        </is>
      </c>
      <c r="C36"/>
      <c r="D36"/>
      <c r="E36" t="inlineStr">
        <is>
          <t>N</t>
        </is>
      </c>
      <c r="F36"/>
      <c r="G36"/>
      <c r="H36"/>
    </row>
    <row r="37" ht="25.5" customHeight="1">
      <c r="A37" s="2" t="str">
        <f>=HYPERLINK("https://www.youtube.com/@keisukeharada/videos", "https://www.youtube.com/@keisukeharada/videos")</f>
        <v>https://www.youtube.com/@keisukeharada/videos</v>
      </c>
      <c r="B37" t="inlineStr">
        <is>
          <t>Cinematic B Roll</t>
        </is>
      </c>
      <c r="C37"/>
      <c r="D37"/>
      <c r="E37" t="inlineStr">
        <is>
          <t>Y</t>
        </is>
      </c>
      <c r="F37"/>
      <c r="G37"/>
      <c r="H37"/>
    </row>
    <row r="38" ht="25.5" customHeight="1">
      <c r="A38" s="2" t="str">
        <f>=HYPERLINK("https://www.youtube.com/@bbcearth/videos", "https://www.youtube.com/@bbcearth/videos")</f>
        <v>https://www.youtube.com/@bbcearth/videos</v>
      </c>
      <c r="B38" t="inlineStr">
        <is>
          <t>Animals</t>
        </is>
      </c>
      <c r="C38" t="inlineStr">
        <is>
          <t>bbc earth</t>
        </is>
      </c>
      <c r="D38"/>
      <c r="E38" t="inlineStr">
        <is>
          <t>Y</t>
        </is>
      </c>
      <c r="F38"/>
      <c r="G38"/>
      <c r="H38"/>
    </row>
    <row r="39" ht="25.5" customHeight="1">
      <c r="A39" s="2" t="str">
        <f>=HYPERLINK("https://www.youtube.com/@FreeHDvideosnocopyright/videos", "https://www.youtube.com/@FreeHDvideosnocopyright/videos")</f>
        <v>https://www.youtube.com/@FreeHDvideosnocopyright/videos</v>
      </c>
      <c r="B39" t="inlineStr">
        <is>
          <t>Footage library</t>
        </is>
      </c>
      <c r="C39"/>
      <c r="D39"/>
      <c r="E39" t="inlineStr">
        <is>
          <t>Y</t>
        </is>
      </c>
      <c r="F39"/>
      <c r="G39"/>
      <c r="H39"/>
    </row>
    <row r="40" ht="25.5" customHeight="1">
      <c r="A40" s="2" t="str">
        <f>=HYPERLINK("https://www.youtube.com/@shotbyenis1610/videos", "https://www.youtube.com/@shotbyenis1610/videos")</f>
        <v>https://www.youtube.com/@shotbyenis1610/videos</v>
      </c>
      <c r="B40" t="inlineStr">
        <is>
          <t>Cinematic B Roll</t>
        </is>
      </c>
      <c r="C40"/>
      <c r="D40"/>
      <c r="E40" t="inlineStr">
        <is>
          <t>Y</t>
        </is>
      </c>
      <c r="F40"/>
      <c r="G40"/>
      <c r="H40"/>
    </row>
    <row r="41" ht="25.5" customHeight="1">
      <c r="A41" s="2" t="str">
        <f>=HYPERLINK("https://www.youtube.com/@LoungeVstudio", "https://www.youtube.com/@LoungeVstudio")</f>
        <v>https://www.youtube.com/@LoungeVstudio</v>
      </c>
      <c r="B41" t="inlineStr">
        <is>
          <t>Scenary videos</t>
        </is>
      </c>
      <c r="C41"/>
      <c r="D41"/>
      <c r="E41" t="inlineStr">
        <is>
          <t>Y</t>
        </is>
      </c>
      <c r="F41"/>
      <c r="G41"/>
      <c r="H41"/>
    </row>
    <row r="42" ht="25.5" customHeight="1">
      <c r="A42" s="2" t="str">
        <f>=HYPERLINK("https://www.youtube.com/@8kEarth", "https://www.youtube.com/@8kEarth")</f>
        <v>https://www.youtube.com/@8kEarth</v>
      </c>
      <c r="B42" t="inlineStr">
        <is>
          <t>Animals</t>
        </is>
      </c>
      <c r="C42"/>
      <c r="D42"/>
      <c r="E42" t="inlineStr">
        <is>
          <t>Y</t>
        </is>
      </c>
      <c r="F42"/>
      <c r="G42"/>
      <c r="H42"/>
    </row>
    <row r="43" ht="25.5" customHeight="1">
      <c r="A43" s="2" t="str">
        <f>=HYPERLINK("https://www.youtube.com/@4KOceanWorld", "https://www.youtube.com/@4KOceanWorld")</f>
        <v>https://www.youtube.com/@4KOceanWorld</v>
      </c>
      <c r="B43" t="inlineStr">
        <is>
          <t>Ocean / animals</t>
        </is>
      </c>
      <c r="C43" t="inlineStr">
        <is>
          <t>fish</t>
        </is>
      </c>
      <c r="D43"/>
      <c r="E43"/>
      <c r="F43"/>
      <c r="G43"/>
      <c r="H43"/>
    </row>
    <row r="44" ht="25.5" customHeight="1">
      <c r="A44" s="2" t="str">
        <f>=HYPERLINK("https://www.youtube.com/@naturerelaxationfilms", "https://www.youtube.com/@naturerelaxationfilms")</f>
        <v>https://www.youtube.com/@naturerelaxationfilms</v>
      </c>
      <c r="B44" t="inlineStr">
        <is>
          <t>Scenary videos</t>
        </is>
      </c>
      <c r="C44" t="inlineStr">
        <is>
          <t>drone footage</t>
        </is>
      </c>
      <c r="D44"/>
      <c r="E44"/>
      <c r="F44"/>
      <c r="G44"/>
      <c r="H44"/>
    </row>
    <row r="45" ht="25.5" customHeight="1">
      <c r="A45" s="2" t="str">
        <f>=HYPERLINK("https://www.youtube.com/@RelaxationChannel", "https://www.youtube.com/@RelaxationChannel")</f>
        <v>https://www.youtube.com/@RelaxationChannel</v>
      </c>
      <c r="B45" t="inlineStr">
        <is>
          <t>Animals / scenary</t>
        </is>
      </c>
      <c r="C45" t="inlineStr">
        <is>
          <t>flying kites, drone footage, autumn</t>
        </is>
      </c>
      <c r="D45"/>
      <c r="E45" t="inlineStr">
        <is>
          <t>Y</t>
        </is>
      </c>
      <c r="F45"/>
      <c r="G45"/>
      <c r="H45"/>
    </row>
    <row r="46" ht="25.5" customHeight="1">
      <c r="A46" s="2" t="str">
        <f>=HYPERLINK("https://www.youtube.com/@4kclipshdr", "https://www.youtube.com/@4kclipshdr")</f>
        <v>https://www.youtube.com/@4kclipshdr</v>
      </c>
      <c r="B46" t="inlineStr">
        <is>
          <t>Movies</t>
        </is>
      </c>
      <c r="C46"/>
      <c r="D46"/>
      <c r="E46" t="inlineStr">
        <is>
          <t>Y</t>
        </is>
      </c>
      <c r="F46"/>
      <c r="G46"/>
      <c r="H46"/>
    </row>
    <row r="47" ht="25.5" customHeight="1">
      <c r="A47" s="2" t="str">
        <f>=HYPERLINK("https://www.youtube.com/@watchdust/videos", "https://www.youtube.com/@watchdust/videos")</f>
        <v>https://www.youtube.com/@watchdust/videos</v>
      </c>
      <c r="B47" t="inlineStr">
        <is>
          <t>Sci-Fi Short FIlms</t>
        </is>
      </c>
      <c r="C47" t="inlineStr">
        <is>
          <t>sci-fi</t>
        </is>
      </c>
      <c r="D47"/>
      <c r="E47" t="inlineStr">
        <is>
          <t>Y</t>
        </is>
      </c>
      <c r="F47"/>
      <c r="G47"/>
      <c r="H47"/>
    </row>
    <row r="48" ht="25.5" customHeight="1">
      <c r="A48" s="2" t="str">
        <f>=HYPERLINK("https://www.youtube.com/@khelpedia/videos", "https://www.youtube.com/@khelpedia/videos")</f>
        <v>https://www.youtube.com/@khelpedia/videos</v>
      </c>
      <c r="B48" t="inlineStr">
        <is>
          <t>Short films and sketches</t>
        </is>
      </c>
      <c r="C48"/>
      <c r="D48"/>
      <c r="E48" t="inlineStr">
        <is>
          <t>Kind of</t>
        </is>
      </c>
      <c r="F48"/>
      <c r="G48"/>
      <c r="H48"/>
    </row>
    <row r="49" ht="25.5" customHeight="1">
      <c r="A49" s="2" t="str">
        <f>=HYPERLINK("https://www.youtube.com/@WatchALTER/videos", "https://www.youtube.com/@WatchALTER/videos")</f>
        <v>https://www.youtube.com/@WatchALTER/videos</v>
      </c>
      <c r="B49" t="inlineStr">
        <is>
          <t>Horror short films</t>
        </is>
      </c>
      <c r="C49"/>
      <c r="D49"/>
      <c r="E49" t="inlineStr">
        <is>
          <t>Y</t>
        </is>
      </c>
      <c r="F49"/>
      <c r="G49"/>
      <c r="H49"/>
    </row>
    <row r="50" ht="25.5" customHeight="1">
      <c r="A50" s="2" t="str">
        <f>=HYPERLINK("https://www.youtube.com/@Omeleto/videos", "https://www.youtube.com/@Omeleto/videos")</f>
        <v>https://www.youtube.com/@Omeleto/videos</v>
      </c>
      <c r="B50" t="inlineStr">
        <is>
          <t>Short films and sketches</t>
        </is>
      </c>
      <c r="C50"/>
      <c r="D50"/>
      <c r="E50" t="inlineStr">
        <is>
          <t>Y</t>
        </is>
      </c>
      <c r="F50"/>
      <c r="G50"/>
      <c r="H50"/>
    </row>
    <row r="51" ht="25.5" customHeight="1">
      <c r="A51" s="2" t="str">
        <f>=HYPERLINK("https://www.youtube.com/@thats_a_bad_idea/videos", "https://www.youtube.com/@thats_a_bad_idea/videos")</f>
        <v>https://www.youtube.com/@thats_a_bad_idea/videos</v>
      </c>
      <c r="B51" t="inlineStr">
        <is>
          <t>Short films + vertical formatted content</t>
        </is>
      </c>
      <c r="C51"/>
      <c r="D51"/>
      <c r="E51" t="inlineStr">
        <is>
          <t>Y</t>
        </is>
      </c>
      <c r="F51"/>
      <c r="G51"/>
      <c r="H51"/>
    </row>
    <row r="52" ht="25.5" customHeight="1">
      <c r="A52" s="2" t="str">
        <f>=HYPERLINK("https://www.youtube.com/@DeadSound/videos", "https://www.youtube.com/@DeadSound/videos")</f>
        <v>https://www.youtube.com/@DeadSound/videos</v>
      </c>
      <c r="B52" t="inlineStr">
        <is>
          <t>Animated short films</t>
        </is>
      </c>
      <c r="C52"/>
      <c r="D52"/>
      <c r="E52" t="inlineStr">
        <is>
          <t>Y</t>
        </is>
      </c>
      <c r="F52"/>
      <c r="G52"/>
      <c r="H52"/>
    </row>
    <row r="53" ht="25.5" customHeight="1">
      <c r="A53" s="2" t="str">
        <f>=HYPERLINK("https://www.youtube.com/@JacobToniolo/videos", "https://www.youtube.com/@JacobToniolo/videos")</f>
        <v>https://www.youtube.com/@JacobToniolo/videos</v>
      </c>
      <c r="B53" t="inlineStr">
        <is>
          <t>Not a ton of videos, but good quality footage</t>
        </is>
      </c>
      <c r="C53"/>
      <c r="D53"/>
      <c r="E53" t="inlineStr">
        <is>
          <t>N</t>
        </is>
      </c>
      <c r="F53"/>
      <c r="G53"/>
      <c r="H53"/>
    </row>
    <row r="54" ht="25.5" customHeight="1">
      <c r="A54" s="2" t="str">
        <f>=HYPERLINK("https://www.youtube.com/@shortoftheweek/videos", "https://www.youtube.com/@shortoftheweek/videos")</f>
        <v>https://www.youtube.com/@shortoftheweek/videos</v>
      </c>
      <c r="B54" t="inlineStr">
        <is>
          <t>Short FIlms</t>
        </is>
      </c>
      <c r="C54"/>
      <c r="D54"/>
      <c r="E54" t="inlineStr">
        <is>
          <t>Y</t>
        </is>
      </c>
      <c r="F54"/>
      <c r="G54"/>
      <c r="H54"/>
    </row>
    <row r="55" ht="25.5" customHeight="1">
      <c r="A55" s="2" t="str">
        <f>=HYPERLINK("https://www.youtube.com/@joshuaturner/videos", "https://www.youtube.com/@joshuaturner/videos")</f>
        <v>https://www.youtube.com/@joshuaturner/videos</v>
      </c>
      <c r="B55" t="inlineStr">
        <is>
          <t>FPV Drone Videos</t>
        </is>
      </c>
      <c r="C55" t="inlineStr">
        <is>
          <t>cinematic fpv, aerial, city</t>
        </is>
      </c>
      <c r="D55"/>
      <c r="E55" t="inlineStr">
        <is>
          <t>Y</t>
        </is>
      </c>
      <c r="F55"/>
      <c r="G55"/>
      <c r="H55"/>
    </row>
    <row r="56" ht="25.5" customHeight="1">
      <c r="A56" s="2" t="str">
        <f>=HYPERLINK("https://www.youtube.com/@SadielGomez/videos", "https://www.youtube.com/@SadielGomez/videos")</f>
        <v>https://www.youtube.com/@SadielGomez/videos</v>
      </c>
      <c r="B56" t="inlineStr">
        <is>
          <t>Short Films</t>
        </is>
      </c>
      <c r="C56"/>
      <c r="D56"/>
      <c r="E56" t="inlineStr">
        <is>
          <t>Kind of</t>
        </is>
      </c>
      <c r="F56"/>
      <c r="G56"/>
      <c r="H56"/>
    </row>
    <row r="57" ht="25.5" customHeight="1">
      <c r="A57" s="2" t="str">
        <f>=HYPERLINK("https://www.youtube.com/@timtimfed/videos", "https://www.youtube.com/@timtimfed/videos")</f>
        <v>https://www.youtube.com/@timtimfed/videos</v>
      </c>
      <c r="B57" t="inlineStr">
        <is>
          <t>short films, comedy and BTS</t>
        </is>
      </c>
      <c r="C57"/>
      <c r="D57"/>
      <c r="E57" t="inlineStr">
        <is>
          <t>Y</t>
        </is>
      </c>
      <c r="F57"/>
      <c r="G57"/>
      <c r="H57"/>
    </row>
    <row r="58" ht="25.5" customHeight="1">
      <c r="A58" s="2" t="str">
        <f>=HYPERLINK("https://www.youtube.com/@VEVO/videos", "https://www.youtube.com/@VEVO/videos")</f>
        <v>https://www.youtube.com/@VEVO/videos</v>
      </c>
      <c r="B58" t="inlineStr">
        <is>
          <t>pretty much every music video</t>
        </is>
      </c>
      <c r="C58"/>
      <c r="D58"/>
      <c r="E58" t="inlineStr">
        <is>
          <t>Y</t>
        </is>
      </c>
      <c r="F58"/>
      <c r="G58"/>
      <c r="H58"/>
    </row>
    <row r="59" ht="25.5" customHeight="1">
      <c r="A59" s="2" t="str">
        <f>=HYPERLINK("https://www.youtube.com/@pixar/videos", "https://www.youtube.com/@pixar/videos")</f>
        <v>https://www.youtube.com/@pixar/videos</v>
      </c>
      <c r="B59" t="inlineStr">
        <is>
          <t>pixar. mix of stuff!!</t>
        </is>
      </c>
      <c r="C59"/>
      <c r="D59"/>
      <c r="E59" t="inlineStr">
        <is>
          <t>Y</t>
        </is>
      </c>
      <c r="F59"/>
      <c r="G59"/>
      <c r="H59"/>
    </row>
    <row r="60" ht="25.5" customHeight="1">
      <c r="A60" s="2" t="str">
        <f>=HYPERLINK("https://www.youtube.com/@ShortFrameFilm/videos", "https://www.youtube.com/@ShortFrameFilm/videos")</f>
        <v>https://www.youtube.com/@ShortFrameFilm/videos</v>
      </c>
      <c r="B60" t="inlineStr">
        <is>
          <t>short films</t>
        </is>
      </c>
      <c r="C60"/>
      <c r="D60"/>
      <c r="E60" t="inlineStr">
        <is>
          <t>Y</t>
        </is>
      </c>
      <c r="F60"/>
      <c r="G60"/>
      <c r="H60"/>
    </row>
    <row r="61" ht="25.5" customHeight="1">
      <c r="A61" s="2" t="str">
        <f>=HYPERLINK("https://www.youtube.com/@A24/videos", "https://www.youtube.com/@A24/videos")</f>
        <v>https://www.youtube.com/@A24/videos</v>
      </c>
      <c r="B61" t="inlineStr">
        <is>
          <t>A24 - trailers and shorts</t>
        </is>
      </c>
      <c r="C61"/>
      <c r="D61"/>
      <c r="E61" t="inlineStr">
        <is>
          <t>Y</t>
        </is>
      </c>
      <c r="F61"/>
      <c r="G61"/>
      <c r="H61"/>
    </row>
    <row r="62" ht="25.5" customHeight="1">
      <c r="A62" s="2" t="str">
        <f>=HYPERLINK("https://www.youtube.com/@TheBritishShortFilmAwards/videos", "https://www.youtube.com/@TheBritishShortFilmAwards/videos")</f>
        <v>https://www.youtube.com/@TheBritishShortFilmAwards/videos</v>
      </c>
      <c r="B62" t="inlineStr">
        <is>
          <t>British short film awards</t>
        </is>
      </c>
      <c r="C62"/>
      <c r="D62"/>
      <c r="E62" t="inlineStr">
        <is>
          <t>Y</t>
        </is>
      </c>
      <c r="F62"/>
      <c r="G62"/>
      <c r="H62"/>
    </row>
    <row r="63" ht="25.5" customHeight="1">
      <c r="A63" s="2" t="str">
        <f>=HYPERLINK("https://www.youtube.com/@MAGNETFILM/videos", "https://www.youtube.com/@MAGNETFILM/videos")</f>
        <v>https://www.youtube.com/@MAGNETFILM/videos</v>
      </c>
      <c r="B63" t="inlineStr">
        <is>
          <t>Short Films</t>
        </is>
      </c>
      <c r="C63"/>
      <c r="D63"/>
      <c r="E63" t="inlineStr">
        <is>
          <t>Y</t>
        </is>
      </c>
      <c r="F63"/>
      <c r="G63"/>
      <c r="H63"/>
    </row>
    <row r="64" ht="25.5" customHeight="1">
      <c r="A64" s="2" t="str">
        <f>=HYPERLINK("https://www.youtube.com/@brokenseries1712/videos", "https://www.youtube.com/@brokenseries1712/videos")</f>
        <v>https://www.youtube.com/@brokenseries1712/videos</v>
      </c>
      <c r="B64" t="inlineStr">
        <is>
          <t>Short films (not many)</t>
        </is>
      </c>
      <c r="C64"/>
      <c r="D64"/>
      <c r="E64" t="inlineStr">
        <is>
          <t>Kind of</t>
        </is>
      </c>
      <c r="F64"/>
      <c r="G64"/>
      <c r="H64"/>
    </row>
    <row r="65" ht="25.5" customHeight="1">
      <c r="A65" s="2" t="str">
        <f>=HYPERLINK("https://www.youtube.com/@gobelins/videos", "https://www.youtube.com/@gobelins/videos")</f>
        <v>https://www.youtube.com/@gobelins/videos</v>
      </c>
      <c r="B65" t="inlineStr">
        <is>
          <t>tons of animated short films (and other stuff)</t>
        </is>
      </c>
      <c r="C65"/>
      <c r="D65"/>
      <c r="E65" t="inlineStr">
        <is>
          <t>Y</t>
        </is>
      </c>
      <c r="F65"/>
      <c r="G65"/>
      <c r="H65"/>
    </row>
    <row r="66" ht="25.5" customHeight="1">
      <c r="A66" s="2" t="str">
        <f>=HYPERLINK("https://www.youtube.com/@NITVShorts/videos", "https://www.youtube.com/@NITVShorts/videos")</f>
        <v>https://www.youtube.com/@NITVShorts/videos</v>
      </c>
      <c r="B66" t="inlineStr">
        <is>
          <t>Short films (not many)</t>
        </is>
      </c>
      <c r="C66"/>
      <c r="D66"/>
      <c r="E66" t="inlineStr">
        <is>
          <t>Y</t>
        </is>
      </c>
      <c r="F66"/>
      <c r="G66"/>
      <c r="H66"/>
    </row>
    <row r="67" ht="25.5" customHeight="1">
      <c r="A67" s="2" t="str">
        <f>=HYPERLINK("https://www.youtube.com/@screamfestla/videos", "https://www.youtube.com/@screamfestla/videos")</f>
        <v>https://www.youtube.com/@screamfestla/videos</v>
      </c>
      <c r="B67" t="inlineStr">
        <is>
          <t>Horror short films</t>
        </is>
      </c>
      <c r="C67"/>
      <c r="D67"/>
      <c r="E67" t="inlineStr">
        <is>
          <t>Y</t>
        </is>
      </c>
      <c r="F67"/>
      <c r="G67"/>
      <c r="H67"/>
    </row>
    <row r="68" ht="25.5" customHeight="1">
      <c r="A68" s="2" t="str">
        <f>=HYPERLINK("https://www.youtube.com/@BlakeRidder/videos", "https://www.youtube.com/@BlakeRidder/videos")</f>
        <v>https://www.youtube.com/@BlakeRidder/videos</v>
      </c>
      <c r="B68" t="inlineStr">
        <is>
          <t>horror short films and filmmaking tutorials</t>
        </is>
      </c>
      <c r="C68"/>
      <c r="D68"/>
      <c r="E68" t="inlineStr">
        <is>
          <t>kind of</t>
        </is>
      </c>
      <c r="F68"/>
      <c r="G68"/>
      <c r="H68"/>
    </row>
    <row r="69" ht="25.5" customHeight="1">
      <c r="A69" s="2" t="str">
        <f>=HYPERLINK("https://www.youtube.com/@60minutes/videos", "https://www.youtube.com/@60minutes/videos")</f>
        <v>https://www.youtube.com/@60minutes/videos</v>
      </c>
      <c r="B69" t="inlineStr">
        <is>
          <t>60 minutes, lots of stuff but maybe not top tier quality</t>
        </is>
      </c>
      <c r="C69"/>
      <c r="D69"/>
      <c r="E69" t="inlineStr">
        <is>
          <t>Y</t>
        </is>
      </c>
      <c r="F69"/>
      <c r="G69"/>
      <c r="H69"/>
    </row>
    <row r="70" ht="25.5" customHeight="1">
      <c r="A70" s="2" t="str">
        <f>=HYPERLINK("https://www.youtube.com/@IsaacSuttleFilms/videos", "https://www.youtube.com/@IsaacSuttleFilms/videos")</f>
        <v>https://www.youtube.com/@IsaacSuttleFilms/videos</v>
      </c>
      <c r="B70" t="inlineStr">
        <is>
          <t>wedding videos</t>
        </is>
      </c>
      <c r="C70"/>
      <c r="D70"/>
      <c r="E70" t="inlineStr">
        <is>
          <t>N</t>
        </is>
      </c>
      <c r="F70"/>
      <c r="G70"/>
      <c r="H70"/>
    </row>
    <row r="71" ht="25.5" customHeight="1">
      <c r="A71" s="2" t="str">
        <f>=HYPERLINK("https://www.youtube.com/@NatGeo/videos", "https://www.youtube.com/@NatGeo/videos")</f>
        <v>https://www.youtube.com/@NatGeo/videos</v>
      </c>
      <c r="B71" t="inlineStr">
        <is>
          <t>national geographic</t>
        </is>
      </c>
      <c r="C71" t="inlineStr">
        <is>
          <t>national geographic</t>
        </is>
      </c>
      <c r="D71"/>
      <c r="E71" t="inlineStr">
        <is>
          <t>Y</t>
        </is>
      </c>
      <c r="F71"/>
      <c r="G71"/>
      <c r="H71"/>
    </row>
    <row r="72" ht="25.5" customHeight="1">
      <c r="A72" s="2" t="str">
        <f>=HYPERLINK("https://www.youtube.com/@redbull/videos", "https://www.youtube.com/@redbull/videos")</f>
        <v>https://www.youtube.com/@redbull/videos</v>
      </c>
      <c r="B72" t="inlineStr">
        <is>
          <t>red bull (action sports, lots of POV stuff)</t>
        </is>
      </c>
      <c r="C72" t="inlineStr">
        <is>
          <t>hang gliding</t>
        </is>
      </c>
      <c r="D72"/>
      <c r="E72" t="inlineStr">
        <is>
          <t>Y</t>
        </is>
      </c>
      <c r="F72"/>
      <c r="G72"/>
      <c r="H72"/>
    </row>
    <row r="73" ht="25.5" customHeight="1">
      <c r="A73" s="2" t="str">
        <f>=HYPERLINK("https://www.youtube.com/@VIRTUALJAPAN", "https://www.youtube.com/@VIRTUALJAPAN")</f>
        <v>https://www.youtube.com/@VIRTUALJAPAN</v>
      </c>
      <c r="B73" t="inlineStr">
        <is>
          <t>Walk 4k hdr</t>
        </is>
      </c>
      <c r="C73" t="inlineStr">
        <is>
          <t>city</t>
        </is>
      </c>
      <c r="D73"/>
      <c r="E73"/>
      <c r="F73"/>
      <c r="G73"/>
      <c r="H73"/>
    </row>
    <row r="74" ht="25.5" customHeight="1">
      <c r="A74" s="2" t="str">
        <f>=HYPERLINK("https://www.youtube.com/@NomadicAmbience", "https://www.youtube.com/@NomadicAmbience")</f>
        <v>https://www.youtube.com/@NomadicAmbience</v>
      </c>
      <c r="B74" t="inlineStr">
        <is>
          <t>Ambience</t>
        </is>
      </c>
      <c r="C74" t="inlineStr">
        <is>
          <t>walkthrough, city</t>
        </is>
      </c>
      <c r="D74"/>
      <c r="E74"/>
      <c r="F74"/>
      <c r="G74"/>
      <c r="H74"/>
    </row>
    <row r="75" ht="25.5" customHeight="1">
      <c r="A75" s="2" t="str">
        <f>=HYPERLINK("https://www.youtube.com/@moodyambience", "https://www.youtube.com/@moodyambience")</f>
        <v>https://www.youtube.com/@moodyambience</v>
      </c>
      <c r="B75" t="inlineStr">
        <is>
          <t>Ambience</t>
        </is>
      </c>
      <c r="C75"/>
      <c r="D75"/>
      <c r="E75"/>
      <c r="F75"/>
      <c r="G75"/>
      <c r="H75"/>
    </row>
    <row r="76" ht="25.5" customHeight="1">
      <c r="A76" s="2" t="str">
        <f>=HYPERLINK("https://www.youtube.com/@Rambalac", "https://www.youtube.com/@Rambalac")</f>
        <v>https://www.youtube.com/@Rambalac</v>
      </c>
      <c r="B76" t="inlineStr">
        <is>
          <t>Walk 4k hdr</t>
        </is>
      </c>
      <c r="C76"/>
      <c r="D76"/>
      <c r="E76"/>
      <c r="F76"/>
      <c r="G76"/>
      <c r="H76"/>
    </row>
    <row r="77" ht="25.5" customHeight="1">
      <c r="A77" s="2" t="str">
        <f>=HYPERLINK("https://www.youtube.com/@RambalacLive", "https://www.youtube.com/@RambalacLive")</f>
        <v>https://www.youtube.com/@RambalacLive</v>
      </c>
      <c r="B77" t="inlineStr">
        <is>
          <t>Walk 4k hdr</t>
        </is>
      </c>
      <c r="C77"/>
      <c r="D77"/>
      <c r="E77"/>
      <c r="F77"/>
      <c r="G77"/>
      <c r="H77"/>
    </row>
    <row r="78" ht="25.5" customHeight="1">
      <c r="A78" s="2" t="str">
        <f>=HYPERLINK("https://www.youtube.com/@4KHDRWALK", "https://www.youtube.com/@4KHDRWALK")</f>
        <v>https://www.youtube.com/@4KHDRWALK</v>
      </c>
      <c r="B78" t="inlineStr">
        <is>
          <t>Walk 4k hdr</t>
        </is>
      </c>
      <c r="C78"/>
      <c r="D78"/>
      <c r="E78"/>
      <c r="F78"/>
      <c r="G78"/>
      <c r="H78"/>
    </row>
    <row r="79" ht="25.5" customHeight="1">
      <c r="A79" s="2" t="str">
        <f>=HYPERLINK("https://www.youtube.com/@MostlyWalking", "https://www.youtube.com/@MostlyWalking")</f>
        <v>https://www.youtube.com/@MostlyWalking</v>
      </c>
      <c r="B79" t="inlineStr">
        <is>
          <t>Walk 4k hdr</t>
        </is>
      </c>
      <c r="C79"/>
      <c r="D79"/>
      <c r="E79"/>
      <c r="F79"/>
      <c r="G79"/>
      <c r="H79"/>
    </row>
    <row r="80" ht="25.5" customHeight="1">
      <c r="A80" s="2" t="str">
        <f>=HYPERLINK("https://www.youtube.com/@t0urister", "https://www.youtube.com/@t0urister")</f>
        <v>https://www.youtube.com/@t0urister</v>
      </c>
      <c r="B80" t="inlineStr">
        <is>
          <t>Walk 4k hdr</t>
        </is>
      </c>
      <c r="C80"/>
      <c r="D80"/>
      <c r="E80"/>
      <c r="F80"/>
      <c r="G80"/>
      <c r="H80"/>
    </row>
    <row r="81" ht="25.5" customHeight="1">
      <c r="A81" s="2" t="str">
        <f>=HYPERLINK("https://www.youtube.com/@TheNYCWalkingShow", "https://www.youtube.com/@TheNYCWalkingShow")</f>
        <v>https://www.youtube.com/@TheNYCWalkingShow</v>
      </c>
      <c r="B81" t="inlineStr">
        <is>
          <t>Walk 4k hdr</t>
        </is>
      </c>
      <c r="C81" t="inlineStr">
        <is>
          <t>city</t>
        </is>
      </c>
      <c r="D81"/>
      <c r="E81"/>
      <c r="F81"/>
      <c r="G81"/>
      <c r="H81"/>
    </row>
    <row r="82" ht="25.5" customHeight="1">
      <c r="A82" s="2" t="str">
        <f>=HYPERLINK("https://www.youtube.com/@4KJAPAN", "https://www.youtube.com/@4KJAPAN")</f>
        <v>https://www.youtube.com/@4KJAPAN</v>
      </c>
      <c r="B82" t="inlineStr">
        <is>
          <t>Walk 4k hdr</t>
        </is>
      </c>
      <c r="C82"/>
      <c r="D82"/>
      <c r="E82"/>
      <c r="F82"/>
      <c r="G82"/>
      <c r="H82"/>
    </row>
    <row r="83" ht="25.5" customHeight="1">
      <c r="A83" s="2" t="str">
        <f>=HYPERLINK("https://www.youtube.com/@nadawalk3305", "https://www.youtube.com/@nadawalk3305")</f>
        <v>https://www.youtube.com/@nadawalk3305</v>
      </c>
      <c r="B83" t="inlineStr">
        <is>
          <t>Walk 4k hdr</t>
        </is>
      </c>
      <c r="C83"/>
      <c r="D83"/>
      <c r="E83"/>
      <c r="F83"/>
      <c r="G83"/>
      <c r="H83"/>
    </row>
    <row r="84" ht="25.5" customHeight="1">
      <c r="A84" s="2" t="str">
        <f>=HYPERLINK("https://www.youtube.com/@WalkingAlice", "https://www.youtube.com/@WalkingAlice")</f>
        <v>https://www.youtube.com/@WalkingAlice</v>
      </c>
      <c r="B84" t="inlineStr">
        <is>
          <t>Walk 4k hdr</t>
        </is>
      </c>
      <c r="C84"/>
      <c r="D84"/>
      <c r="E84"/>
      <c r="F84"/>
      <c r="G84"/>
      <c r="H84"/>
    </row>
    <row r="85" ht="25.5" customHeight="1">
      <c r="A85" s="2" t="str">
        <f>=HYPERLINK("https://www.youtube.com/@4KWALK", "https://www.youtube.com/@4KWALK")</f>
        <v>https://www.youtube.com/@4KWALK</v>
      </c>
      <c r="B85" t="inlineStr">
        <is>
          <t>Walk 4k hdr</t>
        </is>
      </c>
      <c r="C85"/>
      <c r="D85"/>
      <c r="E85"/>
      <c r="F85"/>
      <c r="G85"/>
      <c r="H85"/>
    </row>
    <row r="86" ht="25.5" customHeight="1">
      <c r="A86" s="2" t="str">
        <f>=HYPERLINK("https://www.youtube.com/@8kparadise", "https://www.youtube.com/@8kparadise")</f>
        <v>https://www.youtube.com/@8kparadise</v>
      </c>
      <c r="B86" t="inlineStr">
        <is>
          <t>Ambience</t>
        </is>
      </c>
      <c r="C86" t="inlineStr">
        <is>
          <t>travel, wildlife</t>
        </is>
      </c>
      <c r="D86"/>
      <c r="E86"/>
      <c r="F86"/>
      <c r="G86"/>
      <c r="H86"/>
    </row>
    <row r="87" ht="25.5" customHeight="1">
      <c r="A87" s="2" t="str">
        <f>=HYPERLINK("https://www.youtube.com/@WALKS_and_the_CITY", "https://www.youtube.com/@WALKS_and_the_CITY")</f>
        <v>https://www.youtube.com/@WALKS_and_the_CITY</v>
      </c>
      <c r="B87" t="inlineStr">
        <is>
          <t>Walk 4k hdr</t>
        </is>
      </c>
      <c r="C87" t="inlineStr">
        <is>
          <t>walkthrough, city</t>
        </is>
      </c>
      <c r="D87"/>
      <c r="E87"/>
      <c r="F87"/>
      <c r="G87"/>
      <c r="H87"/>
    </row>
    <row r="88" ht="25.5" customHeight="1">
      <c r="A88" s="2" t="str">
        <f>=HYPERLINK("https://www.youtube.com/@CityWalks", "https://www.youtube.com/@CityWalks")</f>
        <v>https://www.youtube.com/@CityWalks</v>
      </c>
      <c r="B88" t="inlineStr">
        <is>
          <t>Walk 4k hdr</t>
        </is>
      </c>
      <c r="C88"/>
      <c r="D88"/>
      <c r="E88"/>
      <c r="F88"/>
      <c r="G88"/>
      <c r="H88"/>
    </row>
    <row r="89" ht="25.5" customHeight="1">
      <c r="A89" s="2" t="str">
        <f>=HYPERLINK("https://www.youtube.com/@thetable71", "https://www.youtube.com/@thetable71")</f>
        <v>https://www.youtube.com/@thetable71</v>
      </c>
      <c r="B89" t="inlineStr">
        <is>
          <t>Walk 4k hdr</t>
        </is>
      </c>
      <c r="C89"/>
      <c r="D89"/>
      <c r="E89"/>
      <c r="F89"/>
      <c r="G89"/>
      <c r="H89"/>
    </row>
    <row r="90" ht="25.5" customHeight="1">
      <c r="A90" s="2" t="str">
        <f>=HYPERLINK("https://www.youtube.com/@this_gemini", "https://www.youtube.com/@this_gemini")</f>
        <v>https://www.youtube.com/@this_gemini</v>
      </c>
      <c r="B90" t="inlineStr">
        <is>
          <t>Walk 4k hdr</t>
        </is>
      </c>
      <c r="C90"/>
      <c r="D90"/>
      <c r="E90"/>
      <c r="F90"/>
      <c r="G90"/>
      <c r="H90"/>
    </row>
    <row r="91" ht="25.5" customHeight="1">
      <c r="A91" s="2" t="str">
        <f>=HYPERLINK("https://www.youtube.com/@4kUrbanLife", "https://www.youtube.com/@4kUrbanLife")</f>
        <v>https://www.youtube.com/@4kUrbanLife</v>
      </c>
      <c r="B91" t="inlineStr">
        <is>
          <t>Walk 4k hdr</t>
        </is>
      </c>
      <c r="C91" t="inlineStr">
        <is>
          <t>city</t>
        </is>
      </c>
      <c r="D91"/>
      <c r="E91"/>
      <c r="F91"/>
      <c r="G91"/>
      <c r="H91"/>
    </row>
    <row r="92" ht="25.5" customHeight="1">
      <c r="A92" s="2" t="str">
        <f>=HYPERLINK("https://www.youtube.com/@WalkEast", "https://www.youtube.com/@WalkEast")</f>
        <v>https://www.youtube.com/@WalkEast</v>
      </c>
      <c r="B92" t="inlineStr">
        <is>
          <t>Walk 4k hdr</t>
        </is>
      </c>
      <c r="C92"/>
      <c r="D92"/>
      <c r="E92"/>
      <c r="F92"/>
      <c r="G92"/>
      <c r="H92"/>
    </row>
    <row r="93" ht="25.5" customHeight="1">
      <c r="A93" s="2" t="str">
        <f>=HYPERLINK("https://www.youtube.com/@SeoulWalker", "https://www.youtube.com/@SeoulWalker")</f>
        <v>https://www.youtube.com/@SeoulWalker</v>
      </c>
      <c r="B93" t="inlineStr">
        <is>
          <t>Walk 4k hdr</t>
        </is>
      </c>
      <c r="C93" t="inlineStr">
        <is>
          <t>Cinematic, B-roll</t>
        </is>
      </c>
      <c r="D93"/>
      <c r="E93"/>
      <c r="F93"/>
      <c r="G93"/>
      <c r="H93"/>
    </row>
    <row r="94" ht="25.5" customHeight="1">
      <c r="A94" s="2" t="str">
        <f>=HYPERLINK("https://www.youtube.com/@kuga1832", "https://www.youtube.com/@kuga1832")</f>
        <v>https://www.youtube.com/@kuga1832</v>
      </c>
      <c r="B94" t="inlineStr">
        <is>
          <t>Walk 4k hdr</t>
        </is>
      </c>
      <c r="C94"/>
      <c r="D94"/>
      <c r="E94"/>
      <c r="F94"/>
      <c r="G94"/>
      <c r="H94"/>
    </row>
    <row r="95" ht="25.5" customHeight="1">
      <c r="A95" s="2" t="str">
        <f>=HYPERLINK("https://www.youtube.com/@HPWalkingTours", "https://www.youtube.com/@HPWalkingTours")</f>
        <v>https://www.youtube.com/@HPWalkingTours</v>
      </c>
      <c r="B95" t="inlineStr">
        <is>
          <t>Walk 4k hdr</t>
        </is>
      </c>
      <c r="C95"/>
      <c r="D95"/>
      <c r="E95"/>
      <c r="F95"/>
      <c r="G95"/>
      <c r="H95"/>
    </row>
    <row r="96" ht="25.5" customHeight="1">
      <c r="A96" s="2" t="str">
        <f>=HYPERLINK("https://www.youtube.com/@WindWalkTravelVideos", "https://www.youtube.com/@WindWalkTravelVideos")</f>
        <v>https://www.youtube.com/@WindWalkTravelVideos</v>
      </c>
      <c r="B96" t="inlineStr">
        <is>
          <t>Walk 4k hdr</t>
        </is>
      </c>
      <c r="C96"/>
      <c r="D96"/>
      <c r="E96"/>
      <c r="F96"/>
      <c r="G96"/>
      <c r="H96"/>
    </row>
    <row r="97" ht="25.5" customHeight="1">
      <c r="A97" s="2" t="str">
        <f>=HYPERLINK("https://www.youtube.com/@lifeincanadabylusy5743", "https://www.youtube.com/@lifeincanadabylusy5743")</f>
        <v>https://www.youtube.com/@lifeincanadabylusy5743</v>
      </c>
      <c r="B97" t="inlineStr">
        <is>
          <t>Walk 4k hdr</t>
        </is>
      </c>
      <c r="C97"/>
      <c r="D97"/>
      <c r="E97"/>
      <c r="F97"/>
      <c r="G97"/>
      <c r="H97"/>
    </row>
    <row r="98" ht="25.5" customHeight="1">
      <c r="A98" s="2" t="str">
        <f>=HYPERLINK("https://www.youtube.com/@watchedwalker", "https://www.youtube.com/@watchedwalker")</f>
        <v>https://www.youtube.com/@watchedwalker</v>
      </c>
      <c r="B98" t="inlineStr">
        <is>
          <t>Walk 4k hdr</t>
        </is>
      </c>
      <c r="C98" t="inlineStr">
        <is>
          <t>city</t>
        </is>
      </c>
      <c r="D98"/>
      <c r="E98"/>
      <c r="F98"/>
      <c r="G98"/>
      <c r="H98"/>
    </row>
    <row r="99" ht="25.5" customHeight="1">
      <c r="A99" s="2" t="str">
        <f>=HYPERLINK("https://www.youtube.com/@4KWorldWanderings", "https://www.youtube.com/@4KWorldWanderings")</f>
        <v>https://www.youtube.com/@4KWorldWanderings</v>
      </c>
      <c r="B99" t="inlineStr">
        <is>
          <t>Walk 4k hdr</t>
        </is>
      </c>
      <c r="C99" t="inlineStr">
        <is>
          <t>city</t>
        </is>
      </c>
      <c r="D99"/>
      <c r="E99"/>
      <c r="F99"/>
      <c r="G99"/>
      <c r="H99"/>
    </row>
    <row r="100" ht="25.5" customHeight="1">
      <c r="A100" s="2" t="str">
        <f>=HYPERLINK("https://www.youtube.com/@kraigadams", "https://www.youtube.com/@kraigadams")</f>
        <v>https://www.youtube.com/@kraigadams</v>
      </c>
      <c r="B100" t="inlineStr">
        <is>
          <t>4k hiking videos</t>
        </is>
      </c>
      <c r="C100" t="inlineStr">
        <is>
          <t>backpacking, hiking</t>
        </is>
      </c>
      <c r="D100"/>
      <c r="E100"/>
      <c r="F100"/>
      <c r="G100"/>
      <c r="H100"/>
    </row>
    <row r="101" ht="25.5" customHeight="1">
      <c r="A101" s="2" t="str">
        <f>=HYPERLINK("https://www.youtube.com/@luxurytravelexpert", "https://www.youtube.com/@luxurytravelexpert")</f>
        <v>https://www.youtube.com/@luxurytravelexpert</v>
      </c>
      <c r="B101" t="inlineStr">
        <is>
          <t>travel</t>
        </is>
      </c>
      <c r="C101"/>
      <c r="D101"/>
      <c r="E101"/>
      <c r="F101"/>
      <c r="G101"/>
      <c r="H101"/>
    </row>
    <row r="102" ht="25.5" customHeight="1">
      <c r="A102" s="2" t="str">
        <f>=HYPERLINK("https://www.youtube.com/@TaiwanWalker", "https://www.youtube.com/@TaiwanWalker")</f>
        <v>https://www.youtube.com/@TaiwanWalker</v>
      </c>
      <c r="B102" t="inlineStr">
        <is>
          <t>Walk 4k hdr</t>
        </is>
      </c>
      <c r="C102"/>
      <c r="D102"/>
      <c r="E102"/>
      <c r="F102"/>
      <c r="G102"/>
      <c r="H102"/>
    </row>
    <row r="103" ht="25.5" customHeight="1">
      <c r="A103" s="2" t="str">
        <f>=HYPERLINK("https://www.youtube.com/@Discover-Nippon", "https://www.youtube.com/@Discover-Nippon")</f>
        <v>https://www.youtube.com/@Discover-Nippon</v>
      </c>
      <c r="B103" t="inlineStr">
        <is>
          <t>Walk 4k hdr</t>
        </is>
      </c>
      <c r="C103"/>
      <c r="D103"/>
      <c r="E103"/>
      <c r="F103"/>
      <c r="G103"/>
      <c r="H103"/>
    </row>
    <row r="104" ht="25.5" customHeight="1">
      <c r="A104" s="2" t="str">
        <f>=HYPERLINK("https://www.youtube.com/@ActionKid", "https://www.youtube.com/@ActionKid")</f>
        <v>https://www.youtube.com/@ActionKid</v>
      </c>
      <c r="B104" t="inlineStr">
        <is>
          <t>Walk 4k hdr</t>
        </is>
      </c>
      <c r="C104"/>
      <c r="D104"/>
      <c r="E104"/>
      <c r="F104"/>
      <c r="G104"/>
      <c r="H104"/>
    </row>
    <row r="105" ht="25.5" customHeight="1">
      <c r="A105" s="2" t="str">
        <f>=HYPERLINK("https://www.youtube.com/@blackened_shadow", "https://www.youtube.com/@blackened_shadow")</f>
        <v>https://www.youtube.com/@blackened_shadow</v>
      </c>
      <c r="B105" t="inlineStr">
        <is>
          <t>weather</t>
        </is>
      </c>
      <c r="C105"/>
      <c r="D105"/>
      <c r="E105"/>
      <c r="F105"/>
      <c r="G105"/>
      <c r="H105"/>
    </row>
    <row r="106" ht="25.5" customHeight="1">
      <c r="A106" s="2" t="str">
        <f>=HYPERLINK("https://www.youtube.com/@TheFlyingDutchMan8K", "https://www.youtube.com/@TheFlyingDutchMan8K")</f>
        <v>https://www.youtube.com/@TheFlyingDutchMan8K</v>
      </c>
      <c r="B106" t="inlineStr">
        <is>
          <t>Walk 4k hdr</t>
        </is>
      </c>
      <c r="C106" t="inlineStr">
        <is>
          <t>village</t>
        </is>
      </c>
      <c r="D106"/>
      <c r="E106"/>
      <c r="F106"/>
      <c r="G106"/>
      <c r="H106"/>
    </row>
    <row r="107" ht="25.5" customHeight="1">
      <c r="A107" s="2" t="str">
        <f>=HYPERLINK("https://www.youtube.com/@AmazingScenicDrives", "https://www.youtube.com/@AmazingScenicDrives")</f>
        <v>https://www.youtube.com/@AmazingScenicDrives</v>
      </c>
      <c r="B107" t="inlineStr">
        <is>
          <t>driving</t>
        </is>
      </c>
      <c r="C107"/>
      <c r="D107"/>
      <c r="E107"/>
      <c r="F107"/>
      <c r="G107"/>
      <c r="H107"/>
    </row>
    <row r="108" ht="25.5" customHeight="1">
      <c r="A108" s="2" t="str">
        <f>=HYPERLINK("https://www.youtube.com/@Nature_Soundscapes", "https://www.youtube.com/@Nature_Soundscapes")</f>
        <v>https://www.youtube.com/@Nature_Soundscapes</v>
      </c>
      <c r="B108" t="inlineStr">
        <is>
          <t>nature</t>
        </is>
      </c>
      <c r="C108"/>
      <c r="D108"/>
      <c r="E108"/>
      <c r="F108"/>
      <c r="G108"/>
      <c r="H108"/>
    </row>
    <row r="109" ht="25.5" customHeight="1">
      <c r="A109" s="2" t="str">
        <f>=HYPERLINK("https://www.youtube.com/@CosmoSkerry", "https://www.youtube.com/@CosmoSkerry")</f>
        <v>https://www.youtube.com/@CosmoSkerry</v>
      </c>
      <c r="B109" t="inlineStr">
        <is>
          <t>Walk 4k hdr</t>
        </is>
      </c>
      <c r="C109"/>
      <c r="D109"/>
      <c r="E109"/>
      <c r="F109"/>
      <c r="G109"/>
      <c r="H109"/>
    </row>
    <row r="110" ht="25.5" customHeight="1">
      <c r="A110" s="2" t="str">
        <f>=HYPERLINK("https://www.youtube.com/@WalksWallStreet", "https://www.youtube.com/@WalksWallStreet")</f>
        <v>https://www.youtube.com/@WalksWallStreet</v>
      </c>
      <c r="B110" t="inlineStr">
        <is>
          <t>Walk 4k hdr</t>
        </is>
      </c>
      <c r="C110"/>
      <c r="D110"/>
      <c r="E110"/>
      <c r="F110"/>
      <c r="G110"/>
      <c r="H110"/>
    </row>
    <row r="111" ht="25.5" customHeight="1">
      <c r="A111" s="2" t="str">
        <f>=HYPERLINK("https://www.youtube.com/@SeoulTravelWalker", "https://www.youtube.com/@SeoulTravelWalker")</f>
        <v>https://www.youtube.com/@SeoulTravelWalker</v>
      </c>
      <c r="B111" t="inlineStr">
        <is>
          <t>Walk 4k hdr</t>
        </is>
      </c>
      <c r="C111"/>
      <c r="D111"/>
      <c r="E111"/>
      <c r="F111"/>
      <c r="G111"/>
      <c r="H111"/>
    </row>
    <row r="112" ht="25.5" customHeight="1">
      <c r="A112" s="2" t="str">
        <f>=HYPERLINK("https://www.youtube.com/@iamsuperdogg", "https://www.youtube.com/@iamsuperdogg")</f>
        <v>https://www.youtube.com/@iamsuperdogg</v>
      </c>
      <c r="B112" t="inlineStr">
        <is>
          <t>travel</t>
        </is>
      </c>
      <c r="C112"/>
      <c r="D112"/>
      <c r="E112"/>
      <c r="F112"/>
      <c r="G112"/>
      <c r="H112"/>
    </row>
    <row r="113" ht="25.5" customHeight="1">
      <c r="A113" s="2" t="str">
        <f>=HYPERLINK("https://www.youtube.com/@rjaguirre", "https://www.youtube.com/@rjaguirre")</f>
        <v>https://www.youtube.com/@rjaguirre</v>
      </c>
      <c r="B113" t="inlineStr">
        <is>
          <t>travel</t>
        </is>
      </c>
      <c r="C113"/>
      <c r="D113"/>
      <c r="E113"/>
      <c r="F113"/>
      <c r="G113"/>
      <c r="H113"/>
    </row>
    <row r="114" ht="25.5" customHeight="1">
      <c r="A114" s="2" t="str">
        <f>=HYPERLINK("https://www.youtube.com/@allin4k129/videos", "https://www.youtube.com/@allin4k129/videos")</f>
        <v>https://www.youtube.com/@allin4k129/videos</v>
      </c>
      <c r="B114" t="inlineStr">
        <is>
          <t>travel</t>
        </is>
      </c>
      <c r="C114" t="inlineStr">
        <is>
          <t>skyline</t>
        </is>
      </c>
      <c r="D114"/>
      <c r="E114"/>
      <c r="F114"/>
      <c r="G114"/>
      <c r="H114"/>
    </row>
    <row r="115" ht="25.5" customHeight="1">
      <c r="A115" s="2" t="str">
        <f>=HYPERLINK("https://www.youtube.com/@TravelWorldXP", "https://www.youtube.com/@TravelWorldXP")</f>
        <v>https://www.youtube.com/@TravelWorldXP</v>
      </c>
      <c r="B115" t="inlineStr">
        <is>
          <t>travel</t>
        </is>
      </c>
      <c r="C115"/>
      <c r="D115"/>
      <c r="E115"/>
      <c r="F115"/>
      <c r="G115"/>
      <c r="H115"/>
    </row>
    <row r="116" ht="25.5" customHeight="1">
      <c r="A116" s="2" t="str">
        <f>=HYPERLINK("https://www.youtube.com/@goplacespro", "https://www.youtube.com/@goplacespro")</f>
        <v>https://www.youtube.com/@goplacespro</v>
      </c>
      <c r="B116" t="inlineStr">
        <is>
          <t>travel</t>
        </is>
      </c>
      <c r="C116"/>
      <c r="D116"/>
      <c r="E116"/>
      <c r="F116"/>
      <c r="G116"/>
      <c r="H116"/>
    </row>
    <row r="117" ht="25.5" customHeight="1">
      <c r="A117" s="2" t="str">
        <f>=HYPERLINK("https://www.youtube.com/@peacefulrelaxation4k209", "https://www.youtube.com/@peacefulrelaxation4k209")</f>
        <v>https://www.youtube.com/@peacefulrelaxation4k209</v>
      </c>
      <c r="B117" t="inlineStr">
        <is>
          <t>travel</t>
        </is>
      </c>
      <c r="C117"/>
      <c r="D117"/>
      <c r="E117"/>
      <c r="F117"/>
      <c r="G117"/>
      <c r="H117"/>
    </row>
    <row r="118" ht="25.5" customHeight="1">
      <c r="A118" s="2" t="str">
        <f>=HYPERLINK("https://www.youtube.com/@strollingthecity", "https://www.youtube.com/@strollingthecity")</f>
        <v>https://www.youtube.com/@strollingthecity</v>
      </c>
      <c r="B118" t="inlineStr">
        <is>
          <t>Walk 4k hdr</t>
        </is>
      </c>
      <c r="C118"/>
      <c r="D118"/>
      <c r="E118"/>
      <c r="F118"/>
      <c r="G118"/>
      <c r="H118"/>
    </row>
    <row r="119" ht="25.5" customHeight="1">
      <c r="A119" s="2" t="str">
        <f>=HYPERLINK("https://www.youtube.com/@colorfulWorldBob", "https://www.youtube.com/@colorfulWorldBob")</f>
        <v>https://www.youtube.com/@colorfulWorldBob</v>
      </c>
      <c r="B119" t="inlineStr">
        <is>
          <t>Walk 4k hdr</t>
        </is>
      </c>
      <c r="C119"/>
      <c r="D119"/>
      <c r="E119"/>
      <c r="F119"/>
      <c r="G119"/>
      <c r="H119"/>
    </row>
    <row r="120" ht="25.5" customHeight="1">
      <c r="A120" s="2" t="str">
        <f>=HYPERLINK("https://www.youtube.com/@UniquelyNYC", "https://www.youtube.com/@UniquelyNYC")</f>
        <v>https://www.youtube.com/@UniquelyNYC</v>
      </c>
      <c r="B120" t="inlineStr">
        <is>
          <t>Walk 4k hdr</t>
        </is>
      </c>
      <c r="C120"/>
      <c r="D120"/>
      <c r="E120"/>
      <c r="F120"/>
      <c r="G120"/>
      <c r="H120"/>
    </row>
    <row r="121" ht="25.5" customHeight="1">
      <c r="A121" s="2" t="str">
        <f>=HYPERLINK("https://www.youtube.com/@jacksmoviehouse221", "https://www.youtube.com/@jacksmoviehouse221")</f>
        <v>https://www.youtube.com/@jacksmoviehouse221</v>
      </c>
      <c r="B121" t="inlineStr">
        <is>
          <t>Walk 4k hdr</t>
        </is>
      </c>
      <c r="C121"/>
      <c r="D121"/>
      <c r="E121"/>
      <c r="F121"/>
      <c r="G121"/>
      <c r="H121"/>
    </row>
    <row r="122" ht="25.5" customHeight="1">
      <c r="A122" s="2" t="str">
        <f>=HYPERLINK("https://www.youtube.com/@jaybyrdfilms", "https://www.youtube.com/@jaybyrdfilms")</f>
        <v>https://www.youtube.com/@jaybyrdfilms</v>
      </c>
      <c r="B122" t="inlineStr">
        <is>
          <t>Aerial cinematography</t>
        </is>
      </c>
      <c r="C122"/>
      <c r="D122"/>
      <c r="E122"/>
      <c r="F122"/>
      <c r="G122"/>
      <c r="H122"/>
    </row>
    <row r="123" ht="25.5" customHeight="1">
      <c r="A123" s="2" t="str">
        <f>=HYPERLINK("https://www.youtube.com/@virtualrunningadventures2035", "https://www.youtube.com/@virtualrunningadventures2035")</f>
        <v>https://www.youtube.com/@virtualrunningadventures2035</v>
      </c>
      <c r="B123" t="inlineStr">
        <is>
          <t>Running/Walking POV</t>
        </is>
      </c>
      <c r="C123" t="inlineStr">
        <is>
          <t>jogging</t>
        </is>
      </c>
      <c r="D123"/>
      <c r="E123"/>
      <c r="F123"/>
      <c r="G123"/>
      <c r="H123"/>
    </row>
    <row r="124" ht="25.5" customHeight="1">
      <c r="A124" s="2" t="str">
        <f>=HYPERLINK("https://www.youtube.com/@virtualrunningvideos12", "https://www.youtube.com/@virtualrunningvideos12")</f>
        <v>https://www.youtube.com/@virtualrunningvideos12</v>
      </c>
      <c r="B124" t="inlineStr">
        <is>
          <t>Running/Walking POV</t>
        </is>
      </c>
      <c r="C124"/>
      <c r="D124"/>
      <c r="E124"/>
      <c r="F124"/>
      <c r="G124"/>
      <c r="H124"/>
    </row>
    <row r="125" ht="25.5" customHeight="1">
      <c r="A125" s="2" t="str">
        <f>=HYPERLINK("https://www.youtube.com/@SwissRunningTV", "https://www.youtube.com/@SwissRunningTV")</f>
        <v>https://www.youtube.com/@SwissRunningTV</v>
      </c>
      <c r="B125" t="inlineStr">
        <is>
          <t>Running/Walking POV</t>
        </is>
      </c>
      <c r="C125"/>
      <c r="D125"/>
      <c r="E125"/>
      <c r="F125"/>
      <c r="G125"/>
      <c r="H125"/>
    </row>
    <row r="126" ht="25.5" customHeight="1">
      <c r="A126" s="2" t="str">
        <f>=HYPERLINK("https://www.youtube.com/@JogforJoy", "https://www.youtube.com/@JogforJoy")</f>
        <v>https://www.youtube.com/@JogforJoy</v>
      </c>
      <c r="B126" t="inlineStr">
        <is>
          <t>Running/Walking POV</t>
        </is>
      </c>
      <c r="C126"/>
      <c r="D126"/>
      <c r="E126"/>
      <c r="F126"/>
      <c r="G126"/>
      <c r="H126"/>
    </row>
    <row r="127" ht="25.5" customHeight="1">
      <c r="A127" s="2" t="str">
        <f>=HYPERLINK("https://www.youtube.com/@raawmountainbikes", "https://www.youtube.com/@raawmountainbikes")</f>
        <v>https://www.youtube.com/@raawmountainbikes</v>
      </c>
      <c r="B127" t="inlineStr">
        <is>
          <t>MTBK POV</t>
        </is>
      </c>
      <c r="C127"/>
      <c r="D127"/>
      <c r="E127"/>
      <c r="F127"/>
      <c r="G127"/>
      <c r="H127"/>
    </row>
    <row r="128" ht="25.5" customHeight="1">
      <c r="A128" s="2" t="str">
        <f>=HYPERLINK("https://www.youtube.com/@IndoorCyclingVideos", "https://www.youtube.com/@IndoorCyclingVideos")</f>
        <v>https://www.youtube.com/@IndoorCyclingVideos</v>
      </c>
      <c r="B128" t="inlineStr">
        <is>
          <t>Cycling POV</t>
        </is>
      </c>
      <c r="C128"/>
      <c r="D128"/>
      <c r="E128"/>
      <c r="F128"/>
      <c r="G128"/>
      <c r="H128"/>
    </row>
    <row r="129" ht="25.5" customHeight="1">
      <c r="A129" s="2" t="str">
        <f>=HYPERLINK("https://www.youtube.com/@SKYCHRIO", "https://www.youtube.com/@SKYCHRIO")</f>
        <v>https://www.youtube.com/@SKYCHRIO</v>
      </c>
      <c r="B129" t="inlineStr">
        <is>
          <t>Aerial cinematography</t>
        </is>
      </c>
      <c r="C129"/>
      <c r="D129"/>
      <c r="E129"/>
      <c r="F129"/>
      <c r="G129"/>
      <c r="H129"/>
    </row>
    <row r="130" ht="25.5" customHeight="1">
      <c r="A130" s="2" t="str">
        <f>=HYPERLINK("https://www.youtube.com/@OuZzFPV", "https://www.youtube.com/@OuZzFPV")</f>
        <v>https://www.youtube.com/@OuZzFPV</v>
      </c>
      <c r="B130" t="inlineStr">
        <is>
          <t>Aerial cinematography</t>
        </is>
      </c>
      <c r="C130"/>
      <c r="D130"/>
      <c r="E130"/>
      <c r="F130"/>
      <c r="G130"/>
      <c r="H130"/>
    </row>
    <row r="131" ht="25.5" customHeight="1">
      <c r="A131" s="2" t="str">
        <f>=HYPERLINK("https://www.youtube.com/@quicanslo", "https://www.youtube.com/@quicanslo")</f>
        <v>https://www.youtube.com/@quicanslo</v>
      </c>
      <c r="B131" t="inlineStr">
        <is>
          <t>Aerial cinematography</t>
        </is>
      </c>
      <c r="C131"/>
      <c r="D131"/>
      <c r="E131"/>
      <c r="F131"/>
      <c r="G131"/>
      <c r="H131"/>
    </row>
    <row r="132" ht="25.5" customHeight="1">
      <c r="A132" s="2" t="str">
        <f>=HYPERLINK("https://www.youtube.com/@captainvanover9237", "https://www.youtube.com/@captainvanover9237")</f>
        <v>https://www.youtube.com/@captainvanover9237</v>
      </c>
      <c r="B132" t="inlineStr">
        <is>
          <t>Aerial cinematography</t>
        </is>
      </c>
      <c r="C132"/>
      <c r="D132"/>
      <c r="E132"/>
      <c r="F132"/>
      <c r="G132"/>
      <c r="H132"/>
    </row>
    <row r="133" ht="25.5" customHeight="1">
      <c r="A133" s="2" t="str">
        <f>=HYPERLINK("https://www.youtube.com/@ArturMaiaCarvalho", "https://www.youtube.com/@ArturMaiaCarvalho")</f>
        <v>https://www.youtube.com/@ArturMaiaCarvalho</v>
      </c>
      <c r="B133" t="inlineStr">
        <is>
          <t>Aerial cinematography</t>
        </is>
      </c>
      <c r="C133"/>
      <c r="D133"/>
      <c r="E133"/>
      <c r="F133"/>
      <c r="G133"/>
      <c r="H133"/>
    </row>
    <row r="134" ht="25.5" customHeight="1">
      <c r="A134" s="2" t="str">
        <f>=HYPERLINK("https://www.youtube.com/@FLY_ONE", "https://www.youtube.com/@FLY_ONE")</f>
        <v>https://www.youtube.com/@FLY_ONE</v>
      </c>
      <c r="B134" t="inlineStr">
        <is>
          <t>Aerial cinematography</t>
        </is>
      </c>
      <c r="C134"/>
      <c r="D134"/>
      <c r="E134"/>
      <c r="F134"/>
      <c r="G134"/>
      <c r="H134"/>
    </row>
    <row r="135" ht="25.5" customHeight="1">
      <c r="A135" s="2" t="str">
        <f>=HYPERLINK("https://www.youtube.com/@fpvwithpatrick", "https://www.youtube.com/@fpvwithpatrick")</f>
        <v>https://www.youtube.com/@fpvwithpatrick</v>
      </c>
      <c r="B135" t="inlineStr">
        <is>
          <t>Aerial cinematography</t>
        </is>
      </c>
      <c r="C135"/>
      <c r="D135"/>
      <c r="E135"/>
      <c r="F135"/>
      <c r="G135"/>
      <c r="H135"/>
    </row>
    <row r="136" ht="25.5" customHeight="1">
      <c r="A136" s="2" t="str">
        <f>=HYPERLINK("https://www.youtube.com/@3DMBunker_fpv", "https://www.youtube.com/@3DMBunker_fpv")</f>
        <v>https://www.youtube.com/@3DMBunker_fpv</v>
      </c>
      <c r="B136" t="inlineStr">
        <is>
          <t>Aerial cinematography</t>
        </is>
      </c>
      <c r="C136"/>
      <c r="D136"/>
      <c r="E136"/>
      <c r="F136"/>
      <c r="G136"/>
      <c r="H136"/>
    </row>
    <row r="137" ht="25.5" customHeight="1">
      <c r="A137" s="2" t="str">
        <f>=HYPERLINK("https://www.youtube.com/@SeewebFPV", "https://www.youtube.com/@SeewebFPV")</f>
        <v>https://www.youtube.com/@SeewebFPV</v>
      </c>
      <c r="B137" t="inlineStr">
        <is>
          <t>Aerial cinematography</t>
        </is>
      </c>
      <c r="C137"/>
      <c r="D137"/>
      <c r="E137"/>
      <c r="F137"/>
      <c r="G137"/>
      <c r="H137"/>
    </row>
    <row r="138" ht="25.5" customHeight="1">
      <c r="A138" s="2" t="str">
        <f>=HYPERLINK("https://www.youtube.com/@badwolfhorizon", "https://www.youtube.com/@badwolfhorizon")</f>
        <v>https://www.youtube.com/@badwolfhorizon</v>
      </c>
      <c r="B138" t="inlineStr">
        <is>
          <t>Aerial cinematography</t>
        </is>
      </c>
      <c r="C138"/>
      <c r="D138"/>
      <c r="E138"/>
      <c r="F138"/>
      <c r="G138"/>
      <c r="H138"/>
    </row>
    <row r="139" ht="25.5" customHeight="1">
      <c r="A139" s="2" t="str">
        <f>=HYPERLINK("https://www.youtube.com/@AerialphotographyirelandIe", "https://www.youtube.com/@AerialphotographyirelandIe")</f>
        <v>https://www.youtube.com/@AerialphotographyirelandIe</v>
      </c>
      <c r="B139" t="inlineStr">
        <is>
          <t>Aerial cinematography</t>
        </is>
      </c>
      <c r="C139"/>
      <c r="D139"/>
      <c r="E139"/>
      <c r="F139"/>
      <c r="G139"/>
      <c r="H139"/>
    </row>
    <row r="140" ht="25.5" customHeight="1">
      <c r="A140" s="2" t="str">
        <f>=HYPERLINK("https://www.youtube.com/@theRadBrad", "https://www.youtube.com/@theRadBrad")</f>
        <v>https://www.youtube.com/@theRadBrad</v>
      </c>
      <c r="B140" t="inlineStr">
        <is>
          <t>gameplay</t>
        </is>
      </c>
      <c r="C140"/>
      <c r="D140"/>
      <c r="E140"/>
      <c r="F140"/>
      <c r="G140"/>
      <c r="H140"/>
    </row>
    <row r="141" ht="25.5" customHeight="1">
      <c r="A141" s="2" t="str">
        <f>=HYPERLINK("https://www.youtube.com/@ChampsNetwork", "https://www.youtube.com/@ChampsNetwork")</f>
        <v>https://www.youtube.com/@ChampsNetwork</v>
      </c>
      <c r="B141" t="inlineStr">
        <is>
          <t>gameplay</t>
        </is>
      </c>
      <c r="C141" t="inlineStr">
        <is>
          <t>gameplay</t>
        </is>
      </c>
      <c r="D141"/>
      <c r="E141"/>
      <c r="F141"/>
      <c r="G141"/>
      <c r="H141"/>
    </row>
    <row r="142" ht="25.5" customHeight="1">
      <c r="A142" s="2" t="str">
        <f>=HYPERLINK("https://www.youtube.com/@GameV", "https://www.youtube.com/@GameV")</f>
        <v>https://www.youtube.com/@GameV</v>
      </c>
      <c r="B142" t="inlineStr">
        <is>
          <t>gameplay</t>
        </is>
      </c>
      <c r="C142" t="inlineStr">
        <is>
          <t>gameplay</t>
        </is>
      </c>
      <c r="D142"/>
      <c r="E142"/>
      <c r="F142"/>
      <c r="G142"/>
      <c r="H142"/>
    </row>
    <row r="143" ht="25.5" customHeight="1">
      <c r="A143" s="2" t="str">
        <f>=HYPERLINK("https://www.youtube.com/@MKIceAndFire", "https://www.youtube.com/@MKIceAndFire")</f>
        <v>https://www.youtube.com/@MKIceAndFire</v>
      </c>
      <c r="B143" t="inlineStr">
        <is>
          <t>gameplay</t>
        </is>
      </c>
      <c r="C143"/>
      <c r="D143"/>
      <c r="E143"/>
      <c r="F143"/>
      <c r="G143"/>
      <c r="H143"/>
    </row>
    <row r="144" ht="25.5" customHeight="1">
      <c r="A144" s="2" t="str">
        <f>=HYPERLINK("https://www.youtube.com/@DopeGameplays", "https://www.youtube.com/@DopeGameplays")</f>
        <v>https://www.youtube.com/@DopeGameplays</v>
      </c>
      <c r="B144" t="inlineStr">
        <is>
          <t>gameplay</t>
        </is>
      </c>
      <c r="C144"/>
      <c r="D144"/>
      <c r="E144"/>
      <c r="F144"/>
      <c r="G144"/>
      <c r="H144"/>
    </row>
    <row r="145" ht="25.5" customHeight="1">
      <c r="A145" s="2" t="str">
        <f>=HYPERLINK("https://www.youtube.com/@RedArcade", "https://www.youtube.com/@RedArcade")</f>
        <v>https://www.youtube.com/@RedArcade</v>
      </c>
      <c r="B145" t="inlineStr">
        <is>
          <t>gameplay</t>
        </is>
      </c>
      <c r="C145"/>
      <c r="D145"/>
      <c r="E145"/>
      <c r="F145"/>
      <c r="G145"/>
      <c r="H145"/>
    </row>
    <row r="146" ht="25.5" customHeight="1">
      <c r="A146" s="2" t="str">
        <f>=HYPERLINK("https://www.youtube.com/@RGR29", "https://www.youtube.com/@RGR29")</f>
        <v>https://www.youtube.com/@RGR29</v>
      </c>
      <c r="B146" t="inlineStr">
        <is>
          <t>gameplay</t>
        </is>
      </c>
      <c r="C146"/>
      <c r="D146"/>
      <c r="E146"/>
      <c r="F146"/>
      <c r="G146"/>
      <c r="H146"/>
    </row>
    <row r="147" ht="25.5" customHeight="1">
      <c r="A147" s="2" t="str">
        <f>=HYPERLINK("https://www.youtube.com/@GamerMaxChannel", "https://www.youtube.com/@GamerMaxChannel")</f>
        <v>https://www.youtube.com/@GamerMaxChannel</v>
      </c>
      <c r="B147" t="inlineStr">
        <is>
          <t>gameplay</t>
        </is>
      </c>
      <c r="C147"/>
      <c r="D147"/>
      <c r="E147"/>
      <c r="F147"/>
      <c r="G147"/>
      <c r="H147"/>
    </row>
    <row r="148" ht="25.5" customHeight="1">
      <c r="A148" s="2" t="str">
        <f>=HYPERLINK("https://www.youtube.com/@GTASeriesVideos", "https://www.youtube.com/@GTASeriesVideos")</f>
        <v>https://www.youtube.com/@GTASeriesVideos</v>
      </c>
      <c r="B148" t="inlineStr">
        <is>
          <t>gameplay</t>
        </is>
      </c>
      <c r="C148"/>
      <c r="D148"/>
      <c r="E148"/>
      <c r="F148"/>
      <c r="G148"/>
      <c r="H148"/>
    </row>
    <row r="149" ht="25.5" customHeight="1">
      <c r="A149" s="2" t="str">
        <f>=HYPERLINK("https://www.youtube.com/@EncryptedDuck", "https://www.youtube.com/@EncryptedDuck")</f>
        <v>https://www.youtube.com/@EncryptedDuck</v>
      </c>
      <c r="B149" t="inlineStr">
        <is>
          <t>gameplay</t>
        </is>
      </c>
      <c r="C149"/>
      <c r="D149"/>
      <c r="E149"/>
      <c r="F149"/>
      <c r="G149"/>
      <c r="H149"/>
    </row>
    <row r="150" ht="25.5" customHeight="1">
      <c r="A150" s="2" t="str">
        <f>=HYPERLINK("https://www.youtube.com/@HollowPoiint", "https://www.youtube.com/@HollowPoiint")</f>
        <v>https://www.youtube.com/@HollowPoiint</v>
      </c>
      <c r="B150" t="inlineStr">
        <is>
          <t>gameplay</t>
        </is>
      </c>
      <c r="C150" t="inlineStr">
        <is>
          <t>gameplay</t>
        </is>
      </c>
      <c r="D150"/>
      <c r="E150"/>
      <c r="F150"/>
      <c r="G150"/>
      <c r="H150"/>
    </row>
    <row r="151" ht="25.5" customHeight="1">
      <c r="A151" s="2" t="str">
        <f>=HYPERLINK("https://www.youtube.com/@TeaserPlay", "https://www.youtube.com/@TeaserPlay")</f>
        <v>https://www.youtube.com/@TeaserPlay</v>
      </c>
      <c r="B151" t="inlineStr">
        <is>
          <t>gameplay</t>
        </is>
      </c>
      <c r="C151"/>
      <c r="D151"/>
      <c r="E151"/>
      <c r="F151"/>
      <c r="G151"/>
      <c r="H151"/>
    </row>
    <row r="152" ht="25.5" customHeight="1">
      <c r="A152" s="2" t="str">
        <f>=HYPERLINK("https://www.youtube.com/@gamingletloose", "https://www.youtube.com/@gamingletloose")</f>
        <v>https://www.youtube.com/@gamingletloose</v>
      </c>
      <c r="B152" t="inlineStr">
        <is>
          <t>gameplay</t>
        </is>
      </c>
      <c r="C152"/>
      <c r="D152"/>
      <c r="E152"/>
      <c r="F152"/>
      <c r="G152"/>
      <c r="H152"/>
    </row>
    <row r="153" ht="25.5" customHeight="1">
      <c r="A153" s="2" t="str">
        <f>=HYPERLINK("https://www.youtube.com/@arte", "https://www.youtube.com/@arte")</f>
        <v>https://www.youtube.com/@arte</v>
      </c>
      <c r="B153" t="inlineStr">
        <is>
          <t>documentaries</t>
        </is>
      </c>
      <c r="C153"/>
      <c r="D153"/>
      <c r="E153"/>
      <c r="F153"/>
      <c r="G153"/>
      <c r="H153"/>
    </row>
    <row r="154" ht="25.5" customHeight="1">
      <c r="A154" s="2" t="str">
        <f>=HYPERLINK("https://www.youtube.com/@artede", "https://www.youtube.com/@artede")</f>
        <v>https://www.youtube.com/@artede</v>
      </c>
      <c r="B154" t="inlineStr">
        <is>
          <t>documentaries</t>
        </is>
      </c>
      <c r="C154"/>
      <c r="D154"/>
      <c r="E154"/>
      <c r="F154"/>
      <c r="G154"/>
      <c r="H154"/>
    </row>
    <row r="155" ht="25.5" customHeight="1">
      <c r="A155" s="2" t="str">
        <f>=HYPERLINK("https://www.youtube.com/@diemaus", "https://www.youtube.com/@diemaus")</f>
        <v>https://www.youtube.com/@diemaus</v>
      </c>
      <c r="B155" t="inlineStr">
        <is>
          <t>knowledge / entertainment show for kids</t>
        </is>
      </c>
      <c r="C155"/>
      <c r="D155"/>
      <c r="E155"/>
      <c r="F155"/>
      <c r="G155"/>
      <c r="H155"/>
    </row>
    <row r="156" ht="25.5" customHeight="1">
      <c r="A156" s="2" t="str">
        <f>=HYPERLINK("https://www.youtube.com/@GalileoOffiziell", "https://www.youtube.com/@GalileoOffiziell")</f>
        <v>https://www.youtube.com/@GalileoOffiziell</v>
      </c>
      <c r="B156" t="inlineStr">
        <is>
          <t>knowledge / entertainment show</t>
        </is>
      </c>
      <c r="C156"/>
      <c r="D156"/>
      <c r="E156"/>
      <c r="F156"/>
      <c r="G156"/>
      <c r="H156"/>
    </row>
    <row r="157" ht="25.5" customHeight="1">
      <c r="A157" s="2" t="str">
        <f>=HYPERLINK("https://www.youtube.com/@VIFFest", "https://www.youtube.com/@VIFFest")</f>
        <v>https://www.youtube.com/@VIFFest</v>
      </c>
      <c r="B157" t="inlineStr">
        <is>
          <t>short films / clips</t>
        </is>
      </c>
      <c r="C157"/>
      <c r="D157"/>
      <c r="E157"/>
      <c r="F157"/>
      <c r="G157"/>
      <c r="H157"/>
    </row>
    <row r="158" ht="25.5" customHeight="1">
      <c r="A158" s="2" t="str">
        <f>=HYPERLINK("https://www.youtube.com/@nowness", "https://www.youtube.com/@nowness")</f>
        <v>https://www.youtube.com/@nowness</v>
      </c>
      <c r="B158" t="inlineStr">
        <is>
          <t>Short films about artists</t>
        </is>
      </c>
      <c r="C158"/>
      <c r="D158"/>
      <c r="E158"/>
      <c r="F158"/>
      <c r="G158"/>
      <c r="H158"/>
    </row>
    <row r="159" ht="25.5" customHeight="1">
      <c r="A159" s="2" t="str">
        <f>=HYPERLINK("https://www.youtube.com/@cartoonbrew", "https://www.youtube.com/@cartoonbrew")</f>
        <v>https://www.youtube.com/@cartoonbrew</v>
      </c>
      <c r="B159" t="inlineStr">
        <is>
          <t>Various animation trailers</t>
        </is>
      </c>
      <c r="C159"/>
      <c r="D159"/>
      <c r="E159"/>
      <c r="F159"/>
      <c r="G159"/>
      <c r="H159"/>
    </row>
    <row r="160" ht="25.5" customHeight="1">
      <c r="A160" s="2" t="str">
        <f>=HYPERLINK("https://www.youtube.com/@Birdboxstudio", "https://www.youtube.com/@Birdboxstudio")</f>
        <v>https://www.youtube.com/@Birdboxstudio</v>
      </c>
      <c r="B160" t="inlineStr">
        <is>
          <t>Short fun animation videos</t>
        </is>
      </c>
      <c r="C160"/>
      <c r="D160"/>
      <c r="E160"/>
      <c r="F160"/>
      <c r="G160"/>
      <c r="H160"/>
    </row>
    <row r="161" ht="25.5" customHeight="1">
      <c r="A161" s="2" t="str">
        <f>=HYPERLINK("https://www.youtube.com/@Gawx2", "https://www.youtube.com/@Gawx2")</f>
        <v>https://www.youtube.com/@Gawx2</v>
      </c>
      <c r="B161" t="inlineStr">
        <is>
          <t>Cinematic travel videos</t>
        </is>
      </c>
      <c r="C161"/>
      <c r="D161"/>
      <c r="E161"/>
      <c r="F161"/>
      <c r="G161"/>
      <c r="H161"/>
    </row>
    <row r="162" ht="25.5" customHeight="1">
      <c r="A162" s="2" t="str">
        <f>=HYPERLINK("https://www.youtube.com/@joshzoo", "https://www.youtube.com/@joshzoo")</f>
        <v>https://www.youtube.com/@joshzoo</v>
      </c>
      <c r="B162" t="inlineStr">
        <is>
          <t>Cinematic travel videos</t>
        </is>
      </c>
      <c r="C162"/>
      <c r="D162"/>
      <c r="E162"/>
      <c r="F162"/>
      <c r="G162"/>
      <c r="H162"/>
    </row>
    <row r="163" ht="25.5" customHeight="1">
      <c r="A163" s="2" t="str">
        <f>=HYPERLINK("https://www.youtube.com/@TimtotheWild", "https://www.youtube.com/@TimtotheWild")</f>
        <v>https://www.youtube.com/@TimtotheWild</v>
      </c>
      <c r="B163" t="inlineStr">
        <is>
          <t>Cinematic travel videos</t>
        </is>
      </c>
      <c r="C163" t="inlineStr">
        <is>
          <t>night, city, nature, travel</t>
        </is>
      </c>
      <c r="D163"/>
      <c r="E163"/>
      <c r="F163"/>
      <c r="G163"/>
      <c r="H163"/>
    </row>
    <row r="164" ht="25.5" customHeight="1">
      <c r="A164" s="2" t="str">
        <f>=HYPERLINK("https://www.youtube.com/@BryanBirks", "https://www.youtube.com/@BryanBirks")</f>
        <v>https://www.youtube.com/@BryanBirks</v>
      </c>
      <c r="B164" t="inlineStr">
        <is>
          <t>Cinematic photography videos</t>
        </is>
      </c>
      <c r="C164"/>
      <c r="D164"/>
      <c r="E164"/>
      <c r="F164"/>
      <c r="G164"/>
      <c r="H164"/>
    </row>
    <row r="165" ht="25.5" customHeight="1">
      <c r="A165" s="2" t="str">
        <f>=HYPERLINK("https://www.youtube.com/@RobbieMaynardCreates", "https://www.youtube.com/@RobbieMaynardCreates")</f>
        <v>https://www.youtube.com/@RobbieMaynardCreates</v>
      </c>
      <c r="B165" t="inlineStr">
        <is>
          <t>Cinematic photography videos</t>
        </is>
      </c>
      <c r="C165"/>
      <c r="D165"/>
      <c r="E165"/>
      <c r="F165"/>
      <c r="G165"/>
      <c r="H165"/>
    </row>
    <row r="166" ht="25.5" customHeight="1">
      <c r="A166" s="2" t="str">
        <f>=HYPERLINK("https://www.youtube.com/@loganguybaker", "https://www.youtube.com/@loganguybaker")</f>
        <v>https://www.youtube.com/@loganguybaker</v>
      </c>
      <c r="B166" t="inlineStr">
        <is>
          <t>Cinematic photography videos</t>
        </is>
      </c>
      <c r="C166"/>
      <c r="D166"/>
      <c r="E166"/>
      <c r="F166"/>
      <c r="G166"/>
      <c r="H166"/>
    </row>
    <row r="167" ht="25.5" customHeight="1">
      <c r="A167" s="2" t="str">
        <f>=HYPERLINK("https://www.youtube.com/@FaizalWestcott", "https://www.youtube.com/@FaizalWestcott")</f>
        <v>https://www.youtube.com/@FaizalWestcott</v>
      </c>
      <c r="B167" t="inlineStr">
        <is>
          <t>Cinematic photography videos</t>
        </is>
      </c>
      <c r="C167"/>
      <c r="D167"/>
      <c r="E167"/>
      <c r="F167"/>
      <c r="G167"/>
      <c r="H167"/>
    </row>
    <row r="168" ht="25.5" customHeight="1">
      <c r="A168" s="2" t="str">
        <f>=HYPERLINK("https://www.youtube.com/@WillemVerb", "https://www.youtube.com/@WillemVerb")</f>
        <v>https://www.youtube.com/@WillemVerb</v>
      </c>
      <c r="B168" t="inlineStr">
        <is>
          <t>Cinematic photography videos</t>
        </is>
      </c>
      <c r="C168"/>
      <c r="D168"/>
      <c r="E168"/>
      <c r="F168"/>
      <c r="G168"/>
      <c r="H168"/>
    </row>
    <row r="169" ht="25.5" customHeight="1">
      <c r="A169" s="2" t="str">
        <f>=HYPERLINK("https://www.youtube.com/@arcteryx", "https://www.youtube.com/@arcteryx")</f>
        <v>https://www.youtube.com/@arcteryx</v>
      </c>
      <c r="B169" t="inlineStr">
        <is>
          <t>Skiing films</t>
        </is>
      </c>
      <c r="C169"/>
      <c r="D169"/>
      <c r="E169"/>
      <c r="F169"/>
      <c r="G169"/>
      <c r="H169"/>
    </row>
    <row r="170" ht="25.5" customHeight="1">
      <c r="A170" s="2" t="str">
        <f>=HYPERLINK("https://www.youtube.com/@TheLocalProject", "https://www.youtube.com/@TheLocalProject")</f>
        <v>https://www.youtube.com/@TheLocalProject</v>
      </c>
      <c r="B170" t="inlineStr">
        <is>
          <t>Architecture</t>
        </is>
      </c>
      <c r="C170" t="inlineStr">
        <is>
          <t>home decorating, cinematography, architecture</t>
        </is>
      </c>
      <c r="D170"/>
      <c r="E170"/>
      <c r="F170"/>
      <c r="G170"/>
      <c r="H170"/>
    </row>
    <row r="171" ht="25.5" customHeight="1">
      <c r="A171" s="2" t="str">
        <f>=HYPERLINK("https://www.youtube.com/@Archdigest", "https://www.youtube.com/@Archdigest")</f>
        <v>https://www.youtube.com/@Archdigest</v>
      </c>
      <c r="B171" t="inlineStr">
        <is>
          <t>Architecture</t>
        </is>
      </c>
      <c r="C171" t="inlineStr">
        <is>
          <t>home decorating</t>
        </is>
      </c>
      <c r="D171"/>
      <c r="E171"/>
      <c r="F171"/>
      <c r="G171"/>
      <c r="H171"/>
    </row>
    <row r="172" ht="25.5" customHeight="1">
      <c r="A172" s="2" t="str">
        <f>=HYPERLINK("https://www.youtube.com/@themodernhouse_films", "https://www.youtube.com/@themodernhouse_films")</f>
        <v>https://www.youtube.com/@themodernhouse_films</v>
      </c>
      <c r="B172" t="inlineStr">
        <is>
          <t>Architecture</t>
        </is>
      </c>
      <c r="C172"/>
      <c r="D172"/>
      <c r="E172"/>
      <c r="F172"/>
      <c r="G172"/>
      <c r="H172"/>
    </row>
    <row r="173" ht="25.5" customHeight="1">
      <c r="A173" s="2" t="str">
        <f>=HYPERLINK("https://www.youtube.com/@openspace.series", "https://www.youtube.com/@openspace.series")</f>
        <v>https://www.youtube.com/@openspace.series</v>
      </c>
      <c r="B173" t="inlineStr">
        <is>
          <t>Architecture</t>
        </is>
      </c>
      <c r="C173"/>
      <c r="D173"/>
      <c r="E173"/>
      <c r="F173"/>
      <c r="G173"/>
      <c r="H173"/>
    </row>
    <row r="174" ht="25.5" customHeight="1">
      <c r="A174" s="2" t="str">
        <f>=HYPERLINK("https://www.youtube.com/@TheLuxuryHomeShow", "https://www.youtube.com/@TheLuxuryHomeShow")</f>
        <v>https://www.youtube.com/@TheLuxuryHomeShow</v>
      </c>
      <c r="B174" t="inlineStr">
        <is>
          <t>Architecture</t>
        </is>
      </c>
      <c r="C174"/>
      <c r="D174"/>
      <c r="E174"/>
      <c r="F174"/>
      <c r="G174"/>
      <c r="H174"/>
    </row>
    <row r="175" ht="25.5" customHeight="1">
      <c r="A175" s="2" t="str">
        <f>=HYPERLINK("https://www.youtube.com/@vuhlandes", "https://www.youtube.com/@vuhlandes")</f>
        <v>https://www.youtube.com/@vuhlandes</v>
      </c>
      <c r="B175" t="inlineStr">
        <is>
          <t>cinematic photography videos</t>
        </is>
      </c>
      <c r="C175"/>
      <c r="D175"/>
      <c r="E175"/>
      <c r="F175"/>
      <c r="G175"/>
      <c r="H175"/>
    </row>
    <row r="176" ht="25.5" customHeight="1">
      <c r="A176" s="2" t="str">
        <f>=HYPERLINK("https://www.youtube.com/@tagesschau", "https://www.youtube.com/@tagesschau")</f>
        <v>https://www.youtube.com/@tagesschau</v>
      </c>
      <c r="B176" t="inlineStr">
        <is>
          <t>news</t>
        </is>
      </c>
      <c r="C176" t="inlineStr">
        <is>
          <t>news</t>
        </is>
      </c>
      <c r="D176" t="inlineStr">
        <is>
          <t>German</t>
        </is>
      </c>
      <c r="E176"/>
      <c r="F176"/>
      <c r="G176"/>
      <c r="H176"/>
    </row>
    <row r="177" ht="25.5" customHeight="1">
      <c r="A177" s="2" t="str">
        <f>=HYPERLINK("https://www.youtube.com/@ZDFheute", "https://www.youtube.com/@ZDFheute")</f>
        <v>https://www.youtube.com/@ZDFheute</v>
      </c>
      <c r="B177" t="inlineStr">
        <is>
          <t>news</t>
        </is>
      </c>
      <c r="C177"/>
      <c r="D177"/>
      <c r="E177"/>
      <c r="F177"/>
      <c r="G177"/>
      <c r="H177"/>
    </row>
    <row r="178" ht="25.5" customHeight="1">
      <c r="A178" s="2" t="str">
        <f>=HYPERLINK("https://www.youtube.com/@NDRDoku", "https://www.youtube.com/@NDRDoku")</f>
        <v>https://www.youtube.com/@NDRDoku</v>
      </c>
      <c r="B178" t="inlineStr">
        <is>
          <t>documentaries</t>
        </is>
      </c>
      <c r="C178"/>
      <c r="D178"/>
      <c r="E178"/>
      <c r="F178"/>
      <c r="G178"/>
      <c r="H178"/>
    </row>
    <row r="179" ht="25.5" customHeight="1">
      <c r="A179" s="2" t="str">
        <f>=HYPERLINK("https://www.youtube.com/@hessischerRundfunkARD", "https://www.youtube.com/@hessischerRundfunkARD")</f>
        <v>https://www.youtube.com/@hessischerRundfunkARD</v>
      </c>
      <c r="B179" t="inlineStr">
        <is>
          <t>news / documentaries</t>
        </is>
      </c>
      <c r="C179"/>
      <c r="D179"/>
      <c r="E179"/>
      <c r="F179"/>
      <c r="G179"/>
      <c r="H179"/>
    </row>
    <row r="180" ht="25.5" customHeight="1">
      <c r="A180" s="2" t="str">
        <f>=HYPERLINK("https://www.youtube.com/@MoonyKitchen", "https://www.youtube.com/@MoonyKitchen")</f>
        <v>https://www.youtube.com/@MoonyKitchen</v>
      </c>
      <c r="B180" t="inlineStr">
        <is>
          <t>Cooking</t>
        </is>
      </c>
      <c r="C180"/>
      <c r="D180"/>
      <c r="E180"/>
      <c r="F180"/>
      <c r="G180"/>
      <c r="H180"/>
    </row>
    <row r="181" ht="25.5" customHeight="1">
      <c r="A181" s="2" t="str">
        <f>=HYPERLINK("https://www.youtube.com/@gazoakleychef", "https://www.youtube.com/@gazoakleychef")</f>
        <v>https://www.youtube.com/@gazoakleychef</v>
      </c>
      <c r="B181" t="inlineStr">
        <is>
          <t>Cooking</t>
        </is>
      </c>
      <c r="C181"/>
      <c r="D181"/>
      <c r="E181"/>
      <c r="F181"/>
      <c r="G181"/>
      <c r="H181"/>
    </row>
    <row r="182" ht="25.5" customHeight="1">
      <c r="A182" s="2" t="str">
        <f>=HYPERLINK("https://www.youtube.com/@YEUNGMANCOOKING", "https://www.youtube.com/@YEUNGMANCOOKING")</f>
        <v>https://www.youtube.com/@YEUNGMANCOOKING</v>
      </c>
      <c r="B182" t="inlineStr">
        <is>
          <t>Cooking</t>
        </is>
      </c>
      <c r="C182"/>
      <c r="D182"/>
      <c r="E182"/>
      <c r="F182"/>
      <c r="G182"/>
      <c r="H182"/>
    </row>
    <row r="183" ht="25.5" customHeight="1">
      <c r="A183" s="2" t="str">
        <f>=HYPERLINK("https://www.youtube.com/@PickUpLimes", "https://www.youtube.com/@PickUpLimes")</f>
        <v>https://www.youtube.com/@PickUpLimes</v>
      </c>
      <c r="B183" t="inlineStr">
        <is>
          <t>Cooking</t>
        </is>
      </c>
      <c r="C183" t="inlineStr">
        <is>
          <t>cooking, diet and lifestyle</t>
        </is>
      </c>
      <c r="D183"/>
      <c r="E183"/>
      <c r="F183"/>
      <c r="G183"/>
      <c r="H183"/>
    </row>
    <row r="184" ht="25.5" customHeight="1">
      <c r="A184" s="2" t="str">
        <f>=HYPERLINK("https://www.youtube.com/@gordonramsay", "https://www.youtube.com/@gordonramsay")</f>
        <v>https://www.youtube.com/@gordonramsay</v>
      </c>
      <c r="B184" t="inlineStr">
        <is>
          <t>Cooking</t>
        </is>
      </c>
      <c r="C184" t="inlineStr">
        <is>
          <t>cooking (food), brunch</t>
        </is>
      </c>
      <c r="D184"/>
      <c r="E184"/>
      <c r="F184"/>
      <c r="G184"/>
      <c r="H184"/>
    </row>
    <row r="185" ht="25.5" customHeight="1">
      <c r="A185" s="2" t="str">
        <f>=HYPERLINK("https://www.youtube.com/@Munchies", "https://www.youtube.com/@Munchies")</f>
        <v>https://www.youtube.com/@Munchies</v>
      </c>
      <c r="B185" t="inlineStr">
        <is>
          <t>Cooking</t>
        </is>
      </c>
      <c r="C185" t="inlineStr">
        <is>
          <t>dining, eating (food)</t>
        </is>
      </c>
      <c r="D185"/>
      <c r="E185"/>
      <c r="F185"/>
      <c r="G185"/>
      <c r="H185"/>
    </row>
    <row r="186" ht="25.5" customHeight="1">
      <c r="A186" s="2" t="str">
        <f>=HYPERLINK("https://www.youtube.com/@ByteReview", "https://www.youtube.com/@ByteReview")</f>
        <v>https://www.youtube.com/@ByteReview</v>
      </c>
      <c r="B186" t="inlineStr">
        <is>
          <t>tech reviews</t>
        </is>
      </c>
      <c r="C186"/>
      <c r="D186"/>
      <c r="E186"/>
      <c r="F186"/>
      <c r="G186"/>
      <c r="H186"/>
    </row>
    <row r="187" ht="25.5" customHeight="1">
      <c r="A187" s="2" t="str">
        <f>=HYPERLINK("https://www.youtube.com/@StuntsAmazing", "https://www.youtube.com/@StuntsAmazing")</f>
        <v>https://www.youtube.com/@StuntsAmazing</v>
      </c>
      <c r="B187" t="inlineStr">
        <is>
          <t>Parkour montages</t>
        </is>
      </c>
      <c r="C187" t="inlineStr">
        <is>
          <t>parkour</t>
        </is>
      </c>
      <c r="D187"/>
      <c r="E187"/>
      <c r="F187"/>
      <c r="G187"/>
      <c r="H187"/>
    </row>
    <row r="188" ht="25.5" customHeight="1">
      <c r="A188" s="2" t="str">
        <f>=HYPERLINK("https://www.youtube.com/@ThrasherMag", "https://www.youtube.com/@ThrasherMag")</f>
        <v>https://www.youtube.com/@ThrasherMag</v>
      </c>
      <c r="B188" t="inlineStr">
        <is>
          <t>Skating videos</t>
        </is>
      </c>
      <c r="C188" t="inlineStr">
        <is>
          <t>skateboarding, freeboarding, board sports</t>
        </is>
      </c>
      <c r="D188"/>
      <c r="E188"/>
      <c r="F188"/>
      <c r="G188"/>
      <c r="H188"/>
    </row>
    <row r="189" ht="25.5" customHeight="1">
      <c r="A189" s="2" t="str">
        <f>=HYPERLINK("https://www.youtube.com/@TMillyTV", "https://www.youtube.com/@TMillyTV")</f>
        <v>https://www.youtube.com/@TMillyTV</v>
      </c>
      <c r="B189" t="inlineStr">
        <is>
          <t>Dance videos</t>
        </is>
      </c>
      <c r="C189"/>
      <c r="D189"/>
      <c r="E189"/>
      <c r="F189"/>
      <c r="G189"/>
      <c r="H189"/>
    </row>
    <row r="190" ht="25.5" customHeight="1">
      <c r="A190" s="2" t="str">
        <f>=HYPERLINK("https://www.youtube.com/@1MILLION_Dance", "https://www.youtube.com/@1MILLION_Dance")</f>
        <v>https://www.youtube.com/@1MILLION_Dance</v>
      </c>
      <c r="B190" t="inlineStr">
        <is>
          <t>Dance videos</t>
        </is>
      </c>
      <c r="C190" t="inlineStr">
        <is>
          <t>dance, modern dance, choreography</t>
        </is>
      </c>
      <c r="D190"/>
      <c r="E190"/>
      <c r="F190"/>
      <c r="G190"/>
      <c r="H190"/>
    </row>
    <row r="191" ht="25.5" customHeight="1">
      <c r="A191" s="2" t="str">
        <f>=HYPERLINK("http://youtube.com/@Warcraft", "https://www.youtube.com/@Warcraft")</f>
        <v>https://www.youtube.com/@Warcraft</v>
      </c>
      <c r="B191" t="inlineStr">
        <is>
          <t>World of Warcraft cinematics</t>
        </is>
      </c>
      <c r="C191" t="inlineStr">
        <is>
          <t>Only use videos with "cinematic" in title</t>
        </is>
      </c>
      <c r="D191"/>
      <c r="E191"/>
      <c r="F191"/>
      <c r="G191"/>
      <c r="H191"/>
    </row>
    <row r="192" ht="25.5" customHeight="1">
      <c r="A192" s="2" t="str">
        <f>=HYPERLINK("https://www.youtube.com/@leartesstudios", "https://www.youtube.com/@leartesstudios")</f>
        <v>https://www.youtube.com/@leartesstudios</v>
      </c>
      <c r="B192" t="inlineStr">
        <is>
          <t>Unreal scenes</t>
        </is>
      </c>
      <c r="C192"/>
      <c r="D192"/>
      <c r="E192"/>
      <c r="F192"/>
      <c r="G192"/>
      <c r="H192"/>
    </row>
    <row r="193" ht="25.5" customHeight="1">
      <c r="A193" s="2" t="str">
        <f>=HYPERLINK("https://www.youtube.com/@lion_towers3d", "https://www.youtube.com/@lion_towers3d")</f>
        <v>https://www.youtube.com/@lion_towers3d</v>
      </c>
      <c r="B193" t="inlineStr">
        <is>
          <t>97 videos / Unreal scenes</t>
        </is>
      </c>
      <c r="C193"/>
      <c r="D193"/>
      <c r="E193"/>
      <c r="F193"/>
      <c r="G193"/>
      <c r="H193"/>
    </row>
    <row r="194" ht="25.5" customHeight="1">
      <c r="A194" s="2" t="str">
        <f>=HYPERLINK("https://www.youtube.com/@AprilYang/videos", "https://www.youtube.com/@AprilYang/videos")</f>
        <v>https://www.youtube.com/@AprilYang/videos</v>
      </c>
      <c r="B194" t="inlineStr">
        <is>
          <t>cool instuments</t>
        </is>
      </c>
      <c r="C194"/>
      <c r="D194"/>
      <c r="E194"/>
      <c r="F194"/>
      <c r="G194"/>
      <c r="H194"/>
    </row>
    <row r="195" ht="25.5" customHeight="1">
      <c r="A195" s="2" t="str">
        <f>=HYPERLINK("https://www.youtube.com/@cnliziqi", "https://www.youtube.com/@cnliziqi")</f>
        <v>https://www.youtube.com/@cnliziqi</v>
      </c>
      <c r="B195" t="inlineStr">
        <is>
          <t>gardening</t>
        </is>
      </c>
      <c r="C195"/>
      <c r="D195" t="inlineStr">
        <is>
          <t>Chinese</t>
        </is>
      </c>
      <c r="E195"/>
      <c r="F195"/>
      <c r="G195"/>
      <c r="H195"/>
    </row>
    <row r="196" ht="25.5" customHeight="1">
      <c r="A196" s="2" t="str">
        <f>=HYPERLINK("https://www.youtube.com/@Her86m2", "https://www.youtube.com/@Her86m2")</f>
        <v>https://www.youtube.com/@Her86m2</v>
      </c>
      <c r="B196" t="inlineStr">
        <is>
          <t>gardening</t>
        </is>
      </c>
      <c r="C196"/>
      <c r="D196"/>
      <c r="E196"/>
      <c r="F196"/>
      <c r="G196"/>
      <c r="H196"/>
    </row>
    <row r="197" ht="25.5" customHeight="1">
      <c r="A197" s="2" t="str">
        <f>=HYPERLINK("https://www.youtube.com/@devinsupertramp", "https://www.youtube.com/@devinsupertramp")</f>
        <v>https://www.youtube.com/@devinsupertramp</v>
      </c>
      <c r="B197" t="inlineStr">
        <is>
          <t>Travel / adventure videos</t>
        </is>
      </c>
      <c r="C197" t="inlineStr">
        <is>
          <t>diving cliff, cliff diving</t>
        </is>
      </c>
      <c r="D197"/>
      <c r="E197"/>
      <c r="F197"/>
      <c r="G197"/>
      <c r="H197"/>
    </row>
    <row r="198" ht="25.5" customHeight="1">
      <c r="A198" s="2" t="str">
        <f>=HYPERLINK("https://www.youtube.com/@hige_to_watashi", "https://www.youtube.com/@hige_to_watashi")</f>
        <v>https://www.youtube.com/@hige_to_watashi</v>
      </c>
      <c r="B198" t="inlineStr">
        <is>
          <t>travel / fashion videos</t>
        </is>
      </c>
      <c r="C198"/>
      <c r="D198"/>
      <c r="E198"/>
      <c r="F198"/>
      <c r="G198"/>
      <c r="H198"/>
    </row>
    <row r="199" ht="25.5" customHeight="1">
      <c r="A199" s="2" t="str">
        <f>=HYPERLINK("https://www.youtube.com/@Nobadaddiction", "https://www.youtube.com/@Nobadaddiction")</f>
        <v>https://www.youtube.com/@Nobadaddiction</v>
      </c>
      <c r="B199" t="inlineStr">
        <is>
          <t>Fitness</t>
        </is>
      </c>
      <c r="C199"/>
      <c r="D199"/>
      <c r="E199"/>
      <c r="F199"/>
      <c r="G199"/>
      <c r="H199"/>
    </row>
    <row r="200" ht="25.5" customHeight="1">
      <c r="A200" s="2" t="str">
        <f>=HYPERLINK("https://www.youtube.com/@MadFit", "https://www.youtube.com/@MadFit")</f>
        <v>https://www.youtube.com/@MadFit</v>
      </c>
      <c r="B200" t="inlineStr">
        <is>
          <t>https://www.youtube.com/@MadFit</t>
        </is>
      </c>
      <c r="C200" t="inlineStr">
        <is>
          <t>fitness, exercising with an exercise ball</t>
        </is>
      </c>
      <c r="D200"/>
      <c r="E200"/>
      <c r="F200"/>
      <c r="G200"/>
      <c r="H200"/>
    </row>
    <row r="201" ht="25.5" customHeight="1">
      <c r="A201" s="2" t="str">
        <f>=HYPERLINK("https://www.youtube.com/@magmidt", "https://www.youtube.com/@magmidt")</f>
        <v>https://www.youtube.com/@magmidt</v>
      </c>
      <c r="B201" t="inlineStr">
        <is>
          <t>Fitness</t>
        </is>
      </c>
      <c r="C201" t="inlineStr">
        <is>
          <t>abseiling</t>
        </is>
      </c>
      <c r="D201"/>
      <c r="E201"/>
      <c r="F201"/>
      <c r="G201"/>
      <c r="H201"/>
    </row>
    <row r="202" ht="25.5" customHeight="1">
      <c r="A202" s="2" t="str">
        <f>=HYPERLINK("https://www.youtube.com/@TheBareFemale", "https://www.youtube.com/@TheBareFemale")</f>
        <v>https://www.youtube.com/@TheBareFemale</v>
      </c>
      <c r="B202" t="inlineStr">
        <is>
          <t>Fitness</t>
        </is>
      </c>
      <c r="C202"/>
      <c r="D202"/>
      <c r="E202"/>
      <c r="F202"/>
      <c r="G202"/>
      <c r="H202"/>
    </row>
    <row r="203" ht="25.5" customHeight="1">
      <c r="A203" s="2" t="str">
        <f>=HYPERLINK("https://www.youtube.com/@NASA/videos", "https://www.youtube.com/@NASA")</f>
        <v>https://www.youtube.com/@NASA</v>
      </c>
      <c r="B203" t="inlineStr">
        <is>
          <t>Space</t>
        </is>
      </c>
      <c r="C203" t="inlineStr">
        <is>
          <t>outer space, astronaut, apollo</t>
        </is>
      </c>
      <c r="D203"/>
      <c r="E203"/>
      <c r="F203"/>
      <c r="G203"/>
      <c r="H203"/>
    </row>
    <row r="204" ht="25.5" customHeight="1">
      <c r="A204" s="2" t="str">
        <f>=HYPERLINK("https://www.youtube.com/@SpaceX", "https://www.youtube.com/@SpaceX")</f>
        <v>https://www.youtube.com/@SpaceX</v>
      </c>
      <c r="B204" t="inlineStr">
        <is>
          <t>Space</t>
        </is>
      </c>
      <c r="C204"/>
      <c r="D204"/>
      <c r="E204"/>
      <c r="F204"/>
      <c r="G204"/>
      <c r="H204"/>
    </row>
    <row r="205" ht="25.5" customHeight="1">
      <c r="A205" s="2" t="str">
        <f>=HYPERLINK("https://www.youtube.com/@djxatlanta", "https://www.youtube.com/@djxatlanta")</f>
        <v>https://www.youtube.com/@djxatlanta</v>
      </c>
      <c r="B205" t="inlineStr">
        <is>
          <t>Space</t>
        </is>
      </c>
      <c r="C205" t="inlineStr">
        <is>
          <t>outer space</t>
        </is>
      </c>
      <c r="D205"/>
      <c r="E205"/>
      <c r="F205"/>
      <c r="G205"/>
      <c r="H205"/>
    </row>
    <row r="206" ht="25.5" customHeight="1">
      <c r="A206" s="2" t="str">
        <f>=HYPERLINK("https://www.youtube.com/@MossyEarth", "https://www.youtube.com/@MossyEarth")</f>
        <v>https://www.youtube.com/@MossyEarth</v>
      </c>
      <c r="B206" t="inlineStr">
        <is>
          <t>Nature</t>
        </is>
      </c>
      <c r="C206"/>
      <c r="D206"/>
      <c r="E206"/>
      <c r="F206"/>
      <c r="G206"/>
      <c r="H206"/>
    </row>
    <row r="207" ht="25.5" customHeight="1">
      <c r="A207" s="2" t="str">
        <f>=HYPERLINK("https://www.youtube.com/@AndreMusgrove", "https://www.youtube.com/@AndreMusgrove")</f>
        <v>https://www.youtube.com/@AndreMusgrove</v>
      </c>
      <c r="B207" t="inlineStr">
        <is>
          <t>Diving</t>
        </is>
      </c>
      <c r="C207"/>
      <c r="D207"/>
      <c r="E207"/>
      <c r="F207"/>
      <c r="G207"/>
      <c r="H207"/>
    </row>
    <row r="208" ht="25.5" customHeight="1">
      <c r="A208" s="2" t="str">
        <f>=HYPERLINK("https://www.youtube.com/@GoPro", "https://www.youtube.com/@GoPro")</f>
        <v>https://www.youtube.com/@GoPro</v>
      </c>
      <c r="B208" t="inlineStr">
        <is>
          <t>Go Pro</t>
        </is>
      </c>
      <c r="C208" t="inlineStr">
        <is>
          <t>biking through snow, jumping_bicycle</t>
        </is>
      </c>
      <c r="D208"/>
      <c r="E208"/>
      <c r="F208"/>
      <c r="G208"/>
      <c r="H208"/>
    </row>
    <row r="209" ht="25.5" customHeight="1">
      <c r="A209" s="2" t="str">
        <f>=HYPERLINK("https://www.youtube.com/@blockbusterenglishmovies", "https://www.youtube.com/@blockbusterenglishmovies")</f>
        <v>https://www.youtube.com/@blockbusterenglishmovies</v>
      </c>
      <c r="B209" t="inlineStr">
        <is>
          <t>Entire movies</t>
        </is>
      </c>
      <c r="C209"/>
      <c r="D209"/>
      <c r="E209"/>
      <c r="F209"/>
      <c r="G209"/>
      <c r="H209"/>
    </row>
    <row r="210" ht="25.5" customHeight="1">
      <c r="A210" s="2" t="str">
        <f>=HYPERLINK("https://www.youtube.com/@floriangadsby", "https://www.youtube.com/@floriangadsby")</f>
        <v>https://www.youtube.com/@floriangadsby</v>
      </c>
      <c r="B210" t="inlineStr">
        <is>
          <t>Ceramics</t>
        </is>
      </c>
      <c r="C210" t="inlineStr">
        <is>
          <t>clay pottery, clay_pottery_making</t>
        </is>
      </c>
      <c r="D210"/>
      <c r="E210"/>
      <c r="F210"/>
      <c r="G210"/>
      <c r="H210"/>
    </row>
    <row r="211" ht="25.5" customHeight="1">
      <c r="A211" s="2" t="str">
        <f>=HYPERLINK("https://www.youtube.com/@melodysheep", "https://www.youtube.com/@melodysheep")</f>
        <v>https://www.youtube.com/@melodysheep</v>
      </c>
      <c r="B211" t="inlineStr">
        <is>
          <t>Films</t>
        </is>
      </c>
      <c r="C211"/>
      <c r="D211"/>
      <c r="E211"/>
      <c r="F211"/>
      <c r="G211"/>
      <c r="H211"/>
    </row>
    <row r="212" ht="25.5" customHeight="1">
      <c r="A212" s="2" t="str">
        <f>=HYPERLINK("https://www.youtube.com/@RandomThingsUp", "https://www.youtube.com/@RandomThingsUp")</f>
        <v>https://www.youtube.com/@RandomThingsUp</v>
      </c>
      <c r="B212" t="inlineStr">
        <is>
          <t>Random things</t>
        </is>
      </c>
      <c r="C212"/>
      <c r="D212"/>
      <c r="E212"/>
      <c r="F212"/>
      <c r="G212"/>
      <c r="H212"/>
    </row>
    <row r="213" ht="25.5" customHeight="1">
      <c r="A213" s="2" t="str">
        <f>=HYPERLINK("https://www.youtube.com/@Kendisleri/videos,", "https://www.youtube.com/@Kendisleri/videos,")</f>
        <v>https://www.youtube.com/@Kendisleri/videos,</v>
      </c>
      <c r="B213"/>
      <c r="C213"/>
      <c r="D213"/>
      <c r="E213"/>
      <c r="F213"/>
      <c r="G213"/>
      <c r="H213"/>
    </row>
    <row r="214" ht="25.5" customHeight="1">
      <c r="A214" s="2" t="str">
        <f>=HYPERLINK("https://www.youtube.com/@newyorker/videos", "https://www.youtube.com/@newyorker/videos")</f>
        <v>https://www.youtube.com/@newyorker/videos</v>
      </c>
      <c r="B214"/>
      <c r="C214"/>
      <c r="D214"/>
      <c r="E214"/>
      <c r="F214"/>
      <c r="G214"/>
      <c r="H214"/>
    </row>
    <row r="215" ht="25.5" customHeight="1">
      <c r="A215" s="2" t="str">
        <f>=HYPERLINK("https://www.youtube.com/@thepedestrian1413/featured", "https://www.youtube.com/@thepedestrian1413/featured")</f>
        <v>https://www.youtube.com/@thepedestrian1413/featured</v>
      </c>
      <c r="B215" t="inlineStr">
        <is>
          <t>Walk 4k hdr</t>
        </is>
      </c>
      <c r="C215"/>
      <c r="D215"/>
      <c r="E215"/>
      <c r="F215"/>
      <c r="G215"/>
      <c r="H215"/>
    </row>
    <row r="216" ht="25.5" customHeight="1">
      <c r="A216" s="2" t="str">
        <f>=HYPERLINK("https://www.youtube.com/@landscapefilm.4k/videos", "https://www.youtube.com/@landscapefilm.4k/videos")</f>
        <v>https://www.youtube.com/@landscapefilm.4k/videos</v>
      </c>
      <c r="B216" t="inlineStr">
        <is>
          <t>hundreds of hours of 4k landscape drone shots and panormas</t>
        </is>
      </c>
      <c r="C216"/>
      <c r="D216"/>
      <c r="E216" t="inlineStr">
        <is>
          <t>n/a</t>
        </is>
      </c>
      <c r="F216" t="inlineStr">
        <is>
          <t>no</t>
        </is>
      </c>
      <c r="G216" t="inlineStr">
        <is>
          <t>yes</t>
        </is>
      </c>
      <c r="H216"/>
    </row>
    <row r="217" ht="25.5" customHeight="1">
      <c r="A217" s="2" t="str">
        <f>=HYPERLINK("https://www.youtube.com/@HDFilmTributes/videos", "https://www.youtube.com/@HDFilmTributes/videos")</f>
        <v>https://www.youtube.com/@HDFilmTributes/videos</v>
      </c>
      <c r="B217" t="inlineStr">
        <is>
          <t>clips from studio films</t>
        </is>
      </c>
      <c r="C217"/>
      <c r="D217"/>
      <c r="E217" t="inlineStr">
        <is>
          <t>yes</t>
        </is>
      </c>
      <c r="F217"/>
      <c r="G217"/>
      <c r="H217"/>
    </row>
    <row r="218" ht="25.5" customHeight="1">
      <c r="A218" s="2" t="str">
        <f>=HYPERLINK("https://www.youtube.com/@pianorelaxing4254/videos", "https://www.youtube.com/@pianorelaxing4254/videos")</f>
        <v>https://www.youtube.com/@pianorelaxing4254/videos</v>
      </c>
      <c r="B218" t="inlineStr">
        <is>
          <t>drone flyover panoramas</t>
        </is>
      </c>
      <c r="C218" t="inlineStr">
        <is>
          <t>stock videos</t>
        </is>
      </c>
      <c r="D218"/>
      <c r="E218" t="inlineStr">
        <is>
          <t>yes</t>
        </is>
      </c>
      <c r="F218"/>
      <c r="G218"/>
      <c r="H218"/>
    </row>
    <row r="219" ht="25.5" customHeight="1">
      <c r="A219" s="2" t="str">
        <f>=HYPERLINK("https://www.youtube.com/@CinematicVideosLibrary4K/videos", "https://www.youtube.com/@CinematicVideosLibrary4K/videos")</f>
        <v>https://www.youtube.com/@CinematicVideosLibrary4K/videos</v>
      </c>
      <c r="B219" t="inlineStr">
        <is>
          <t>free hq stock footage</t>
        </is>
      </c>
      <c r="C219"/>
      <c r="D219"/>
      <c r="E219" t="inlineStr">
        <is>
          <t>yes</t>
        </is>
      </c>
      <c r="F219"/>
      <c r="G219"/>
      <c r="H219"/>
    </row>
    <row r="220" ht="25.5" customHeight="1">
      <c r="A220" s="2" t="str">
        <f>=HYPERLINK("https://www.youtube.com/@stockvidroyaltyfree/videos", "https://www.youtube.com/@stockvidroyaltyfree/videos")</f>
        <v>https://www.youtube.com/@stockvidroyaltyfree/videos</v>
      </c>
      <c r="B220" t="inlineStr">
        <is>
          <t xml:space="preserve">stock footage, lot of motion graphics / digital neon </t>
        </is>
      </c>
      <c r="C220"/>
      <c r="D220"/>
      <c r="E220" t="inlineStr">
        <is>
          <t>yes</t>
        </is>
      </c>
      <c r="F220"/>
      <c r="G220"/>
      <c r="H220"/>
    </row>
    <row r="221" ht="25.5" customHeight="1">
      <c r="A221" s="2" t="str">
        <f>=HYPERLINK("https://www.youtube.com/@strongmedia4807/videos", "https://www.youtube.com/@strongmedia4807/videos")</f>
        <v>https://www.youtube.com/@strongmedia4807/videos</v>
      </c>
      <c r="B221" t="inlineStr">
        <is>
          <t>2.4k videos of 20s stock 4k clips</t>
        </is>
      </c>
      <c r="C221" t="inlineStr">
        <is>
          <t>stock footage</t>
        </is>
      </c>
      <c r="D221"/>
      <c r="E221" t="inlineStr">
        <is>
          <t>yes</t>
        </is>
      </c>
      <c r="F221"/>
      <c r="G221"/>
      <c r="H221"/>
    </row>
    <row r="222" ht="25.5" customHeight="1">
      <c r="A222" s="2" t="str">
        <f>=HYPERLINK("https://www.youtube.com/@sgprolab/videos", "https://www.youtube.com/@sgprolab/videos")</f>
        <v>https://www.youtube.com/@sgprolab/videos</v>
      </c>
      <c r="B222" t="inlineStr">
        <is>
          <t>about 700 1-5min stock clips, lots of animations</t>
        </is>
      </c>
      <c r="C222"/>
      <c r="D222"/>
      <c r="E222" t="inlineStr">
        <is>
          <t>yes</t>
        </is>
      </c>
      <c r="F222"/>
      <c r="G222"/>
      <c r="H222"/>
    </row>
    <row r="223" ht="25.5" customHeight="1">
      <c r="A223" s="2" t="str">
        <f>=HYPERLINK("https://www.youtube.com/@EddievanderMeer/videos", "https://www.youtube.com/@EddievanderMeer/videos")</f>
        <v>https://www.youtube.com/@EddievanderMeer/videos</v>
      </c>
      <c r="B223" t="inlineStr">
        <is>
          <t>guitar playing in very many settings, 425</t>
        </is>
      </c>
      <c r="C223"/>
      <c r="D223"/>
      <c r="E223" t="inlineStr">
        <is>
          <t>yes</t>
        </is>
      </c>
      <c r="F223"/>
      <c r="G223"/>
      <c r="H223"/>
    </row>
    <row r="224" ht="25.5" customHeight="1">
      <c r="A224" s="2" t="str">
        <f>=HYPERLINK("https://www.youtube.com/@thepianoguys/videos", "https://www.youtube.com/@thepianoguys/videos")</f>
        <v>https://www.youtube.com/@thepianoguys/videos</v>
      </c>
      <c r="B224" t="inlineStr">
        <is>
          <t>200+ super high quality piano / cello music videos</t>
        </is>
      </c>
      <c r="C224"/>
      <c r="D224"/>
      <c r="E224"/>
      <c r="F224"/>
      <c r="G224"/>
      <c r="H224"/>
    </row>
    <row r="225" ht="25.5" customHeight="1">
      <c r="A225" s="2" t="str">
        <f>=HYPERLINK("https://www.youtube.com/@JavaJazzFest", "https://www.youtube.com/@JavaJazzFest")</f>
        <v>https://www.youtube.com/@JavaJazzFest</v>
      </c>
      <c r="B225" t="inlineStr">
        <is>
          <t>570+ hq produced jazz concerts</t>
        </is>
      </c>
      <c r="C225"/>
      <c r="D225"/>
      <c r="E225" t="inlineStr">
        <is>
          <t>yes</t>
        </is>
      </c>
      <c r="F225"/>
      <c r="G225"/>
      <c r="H225"/>
    </row>
    <row r="226" ht="25.5" customHeight="1">
      <c r="A226" s="2" t="str">
        <f>=HYPERLINK("https://www.youtube.com/@DelackMediaGroup/videos", "https://www.youtube.com/@DelackMediaGroup/videos")</f>
        <v>https://www.youtube.com/@DelackMediaGroup/videos</v>
      </c>
      <c r="B226" t="inlineStr">
        <is>
          <t>300 agency nonprofit/walkthrough/promo vids</t>
        </is>
      </c>
      <c r="C226"/>
      <c r="D226"/>
      <c r="E226" t="inlineStr">
        <is>
          <t>yes</t>
        </is>
      </c>
      <c r="F226"/>
      <c r="G226"/>
      <c r="H226"/>
    </row>
    <row r="227" ht="25.5" customHeight="1">
      <c r="A227" s="2" t="str">
        <f>=HYPERLINK("https://www.youtube.com/@1floorup/videos", "https://www.youtube.com/@1floorup/videos")</f>
        <v>https://www.youtube.com/@1floorup/videos</v>
      </c>
      <c r="B227" t="inlineStr">
        <is>
          <t>200 agency commercial talking heads docs videos</t>
        </is>
      </c>
      <c r="C227"/>
      <c r="D227"/>
      <c r="E227"/>
      <c r="F227"/>
      <c r="G227"/>
      <c r="H227"/>
    </row>
    <row r="228" ht="25.5" customHeight="1">
      <c r="A228" s="2" t="str">
        <f>=HYPERLINK("https://www.youtube.com/@WashingtonPost/videos", "https://www.youtube.com/@WashingtonPost/videos")</f>
        <v>https://www.youtube.com/@WashingtonPost/videos</v>
      </c>
      <c r="B228" t="inlineStr">
        <is>
          <t>21,000 WaPo videos, lots of newscaseter but plenty of b-roll</t>
        </is>
      </c>
      <c r="C228"/>
      <c r="D228"/>
      <c r="E228" t="inlineStr">
        <is>
          <t>no</t>
        </is>
      </c>
      <c r="F228"/>
      <c r="G228"/>
      <c r="H228"/>
    </row>
    <row r="229" ht="25.5" customHeight="1">
      <c r="A229" s="2" t="str">
        <f>=HYPERLINK("https://www.youtube.com/@nytimes/videos", "https://www.youtube.com/@nytimes/videos")</f>
        <v>https://www.youtube.com/@nytimes/videos</v>
      </c>
      <c r="B229" t="inlineStr">
        <is>
          <t>10,000 nyt videos, op docs, b roll, talking, human subjects</t>
        </is>
      </c>
      <c r="C229"/>
      <c r="D229"/>
      <c r="E229" t="inlineStr">
        <is>
          <t>sort of</t>
        </is>
      </c>
      <c r="F229"/>
      <c r="G229"/>
      <c r="H229"/>
    </row>
    <row r="230" ht="25.5" customHeight="1">
      <c r="A230" s="2" t="str">
        <f>=HYPERLINK("https://www.youtube.com/@wsj/videos", "https://www.youtube.com/@wsj/videos")</f>
        <v>https://www.youtube.com/@wsj/videos</v>
      </c>
      <c r="B230" t="inlineStr">
        <is>
          <t>27,000 wsj videos, lots of graphics, walkthroughs, "show and tell"</t>
        </is>
      </c>
      <c r="C230"/>
      <c r="D230"/>
      <c r="E230" t="inlineStr">
        <is>
          <t>yes</t>
        </is>
      </c>
      <c r="F230"/>
      <c r="G230"/>
      <c r="H230"/>
    </row>
    <row r="231" ht="25.5" customHeight="1">
      <c r="A231" s="2" t="str">
        <f>=HYPERLINK("https://www.youtube.com/@TED/videos", "https://www.youtube.com/@TED/videos")</f>
        <v>https://www.youtube.com/@TED/videos</v>
      </c>
      <c r="B231" t="inlineStr">
        <is>
          <t xml:space="preserve">4,600 videos of 10-60min ted talks </t>
        </is>
      </c>
      <c r="C231"/>
      <c r="D231"/>
      <c r="E231"/>
      <c r="F231" t="inlineStr">
        <is>
          <t>no</t>
        </is>
      </c>
      <c r="G231" t="inlineStr">
        <is>
          <t>yes</t>
        </is>
      </c>
      <c r="H231" t="inlineStr">
        <is>
          <t>yes</t>
        </is>
      </c>
    </row>
    <row r="232" ht="25.5" customHeight="1">
      <c r="A232" s="2" t="str">
        <f>=HYPERLINK("https://www.youtube.com/@SciShow/videos", "https://www.youtube.com/@SciShow/videos")</f>
        <v>https://www.youtube.com/@SciShow/videos</v>
      </c>
      <c r="B232" t="inlineStr">
        <is>
          <t>3.5k education-style videos with talking heads and motion graphics (some text)</t>
        </is>
      </c>
      <c r="C232"/>
      <c r="D232"/>
      <c r="E232"/>
      <c r="F232"/>
      <c r="G232"/>
      <c r="H232"/>
    </row>
    <row r="233" ht="25.5" customHeight="1">
      <c r="A233" s="2" t="str">
        <f>=HYPERLINK("https://www.youtube.com/@talksatgoogle/videos", "https://www.youtube.com/@talksatgoogle/videos")</f>
        <v>https://www.youtube.com/@talksatgoogle/videos</v>
      </c>
      <c r="B233" t="inlineStr">
        <is>
          <t>5.5k videos of people talking in chairs</t>
        </is>
      </c>
      <c r="C233"/>
      <c r="D233"/>
      <c r="E233" t="inlineStr">
        <is>
          <t>no</t>
        </is>
      </c>
      <c r="F233"/>
      <c r="G233"/>
      <c r="H233"/>
    </row>
    <row r="234" ht="25.5" customHeight="1">
      <c r="A234" s="2" t="str">
        <f>=HYPERLINK("https://www.youtube.com/@buzzfeedtasty/videos", "https://www.youtube.com/@buzzfeedtasty/videos")</f>
        <v>https://www.youtube.com/@buzzfeedtasty/videos</v>
      </c>
      <c r="B234" t="inlineStr">
        <is>
          <t xml:space="preserve">5.1k cooking show style vids, some ~10% of text in the video </t>
        </is>
      </c>
      <c r="C234" t="inlineStr">
        <is>
          <t>baking cookies, brunch food</t>
        </is>
      </c>
      <c r="D234"/>
      <c r="E234" t="inlineStr">
        <is>
          <t>yes</t>
        </is>
      </c>
      <c r="F234"/>
      <c r="G234"/>
      <c r="H234"/>
    </row>
    <row r="235" ht="25.5" customHeight="1">
      <c r="A235" s="2" t="str">
        <f>=HYPERLINK("https://www.youtube.com/@JamieOliver/videos", "https://www.youtube.com/@JamieOliver/videos")</f>
        <v>https://www.youtube.com/@JamieOliver/videos</v>
      </c>
      <c r="B235" t="inlineStr">
        <is>
          <t>2k videos of travelcooking show, hd footage</t>
        </is>
      </c>
      <c r="C235" t="inlineStr">
        <is>
          <t>cooking (food), scrambling eggs</t>
        </is>
      </c>
      <c r="D235"/>
      <c r="E235" t="inlineStr">
        <is>
          <t>yes</t>
        </is>
      </c>
      <c r="F235"/>
      <c r="G235"/>
      <c r="H235"/>
    </row>
    <row r="236" ht="25.5" customHeight="1">
      <c r="A236" s="2" t="str">
        <f>=HYPERLINK("https://www.youtube.com/@bonappetit/videos", "https://www.youtube.com/@bonappetit/videos")</f>
        <v>https://www.youtube.com/@bonappetit/videos</v>
      </c>
      <c r="B236" t="inlineStr">
        <is>
          <t>1.5k cooking and chef / kitchen-style videos</t>
        </is>
      </c>
      <c r="C236" t="inlineStr">
        <is>
          <t>dining, cooking (food), peeling apples</t>
        </is>
      </c>
      <c r="D236"/>
      <c r="E236" t="inlineStr">
        <is>
          <t>yes</t>
        </is>
      </c>
      <c r="F236"/>
      <c r="G236"/>
      <c r="H236"/>
    </row>
    <row r="237" ht="25.5" customHeight="1">
      <c r="A237" s="2" t="str">
        <f>=HYPERLINK("https://www.youtube.com/@yogawithadriene/videos", "https://www.youtube.com/@yogawithadriene/videos")</f>
        <v>https://www.youtube.com/@yogawithadriene/videos</v>
      </c>
      <c r="B237" t="inlineStr">
        <is>
          <t>736 yoga videos, same person</t>
        </is>
      </c>
      <c r="C237" t="inlineStr">
        <is>
          <t>yoga</t>
        </is>
      </c>
      <c r="D237"/>
      <c r="E237" t="inlineStr">
        <is>
          <t>no</t>
        </is>
      </c>
      <c r="F237"/>
      <c r="G237"/>
      <c r="H237"/>
    </row>
    <row r="238" ht="25.5" customHeight="1">
      <c r="A238" s="2" t="str">
        <f>=HYPERLINK("https://www.youtube.com/@HISTORY/videos", "https://www.youtube.com/@HISTORY/videos")</f>
        <v>https://www.youtube.com/@HISTORY/videos</v>
      </c>
      <c r="B238" t="inlineStr">
        <is>
          <t>9.7k history channel videos</t>
        </is>
      </c>
      <c r="C238"/>
      <c r="D238"/>
      <c r="E238" t="inlineStr">
        <is>
          <t>yes</t>
        </is>
      </c>
      <c r="F238"/>
      <c r="G238"/>
      <c r="H238"/>
    </row>
    <row r="239" ht="25.5" customHeight="1">
      <c r="A239" s="2" t="str">
        <f>=HYPERLINK("https://www.youtube.com/@nprmusic", "https://www.youtube.com/@nprmusic")</f>
        <v>https://www.youtube.com/@nprmusic</v>
      </c>
      <c r="B239" t="inlineStr">
        <is>
          <t>2.2k music clips, many tiny desk concerts</t>
        </is>
      </c>
      <c r="C239" t="inlineStr">
        <is>
          <t>music video</t>
        </is>
      </c>
      <c r="D239"/>
      <c r="E239" t="inlineStr">
        <is>
          <t>yes</t>
        </is>
      </c>
      <c r="F239"/>
      <c r="G239"/>
      <c r="H239"/>
    </row>
    <row r="240" ht="25.5" customHeight="1">
      <c r="A240" s="2" t="str">
        <f>=HYPERLINK("https://www.youtube.com/@fallontonight/videos", "https://www.youtube.com/@fallontonight/videos")</f>
        <v>https://www.youtube.com/@fallontonight/videos</v>
      </c>
      <c r="B240" t="inlineStr">
        <is>
          <t>9.7k tonight show videos</t>
        </is>
      </c>
      <c r="C240"/>
      <c r="D240"/>
      <c r="E240" t="inlineStr">
        <is>
          <t>no</t>
        </is>
      </c>
      <c r="F240"/>
      <c r="G240"/>
      <c r="H240"/>
    </row>
    <row r="241" ht="25.5" customHeight="1">
      <c r="A241" s="2" t="str">
        <f>=HYPERLINK("https://www.youtube.com/@Reuters/videos", "https://www.youtube.com/@Reuters/videos")</f>
        <v>https://www.youtube.com/@Reuters/videos</v>
      </c>
      <c r="B241" t="inlineStr">
        <is>
          <t>61k of medium-aesthetic-quality but high-quality-subject videos</t>
        </is>
      </c>
      <c r="C241"/>
      <c r="D241"/>
      <c r="E241" t="inlineStr">
        <is>
          <t>yes</t>
        </is>
      </c>
      <c r="F241"/>
      <c r="G241"/>
      <c r="H241"/>
    </row>
    <row r="242" ht="25.5" customHeight="1">
      <c r="A242" s="2" t="str">
        <f>=HYPERLINK("https://www.youtube.com/@JawDroppingFacts/videos", "https://www.youtube.com/@JawDroppingFacts/videos")</f>
        <v>https://www.youtube.com/@JawDroppingFacts/videos</v>
      </c>
      <c r="B242" t="inlineStr">
        <is>
          <t>284 multi-hr videos of hd stock animal and pet footage</t>
        </is>
      </c>
      <c r="C242"/>
      <c r="D242"/>
      <c r="E242" t="inlineStr">
        <is>
          <t>yes</t>
        </is>
      </c>
      <c r="F242"/>
      <c r="G242"/>
      <c r="H242"/>
    </row>
    <row r="243" ht="25.5" customHeight="1">
      <c r="A243" s="2" t="str">
        <f>=HYPERLINK("https://www.youtube.com/@BirderKing/videos", "https://www.youtube.com/@BirderKing/videos")</f>
        <v>https://www.youtube.com/@BirderKing/videos</v>
      </c>
      <c r="B243" t="inlineStr">
        <is>
          <t>178 8-hr videos of birds eating and animals eatin</t>
        </is>
      </c>
      <c r="C243"/>
      <c r="D243"/>
      <c r="E243" t="inlineStr">
        <is>
          <t>sort of</t>
        </is>
      </c>
      <c r="F243"/>
      <c r="G243"/>
      <c r="H243"/>
    </row>
    <row r="244" ht="25.5" customHeight="1">
      <c r="A244" s="2" t="str">
        <f>=HYPERLINK("https://www.youtube.com/@robertochannel1887/videos", "https://www.youtube.com/@robertochannel1887/videos")</f>
        <v>https://www.youtube.com/@robertochannel1887/videos</v>
      </c>
      <c r="B244" t="inlineStr">
        <is>
          <t>177 nature docs and tv clips</t>
        </is>
      </c>
      <c r="C244"/>
      <c r="D244"/>
      <c r="E244" t="inlineStr">
        <is>
          <t>yes</t>
        </is>
      </c>
      <c r="F244"/>
      <c r="G244"/>
      <c r="H244"/>
    </row>
    <row r="245" ht="25.5" customHeight="1">
      <c r="A245" s="2" t="str">
        <f>=HYPERLINK("https://www.youtube.com/@swissbeatbox/videos", "https://www.youtube.com/@swissbeatbox/videos")</f>
        <v>https://www.youtube.com/@swissbeatbox/videos</v>
      </c>
      <c r="B245" t="inlineStr">
        <is>
          <t>4.7K beatboxing videos</t>
        </is>
      </c>
      <c r="C245" t="inlineStr">
        <is>
          <t>beatboxing</t>
        </is>
      </c>
      <c r="D245"/>
      <c r="E245" t="inlineStr">
        <is>
          <t>no</t>
        </is>
      </c>
      <c r="F245"/>
      <c r="G245"/>
      <c r="H245"/>
    </row>
    <row r="246" ht="25.5" customHeight="1">
      <c r="A246" s="2" t="str">
        <f>=HYPERLINK("https://www.youtube.com/@WIRED/videos", "https://www.youtube.com/@WIRED/videos")</f>
        <v>https://www.youtube.com/@WIRED/videos</v>
      </c>
      <c r="B246" t="inlineStr">
        <is>
          <t>WIRED 3.8K viddeos, wide ranging, a lot of interviews</t>
        </is>
      </c>
      <c r="C246" t="inlineStr">
        <is>
          <t>beatboxing</t>
        </is>
      </c>
      <c r="D246"/>
      <c r="E246" t="inlineStr">
        <is>
          <t>yes</t>
        </is>
      </c>
      <c r="F246"/>
      <c r="G246"/>
      <c r="H246"/>
    </row>
    <row r="247" ht="25.5" customHeight="1">
      <c r="A247" s="2" t="str">
        <f>=HYPERLINK("https://www.youtube.com/@FleurEstelleClasses/videos", "https://www.youtube.com/@FleurEstelleClasses/videos")</f>
        <v>https://www.youtube.com/@FleurEstelleClasses/videos</v>
      </c>
      <c r="B247" t="inlineStr">
        <is>
          <t>194 Videos, dance classes, belly dancing</t>
        </is>
      </c>
      <c r="C247" t="inlineStr">
        <is>
          <t>belly dancing</t>
        </is>
      </c>
      <c r="D247"/>
      <c r="E247" t="inlineStr">
        <is>
          <t>kind of</t>
        </is>
      </c>
      <c r="F247"/>
      <c r="G247"/>
      <c r="H247"/>
    </row>
    <row r="248" ht="25.5" customHeight="1">
      <c r="A248" s="2" t="str">
        <f>=HYPERLINK("https://www.youtube.com/@howcast/videos", "https://www.youtube.com/@howcast/videos")</f>
        <v>https://www.youtube.com/@howcast/videos</v>
      </c>
      <c r="B248" t="inlineStr">
        <is>
          <t>22K videos "how to" on various topics</t>
        </is>
      </c>
      <c r="C248" t="inlineStr">
        <is>
          <t>belly dancing</t>
        </is>
      </c>
      <c r="D248"/>
      <c r="E248" t="inlineStr">
        <is>
          <t>yes</t>
        </is>
      </c>
      <c r="F248"/>
      <c r="G248"/>
      <c r="H248"/>
    </row>
    <row r="249" ht="25.5" customHeight="1">
      <c r="A249" s="2" t="str">
        <f>=HYPERLINK("https://www.youtube.com/@WorldDanceNewYork/videos", "https://www.youtube.com/@WorldDanceNewYork/videos")</f>
        <v>https://www.youtube.com/@WorldDanceNewYork/videos</v>
      </c>
      <c r="B249" t="inlineStr">
        <is>
          <t>676 videos, dance (various)</t>
        </is>
      </c>
      <c r="C249" t="inlineStr">
        <is>
          <t>belly dancing</t>
        </is>
      </c>
      <c r="D249"/>
      <c r="E249" t="inlineStr">
        <is>
          <t>yes</t>
        </is>
      </c>
      <c r="F249"/>
      <c r="G249"/>
      <c r="H249"/>
    </row>
    <row r="250" ht="25.5" customHeight="1">
      <c r="A250" s="2" t="str">
        <f>=HYPERLINK("https://www.youtube.com/@JasirahBellydance/videos", "https://www.youtube.com/@JasirahBellydance/videos")</f>
        <v>https://www.youtube.com/@JasirahBellydance/videos</v>
      </c>
      <c r="B250" t="inlineStr">
        <is>
          <t>250 videos, dance tutorials</t>
        </is>
      </c>
      <c r="C250" t="inlineStr">
        <is>
          <t>belly dancing</t>
        </is>
      </c>
      <c r="D250"/>
      <c r="E250" t="inlineStr">
        <is>
          <t>kind of</t>
        </is>
      </c>
      <c r="F250"/>
      <c r="G250"/>
      <c r="H250"/>
    </row>
    <row r="251" ht="25.5" customHeight="1">
      <c r="A251" s="2" t="str">
        <f>=HYPERLINK("https://www.youtube.com/@POPSUGARFitness/videos", "https://www.youtube.com/@POPSUGARFitness/videos")</f>
        <v>https://www.youtube.com/@POPSUGARFitness/videos</v>
      </c>
      <c r="B251" t="inlineStr">
        <is>
          <t>1.7K videos, fitness, yoga, dance</t>
        </is>
      </c>
      <c r="C251" t="inlineStr">
        <is>
          <t>belly dancing</t>
        </is>
      </c>
      <c r="D251"/>
      <c r="E251" t="inlineStr">
        <is>
          <t>yes</t>
        </is>
      </c>
      <c r="F251"/>
      <c r="G251"/>
      <c r="H251"/>
    </row>
    <row r="252" ht="25.5" customHeight="1">
      <c r="A252" s="2" t="str">
        <f>=HYPERLINK("https://www.youtube.com/@Shifter_Cycling/videos", "https://www.youtube.com/@Shifter_Cycling/videos")</f>
        <v>https://www.youtube.com/@Shifter_Cycling/videos</v>
      </c>
      <c r="B252" t="inlineStr">
        <is>
          <t>229 videos, cycling, bike riding</t>
        </is>
      </c>
      <c r="C252" t="inlineStr">
        <is>
          <t>biking through snow</t>
        </is>
      </c>
      <c r="D252"/>
      <c r="E252" t="inlineStr">
        <is>
          <t>no</t>
        </is>
      </c>
      <c r="F252"/>
      <c r="G252"/>
      <c r="H252"/>
    </row>
    <row r="253" ht="25.5" customHeight="1">
      <c r="A253" s="2" t="str">
        <f>=HYPERLINK("https://www.youtube.com/@BikeBlogger/videos", "https://www.youtube.com/@BikeBlogger/videos")</f>
        <v>https://www.youtube.com/@BikeBlogger/videos</v>
      </c>
      <c r="B253" t="inlineStr">
        <is>
          <t>1K videos POV bike riding and cycling</t>
        </is>
      </c>
      <c r="C253" t="inlineStr">
        <is>
          <t>biking through snow</t>
        </is>
      </c>
      <c r="D253"/>
      <c r="E253" t="inlineStr">
        <is>
          <t>no</t>
        </is>
      </c>
      <c r="F253"/>
      <c r="G253"/>
      <c r="H253"/>
    </row>
    <row r="254" ht="25.5" customHeight="1">
      <c r="A254" s="2" t="str">
        <f>=HYPERLINK("https://www.youtube.com/@wolfpack_adventures/videos", "https://www.youtube.com/@wolfpack_adventures/videos")</f>
        <v>https://www.youtube.com/@wolfpack_adventures/videos</v>
      </c>
      <c r="B254" t="inlineStr">
        <is>
          <t>360 Videos POV cycling, bike riding</t>
        </is>
      </c>
      <c r="C254" t="inlineStr">
        <is>
          <t>biking through snow, water sliding</t>
        </is>
      </c>
      <c r="D254"/>
      <c r="E254" t="inlineStr">
        <is>
          <t>kind of</t>
        </is>
      </c>
      <c r="F254"/>
      <c r="G254"/>
      <c r="H254"/>
    </row>
    <row r="255" ht="25.5" customHeight="1">
      <c r="A255" s="2" t="str">
        <f>=HYPERLINK("https://www.youtube.com/@clickclack_/videos", "https://www.youtube.com/@clickclack_/videos")</f>
        <v>https://www.youtube.com/@clickclack_/videos</v>
      </c>
      <c r="B255" t="inlineStr">
        <is>
          <t>92 Videos ASMR</t>
        </is>
      </c>
      <c r="C255" t="inlineStr">
        <is>
          <t>n/a</t>
        </is>
      </c>
      <c r="D255"/>
      <c r="E255" t="inlineStr">
        <is>
          <t>yes</t>
        </is>
      </c>
      <c r="F255"/>
      <c r="G255"/>
      <c r="H255"/>
    </row>
    <row r="256" ht="25.5" customHeight="1">
      <c r="A256" s="2" t="str">
        <f>=HYPERLINK("https://www.youtube.com/@corningmuseumofglass/videos", "https://www.youtube.com/@corningmuseumofglass/videos")</f>
        <v>https://www.youtube.com/@corningmuseumofglass/videos</v>
      </c>
      <c r="B256" t="inlineStr">
        <is>
          <t>1.4K videos, glass blowing / glass art</t>
        </is>
      </c>
      <c r="C256" t="inlineStr">
        <is>
          <t>glass blowing, blowing glass</t>
        </is>
      </c>
      <c r="D256"/>
      <c r="E256" t="inlineStr">
        <is>
          <t>kind of</t>
        </is>
      </c>
      <c r="F256"/>
      <c r="G256"/>
      <c r="H256"/>
    </row>
    <row r="257" ht="25.5" customHeight="1">
      <c r="A257" s="2" t="str">
        <f>=HYPERLINK("https://www.youtube.com/@BusinessInsider/videos", "https://www.youtube.com/@BusinessInsider/videos")</f>
        <v>https://www.youtube.com/@BusinessInsider/videos</v>
      </c>
      <c r="B257" t="inlineStr">
        <is>
          <t>6.2K videos, various topics</t>
        </is>
      </c>
      <c r="C257" t="inlineStr">
        <is>
          <t>nuts and seeds</t>
        </is>
      </c>
      <c r="D257"/>
      <c r="E257" t="inlineStr">
        <is>
          <t>yes</t>
        </is>
      </c>
      <c r="F257"/>
      <c r="G257"/>
      <c r="H257"/>
    </row>
    <row r="258" ht="25.5" customHeight="1">
      <c r="A258" s="2" t="str">
        <f>=HYPERLINK("https://www.youtube.com/@Glassblowingwithgrant/videos", "https://www.youtube.com/@Glassblowingwithgrant/videos")</f>
        <v>https://www.youtube.com/@Glassblowingwithgrant/videos</v>
      </c>
      <c r="B258" t="inlineStr">
        <is>
          <t>337 Videos glass blowing tutorials</t>
        </is>
      </c>
      <c r="C258" t="inlineStr">
        <is>
          <t>glass blowing</t>
        </is>
      </c>
      <c r="D258"/>
      <c r="E258" t="inlineStr">
        <is>
          <t>no</t>
        </is>
      </c>
      <c r="F258"/>
      <c r="G258"/>
      <c r="H258"/>
    </row>
    <row r="259" ht="25.5" customHeight="1">
      <c r="A259" s="2" t="str">
        <f>=HYPERLINK("https://www.youtube.com/@Allprocessofworld/videos", "https://www.youtube.com/@Allprocessofworld/videos")</f>
        <v>https://www.youtube.com/@Allprocessofworld/videos</v>
      </c>
      <c r="B259" t="inlineStr">
        <is>
          <t>377 videos on how various things are made</t>
        </is>
      </c>
      <c r="C259"/>
      <c r="D259"/>
      <c r="E259" t="inlineStr">
        <is>
          <t>yes</t>
        </is>
      </c>
      <c r="F259"/>
      <c r="G259"/>
      <c r="H259"/>
    </row>
    <row r="260" ht="25.5" customHeight="1">
      <c r="A260" s="2" t="str">
        <f>=HYPERLINK("https://www.youtube.com/@OnIcePerspectives/videos", "https://www.youtube.com/@OnIcePerspectives/videos")</f>
        <v>https://www.youtube.com/@OnIcePerspectives/videos</v>
      </c>
      <c r="B260" t="inlineStr">
        <is>
          <t>728 Videos Figure skating and ice skating</t>
        </is>
      </c>
      <c r="C260" t="inlineStr">
        <is>
          <t>ice skating</t>
        </is>
      </c>
      <c r="D260"/>
      <c r="E260"/>
      <c r="F260"/>
      <c r="G260"/>
      <c r="H260"/>
    </row>
    <row r="261" ht="25.5" customHeight="1">
      <c r="A261" s="2" t="str">
        <f>=HYPERLINK("https://www.youtube.com/@AllAttack/videos", "https://www.youtube.com/@AllAttack/videos")</f>
        <v>https://www.youtube.com/@AllAttack/videos</v>
      </c>
      <c r="B261" t="inlineStr">
        <is>
          <t>222 videos, some have graphics but a lot of HQ soccer</t>
        </is>
      </c>
      <c r="C261" t="inlineStr">
        <is>
          <t>juggling soccer ball, kicking soccer ball</t>
        </is>
      </c>
      <c r="D261"/>
      <c r="E261"/>
      <c r="F261"/>
      <c r="G261"/>
      <c r="H261"/>
    </row>
    <row r="262" ht="25.5" customHeight="1">
      <c r="A262" s="2" t="str">
        <f>=HYPERLINK("https://www.youtube.com/@carwow", "https://www.youtube.com/@carwow")</f>
        <v>https://www.youtube.com/@carwow</v>
      </c>
      <c r="B262" t="inlineStr">
        <is>
          <t>2554 Videos / Autos and Vehicles</t>
        </is>
      </c>
      <c r="C262"/>
      <c r="D262"/>
      <c r="E262" t="inlineStr">
        <is>
          <t>Cars Yes, Scenes No</t>
        </is>
      </c>
      <c r="F262" t="inlineStr">
        <is>
          <t>Yes</t>
        </is>
      </c>
      <c r="G262" t="inlineStr">
        <is>
          <t>Yes</t>
        </is>
      </c>
      <c r="H262" t="inlineStr">
        <is>
          <t>No</t>
        </is>
      </c>
    </row>
    <row r="263" ht="25.5" customHeight="1">
      <c r="A263" s="2" t="str">
        <f>=HYPERLINK("https://www.youtube.com/@ThrottleHouse", "https://www.youtube.com/@ThrottleHouse")</f>
        <v>https://www.youtube.com/@ThrottleHouse</v>
      </c>
      <c r="B263" t="inlineStr">
        <is>
          <t>481 Videos / Autos and Vehicles</t>
        </is>
      </c>
      <c r="C263"/>
      <c r="D263"/>
      <c r="E263" t="inlineStr">
        <is>
          <t>Yes</t>
        </is>
      </c>
      <c r="F263" t="inlineStr">
        <is>
          <t>Yes</t>
        </is>
      </c>
      <c r="G263" t="inlineStr">
        <is>
          <t>Yes</t>
        </is>
      </c>
      <c r="H263" t="inlineStr">
        <is>
          <t>No</t>
        </is>
      </c>
    </row>
    <row r="264" ht="25.5" customHeight="1">
      <c r="A264" s="2" t="str">
        <f>=HYPERLINK("https://www.youtube.com/@ExtraThrottleHouse", "https://www.youtube.com/@ExtraThrottleHouse")</f>
        <v>https://www.youtube.com/@ExtraThrottleHouse</v>
      </c>
      <c r="B264" t="inlineStr">
        <is>
          <t>81 Videos / Autos and Vehicles</t>
        </is>
      </c>
      <c r="C264"/>
      <c r="D264"/>
      <c r="E264" t="inlineStr">
        <is>
          <t>Cars Yes, Scenes No</t>
        </is>
      </c>
      <c r="F264" t="inlineStr">
        <is>
          <t>Yes</t>
        </is>
      </c>
      <c r="G264" t="inlineStr">
        <is>
          <t>Yes</t>
        </is>
      </c>
      <c r="H264" t="inlineStr">
        <is>
          <t>No</t>
        </is>
      </c>
    </row>
    <row r="265" ht="25.5" customHeight="1">
      <c r="A265" s="2" t="str">
        <f>=HYPERLINK("https://www.youtube.com/@TheStraightPipes", "https://www.youtube.com/@TheStraightPipes")</f>
        <v>https://www.youtube.com/@TheStraightPipes</v>
      </c>
      <c r="B265" t="inlineStr">
        <is>
          <t>844 Videos / Autos and Vehicles</t>
        </is>
      </c>
      <c r="C265"/>
      <c r="D265"/>
      <c r="E265" t="inlineStr">
        <is>
          <t>Cars Yes, Scenes No</t>
        </is>
      </c>
      <c r="F265" t="inlineStr">
        <is>
          <t>Yes</t>
        </is>
      </c>
      <c r="G265" t="inlineStr">
        <is>
          <t>No</t>
        </is>
      </c>
      <c r="H265" t="inlineStr">
        <is>
          <t>No</t>
        </is>
      </c>
    </row>
    <row r="266" ht="25.5" customHeight="1">
      <c r="A266" s="2" t="str">
        <f>=HYPERLINK("https://www.youtube.com/@TopGear", "https://www.youtube.com/@TopGear")</f>
        <v>https://www.youtube.com/@TopGear</v>
      </c>
      <c r="B266" t="inlineStr">
        <is>
          <t>1833 Videos / Autos and Vehicles</t>
        </is>
      </c>
      <c r="C266"/>
      <c r="D266"/>
      <c r="E266" t="inlineStr">
        <is>
          <t>Yes</t>
        </is>
      </c>
      <c r="F266" t="inlineStr">
        <is>
          <t>Yes</t>
        </is>
      </c>
      <c r="G266" t="inlineStr">
        <is>
          <t>Yes</t>
        </is>
      </c>
      <c r="H266" t="inlineStr">
        <is>
          <t>Yes</t>
        </is>
      </c>
    </row>
    <row r="267" ht="25.5" customHeight="1">
      <c r="A267" s="2" t="str">
        <f>=HYPERLINK("https://www.youtube.com/@Drivetribe", "https://www.youtube.com/@Drivetribe")</f>
        <v>https://www.youtube.com/@Drivetribe</v>
      </c>
      <c r="B267" t="inlineStr">
        <is>
          <t>672 Videos / Autos and Vehicles</t>
        </is>
      </c>
      <c r="C267"/>
      <c r="D267"/>
      <c r="E267" t="inlineStr">
        <is>
          <t>Yes</t>
        </is>
      </c>
      <c r="F267" t="inlineStr">
        <is>
          <t>Yes</t>
        </is>
      </c>
      <c r="G267" t="inlineStr">
        <is>
          <t>Yes</t>
        </is>
      </c>
      <c r="H267" t="inlineStr">
        <is>
          <t>Yes</t>
        </is>
      </c>
    </row>
    <row r="268" ht="25.5" customHeight="1">
      <c r="A268" s="2" t="str">
        <f>=HYPERLINK("https://www.youtube.com/@ZachChoi/videos", "https://www.youtube.com/@ZachChoi/videos")</f>
        <v>https://www.youtube.com/@ZachChoi/videos</v>
      </c>
      <c r="B268" t="inlineStr">
        <is>
          <t>1.2K videos / eating, mukbang, cooking</t>
        </is>
      </c>
      <c r="C268" t="inlineStr">
        <is>
          <t>Eating</t>
        </is>
      </c>
      <c r="D268"/>
      <c r="E268"/>
      <c r="F268"/>
      <c r="G268"/>
      <c r="H268"/>
    </row>
    <row r="269" ht="25.5" customHeight="1">
      <c r="A269" s="2" t="str">
        <f>=HYPERLINK("https://www.youtube.com/@CostantinoCarraraMusic", "https://www.youtube.com/@CostantinoCarraraMusic")</f>
        <v>https://www.youtube.com/@CostantinoCarraraMusic</v>
      </c>
      <c r="B269" t="inlineStr">
        <is>
          <t>186 Videos / Playing Piano</t>
        </is>
      </c>
      <c r="C269"/>
      <c r="D269"/>
      <c r="E269" t="inlineStr">
        <is>
          <t>Yes</t>
        </is>
      </c>
      <c r="F269" t="inlineStr">
        <is>
          <t>Yes</t>
        </is>
      </c>
      <c r="G269" t="inlineStr">
        <is>
          <t>Yes</t>
        </is>
      </c>
      <c r="H269" t="inlineStr">
        <is>
          <t>No</t>
        </is>
      </c>
    </row>
    <row r="270" ht="25.5" customHeight="1">
      <c r="A270" s="2" t="str">
        <f>=HYPERLINK("https://www.youtube.com/@Animenzzz/videos", "https://www.youtube.com/@Animenzzz/videos")</f>
        <v>https://www.youtube.com/@Animenzzz/videos</v>
      </c>
      <c r="B270" t="inlineStr">
        <is>
          <t>226 Videos / Playing Piano</t>
        </is>
      </c>
      <c r="C270"/>
      <c r="D270"/>
      <c r="E270" t="inlineStr">
        <is>
          <t>No</t>
        </is>
      </c>
      <c r="F270" t="inlineStr">
        <is>
          <t>No</t>
        </is>
      </c>
      <c r="G270" t="inlineStr">
        <is>
          <t>No</t>
        </is>
      </c>
      <c r="H270" t="inlineStr">
        <is>
          <t>No</t>
        </is>
      </c>
    </row>
    <row r="271" ht="25.5" customHeight="1">
      <c r="A271" s="2" t="str">
        <f>=HYPERLINK("https://www.youtube.com/@resteasyfilms/videos", "https://www.youtube.com/@resteasyfilms/videos")</f>
        <v>https://www.youtube.com/@resteasyfilms/videos</v>
      </c>
      <c r="B271" t="inlineStr">
        <is>
          <t>24 videos (but 2+ hours each) of mostly animals</t>
        </is>
      </c>
      <c r="C271" t="inlineStr">
        <is>
          <t>dogs</t>
        </is>
      </c>
      <c r="D271"/>
      <c r="E271"/>
      <c r="F271"/>
      <c r="G271"/>
      <c r="H271"/>
    </row>
    <row r="272" ht="25.5" customHeight="1">
      <c r="A272" s="2" t="str">
        <f>=HYPERLINK("https://www.youtube.com/@fourpawstv/videos", "https://www.youtube.com/@fourpawstv/videos")</f>
        <v>https://www.youtube.com/@fourpawstv/videos</v>
      </c>
      <c r="B272" t="inlineStr">
        <is>
          <t>47 videos (multiple hours each) birds and squirrels eating</t>
        </is>
      </c>
      <c r="C272" t="inlineStr">
        <is>
          <t>birds</t>
        </is>
      </c>
      <c r="D272"/>
      <c r="E272"/>
      <c r="F272"/>
      <c r="G272"/>
      <c r="H272"/>
    </row>
    <row r="273" ht="25.5" customHeight="1">
      <c r="A273" s="2" t="str">
        <f>=HYPERLINK("https://www.youtube.com/@ScenicScenes/videos", "https://www.youtube.com/@ScenicScenes/videos")</f>
        <v>https://www.youtube.com/@ScenicScenes/videos</v>
      </c>
      <c r="B273" t="inlineStr">
        <is>
          <t>127 Videos of various animals (long, great quality)</t>
        </is>
      </c>
      <c r="C273" t="inlineStr">
        <is>
          <t>animals, wildlife</t>
        </is>
      </c>
      <c r="D273"/>
      <c r="E273"/>
      <c r="F273"/>
      <c r="G273"/>
      <c r="H273"/>
    </row>
    <row r="274" ht="25.5" customHeight="1">
      <c r="A274" s="2" t="str">
        <f>=HYPERLINK("https://www.youtube.com/@4KAnimalsRelaxation68/videos", "https://www.youtube.com/@4KAnimalsRelaxation68/videos")</f>
        <v>https://www.youtube.com/@4KAnimalsRelaxation68/videos</v>
      </c>
      <c r="B274" t="inlineStr">
        <is>
          <t>146 videos Videos of various animals (long, great quality)</t>
        </is>
      </c>
      <c r="C274" t="inlineStr">
        <is>
          <t>animals</t>
        </is>
      </c>
      <c r="D274"/>
      <c r="E274"/>
      <c r="F274"/>
      <c r="G274"/>
      <c r="H274"/>
    </row>
    <row r="275" ht="25.5" customHeight="1">
      <c r="A275" s="2" t="str">
        <f>=HYPERLINK("https://www.youtube.com/@StarrySkyTA/videos", "https://www.youtube.com/@StarrySkyTA/videos")</f>
        <v>https://www.youtube.com/@StarrySkyTA/videos</v>
      </c>
      <c r="B275" t="inlineStr">
        <is>
          <t>450 videos, fish and aquarium footage</t>
        </is>
      </c>
      <c r="C275" t="inlineStr">
        <is>
          <t>fish, catching fish, ocean</t>
        </is>
      </c>
      <c r="D275"/>
      <c r="E275"/>
      <c r="F275"/>
      <c r="G275"/>
      <c r="H275"/>
    </row>
    <row r="276" ht="25.5" customHeight="1">
      <c r="A276" s="2" t="str">
        <f>=HYPERLINK("https://www.youtube.com/@EpicTV/videos", "https://www.youtube.com/@EpicTV/videos")</f>
        <v>https://www.youtube.com/@EpicTV/videos</v>
      </c>
      <c r="B276" t="inlineStr">
        <is>
          <t>3.9K videos related to climbing</t>
        </is>
      </c>
      <c r="C276" t="inlineStr">
        <is>
          <t>climbing, hang gliding</t>
        </is>
      </c>
      <c r="D276"/>
      <c r="E276"/>
      <c r="F276"/>
      <c r="G276"/>
      <c r="H276"/>
    </row>
    <row r="277" ht="25.5" customHeight="1">
      <c r="A277" s="2" t="str">
        <f>=HYPERLINK("https://www.youtube.com/@AdamOndra/videos", "https://www.youtube.com/@AdamOndra/videos")</f>
        <v>https://www.youtube.com/@AdamOndra/videos</v>
      </c>
      <c r="B277" t="inlineStr">
        <is>
          <t>245 videos related to climbing</t>
        </is>
      </c>
      <c r="C277" t="inlineStr">
        <is>
          <t>climbing</t>
        </is>
      </c>
      <c r="D277"/>
      <c r="E277"/>
      <c r="F277"/>
      <c r="G277"/>
      <c r="H277"/>
    </row>
    <row r="278" ht="25.5" customHeight="1">
      <c r="A278" s="2" t="str">
        <f>=HYPERLINK("https://www.youtube.com/@sportclimbing/videos", "https://www.youtube.com/@sportclimbing/videos")</f>
        <v>https://www.youtube.com/@sportclimbing/videos</v>
      </c>
      <c r="B278" t="inlineStr">
        <is>
          <t>1.4K videos - sport climbing</t>
        </is>
      </c>
      <c r="C278" t="inlineStr">
        <is>
          <t>climbing</t>
        </is>
      </c>
      <c r="D278"/>
      <c r="E278"/>
      <c r="F278"/>
      <c r="G278"/>
      <c r="H278"/>
    </row>
    <row r="279" ht="25.5" customHeight="1">
      <c r="A279" s="2" t="str">
        <f>=HYPERLINK("https://www.youtube.com/@REELROCK1/videos", "https://www.youtube.com/@REELROCK1/videos")</f>
        <v>https://www.youtube.com/@REELROCK1/videos</v>
      </c>
      <c r="B279" t="inlineStr">
        <is>
          <t>52 videos - rock climbing</t>
        </is>
      </c>
      <c r="C279" t="inlineStr">
        <is>
          <t>climbing, rock climbing</t>
        </is>
      </c>
      <c r="D279"/>
      <c r="E279"/>
      <c r="F279"/>
      <c r="G279"/>
      <c r="H279"/>
    </row>
    <row r="280" ht="25.5" customHeight="1">
      <c r="A280" s="2" t="str">
        <f>=HYPERLINK("https://www.youtube.com/@AnnaHazelnutt", "https://www.youtube.com/@AnnaHazelnutt")</f>
        <v>https://www.youtube.com/@AnnaHazelnutt</v>
      </c>
      <c r="B280" t="inlineStr">
        <is>
          <t>287 videos</t>
        </is>
      </c>
      <c r="C280" t="inlineStr">
        <is>
          <t>climbing, rock climbing</t>
        </is>
      </c>
      <c r="D280"/>
      <c r="E280"/>
      <c r="F280"/>
      <c r="G280"/>
      <c r="H280"/>
    </row>
    <row r="281" ht="25.5" customHeight="1">
      <c r="A281" s="2" t="str">
        <f>=HYPERLINK("https://www.youtube.com/@emojoie", "https://www.youtube.com/@emojoie")</f>
        <v>https://www.youtube.com/@emojoie</v>
      </c>
      <c r="B281" t="inlineStr">
        <is>
          <t>232 videos - baking, sweets, recipes</t>
        </is>
      </c>
      <c r="C281" t="inlineStr">
        <is>
          <t>baking cookies, cooking</t>
        </is>
      </c>
      <c r="D281" t="inlineStr">
        <is>
          <t>English</t>
        </is>
      </c>
      <c r="E281"/>
      <c r="F281"/>
      <c r="G281"/>
      <c r="H281"/>
    </row>
    <row r="282" ht="25.5" customHeight="1">
      <c r="A282" s="2" t="str">
        <f>=HYPERLINK("https://www.youtube.com/@FoodNetworkCanadaOfficial", "https://www.youtube.com/@FoodNetworkCanadaOfficial")</f>
        <v>https://www.youtube.com/@FoodNetworkCanadaOfficial</v>
      </c>
      <c r="B282" t="inlineStr">
        <is>
          <t>1.3K videos - recipe videos, food shows, talking heads (high quality)</t>
        </is>
      </c>
      <c r="C282" t="inlineStr">
        <is>
          <t>baking cookies</t>
        </is>
      </c>
      <c r="D282"/>
      <c r="E282"/>
      <c r="F282"/>
      <c r="G282"/>
      <c r="H282"/>
    </row>
    <row r="283" ht="25.5" customHeight="1">
      <c r="A283" s="2" t="str">
        <f>=HYPERLINK("https://www.youtube.com/@epicurious", "https://www.youtube.com/@epicurious")</f>
        <v>https://www.youtube.com/@epicurious</v>
      </c>
      <c r="B283" t="inlineStr">
        <is>
          <t>1.6K - recipe videos, food shows, kitchen sets</t>
        </is>
      </c>
      <c r="C283" t="inlineStr">
        <is>
          <t>baking cookies, scrambling eggs, cooking</t>
        </is>
      </c>
      <c r="D283"/>
      <c r="E283"/>
      <c r="F283"/>
      <c r="G283"/>
      <c r="H283"/>
    </row>
    <row r="284" ht="25.5" customHeight="1">
      <c r="A284" s="2" t="str">
        <f>=HYPERLINK("https://www.youtube.com/@austinevans", "https://www.youtube.com/@austinevans")</f>
        <v>https://www.youtube.com/@austinevans</v>
      </c>
      <c r="B284" t="inlineStr">
        <is>
          <t>2029 Videos / Tech</t>
        </is>
      </c>
      <c r="C284" t="inlineStr">
        <is>
          <t>iphone 15, assembling computer</t>
        </is>
      </c>
      <c r="D284"/>
      <c r="E284" t="inlineStr">
        <is>
          <t>Yes</t>
        </is>
      </c>
      <c r="F284" t="inlineStr">
        <is>
          <t>Yes</t>
        </is>
      </c>
      <c r="G284" t="inlineStr">
        <is>
          <t>Yes</t>
        </is>
      </c>
      <c r="H284" t="inlineStr">
        <is>
          <t>No</t>
        </is>
      </c>
    </row>
    <row r="285" ht="25.5" customHeight="1">
      <c r="A285" s="2" t="str">
        <f>=HYPERLINK("https://www.youtube.com/@Thetechchap", "https://www.youtube.com/@Thetechchap")</f>
        <v>https://www.youtube.com/@Thetechchap</v>
      </c>
      <c r="B285" t="inlineStr">
        <is>
          <t>1037 Videos / Tech</t>
        </is>
      </c>
      <c r="C285" t="inlineStr">
        <is>
          <t>iphone 15</t>
        </is>
      </c>
      <c r="D285"/>
      <c r="E285" t="inlineStr">
        <is>
          <t>Yes</t>
        </is>
      </c>
      <c r="F285" t="inlineStr">
        <is>
          <t>Yes</t>
        </is>
      </c>
      <c r="G285" t="inlineStr">
        <is>
          <t>Yes</t>
        </is>
      </c>
      <c r="H285" t="inlineStr">
        <is>
          <t>No</t>
        </is>
      </c>
    </row>
    <row r="286" ht="25.5" customHeight="1">
      <c r="A286" s="2" t="str">
        <f>=HYPERLINK("https://www.youtube.com/@KyleErickson", "https://www.youtube.com/@KyleErickson")</f>
        <v>https://www.youtube.com/@KyleErickson</v>
      </c>
      <c r="B286" t="inlineStr">
        <is>
          <t>164 Videos / Tech</t>
        </is>
      </c>
      <c r="C286" t="inlineStr">
        <is>
          <t>iphone 15</t>
        </is>
      </c>
      <c r="D286"/>
      <c r="E286" t="inlineStr">
        <is>
          <t>Yes</t>
        </is>
      </c>
      <c r="F286" t="inlineStr">
        <is>
          <t>Yes</t>
        </is>
      </c>
      <c r="G286" t="inlineStr">
        <is>
          <t>Yes</t>
        </is>
      </c>
      <c r="H286" t="inlineStr">
        <is>
          <t>No</t>
        </is>
      </c>
    </row>
    <row r="287" ht="25.5" customHeight="1">
      <c r="A287" s="2" t="str">
        <f>=HYPERLINK("https://www.youtube.com/@iKnowReview", "https://www.youtube.com/@iKnowReview")</f>
        <v>https://www.youtube.com/@iKnowReview</v>
      </c>
      <c r="B287" t="inlineStr">
        <is>
          <t>975 Videos / Tech</t>
        </is>
      </c>
      <c r="C287" t="inlineStr">
        <is>
          <t>iphone 15</t>
        </is>
      </c>
      <c r="D287"/>
      <c r="E287" t="inlineStr">
        <is>
          <t>Yes</t>
        </is>
      </c>
      <c r="F287" t="inlineStr">
        <is>
          <t>Yes</t>
        </is>
      </c>
      <c r="G287" t="inlineStr">
        <is>
          <t>Yes</t>
        </is>
      </c>
      <c r="H287" t="inlineStr">
        <is>
          <t>No</t>
        </is>
      </c>
    </row>
    <row r="288" ht="25.5" customHeight="1">
      <c r="A288" s="2" t="str">
        <f>=HYPERLINK("https://www.youtube.com/@mkbhd", "https://www.youtube.com/@mkbhd")</f>
        <v>https://www.youtube.com/@mkbhd</v>
      </c>
      <c r="B288" t="inlineStr">
        <is>
          <t>1634 / Tech</t>
        </is>
      </c>
      <c r="C288" t="inlineStr">
        <is>
          <t>iphone 15</t>
        </is>
      </c>
      <c r="D288"/>
      <c r="E288" t="inlineStr">
        <is>
          <t>Yes</t>
        </is>
      </c>
      <c r="F288" t="inlineStr">
        <is>
          <t>Yes</t>
        </is>
      </c>
      <c r="G288" t="inlineStr">
        <is>
          <t>Yes</t>
        </is>
      </c>
      <c r="H288" t="inlineStr">
        <is>
          <t>No</t>
        </is>
      </c>
    </row>
    <row r="289" ht="25.5" customHeight="1">
      <c r="A289" s="2" t="str">
        <f>=HYPERLINK("https://www.youtube.com/@DerApfelwelt", "https://www.youtube.com/@DerApfelwelt")</f>
        <v>https://www.youtube.com/@DerApfelwelt</v>
      </c>
      <c r="B289" t="inlineStr">
        <is>
          <t>832 Videos/ Tech</t>
        </is>
      </c>
      <c r="C289" t="inlineStr">
        <is>
          <t>iphone 14</t>
        </is>
      </c>
      <c r="D289"/>
      <c r="E289" t="inlineStr">
        <is>
          <t>Yes</t>
        </is>
      </c>
      <c r="F289" t="inlineStr">
        <is>
          <t>Yes</t>
        </is>
      </c>
      <c r="G289" t="inlineStr">
        <is>
          <t>Yes</t>
        </is>
      </c>
      <c r="H289" t="inlineStr">
        <is>
          <t>No</t>
        </is>
      </c>
    </row>
    <row r="290" ht="25.5" customHeight="1">
      <c r="A290" s="2" t="str">
        <f>=HYPERLINK("https://www.youtube.com/@UltimateiDeviceVids", "https://www.youtube.com/@UltimateiDeviceVids")</f>
        <v>https://www.youtube.com/@UltimateiDeviceVids</v>
      </c>
      <c r="B290" t="inlineStr">
        <is>
          <t>471 Videos / Tech</t>
        </is>
      </c>
      <c r="C290" t="inlineStr">
        <is>
          <t>iphone 14</t>
        </is>
      </c>
      <c r="D290"/>
      <c r="E290" t="inlineStr">
        <is>
          <t>Yes</t>
        </is>
      </c>
      <c r="F290" t="inlineStr">
        <is>
          <t>Yes</t>
        </is>
      </c>
      <c r="G290" t="inlineStr">
        <is>
          <t>Yes</t>
        </is>
      </c>
      <c r="H290" t="inlineStr">
        <is>
          <t>No</t>
        </is>
      </c>
    </row>
    <row r="291" ht="25.5" customHeight="1">
      <c r="A291" s="2" t="str">
        <f>=HYPERLINK("https://www.youtube.com/@Techniklike", "https://www.youtube.com/@Techniklike")</f>
        <v>https://www.youtube.com/@Techniklike</v>
      </c>
      <c r="B291" t="inlineStr">
        <is>
          <t>891 Videos / Tech</t>
        </is>
      </c>
      <c r="C291" t="inlineStr">
        <is>
          <t>iphone 14</t>
        </is>
      </c>
      <c r="D291"/>
      <c r="E291" t="inlineStr">
        <is>
          <t>Yes</t>
        </is>
      </c>
      <c r="F291" t="inlineStr">
        <is>
          <t>Yes</t>
        </is>
      </c>
      <c r="G291" t="inlineStr">
        <is>
          <t>Yes</t>
        </is>
      </c>
      <c r="H291" t="inlineStr">
        <is>
          <t>No</t>
        </is>
      </c>
    </row>
    <row r="292" ht="25.5" customHeight="1">
      <c r="A292" s="2" t="str">
        <f>=HYPERLINK("https://www.youtube.com/@GadgetByte", "https://www.youtube.com/@GadgetByte")</f>
        <v>https://www.youtube.com/@GadgetByte</v>
      </c>
      <c r="B292" t="inlineStr">
        <is>
          <t>928 Videos / Tech</t>
        </is>
      </c>
      <c r="C292" t="inlineStr">
        <is>
          <t>iphone 14</t>
        </is>
      </c>
      <c r="D292"/>
      <c r="E292" t="inlineStr">
        <is>
          <t>Yes</t>
        </is>
      </c>
      <c r="F292" t="inlineStr">
        <is>
          <t>Yes</t>
        </is>
      </c>
      <c r="G292" t="inlineStr">
        <is>
          <t>Yes</t>
        </is>
      </c>
      <c r="H292" t="inlineStr">
        <is>
          <t>No</t>
        </is>
      </c>
    </row>
    <row r="293" ht="25.5" customHeight="1">
      <c r="A293" s="2" t="str">
        <f>=HYPERLINK("https://www.youtube.com/@computerbild", "https://www.youtube.com/@computerbild")</f>
        <v>https://www.youtube.com/@computerbild</v>
      </c>
      <c r="B293" t="inlineStr">
        <is>
          <t>3118 Videos / Tech</t>
        </is>
      </c>
      <c r="C293" t="inlineStr">
        <is>
          <t>iphone 14</t>
        </is>
      </c>
      <c r="D293"/>
      <c r="E293" t="inlineStr">
        <is>
          <t>Yes</t>
        </is>
      </c>
      <c r="F293" t="inlineStr">
        <is>
          <t>Yes</t>
        </is>
      </c>
      <c r="G293" t="inlineStr">
        <is>
          <t>Yes</t>
        </is>
      </c>
      <c r="H293" t="inlineStr">
        <is>
          <t>No</t>
        </is>
      </c>
    </row>
    <row r="294" ht="25.5" customHeight="1">
      <c r="A294" s="2" t="str">
        <f>=HYPERLINK("https://www.youtube.com/@TheHouseBowling", "https://www.youtube.com/@TheHouseBowling")</f>
        <v>https://www.youtube.com/@TheHouseBowling</v>
      </c>
      <c r="B294" t="inlineStr">
        <is>
          <t>755 videos - Bowling instruction, bowling vlog</t>
        </is>
      </c>
      <c r="C294" t="inlineStr">
        <is>
          <t>bowling</t>
        </is>
      </c>
      <c r="D294"/>
      <c r="E294"/>
      <c r="F294"/>
      <c r="G294"/>
      <c r="H294"/>
    </row>
    <row r="295" ht="25.5" customHeight="1">
      <c r="A295" s="2" t="str">
        <f>=HYPERLINK("https://www.youtube.com/@foxsports", "https://www.youtube.com/@foxsports")</f>
        <v>https://www.youtube.com/@foxsports</v>
      </c>
      <c r="B295" t="inlineStr">
        <is>
          <t>4.9K videos - Sports highlights, full sports events</t>
        </is>
      </c>
      <c r="C295" t="inlineStr">
        <is>
          <t>bowling</t>
        </is>
      </c>
      <c r="D295"/>
      <c r="E295" t="inlineStr">
        <is>
          <t>Yes</t>
        </is>
      </c>
      <c r="F295"/>
      <c r="G295"/>
      <c r="H295"/>
    </row>
    <row r="296" ht="25.5" customHeight="1">
      <c r="A296" s="2" t="str">
        <f>=HYPERLINK("https://www.youtube.com/@DarrenTang", "https://www.youtube.com/@DarrenTang")</f>
        <v>https://www.youtube.com/@DarrenTang</v>
      </c>
      <c r="B296" t="inlineStr">
        <is>
          <t>600 videos - Bowling instruction, bowling discussion</t>
        </is>
      </c>
      <c r="C296" t="inlineStr">
        <is>
          <t>bowling</t>
        </is>
      </c>
      <c r="D296"/>
      <c r="E296"/>
      <c r="F296"/>
      <c r="G296"/>
      <c r="H296"/>
    </row>
    <row r="297" ht="25.5" customHeight="1">
      <c r="A297" s="2" t="str">
        <f>=HYPERLINK("https://www.youtube.com/@RedBullBCOne/videos", "https://www.youtube.com/@RedBullBCOne/videos")</f>
        <v>https://www.youtube.com/@RedBullBCOne/videos</v>
      </c>
      <c r="B297" t="inlineStr">
        <is>
          <t xml:space="preserve">2.5K videos - B-boy/B-girl competitions, highlights </t>
        </is>
      </c>
      <c r="C297" t="inlineStr">
        <is>
          <t>breakdancing</t>
        </is>
      </c>
      <c r="D297"/>
      <c r="E297" t="inlineStr">
        <is>
          <t>No</t>
        </is>
      </c>
      <c r="F297"/>
      <c r="G297"/>
      <c r="H297"/>
    </row>
    <row r="298" ht="25.5" customHeight="1">
      <c r="A298" s="2" t="str">
        <f>=HYPERLINK("https://www.youtube.com/@MaliceTM", "https://www.youtube.com/@MaliceTM")</f>
        <v>https://www.youtube.com/@MaliceTM</v>
      </c>
      <c r="B298" t="inlineStr">
        <is>
          <t>1.8K videos - breakdance competitions</t>
        </is>
      </c>
      <c r="C298" t="inlineStr">
        <is>
          <t>breakdancing</t>
        </is>
      </c>
      <c r="D298"/>
      <c r="E298"/>
      <c r="F298"/>
      <c r="G298"/>
      <c r="H298"/>
    </row>
    <row r="299" ht="25.5" customHeight="1">
      <c r="A299" s="2" t="str">
        <f>=HYPERLINK("https://www.youtube.com/@CleaningTheDirtiest", "https://www.youtube.com/@CleaningTheDirtiest")</f>
        <v>https://www.youtube.com/@CleaningTheDirtiest</v>
      </c>
      <c r="B299" t="inlineStr">
        <is>
          <t>259 videos - cleaning dirtiest things, ASMR, no talking</t>
        </is>
      </c>
      <c r="C299" t="inlineStr">
        <is>
          <t>cleaning shoes, cleaning_shoes</t>
        </is>
      </c>
      <c r="D299"/>
      <c r="E299"/>
      <c r="F299"/>
      <c r="G299"/>
      <c r="H299"/>
    </row>
    <row r="300" ht="25.5" customHeight="1">
      <c r="A300" s="2" t="str">
        <f>=HYPERLINK("https://www.youtube.com/@johnandrew00", "https://www.youtube.com/@johnandrew00")</f>
        <v>https://www.youtube.com/@johnandrew00</v>
      </c>
      <c r="B300" t="inlineStr">
        <is>
          <t>198 videos - cleaning dirty shoes, step-by-step</t>
        </is>
      </c>
      <c r="C300" t="inlineStr">
        <is>
          <t>cleaning shoes, cleaning_shoes</t>
        </is>
      </c>
      <c r="D300"/>
      <c r="E300"/>
      <c r="F300"/>
      <c r="G300"/>
      <c r="H300"/>
    </row>
    <row r="301" ht="25.5" customHeight="1">
      <c r="A301" s="2" t="str">
        <f>=HYPERLINK("https://www.youtube.com/@mbnaiils/videos", "https://www.youtube.com/@mbnaiils/videos")</f>
        <v>https://www.youtube.com/@mbnaiils/videos</v>
      </c>
      <c r="B301" t="inlineStr">
        <is>
          <t>29 videos - nail tech step by step</t>
        </is>
      </c>
      <c r="C301" t="inlineStr">
        <is>
          <t>doing nails</t>
        </is>
      </c>
      <c r="D301"/>
      <c r="E301" t="inlineStr">
        <is>
          <t>No</t>
        </is>
      </c>
      <c r="F301" t="inlineStr">
        <is>
          <t>No</t>
        </is>
      </c>
      <c r="G301" t="inlineStr">
        <is>
          <t>Yes</t>
        </is>
      </c>
      <c r="H301" t="inlineStr">
        <is>
          <t>Hands, Yes</t>
        </is>
      </c>
    </row>
    <row r="302" ht="25.5" customHeight="1">
      <c r="A302" s="2" t="str">
        <f>=HYPERLINK("https://www.youtube.com/@natalicarmona/videos", "https://www.youtube.com/@natalicarmona/videos")</f>
        <v>https://www.youtube.com/@natalicarmona/videos</v>
      </c>
      <c r="B302" t="inlineStr">
        <is>
          <t>1.2K videos - nail art education</t>
        </is>
      </c>
      <c r="C302" t="inlineStr">
        <is>
          <t>doing nails</t>
        </is>
      </c>
      <c r="D302"/>
      <c r="E302" t="inlineStr">
        <is>
          <t>Yes</t>
        </is>
      </c>
      <c r="F302" t="inlineStr">
        <is>
          <t>Yes</t>
        </is>
      </c>
      <c r="G302" t="inlineStr">
        <is>
          <t>Yes</t>
        </is>
      </c>
      <c r="H302" t="inlineStr">
        <is>
          <t>Yes</t>
        </is>
      </c>
    </row>
    <row r="303" ht="25.5" customHeight="1">
      <c r="A303" s="2" t="str">
        <f>=HYPERLINK("https://www.youtube.com/@NailsByKey/videos", "https://www.youtube.com/@NailsByKey/videos")</f>
        <v>https://www.youtube.com/@NailsByKey/videos</v>
      </c>
      <c r="B303" t="inlineStr">
        <is>
          <t>384 videos - Nail building, nail art</t>
        </is>
      </c>
      <c r="C303" t="inlineStr">
        <is>
          <t>doing nails</t>
        </is>
      </c>
      <c r="D303"/>
      <c r="E303" t="inlineStr">
        <is>
          <t>Yes</t>
        </is>
      </c>
      <c r="F303" t="inlineStr">
        <is>
          <t>No</t>
        </is>
      </c>
      <c r="G303" t="inlineStr">
        <is>
          <t>Yes</t>
        </is>
      </c>
      <c r="H303" t="inlineStr">
        <is>
          <t>No</t>
        </is>
      </c>
    </row>
    <row r="304" ht="25.5" customHeight="1">
      <c r="A304" s="2" t="str">
        <f>=HYPERLINK("https://www.youtube.com/@JOUNAIL/videos", "https://www.youtube.com/@JOUNAIL/videos")</f>
        <v>https://www.youtube.com/@JOUNAIL/videos</v>
      </c>
      <c r="B304" t="inlineStr">
        <is>
          <t>146 videos - nail art decoration, art</t>
        </is>
      </c>
      <c r="C304" t="inlineStr">
        <is>
          <t>doing nails</t>
        </is>
      </c>
      <c r="D304"/>
      <c r="E304" t="inlineStr">
        <is>
          <t>Yes</t>
        </is>
      </c>
      <c r="F304" t="inlineStr">
        <is>
          <t>No</t>
        </is>
      </c>
      <c r="G304" t="inlineStr">
        <is>
          <t>Yes</t>
        </is>
      </c>
      <c r="H304" t="inlineStr">
        <is>
          <t>No</t>
        </is>
      </c>
    </row>
    <row r="305" ht="25.5" customHeight="1">
      <c r="A305" s="2" t="str">
        <f>=HYPERLINK("https://www.youtube.com/@samdoesarts/videos", "https://www.youtube.com/@samdoesarts/videos")</f>
        <v>https://www.youtube.com/@samdoesarts/videos</v>
      </c>
      <c r="B305" t="inlineStr">
        <is>
          <t>191 videos - how to's, education</t>
        </is>
      </c>
      <c r="C305" t="inlineStr">
        <is>
          <t>drawing</t>
        </is>
      </c>
      <c r="D305"/>
      <c r="E305" t="inlineStr">
        <is>
          <t>Yes</t>
        </is>
      </c>
      <c r="F305" t="inlineStr">
        <is>
          <t>Yes</t>
        </is>
      </c>
      <c r="G305" t="inlineStr">
        <is>
          <t>Yes</t>
        </is>
      </c>
      <c r="H305" t="inlineStr">
        <is>
          <t>No</t>
        </is>
      </c>
    </row>
    <row r="306" ht="25.5" customHeight="1">
      <c r="A306" s="2" t="str">
        <f>=HYPERLINK("https://www.youtube.com/@emmykalia/videos", "https://www.youtube.com/@emmykalia/videos")</f>
        <v>https://www.youtube.com/@emmykalia/videos</v>
      </c>
      <c r="B306" t="inlineStr">
        <is>
          <t>204 videos - sketch drawinf tutorials</t>
        </is>
      </c>
      <c r="C306" t="inlineStr">
        <is>
          <t>drawing</t>
        </is>
      </c>
      <c r="D306"/>
      <c r="E306" t="inlineStr">
        <is>
          <t>No</t>
        </is>
      </c>
      <c r="F306" t="inlineStr">
        <is>
          <t>No</t>
        </is>
      </c>
      <c r="G306" t="inlineStr">
        <is>
          <t>Yes</t>
        </is>
      </c>
      <c r="H306" t="inlineStr">
        <is>
          <t>Faces, Yes</t>
        </is>
      </c>
    </row>
    <row r="307" ht="25.5" customHeight="1">
      <c r="A307" s="2" t="str">
        <f>=HYPERLINK("https://www.youtube.com/@artbylouris/videos", "https://www.youtube.com/@artbylouris/videos")</f>
        <v>https://www.youtube.com/@artbylouris/videos</v>
      </c>
      <c r="B307" t="inlineStr">
        <is>
          <t>176 videos - digital art tutorials, process</t>
        </is>
      </c>
      <c r="C307" t="inlineStr">
        <is>
          <t>drawing</t>
        </is>
      </c>
      <c r="D307"/>
      <c r="E307" t="inlineStr">
        <is>
          <t>Yes</t>
        </is>
      </c>
      <c r="F307" t="inlineStr">
        <is>
          <t>No</t>
        </is>
      </c>
      <c r="G307" t="inlineStr">
        <is>
          <t>Yes</t>
        </is>
      </c>
      <c r="H307" t="inlineStr">
        <is>
          <t>Yes</t>
        </is>
      </c>
    </row>
    <row r="308" ht="25.5" customHeight="1">
      <c r="A308" s="2" t="str">
        <f>=HYPERLINK("https://www.youtube.com/@oceanofyoon/videos", "https://www.youtube.com/@oceanofyoon/videos")</f>
        <v>https://www.youtube.com/@oceanofyoon/videos</v>
      </c>
      <c r="B308" t="inlineStr">
        <is>
          <t>182 videos - digital art tutorials, asmr</t>
        </is>
      </c>
      <c r="C308" t="inlineStr">
        <is>
          <t>drawing</t>
        </is>
      </c>
      <c r="D308"/>
      <c r="E308" t="inlineStr">
        <is>
          <t>Yes</t>
        </is>
      </c>
      <c r="F308" t="inlineStr">
        <is>
          <t>Yes</t>
        </is>
      </c>
      <c r="G308" t="inlineStr">
        <is>
          <t>Yes</t>
        </is>
      </c>
      <c r="H308" t="inlineStr">
        <is>
          <t>Yes</t>
        </is>
      </c>
    </row>
    <row r="309" ht="25.5" customHeight="1">
      <c r="A309" s="2" t="str">
        <f>=HYPERLINK("https://www.youtube.com/@YTartschool/videos", "https://www.youtube.com/@YTartschool/videos")</f>
        <v>https://www.youtube.com/@YTartschool/videos</v>
      </c>
      <c r="B309" t="inlineStr">
        <is>
          <t>247 videos - art school, comic styles</t>
        </is>
      </c>
      <c r="C309" t="inlineStr">
        <is>
          <t>drawing</t>
        </is>
      </c>
      <c r="D309"/>
      <c r="E309" t="inlineStr">
        <is>
          <t>Yes</t>
        </is>
      </c>
      <c r="F309" t="inlineStr">
        <is>
          <t>Yes</t>
        </is>
      </c>
      <c r="G309" t="inlineStr">
        <is>
          <t>Yes</t>
        </is>
      </c>
      <c r="H309" t="inlineStr">
        <is>
          <t>Yes, characters</t>
        </is>
      </c>
    </row>
    <row r="310" ht="25.5" customHeight="1">
      <c r="A310" s="2" t="str">
        <f>=HYPERLINK("https://www.youtube.com/@DansTubeTV/videos", "https://www.youtube.com/@DansTubeTV/videos")</f>
        <v>https://www.youtube.com/@DansTubeTV/videos</v>
      </c>
      <c r="B310" t="inlineStr">
        <is>
          <t>1600 Videos / Drone Footage</t>
        </is>
      </c>
      <c r="C310" t="inlineStr">
        <is>
          <t>drone footage, aerial</t>
        </is>
      </c>
      <c r="D310"/>
      <c r="E310" t="inlineStr">
        <is>
          <t>Yes</t>
        </is>
      </c>
      <c r="F310" t="inlineStr">
        <is>
          <t>Yes</t>
        </is>
      </c>
      <c r="G310" t="inlineStr">
        <is>
          <t>Yes</t>
        </is>
      </c>
      <c r="H310" t="inlineStr">
        <is>
          <t>No</t>
        </is>
      </c>
    </row>
    <row r="311" ht="25.5" customHeight="1">
      <c r="A311" s="2" t="str">
        <f>=HYPERLINK("https://www.youtube.com/@theDronalist", "https://www.youtube.com/@theDronalist")</f>
        <v>https://www.youtube.com/@theDronalist</v>
      </c>
      <c r="B311" t="inlineStr">
        <is>
          <t>421 Videos / Drone Footage</t>
        </is>
      </c>
      <c r="C311" t="inlineStr">
        <is>
          <t>drone footage, aerial</t>
        </is>
      </c>
      <c r="D311"/>
      <c r="E311" t="inlineStr">
        <is>
          <t>Yes</t>
        </is>
      </c>
      <c r="F311" t="inlineStr">
        <is>
          <t>Yes</t>
        </is>
      </c>
      <c r="G311" t="inlineStr">
        <is>
          <t>Yes</t>
        </is>
      </c>
      <c r="H311" t="inlineStr">
        <is>
          <t>No</t>
        </is>
      </c>
    </row>
    <row r="312" ht="25.5" customHeight="1">
      <c r="A312" s="2" t="str">
        <f>=HYPERLINK("https://www.youtube.com/@theoneplanetnomad", "https://www.youtube.com/@theoneplanetnomad")</f>
        <v>https://www.youtube.com/@theoneplanetnomad</v>
      </c>
      <c r="B312" t="inlineStr">
        <is>
          <t>37 Videos / Drone Footage</t>
        </is>
      </c>
      <c r="C312" t="inlineStr">
        <is>
          <t>drone footage, aerial</t>
        </is>
      </c>
      <c r="D312"/>
      <c r="E312" t="inlineStr">
        <is>
          <t>Yes</t>
        </is>
      </c>
      <c r="F312" t="inlineStr">
        <is>
          <t>Yes</t>
        </is>
      </c>
      <c r="G312" t="inlineStr">
        <is>
          <t>Yes</t>
        </is>
      </c>
      <c r="H312" t="inlineStr">
        <is>
          <t>No</t>
        </is>
      </c>
    </row>
    <row r="313" ht="25.5" customHeight="1">
      <c r="A313" s="2" t="str">
        <f>=HYPERLINK("https://www.youtube.com/@travelpixified", "https://www.youtube.com/@travelpixified")</f>
        <v>https://www.youtube.com/@travelpixified</v>
      </c>
      <c r="B313" t="inlineStr">
        <is>
          <t>49 Videos / Drone Footage</t>
        </is>
      </c>
      <c r="C313" t="inlineStr">
        <is>
          <t>drone footage, aerial</t>
        </is>
      </c>
      <c r="D313"/>
      <c r="E313" t="inlineStr">
        <is>
          <t>Yes</t>
        </is>
      </c>
      <c r="F313" t="inlineStr">
        <is>
          <t>Yes</t>
        </is>
      </c>
      <c r="G313" t="inlineStr">
        <is>
          <t>Yes</t>
        </is>
      </c>
      <c r="H313" t="inlineStr">
        <is>
          <t>No</t>
        </is>
      </c>
    </row>
    <row r="314" ht="25.5" customHeight="1">
      <c r="A314" s="2" t="str">
        <f>=HYPERLINK("https://www.youtube.com/@Mcgeee", "https://www.youtube.com/@Mcgeee")</f>
        <v>https://www.youtube.com/@Mcgeee</v>
      </c>
      <c r="B314" t="inlineStr">
        <is>
          <t>262 Videos / Drone Footage</t>
        </is>
      </c>
      <c r="C314" t="inlineStr">
        <is>
          <t>drone footage, aerial</t>
        </is>
      </c>
      <c r="D314"/>
      <c r="E314" t="inlineStr">
        <is>
          <t>Yes</t>
        </is>
      </c>
      <c r="F314" t="inlineStr">
        <is>
          <t>Yes</t>
        </is>
      </c>
      <c r="G314" t="inlineStr">
        <is>
          <t>Yes</t>
        </is>
      </c>
      <c r="H314" t="inlineStr">
        <is>
          <t>No</t>
        </is>
      </c>
    </row>
    <row r="315" ht="25.5" customHeight="1">
      <c r="A315" s="2" t="str">
        <f>=HYPERLINK("https://www.youtube.com/@davidsjones/videos", "https://www.youtube.com/@davidsjones/videos")</f>
        <v>https://www.youtube.com/@davidsjones/videos</v>
      </c>
      <c r="B315" t="inlineStr">
        <is>
          <t>732 Videos / Board Footage</t>
        </is>
      </c>
      <c r="C315" t="inlineStr">
        <is>
          <t>hoverboarding</t>
        </is>
      </c>
      <c r="D315"/>
      <c r="E315" t="inlineStr">
        <is>
          <t>Yes</t>
        </is>
      </c>
      <c r="F315" t="inlineStr">
        <is>
          <t>Yes</t>
        </is>
      </c>
      <c r="G315" t="inlineStr">
        <is>
          <t>Yes</t>
        </is>
      </c>
      <c r="H315" t="inlineStr">
        <is>
          <t>Yes</t>
        </is>
      </c>
    </row>
    <row r="316" ht="25.5" customHeight="1">
      <c r="A316" s="2" t="str">
        <f>=HYPERLINK("https://www.youtube.com/@NBedits/videos", "https://www.youtube.com/@NBedits/videos")</f>
        <v>https://www.youtube.com/@NBedits/videos</v>
      </c>
      <c r="B316" t="inlineStr">
        <is>
          <t>281 Videos / Icefishing</t>
        </is>
      </c>
      <c r="C316" t="inlineStr">
        <is>
          <t>ice fishing</t>
        </is>
      </c>
      <c r="D316"/>
      <c r="E316" t="inlineStr">
        <is>
          <t>Yes</t>
        </is>
      </c>
      <c r="F316" t="inlineStr">
        <is>
          <t>Yes</t>
        </is>
      </c>
      <c r="G316" t="inlineStr">
        <is>
          <t>Yes</t>
        </is>
      </c>
      <c r="H316" t="inlineStr">
        <is>
          <t>Yes</t>
        </is>
      </c>
    </row>
    <row r="317" ht="25.5" customHeight="1">
      <c r="A317" s="2" t="str">
        <f>=HYPERLINK("https://www.youtube.com/@JaySiemens/videos", "https://www.youtube.com/@JaySiemens/videos")</f>
        <v>https://www.youtube.com/@JaySiemens/videos</v>
      </c>
      <c r="B317" t="inlineStr">
        <is>
          <t>413 Videos / Icefishing</t>
        </is>
      </c>
      <c r="C317" t="inlineStr">
        <is>
          <t>ice fishing</t>
        </is>
      </c>
      <c r="D317"/>
      <c r="E317" t="inlineStr">
        <is>
          <t>Yes</t>
        </is>
      </c>
      <c r="F317" t="inlineStr">
        <is>
          <t>Yes</t>
        </is>
      </c>
      <c r="G317" t="inlineStr">
        <is>
          <t>Yes</t>
        </is>
      </c>
      <c r="H317" t="inlineStr">
        <is>
          <t>Yes</t>
        </is>
      </c>
    </row>
    <row r="318" ht="25.5" customHeight="1">
      <c r="A318" s="2" t="str">
        <f>=HYPERLINK("https://www.youtube.com/@ClaytonSchickOutdoors", "https://www.youtube.com/@ClaytonSchickOutdoors")</f>
        <v>https://www.youtube.com/@ClaytonSchickOutdoors</v>
      </c>
      <c r="B318" t="inlineStr">
        <is>
          <t>427 Videos / Icefishing</t>
        </is>
      </c>
      <c r="C318" t="inlineStr">
        <is>
          <t>ice fishing</t>
        </is>
      </c>
      <c r="D318"/>
      <c r="E318" t="inlineStr">
        <is>
          <t>Yes</t>
        </is>
      </c>
      <c r="F318" t="inlineStr">
        <is>
          <t>Yes</t>
        </is>
      </c>
      <c r="G318" t="inlineStr">
        <is>
          <t>No</t>
        </is>
      </c>
      <c r="H318" t="inlineStr">
        <is>
          <t>No</t>
        </is>
      </c>
    </row>
    <row r="319" ht="25.5" customHeight="1">
      <c r="A319" s="2" t="str">
        <f>=HYPERLINK("https://www.youtube.com/@LifeinYakutia", "https://www.youtube.com/@LifeinYakutia")</f>
        <v>https://www.youtube.com/@LifeinYakutia</v>
      </c>
      <c r="B319" t="inlineStr">
        <is>
          <t>67 Videos / Icefishing, Arctic Living</t>
        </is>
      </c>
      <c r="C319" t="inlineStr">
        <is>
          <t>ice fishing</t>
        </is>
      </c>
      <c r="D319"/>
      <c r="E319" t="inlineStr">
        <is>
          <t>Yes</t>
        </is>
      </c>
      <c r="F319" t="inlineStr">
        <is>
          <t>Yes</t>
        </is>
      </c>
      <c r="G319" t="inlineStr">
        <is>
          <t>Yes</t>
        </is>
      </c>
      <c r="H319" t="inlineStr">
        <is>
          <t>No</t>
        </is>
      </c>
    </row>
    <row r="320" ht="25.5" customHeight="1">
      <c r="A320" s="2" t="str">
        <f>=HYPERLINK("https://www.youtube.com/@NickPro/videos", "https://www.youtube.com/@NickPro/videos")</f>
        <v>https://www.youtube.com/@NickPro/videos</v>
      </c>
      <c r="B320" t="inlineStr">
        <is>
          <t>708 videos - parkour teaching - movie stunts</t>
        </is>
      </c>
      <c r="C320" t="inlineStr">
        <is>
          <t>parkour</t>
        </is>
      </c>
      <c r="D320"/>
      <c r="E320" t="inlineStr">
        <is>
          <t>Yes</t>
        </is>
      </c>
      <c r="F320" t="inlineStr">
        <is>
          <t>Yes</t>
        </is>
      </c>
      <c r="G320" t="inlineStr">
        <is>
          <t>Yes</t>
        </is>
      </c>
      <c r="H320" t="inlineStr">
        <is>
          <t>Yes</t>
        </is>
      </c>
    </row>
    <row r="321" ht="25.5" customHeight="1">
      <c r="A321" s="2" t="str">
        <f>=HYPERLINK("https://www.youtube.com/@RunJump/videos", "https://www.youtube.com/@RunJump/videos")</f>
        <v>https://www.youtube.com/@RunJump/videos</v>
      </c>
      <c r="B321" t="inlineStr">
        <is>
          <t>42 videos - parkour mixed with pranks</t>
        </is>
      </c>
      <c r="C321" t="inlineStr">
        <is>
          <t>parkour</t>
        </is>
      </c>
      <c r="D321"/>
      <c r="E321" t="inlineStr">
        <is>
          <t>Yes</t>
        </is>
      </c>
      <c r="F321" t="inlineStr">
        <is>
          <t>Yes</t>
        </is>
      </c>
      <c r="G321" t="inlineStr">
        <is>
          <t>Yes</t>
        </is>
      </c>
      <c r="H321" t="inlineStr">
        <is>
          <t>Yes</t>
        </is>
      </c>
    </row>
    <row r="322" ht="25.5" customHeight="1">
      <c r="A322" s="2" t="str">
        <f>=HYPERLINK("https://www.youtube.com/@STORROR/videos", "https://www.youtube.com/@STORROR/videos")</f>
        <v>https://www.youtube.com/@STORROR/videos</v>
      </c>
      <c r="B322" t="inlineStr">
        <is>
          <t>947 videos - parkour challenges in group</t>
        </is>
      </c>
      <c r="C322" t="inlineStr">
        <is>
          <t>parkour</t>
        </is>
      </c>
      <c r="D322"/>
      <c r="E322" t="inlineStr">
        <is>
          <t>Yes</t>
        </is>
      </c>
      <c r="F322" t="inlineStr">
        <is>
          <t>Yes</t>
        </is>
      </c>
      <c r="G322" t="inlineStr">
        <is>
          <t>Yes</t>
        </is>
      </c>
      <c r="H322" t="inlineStr">
        <is>
          <t>Yes</t>
        </is>
      </c>
    </row>
    <row r="323" ht="25.5" customHeight="1">
      <c r="A323" s="2" t="str">
        <f>=HYPERLINK("https://www.youtube.com/@soeslife/videos", "https://www.youtube.com/@soeslife/videos")</f>
        <v>https://www.youtube.com/@soeslife/videos</v>
      </c>
      <c r="B323" t="inlineStr">
        <is>
          <t>119 videos - travel and parkour</t>
        </is>
      </c>
      <c r="C323" t="inlineStr">
        <is>
          <t>parkour</t>
        </is>
      </c>
      <c r="D323"/>
      <c r="E323" t="inlineStr">
        <is>
          <t>Yes</t>
        </is>
      </c>
      <c r="F323" t="inlineStr">
        <is>
          <t>Yes</t>
        </is>
      </c>
      <c r="G323" t="inlineStr">
        <is>
          <t>Yes</t>
        </is>
      </c>
      <c r="H323" t="inlineStr">
        <is>
          <t>No</t>
        </is>
      </c>
    </row>
    <row r="324" ht="25.5" customHeight="1">
      <c r="A324" s="2" t="str">
        <f>=HYPERLINK("https://www.youtube.com/@AMPISOUND/videos", "https://www.youtube.com/@AMPISOUND/videos")</f>
        <v>https://www.youtube.com/@AMPISOUND/videos</v>
      </c>
      <c r="B324" t="inlineStr">
        <is>
          <t>124 videos - parkour pov, cinematic shots</t>
        </is>
      </c>
      <c r="C324" t="inlineStr">
        <is>
          <t>parkour</t>
        </is>
      </c>
      <c r="D324"/>
      <c r="E324" t="inlineStr">
        <is>
          <t>Yes</t>
        </is>
      </c>
      <c r="F324" t="inlineStr">
        <is>
          <t>Yes</t>
        </is>
      </c>
      <c r="G324"/>
      <c r="H324" t="inlineStr">
        <is>
          <t>No</t>
        </is>
      </c>
    </row>
    <row r="325" ht="25.5" customHeight="1">
      <c r="A325" s="2" t="str">
        <f>=HYPERLINK("https://www.youtube.com/@willgadd2187", "https://www.youtube.com/@willgadd2187")</f>
        <v>https://www.youtube.com/@willgadd2187</v>
      </c>
      <c r="B325" t="inlineStr">
        <is>
          <t>37 Videos / Ice Climbing</t>
        </is>
      </c>
      <c r="C325" t="inlineStr">
        <is>
          <t>ice climbing</t>
        </is>
      </c>
      <c r="D325"/>
      <c r="E325" t="inlineStr">
        <is>
          <t>Yes</t>
        </is>
      </c>
      <c r="F325" t="inlineStr">
        <is>
          <t>Yes</t>
        </is>
      </c>
      <c r="G325" t="inlineStr">
        <is>
          <t>No</t>
        </is>
      </c>
      <c r="H325" t="inlineStr">
        <is>
          <t>No</t>
        </is>
      </c>
    </row>
    <row r="326" ht="25.5" customHeight="1">
      <c r="A326" s="2" t="str">
        <f>=HYPERLINK("https://www.youtube.com/@bradfordLburns/featured", "https://www.youtube.com/@bradfordLburns/featured")</f>
        <v>https://www.youtube.com/@bradfordLburns/featured</v>
      </c>
      <c r="B326" t="inlineStr">
        <is>
          <t>110 Videos / Ice Climbing / Climbing</t>
        </is>
      </c>
      <c r="C326" t="inlineStr">
        <is>
          <t>ice climbing</t>
        </is>
      </c>
      <c r="D326"/>
      <c r="E326" t="inlineStr">
        <is>
          <t>Yes</t>
        </is>
      </c>
      <c r="F326" t="inlineStr">
        <is>
          <t>No</t>
        </is>
      </c>
      <c r="G326" t="inlineStr">
        <is>
          <t>Yes</t>
        </is>
      </c>
      <c r="H326" t="inlineStr">
        <is>
          <t>No</t>
        </is>
      </c>
    </row>
    <row r="327" ht="25.5" customHeight="1">
      <c r="A327" s="2" t="str">
        <f>=HYPERLINK("https://www.youtube.com/@andrazegart/videos", "https://www.youtube.com/@andrazegart/videos")</f>
        <v>https://www.youtube.com/@andrazegart/videos</v>
      </c>
      <c r="B327" t="inlineStr">
        <is>
          <t>64 Videos / Ice Climbing</t>
        </is>
      </c>
      <c r="C327" t="inlineStr">
        <is>
          <t>ice climbing</t>
        </is>
      </c>
      <c r="D327"/>
      <c r="E327" t="inlineStr">
        <is>
          <t>Yes</t>
        </is>
      </c>
      <c r="F327" t="inlineStr">
        <is>
          <t>Yes</t>
        </is>
      </c>
      <c r="G327" t="inlineStr">
        <is>
          <t>Yes</t>
        </is>
      </c>
      <c r="H327" t="inlineStr">
        <is>
          <t>Yes</t>
        </is>
      </c>
    </row>
    <row r="328" ht="25.5" customHeight="1">
      <c r="A328" s="2" t="str">
        <f>=HYPERLINK("https://www.youtube.com/@MattyBowman/videos", "https://www.youtube.com/@MattyBowman/videos")</f>
        <v>https://www.youtube.com/@MattyBowman/videos</v>
      </c>
      <c r="B328" t="inlineStr">
        <is>
          <t>1000 Videos / Ice Climbing</t>
        </is>
      </c>
      <c r="C328" t="inlineStr">
        <is>
          <t>ice climbing</t>
        </is>
      </c>
      <c r="D328"/>
      <c r="E328" t="inlineStr">
        <is>
          <t>Yes</t>
        </is>
      </c>
      <c r="F328" t="inlineStr">
        <is>
          <t>Yes</t>
        </is>
      </c>
      <c r="G328" t="inlineStr">
        <is>
          <t>Yes</t>
        </is>
      </c>
      <c r="H328" t="inlineStr">
        <is>
          <t>Yes</t>
        </is>
      </c>
    </row>
    <row r="329" ht="25.5" customHeight="1">
      <c r="A329" s="2" t="str">
        <f>=HYPERLINK("https://www.youtube.com/@Jamesnu", "https://www.youtube.com/@Jamesnu")</f>
        <v>https://www.youtube.com/@Jamesnu</v>
      </c>
      <c r="B329" t="inlineStr">
        <is>
          <t>258 Videos - Restaurant exploration, food crawl</t>
        </is>
      </c>
      <c r="C329" t="inlineStr">
        <is>
          <t>dining</t>
        </is>
      </c>
      <c r="D329"/>
      <c r="E329"/>
      <c r="F329"/>
      <c r="G329"/>
      <c r="H329"/>
    </row>
    <row r="330" ht="25.5" customHeight="1">
      <c r="A330" s="2" t="str">
        <f>=HYPERLINK("https://www.youtube.com/@alexandertheguest", "https://www.youtube.com/@alexandertheguest")</f>
        <v>https://www.youtube.com/@alexandertheguest</v>
      </c>
      <c r="B330" t="inlineStr">
        <is>
          <t>57 videos - fining dining exploration, gastronomy, top restaurants</t>
        </is>
      </c>
      <c r="C330" t="inlineStr">
        <is>
          <t>dining</t>
        </is>
      </c>
      <c r="D330"/>
      <c r="E330" t="inlineStr">
        <is>
          <t>Yes</t>
        </is>
      </c>
      <c r="F330" t="inlineStr">
        <is>
          <t>Yes</t>
        </is>
      </c>
      <c r="G330" t="inlineStr">
        <is>
          <t>Yes</t>
        </is>
      </c>
      <c r="H330"/>
    </row>
    <row r="331" ht="25.5" customHeight="1">
      <c r="A331" s="2" t="str">
        <f>=HYPERLINK("https://www.youtube.com/@S3Lifestyle", "https://www.youtube.com/@S3Lifestyle")</f>
        <v>https://www.youtube.com/@S3Lifestyle</v>
      </c>
      <c r="B331" t="inlineStr">
        <is>
          <t>63 Videos - visiting top restaurants</t>
        </is>
      </c>
      <c r="C331" t="inlineStr">
        <is>
          <t>dining</t>
        </is>
      </c>
      <c r="D331"/>
      <c r="E331" t="inlineStr">
        <is>
          <t>Yes</t>
        </is>
      </c>
      <c r="F331" t="inlineStr">
        <is>
          <t>Yes</t>
        </is>
      </c>
      <c r="G331" t="inlineStr">
        <is>
          <t>Yes</t>
        </is>
      </c>
      <c r="H331" t="inlineStr">
        <is>
          <t>Yes</t>
        </is>
      </c>
    </row>
    <row r="332" ht="25.5" customHeight="1">
      <c r="A332" s="2" t="str">
        <f>=HYPERLINK("https://www.youtube.com/@eater", "https://www.youtube.com/@eater")</f>
        <v>https://www.youtube.com/@eater</v>
      </c>
      <c r="B332" t="inlineStr">
        <is>
          <t>2K videos - dining culture, food/chef vignettes, restaurant features</t>
        </is>
      </c>
      <c r="C332" t="inlineStr">
        <is>
          <t>dining, frying vegetables, eating (food)</t>
        </is>
      </c>
      <c r="D332"/>
      <c r="E332" t="inlineStr">
        <is>
          <t>Yes</t>
        </is>
      </c>
      <c r="F332" t="inlineStr">
        <is>
          <t>Yes</t>
        </is>
      </c>
      <c r="G332" t="inlineStr">
        <is>
          <t>Yes</t>
        </is>
      </c>
      <c r="H332" t="inlineStr">
        <is>
          <t>Yes</t>
        </is>
      </c>
    </row>
    <row r="333" ht="25.5" customHeight="1">
      <c r="A333" s="2" t="str">
        <f>=HYPERLINK("https://www.youtube.com/@InsiderFood", "https://www.youtube.com/@InsiderFood")</f>
        <v>https://www.youtube.com/@InsiderFood</v>
      </c>
      <c r="B333" t="inlineStr">
        <is>
          <t>1.9K videos - food reviews, restaurant BTS, taste testing, food culture</t>
        </is>
      </c>
      <c r="C333" t="inlineStr">
        <is>
          <t>dining</t>
        </is>
      </c>
      <c r="D333"/>
      <c r="E333" t="inlineStr">
        <is>
          <t>Yes</t>
        </is>
      </c>
      <c r="F333" t="inlineStr">
        <is>
          <t>Yes</t>
        </is>
      </c>
      <c r="G333" t="inlineStr">
        <is>
          <t>Yes</t>
        </is>
      </c>
      <c r="H333" t="inlineStr">
        <is>
          <t>Yes</t>
        </is>
      </c>
    </row>
    <row r="334" ht="25.5" customHeight="1">
      <c r="A334" s="2" t="str">
        <f>=HYPERLINK("https://www.youtube.com/@FallowLondon", "https://www.youtube.com/@FallowLondon")</f>
        <v>https://www.youtube.com/@FallowLondon</v>
      </c>
      <c r="B334" t="inlineStr">
        <is>
          <t>328 videos - POV chefs making/serving food (long videos)</t>
        </is>
      </c>
      <c r="C334" t="inlineStr">
        <is>
          <t>dining</t>
        </is>
      </c>
      <c r="D334"/>
      <c r="E334"/>
      <c r="F334" t="inlineStr">
        <is>
          <t>No</t>
        </is>
      </c>
      <c r="G334" t="inlineStr">
        <is>
          <t>No</t>
        </is>
      </c>
      <c r="H334"/>
    </row>
    <row r="335" ht="25.5" customHeight="1">
      <c r="A335" s="2" t="str">
        <f>=HYPERLINK("https://www.youtube.com/@PaolofromTOKYO", "https://www.youtube.com/@PaolofromTOKYO")</f>
        <v>https://www.youtube.com/@PaolofromTOKYO</v>
      </c>
      <c r="B335" t="inlineStr">
        <is>
          <t>417 videos - Tokyo food guide</t>
        </is>
      </c>
      <c r="C335" t="inlineStr">
        <is>
          <t>dining</t>
        </is>
      </c>
      <c r="D335"/>
      <c r="E335"/>
      <c r="F335" t="inlineStr">
        <is>
          <t>Yes</t>
        </is>
      </c>
      <c r="G335"/>
      <c r="H335"/>
    </row>
    <row r="336" ht="25.5" customHeight="1">
      <c r="A336" s="2" t="str">
        <f>=HYPERLINK("https://www.youtube.com/@MarkWiens", "https://www.youtube.com/@MarkWiens")</f>
        <v>https://www.youtube.com/@MarkWiens</v>
      </c>
      <c r="B336" t="inlineStr">
        <is>
          <t>1.3k videos - street food/unique eating experiences</t>
        </is>
      </c>
      <c r="C336" t="inlineStr">
        <is>
          <t>dining, eating (food)</t>
        </is>
      </c>
      <c r="D336"/>
      <c r="E336"/>
      <c r="F336"/>
      <c r="G336"/>
      <c r="H336"/>
    </row>
    <row r="337" ht="25.5" customHeight="1">
      <c r="A337" s="2" t="str">
        <f>=HYPERLINK("https://www.youtube.com/@thefoodranger", "https://www.youtube.com/@thefoodranger")</f>
        <v>https://www.youtube.com/@thefoodranger</v>
      </c>
      <c r="B337" t="inlineStr">
        <is>
          <t>392 videos / street food</t>
        </is>
      </c>
      <c r="C337" t="inlineStr">
        <is>
          <t>eating</t>
        </is>
      </c>
      <c r="D337"/>
      <c r="E337"/>
      <c r="F337"/>
      <c r="G337"/>
      <c r="H337"/>
    </row>
    <row r="338" ht="25.5" customHeight="1">
      <c r="A338" s="2" t="str">
        <f>=HYPERLINK("https://www.youtube.com/@TechSource", "https://www.youtube.com/@TechSource")</f>
        <v>https://www.youtube.com/@TechSource</v>
      </c>
      <c r="B338" t="inlineStr">
        <is>
          <t>1.6K videos on building computers</t>
        </is>
      </c>
      <c r="C338" t="inlineStr">
        <is>
          <t>assembling computer</t>
        </is>
      </c>
      <c r="D338"/>
      <c r="E338"/>
      <c r="F338"/>
      <c r="G338"/>
      <c r="H338"/>
    </row>
    <row r="339" ht="25.5" customHeight="1">
      <c r="A339" s="2" t="str">
        <f>=HYPERLINK("https://www.youtube.com/@MikeShake/videos", "https://www.youtube.com/@MikeShake/videos")</f>
        <v>https://www.youtube.com/@MikeShake/videos</v>
      </c>
      <c r="B339" t="inlineStr">
        <is>
          <t>124 videos building and testing various odd skills and technology</t>
        </is>
      </c>
      <c r="C339"/>
      <c r="D339"/>
      <c r="E339"/>
      <c r="F339"/>
      <c r="G339"/>
      <c r="H339"/>
    </row>
    <row r="340" ht="25.5" customHeight="1">
      <c r="A340" s="2" t="str">
        <f>=HYPERLINK("https://www.youtube.com/@DaveHax/videos", "https://www.youtube.com/@DaveHax/videos")</f>
        <v>https://www.youtube.com/@DaveHax/videos</v>
      </c>
      <c r="B340" t="inlineStr">
        <is>
          <t>678 videos on hacks, pumpkin carving and other random stuff</t>
        </is>
      </c>
      <c r="C340" t="inlineStr">
        <is>
          <t>carving pumpkin</t>
        </is>
      </c>
      <c r="D340"/>
      <c r="E340"/>
      <c r="F340"/>
      <c r="G340"/>
      <c r="H340"/>
    </row>
    <row r="341" ht="25.5" customHeight="1">
      <c r="A341" s="2" t="str">
        <f>=HYPERLINK("https://www.youtube.com/@HAXMAN/videos", "https://www.youtube.com/@HAXMAN/videos")</f>
        <v>https://www.youtube.com/@HAXMAN/videos</v>
      </c>
      <c r="B341" t="inlineStr">
        <is>
          <t>139 videos on home construction and homesteading projects</t>
        </is>
      </c>
      <c r="C341"/>
      <c r="D341"/>
      <c r="E341"/>
      <c r="F341"/>
      <c r="G341"/>
      <c r="H341"/>
    </row>
    <row r="342" ht="25.5" customHeight="1">
      <c r="A342" s="2" t="str">
        <f>=HYPERLINK("https://www.youtube.com/@IJAvideo/videos", "https://www.youtube.com/@IJAvideo/videos")</f>
        <v>https://www.youtube.com/@IJAvideo/videos</v>
      </c>
      <c r="B342" t="inlineStr">
        <is>
          <t>644 videos about juggling all types of things</t>
        </is>
      </c>
      <c r="C342" t="inlineStr">
        <is>
          <t>juggling balls</t>
        </is>
      </c>
      <c r="D342"/>
      <c r="E342"/>
      <c r="F342"/>
      <c r="G342"/>
      <c r="H342"/>
    </row>
    <row r="343" ht="25.5" customHeight="1">
      <c r="A343" s="2" t="str">
        <f>=HYPERLINK("https://www.youtube.com/@bigmuscles/videos", "https://www.youtube.com/@bigmuscles/videos")</f>
        <v>https://www.youtube.com/@bigmuscles/videos</v>
      </c>
      <c r="B343" t="inlineStr">
        <is>
          <t>108 videos of workouts, various fitness exercises and b roll</t>
        </is>
      </c>
      <c r="C343" t="inlineStr">
        <is>
          <t>jogging, strength training</t>
        </is>
      </c>
      <c r="D343"/>
      <c r="E343"/>
      <c r="F343"/>
      <c r="G343"/>
      <c r="H343"/>
    </row>
    <row r="344" ht="25.5" customHeight="1">
      <c r="A344" s="2" t="str">
        <f>=HYPERLINK("https://www.youtube.com/@BungeeCan/videos", "https://www.youtube.com/@BungeeCan/videos")</f>
        <v>https://www.youtube.com/@BungeeCan/videos</v>
      </c>
      <c r="B344" t="inlineStr">
        <is>
          <t>95 videos of bungee jumping</t>
        </is>
      </c>
      <c r="C344" t="inlineStr">
        <is>
          <t>bungee jumping</t>
        </is>
      </c>
      <c r="D344"/>
      <c r="E344"/>
      <c r="F344"/>
      <c r="G344"/>
      <c r="H344"/>
    </row>
    <row r="345" ht="25.5" customHeight="1">
      <c r="A345" s="2" t="str">
        <f>=HYPERLINK("https://www.youtube.com/@AJHackettBungyNewZealand/videos", "https://www.youtube.com/@AJHackettBungyNewZealand/videos")</f>
        <v>https://www.youtube.com/@AJHackettBungyNewZealand/videos</v>
      </c>
      <c r="B345" t="inlineStr">
        <is>
          <t>126 bungee jumping videos</t>
        </is>
      </c>
      <c r="C345" t="inlineStr">
        <is>
          <t>bungee jumping</t>
        </is>
      </c>
      <c r="D345"/>
      <c r="E345"/>
      <c r="F345"/>
      <c r="G345"/>
      <c r="H345"/>
    </row>
    <row r="346" ht="25.5" customHeight="1">
      <c r="A346" s="2" t="str">
        <f>=HYPERLINK("https://www.youtube.com/@AllieSherlockMusic/videos", "https://www.youtube.com/@AllieSherlockMusic/videos")</f>
        <v>https://www.youtube.com/@AllieSherlockMusic/videos</v>
      </c>
      <c r="B346" t="inlineStr">
        <is>
          <t>1.4k videos of busking</t>
        </is>
      </c>
      <c r="C346" t="inlineStr">
        <is>
          <t>busking</t>
        </is>
      </c>
      <c r="D346"/>
      <c r="E346"/>
      <c r="F346"/>
      <c r="G346"/>
      <c r="H346"/>
    </row>
    <row r="347" ht="25.5" customHeight="1">
      <c r="A347" s="2" t="str">
        <f>=HYPERLINK("https://www.youtube.com/@Wateriswet001/videos", "https://www.youtube.com/@Wateriswet001/videos")</f>
        <v>https://www.youtube.com/@Wateriswet001/videos</v>
      </c>
      <c r="B347" t="inlineStr">
        <is>
          <t>17 videos of pool cleaning</t>
        </is>
      </c>
      <c r="C347" t="inlineStr">
        <is>
          <t>cleaning pool</t>
        </is>
      </c>
      <c r="D347"/>
      <c r="E347"/>
      <c r="F347"/>
      <c r="G347"/>
      <c r="H347"/>
    </row>
    <row r="348" ht="25.5" customHeight="1">
      <c r="A348" s="2" t="str">
        <f>=HYPERLINK("https://www.youtube.com/@Poolelementary/videos", "https://www.youtube.com/@Poolelementary/videos")</f>
        <v>https://www.youtube.com/@Poolelementary/videos</v>
      </c>
      <c r="B348" t="inlineStr">
        <is>
          <t>85 pool cleaning and fixing videos</t>
        </is>
      </c>
      <c r="C348" t="inlineStr">
        <is>
          <t>cleaning pool</t>
        </is>
      </c>
      <c r="D348"/>
      <c r="E348"/>
      <c r="F348"/>
      <c r="G348"/>
      <c r="H348"/>
    </row>
    <row r="349" ht="25.5" customHeight="1">
      <c r="A349" s="2" t="str">
        <f>=HYPERLINK("https://www.youtube.com/@peopleareawesome/videos", "https://www.youtube.com/@peopleareawesome/videos")</f>
        <v>https://www.youtube.com/@peopleareawesome/videos</v>
      </c>
      <c r="B349" t="inlineStr">
        <is>
          <t>2.6K videos of people doing awesome and amazing things</t>
        </is>
      </c>
      <c r="C349" t="inlineStr">
        <is>
          <t>sandboarding</t>
        </is>
      </c>
      <c r="D349"/>
      <c r="E349"/>
      <c r="F349"/>
      <c r="G349"/>
      <c r="H349"/>
    </row>
    <row r="350" ht="25.5" customHeight="1">
      <c r="A350" s="2" t="str">
        <f>=HYPERLINK("https://www.youtube.com/@SnowboardProCamp/videos", "https://www.youtube.com/@SnowboardProCamp/videos")</f>
        <v>https://www.youtube.com/@SnowboardProCamp/videos</v>
      </c>
      <c r="B350" t="inlineStr">
        <is>
          <t>1.8K videos of snowboarding</t>
        </is>
      </c>
      <c r="C350" t="inlineStr">
        <is>
          <t>snowboarding</t>
        </is>
      </c>
      <c r="D350"/>
      <c r="E350"/>
      <c r="F350"/>
      <c r="G350"/>
      <c r="H350"/>
    </row>
    <row r="351" ht="25.5" customHeight="1">
      <c r="A351" s="2" t="str">
        <f>=HYPERLINK("https://www.youtube.com/@quiksilver/videos", "https://www.youtube.com/@quiksilver/videos")</f>
        <v>https://www.youtube.com/@quiksilver/videos</v>
      </c>
      <c r="B351" t="inlineStr">
        <is>
          <t>1.2K videos of various sports, HQ content</t>
        </is>
      </c>
      <c r="C351" t="inlineStr">
        <is>
          <t>snowboarding, freestyle skiing</t>
        </is>
      </c>
      <c r="D351"/>
      <c r="E351"/>
      <c r="F351"/>
      <c r="G351"/>
      <c r="H351"/>
    </row>
    <row r="352" ht="25.5" customHeight="1">
      <c r="A352" s="2" t="str">
        <f>=HYPERLINK("https://www.youtube.com/@BoardArchive/videos", "https://www.youtube.com/@BoardArchive/videos")</f>
        <v>https://www.youtube.com/@BoardArchive/videos</v>
      </c>
      <c r="B352" t="inlineStr">
        <is>
          <t>359 Videos about snowboarding</t>
        </is>
      </c>
      <c r="C352" t="inlineStr">
        <is>
          <t>snowboarding</t>
        </is>
      </c>
      <c r="D352"/>
      <c r="E352"/>
      <c r="F352"/>
      <c r="G352"/>
      <c r="H352"/>
    </row>
    <row r="353" ht="25.5" customHeight="1">
      <c r="A353" s="2" t="str">
        <f>=HYPERLINK("https://www.youtube.com/@malcolmmoore/videos", "https://www.youtube.com/@malcolmmoore/videos")</f>
        <v>https://www.youtube.com/@malcolmmoore/videos</v>
      </c>
      <c r="B353" t="inlineStr">
        <is>
          <t>128 Videos, a lot of 360 cam / POV type content</t>
        </is>
      </c>
      <c r="C353" t="inlineStr">
        <is>
          <t>snowboarding</t>
        </is>
      </c>
      <c r="D353"/>
      <c r="E353"/>
      <c r="F353"/>
      <c r="G353"/>
      <c r="H353"/>
    </row>
    <row r="354" ht="25.5" customHeight="1">
      <c r="A354" s="2" t="str">
        <f>=HYPERLINK("https://www.youtube.com/@GimbalGod/videos", "https://www.youtube.com/@GimbalGod/videos")</f>
        <v>https://www.youtube.com/@GimbalGod/videos</v>
      </c>
      <c r="B354" t="inlineStr">
        <is>
          <t>612 videos of really smooth HQ snowboarding footage</t>
        </is>
      </c>
      <c r="C354" t="inlineStr">
        <is>
          <t>snowboarding</t>
        </is>
      </c>
      <c r="D354"/>
      <c r="E354"/>
      <c r="F354"/>
      <c r="G354"/>
      <c r="H354"/>
    </row>
    <row r="355" ht="25.5" customHeight="1">
      <c r="A355" s="2" t="str">
        <f>=HYPERLINK("https://www.youtube.com/@NathanFlorence/videos", "https://www.youtube.com/@NathanFlorence/videos")</f>
        <v>https://www.youtube.com/@NathanFlorence/videos</v>
      </c>
      <c r="B355" t="inlineStr">
        <is>
          <t>480 videos about surfing</t>
        </is>
      </c>
      <c r="C355" t="inlineStr">
        <is>
          <t>surfing, body surfing</t>
        </is>
      </c>
      <c r="D355"/>
      <c r="E355"/>
      <c r="F355"/>
      <c r="G355"/>
      <c r="H355"/>
    </row>
    <row r="356" ht="25.5" customHeight="1">
      <c r="A356" s="2" t="str">
        <f>=HYPERLINK("https://www.youtube.com/@RedBullSurfing", "https://www.youtube.com/@RedBullSurfing")</f>
        <v>https://www.youtube.com/@RedBullSurfing</v>
      </c>
      <c r="B356" t="inlineStr">
        <is>
          <t>979 videos abbout surfing (redbull athletes)</t>
        </is>
      </c>
      <c r="C356" t="inlineStr">
        <is>
          <t>surfing, surfing water</t>
        </is>
      </c>
      <c r="D356"/>
      <c r="E356"/>
      <c r="F356"/>
      <c r="G356"/>
      <c r="H356"/>
    </row>
    <row r="357" ht="25.5" customHeight="1">
      <c r="A357" s="2" t="str">
        <f>=HYPERLINK("https://www.youtube.com/@BarrelKilla/videos", "https://www.youtube.com/@BarrelKilla/videos")</f>
        <v>https://www.youtube.com/@BarrelKilla/videos</v>
      </c>
      <c r="B357" t="inlineStr">
        <is>
          <t>298 videos about surfing</t>
        </is>
      </c>
      <c r="C357" t="inlineStr">
        <is>
          <t>surfing</t>
        </is>
      </c>
      <c r="D357"/>
      <c r="E357"/>
      <c r="F357"/>
      <c r="G357"/>
      <c r="H357"/>
    </row>
    <row r="358" ht="25.5" customHeight="1">
      <c r="A358" s="2" t="str">
        <f>=HYPERLINK("https://www.youtube.com/@SurfToday/videos", "https://www.youtube.com/@SurfToday/videos")</f>
        <v>https://www.youtube.com/@SurfToday/videos</v>
      </c>
      <c r="B358" t="inlineStr">
        <is>
          <t>435 videos about surfing</t>
        </is>
      </c>
      <c r="C358" t="inlineStr">
        <is>
          <t>surfing</t>
        </is>
      </c>
      <c r="D358"/>
      <c r="E358"/>
      <c r="F358"/>
      <c r="G358"/>
      <c r="H358"/>
    </row>
    <row r="359" ht="25.5" customHeight="1">
      <c r="A359" s="2" t="str">
        <f>=HYPERLINK("https://www.youtube.com/@BEEFSTV/videos", "https://www.youtube.com/@BEEFSTV/videos")</f>
        <v>https://www.youtube.com/@BEEFSTV/videos</v>
      </c>
      <c r="B359" t="inlineStr">
        <is>
          <t>316 videos about mainly surfing, but other sports too</t>
        </is>
      </c>
      <c r="C359" t="inlineStr">
        <is>
          <t>surfing</t>
        </is>
      </c>
      <c r="D359"/>
      <c r="E359"/>
      <c r="F359"/>
      <c r="G359"/>
      <c r="H359"/>
    </row>
    <row r="360" ht="25.5" customHeight="1">
      <c r="A360" s="2" t="str">
        <f>=HYPERLINK("https://www.youtube.com/@SlapFightingChampionship/videos", "https://www.youtube.com/@SlapFightingChampionship/videos")</f>
        <v>https://www.youtube.com/@SlapFightingChampionship/videos</v>
      </c>
      <c r="B360" t="inlineStr">
        <is>
          <t>155 videos - slapping championship</t>
        </is>
      </c>
      <c r="C360" t="inlineStr">
        <is>
          <t>slapping</t>
        </is>
      </c>
      <c r="D360"/>
      <c r="E360" t="inlineStr">
        <is>
          <t>No</t>
        </is>
      </c>
      <c r="F360" t="inlineStr">
        <is>
          <t>Yes</t>
        </is>
      </c>
      <c r="G360" t="inlineStr">
        <is>
          <t>No</t>
        </is>
      </c>
      <c r="H360" t="inlineStr">
        <is>
          <t>Yes</t>
        </is>
      </c>
    </row>
    <row r="361" ht="25.5" customHeight="1">
      <c r="A361" s="2" t="str">
        <f>=HYPERLINK("https://www.youtube.com/@powerslap/videos", "https://www.youtube.com/@powerslap/videos")</f>
        <v>https://www.youtube.com/@powerslap/videos</v>
      </c>
      <c r="B361" t="inlineStr">
        <is>
          <t>741 videos - slapping championship</t>
        </is>
      </c>
      <c r="C361" t="inlineStr">
        <is>
          <t>slapping</t>
        </is>
      </c>
      <c r="D361"/>
      <c r="E361" t="inlineStr">
        <is>
          <t>No</t>
        </is>
      </c>
      <c r="F361" t="inlineStr">
        <is>
          <t>Yes</t>
        </is>
      </c>
      <c r="G361" t="inlineStr">
        <is>
          <t>Yes</t>
        </is>
      </c>
      <c r="H361" t="inlineStr">
        <is>
          <t>Yes</t>
        </is>
      </c>
    </row>
    <row r="362" ht="25.5" customHeight="1">
      <c r="A362" s="2" t="str">
        <f>=HYPERLINK("https://www.youtube.com/@NickCoulter/videos", "https://www.youtube.com/@NickCoulter/videos")</f>
        <v>https://www.youtube.com/@NickCoulter/videos</v>
      </c>
      <c r="B362" t="inlineStr">
        <is>
          <t>101 videos of cliff diving</t>
        </is>
      </c>
      <c r="C362" t="inlineStr">
        <is>
          <t>diving cliff, cliff diving</t>
        </is>
      </c>
      <c r="D362"/>
      <c r="E362"/>
      <c r="F362"/>
      <c r="G362"/>
      <c r="H362"/>
    </row>
    <row r="363" ht="25.5" customHeight="1">
      <c r="A363" s="2" t="str">
        <f>=HYPERLINK("https://www.youtube.com/@RedBullCliffDiving/videos", "https://www.youtube.com/@RedBullCliffDiving/videos")</f>
        <v>https://www.youtube.com/@RedBullCliffDiving/videos</v>
      </c>
      <c r="B363" t="inlineStr">
        <is>
          <t>497 videos of cliff diving</t>
        </is>
      </c>
      <c r="C363" t="inlineStr">
        <is>
          <t>diving cliff, cliff diving</t>
        </is>
      </c>
      <c r="D363"/>
      <c r="E363"/>
      <c r="F363"/>
      <c r="G363"/>
      <c r="H363"/>
    </row>
    <row r="364" ht="25.5" customHeight="1">
      <c r="A364" s="2" t="str">
        <f>=HYPERLINK("https://www.youtube.com/@wingsuiting/videos", "https://www.youtube.com/@wingsuiting/videos")</f>
        <v>https://www.youtube.com/@wingsuiting/videos</v>
      </c>
      <c r="B364" t="inlineStr">
        <is>
          <t>136 videos of wingsuiting</t>
        </is>
      </c>
      <c r="C364" t="inlineStr">
        <is>
          <t>diving cliff, wingsuit flying</t>
        </is>
      </c>
      <c r="D364"/>
      <c r="E364"/>
      <c r="F364"/>
      <c r="G364"/>
      <c r="H364"/>
    </row>
    <row r="365" ht="25.5" customHeight="1">
      <c r="A365" s="2" t="str">
        <f>=HYPERLINK("https://www.youtube.com/@shereeneidriss/videos", "https://www.youtube.com/@shereeneidriss/videos")</f>
        <v>https://www.youtube.com/@shereeneidriss/videos</v>
      </c>
      <c r="B365" t="inlineStr">
        <is>
          <t>993 videos, skincare, applying cream</t>
        </is>
      </c>
      <c r="C365" t="inlineStr">
        <is>
          <t>skincare routine</t>
        </is>
      </c>
      <c r="D365"/>
      <c r="E365"/>
      <c r="F365"/>
      <c r="G365"/>
      <c r="H365"/>
    </row>
    <row r="366" ht="25.5" customHeight="1">
      <c r="A366" s="2" t="str">
        <f>=HYPERLINK("https://www.youtube.com/@jjustmichellee/videos", "https://www.youtube.com/@jjustmichellee/videos")</f>
        <v>https://www.youtube.com/@jjustmichellee/videos</v>
      </c>
      <c r="B366" t="inlineStr">
        <is>
          <t>101 videos, skincare, applying cream, wigs, body care</t>
        </is>
      </c>
      <c r="C366" t="inlineStr">
        <is>
          <t>skincare routine</t>
        </is>
      </c>
      <c r="D366"/>
      <c r="E366"/>
      <c r="F366"/>
      <c r="G366"/>
      <c r="H366"/>
    </row>
    <row r="367" ht="25.5" customHeight="1">
      <c r="A367" s="2" t="str">
        <f>=HYPERLINK("https://www.youtube.com/@HCarpenter", "https://www.youtube.com/@HCarpenter")</f>
        <v>https://www.youtube.com/@HCarpenter</v>
      </c>
      <c r="B367" t="inlineStr">
        <is>
          <t>333 videos of carpentry process, mainly joinery</t>
        </is>
      </c>
      <c r="C367" t="inlineStr">
        <is>
          <t>carpentry</t>
        </is>
      </c>
      <c r="D367"/>
      <c r="E367"/>
      <c r="F367"/>
      <c r="G367" t="inlineStr">
        <is>
          <t>No</t>
        </is>
      </c>
      <c r="H367"/>
    </row>
    <row r="368" ht="25.5" customHeight="1">
      <c r="A368" s="2" t="str">
        <f>=HYPERLINK("https://www.youtube.com/@tetongravityresearch/videos", "https://www.youtube.com/@tetongravityresearch/videos")</f>
        <v>https://www.youtube.com/@tetongravityresearch/videos</v>
      </c>
      <c r="B368" t="inlineStr">
        <is>
          <t>1.3k videos of extreme action sports</t>
        </is>
      </c>
      <c r="C368" t="inlineStr">
        <is>
          <t>diving cliff, ski jumping</t>
        </is>
      </c>
      <c r="D368"/>
      <c r="E368"/>
      <c r="F368"/>
      <c r="G368"/>
      <c r="H368"/>
    </row>
    <row r="369" ht="25.5" customHeight="1">
      <c r="A369" s="2" t="str">
        <f>=HYPERLINK("https://www.youtube.com/@BlueWorldTV/videos", "https://www.youtube.com/@BlueWorldTV/videos")</f>
        <v>https://www.youtube.com/@BlueWorldTV/videos</v>
      </c>
      <c r="B369" t="inlineStr">
        <is>
          <t>435 videos of underwater cinematography</t>
        </is>
      </c>
      <c r="C369" t="inlineStr">
        <is>
          <t>diving cliff</t>
        </is>
      </c>
      <c r="D369"/>
      <c r="E369"/>
      <c r="F369"/>
      <c r="G369"/>
      <c r="H369"/>
    </row>
    <row r="370" ht="25.5" customHeight="1">
      <c r="A370" s="2" t="str">
        <f>=HYPERLINK("https://www.youtube.com/@WorldArcheryTV/videos", "https://www.youtube.com/@WorldArcheryTV/videos")</f>
        <v>https://www.youtube.com/@WorldArcheryTV/videos</v>
      </c>
      <c r="B370" t="inlineStr">
        <is>
          <t>6.9K videos, archery, competition</t>
        </is>
      </c>
      <c r="C370" t="inlineStr">
        <is>
          <t>archery</t>
        </is>
      </c>
      <c r="D370"/>
      <c r="E370"/>
      <c r="F370"/>
      <c r="G370"/>
      <c r="H370"/>
    </row>
    <row r="371" ht="25.5" customHeight="1">
      <c r="A371" s="2" t="str">
        <f>=HYPERLINK("https://www.youtube.com/@KoreaArchery/videos", "https://www.youtube.com/@KoreaArchery/videos")</f>
        <v>https://www.youtube.com/@KoreaArchery/videos</v>
      </c>
      <c r="B371" t="inlineStr">
        <is>
          <t>481 videos, archery</t>
        </is>
      </c>
      <c r="C371" t="inlineStr">
        <is>
          <t>양궁 archery in korean</t>
        </is>
      </c>
      <c r="D371"/>
      <c r="E371"/>
      <c r="F371"/>
      <c r="G371"/>
      <c r="H371"/>
    </row>
    <row r="372" ht="25.5" customHeight="1">
      <c r="A372" s="2" t="str">
        <f>=HYPERLINK("https://www.youtube.com/@ONDOSTUDIO/videos", "https://www.youtube.com/@ONDOSTUDIO/videos")</f>
        <v>https://www.youtube.com/@ONDOSTUDIO/videos</v>
      </c>
      <c r="B372" t="inlineStr">
        <is>
          <t>266 videos, clay pottery making</t>
        </is>
      </c>
      <c r="C372" t="inlineStr">
        <is>
          <t>clay pottery</t>
        </is>
      </c>
      <c r="D372"/>
      <c r="E372"/>
      <c r="F372"/>
      <c r="G372"/>
      <c r="H372"/>
    </row>
    <row r="373" ht="25.5" customHeight="1">
      <c r="A373" s="2" t="str">
        <f>=HYPERLINK("https://www.youtube.com/@gmgolf/videos", "https://www.youtube.com/@gmgolf/videos")</f>
        <v>https://www.youtube.com/@gmgolf/videos</v>
      </c>
      <c r="B373" t="inlineStr">
        <is>
          <t>850 videos about golf (various)</t>
        </is>
      </c>
      <c r="C373" t="inlineStr">
        <is>
          <t>golfing</t>
        </is>
      </c>
      <c r="D373"/>
      <c r="E373"/>
      <c r="F373"/>
      <c r="G373"/>
      <c r="H373"/>
    </row>
    <row r="374" ht="25.5" customHeight="1">
      <c r="A374" s="2" t="str">
        <f>=HYPERLINK("https://www.youtube.com/@RickShielsPGA/videos", "https://www.youtube.com/@RickShielsPGA/videos")</f>
        <v>https://www.youtube.com/@RickShielsPGA/videos</v>
      </c>
      <c r="B374" t="inlineStr">
        <is>
          <t>2.2K videos about various golf, swing tutorials and more (some graphics)</t>
        </is>
      </c>
      <c r="C374" t="inlineStr">
        <is>
          <t>golfing</t>
        </is>
      </c>
      <c r="D374"/>
      <c r="E374"/>
      <c r="F374"/>
      <c r="G374"/>
      <c r="H374"/>
    </row>
    <row r="375" ht="25.5" customHeight="1">
      <c r="A375" s="2" t="str">
        <f>=HYPERLINK("https://www.youtube.com/@GrantHorvatGolfs/videos", "https://www.youtube.com/@GrantHorvatGolfs/videos")</f>
        <v>https://www.youtube.com/@GrantHorvatGolfs/videos</v>
      </c>
      <c r="B375" t="inlineStr">
        <is>
          <t>198 more 'vlog' style golf videos but pretty high quality</t>
        </is>
      </c>
      <c r="C375" t="inlineStr">
        <is>
          <t>golfing</t>
        </is>
      </c>
      <c r="D375"/>
      <c r="E375"/>
      <c r="F375"/>
      <c r="G375"/>
      <c r="H375"/>
    </row>
    <row r="376" ht="25.5" customHeight="1">
      <c r="A376" s="2" t="str">
        <f>=HYPERLINK("https://www.youtube.com/@RandomGolfClubFilms/videos", "https://www.youtube.com/@RandomGolfClubFilms/videos")</f>
        <v>https://www.youtube.com/@RandomGolfClubFilms/videos</v>
      </c>
      <c r="B376" t="inlineStr">
        <is>
          <t>390 videos about golf, vlogs and challenges</t>
        </is>
      </c>
      <c r="C376" t="inlineStr">
        <is>
          <t>golfing</t>
        </is>
      </c>
      <c r="D376"/>
      <c r="E376"/>
      <c r="F376"/>
      <c r="G376"/>
      <c r="H376"/>
    </row>
    <row r="377" ht="25.5" customHeight="1">
      <c r="A377" s="2" t="str">
        <f>=HYPERLINK("https://www.youtube.com/@drummondgolfaustralia/videos", "https://www.youtube.com/@drummondgolfaustralia/videos")</f>
        <v>https://www.youtube.com/@drummondgolfaustralia/videos</v>
      </c>
      <c r="B377" t="inlineStr">
        <is>
          <t>570 videos about gold, high quality, tutorials and matches</t>
        </is>
      </c>
      <c r="C377" t="inlineStr">
        <is>
          <t>golfing</t>
        </is>
      </c>
      <c r="D377"/>
      <c r="E377"/>
      <c r="F377"/>
      <c r="G377"/>
      <c r="H377"/>
    </row>
    <row r="378" ht="25.5" customHeight="1">
      <c r="A378" s="2" t="str">
        <f>=HYPERLINK("https://www.youtube.com/@ShinobuHashimoto", "https://www.youtube.com/@ShinobuHashimoto")</f>
        <v>https://www.youtube.com/@ShinobuHashimoto</v>
      </c>
      <c r="B378" t="inlineStr">
        <is>
          <t>393 videos, clay pottery making, HD</t>
        </is>
      </c>
      <c r="C378" t="inlineStr">
        <is>
          <t>clay pottery</t>
        </is>
      </c>
      <c r="D378"/>
      <c r="E378"/>
      <c r="F378"/>
      <c r="G378"/>
      <c r="H378"/>
    </row>
    <row r="379" ht="25.5" customHeight="1">
      <c r="A379" s="2" t="str">
        <f>=HYPERLINK("https://www.youtube.com/@itswonky/videos", "https://www.youtube.com/@itswonky/videos")</f>
        <v>https://www.youtube.com/@itswonky/videos</v>
      </c>
      <c r="B379" t="inlineStr">
        <is>
          <t>162 videos, clay pottery making, Vlogs</t>
        </is>
      </c>
      <c r="C379" t="inlineStr">
        <is>
          <t>clay pottery</t>
        </is>
      </c>
      <c r="D379"/>
      <c r="E379"/>
      <c r="F379"/>
      <c r="G379"/>
      <c r="H379"/>
    </row>
    <row r="380" ht="25.5" customHeight="1">
      <c r="A380" s="2" t="str">
        <f>=HYPERLINK("https://www.youtube.com/@Matthornepottery/videos", "https://www.youtube.com/@Matthornepottery/videos")</f>
        <v>https://www.youtube.com/@Matthornepottery/videos</v>
      </c>
      <c r="B380" t="inlineStr">
        <is>
          <t>66 videos, clay pottery making</t>
        </is>
      </c>
      <c r="C380" t="inlineStr">
        <is>
          <t>clay pottery, sculpting</t>
        </is>
      </c>
      <c r="D380"/>
      <c r="E380"/>
      <c r="F380"/>
      <c r="G380"/>
      <c r="H380"/>
    </row>
    <row r="381" ht="25.5" customHeight="1">
      <c r="A381" s="2" t="str">
        <f>=HYPERLINK("https://www.youtube.com/@66Samus", "https://www.youtube.com/@66Samus")</f>
        <v>https://www.youtube.com/@66Samus</v>
      </c>
      <c r="B381" t="inlineStr">
        <is>
          <t>594 videos, drumming, metal</t>
        </is>
      </c>
      <c r="C381" t="inlineStr">
        <is>
          <t>air drumming</t>
        </is>
      </c>
      <c r="D381"/>
      <c r="E381"/>
      <c r="F381"/>
      <c r="G381"/>
      <c r="H381"/>
    </row>
    <row r="382" ht="25.5" customHeight="1">
      <c r="A382" s="2" t="str">
        <f>=HYPERLINK("https://www.youtube.com/@COOP3RDRUMM3R/videos", "https://www.youtube.com/@COOP3RDRUMM3R/videos")</f>
        <v>https://www.youtube.com/@COOP3RDRUMM3R/videos</v>
      </c>
      <c r="B382" t="inlineStr">
        <is>
          <t>1.2k videos, drumming perfomances, product, education</t>
        </is>
      </c>
      <c r="C382" t="inlineStr">
        <is>
          <t>air drumming</t>
        </is>
      </c>
      <c r="D382"/>
      <c r="E382"/>
      <c r="F382"/>
      <c r="G382"/>
      <c r="H382"/>
    </row>
    <row r="383" ht="25.5" customHeight="1">
      <c r="A383" s="2" t="str">
        <f>=HYPERLINK("https://www.youtube.com/@bohobeautiful/videos", "https://www.youtube.com/@bohobeautiful/videos")</f>
        <v>https://www.youtube.com/@bohobeautiful/videos</v>
      </c>
      <c r="B383" t="inlineStr">
        <is>
          <t>601 videos - yoga cinematic travel videos</t>
        </is>
      </c>
      <c r="C383" t="inlineStr">
        <is>
          <t>Yoga</t>
        </is>
      </c>
      <c r="D383"/>
      <c r="E383" t="inlineStr">
        <is>
          <t>Yes</t>
        </is>
      </c>
      <c r="F383" t="inlineStr">
        <is>
          <t>Yes</t>
        </is>
      </c>
      <c r="G383" t="inlineStr">
        <is>
          <t>Yes</t>
        </is>
      </c>
      <c r="H383" t="inlineStr">
        <is>
          <t>No</t>
        </is>
      </c>
    </row>
    <row r="384" ht="25.5" customHeight="1">
      <c r="A384" s="2" t="str">
        <f>=HYPERLINK("https://www.youtube.com/@CharlieFollows/videos", "https://www.youtube.com/@CharlieFollows/videos")</f>
        <v>https://www.youtube.com/@CharlieFollows/videos</v>
      </c>
      <c r="B384" t="inlineStr">
        <is>
          <t>636 videos - all level yoga</t>
        </is>
      </c>
      <c r="C384" t="inlineStr">
        <is>
          <t>Yoga</t>
        </is>
      </c>
      <c r="D384"/>
      <c r="E384" t="inlineStr">
        <is>
          <t>No</t>
        </is>
      </c>
      <c r="F384" t="inlineStr">
        <is>
          <t>Yes</t>
        </is>
      </c>
      <c r="G384" t="inlineStr">
        <is>
          <t>Yes</t>
        </is>
      </c>
      <c r="H384" t="inlineStr">
        <is>
          <t>No</t>
        </is>
      </c>
    </row>
    <row r="385" ht="25.5" customHeight="1">
      <c r="A385" s="2" t="str">
        <f>=HYPERLINK("https://www.youtube.com/@B-life", "https://www.youtube.com/@B-life")</f>
        <v>https://www.youtube.com/@B-life</v>
      </c>
      <c r="B385" t="inlineStr">
        <is>
          <t>770 videos - yoga and other workouts</t>
        </is>
      </c>
      <c r="C385" t="inlineStr">
        <is>
          <t>Yoga</t>
        </is>
      </c>
      <c r="D385"/>
      <c r="E385" t="inlineStr">
        <is>
          <t>No</t>
        </is>
      </c>
      <c r="F385" t="inlineStr">
        <is>
          <t>Yes</t>
        </is>
      </c>
      <c r="G385" t="inlineStr">
        <is>
          <t>Yes</t>
        </is>
      </c>
      <c r="H385" t="inlineStr">
        <is>
          <t>No</t>
        </is>
      </c>
    </row>
    <row r="386" ht="25.5" customHeight="1">
      <c r="A386" s="2" t="str">
        <f>=HYPERLINK("https://www.youtube.com/@yoflaminga/videos", "https://www.youtube.com/@yoflaminga/videos")</f>
        <v>https://www.youtube.com/@yoflaminga/videos</v>
      </c>
      <c r="B386" t="inlineStr">
        <is>
          <t>145 videos - yoga workouts</t>
        </is>
      </c>
      <c r="C386" t="inlineStr">
        <is>
          <t>Yoga</t>
        </is>
      </c>
      <c r="D386"/>
      <c r="E386" t="inlineStr">
        <is>
          <t>No</t>
        </is>
      </c>
      <c r="F386" t="inlineStr">
        <is>
          <t>Yes</t>
        </is>
      </c>
      <c r="G386" t="inlineStr">
        <is>
          <t>Yes</t>
        </is>
      </c>
      <c r="H386" t="inlineStr">
        <is>
          <t>No</t>
        </is>
      </c>
    </row>
    <row r="387" ht="25.5" customHeight="1">
      <c r="A387" s="2" t="str">
        <f>=HYPERLINK("https://www.youtube.com/@ManFlowYoga/videos", "https://www.youtube.com/@ManFlowYoga/videos")</f>
        <v>https://www.youtube.com/@ManFlowYoga/videos</v>
      </c>
      <c r="B387" t="inlineStr">
        <is>
          <t>1.2K videos - yoga for men</t>
        </is>
      </c>
      <c r="C387" t="inlineStr">
        <is>
          <t>Yoga</t>
        </is>
      </c>
      <c r="D387"/>
      <c r="E387" t="inlineStr">
        <is>
          <t>No</t>
        </is>
      </c>
      <c r="F387" t="inlineStr">
        <is>
          <t>Yes</t>
        </is>
      </c>
      <c r="G387" t="inlineStr">
        <is>
          <t>Yes</t>
        </is>
      </c>
      <c r="H387" t="inlineStr">
        <is>
          <t>No</t>
        </is>
      </c>
    </row>
    <row r="388" ht="25.5" customHeight="1">
      <c r="A388" s="2" t="str">
        <f>=HYPERLINK("https://www.youtube.com/@DIGBMXOfficial/videos", "https://www.youtube.com/@DIGBMXOfficial/videos")</f>
        <v>https://www.youtube.com/@DIGBMXOfficial/videos</v>
      </c>
      <c r="B388" t="inlineStr">
        <is>
          <t>2.5K videos about biking and BMX riding</t>
        </is>
      </c>
      <c r="C388" t="inlineStr">
        <is>
          <t>BMX</t>
        </is>
      </c>
      <c r="D388"/>
      <c r="E388"/>
      <c r="F388"/>
      <c r="G388"/>
      <c r="H388"/>
    </row>
    <row r="389" ht="25.5" customHeight="1">
      <c r="A389" s="2" t="str">
        <f>=HYPERLINK("https://www.youtube.com/@danfoleybmx/videos", "https://www.youtube.com/@danfoleybmx/videos")</f>
        <v>https://www.youtube.com/@danfoleybmx/videos</v>
      </c>
      <c r="B389" t="inlineStr">
        <is>
          <t>48 videos about BMX (high quality)</t>
        </is>
      </c>
      <c r="C389" t="inlineStr">
        <is>
          <t>BMX</t>
        </is>
      </c>
      <c r="D389"/>
      <c r="E389"/>
      <c r="F389"/>
      <c r="G389"/>
      <c r="H389"/>
    </row>
    <row r="390" ht="25.5" customHeight="1">
      <c r="A390" s="2" t="str">
        <f>=HYPERLINK("https://www.youtube.com/@vans/videos", "https://www.youtube.com/@vans/videos")</f>
        <v>https://www.youtube.com/@vans/videos</v>
      </c>
      <c r="B390" t="inlineStr">
        <is>
          <t>2K videos about street sports (Vans)</t>
        </is>
      </c>
      <c r="C390" t="inlineStr">
        <is>
          <t>BMX</t>
        </is>
      </c>
      <c r="D390"/>
      <c r="E390"/>
      <c r="F390"/>
      <c r="G390"/>
      <c r="H390"/>
    </row>
    <row r="391" ht="25.5" customHeight="1">
      <c r="A391" s="2" t="str">
        <f>=HYPERLINK("https://www.youtube.com/@BSDBMX1991/videos", "https://www.youtube.com/@BSDBMX1991/videos")</f>
        <v>https://www.youtube.com/@BSDBMX1991/videos</v>
      </c>
      <c r="B391" t="inlineStr">
        <is>
          <t>260 really cinematic BMX videos, BMX biking</t>
        </is>
      </c>
      <c r="C391" t="inlineStr">
        <is>
          <t>BMX</t>
        </is>
      </c>
      <c r="D391"/>
      <c r="E391"/>
      <c r="F391"/>
      <c r="G391"/>
      <c r="H391"/>
    </row>
    <row r="392" ht="25.5" customHeight="1">
      <c r="A392" s="2" t="str">
        <f>=HYPERLINK("https://www.youtube.com/@armhistorian", "https://www.youtube.com/@armhistorian")</f>
        <v>https://www.youtube.com/@armhistorian</v>
      </c>
      <c r="B392" t="inlineStr">
        <is>
          <t>79 videos, arm wrestling and strength</t>
        </is>
      </c>
      <c r="C392" t="inlineStr">
        <is>
          <t>arm wrestling</t>
        </is>
      </c>
      <c r="D392"/>
      <c r="E392"/>
      <c r="F392"/>
      <c r="G392"/>
      <c r="H392"/>
    </row>
    <row r="393" ht="25.5" customHeight="1">
      <c r="A393" s="2" t="str">
        <f>=HYPERLINK("https://www.youtube.com/@vachaganhovhannisyan3853/videos", "https://www.youtube.com/@vachaganhovhannisyan3853/videos")</f>
        <v>https://www.youtube.com/@vachaganhovhannisyan3853/videos</v>
      </c>
      <c r="B393" t="inlineStr">
        <is>
          <t>71 videos, arm wrestling and sports</t>
        </is>
      </c>
      <c r="C393" t="inlineStr">
        <is>
          <t>arm wrestling</t>
        </is>
      </c>
      <c r="D393"/>
      <c r="E393"/>
      <c r="F393"/>
      <c r="G393"/>
      <c r="H393"/>
    </row>
    <row r="394" ht="25.5" customHeight="1">
      <c r="A394" s="2" t="str">
        <f>=HYPERLINK("https://www.youtube.com/@christies", "https://www.youtube.com/@christies")</f>
        <v>https://www.youtube.com/@christies</v>
      </c>
      <c r="B394" t="inlineStr">
        <is>
          <t>1.2k videos, celebrated auctions, art, culture</t>
        </is>
      </c>
      <c r="C394" t="inlineStr">
        <is>
          <t>auctioning</t>
        </is>
      </c>
      <c r="D394"/>
      <c r="E394"/>
      <c r="F394"/>
      <c r="G394"/>
      <c r="H394"/>
    </row>
    <row r="395" ht="25.5" customHeight="1">
      <c r="A395" s="2" t="str">
        <f>=HYPERLINK("https://www.youtube.com/@sothebys", "https://www.youtube.com/@sothebys")</f>
        <v>https://www.youtube.com/@sothebys</v>
      </c>
      <c r="B395" t="inlineStr">
        <is>
          <t>2.8k videos, arts and auctions, culture</t>
        </is>
      </c>
      <c r="C395" t="inlineStr">
        <is>
          <t>auctioning</t>
        </is>
      </c>
      <c r="D395"/>
      <c r="E395"/>
      <c r="F395"/>
      <c r="G395"/>
      <c r="H395"/>
    </row>
    <row r="396" ht="25.5" customHeight="1">
      <c r="A396" s="2" t="str">
        <f>=HYPERLINK("https://www.youtube.com/@seramedia8825", "https://www.youtube.com/@seramedia8825")</f>
        <v>https://www.youtube.com/@seramedia8825</v>
      </c>
      <c r="B396" t="inlineStr">
        <is>
          <t>47 videos, first aid courses</t>
        </is>
      </c>
      <c r="C396" t="inlineStr">
        <is>
          <t>bandanging</t>
        </is>
      </c>
      <c r="D396"/>
      <c r="E396"/>
      <c r="F396"/>
      <c r="G396"/>
      <c r="H396"/>
    </row>
    <row r="397" ht="25.5" customHeight="1">
      <c r="A397" s="2" t="str">
        <f>=HYPERLINK("https://www.youtube.com/@FAANT", "https://www.youtube.com/@FAANT")</f>
        <v>https://www.youtube.com/@FAANT</v>
      </c>
      <c r="B397" t="inlineStr">
        <is>
          <t>252 videos, feet and ankle care</t>
        </is>
      </c>
      <c r="C397" t="inlineStr">
        <is>
          <t>bandanging</t>
        </is>
      </c>
      <c r="D397"/>
      <c r="E397" t="inlineStr">
        <is>
          <t>No</t>
        </is>
      </c>
      <c r="F397" t="inlineStr">
        <is>
          <t>No</t>
        </is>
      </c>
      <c r="G397" t="inlineStr">
        <is>
          <t>No</t>
        </is>
      </c>
      <c r="H397" t="inlineStr">
        <is>
          <t>No</t>
        </is>
      </c>
    </row>
    <row r="398" ht="25.5" customHeight="1">
      <c r="A398" s="2" t="str">
        <f>=HYPERLINK("https://www.youtube.com/@ACE", "https://www.youtube.com/@ACE")</f>
        <v>https://www.youtube.com/@ACE</v>
      </c>
      <c r="B398" t="inlineStr">
        <is>
          <t>108 videos, braces and support product demos</t>
        </is>
      </c>
      <c r="C398" t="inlineStr">
        <is>
          <t>bandanging</t>
        </is>
      </c>
      <c r="D398"/>
      <c r="E398" t="inlineStr">
        <is>
          <t>No</t>
        </is>
      </c>
      <c r="F398" t="inlineStr">
        <is>
          <t>No</t>
        </is>
      </c>
      <c r="G398" t="inlineStr">
        <is>
          <t>No</t>
        </is>
      </c>
      <c r="H398" t="inlineStr">
        <is>
          <t>Yes</t>
        </is>
      </c>
    </row>
    <row r="399" ht="25.5" customHeight="1">
      <c r="A399" s="2" t="str">
        <f>=HYPERLINK("https://www.youtube.com/@littlepsworld2371", "https://www.youtube.com/@littlepsworld2371")</f>
        <v>https://www.youtube.com/@littlepsworld2371</v>
      </c>
      <c r="B399" t="inlineStr">
        <is>
          <t>433 videos, balloon popping and balloon blowing</t>
        </is>
      </c>
      <c r="C399" t="inlineStr">
        <is>
          <t>balloon blowing</t>
        </is>
      </c>
      <c r="D399"/>
      <c r="E399" t="inlineStr">
        <is>
          <t>No</t>
        </is>
      </c>
      <c r="F399" t="inlineStr">
        <is>
          <t>No</t>
        </is>
      </c>
      <c r="G399" t="inlineStr">
        <is>
          <t>No</t>
        </is>
      </c>
      <c r="H399"/>
    </row>
    <row r="400" ht="25.5" customHeight="1">
      <c r="A400" s="2" t="str">
        <f>=HYPERLINK("https://www.youtube.com/@BalloonArtOnline", "https://www.youtube.com/@BalloonArtOnline")</f>
        <v>https://www.youtube.com/@BalloonArtOnline</v>
      </c>
      <c r="B400" t="inlineStr">
        <is>
          <t>91 videos, balloon art</t>
        </is>
      </c>
      <c r="C400" t="inlineStr">
        <is>
          <t>balloon blowing</t>
        </is>
      </c>
      <c r="D400"/>
      <c r="E400" t="inlineStr">
        <is>
          <t>No</t>
        </is>
      </c>
      <c r="F400" t="inlineStr">
        <is>
          <t>Yes</t>
        </is>
      </c>
      <c r="G400" t="inlineStr">
        <is>
          <t>Yes</t>
        </is>
      </c>
      <c r="H400" t="inlineStr">
        <is>
          <t>No</t>
        </is>
      </c>
    </row>
    <row r="401" ht="25.5" customHeight="1">
      <c r="A401" s="2" t="str">
        <f>=HYPERLINK("https://www.youtube.com/@ASMRURSTAR/videos", "https://www.youtube.com/@ASMRURSTAR/videos")</f>
        <v>https://www.youtube.com/@ASMRURSTAR/videos</v>
      </c>
      <c r="B401" t="inlineStr">
        <is>
          <t>382 videos, balloons, bubbles, asmr, bubblegum</t>
        </is>
      </c>
      <c r="C401" t="inlineStr">
        <is>
          <t>balloon blowing</t>
        </is>
      </c>
      <c r="D401"/>
      <c r="E401" t="inlineStr">
        <is>
          <t>No</t>
        </is>
      </c>
      <c r="F401" t="inlineStr">
        <is>
          <t>Yes</t>
        </is>
      </c>
      <c r="G401" t="inlineStr">
        <is>
          <t>Yes</t>
        </is>
      </c>
      <c r="H401" t="inlineStr">
        <is>
          <t>No</t>
        </is>
      </c>
    </row>
    <row r="402" ht="25.5" customHeight="1">
      <c r="A402" s="2" t="str">
        <f>=HYPERLINK("https://www.youtube.com/@BeneteauAmerica/videos", "https://www.youtube.com/@BeneteauAmerica/videos")</f>
        <v>https://www.youtube.com/@BeneteauAmerica/videos</v>
      </c>
      <c r="B402" t="inlineStr">
        <is>
          <t>408 videos about boating, sailing and yachting</t>
        </is>
      </c>
      <c r="C402" t="inlineStr">
        <is>
          <t>sailing</t>
        </is>
      </c>
      <c r="D402"/>
      <c r="E402"/>
      <c r="F402"/>
      <c r="G402"/>
      <c r="H402"/>
    </row>
    <row r="403" ht="25.5" customHeight="1">
      <c r="A403" s="2" t="str">
        <f>=HYPERLINK("https://www.youtube.com/@EnesYilmazer/videos", "https://www.youtube.com/@EnesYilmazer/videos")</f>
        <v>https://www.youtube.com/@EnesYilmazer/videos</v>
      </c>
      <c r="B403" t="inlineStr">
        <is>
          <t>258 videos about luxury activities, real estate and billionaire things.</t>
        </is>
      </c>
      <c r="C403"/>
      <c r="D403"/>
      <c r="E403"/>
      <c r="F403"/>
      <c r="G403"/>
      <c r="H403"/>
    </row>
    <row r="404" ht="25.5" customHeight="1">
      <c r="A404" s="2" t="str">
        <f>=HYPERLINK("https://www.youtube.com/@CanoeTheNorth/videos", "https://www.youtube.com/@CanoeTheNorth/videos")</f>
        <v>https://www.youtube.com/@CanoeTheNorth/videos</v>
      </c>
      <c r="B404" t="inlineStr">
        <is>
          <t>39 (long) videos about canoeing</t>
        </is>
      </c>
      <c r="C404" t="inlineStr">
        <is>
          <t>canoeing</t>
        </is>
      </c>
      <c r="D404"/>
      <c r="E404"/>
      <c r="F404"/>
      <c r="G404"/>
      <c r="H404"/>
    </row>
    <row r="405" ht="25.5" customHeight="1">
      <c r="A405" s="2" t="str">
        <f>=HYPERLINK("https://www.youtube.com/@LostLakes/videos", "https://www.youtube.com/@LostLakes/videos")</f>
        <v>https://www.youtube.com/@LostLakes/videos</v>
      </c>
      <c r="B405" t="inlineStr">
        <is>
          <t>380 videos - wilderness, canoeing, camping, hiking</t>
        </is>
      </c>
      <c r="C405" t="inlineStr">
        <is>
          <t>canoeing</t>
        </is>
      </c>
      <c r="D405"/>
      <c r="E405"/>
      <c r="F405"/>
      <c r="G405"/>
      <c r="H405"/>
    </row>
    <row r="406" ht="25.5" customHeight="1">
      <c r="A406" s="2" t="str">
        <f>=HYPERLINK("https://www.youtube.com/@GatewoodBrown/videos", "https://www.youtube.com/@GatewoodBrown/videos")</f>
        <v>https://www.youtube.com/@GatewoodBrown/videos</v>
      </c>
      <c r="B406" t="inlineStr">
        <is>
          <t>67 videos about kayaking, camping and canoeing</t>
        </is>
      </c>
      <c r="C406" t="inlineStr">
        <is>
          <t>kayaking</t>
        </is>
      </c>
      <c r="D406"/>
      <c r="E406"/>
      <c r="F406"/>
      <c r="G406"/>
      <c r="H406"/>
    </row>
    <row r="407" ht="25.5" customHeight="1">
      <c r="A407" s="2" t="str">
        <f>=HYPERLINK("https://www.youtube.com/@Senders/videos", "https://www.youtube.com/@Senders/videos")</f>
        <v>https://www.youtube.com/@Senders/videos</v>
      </c>
      <c r="B407" t="inlineStr">
        <is>
          <t>333 videos kayaking all over the world (POV and non POV footage)</t>
        </is>
      </c>
      <c r="C407" t="inlineStr">
        <is>
          <t>kayaking, whitewater kayaking</t>
        </is>
      </c>
      <c r="D407"/>
      <c r="E407"/>
      <c r="F407"/>
      <c r="G407"/>
      <c r="H407"/>
    </row>
    <row r="408" ht="25.5" customHeight="1">
      <c r="A408" s="2" t="str">
        <f>=HYPERLINK("https://www.youtube.com/@TomaszFurmanek/videos", "https://www.youtube.com/@TomaszFurmanek/videos")</f>
        <v>https://www.youtube.com/@TomaszFurmanek/videos</v>
      </c>
      <c r="B408" t="inlineStr">
        <is>
          <t>53 Videos of kayaking and gorgeous scenery (mostly POV)</t>
        </is>
      </c>
      <c r="C408" t="inlineStr">
        <is>
          <t>kayaking</t>
        </is>
      </c>
      <c r="D408"/>
      <c r="E408"/>
      <c r="F408"/>
      <c r="G408"/>
      <c r="H408"/>
    </row>
    <row r="409" ht="25.5" customHeight="1">
      <c r="A409" s="2" t="str">
        <f>=HYPERLINK("https://www.youtube.com/@cleanmyspace/videos", "https://www.youtube.com/@cleanmyspace/videos")</f>
        <v>https://www.youtube.com/@cleanmyspace/videos</v>
      </c>
      <c r="B409" t="inlineStr">
        <is>
          <t>917 videos - cleaning advice</t>
        </is>
      </c>
      <c r="C409" t="inlineStr">
        <is>
          <t>cleaning</t>
        </is>
      </c>
      <c r="D409"/>
      <c r="E409" t="inlineStr">
        <is>
          <t>Yes</t>
        </is>
      </c>
      <c r="F409" t="inlineStr">
        <is>
          <t>Yes</t>
        </is>
      </c>
      <c r="G409" t="inlineStr">
        <is>
          <t>Yes</t>
        </is>
      </c>
      <c r="H409" t="inlineStr">
        <is>
          <t>No</t>
        </is>
      </c>
    </row>
    <row r="410" ht="25.5" customHeight="1">
      <c r="A410" s="2" t="str">
        <f>=HYPERLINK("https://www.youtube.com/@JamiesJourney/videos", "https://www.youtube.com/@JamiesJourney/videos")</f>
        <v>https://www.youtube.com/@JamiesJourney/videos</v>
      </c>
      <c r="B410" t="inlineStr">
        <is>
          <t>634 videos - cleaning spaces, advice</t>
        </is>
      </c>
      <c r="C410" t="inlineStr">
        <is>
          <t>cleaning</t>
        </is>
      </c>
      <c r="D410"/>
      <c r="E410" t="inlineStr">
        <is>
          <t>Yes</t>
        </is>
      </c>
      <c r="F410" t="inlineStr">
        <is>
          <t>Yes</t>
        </is>
      </c>
      <c r="G410" t="inlineStr">
        <is>
          <t>Yes</t>
        </is>
      </c>
      <c r="H410" t="inlineStr">
        <is>
          <t>No</t>
        </is>
      </c>
    </row>
    <row r="411" ht="25.5" customHeight="1">
      <c r="A411" s="2" t="str">
        <f>=HYPERLINK("https://www.youtube.com/@MountainRugCleaning/videos", "https://www.youtube.com/@MountainRugCleaning/videos")</f>
        <v>https://www.youtube.com/@MountainRugCleaning/videos</v>
      </c>
      <c r="B411" t="inlineStr">
        <is>
          <t>248 videos - cleaning rugs</t>
        </is>
      </c>
      <c r="C411" t="inlineStr">
        <is>
          <t>cleaning</t>
        </is>
      </c>
      <c r="D411"/>
      <c r="E411" t="inlineStr">
        <is>
          <t>No</t>
        </is>
      </c>
      <c r="F411" t="inlineStr">
        <is>
          <t>Yes</t>
        </is>
      </c>
      <c r="G411" t="inlineStr">
        <is>
          <t>Yes</t>
        </is>
      </c>
      <c r="H411" t="inlineStr">
        <is>
          <t>Yes</t>
        </is>
      </c>
    </row>
    <row r="412" ht="25.5" customHeight="1">
      <c r="A412" s="2" t="str">
        <f>=HYPERLINK("https://www.youtube.com/@Aurikatariina/videos", "https://www.youtube.com/@Aurikatariina/videos")</f>
        <v>https://www.youtube.com/@Aurikatariina/videos</v>
      </c>
      <c r="B412" t="inlineStr">
        <is>
          <t>193 videos - deep extreme cleaning videos</t>
        </is>
      </c>
      <c r="C412" t="inlineStr">
        <is>
          <t>cleaning</t>
        </is>
      </c>
      <c r="D412"/>
      <c r="E412" t="inlineStr">
        <is>
          <t>Yes</t>
        </is>
      </c>
      <c r="F412" t="inlineStr">
        <is>
          <t>Yes</t>
        </is>
      </c>
      <c r="G412" t="inlineStr">
        <is>
          <t>Yes</t>
        </is>
      </c>
      <c r="H412" t="inlineStr">
        <is>
          <t>No</t>
        </is>
      </c>
    </row>
    <row r="413" ht="25.5" customHeight="1">
      <c r="A413" s="2" t="str">
        <f>=HYPERLINK("https://www.youtube.com/@TheBoringChannelLawnCare/videos", "https://www.youtube.com/@TheBoringChannelLawnCare/videos")</f>
        <v>https://www.youtube.com/@TheBoringChannelLawnCare/videos</v>
      </c>
      <c r="B413" t="inlineStr">
        <is>
          <t>111 videos - backyard cleaning</t>
        </is>
      </c>
      <c r="C413" t="inlineStr">
        <is>
          <t>cleaning</t>
        </is>
      </c>
      <c r="D413"/>
      <c r="E413" t="inlineStr">
        <is>
          <t>No</t>
        </is>
      </c>
      <c r="F413" t="inlineStr">
        <is>
          <t>Yes</t>
        </is>
      </c>
      <c r="G413" t="inlineStr">
        <is>
          <t>No</t>
        </is>
      </c>
      <c r="H413" t="inlineStr">
        <is>
          <t>No</t>
        </is>
      </c>
    </row>
    <row r="414" ht="25.5" customHeight="1">
      <c r="A414" s="2" t="str">
        <f>=HYPERLINK("https://www.youtube.com/@MidwestMagicCleaning/videos", "https://www.youtube.com/@MidwestMagicCleaning/videos")</f>
        <v>https://www.youtube.com/@MidwestMagicCleaning/videos</v>
      </c>
      <c r="B414" t="inlineStr">
        <is>
          <t>203 videos - extreme cleaning videos</t>
        </is>
      </c>
      <c r="C414" t="inlineStr">
        <is>
          <t>cleaning</t>
        </is>
      </c>
      <c r="D414"/>
      <c r="E414" t="inlineStr">
        <is>
          <t>No</t>
        </is>
      </c>
      <c r="F414" t="inlineStr">
        <is>
          <t>Yes</t>
        </is>
      </c>
      <c r="G414" t="inlineStr">
        <is>
          <t>No</t>
        </is>
      </c>
      <c r="H414" t="inlineStr">
        <is>
          <t>No</t>
        </is>
      </c>
    </row>
    <row r="415" ht="25.5" customHeight="1">
      <c r="A415" s="2" t="str">
        <f>=HYPERLINK("https://www.youtube.com/@asmrbysimone", "https://www.youtube.com/@asmrbysimone")</f>
        <v>https://www.youtube.com/@asmrbysimone</v>
      </c>
      <c r="B415" t="inlineStr">
        <is>
          <t>458 videos, brushing hair asmr</t>
        </is>
      </c>
      <c r="C415" t="inlineStr">
        <is>
          <t>brushing hair</t>
        </is>
      </c>
      <c r="D415"/>
      <c r="E415" t="inlineStr">
        <is>
          <t>No</t>
        </is>
      </c>
      <c r="F415" t="inlineStr">
        <is>
          <t>No</t>
        </is>
      </c>
      <c r="G415" t="inlineStr">
        <is>
          <t>No</t>
        </is>
      </c>
      <c r="H415" t="inlineStr">
        <is>
          <t>No</t>
        </is>
      </c>
    </row>
    <row r="416" ht="25.5" customHeight="1">
      <c r="A416" s="2" t="str">
        <f>=HYPERLINK("https://www.youtube.com/@GetGlamFam/videos", "https://www.youtube.com/@GetGlamFam/videos")</f>
        <v>https://www.youtube.com/@GetGlamFam/videos</v>
      </c>
      <c r="B416" t="inlineStr">
        <is>
          <t>500 videos, hair brushing tutorials, beauty product reviews</t>
        </is>
      </c>
      <c r="C416" t="inlineStr">
        <is>
          <t>brushing hair</t>
        </is>
      </c>
      <c r="D416"/>
      <c r="E416"/>
      <c r="F416"/>
      <c r="G416" t="inlineStr">
        <is>
          <t>Yes</t>
        </is>
      </c>
      <c r="H416"/>
    </row>
    <row r="417" ht="25.5" customHeight="1">
      <c r="A417" s="2" t="str">
        <f>=HYPERLINK("https://www.youtube.com/@HomeRenoVisionDIY/videos", "https://www.youtube.com/@HomeRenoVisionDIY/videos")</f>
        <v>https://www.youtube.com/@HomeRenoVisionDIY/videos</v>
      </c>
      <c r="B417" t="inlineStr">
        <is>
          <t>861 videos, home renovation</t>
        </is>
      </c>
      <c r="C417" t="inlineStr">
        <is>
          <t>building shed</t>
        </is>
      </c>
      <c r="D417"/>
      <c r="E417"/>
      <c r="F417" t="inlineStr">
        <is>
          <t>Yes</t>
        </is>
      </c>
      <c r="G417" t="inlineStr">
        <is>
          <t>Yes</t>
        </is>
      </c>
      <c r="H417" t="inlineStr">
        <is>
          <t>No</t>
        </is>
      </c>
    </row>
    <row r="418" ht="25.5" customHeight="1">
      <c r="A418" s="2" t="str">
        <f>=HYPERLINK("https://www.youtube.com/@startmaking1/videos", "https://www.youtube.com/@startmaking1/videos")</f>
        <v>https://www.youtube.com/@startmaking1/videos</v>
      </c>
      <c r="B418" t="inlineStr">
        <is>
          <t>49 videos, building for beginners, tool review</t>
        </is>
      </c>
      <c r="C418" t="inlineStr">
        <is>
          <t>building shed</t>
        </is>
      </c>
      <c r="D418"/>
      <c r="E418"/>
      <c r="F418"/>
      <c r="G418"/>
      <c r="H418"/>
    </row>
    <row r="419" ht="25.5" customHeight="1">
      <c r="A419" s="2" t="str">
        <f>=HYPERLINK("https://www.youtube.com/@PaddleTV", "https://www.youtube.com/@PaddleTV")</f>
        <v>https://www.youtube.com/@PaddleTV</v>
      </c>
      <c r="B419" t="inlineStr">
        <is>
          <t>528 videos, kayaking, canoeing, paddling, rafting</t>
        </is>
      </c>
      <c r="C419" t="inlineStr">
        <is>
          <t>canoeing or kayaking</t>
        </is>
      </c>
      <c r="D419"/>
      <c r="E419" t="inlineStr">
        <is>
          <t>No</t>
        </is>
      </c>
      <c r="F419" t="inlineStr">
        <is>
          <t>Yes</t>
        </is>
      </c>
      <c r="G419" t="inlineStr">
        <is>
          <t>Yes</t>
        </is>
      </c>
      <c r="H419" t="inlineStr">
        <is>
          <t>No</t>
        </is>
      </c>
    </row>
    <row r="420" ht="25.5" customHeight="1">
      <c r="A420" s="2" t="str">
        <f>=HYPERLINK("https://www.youtube.com/@powervolleyballofficial/videos", "https://www.youtube.com/@powervolleyballofficial/videos")</f>
        <v>https://www.youtube.com/@powervolleyballofficial/videos</v>
      </c>
      <c r="B420" t="inlineStr">
        <is>
          <t>2.7K videos - volleyball matches</t>
        </is>
      </c>
      <c r="C420" t="inlineStr">
        <is>
          <t>volleyball</t>
        </is>
      </c>
      <c r="D420"/>
      <c r="E420"/>
      <c r="F420"/>
      <c r="G420"/>
      <c r="H420"/>
    </row>
    <row r="421" ht="25.5" customHeight="1">
      <c r="A421" s="2" t="str">
        <f>=HYPERLINK("https://www.youtube.com/@EpicVolleyball/videos", "https://www.youtube.com/@EpicVolleyball/videos")</f>
        <v>https://www.youtube.com/@EpicVolleyball/videos</v>
      </c>
      <c r="B421" t="inlineStr">
        <is>
          <t>1.1K videos - vollyball matches</t>
        </is>
      </c>
      <c r="C421" t="inlineStr">
        <is>
          <t>volleyball</t>
        </is>
      </c>
      <c r="D421"/>
      <c r="E421"/>
      <c r="F421"/>
      <c r="G421"/>
      <c r="H421"/>
    </row>
    <row r="422" ht="25.5" customHeight="1">
      <c r="A422" s="2" t="str">
        <f>=HYPERLINK("https://www.youtube.com/@BeachVolleyballWorld/videos", "https://www.youtube.com/@BeachVolleyballWorld/videos")</f>
        <v>https://www.youtube.com/@BeachVolleyballWorld/videos</v>
      </c>
      <c r="B422" t="inlineStr">
        <is>
          <t>2.7K videos - beach volleyball</t>
        </is>
      </c>
      <c r="C422" t="inlineStr">
        <is>
          <t>volleyball</t>
        </is>
      </c>
      <c r="D422"/>
      <c r="E422"/>
      <c r="F422"/>
      <c r="G422"/>
      <c r="H422"/>
    </row>
    <row r="423" ht="25.5" customHeight="1">
      <c r="A423" s="2" t="str">
        <f>=HYPERLINK("https://www.youtube.com/@themckibbinbrothers/videos", "https://www.youtube.com/@themckibbinbrothers/videos")</f>
        <v>https://www.youtube.com/@themckibbinbrothers/videos</v>
      </c>
      <c r="B423" t="inlineStr">
        <is>
          <t>313 videos of volleyball (lots of slow motion replays too)</t>
        </is>
      </c>
      <c r="C423" t="inlineStr">
        <is>
          <t>volleyball</t>
        </is>
      </c>
      <c r="D423"/>
      <c r="E423"/>
      <c r="F423"/>
      <c r="G423"/>
      <c r="H423"/>
    </row>
    <row r="424" ht="25.5" customHeight="1">
      <c r="A424" s="2" t="str">
        <f>=HYPERLINK("https://www.youtube.com/@GirlWithTheDogs/videos", "https://www.youtube.com/@GirlWithTheDogs/videos")</f>
        <v>https://www.youtube.com/@GirlWithTheDogs/videos</v>
      </c>
      <c r="B424" t="inlineStr">
        <is>
          <t>483 videos, dog grooming</t>
        </is>
      </c>
      <c r="C424" t="inlineStr">
        <is>
          <t>dog grooming, grooming dog</t>
        </is>
      </c>
      <c r="D424"/>
      <c r="E424"/>
      <c r="F424"/>
      <c r="G424"/>
      <c r="H424"/>
    </row>
    <row r="425" ht="25.5" customHeight="1">
      <c r="A425" s="2" t="str">
        <f>=HYPERLINK("https://www.youtube.com/@TheDogTransformation", "https://www.youtube.com/@TheDogTransformation")</f>
        <v>https://www.youtube.com/@TheDogTransformation</v>
      </c>
      <c r="B425" t="inlineStr">
        <is>
          <t xml:space="preserve">298 videos, dog grooming </t>
        </is>
      </c>
      <c r="C425" t="inlineStr">
        <is>
          <t>dog grooming</t>
        </is>
      </c>
      <c r="D425"/>
      <c r="E425"/>
      <c r="F425"/>
      <c r="G425"/>
      <c r="H425"/>
    </row>
    <row r="426" ht="25.5" customHeight="1">
      <c r="A426" s="2" t="str">
        <f>=HYPERLINK("https://www.youtube.com/@shuandtree_/videos", "https://www.youtube.com/@shuandtree_/videos")</f>
        <v>https://www.youtube.com/@shuandtree_/videos</v>
      </c>
      <c r="B426" t="inlineStr">
        <is>
          <t>636 videos, dog grooming, vlog, baby</t>
        </is>
      </c>
      <c r="C426" t="inlineStr">
        <is>
          <t>dog grooming</t>
        </is>
      </c>
      <c r="D426"/>
      <c r="E426"/>
      <c r="F426"/>
      <c r="G426"/>
      <c r="H426"/>
    </row>
    <row r="427" ht="25.5" customHeight="1">
      <c r="A427" s="2" t="str">
        <f>=HYPERLINK("https://www.youtube.com/@tosabebepet/videos", "https://www.youtube.com/@tosabebepet/videos")</f>
        <v>https://www.youtube.com/@tosabebepet/videos</v>
      </c>
      <c r="B427" t="inlineStr">
        <is>
          <t>470 videos, dog grooming, cat grooming</t>
        </is>
      </c>
      <c r="C427" t="inlineStr">
        <is>
          <t>dog grooming, cat grooming, grooming dog</t>
        </is>
      </c>
      <c r="D427"/>
      <c r="E427"/>
      <c r="F427"/>
      <c r="G427"/>
      <c r="H427"/>
    </row>
    <row r="428" ht="25.5" customHeight="1">
      <c r="A428" s="2" t="str">
        <f>=HYPERLINK("https://www.youtube.com/@MaupinFarrierCo/videos", "https://www.youtube.com/@MaupinFarrierCo/videos")</f>
        <v>https://www.youtube.com/@MaupinFarrierCo/videos</v>
      </c>
      <c r="B428" t="inlineStr">
        <is>
          <t>352 videos, horse hoof trimming, horse grooming</t>
        </is>
      </c>
      <c r="C428" t="inlineStr">
        <is>
          <t>horse grooming</t>
        </is>
      </c>
      <c r="D428"/>
      <c r="E428"/>
      <c r="F428"/>
      <c r="G428"/>
      <c r="H428"/>
    </row>
    <row r="429" ht="25.5" customHeight="1">
      <c r="A429" s="2" t="str">
        <f>=HYPERLINK("https://www.youtube.com/@FlowerJoos/videos", "https://www.youtube.com/@FlowerJoos/videos")</f>
        <v>https://www.youtube.com/@FlowerJoos/videos</v>
      </c>
      <c r="B429" t="inlineStr">
        <is>
          <t>464 videos, flower arranging</t>
        </is>
      </c>
      <c r="C429" t="inlineStr">
        <is>
          <t>arranging flowers</t>
        </is>
      </c>
      <c r="D429"/>
      <c r="E429"/>
      <c r="F429"/>
      <c r="G429"/>
      <c r="H429"/>
    </row>
    <row r="430" ht="25.5" customHeight="1">
      <c r="A430" s="2" t="str">
        <f>=HYPERLINK("https://www.youtube.com/@LuxyHair/videos", "https://www.youtube.com/@LuxyHair/videos")</f>
        <v>https://www.youtube.com/@LuxyHair/videos</v>
      </c>
      <c r="B430" t="inlineStr">
        <is>
          <t>614 videos, hair styling tutorials</t>
        </is>
      </c>
      <c r="C430" t="inlineStr">
        <is>
          <t>braiding hair, curling hair, fixing hair, brushing hair, combing hair, blowdrying hair</t>
        </is>
      </c>
      <c r="D430"/>
      <c r="E430"/>
      <c r="F430"/>
      <c r="G430"/>
      <c r="H430"/>
    </row>
    <row r="431" ht="25.5" customHeight="1">
      <c r="A431" s="2" t="str">
        <f>=HYPERLINK("https://www.youtube.com/@WorldAquatics/videos", "https://www.youtube.com/@WorldAquatics/videos")</f>
        <v>https://www.youtube.com/@WorldAquatics/videos</v>
      </c>
      <c r="B431" t="inlineStr">
        <is>
          <t>3.5K videos - swimming, diving and aquatics</t>
        </is>
      </c>
      <c r="C431" t="inlineStr">
        <is>
          <t>springboard diving</t>
        </is>
      </c>
      <c r="D431"/>
      <c r="E431"/>
      <c r="F431"/>
      <c r="G431"/>
      <c r="H431"/>
    </row>
    <row r="432" ht="25.5" customHeight="1">
      <c r="A432" s="2" t="str">
        <f>=HYPERLINK("https://www.youtube.com/@play_sport/videos", "https://www.youtube.com/@play_sport/videos")</f>
        <v>https://www.youtube.com/@play_sport/videos</v>
      </c>
      <c r="B432" t="inlineStr">
        <is>
          <t>212 videos - springboard diving</t>
        </is>
      </c>
      <c r="C432" t="inlineStr">
        <is>
          <t>springboard diving</t>
        </is>
      </c>
      <c r="D432"/>
      <c r="E432"/>
      <c r="F432"/>
      <c r="G432"/>
      <c r="H432"/>
    </row>
    <row r="433" ht="25.5" customHeight="1">
      <c r="A433" s="2" t="str">
        <f>=HYPERLINK("https://www.youtube.com/@hinahina705/videos", "https://www.youtube.com/@hinahina705/videos")</f>
        <v>https://www.youtube.com/@hinahina705/videos</v>
      </c>
      <c r="B433" t="inlineStr">
        <is>
          <t>143 videos - springboard diving (mainly female)</t>
        </is>
      </c>
      <c r="C433" t="inlineStr">
        <is>
          <t>springboard diving</t>
        </is>
      </c>
      <c r="D433"/>
      <c r="E433"/>
      <c r="F433"/>
      <c r="G433"/>
      <c r="H433"/>
    </row>
    <row r="434" ht="25.5" customHeight="1">
      <c r="A434" s="2" t="str">
        <f>=HYPERLINK("https://www.youtube.com/@hoopsports/videos", "https://www.youtube.com/@hoopsports/videos")</f>
        <v>https://www.youtube.com/@hoopsports/videos</v>
      </c>
      <c r="B434" t="inlineStr">
        <is>
          <t>295 Videos - springboard diving (mainly female)</t>
        </is>
      </c>
      <c r="C434" t="inlineStr">
        <is>
          <t>springboard diving</t>
        </is>
      </c>
      <c r="D434"/>
      <c r="E434"/>
      <c r="F434"/>
      <c r="G434"/>
      <c r="H434"/>
    </row>
    <row r="435" ht="25.5" customHeight="1">
      <c r="A435" s="2" t="str">
        <f>=HYPERLINK("https://www.youtube.com/@chrisrdgymnasticsmusicsports/videos", "https://www.youtube.com/@chrisrdgymnasticsmusicsports/videos")</f>
        <v>https://www.youtube.com/@chrisrdgymnasticsmusicsports/videos</v>
      </c>
      <c r="B435" t="inlineStr">
        <is>
          <t>879 videos - mens diving, gymnastics, track and field</t>
        </is>
      </c>
      <c r="C435" t="inlineStr">
        <is>
          <t>springboard diving</t>
        </is>
      </c>
      <c r="D435"/>
      <c r="E435"/>
      <c r="F435"/>
      <c r="G435"/>
      <c r="H435"/>
    </row>
    <row r="436" ht="25.5" customHeight="1">
      <c r="A436" s="2" t="str">
        <f>=HYPERLINK("https://www.youtube.com/@andyxsimon/videos", "https://www.youtube.com/@andyxsimon/videos")</f>
        <v>https://www.youtube.com/@andyxsimon/videos</v>
      </c>
      <c r="B436" t="inlineStr">
        <is>
          <t>3.2k videos, cheerleading (wide shots)</t>
        </is>
      </c>
      <c r="C436" t="inlineStr">
        <is>
          <t>cheerleading, cheering</t>
        </is>
      </c>
      <c r="D436"/>
      <c r="E436"/>
      <c r="F436"/>
      <c r="G436"/>
      <c r="H436"/>
    </row>
    <row r="437" ht="25.5" customHeight="1">
      <c r="A437" s="2" t="str">
        <f>=HYPERLINK("https://www.youtube.com/@BlackMountainHoney/videos", "https://www.youtube.com/@BlackMountainHoney/videos")</f>
        <v>https://www.youtube.com/@BlackMountainHoney/videos</v>
      </c>
      <c r="B437" t="inlineStr">
        <is>
          <t>1.3k videos, bee keeping</t>
        </is>
      </c>
      <c r="C437" t="inlineStr">
        <is>
          <t>bee keeping</t>
        </is>
      </c>
      <c r="D437"/>
      <c r="E437"/>
      <c r="F437"/>
      <c r="G437"/>
      <c r="H437"/>
    </row>
    <row r="438" ht="25.5" customHeight="1">
      <c r="A438" s="2" t="str">
        <f>=HYPERLINK("https://www.youtube.com/@fighterchannel3/videos", "https://www.youtube.com/@fighterchannel3/videos")</f>
        <v>https://www.youtube.com/@fighterchannel3/videos</v>
      </c>
      <c r="B438" t="inlineStr">
        <is>
          <t>301 videos - boxing and striking</t>
        </is>
      </c>
      <c r="C438" t="inlineStr">
        <is>
          <t>boxing</t>
        </is>
      </c>
      <c r="D438"/>
      <c r="E438"/>
      <c r="F438"/>
      <c r="G438"/>
      <c r="H438"/>
    </row>
    <row r="439" ht="25.5" customHeight="1">
      <c r="A439" s="2" t="str">
        <f>=HYPERLINK("https://www.youtube.com/@toprank/videos", "https://www.youtube.com/@toprank/videos")</f>
        <v>https://www.youtube.com/@toprank/videos</v>
      </c>
      <c r="B439" t="inlineStr">
        <is>
          <t>5.4K videos - boxing (some archival stuff)</t>
        </is>
      </c>
      <c r="C439" t="inlineStr">
        <is>
          <t>boxing</t>
        </is>
      </c>
      <c r="D439"/>
      <c r="E439"/>
      <c r="F439"/>
      <c r="G439"/>
      <c r="H439"/>
    </row>
    <row r="440" ht="25.5" customHeight="1">
      <c r="A440" s="2" t="str">
        <f>=HYPERLINK("https://www.youtube.com/@boxingllegacy2301/videos", "https://www.youtube.com/@boxingllegacy2301/videos")</f>
        <v>https://www.youtube.com/@boxingllegacy2301/videos</v>
      </c>
      <c r="B440" t="inlineStr">
        <is>
          <t>124 videos - boxing</t>
        </is>
      </c>
      <c r="C440" t="inlineStr">
        <is>
          <t>boxing</t>
        </is>
      </c>
      <c r="D440"/>
      <c r="E440"/>
      <c r="F440"/>
      <c r="G440"/>
      <c r="H440"/>
    </row>
    <row r="441" ht="25.5" customHeight="1">
      <c r="A441" s="2" t="str">
        <f>=HYPERLINK("https://www.youtube.com/@JudoHighlights2015/videos", "https://www.youtube.com/@JudoHighlights2015/videos")</f>
        <v>https://www.youtube.com/@JudoHighlights2015/videos</v>
      </c>
      <c r="B441" t="inlineStr">
        <is>
          <t>759 videos - judo highlights (aggressive watermarks)</t>
        </is>
      </c>
      <c r="C441" t="inlineStr">
        <is>
          <t>judo</t>
        </is>
      </c>
      <c r="D441"/>
      <c r="E441"/>
      <c r="F441"/>
      <c r="G441"/>
      <c r="H441"/>
    </row>
    <row r="442" ht="25.5" customHeight="1">
      <c r="A442" s="2" t="str">
        <f>=HYPERLINK("https://www.youtube.com/@judofight/videos", "https://www.youtube.com/@judofight/videos")</f>
        <v>https://www.youtube.com/@judofight/videos</v>
      </c>
      <c r="B442" t="inlineStr">
        <is>
          <t>824 videos - judo and judo matches</t>
        </is>
      </c>
      <c r="C442" t="inlineStr">
        <is>
          <t>judo</t>
        </is>
      </c>
      <c r="D442"/>
      <c r="E442"/>
      <c r="F442"/>
      <c r="G442"/>
      <c r="H442"/>
    </row>
    <row r="443" ht="25.5" customHeight="1">
      <c r="A443" s="2" t="str">
        <f>=HYPERLINK("https://www.youtube.com/@Judolive11/videos", "https://www.youtube.com/@Judolive11/videos")</f>
        <v>https://www.youtube.com/@Judolive11/videos</v>
      </c>
      <c r="B443" t="inlineStr">
        <is>
          <t>90 videos - judo matches</t>
        </is>
      </c>
      <c r="C443" t="inlineStr">
        <is>
          <t>judo</t>
        </is>
      </c>
      <c r="D443"/>
      <c r="E443"/>
      <c r="F443"/>
      <c r="G443"/>
      <c r="H443"/>
    </row>
    <row r="444" ht="25.5" customHeight="1">
      <c r="A444" s="2" t="str">
        <f>=HYPERLINK("https://www.youtube.com/@Shigashi84/videos", "https://www.youtube.com/@Shigashi84/videos")</f>
        <v>https://www.youtube.com/@Shigashi84/videos</v>
      </c>
      <c r="B444" t="inlineStr">
        <is>
          <t>1K videos - judo tutorials</t>
        </is>
      </c>
      <c r="C444" t="inlineStr">
        <is>
          <t>judo</t>
        </is>
      </c>
      <c r="D444"/>
      <c r="E444"/>
      <c r="F444"/>
      <c r="G444"/>
      <c r="H444"/>
    </row>
    <row r="445" ht="25.5" customHeight="1">
      <c r="A445" s="2" t="str">
        <f>=HYPERLINK("https://www.youtube.com/@gucci/videos", "https://www.youtube.com/@gucci/videos")</f>
        <v>https://www.youtube.com/@gucci/videos</v>
      </c>
      <c r="B445" t="inlineStr">
        <is>
          <t>918 videos - gucci official channel, cinematography content</t>
        </is>
      </c>
      <c r="C445" t="inlineStr">
        <is>
          <t>fashion</t>
        </is>
      </c>
      <c r="D445"/>
      <c r="E445" t="inlineStr">
        <is>
          <t>Yes</t>
        </is>
      </c>
      <c r="F445" t="inlineStr">
        <is>
          <t>Yes</t>
        </is>
      </c>
      <c r="G445" t="inlineStr">
        <is>
          <t>Yes</t>
        </is>
      </c>
      <c r="H445" t="inlineStr">
        <is>
          <t>Yes</t>
        </is>
      </c>
    </row>
    <row r="446" ht="25.5" customHeight="1">
      <c r="A446" s="2" t="str">
        <f>=HYPERLINK("https://www.youtube.com/@LydiaJaneTomlinson/videos", "https://www.youtube.com/@LydiaJaneTomlinson/videos")</f>
        <v>https://www.youtube.com/@LydiaJaneTomlinson/videos</v>
      </c>
      <c r="B446" t="inlineStr">
        <is>
          <t>839 videos - wardrobe advice</t>
        </is>
      </c>
      <c r="C446" t="inlineStr">
        <is>
          <t>fashion</t>
        </is>
      </c>
      <c r="D446"/>
      <c r="E446" t="inlineStr">
        <is>
          <t>Yes</t>
        </is>
      </c>
      <c r="F446" t="inlineStr">
        <is>
          <t>Yes</t>
        </is>
      </c>
      <c r="G446" t="inlineStr">
        <is>
          <t>Yes</t>
        </is>
      </c>
      <c r="H446" t="inlineStr">
        <is>
          <t>No</t>
        </is>
      </c>
    </row>
    <row r="447" ht="25.5" customHeight="1">
      <c r="A447" s="2" t="str">
        <f>=HYPERLINK("https://www.youtube.com/@aasian/videos", "https://www.youtube.com/@aasian/videos")</f>
        <v>https://www.youtube.com/@aasian/videos</v>
      </c>
      <c r="B447" t="inlineStr">
        <is>
          <t>461 video - fashion vblog, outfits</t>
        </is>
      </c>
      <c r="C447" t="inlineStr">
        <is>
          <t>fashion</t>
        </is>
      </c>
      <c r="D447"/>
      <c r="E447" t="inlineStr">
        <is>
          <t>Yes</t>
        </is>
      </c>
      <c r="F447" t="inlineStr">
        <is>
          <t>Yes</t>
        </is>
      </c>
      <c r="G447" t="inlineStr">
        <is>
          <t>Yes</t>
        </is>
      </c>
      <c r="H447" t="inlineStr">
        <is>
          <t>No</t>
        </is>
      </c>
    </row>
    <row r="448" ht="25.5" customHeight="1">
      <c r="A448" s="2" t="str">
        <f>=HYPERLINK("https://www.youtube.com/@LainiOzark/videos", "https://www.youtube.com/@LainiOzark/videos")</f>
        <v>https://www.youtube.com/@LainiOzark/videos</v>
      </c>
      <c r="B448" t="inlineStr">
        <is>
          <t>439 videos - fashion trends</t>
        </is>
      </c>
      <c r="C448" t="inlineStr">
        <is>
          <t>fashion</t>
        </is>
      </c>
      <c r="D448"/>
      <c r="E448" t="inlineStr">
        <is>
          <t>Yes</t>
        </is>
      </c>
      <c r="F448" t="inlineStr">
        <is>
          <t>No</t>
        </is>
      </c>
      <c r="G448" t="inlineStr">
        <is>
          <t>Yes</t>
        </is>
      </c>
      <c r="H448" t="inlineStr">
        <is>
          <t>No</t>
        </is>
      </c>
    </row>
    <row r="449" ht="25.5" customHeight="1">
      <c r="A449" s="2" t="str">
        <f>=HYPERLINK("https://www.youtube.com/@devmooreurl/videos", "https://www.youtube.com/@devmooreurl/videos")</f>
        <v>https://www.youtube.com/@devmooreurl/videos</v>
      </c>
      <c r="B449" t="inlineStr">
        <is>
          <t>172 videos - street style</t>
        </is>
      </c>
      <c r="C449" t="inlineStr">
        <is>
          <t>fashion</t>
        </is>
      </c>
      <c r="D449"/>
      <c r="E449" t="inlineStr">
        <is>
          <t>Yes</t>
        </is>
      </c>
      <c r="F449" t="inlineStr">
        <is>
          <t>Yes</t>
        </is>
      </c>
      <c r="G449" t="inlineStr">
        <is>
          <t>No</t>
        </is>
      </c>
      <c r="H449" t="inlineStr">
        <is>
          <t>Yes</t>
        </is>
      </c>
    </row>
    <row r="450" ht="25.5" customHeight="1">
      <c r="A450" s="2" t="str">
        <f>=HYPERLINK("https://www.youtube.com/@Vogue/videos", "https://www.youtube.com/@Vogue/videos")</f>
        <v>https://www.youtube.com/@Vogue/videos</v>
      </c>
      <c r="B450" t="inlineStr">
        <is>
          <t>3.4K videos - interviews, runway shows, vlogs</t>
        </is>
      </c>
      <c r="C450" t="inlineStr">
        <is>
          <t>fashion</t>
        </is>
      </c>
      <c r="D450"/>
      <c r="E450" t="inlineStr">
        <is>
          <t>Yes</t>
        </is>
      </c>
      <c r="F450" t="inlineStr">
        <is>
          <t>Yes</t>
        </is>
      </c>
      <c r="G450" t="inlineStr">
        <is>
          <t>Yes</t>
        </is>
      </c>
      <c r="H450" t="inlineStr">
        <is>
          <t>Yes</t>
        </is>
      </c>
    </row>
    <row r="451" ht="25.5" customHeight="1">
      <c r="A451" s="2" t="str">
        <f>=HYPERLINK("https://www.youtube.com/@gocleanco/videos", "https://www.youtube.com/@gocleanco/videos")</f>
        <v>https://www.youtube.com/@gocleanco/videos</v>
      </c>
      <c r="B451" t="inlineStr">
        <is>
          <t>114 videos, cleaning</t>
        </is>
      </c>
      <c r="C451" t="inlineStr">
        <is>
          <t>cleaning floor, cleaning toilet, cleaning windows</t>
        </is>
      </c>
      <c r="D451"/>
      <c r="E451"/>
      <c r="F451"/>
      <c r="G451"/>
      <c r="H451"/>
    </row>
    <row r="452" ht="25.5" customHeight="1">
      <c r="A452" s="2" t="str">
        <f>=HYPERLINK("https://www.youtube.com/@cashco.7955/videos", "https://www.youtube.com/@cashco.7955/videos")</f>
        <v>https://www.youtube.com/@cashco.7955/videos</v>
      </c>
      <c r="B452" t="inlineStr">
        <is>
          <t>16 videos, counting money</t>
        </is>
      </c>
      <c r="C452" t="inlineStr">
        <is>
          <t>counting money</t>
        </is>
      </c>
      <c r="D452"/>
      <c r="E452"/>
      <c r="F452"/>
      <c r="G452"/>
      <c r="H452"/>
    </row>
    <row r="453" ht="25.5" customHeight="1">
      <c r="A453" s="2" t="str">
        <f>=HYPERLINK("https://www.youtube.com/@TheSalonLife/videos", "https://www.youtube.com/@TheSalonLife/videos")</f>
        <v>https://www.youtube.com/@TheSalonLife/videos</v>
      </c>
      <c r="B453" t="inlineStr">
        <is>
          <t>1k videos, manicure, nails</t>
        </is>
      </c>
      <c r="C453" t="inlineStr">
        <is>
          <t>manicure</t>
        </is>
      </c>
      <c r="D453"/>
      <c r="E453"/>
      <c r="F453"/>
      <c r="G453"/>
      <c r="H453"/>
    </row>
    <row r="454" ht="25.5" customHeight="1">
      <c r="A454" s="2" t="str">
        <f>=HYPERLINK("https://www.youtube.com/@YouGoPro/videos", "https://www.youtube.com/@YouGoPro/videos")</f>
        <v>https://www.youtube.com/@YouGoPro/videos</v>
      </c>
      <c r="B454" t="inlineStr">
        <is>
          <t>1.3K videos, baseball instruction, pitching, batting tips</t>
        </is>
      </c>
      <c r="C454" t="inlineStr">
        <is>
          <t>catching or throwing baseball</t>
        </is>
      </c>
      <c r="D454"/>
      <c r="E454"/>
      <c r="F454"/>
      <c r="G454"/>
      <c r="H454"/>
    </row>
    <row r="455" ht="25.5" customHeight="1">
      <c r="A455" s="2" t="str">
        <f>=HYPERLINK("https://www.youtube.com/@AntonelliBaseball/videos", "https://www.youtube.com/@AntonelliBaseball/videos")</f>
        <v>https://www.youtube.com/@AntonelliBaseball/videos</v>
      </c>
      <c r="B455" t="inlineStr">
        <is>
          <t>3k videos, baseball coaching, baseball tips</t>
        </is>
      </c>
      <c r="C455" t="inlineStr">
        <is>
          <t>catching or throwing baseball</t>
        </is>
      </c>
      <c r="D455"/>
      <c r="E455"/>
      <c r="F455"/>
      <c r="G455"/>
      <c r="H455"/>
    </row>
    <row r="456" ht="25.5" customHeight="1">
      <c r="A456" s="2" t="str">
        <f>=HYPERLINK("https://www.youtube.com/@12kgpTennis/videos", "https://www.youtube.com/@12kgpTennis/videos")</f>
        <v>https://www.youtube.com/@12kgpTennis/videos</v>
      </c>
      <c r="B456" t="inlineStr">
        <is>
          <t>379 videos, tennis, practice, matches</t>
        </is>
      </c>
      <c r="C456" t="inlineStr">
        <is>
          <t>tennis, unedited tennis</t>
        </is>
      </c>
      <c r="D456"/>
      <c r="E456"/>
      <c r="F456" t="inlineStr">
        <is>
          <t>No</t>
        </is>
      </c>
      <c r="G456" t="inlineStr">
        <is>
          <t>No</t>
        </is>
      </c>
      <c r="H456" t="inlineStr">
        <is>
          <t>Yes</t>
        </is>
      </c>
    </row>
    <row r="457" ht="25.5" customHeight="1">
      <c r="A457" s="2" t="str">
        <f>=HYPERLINK("https://www.youtube.com/@SlowMoTennis/videos", "https://www.youtube.com/@SlowMoTennis/videos")</f>
        <v>https://www.youtube.com/@SlowMoTennis/videos</v>
      </c>
      <c r="B457" t="inlineStr">
        <is>
          <t>257 videos, tennis</t>
        </is>
      </c>
      <c r="C457" t="inlineStr">
        <is>
          <t>tennis practice, tennis match</t>
        </is>
      </c>
      <c r="D457"/>
      <c r="E457" t="inlineStr">
        <is>
          <t>Yes</t>
        </is>
      </c>
      <c r="F457" t="inlineStr">
        <is>
          <t>Yes</t>
        </is>
      </c>
      <c r="G457" t="inlineStr">
        <is>
          <t>Yes</t>
        </is>
      </c>
      <c r="H457" t="inlineStr">
        <is>
          <t>Yes</t>
        </is>
      </c>
    </row>
    <row r="458" ht="25.5" customHeight="1">
      <c r="A458" s="2" t="str">
        <f>=HYPERLINK("https://www.youtube.com/@zenracquets/videos", "https://www.youtube.com/@zenracquets/videos")</f>
        <v>https://www.youtube.com/@zenracquets/videos</v>
      </c>
      <c r="B458" t="inlineStr">
        <is>
          <t>51 videos, tennis, tennis slow-mo</t>
        </is>
      </c>
      <c r="C458" t="inlineStr">
        <is>
          <t>tennis practice, tennis match</t>
        </is>
      </c>
      <c r="D458"/>
      <c r="E458" t="inlineStr">
        <is>
          <t>No</t>
        </is>
      </c>
      <c r="F458" t="inlineStr">
        <is>
          <t>No</t>
        </is>
      </c>
      <c r="G458" t="inlineStr">
        <is>
          <t>No</t>
        </is>
      </c>
      <c r="H458" t="inlineStr">
        <is>
          <t>No</t>
        </is>
      </c>
    </row>
    <row r="459" ht="25.5" customHeight="1">
      <c r="A459" s="2" t="str">
        <f>=HYPERLINK("https://www.youtube.com/@Lostranquility/videos", "https://www.youtube.com/@Lostranquility/videos")</f>
        <v>https://www.youtube.com/@Lostranquility/videos</v>
      </c>
      <c r="B459" t="inlineStr">
        <is>
          <t>41 videos, sunrise, nature, relaxing landscapes</t>
        </is>
      </c>
      <c r="C459" t="inlineStr">
        <is>
          <t>sunrise, evening</t>
        </is>
      </c>
      <c r="D459"/>
      <c r="E459"/>
      <c r="F459"/>
      <c r="G459"/>
      <c r="H459"/>
    </row>
    <row r="460" ht="25.5" customHeight="1">
      <c r="A460" s="2" t="str">
        <f>=HYPERLINK("https://www.youtube.com/@TEDEd/videos", "https://www.youtube.com/@TEDEd/videos")</f>
        <v>https://www.youtube.com/@TEDEd/videos</v>
      </c>
      <c r="B460" t="inlineStr">
        <is>
          <t>2.1k videos, educational, creative, cartoon</t>
        </is>
      </c>
      <c r="C460" t="inlineStr">
        <is>
          <t>ted ed</t>
        </is>
      </c>
      <c r="D460"/>
      <c r="E460" t="inlineStr">
        <is>
          <t>Yes</t>
        </is>
      </c>
      <c r="F460" t="inlineStr">
        <is>
          <t>No</t>
        </is>
      </c>
      <c r="G460" t="inlineStr">
        <is>
          <t>Yes</t>
        </is>
      </c>
      <c r="H460" t="inlineStr">
        <is>
          <t>Yes</t>
        </is>
      </c>
    </row>
    <row r="461" ht="25.5" customHeight="1">
      <c r="A461" s="2" t="str">
        <f>=HYPERLINK("https://www.youtube.com/@FlatbushCats/videos", "https://www.youtube.com/@FlatbushCats/videos")</f>
        <v>https://www.youtube.com/@FlatbushCats/videos</v>
      </c>
      <c r="B461" t="inlineStr">
        <is>
          <t>168 videos, cats</t>
        </is>
      </c>
      <c r="C461" t="inlineStr">
        <is>
          <t>cats</t>
        </is>
      </c>
      <c r="D461"/>
      <c r="E461"/>
      <c r="F461"/>
      <c r="G461"/>
      <c r="H461"/>
    </row>
    <row r="462" ht="25.5" customHeight="1">
      <c r="A462" s="2" t="str">
        <f>=HYPERLINK("https://www.youtube.com/@DiscoverTheHorse/videos", "https://www.youtube.com/@DiscoverTheHorse/videos")</f>
        <v>https://www.youtube.com/@DiscoverTheHorse/videos</v>
      </c>
      <c r="B462" t="inlineStr">
        <is>
          <t>423 videos, horses</t>
        </is>
      </c>
      <c r="C462" t="inlineStr">
        <is>
          <t>horses, riding_or_walking_with_horse</t>
        </is>
      </c>
      <c r="D462"/>
      <c r="E462"/>
      <c r="F462"/>
      <c r="G462"/>
      <c r="H462"/>
    </row>
    <row r="463" ht="25.5" customHeight="1">
      <c r="A463" s="2" t="str">
        <f>=HYPERLINK("https://www.youtube.com/@tech___zone/videos", "https://www.youtube.com/@tech___zone/videos")</f>
        <v>https://www.youtube.com/@tech___zone/videos</v>
      </c>
      <c r="B463" t="inlineStr">
        <is>
          <t>923 videos, science</t>
        </is>
      </c>
      <c r="C463" t="inlineStr">
        <is>
          <t>science and technology</t>
        </is>
      </c>
      <c r="D463"/>
      <c r="E463"/>
      <c r="F463"/>
      <c r="G463"/>
      <c r="H463"/>
    </row>
    <row r="464" ht="25.5" customHeight="1">
      <c r="A464" s="2" t="str">
        <f>=HYPERLINK("https://www.youtube.com/@innovativetechs3044", "https://www.youtube.com/@innovativetechs3044")</f>
        <v>https://www.youtube.com/@innovativetechs3044</v>
      </c>
      <c r="B464" t="inlineStr">
        <is>
          <t>420 videos, science tech</t>
        </is>
      </c>
      <c r="C464" t="inlineStr">
        <is>
          <t>science and technology</t>
        </is>
      </c>
      <c r="D464"/>
      <c r="E464"/>
      <c r="F464"/>
      <c r="G464"/>
      <c r="H464"/>
    </row>
    <row r="465" ht="25.5" customHeight="1">
      <c r="A465" s="2" t="str">
        <f>=HYPERLINK("https://www.youtube.com/@KitesurfingOfficial/videos", "https://www.youtube.com/@KitesurfingOfficial/videos")</f>
        <v>https://www.youtube.com/@KitesurfingOfficial/videos</v>
      </c>
      <c r="B465" t="inlineStr">
        <is>
          <t>719 videos, kitesurfing</t>
        </is>
      </c>
      <c r="C465" t="inlineStr">
        <is>
          <t>kitesurfing</t>
        </is>
      </c>
      <c r="D465"/>
      <c r="E465"/>
      <c r="F465"/>
      <c r="G465"/>
      <c r="H465"/>
    </row>
    <row r="466" ht="25.5" customHeight="1">
      <c r="A466" s="2" t="str">
        <f>=HYPERLINK("https://www.youtube.com/@CareerOneStop", "https://www.youtube.com/@CareerOneStop")</f>
        <v>https://www.youtube.com/@CareerOneStop</v>
      </c>
      <c r="B466" t="inlineStr">
        <is>
          <t>1.2k videos, career</t>
        </is>
      </c>
      <c r="C466" t="inlineStr">
        <is>
          <t>science and technology</t>
        </is>
      </c>
      <c r="D466"/>
      <c r="E466"/>
      <c r="F466"/>
      <c r="G466"/>
      <c r="H466"/>
    </row>
    <row r="467" ht="25.5" customHeight="1">
      <c r="A467" s="2" t="str">
        <f>=HYPERLINK("https://www.youtube.com/@RJKnits/videos", "https://www.youtube.com/@RJKnits/videos")</f>
        <v>https://www.youtube.com/@RJKnits/videos</v>
      </c>
      <c r="B467" t="inlineStr">
        <is>
          <t>91 videos, knitting</t>
        </is>
      </c>
      <c r="C467" t="inlineStr">
        <is>
          <t>knitting</t>
        </is>
      </c>
      <c r="D467"/>
      <c r="E467"/>
      <c r="F467"/>
      <c r="G467"/>
      <c r="H467"/>
    </row>
    <row r="468" ht="25.5" customHeight="1">
      <c r="A468" s="2" t="str">
        <f>=HYPERLINK("https://www.youtube.com/@MakeSushi1/videos", "https://www.youtube.com/@MakeSushi1/videos")</f>
        <v>https://www.youtube.com/@MakeSushi1/videos</v>
      </c>
      <c r="B468" t="inlineStr">
        <is>
          <t>292 videos, making sushi, cooking</t>
        </is>
      </c>
      <c r="C468" t="inlineStr">
        <is>
          <t>making sushi</t>
        </is>
      </c>
      <c r="D468"/>
      <c r="E468"/>
      <c r="F468"/>
      <c r="G468"/>
      <c r="H468"/>
    </row>
    <row r="469" ht="25.5" customHeight="1">
      <c r="A469" s="2" t="str">
        <f>=HYPERLINK("https://www.youtube.com/@maverickssurfawards3035/videos", "https://www.youtube.com/@maverickssurfawards3035/videos")</f>
        <v>https://www.youtube.com/@maverickssurfawards3035/videos</v>
      </c>
      <c r="B469" t="inlineStr">
        <is>
          <t>134 videos, surfing, big wave surfing</t>
        </is>
      </c>
      <c r="C469" t="inlineStr">
        <is>
          <t>surfing water</t>
        </is>
      </c>
      <c r="D469"/>
      <c r="E469"/>
      <c r="F469"/>
      <c r="G469"/>
      <c r="H469"/>
    </row>
    <row r="470" ht="25.5" customHeight="1">
      <c r="A470" s="2" t="str">
        <f>=HYPERLINK("https://www.youtube.com/@SlowWaves/videos", "https://www.youtube.com/@SlowWaves/videos")</f>
        <v>https://www.youtube.com/@SlowWaves/videos</v>
      </c>
      <c r="B470" t="inlineStr">
        <is>
          <t>67 videos, surfing</t>
        </is>
      </c>
      <c r="C470" t="inlineStr">
        <is>
          <t>surfing water</t>
        </is>
      </c>
      <c r="D470"/>
      <c r="E470"/>
      <c r="F470"/>
      <c r="G470"/>
      <c r="H470"/>
    </row>
    <row r="471" ht="25.5" customHeight="1">
      <c r="A471" s="2" t="str">
        <f>=HYPERLINK("https://www.youtube.com/@BlippiToys", "https://www.youtube.com/@BlippiToys")</f>
        <v>https://www.youtube.com/@BlippiToys</v>
      </c>
      <c r="B471" t="inlineStr">
        <is>
          <t>757 videos, toys, animation</t>
        </is>
      </c>
      <c r="C471" t="inlineStr">
        <is>
          <t>education</t>
        </is>
      </c>
      <c r="D471"/>
      <c r="E471"/>
      <c r="F471"/>
      <c r="G471"/>
      <c r="H471"/>
    </row>
    <row r="472" ht="25.5" customHeight="1">
      <c r="A472" s="2" t="str">
        <f>=HYPERLINK("https://www.youtube.com/@travpedia", "https://www.youtube.com/@travpedia")</f>
        <v>https://www.youtube.com/@travpedia</v>
      </c>
      <c r="B472" t="inlineStr">
        <is>
          <t>48 videos, travel, landmarks</t>
        </is>
      </c>
      <c r="C472" t="inlineStr">
        <is>
          <t>education</t>
        </is>
      </c>
      <c r="D472"/>
      <c r="E472"/>
      <c r="F472"/>
      <c r="G472"/>
      <c r="H472"/>
    </row>
    <row r="473" ht="25.5" customHeight="1">
      <c r="A473" s="2" t="str">
        <f>=HYPERLINK("https://www.youtube.com/@TextileIndie/videos", "https://www.youtube.com/@TextileIndie/videos")</f>
        <v>https://www.youtube.com/@TextileIndie/videos</v>
      </c>
      <c r="B473" t="inlineStr">
        <is>
          <t>216 videos, basket weaving, knitting, textile arts</t>
        </is>
      </c>
      <c r="C473" t="inlineStr">
        <is>
          <t>basket weaving, knitting, weaving fabric, weaving, wicker weaving</t>
        </is>
      </c>
      <c r="D473"/>
      <c r="E473"/>
      <c r="F473"/>
      <c r="G473"/>
      <c r="H473"/>
    </row>
    <row r="474" ht="25.5" customHeight="1">
      <c r="A474" s="2" t="str">
        <f>=HYPERLINK("https://www.youtube.com/@StarboardWindsurfing/videos", "https://www.youtube.com/@StarboardWindsurfing/videos")</f>
        <v>https://www.youtube.com/@StarboardWindsurfing/videos</v>
      </c>
      <c r="B474" t="inlineStr">
        <is>
          <t>479 videos, windsurfing</t>
        </is>
      </c>
      <c r="C474" t="inlineStr">
        <is>
          <t>windsurfing</t>
        </is>
      </c>
      <c r="D474"/>
      <c r="E474"/>
      <c r="F474"/>
      <c r="G474"/>
      <c r="H474"/>
    </row>
    <row r="475" ht="25.5" customHeight="1">
      <c r="A475" s="2" t="str">
        <f>=HYPERLINK("https://www.youtube.com/@WindsurfingTV/videos", "https://www.youtube.com/@WindsurfingTV/videos")</f>
        <v>https://www.youtube.com/@WindsurfingTV/videos</v>
      </c>
      <c r="B475" t="inlineStr">
        <is>
          <t>851 videos, windsurfing</t>
        </is>
      </c>
      <c r="C475" t="inlineStr">
        <is>
          <t>windsurfing</t>
        </is>
      </c>
      <c r="D475"/>
      <c r="E475"/>
      <c r="F475"/>
      <c r="G475"/>
      <c r="H475"/>
    </row>
    <row r="476" ht="25.5" customHeight="1">
      <c r="A476" s="2" t="str">
        <f>=HYPERLINK("https://www.youtube.com/@tnawrestling/videos", "https://www.youtube.com/@tnawrestling/videos")</f>
        <v>https://www.youtube.com/@tnawrestling/videos</v>
      </c>
      <c r="B476" t="inlineStr">
        <is>
          <t>4.1k videos, wrestling</t>
        </is>
      </c>
      <c r="C476" t="inlineStr">
        <is>
          <t>wrestling</t>
        </is>
      </c>
      <c r="D476"/>
      <c r="E476"/>
      <c r="F476"/>
      <c r="G476"/>
      <c r="H476"/>
    </row>
    <row r="477" ht="25.5" customHeight="1">
      <c r="A477" s="2" t="str">
        <f>=HYPERLINK("https://www.youtube.com/@CoComelon/videos", "https://www.youtube.com/@CoComelon/videos")</f>
        <v>https://www.youtube.com/@CoComelon/videos</v>
      </c>
      <c r="B477" t="inlineStr">
        <is>
          <t>1k videos, cartoon, 3D</t>
        </is>
      </c>
      <c r="C477" t="inlineStr">
        <is>
          <t>education</t>
        </is>
      </c>
      <c r="D477"/>
      <c r="E477"/>
      <c r="F477"/>
      <c r="G477"/>
      <c r="H477"/>
    </row>
    <row r="478" ht="25.5" customHeight="1">
      <c r="A478" s="2" t="str">
        <f>=HYPERLINK("https://www.youtube.com/@WWE/videos", "https://www.youtube.com/@WWE/videos")</f>
        <v>https://www.youtube.com/@WWE/videos</v>
      </c>
      <c r="B478" t="inlineStr">
        <is>
          <t>74k videos, wrestling</t>
        </is>
      </c>
      <c r="C478" t="inlineStr">
        <is>
          <t>wrestling, drop_kicking</t>
        </is>
      </c>
      <c r="D478"/>
      <c r="E478"/>
      <c r="F478"/>
      <c r="G478"/>
      <c r="H478"/>
    </row>
    <row r="479" ht="25.5" customHeight="1">
      <c r="A479" s="2" t="str">
        <f>=HYPERLINK("https://www.youtube.com/@vicfirthmarching/videos", "https://www.youtube.com/@vicfirthmarching/videos")</f>
        <v>https://www.youtube.com/@vicfirthmarching/videos</v>
      </c>
      <c r="B479" t="inlineStr">
        <is>
          <t>516 videos, marching percussion, drumlines</t>
        </is>
      </c>
      <c r="C479" t="inlineStr">
        <is>
          <t>marching percussion, playing drums, drum corps</t>
        </is>
      </c>
      <c r="D479"/>
      <c r="E479"/>
      <c r="F479"/>
      <c r="G479"/>
      <c r="H479"/>
    </row>
    <row r="480" ht="25.5" customHeight="1">
      <c r="A480" s="2" t="str">
        <f>=HYPERLINK("https://www.youtube.com/@trailerspot4k", "https://www.youtube.com/@trailerspot4k")</f>
        <v>https://www.youtube.com/@trailerspot4k</v>
      </c>
      <c r="B480" t="inlineStr">
        <is>
          <t>896 videos, trailers, movies</t>
        </is>
      </c>
      <c r="C480" t="inlineStr">
        <is>
          <t>movies</t>
        </is>
      </c>
      <c r="D480"/>
      <c r="E480"/>
      <c r="F480"/>
      <c r="G480"/>
      <c r="H480"/>
    </row>
    <row r="481" ht="25.5" customHeight="1">
      <c r="A481" s="2" t="str">
        <f>=HYPERLINK("https://www.youtube.com/@filmspotofficial", "https://www.youtube.com/@filmspotofficial")</f>
        <v>https://www.youtube.com/@filmspotofficial</v>
      </c>
      <c r="B481" t="inlineStr">
        <is>
          <t>3.7k videos, trailers, movies</t>
        </is>
      </c>
      <c r="C481" t="inlineStr">
        <is>
          <t>movies</t>
        </is>
      </c>
      <c r="D481"/>
      <c r="E481"/>
      <c r="F481"/>
      <c r="G481"/>
      <c r="H481"/>
    </row>
    <row r="482" ht="25.5" customHeight="1">
      <c r="A482" s="2" t="str">
        <f>=HYPERLINK("https://www.youtube.com/@marchingmusicde/videos", "https://www.youtube.com/@marchingmusicde/videos")</f>
        <v>https://www.youtube.com/@marchingmusicde/videos</v>
      </c>
      <c r="B482" t="inlineStr">
        <is>
          <t>108 videos, drumming</t>
        </is>
      </c>
      <c r="C482" t="inlineStr">
        <is>
          <t>marching percussion, playing drums, drum corps</t>
        </is>
      </c>
      <c r="D482"/>
      <c r="E482"/>
      <c r="F482"/>
      <c r="G482"/>
      <c r="H482"/>
    </row>
    <row r="483" ht="25.5" customHeight="1">
      <c r="A483" s="2" t="str">
        <f>=HYPERLINK("https://www.youtube.com/@ElEsteparioSiberiano/videos", "https://www.youtube.com/@ElEsteparioSiberiano/videos")</f>
        <v>https://www.youtube.com/@ElEsteparioSiberiano/videos</v>
      </c>
      <c r="B483" t="inlineStr">
        <is>
          <t>691 videos, drumming</t>
        </is>
      </c>
      <c r="C483" t="inlineStr">
        <is>
          <t>playing drums</t>
        </is>
      </c>
      <c r="D483"/>
      <c r="E483"/>
      <c r="F483"/>
      <c r="G483"/>
      <c r="H483"/>
    </row>
    <row r="484" ht="25.5" customHeight="1">
      <c r="A484" s="2" t="str">
        <f>=HYPERLINK("https://www.youtube.com/@Negative4Productions/videos", "https://www.youtube.com/@Negative4Productions/videos")</f>
        <v>https://www.youtube.com/@Negative4Productions/videos</v>
      </c>
      <c r="B484" t="inlineStr">
        <is>
          <t>280 videos, base jumping</t>
        </is>
      </c>
      <c r="C484" t="inlineStr">
        <is>
          <t>base jumping</t>
        </is>
      </c>
      <c r="D484"/>
      <c r="E484"/>
      <c r="F484"/>
      <c r="G484"/>
      <c r="H484"/>
    </row>
    <row r="485" ht="25.5" customHeight="1">
      <c r="A485" s="2" t="str">
        <f>=HYPERLINK("https://www.youtube.com/@TheKeyofAwesome", "https://www.youtube.com/@TheKeyofAwesome")</f>
        <v>https://www.youtube.com/@TheKeyofAwesome</v>
      </c>
      <c r="B485" t="inlineStr">
        <is>
          <t>1K videos, entertainment</t>
        </is>
      </c>
      <c r="C485" t="inlineStr">
        <is>
          <t>entertainment</t>
        </is>
      </c>
      <c r="D485"/>
      <c r="E485"/>
      <c r="F485"/>
      <c r="G485"/>
      <c r="H485"/>
    </row>
    <row r="486" ht="25.5" customHeight="1">
      <c r="A486" s="2" t="str">
        <f>=HYPERLINK("https://www.youtube.com/@PAWPatrolOfficial", "https://www.youtube.com/@PAWPatrolOfficial")</f>
        <v>https://www.youtube.com/@PAWPatrolOfficial</v>
      </c>
      <c r="B486" t="inlineStr">
        <is>
          <t>2.5k videos, animated</t>
        </is>
      </c>
      <c r="C486" t="inlineStr">
        <is>
          <t>entertainment, animation (various)</t>
        </is>
      </c>
      <c r="D486"/>
      <c r="E486"/>
      <c r="F486"/>
      <c r="G486"/>
      <c r="H486"/>
    </row>
    <row r="487" ht="25.5" customHeight="1">
      <c r="A487" s="2" t="str">
        <f>=HYPERLINK("https://www.youtube.com/@Pinkfong/videos", "https://www.youtube.com/@Pinkfong/videos")</f>
        <v>https://www.youtube.com/@Pinkfong/videos</v>
      </c>
      <c r="B487" t="inlineStr">
        <is>
          <t>3.1k videos, animated</t>
        </is>
      </c>
      <c r="C487" t="inlineStr">
        <is>
          <t>entertainment</t>
        </is>
      </c>
      <c r="D487"/>
      <c r="E487"/>
      <c r="F487"/>
      <c r="G487"/>
      <c r="H487"/>
    </row>
    <row r="488" ht="25.5" customHeight="1">
      <c r="A488" s="2" t="str">
        <f>=HYPERLINK("https://www.youtube.com/@BabyShark", "https://www.youtube.com/@BabyShark")</f>
        <v>https://www.youtube.com/@BabyShark</v>
      </c>
      <c r="B488" t="inlineStr">
        <is>
          <t>1.5k videos, animated</t>
        </is>
      </c>
      <c r="C488" t="inlineStr">
        <is>
          <t>entertainment</t>
        </is>
      </c>
      <c r="D488"/>
      <c r="E488"/>
      <c r="F488"/>
      <c r="G488"/>
      <c r="H488"/>
    </row>
    <row r="489" ht="25.5" customHeight="1">
      <c r="A489" s="2" t="str">
        <f>=HYPERLINK("https://www.youtube.com/@baseinspiredtravels/videos", "https://www.youtube.com/@baseinspiredtravels/videos")</f>
        <v>https://www.youtube.com/@baseinspiredtravels/videos</v>
      </c>
      <c r="B489" t="inlineStr">
        <is>
          <t>85 videos, base jumping</t>
        </is>
      </c>
      <c r="C489" t="inlineStr">
        <is>
          <t>base jumping</t>
        </is>
      </c>
      <c r="D489"/>
      <c r="E489"/>
      <c r="F489"/>
      <c r="G489"/>
      <c r="H489"/>
    </row>
    <row r="490" ht="25.5" customHeight="1">
      <c r="A490" s="2" t="str">
        <f>=HYPERLINK("https://www.youtube.com/@JoshNeuman/videos", "https://www.youtube.com/@JoshNeuman/videos")</f>
        <v>https://www.youtube.com/@JoshNeuman/videos</v>
      </c>
      <c r="B490" t="inlineStr">
        <is>
          <t>127 videos, longboarding, downhill skating</t>
        </is>
      </c>
      <c r="C490" t="inlineStr">
        <is>
          <t>longboarding, skateboarding, board sports</t>
        </is>
      </c>
      <c r="D490"/>
      <c r="E490"/>
      <c r="F490"/>
      <c r="G490"/>
      <c r="H490"/>
    </row>
    <row r="491" ht="25.5" customHeight="1">
      <c r="A491" s="2" t="str">
        <f>=HYPERLINK("https://www.youtube.com/@Bebefinn", "https://www.youtube.com/@Bebefinn")</f>
        <v>https://www.youtube.com/@Bebefinn</v>
      </c>
      <c r="B491" t="inlineStr">
        <is>
          <t>469 videos, kids</t>
        </is>
      </c>
      <c r="C491" t="inlineStr">
        <is>
          <t>entertainment</t>
        </is>
      </c>
      <c r="D491"/>
      <c r="E491"/>
      <c r="F491"/>
      <c r="G491"/>
      <c r="H491"/>
    </row>
    <row r="492" ht="25.5" customHeight="1">
      <c r="A492" s="2" t="str">
        <f>=HYPERLINK("https://www.youtube.com/@Primitiveskateboarding/videos", "https://www.youtube.com/@Primitiveskateboarding/videos")</f>
        <v>https://www.youtube.com/@Primitiveskateboarding/videos</v>
      </c>
      <c r="B492" t="inlineStr">
        <is>
          <t>302 videos, skateboarding</t>
        </is>
      </c>
      <c r="C492" t="inlineStr">
        <is>
          <t>skateboarding, freeboarding, board sports</t>
        </is>
      </c>
      <c r="D492"/>
      <c r="E492"/>
      <c r="F492"/>
      <c r="G492"/>
      <c r="H492"/>
    </row>
    <row r="493" ht="25.5" customHeight="1">
      <c r="A493" s="2" t="str">
        <f>=HYPERLINK("https://www.youtube.com/@HBO", "https://www.youtube.com/@HBO")</f>
        <v>https://www.youtube.com/@HBO</v>
      </c>
      <c r="B493" t="inlineStr">
        <is>
          <t>9.5k videos</t>
        </is>
      </c>
      <c r="C493" t="inlineStr">
        <is>
          <t>entertainment</t>
        </is>
      </c>
      <c r="D493"/>
      <c r="E493"/>
      <c r="F493"/>
      <c r="G493"/>
      <c r="H493"/>
    </row>
    <row r="494" ht="25.5" customHeight="1">
      <c r="A494" s="2" t="str">
        <f>=HYPERLINK("https://www.youtube.com/@abitibisleddogs/videos", "https://www.youtube.com/@abitibisleddogs/videos")</f>
        <v>https://www.youtube.com/@abitibisleddogs/videos</v>
      </c>
      <c r="B494" t="inlineStr">
        <is>
          <t>94 videos, dog sledding</t>
        </is>
      </c>
      <c r="C494" t="inlineStr">
        <is>
          <t>sled dog racing</t>
        </is>
      </c>
      <c r="D494"/>
      <c r="E494"/>
      <c r="F494"/>
      <c r="G494"/>
      <c r="H494"/>
    </row>
    <row r="495" ht="25.5" customHeight="1">
      <c r="A495" s="2" t="str">
        <f>=HYPERLINK("https://www.youtube.com/@KaleCaseyLive/videos", "https://www.youtube.com/@KaleCaseyLive/videos")</f>
        <v>https://www.youtube.com/@KaleCaseyLive/videos</v>
      </c>
      <c r="B495" t="inlineStr">
        <is>
          <t>431 videos, dog sled racing, dog sleddin</t>
        </is>
      </c>
      <c r="C495" t="inlineStr">
        <is>
          <t>sled dog racing</t>
        </is>
      </c>
      <c r="D495"/>
      <c r="E495"/>
      <c r="F495"/>
      <c r="G495"/>
      <c r="H495"/>
    </row>
    <row r="496" ht="25.5" customHeight="1">
      <c r="A496" s="2" t="str">
        <f>=HYPERLINK("https://www.youtube.com/@amjrf/videos", "https://www.youtube.com/@amjrf/videos")</f>
        <v>https://www.youtube.com/@amjrf/videos</v>
      </c>
      <c r="B496" t="inlineStr">
        <is>
          <t>147 videos, jump rope, competitive jump rope</t>
        </is>
      </c>
      <c r="C496" t="inlineStr">
        <is>
          <t>skipping rope, jump rope</t>
        </is>
      </c>
      <c r="D496"/>
      <c r="E496"/>
      <c r="F496"/>
      <c r="G496"/>
      <c r="H496"/>
    </row>
    <row r="497" ht="25.5" customHeight="1">
      <c r="A497" s="2" t="str">
        <f>=HYPERLINK("https://www.youtube.com/@Nickelodeon", "https://www.youtube.com/@Nickelodeon")</f>
        <v>https://www.youtube.com/@Nickelodeon</v>
      </c>
      <c r="B497" t="inlineStr">
        <is>
          <t>4.7k videos</t>
        </is>
      </c>
      <c r="C497" t="inlineStr">
        <is>
          <t>entertainment</t>
        </is>
      </c>
      <c r="D497"/>
      <c r="E497"/>
      <c r="F497"/>
      <c r="G497"/>
      <c r="H497"/>
    </row>
    <row r="498" ht="25.5" customHeight="1">
      <c r="A498" s="2" t="str">
        <f>=HYPERLINK("https://www.youtube.com/@COLORSxSTUDIOS/videos", "https://www.youtube.com/@COLORSxSTUDIOS/videos")</f>
        <v>https://www.youtube.com/@COLORSxSTUDIOS/videos</v>
      </c>
      <c r="B498" t="inlineStr">
        <is>
          <t>949 videos, music, singing</t>
        </is>
      </c>
      <c r="C498" t="inlineStr">
        <is>
          <t>singing</t>
        </is>
      </c>
      <c r="D498"/>
      <c r="E498"/>
      <c r="F498"/>
      <c r="G498"/>
      <c r="H498"/>
    </row>
    <row r="499" ht="25.5" customHeight="1">
      <c r="A499" s="2" t="str">
        <f>=HYPERLINK("https://www.youtube.com/@blogotheque/videos", "https://www.youtube.com/@blogotheque/videos")</f>
        <v>https://www.youtube.com/@blogotheque/videos</v>
      </c>
      <c r="B499" t="inlineStr">
        <is>
          <t>1.1k videos, music, singing</t>
        </is>
      </c>
      <c r="C499" t="inlineStr">
        <is>
          <t>playing guitar, strumming guitar, singing</t>
        </is>
      </c>
      <c r="D499"/>
      <c r="E499"/>
      <c r="F499"/>
      <c r="G499"/>
      <c r="H499"/>
    </row>
    <row r="500" ht="25.5" customHeight="1">
      <c r="A500" s="2" t="str">
        <f>=HYPERLINK("https://www.youtube.com/@ChuChuTV", "https://www.youtube.com/@ChuChuTV")</f>
        <v>https://www.youtube.com/@ChuChuTV</v>
      </c>
      <c r="B500" t="inlineStr">
        <is>
          <t>775 videos, animated</t>
        </is>
      </c>
      <c r="C500" t="inlineStr">
        <is>
          <t>baby waking up</t>
        </is>
      </c>
      <c r="D500"/>
      <c r="E500"/>
      <c r="F500"/>
      <c r="G500"/>
      <c r="H500"/>
    </row>
    <row r="501" ht="25.5" customHeight="1">
      <c r="A501" s="2" t="str">
        <f>=HYPERLINK("https://www.youtube.com/@KitchenAlpha", "https://www.youtube.com/@KitchenAlpha")</f>
        <v>https://www.youtube.com/@KitchenAlpha</v>
      </c>
      <c r="B501" t="inlineStr">
        <is>
          <t>97 videos, food</t>
        </is>
      </c>
      <c r="C501" t="inlineStr">
        <is>
          <t>barbequing</t>
        </is>
      </c>
      <c r="D501"/>
      <c r="E501"/>
      <c r="F501"/>
      <c r="G501"/>
      <c r="H501"/>
    </row>
    <row r="502" ht="25.5" customHeight="1">
      <c r="A502" s="2" t="str">
        <f>=HYPERLINK("https://www.youtube.com/@lagence.", "https://www.youtube.com/@lagence.")</f>
        <v>https://www.youtube.com/@lagence.</v>
      </c>
      <c r="B502" t="inlineStr">
        <is>
          <t>76 videos, fashion</t>
        </is>
      </c>
      <c r="C502" t="inlineStr">
        <is>
          <t>fashion</t>
        </is>
      </c>
      <c r="D502"/>
      <c r="E502"/>
      <c r="F502"/>
      <c r="G502"/>
      <c r="H502"/>
    </row>
    <row r="503" ht="25.5" customHeight="1">
      <c r="A503" s="2" t="str">
        <f>=HYPERLINK("https://www.youtube.com/@whatisjoedoing/videos", "https://www.youtube.com/@whatisjoedoing/videos")</f>
        <v>https://www.youtube.com/@whatisjoedoing/videos</v>
      </c>
      <c r="B503" t="inlineStr">
        <is>
          <t>163 videos, singing</t>
        </is>
      </c>
      <c r="C503" t="inlineStr">
        <is>
          <t>singing, music</t>
        </is>
      </c>
      <c r="D503"/>
      <c r="E503"/>
      <c r="F503"/>
      <c r="G503"/>
      <c r="H503"/>
    </row>
    <row r="504" ht="25.5" customHeight="1">
      <c r="A504" s="2" t="str">
        <f>=HYPERLINK("https://www.youtube.com/@rickbayless", "https://www.youtube.com/@rickbayless")</f>
        <v>https://www.youtube.com/@rickbayless</v>
      </c>
      <c r="B504" t="inlineStr">
        <is>
          <t>578 videos, food</t>
        </is>
      </c>
      <c r="C504" t="inlineStr">
        <is>
          <t>barbequing</t>
        </is>
      </c>
      <c r="D504"/>
      <c r="E504"/>
      <c r="F504"/>
      <c r="G504"/>
      <c r="H504"/>
    </row>
    <row r="505" ht="25.5" customHeight="1">
      <c r="A505" s="2" t="str">
        <f>=HYPERLINK("https://www.youtube.com/@CowboyKentRollins", "https://www.youtube.com/@CowboyKentRollins")</f>
        <v>https://www.youtube.com/@CowboyKentRollins</v>
      </c>
      <c r="B505" t="inlineStr">
        <is>
          <t>627 videos, food</t>
        </is>
      </c>
      <c r="C505" t="inlineStr">
        <is>
          <t>barbequing</t>
        </is>
      </c>
      <c r="D505"/>
      <c r="E505"/>
      <c r="F505"/>
      <c r="G505"/>
      <c r="H505"/>
    </row>
    <row r="506" ht="25.5" customHeight="1">
      <c r="A506" s="2" t="str">
        <f>=HYPERLINK("https://www.youtube.com/@howtobbqright", "https://www.youtube.com/@howtobbqright")</f>
        <v>https://www.youtube.com/@howtobbqright</v>
      </c>
      <c r="B506" t="inlineStr">
        <is>
          <t>626 videos, food</t>
        </is>
      </c>
      <c r="C506" t="inlineStr">
        <is>
          <t>barbequing</t>
        </is>
      </c>
      <c r="D506"/>
      <c r="E506"/>
      <c r="F506"/>
      <c r="G506"/>
      <c r="H506"/>
    </row>
    <row r="507" ht="25.5" customHeight="1">
      <c r="A507" s="2" t="str">
        <f>=HYPERLINK("https://www.youtube.com/@TheEducatedBarfly", "https://www.youtube.com/@TheEducatedBarfly")</f>
        <v>https://www.youtube.com/@TheEducatedBarfly</v>
      </c>
      <c r="B507" t="inlineStr">
        <is>
          <t>1.1k videos, food</t>
        </is>
      </c>
      <c r="C507" t="inlineStr">
        <is>
          <t>bartending</t>
        </is>
      </c>
      <c r="D507"/>
      <c r="E507"/>
      <c r="F507"/>
      <c r="G507"/>
      <c r="H507"/>
    </row>
    <row r="508" ht="25.5" customHeight="1">
      <c r="A508" s="2" t="str">
        <f>=HYPERLINK("https://www.youtube.com/@SETromboneSymposium/videos", "https://www.youtube.com/@SETromboneSymposium/videos")</f>
        <v>https://www.youtube.com/@SETromboneSymposium/videos</v>
      </c>
      <c r="B508" t="inlineStr">
        <is>
          <t>169 videos, trombone, music</t>
        </is>
      </c>
      <c r="C508" t="inlineStr">
        <is>
          <t>playing trombone</t>
        </is>
      </c>
      <c r="D508"/>
      <c r="E508"/>
      <c r="F508"/>
      <c r="G508"/>
      <c r="H508"/>
    </row>
    <row r="509" ht="25.5" customHeight="1">
      <c r="A509" s="2" t="str">
        <f>=HYPERLINK("https://www.youtube.com/@CharlieBerens", "https://www.youtube.com/@CharlieBerens")</f>
        <v>https://www.youtube.com/@CharlieBerens</v>
      </c>
      <c r="B509" t="inlineStr">
        <is>
          <t>755 videos, entertainment</t>
        </is>
      </c>
      <c r="C509" t="inlineStr">
        <is>
          <t>bartending</t>
        </is>
      </c>
      <c r="D509"/>
      <c r="E509"/>
      <c r="F509"/>
      <c r="G509"/>
      <c r="H509"/>
    </row>
    <row r="510" ht="25.5" customHeight="1">
      <c r="A510" s="2" t="str">
        <f>=HYPERLINK("https://www.youtube.com/@UkuleleWineTime/videos", "https://www.youtube.com/@UkuleleWineTime/videos")</f>
        <v>https://www.youtube.com/@UkuleleWineTime/videos</v>
      </c>
      <c r="B510" t="inlineStr">
        <is>
          <t>118 videos, ukulele, music</t>
        </is>
      </c>
      <c r="C510" t="inlineStr">
        <is>
          <t>playing ukulele</t>
        </is>
      </c>
      <c r="D510"/>
      <c r="E510"/>
      <c r="F510"/>
      <c r="G510"/>
      <c r="H510"/>
    </row>
    <row r="511" ht="25.5" customHeight="1">
      <c r="A511" s="2" t="str">
        <f>=HYPERLINK("https://www.youtube.com/@markeybone/videos", "https://www.youtube.com/@markeybone/videos")</f>
        <v>https://www.youtube.com/@markeybone/videos</v>
      </c>
      <c r="B511" t="inlineStr">
        <is>
          <t>47 videos, trombone, music</t>
        </is>
      </c>
      <c r="C511" t="inlineStr">
        <is>
          <t>playing trombone</t>
        </is>
      </c>
      <c r="D511"/>
      <c r="E511"/>
      <c r="F511"/>
      <c r="G511"/>
      <c r="H511"/>
    </row>
    <row r="512" ht="25.5" customHeight="1">
      <c r="A512" s="2" t="str">
        <f>=HYPERLINK("https://www.youtube.com/@JeremyEthier", "https://www.youtube.com/@JeremyEthier")</f>
        <v>https://www.youtube.com/@JeremyEthier</v>
      </c>
      <c r="B512" t="inlineStr">
        <is>
          <t>264 videos, workout</t>
        </is>
      </c>
      <c r="C512" t="inlineStr">
        <is>
          <t>bench pressing, deadlifting</t>
        </is>
      </c>
      <c r="D512"/>
      <c r="E512"/>
      <c r="F512"/>
      <c r="G512"/>
      <c r="H512"/>
    </row>
    <row r="513" ht="25.5" customHeight="1">
      <c r="A513" s="2" t="str">
        <f>=HYPERLINK("https://www.youtube.com/@nicksymmonds", "https://www.youtube.com/@nicksymmonds")</f>
        <v>https://www.youtube.com/@nicksymmonds</v>
      </c>
      <c r="B513" t="inlineStr">
        <is>
          <t>485 videos, workout</t>
        </is>
      </c>
      <c r="C513" t="inlineStr">
        <is>
          <t>bench pressing</t>
        </is>
      </c>
      <c r="D513"/>
      <c r="E513"/>
      <c r="F513"/>
      <c r="G513"/>
      <c r="H513"/>
    </row>
    <row r="514" ht="25.5" customHeight="1">
      <c r="A514" s="2" t="str">
        <f>=HYPERLINK("https://www.youtube.com/@GosportsLive/videos", "https://www.youtube.com/@GosportsLive/videos")</f>
        <v>https://www.youtube.com/@GosportsLive/videos</v>
      </c>
      <c r="B514" t="inlineStr">
        <is>
          <t>1K videos, sports</t>
        </is>
      </c>
      <c r="C514" t="inlineStr">
        <is>
          <t>playing paintball</t>
        </is>
      </c>
      <c r="D514"/>
      <c r="E514"/>
      <c r="F514"/>
      <c r="G514"/>
      <c r="H514"/>
    </row>
    <row r="515" ht="25.5" customHeight="1">
      <c r="A515" s="2" t="str">
        <f>=HYPERLINK("https://www.youtube.com/@menshealthmag", "https://www.youtube.com/@menshealthmag")</f>
        <v>https://www.youtube.com/@menshealthmag</v>
      </c>
      <c r="B515" t="inlineStr">
        <is>
          <t>1.6k vidoes, workout</t>
        </is>
      </c>
      <c r="C515" t="inlineStr">
        <is>
          <t>bench pressing, deadlifting</t>
        </is>
      </c>
      <c r="D515"/>
      <c r="E515"/>
      <c r="F515"/>
      <c r="G515"/>
      <c r="H515"/>
    </row>
    <row r="516" ht="25.5" customHeight="1">
      <c r="A516" s="2" t="str">
        <f>=HYPERLINK("https://www.youtube.com/@Ukelikethepros/videos", "https://www.youtube.com/@Ukelikethepros/videos")</f>
        <v>https://www.youtube.com/@Ukelikethepros/videos</v>
      </c>
      <c r="B516" t="inlineStr">
        <is>
          <t>1.5k videos, ukulele, music</t>
        </is>
      </c>
      <c r="C516" t="inlineStr">
        <is>
          <t>playing ukulele</t>
        </is>
      </c>
      <c r="D516"/>
      <c r="E516"/>
      <c r="F516"/>
      <c r="G516"/>
      <c r="H516"/>
    </row>
    <row r="517" ht="25.5" customHeight="1">
      <c r="A517" s="2" t="str">
        <f>=HYPERLINK("https://www.youtube.com/@2DayDance/videos", "https://www.youtube.com/@2DayDance/videos")</f>
        <v>https://www.youtube.com/@2DayDance/videos</v>
      </c>
      <c r="B517" t="inlineStr">
        <is>
          <t>194 videos, dancing, dance</t>
        </is>
      </c>
      <c r="C517" t="inlineStr">
        <is>
          <t>dance, modern dance, choreography</t>
        </is>
      </c>
      <c r="D517"/>
      <c r="E517"/>
      <c r="F517"/>
      <c r="G517"/>
      <c r="H517"/>
    </row>
    <row r="518" ht="25.5" customHeight="1">
      <c r="A518" s="2" t="str">
        <f>=HYPERLINK("https://www.youtube.com/@RobertBondara/videos", "https://www.youtube.com/@RobertBondara/videos")</f>
        <v>https://www.youtube.com/@RobertBondara/videos</v>
      </c>
      <c r="B518" t="inlineStr">
        <is>
          <t>16 videos, dancing, dance</t>
        </is>
      </c>
      <c r="C518" t="inlineStr">
        <is>
          <t>dance, modern dance, choreography</t>
        </is>
      </c>
      <c r="D518"/>
      <c r="E518"/>
      <c r="F518"/>
      <c r="G518"/>
      <c r="H518"/>
    </row>
    <row r="519" ht="25.5" customHeight="1">
      <c r="A519" s="2" t="str">
        <f>=HYPERLINK("https://www.youtube.com/@movedancestudio/videos", "https://www.youtube.com/@movedancestudio/videos")</f>
        <v>https://www.youtube.com/@movedancestudio/videos</v>
      </c>
      <c r="B519" t="inlineStr">
        <is>
          <t>4.9k videos, dancing, dance</t>
        </is>
      </c>
      <c r="C519" t="inlineStr">
        <is>
          <t>dance, modern dance, choreography</t>
        </is>
      </c>
      <c r="D519"/>
      <c r="E519"/>
      <c r="F519"/>
      <c r="G519"/>
      <c r="H519"/>
    </row>
    <row r="520" ht="25.5" customHeight="1">
      <c r="A520" s="2" t="str">
        <f>=HYPERLINK("https://www.youtube.com/@OlympicsFigureSkating/videos", "https://www.youtube.com/@OlympicsFigureSkating/videos")</f>
        <v>https://www.youtube.com/@OlympicsFigureSkating/videos</v>
      </c>
      <c r="B520" t="inlineStr">
        <is>
          <t>443 videos, figure skating</t>
        </is>
      </c>
      <c r="C520" t="inlineStr">
        <is>
          <t>figure skating</t>
        </is>
      </c>
      <c r="D520"/>
      <c r="E520"/>
      <c r="F520"/>
      <c r="G520"/>
      <c r="H520"/>
    </row>
    <row r="521" ht="25.5" customHeight="1">
      <c r="A521" s="2" t="str">
        <f>=HYPERLINK("https://www.youtube.com/@usagymnastics", "https://www.youtube.com/@usagymnastics")</f>
        <v>https://www.youtube.com/@usagymnastics</v>
      </c>
      <c r="B521" t="inlineStr">
        <is>
          <t>38K videos, gymnastics</t>
        </is>
      </c>
      <c r="C521" t="inlineStr">
        <is>
          <t>gymnastics, pommel horse, artistic gymnastics, floor (gymnastics), rings (gymnastics), balance beam</t>
        </is>
      </c>
      <c r="D521"/>
      <c r="E521"/>
      <c r="F521"/>
      <c r="G521"/>
      <c r="H521"/>
    </row>
    <row r="522" ht="25.5" customHeight="1">
      <c r="A522" s="2" t="str">
        <f>=HYPERLINK("https://www.youtube.com/@MoveWithNicole/videos", "https://www.youtube.com/@MoveWithNicole/videos")</f>
        <v>https://www.youtube.com/@MoveWithNicole/videos</v>
      </c>
      <c r="B522" t="inlineStr">
        <is>
          <t>203 videos, pilates, stretching, workout</t>
        </is>
      </c>
      <c r="C522" t="inlineStr">
        <is>
          <t>pilates</t>
        </is>
      </c>
      <c r="D522"/>
      <c r="E522"/>
      <c r="F522"/>
      <c r="G522"/>
      <c r="H522"/>
    </row>
    <row r="523" ht="25.5" customHeight="1">
      <c r="A523" s="2" t="str">
        <f>=HYPERLINK("https://www.youtube.com/@JessicaValantPilates/videos", "https://www.youtube.com/@JessicaValantPilates/videos")</f>
        <v>https://www.youtube.com/@JessicaValantPilates/videos</v>
      </c>
      <c r="B523" t="inlineStr">
        <is>
          <t>434 videos, pilates, stretching, workout</t>
        </is>
      </c>
      <c r="C523" t="inlineStr">
        <is>
          <t>pilates</t>
        </is>
      </c>
      <c r="D523"/>
      <c r="E523"/>
      <c r="F523"/>
      <c r="G523"/>
      <c r="H523"/>
    </row>
    <row r="524" ht="25.5" customHeight="1">
      <c r="A524" s="2" t="str">
        <f>=HYPERLINK("https://www.youtube.com/@Isawelly/videos", "https://www.youtube.com/@Isawelly/videos")</f>
        <v>https://www.youtube.com/@Isawelly/videos</v>
      </c>
      <c r="B524" t="inlineStr">
        <is>
          <t>217 videos, pilates, stretching, workout</t>
        </is>
      </c>
      <c r="C524" t="inlineStr">
        <is>
          <t>pilates</t>
        </is>
      </c>
      <c r="D524"/>
      <c r="E524"/>
      <c r="F524"/>
      <c r="G524"/>
      <c r="H524"/>
    </row>
    <row r="525" ht="25.5" customHeight="1">
      <c r="A525" s="2" t="str">
        <f>=HYPERLINK("https://www.youtube.com/@akshayaagnes/videos", "https://www.youtube.com/@akshayaagnes/videos")</f>
        <v>https://www.youtube.com/@akshayaagnes/videos</v>
      </c>
      <c r="B525" t="inlineStr">
        <is>
          <t>151 videos, yoga, stretching, workout</t>
        </is>
      </c>
      <c r="C525" t="inlineStr">
        <is>
          <t>yoga</t>
        </is>
      </c>
      <c r="D525"/>
      <c r="E525"/>
      <c r="F525"/>
      <c r="G525"/>
      <c r="H525"/>
    </row>
    <row r="526" ht="25.5" customHeight="1">
      <c r="A526" s="2" t="str">
        <f>=HYPERLINK("https://www.youtube.com/@crufts/videos", "https://www.youtube.com/@crufts/videos")</f>
        <v>https://www.youtube.com/@crufts/videos</v>
      </c>
      <c r="B526" t="inlineStr">
        <is>
          <t>3.2k videos, dog agility, dog competitions, dogs</t>
        </is>
      </c>
      <c r="C526" t="inlineStr">
        <is>
          <t>dog agility, dachshund racing, dog racing</t>
        </is>
      </c>
      <c r="D526"/>
      <c r="E526"/>
      <c r="F526"/>
      <c r="G526"/>
      <c r="H526"/>
    </row>
    <row r="527" ht="25.5" customHeight="1">
      <c r="A527" s="2" t="str">
        <f>=HYPERLINK("https://www.youtube.com/@MikeTytula/videos", "https://www.youtube.com/@MikeTytula/videos")</f>
        <v>https://www.youtube.com/@MikeTytula/videos</v>
      </c>
      <c r="B527" t="inlineStr">
        <is>
          <t>713 videos, reptiles, pets</t>
        </is>
      </c>
      <c r="C527" t="inlineStr">
        <is>
          <t>reptiles</t>
        </is>
      </c>
      <c r="D527"/>
      <c r="E527"/>
      <c r="F527"/>
      <c r="G527"/>
      <c r="H527"/>
    </row>
    <row r="528" ht="25.5" customHeight="1">
      <c r="A528" s="2" t="str">
        <f>=HYPERLINK("https://www.youtube.com/@Reptiliatus/videos", "https://www.youtube.com/@Reptiliatus/videos")</f>
        <v>https://www.youtube.com/@Reptiliatus/videos</v>
      </c>
      <c r="B528" t="inlineStr">
        <is>
          <t>737 videos, reptiles, pets</t>
        </is>
      </c>
      <c r="C528" t="inlineStr">
        <is>
          <t>reptiles</t>
        </is>
      </c>
      <c r="D528"/>
      <c r="E528"/>
      <c r="F528"/>
      <c r="G528"/>
      <c r="H528"/>
    </row>
    <row r="529" ht="25.5" customHeight="1">
      <c r="A529" s="2" t="str">
        <f>=HYPERLINK("https://www.youtube.com/@menwiththepot/videos", "https://www.youtube.com/@menwiththepot/videos")</f>
        <v>https://www.youtube.com/@menwiththepot/videos</v>
      </c>
      <c r="B529" t="inlineStr">
        <is>
          <t>369 videos, cooking on campfire, camping, cooking</t>
        </is>
      </c>
      <c r="C529" t="inlineStr">
        <is>
          <t>cooking on campfire, cooking (food), barbecue</t>
        </is>
      </c>
      <c r="D529"/>
      <c r="E529"/>
      <c r="F529"/>
      <c r="G529"/>
      <c r="H529"/>
    </row>
    <row r="530" ht="25.5" customHeight="1">
      <c r="A530" s="2" t="str">
        <f>=HYPERLINK("https://www.youtube.com/@Livinleggings", "https://www.youtube.com/@Livinleggings")</f>
        <v>https://www.youtube.com/@Livinleggings</v>
      </c>
      <c r="B530" t="inlineStr">
        <is>
          <t>228 videos, stretching</t>
        </is>
      </c>
      <c r="C530" t="inlineStr">
        <is>
          <t>bending back</t>
        </is>
      </c>
      <c r="D530"/>
      <c r="E530"/>
      <c r="F530"/>
      <c r="G530"/>
      <c r="H530"/>
    </row>
    <row r="531" ht="25.5" customHeight="1">
      <c r="A531" s="2" t="str">
        <f>=HYPERLINK("https://www.youtube.com/@WILDERNESSCOOKING/videos", "https://www.youtube.com/@WILDERNESSCOOKING/videos")</f>
        <v>https://www.youtube.com/@WILDERNESSCOOKING/videos</v>
      </c>
      <c r="B531" t="inlineStr">
        <is>
          <t>365 videos, cooking on campfire, camping, cooking</t>
        </is>
      </c>
      <c r="C531" t="inlineStr">
        <is>
          <t>cooking on campfire</t>
        </is>
      </c>
      <c r="D531"/>
      <c r="E531"/>
      <c r="F531"/>
      <c r="G531"/>
      <c r="H531"/>
    </row>
    <row r="532" ht="25.5" customHeight="1">
      <c r="A532" s="2" t="str">
        <f>=HYPERLINK("https://www.youtube.com/@SenoritaJessy", "https://www.youtube.com/@SenoritaJessy")</f>
        <v>https://www.youtube.com/@SenoritaJessy</v>
      </c>
      <c r="B532" t="inlineStr">
        <is>
          <t>146 videos, wedding</t>
        </is>
      </c>
      <c r="C532" t="inlineStr">
        <is>
          <t>wedding</t>
        </is>
      </c>
      <c r="D532"/>
      <c r="E532"/>
      <c r="F532"/>
      <c r="G532"/>
      <c r="H532"/>
    </row>
    <row r="533" ht="25.5" customHeight="1">
      <c r="A533" s="2" t="str">
        <f>=HYPERLINK("https://www.youtube.com/@OMGWeddings", "https://www.youtube.com/@OMGWeddings")</f>
        <v>https://www.youtube.com/@OMGWeddings</v>
      </c>
      <c r="B533" t="inlineStr">
        <is>
          <t>230 videos, wedding</t>
        </is>
      </c>
      <c r="C533" t="inlineStr">
        <is>
          <t>wedding</t>
        </is>
      </c>
      <c r="D533"/>
      <c r="E533"/>
      <c r="F533"/>
      <c r="G533"/>
      <c r="H533"/>
    </row>
    <row r="534" ht="25.5" customHeight="1">
      <c r="A534" s="2" t="str">
        <f>=HYPERLINK("https://www.youtube.com/@ArtfullyRogue", "https://www.youtube.com/@ArtfullyRogue")</f>
        <v>https://www.youtube.com/@ArtfullyRogue</v>
      </c>
      <c r="B534" t="inlineStr">
        <is>
          <t>195 videos, machining</t>
        </is>
      </c>
      <c r="C534" t="inlineStr">
        <is>
          <t>bending metal</t>
        </is>
      </c>
      <c r="D534"/>
      <c r="E534"/>
      <c r="F534"/>
      <c r="G534"/>
      <c r="H534"/>
    </row>
    <row r="535" ht="25.5" customHeight="1">
      <c r="A535" s="2" t="str">
        <f>=HYPERLINK("https://www.youtube.com/@TheMetalist", "https://www.youtube.com/@TheMetalist")</f>
        <v>https://www.youtube.com/@TheMetalist</v>
      </c>
      <c r="B535" t="inlineStr">
        <is>
          <t>82 videos, machining</t>
        </is>
      </c>
      <c r="C535" t="inlineStr">
        <is>
          <t>bending metal, changing wheel</t>
        </is>
      </c>
      <c r="D535"/>
      <c r="E535"/>
      <c r="F535"/>
      <c r="G535"/>
      <c r="H535"/>
    </row>
    <row r="536" ht="25.5" customHeight="1">
      <c r="A536" s="2" t="str">
        <f>=HYPERLINK("https://www.youtube.com/@WTTGlobal/videos", "https://www.youtube.com/@WTTGlobal/videos")</f>
        <v>https://www.youtube.com/@WTTGlobal/videos</v>
      </c>
      <c r="B536" t="inlineStr">
        <is>
          <t>28K videos. table tennis</t>
        </is>
      </c>
      <c r="C536" t="inlineStr">
        <is>
          <t>table tennis, table tennis championship</t>
        </is>
      </c>
      <c r="D536"/>
      <c r="E536"/>
      <c r="F536"/>
      <c r="G536"/>
      <c r="H536"/>
    </row>
    <row r="537" ht="25.5" customHeight="1">
      <c r="A537" s="2" t="str">
        <f>=HYPERLINK("https://www.youtube.com/@marcustetze3385", "https://www.youtube.com/@marcustetze3385")</f>
        <v>https://www.youtube.com/@marcustetze3385</v>
      </c>
      <c r="B537"/>
      <c r="C537" t="inlineStr">
        <is>
          <t>blowing nose</t>
        </is>
      </c>
      <c r="D537"/>
      <c r="E537"/>
      <c r="F537"/>
      <c r="G537"/>
      <c r="H537"/>
    </row>
    <row r="538" ht="25.5" customHeight="1">
      <c r="A538" s="2" t="str">
        <f>=HYPERLINK("https://www.youtube.com/@crashcourse", "https://www.youtube.com/@crashcourse")</f>
        <v>https://www.youtube.com/@crashcourse</v>
      </c>
      <c r="B538" t="inlineStr">
        <is>
          <t>1.5k videos, education</t>
        </is>
      </c>
      <c r="C538" t="inlineStr">
        <is>
          <t>education</t>
        </is>
      </c>
      <c r="D538"/>
      <c r="E538"/>
      <c r="F538"/>
      <c r="G538"/>
      <c r="H538"/>
    </row>
    <row r="539" ht="25.5" customHeight="1">
      <c r="A539" s="2" t="str">
        <f>=HYPERLINK("https://www.youtube.com/@Vox", "https://www.youtube.com/@Vox")</f>
        <v>https://www.youtube.com/@Vox</v>
      </c>
      <c r="B539" t="inlineStr">
        <is>
          <t>1.6k videos, news</t>
        </is>
      </c>
      <c r="C539" t="inlineStr">
        <is>
          <t>news</t>
        </is>
      </c>
      <c r="D539"/>
      <c r="E539"/>
      <c r="F539"/>
      <c r="G539"/>
      <c r="H539"/>
    </row>
    <row r="540" ht="25.5" customHeight="1">
      <c r="A540" s="2" t="str">
        <f>=HYPERLINK("https://www.youtube.com/@kurzgesagt", "https://www.youtube.com/@kurzgesagt")</f>
        <v>https://www.youtube.com/@kurzgesagt</v>
      </c>
      <c r="B540" t="inlineStr">
        <is>
          <t>214 videos, animation</t>
        </is>
      </c>
      <c r="C540" t="inlineStr">
        <is>
          <t>animation</t>
        </is>
      </c>
      <c r="D540"/>
      <c r="E540"/>
      <c r="F540"/>
      <c r="G540"/>
      <c r="H540"/>
    </row>
    <row r="541" ht="25.5" customHeight="1">
      <c r="A541" s="2" t="str">
        <f>=HYPERLINK("https://www.youtube.com/RalphLauren", "https://www.youtube.com/@RalphLauren")</f>
        <v>https://www.youtube.com/@RalphLauren</v>
      </c>
      <c r="B541" t="inlineStr">
        <is>
          <t>704, fashion, brand, lifestyle</t>
        </is>
      </c>
      <c r="C541" t="inlineStr">
        <is>
          <t>fashion</t>
        </is>
      </c>
      <c r="D541"/>
      <c r="E541"/>
      <c r="F541"/>
      <c r="G541"/>
      <c r="H541"/>
    </row>
    <row r="542" ht="25.5" customHeight="1">
      <c r="A542" s="2" t="str">
        <f>=HYPERLINK("https://www.youtube.com/@adultswim", "https://www.youtube.com/@adultswim")</f>
        <v>https://www.youtube.com/@adultswim</v>
      </c>
      <c r="B542" t="inlineStr">
        <is>
          <t>7.7k videos, animation</t>
        </is>
      </c>
      <c r="C542" t="inlineStr">
        <is>
          <t>animation</t>
        </is>
      </c>
      <c r="D542"/>
      <c r="E542"/>
      <c r="F542"/>
      <c r="G542"/>
      <c r="H542"/>
    </row>
    <row r="543" ht="25.5" customHeight="1">
      <c r="A543" s="2" t="str">
        <f>=HYPERLINK("https://www.youtube.com/@epicgardening/videos", "https://www.youtube.com/@epicgardening/videos")</f>
        <v>https://www.youtube.com/@epicgardening/videos</v>
      </c>
      <c r="B543" t="inlineStr">
        <is>
          <t>569 videos, gardening</t>
        </is>
      </c>
      <c r="C543" t="inlineStr">
        <is>
          <t>gardening, herbs and spices</t>
        </is>
      </c>
      <c r="D543"/>
      <c r="E543"/>
      <c r="F543"/>
      <c r="G543"/>
      <c r="H543"/>
    </row>
    <row r="544" ht="25.5" customHeight="1">
      <c r="A544" s="2" t="str">
        <f>=HYPERLINK("https://www.youtube.com/@gardenanswer/videos", "https://www.youtube.com/@gardenanswer/videos")</f>
        <v>https://www.youtube.com/@gardenanswer/videos</v>
      </c>
      <c r="B544" t="inlineStr">
        <is>
          <t>2.2k videos, gardening</t>
        </is>
      </c>
      <c r="C544" t="inlineStr">
        <is>
          <t>gardening, picking fruit, planting trees</t>
        </is>
      </c>
      <c r="D544"/>
      <c r="E544"/>
      <c r="F544"/>
      <c r="G544"/>
      <c r="H544"/>
    </row>
    <row r="545" ht="25.5" customHeight="1">
      <c r="A545" s="2" t="str">
        <f>=HYPERLINK("https://www.youtube.com/@MetroTransitSandblasting", "https://www.youtube.com/@MetroTransitSandblasting")</f>
        <v>https://www.youtube.com/@MetroTransitSandblasting</v>
      </c>
      <c r="B545" t="inlineStr">
        <is>
          <t>204 videos, construction</t>
        </is>
      </c>
      <c r="C545" t="inlineStr">
        <is>
          <t>blasting sand</t>
        </is>
      </c>
      <c r="D545"/>
      <c r="E545"/>
      <c r="F545"/>
      <c r="G545"/>
      <c r="H545"/>
    </row>
    <row r="546" ht="25.5" customHeight="1">
      <c r="A546" s="2" t="str">
        <f>=HYPERLINK("https://www.youtube.com/@GardeningAustralia/videos", "https://www.youtube.com/@GardeningAustralia/videos")</f>
        <v>https://www.youtube.com/@GardeningAustralia/videos</v>
      </c>
      <c r="B546" t="inlineStr">
        <is>
          <t>820 videos, gardening</t>
        </is>
      </c>
      <c r="C546" t="inlineStr">
        <is>
          <t>gardening</t>
        </is>
      </c>
      <c r="D546"/>
      <c r="E546"/>
      <c r="F546"/>
      <c r="G546"/>
      <c r="H546"/>
    </row>
    <row r="547" ht="25.5" customHeight="1">
      <c r="A547" s="2" t="str">
        <f>=HYPERLINK("https://www.youtube.com/@OutdoorBoys/videos", "https://www.youtube.com/@OutdoorBoys/videos")</f>
        <v>https://www.youtube.com/@OutdoorBoys/videos</v>
      </c>
      <c r="B547" t="inlineStr">
        <is>
          <t>410 videos, camping</t>
        </is>
      </c>
      <c r="C547" t="inlineStr">
        <is>
          <t>camping, catching fish</t>
        </is>
      </c>
      <c r="D547"/>
      <c r="E547"/>
      <c r="F547"/>
      <c r="G547"/>
      <c r="H547"/>
    </row>
    <row r="548" ht="25.5" customHeight="1">
      <c r="A548" s="2" t="str">
        <f>=HYPERLINK("https://www.youtube.com/@FarmingFixingFabricating/videos", "https://www.youtube.com/@FarmingFixingFabricating/videos")</f>
        <v>https://www.youtube.com/@FarmingFixingFabricating/videos</v>
      </c>
      <c r="B548" t="inlineStr">
        <is>
          <t>1.1 videos Farming, trucks</t>
        </is>
      </c>
      <c r="C548" t="inlineStr">
        <is>
          <t>farming</t>
        </is>
      </c>
      <c r="D548"/>
      <c r="E548"/>
      <c r="F548"/>
      <c r="G548"/>
      <c r="H548"/>
    </row>
    <row r="549" ht="25.5" customHeight="1">
      <c r="A549" s="2" t="str">
        <f>=HYPERLINK("https://www.youtube.com/@go4x4media/videos", "https://www.youtube.com/@go4x4media/videos")</f>
        <v>https://www.youtube.com/@go4x4media/videos</v>
      </c>
      <c r="B549" t="inlineStr">
        <is>
          <t>142 videos, camping</t>
        </is>
      </c>
      <c r="C549" t="inlineStr">
        <is>
          <t>camping</t>
        </is>
      </c>
      <c r="D549"/>
      <c r="E549"/>
      <c r="F549"/>
      <c r="G549"/>
      <c r="H549"/>
    </row>
    <row r="550" ht="25.5" customHeight="1">
      <c r="A550" s="2" t="str">
        <f>=HYPERLINK("https://www.youtube.com/@RYUCAMP/videos", "https://www.youtube.com/@RYUCAMP/videos")</f>
        <v>https://www.youtube.com/@RYUCAMP/videos</v>
      </c>
      <c r="B550" t="inlineStr">
        <is>
          <t>106 videos, camping</t>
        </is>
      </c>
      <c r="C550" t="inlineStr">
        <is>
          <t>camping</t>
        </is>
      </c>
      <c r="D550"/>
      <c r="E550"/>
      <c r="F550"/>
      <c r="G550"/>
      <c r="H550"/>
    </row>
    <row r="551" ht="25.5" customHeight="1">
      <c r="A551" s="2" t="str">
        <f>=HYPERLINK("https://www.youtube.com/@BushcraftHakankarahan/videos", "https://www.youtube.com/@BushcraftHakankarahan/videos")</f>
        <v>https://www.youtube.com/@BushcraftHakankarahan/videos</v>
      </c>
      <c r="B551" t="inlineStr">
        <is>
          <t>135 videos, camping</t>
        </is>
      </c>
      <c r="C551" t="inlineStr">
        <is>
          <t>camping</t>
        </is>
      </c>
      <c r="D551"/>
      <c r="E551"/>
      <c r="F551"/>
      <c r="G551"/>
      <c r="H551"/>
    </row>
    <row r="552" ht="25.5" customHeight="1">
      <c r="A552" s="2" t="str">
        <f>=HYPERLINK("https://www.youtube.com/@AdamHWoodhams", "https://www.youtube.com/@AdamHWoodhams")</f>
        <v>https://www.youtube.com/@AdamHWoodhams</v>
      </c>
      <c r="B552" t="inlineStr">
        <is>
          <t>86 videos, diy</t>
        </is>
      </c>
      <c r="C552" t="inlineStr">
        <is>
          <t>blowing leaves</t>
        </is>
      </c>
      <c r="D552"/>
      <c r="E552"/>
      <c r="F552"/>
      <c r="G552"/>
      <c r="H552"/>
    </row>
    <row r="553" ht="25.5" customHeight="1">
      <c r="A553" s="2" t="str">
        <f>=HYPERLINK("https://www.youtube.com/@adventuremore4x4/videos", "https://www.youtube.com/@adventuremore4x4/videos")</f>
        <v>https://www.youtube.com/@adventuremore4x4/videos</v>
      </c>
      <c r="B553" t="inlineStr">
        <is>
          <t>30 videos, camping</t>
        </is>
      </c>
      <c r="C553" t="inlineStr">
        <is>
          <t>camping</t>
        </is>
      </c>
      <c r="D553"/>
      <c r="E553"/>
      <c r="F553"/>
      <c r="G553"/>
      <c r="H553"/>
    </row>
    <row r="554" ht="25.5" customHeight="1">
      <c r="A554" s="2" t="str">
        <f>=HYPERLINK("https://www.youtube.com/@wildcampp/videos", "https://www.youtube.com/@wildcampp/videos")</f>
        <v>https://www.youtube.com/@wildcampp/videos</v>
      </c>
      <c r="B554" t="inlineStr">
        <is>
          <t>74 videos, camping</t>
        </is>
      </c>
      <c r="C554" t="inlineStr">
        <is>
          <t>camping</t>
        </is>
      </c>
      <c r="D554"/>
      <c r="E554"/>
      <c r="F554"/>
      <c r="G554"/>
      <c r="H554"/>
    </row>
    <row r="555" ht="25.5" customHeight="1">
      <c r="A555" s="2" t="str">
        <f>=HYPERLINK("https://www.youtube.com/@vadiminthewild/videos", "https://www.youtube.com/@vadiminthewild/videos")</f>
        <v>https://www.youtube.com/@vadiminthewild/videos</v>
      </c>
      <c r="B555" t="inlineStr">
        <is>
          <t>28 videos, camping, building</t>
        </is>
      </c>
      <c r="C555" t="inlineStr">
        <is>
          <t>camping, outdoor building, bushcraft, building, survival</t>
        </is>
      </c>
      <c r="D555"/>
      <c r="E555"/>
      <c r="F555"/>
      <c r="G555"/>
      <c r="H555"/>
    </row>
    <row r="556" ht="25.5" customHeight="1">
      <c r="A556" s="2" t="str">
        <f>=HYPERLINK("https://www.youtube.com/@KeithJohnsonCustomWoodworking/videos", "https://www.youtube.com/@KeithJohnsonCustomWoodworking/videos")</f>
        <v>https://www.youtube.com/@KeithJohnsonCustomWoodworking/videos</v>
      </c>
      <c r="B556" t="inlineStr">
        <is>
          <t>58 videos</t>
        </is>
      </c>
      <c r="C556" t="inlineStr">
        <is>
          <t>woodworking</t>
        </is>
      </c>
      <c r="D556"/>
      <c r="E556"/>
      <c r="F556"/>
      <c r="G556"/>
      <c r="H556"/>
    </row>
    <row r="557" ht="25.5" customHeight="1">
      <c r="A557" s="2" t="str">
        <f>=HYPERLINK("https://www.youtube.com/@LawnCareJuggernaut", "https://www.youtube.com/@LawnCareJuggernaut")</f>
        <v>https://www.youtube.com/@LawnCareJuggernaut</v>
      </c>
      <c r="B557" t="inlineStr">
        <is>
          <t>177 videos, house</t>
        </is>
      </c>
      <c r="C557" t="inlineStr">
        <is>
          <t>blowing leaves</t>
        </is>
      </c>
      <c r="D557"/>
      <c r="E557"/>
      <c r="F557"/>
      <c r="G557"/>
      <c r="H557"/>
    </row>
    <row r="558" ht="25.5" customHeight="1">
      <c r="A558" s="2" t="str">
        <f>=HYPERLINK("https://www.youtube.com/@MrNasePutzer", "https://www.youtube.com/@MrNasePutzer")</f>
        <v>https://www.youtube.com/@MrNasePutzer</v>
      </c>
      <c r="B558" t="inlineStr">
        <is>
          <t>271 videos</t>
        </is>
      </c>
      <c r="C558" t="inlineStr">
        <is>
          <t>blowing nose</t>
        </is>
      </c>
      <c r="D558"/>
      <c r="E558"/>
      <c r="F558"/>
      <c r="G558"/>
      <c r="H558"/>
    </row>
    <row r="559" ht="25.5" customHeight="1">
      <c r="A559" s="2" t="str">
        <f>=HYPERLINK("https://www.youtube.com/@howridiculous", "https://www.youtube.com/@howridiculous")</f>
        <v>https://www.youtube.com/@howridiculous</v>
      </c>
      <c r="B559" t="inlineStr">
        <is>
          <t>690 videos</t>
        </is>
      </c>
      <c r="C559" t="inlineStr">
        <is>
          <t>blowing out candles</t>
        </is>
      </c>
      <c r="D559"/>
      <c r="E559"/>
      <c r="F559"/>
      <c r="G559"/>
      <c r="H559"/>
    </row>
    <row r="560" ht="25.5" customHeight="1">
      <c r="A560" s="2" t="str">
        <f>=HYPERLINK("https://www.youtube.com/@pbr/videos", "https://www.youtube.com/@pbr/videos")</f>
        <v>https://www.youtube.com/@pbr/videos</v>
      </c>
      <c r="B560" t="inlineStr">
        <is>
          <t>8.3 K Rodeo</t>
        </is>
      </c>
      <c r="C560" t="inlineStr">
        <is>
          <t>rodeo, bull riding</t>
        </is>
      </c>
      <c r="D560"/>
      <c r="E560"/>
      <c r="F560"/>
      <c r="G560"/>
      <c r="H560"/>
    </row>
    <row r="561" ht="25.5" customHeight="1">
      <c r="A561" s="2" t="str">
        <f>=HYPERLINK("https://www.youtube.com/@ISHITANIFURNITURE/videos", "https://www.youtube.com/@ISHITANIFURNITURE/videos")</f>
        <v>https://www.youtube.com/@ISHITANIFURNITURE/videos</v>
      </c>
      <c r="B561" t="inlineStr">
        <is>
          <t>85 videos</t>
        </is>
      </c>
      <c r="C561" t="inlineStr">
        <is>
          <t>woodworking, furniture building</t>
        </is>
      </c>
      <c r="D561"/>
      <c r="E561"/>
      <c r="F561"/>
      <c r="G561"/>
      <c r="H561"/>
    </row>
    <row r="562" ht="25.5" customHeight="1">
      <c r="A562" s="2" t="str">
        <f>=HYPERLINK("https://www.youtube.com/@infeelfurniture/videos", "https://www.youtube.com/@infeelfurniture/videos")</f>
        <v>https://www.youtube.com/@infeelfurniture/videos</v>
      </c>
      <c r="B562" t="inlineStr">
        <is>
          <t>21 videos</t>
        </is>
      </c>
      <c r="C562" t="inlineStr">
        <is>
          <t>woodworking, furniture building</t>
        </is>
      </c>
      <c r="D562"/>
      <c r="E562"/>
      <c r="F562"/>
      <c r="G562"/>
      <c r="H562"/>
    </row>
    <row r="563" ht="25.5" customHeight="1">
      <c r="A563" s="2" t="str">
        <f>=HYPERLINK("https://www.youtube.com/@davidahood", "https://www.youtube.com/@davidahood")</f>
        <v>https://www.youtube.com/@davidahood</v>
      </c>
      <c r="B563" t="inlineStr">
        <is>
          <t>9 videos</t>
        </is>
      </c>
      <c r="C563" t="inlineStr">
        <is>
          <t>blowing candles</t>
        </is>
      </c>
      <c r="D563"/>
      <c r="E563"/>
      <c r="F563"/>
      <c r="G563"/>
      <c r="H563"/>
    </row>
    <row r="564" ht="25.5" customHeight="1">
      <c r="A564" s="2" t="str">
        <f>=HYPERLINK("https://www.youtube.com/@WoodworkingTools6868/videos", "https://www.youtube.com/@WoodworkingTools6868/videos")</f>
        <v>https://www.youtube.com/@WoodworkingTools6868/videos</v>
      </c>
      <c r="B564" t="inlineStr">
        <is>
          <t>338 videos</t>
        </is>
      </c>
      <c r="C564" t="inlineStr">
        <is>
          <t>sawing wood, woodworking, furniture building</t>
        </is>
      </c>
      <c r="D564"/>
      <c r="E564"/>
      <c r="F564"/>
      <c r="G564"/>
      <c r="H564"/>
    </row>
    <row r="565" ht="25.5" customHeight="1">
      <c r="A565" s="2" t="str">
        <f>=HYPERLINK("https://www.youtube.com/@olympicvancouver2010", "https://www.youtube.com/@olympicvancouver2010")</f>
        <v>https://www.youtube.com/@olympicvancouver2010</v>
      </c>
      <c r="B565" t="inlineStr">
        <is>
          <t>659 videos</t>
        </is>
      </c>
      <c r="C565" t="inlineStr">
        <is>
          <t>bobsledding</t>
        </is>
      </c>
      <c r="D565"/>
      <c r="E565"/>
      <c r="F565"/>
      <c r="G565"/>
      <c r="H565"/>
    </row>
    <row r="566" ht="25.5" customHeight="1">
      <c r="A566" s="2" t="str">
        <f>=HYPERLINK("https://www.youtube.com/@UnitedRugbyChampionshipURC/videos", "https://www.youtube.com/@UnitedRugbyChampionshipURC/videos")</f>
        <v>https://www.youtube.com/@UnitedRugbyChampionshipURC/videos</v>
      </c>
      <c r="B566" t="inlineStr">
        <is>
          <t>4.3k videsos, Rugby</t>
        </is>
      </c>
      <c r="C566" t="inlineStr">
        <is>
          <t>rugby</t>
        </is>
      </c>
      <c r="D566"/>
      <c r="E566"/>
      <c r="F566"/>
      <c r="G566"/>
      <c r="H566"/>
    </row>
    <row r="567" ht="25.5" customHeight="1">
      <c r="A567" s="2" t="str">
        <f>=HYPERLINK("https://www.youtube.com/@SuperRugbyPacific", "https://www.youtube.com/@SuperRugbyPacific")</f>
        <v>https://www.youtube.com/@SuperRugbyPacific</v>
      </c>
      <c r="B567" t="inlineStr">
        <is>
          <t>2k videos / Rugby</t>
        </is>
      </c>
      <c r="C567" t="inlineStr">
        <is>
          <t>rugby</t>
        </is>
      </c>
      <c r="D567"/>
      <c r="E567"/>
      <c r="F567"/>
      <c r="G567"/>
      <c r="H567"/>
    </row>
    <row r="568" ht="25.5" customHeight="1">
      <c r="A568" s="2" t="str">
        <f>=HYPERLINK("https://www.youtube.com/@OrigamiPrincess/videos", "https://www.youtube.com/@OrigamiPrincess/videos")</f>
        <v>https://www.youtube.com/@OrigamiPrincess/videos</v>
      </c>
      <c r="B568" t="inlineStr">
        <is>
          <t>168 videos, origami</t>
        </is>
      </c>
      <c r="C568" t="inlineStr">
        <is>
          <t>origami, folding paper</t>
        </is>
      </c>
      <c r="D568"/>
      <c r="E568"/>
      <c r="F568"/>
      <c r="G568"/>
      <c r="H568"/>
    </row>
    <row r="569" ht="25.5" customHeight="1">
      <c r="A569" s="2" t="str">
        <f>=HYPERLINK("https://www.youtube.com/@BeautifulRelaxationVideos", "https://www.youtube.com/@BeautifulRelaxationVideos")</f>
        <v>https://www.youtube.com/@BeautifulRelaxationVideos</v>
      </c>
      <c r="B569" t="inlineStr">
        <is>
          <t>34K videos</t>
        </is>
      </c>
      <c r="C569"/>
      <c r="D569"/>
      <c r="E569"/>
      <c r="F569"/>
      <c r="G569"/>
      <c r="H569"/>
    </row>
    <row r="570" ht="25.5" customHeight="1">
      <c r="A570" s="2" t="str">
        <f>=HYPERLINK("https://www.youtube.com/@JomezPro", "https://www.youtube.com/@JomezPro")</f>
        <v>https://www.youtube.com/@JomezPro</v>
      </c>
      <c r="B570" t="inlineStr">
        <is>
          <t>1.7 videos, disc golf</t>
        </is>
      </c>
      <c r="C570" t="inlineStr">
        <is>
          <t>disc golf</t>
        </is>
      </c>
      <c r="D570"/>
      <c r="E570"/>
      <c r="F570"/>
      <c r="G570"/>
      <c r="H570"/>
    </row>
    <row r="571" ht="25.5" customHeight="1">
      <c r="A571" s="2" t="str">
        <f>=HYPERLINK("https://www.youtube.com/@ZensoRelaxation", "https://www.youtube.com/@ZensoRelaxation")</f>
        <v>https://www.youtube.com/@ZensoRelaxation</v>
      </c>
      <c r="B571" t="inlineStr">
        <is>
          <t>54 videos</t>
        </is>
      </c>
      <c r="C571" t="inlineStr">
        <is>
          <t>blowing candles</t>
        </is>
      </c>
      <c r="D571"/>
      <c r="E571"/>
      <c r="F571"/>
      <c r="G571"/>
      <c r="H571"/>
    </row>
    <row r="572" ht="25.5" customHeight="1">
      <c r="A572" s="2" t="str">
        <f>=HYPERLINK("https://www.youtube.com/@MobileInstinct", "https://www.youtube.com/@MobileInstinct")</f>
        <v>https://www.youtube.com/@MobileInstinct</v>
      </c>
      <c r="B572" t="inlineStr">
        <is>
          <t>305 videos</t>
        </is>
      </c>
      <c r="C572" t="inlineStr">
        <is>
          <t>bobsledding</t>
        </is>
      </c>
      <c r="D572"/>
      <c r="E572"/>
      <c r="F572"/>
      <c r="G572"/>
      <c r="H572"/>
    </row>
    <row r="573" ht="25.5" customHeight="1">
      <c r="A573" s="2" t="str">
        <f>=HYPERLINK("https://www.youtube.com/@Olympics", "https://www.youtube.com/@Olympics")</f>
        <v>https://www.youtube.com/@Olympics</v>
      </c>
      <c r="B573" t="inlineStr">
        <is>
          <t>13k videos</t>
        </is>
      </c>
      <c r="C573" t="inlineStr">
        <is>
          <t>bobsledding, pommel horse, artistic gymnastics, floor (gymnastics), rings (gymnastics), sports, playing_badminton, team handball, luge, field hockey, playing field hockey, hammer throw, vault</t>
        </is>
      </c>
      <c r="D573"/>
      <c r="E573"/>
      <c r="F573"/>
      <c r="G573"/>
      <c r="H573"/>
    </row>
    <row r="574" ht="25.5" customHeight="1">
      <c r="A574" s="2" t="str">
        <f>=HYPERLINK("https://www.youtube.com/@GreatBigStory", "https://www.youtube.com/@GreatBigStory")</f>
        <v>https://www.youtube.com/@GreatBigStory</v>
      </c>
      <c r="B574" t="inlineStr">
        <is>
          <t>2.9K videos</t>
        </is>
      </c>
      <c r="C574" t="inlineStr">
        <is>
          <t>bobsledding, jai alai</t>
        </is>
      </c>
      <c r="D574"/>
      <c r="E574"/>
      <c r="F574"/>
      <c r="G574"/>
      <c r="H574"/>
    </row>
    <row r="575" ht="25.5" customHeight="1">
      <c r="A575" s="2" t="str">
        <f>=HYPERLINK("https://www.youtube.com/@CBCSports", "https://www.youtube.com/@CBCSports")</f>
        <v>https://www.youtube.com/@CBCSports</v>
      </c>
      <c r="B575" t="inlineStr">
        <is>
          <t>8.4k videos</t>
        </is>
      </c>
      <c r="C575" t="inlineStr">
        <is>
          <t>bobsledding</t>
        </is>
      </c>
      <c r="D575"/>
      <c r="E575"/>
      <c r="F575"/>
      <c r="G575"/>
      <c r="H575"/>
    </row>
    <row r="576" ht="25.5" customHeight="1">
      <c r="A576" s="2" t="str">
        <f>=HYPERLINK("https://www.youtube.com/@FullingMillTV/videos", "https://www.youtube.com/@FullingMillTV/videos")</f>
        <v>https://www.youtube.com/@FullingMillTV/videos</v>
      </c>
      <c r="B576" t="inlineStr">
        <is>
          <t>369 videos, fly fishing</t>
        </is>
      </c>
      <c r="C576" t="inlineStr">
        <is>
          <t>fly fishing</t>
        </is>
      </c>
      <c r="D576"/>
      <c r="E576"/>
      <c r="F576"/>
      <c r="G576"/>
      <c r="H576"/>
    </row>
    <row r="577" ht="25.5" customHeight="1">
      <c r="A577" s="2" t="str">
        <f>=HYPERLINK("https://www.youtube.com/@reelcoastal", "https://www.youtube.com/@reelcoastal")</f>
        <v>https://www.youtube.com/@reelcoastal</v>
      </c>
      <c r="B577" t="inlineStr">
        <is>
          <t>274 videos, Surf Fishing</t>
        </is>
      </c>
      <c r="C577" t="inlineStr">
        <is>
          <t>surf fishing</t>
        </is>
      </c>
      <c r="D577"/>
      <c r="E577"/>
      <c r="F577"/>
      <c r="G577"/>
      <c r="H577"/>
    </row>
    <row r="578" ht="25.5" customHeight="1">
      <c r="A578" s="2" t="str">
        <f>=HYPERLINK("https://www.youtube.com/@hollywoodambience/videos", "https://www.youtube.com/@hollywoodambience/videos")</f>
        <v>https://www.youtube.com/@hollywoodambience/videos</v>
      </c>
      <c r="B578" t="inlineStr">
        <is>
          <t>70 videos. art shows, houses, streets</t>
        </is>
      </c>
      <c r="C578" t="inlineStr">
        <is>
          <t>art_exhibitions</t>
        </is>
      </c>
      <c r="D578"/>
      <c r="E578"/>
      <c r="F578"/>
      <c r="G578"/>
      <c r="H578"/>
    </row>
    <row r="579" ht="25.5" customHeight="1">
      <c r="A579" s="2" t="str">
        <f>=HYPERLINK("https://www.youtube.com/@renbricks", "https://www.youtube.com/@renbricks")</f>
        <v>https://www.youtube.com/@renbricks</v>
      </c>
      <c r="B579" t="inlineStr">
        <is>
          <t>675 Videos / Lego Toys</t>
        </is>
      </c>
      <c r="C579" t="inlineStr">
        <is>
          <t>toys</t>
        </is>
      </c>
      <c r="D579"/>
      <c r="E579" t="inlineStr">
        <is>
          <t>Yes</t>
        </is>
      </c>
      <c r="F579" t="inlineStr">
        <is>
          <t>Yes</t>
        </is>
      </c>
      <c r="G579" t="inlineStr">
        <is>
          <t>No</t>
        </is>
      </c>
      <c r="H579" t="inlineStr">
        <is>
          <t>No</t>
        </is>
      </c>
    </row>
    <row r="580" ht="25.5" customHeight="1">
      <c r="A580" s="2" t="str">
        <f>=HYPERLINK("https://www.youtube.com/@chatpattoytv/videos", "https://www.youtube.com/@chatpattoytv/videos")</f>
        <v>https://www.youtube.com/@chatpattoytv/videos</v>
      </c>
      <c r="B580" t="inlineStr">
        <is>
          <t>1500 Videos / Toys</t>
        </is>
      </c>
      <c r="C580" t="inlineStr">
        <is>
          <t>toys</t>
        </is>
      </c>
      <c r="D580"/>
      <c r="E580" t="inlineStr">
        <is>
          <t>Yes</t>
        </is>
      </c>
      <c r="F580" t="inlineStr">
        <is>
          <t>Yes</t>
        </is>
      </c>
      <c r="G580" t="inlineStr">
        <is>
          <t>Yes</t>
        </is>
      </c>
      <c r="H580" t="inlineStr">
        <is>
          <t>No</t>
        </is>
      </c>
    </row>
    <row r="581" ht="25.5" customHeight="1">
      <c r="A581" s="2" t="str">
        <f>=HYPERLINK("https://www.youtube.com/@Kidibli/videos", "https://www.youtube.com/@Kidibli/videos")</f>
        <v>https://www.youtube.com/@Kidibli/videos</v>
      </c>
      <c r="B581" t="inlineStr">
        <is>
          <t>1100 Videos / Toys</t>
        </is>
      </c>
      <c r="C581" t="inlineStr">
        <is>
          <t>toys</t>
        </is>
      </c>
      <c r="D581"/>
      <c r="E581" t="inlineStr">
        <is>
          <t>Yes</t>
        </is>
      </c>
      <c r="F581" t="inlineStr">
        <is>
          <t>Yes</t>
        </is>
      </c>
      <c r="G581" t="inlineStr">
        <is>
          <t>Yes</t>
        </is>
      </c>
      <c r="H581" t="inlineStr">
        <is>
          <t>No</t>
        </is>
      </c>
    </row>
    <row r="582" ht="25.5" customHeight="1">
      <c r="A582" s="2" t="str">
        <f>=HYPERLINK("https://www.youtube.com/@GenevievesPlayhouse/videos", "https://www.youtube.com/@GenevievesPlayhouse/videos")</f>
        <v>https://www.youtube.com/@GenevievesPlayhouse/videos</v>
      </c>
      <c r="B582" t="inlineStr">
        <is>
          <t>628 Videos / Toys</t>
        </is>
      </c>
      <c r="C582" t="inlineStr">
        <is>
          <t>toys</t>
        </is>
      </c>
      <c r="D582"/>
      <c r="E582" t="inlineStr">
        <is>
          <t>Yes</t>
        </is>
      </c>
      <c r="F582" t="inlineStr">
        <is>
          <t>Yes</t>
        </is>
      </c>
      <c r="G582" t="inlineStr">
        <is>
          <t>Yes</t>
        </is>
      </c>
      <c r="H582" t="inlineStr">
        <is>
          <t>No</t>
        </is>
      </c>
    </row>
    <row r="583" ht="25.5" customHeight="1">
      <c r="A583" s="2" t="str">
        <f>=HYPERLINK("https://www.youtube.com/@beca8888", "https://www.youtube.com/@beca8888")</f>
        <v>https://www.youtube.com/@beca8888</v>
      </c>
      <c r="B583" t="inlineStr">
        <is>
          <t>420 Videos / Toys</t>
        </is>
      </c>
      <c r="C583" t="inlineStr">
        <is>
          <t>toys</t>
        </is>
      </c>
      <c r="D583"/>
      <c r="E583" t="inlineStr">
        <is>
          <t>Yes</t>
        </is>
      </c>
      <c r="F583" t="inlineStr">
        <is>
          <t>Yes</t>
        </is>
      </c>
      <c r="G583" t="inlineStr">
        <is>
          <t>Yes</t>
        </is>
      </c>
      <c r="H583" t="inlineStr">
        <is>
          <t>No</t>
        </is>
      </c>
    </row>
    <row r="584" ht="25.5" customHeight="1">
      <c r="A584" s="2" t="str">
        <f>=HYPERLINK("https://www.youtube.com/@VladandNiki", "https://www.youtube.com/@VladandNiki")</f>
        <v>https://www.youtube.com/@VladandNiki</v>
      </c>
      <c r="B584" t="inlineStr">
        <is>
          <t>668 Videos / Toys</t>
        </is>
      </c>
      <c r="C584" t="inlineStr">
        <is>
          <t>toys, boys</t>
        </is>
      </c>
      <c r="D584"/>
      <c r="E584" t="inlineStr">
        <is>
          <t>Yes</t>
        </is>
      </c>
      <c r="F584" t="inlineStr">
        <is>
          <t>Yes</t>
        </is>
      </c>
      <c r="G584" t="inlineStr">
        <is>
          <t>Yes</t>
        </is>
      </c>
      <c r="H584" t="inlineStr">
        <is>
          <t>No</t>
        </is>
      </c>
    </row>
    <row r="585" ht="25.5" customHeight="1">
      <c r="A585" s="2" t="str">
        <f>=HYPERLINK("https://www.youtube.com/@HPDIYFarming-pl4yr", "https://www.youtube.com/@HPDIYFarming-pl4yr")</f>
        <v>https://www.youtube.com/@HPDIYFarming-pl4yr</v>
      </c>
      <c r="B585" t="inlineStr">
        <is>
          <t>90 Videos / Toys</t>
        </is>
      </c>
      <c r="C585" t="inlineStr">
        <is>
          <t>toys</t>
        </is>
      </c>
      <c r="D585"/>
      <c r="E585" t="inlineStr">
        <is>
          <t>Yes</t>
        </is>
      </c>
      <c r="F585" t="inlineStr">
        <is>
          <t>Yes</t>
        </is>
      </c>
      <c r="G585" t="inlineStr">
        <is>
          <t>Yes</t>
        </is>
      </c>
      <c r="H585" t="inlineStr">
        <is>
          <t>No</t>
        </is>
      </c>
    </row>
    <row r="586" ht="25.5" customHeight="1">
      <c r="A586" s="2" t="str">
        <f>=HYPERLINK("https://www.youtube.com/@TitiToysandDolls", "https://www.youtube.com/@TitiToysandDolls")</f>
        <v>https://www.youtube.com/@TitiToysandDolls</v>
      </c>
      <c r="B586" t="inlineStr">
        <is>
          <t>975 Videos / Toys</t>
        </is>
      </c>
      <c r="C586" t="inlineStr">
        <is>
          <t>toys, doll</t>
        </is>
      </c>
      <c r="D586"/>
      <c r="E586" t="inlineStr">
        <is>
          <t>Yes</t>
        </is>
      </c>
      <c r="F586" t="inlineStr">
        <is>
          <t>Yes</t>
        </is>
      </c>
      <c r="G586" t="inlineStr">
        <is>
          <t>No</t>
        </is>
      </c>
      <c r="H586" t="inlineStr">
        <is>
          <t>No</t>
        </is>
      </c>
    </row>
    <row r="587" ht="25.5" customHeight="1">
      <c r="A587" s="2" t="str">
        <f>=HYPERLINK("https://www.youtube.com/@SusantoSanto-er5nh/videos", "https://www.youtube.com/@SusantoSanto-er5nh/videos")</f>
        <v>https://www.youtube.com/@SusantoSanto-er5nh/videos</v>
      </c>
      <c r="B587" t="inlineStr">
        <is>
          <t>103 Videos / Insects</t>
        </is>
      </c>
      <c r="C587" t="inlineStr">
        <is>
          <t>insects</t>
        </is>
      </c>
      <c r="D587"/>
      <c r="E587" t="inlineStr">
        <is>
          <t>Yes</t>
        </is>
      </c>
      <c r="F587" t="inlineStr">
        <is>
          <t>No</t>
        </is>
      </c>
      <c r="G587" t="inlineStr">
        <is>
          <t>No</t>
        </is>
      </c>
      <c r="H587" t="inlineStr">
        <is>
          <t>No</t>
        </is>
      </c>
    </row>
    <row r="588" ht="25.5" customHeight="1">
      <c r="A588" s="2" t="str">
        <f>=HYPERLINK("https://www.youtube.com/RabbidsInvasion", "https://www.youtube.com/@RabbidsInvasion/videos")</f>
        <v>https://www.youtube.com/@RabbidsInvasion/videos</v>
      </c>
      <c r="B588" t="inlineStr">
        <is>
          <t>502 Videos / Rabbits</t>
        </is>
      </c>
      <c r="C588" t="inlineStr">
        <is>
          <t>rabbits</t>
        </is>
      </c>
      <c r="D588"/>
      <c r="E588" t="inlineStr">
        <is>
          <t>Yes</t>
        </is>
      </c>
      <c r="F588" t="inlineStr">
        <is>
          <t>No</t>
        </is>
      </c>
      <c r="G588" t="inlineStr">
        <is>
          <t>Yes</t>
        </is>
      </c>
      <c r="H588" t="inlineStr">
        <is>
          <t>No</t>
        </is>
      </c>
    </row>
    <row r="589" ht="25.5" customHeight="1">
      <c r="A589" s="2" t="str">
        <f>=HYPERLINK("https://www.youtube.com/@amputeerockclimber", "https://www.youtube.com/@amputeerockclimber")</f>
        <v>https://www.youtube.com/@amputeerockclimber</v>
      </c>
      <c r="B589" t="inlineStr">
        <is>
          <t>307 Videos / Rabbits</t>
        </is>
      </c>
      <c r="C589" t="inlineStr">
        <is>
          <t>rabbits</t>
        </is>
      </c>
      <c r="D589"/>
      <c r="E589" t="inlineStr">
        <is>
          <t>Yes</t>
        </is>
      </c>
      <c r="F589" t="inlineStr">
        <is>
          <t>No</t>
        </is>
      </c>
      <c r="G589" t="inlineStr">
        <is>
          <t>Yes</t>
        </is>
      </c>
      <c r="H589" t="inlineStr">
        <is>
          <t>No</t>
        </is>
      </c>
    </row>
    <row r="590" ht="25.5" customHeight="1">
      <c r="A590" s="2" t="str">
        <f>=HYPERLINK("https://www.youtube.com/@thelexibunch", "https://www.youtube.com/@thelexibunch")</f>
        <v>https://www.youtube.com/@thelexibunch</v>
      </c>
      <c r="B590" t="inlineStr">
        <is>
          <t>622 Videos / Rabbits</t>
        </is>
      </c>
      <c r="C590" t="inlineStr">
        <is>
          <t>rabbits</t>
        </is>
      </c>
      <c r="D590"/>
      <c r="E590" t="inlineStr">
        <is>
          <t>Yes</t>
        </is>
      </c>
      <c r="F590" t="inlineStr">
        <is>
          <t>Yes</t>
        </is>
      </c>
      <c r="G590" t="inlineStr">
        <is>
          <t>Yes</t>
        </is>
      </c>
      <c r="H590" t="inlineStr">
        <is>
          <t>No</t>
        </is>
      </c>
    </row>
    <row r="591" ht="25.5" customHeight="1">
      <c r="A591" s="2" t="str">
        <f>=HYPERLINK("https://www.youtube.com/@OddAnimalSpecimens", "https://www.youtube.com/@OddAnimalSpecimens")</f>
        <v>https://www.youtube.com/@OddAnimalSpecimens</v>
      </c>
      <c r="B591" t="inlineStr">
        <is>
          <t>182 Videos / Insects</t>
        </is>
      </c>
      <c r="C591" t="inlineStr">
        <is>
          <t>insects</t>
        </is>
      </c>
      <c r="D591"/>
      <c r="E591" t="inlineStr">
        <is>
          <t>Yes</t>
        </is>
      </c>
      <c r="F591" t="inlineStr">
        <is>
          <t>Yes</t>
        </is>
      </c>
      <c r="G591" t="inlineStr">
        <is>
          <t>Yes</t>
        </is>
      </c>
      <c r="H591" t="inlineStr">
        <is>
          <t>No</t>
        </is>
      </c>
    </row>
    <row r="592" ht="25.5" customHeight="1">
      <c r="A592" s="2" t="str">
        <f>=HYPERLINK("https://www.youtube.com/@DeepMarineScenes/videos", "https://www.youtube.com/@DeepMarineScenes/videos")</f>
        <v>https://www.youtube.com/@DeepMarineScenes/videos</v>
      </c>
      <c r="B592" t="inlineStr">
        <is>
          <t>589 Videos / Crustaceans &amp; Sealife</t>
        </is>
      </c>
      <c r="C592" t="inlineStr">
        <is>
          <t>Crustaceans</t>
        </is>
      </c>
      <c r="D592"/>
      <c r="E592" t="inlineStr">
        <is>
          <t>Yes</t>
        </is>
      </c>
      <c r="F592" t="inlineStr">
        <is>
          <t>Yes</t>
        </is>
      </c>
      <c r="G592" t="inlineStr">
        <is>
          <t>Yes</t>
        </is>
      </c>
      <c r="H592" t="inlineStr">
        <is>
          <t>No</t>
        </is>
      </c>
    </row>
    <row r="593" ht="25.5" customHeight="1">
      <c r="A593" s="2" t="str">
        <f>=HYPERLINK("https://www.youtube.com/@GoGroomer/videos", "https://www.youtube.com/@GoGroomer/videos")</f>
        <v>https://www.youtube.com/@GoGroomer/videos</v>
      </c>
      <c r="B593" t="inlineStr">
        <is>
          <t>561 Videos / General pet accessories</t>
        </is>
      </c>
      <c r="C593" t="inlineStr">
        <is>
          <t>General pet accessories</t>
        </is>
      </c>
      <c r="D593"/>
      <c r="E593" t="inlineStr">
        <is>
          <t>Yes</t>
        </is>
      </c>
      <c r="F593" t="inlineStr">
        <is>
          <t>Yes</t>
        </is>
      </c>
      <c r="G593" t="inlineStr">
        <is>
          <t>Yes</t>
        </is>
      </c>
      <c r="H593" t="inlineStr">
        <is>
          <t>No</t>
        </is>
      </c>
    </row>
    <row r="594" ht="25.5" customHeight="1">
      <c r="A594" s="2" t="str">
        <f>=HYPERLINK("https://www.youtube.com/@HollyObee/videos", "https://www.youtube.com/@HollyObee/videos")</f>
        <v>https://www.youtube.com/@HollyObee/videos</v>
      </c>
      <c r="B594" t="inlineStr">
        <is>
          <t>73 Videos / General pet accessories</t>
        </is>
      </c>
      <c r="C594" t="inlineStr">
        <is>
          <t>General pet accessories</t>
        </is>
      </c>
      <c r="D594"/>
      <c r="E594" t="inlineStr">
        <is>
          <t>Yes</t>
        </is>
      </c>
      <c r="F594" t="inlineStr">
        <is>
          <t>Yes</t>
        </is>
      </c>
      <c r="G594" t="inlineStr">
        <is>
          <t>Yes</t>
        </is>
      </c>
      <c r="H594" t="inlineStr">
        <is>
          <t>No</t>
        </is>
      </c>
    </row>
    <row r="595" ht="25.5" customHeight="1">
      <c r="A595" s="2" t="str">
        <f>=HYPERLINK("https://www.youtube.com/@clawsyoutube/videos", "https://www.youtube.com/@clawsyoutube/videos")</f>
        <v>https://www.youtube.com/@clawsyoutube/videos</v>
      </c>
      <c r="B595" t="inlineStr">
        <is>
          <t>280 Videos / Wildlife</t>
        </is>
      </c>
      <c r="C595" t="inlineStr">
        <is>
          <t>Wildlife</t>
        </is>
      </c>
      <c r="D595"/>
      <c r="E595" t="inlineStr">
        <is>
          <t>Yes</t>
        </is>
      </c>
      <c r="F595" t="inlineStr">
        <is>
          <t>Yes</t>
        </is>
      </c>
      <c r="G595" t="inlineStr">
        <is>
          <t>Yes</t>
        </is>
      </c>
      <c r="H595" t="inlineStr">
        <is>
          <t>No</t>
        </is>
      </c>
    </row>
    <row r="596" ht="25.5" customHeight="1">
      <c r="A596" s="2" t="str">
        <f>=HYPERLINK("https://www.youtube.com/@SafariWonders4K", "https://www.youtube.com/@SafariWonders4K")</f>
        <v>https://www.youtube.com/@SafariWonders4K</v>
      </c>
      <c r="B596" t="inlineStr">
        <is>
          <t>120 Videos / Wildlife</t>
        </is>
      </c>
      <c r="C596" t="inlineStr">
        <is>
          <t>Wildlife</t>
        </is>
      </c>
      <c r="D596"/>
      <c r="E596" t="inlineStr">
        <is>
          <t>Yes</t>
        </is>
      </c>
      <c r="F596" t="inlineStr">
        <is>
          <t>Yes</t>
        </is>
      </c>
      <c r="G596" t="inlineStr">
        <is>
          <t>Yes</t>
        </is>
      </c>
      <c r="H596" t="inlineStr">
        <is>
          <t>No</t>
        </is>
      </c>
    </row>
    <row r="597" ht="25.5" customHeight="1">
      <c r="A597" s="2" t="str">
        <f>=HYPERLINK("https://www.youtube.com/@animalshelter123", "https://www.youtube.com/@animalshelter123")</f>
        <v>https://www.youtube.com/@animalshelter123</v>
      </c>
      <c r="B597" t="inlineStr">
        <is>
          <t>993 Videos / Animal Rescue</t>
        </is>
      </c>
      <c r="C597" t="inlineStr">
        <is>
          <t>Animal Rescue</t>
        </is>
      </c>
      <c r="D597"/>
      <c r="E597" t="inlineStr">
        <is>
          <t>Yes</t>
        </is>
      </c>
      <c r="F597" t="inlineStr">
        <is>
          <t>No</t>
        </is>
      </c>
      <c r="G597" t="inlineStr">
        <is>
          <t>No</t>
        </is>
      </c>
      <c r="H597" t="inlineStr">
        <is>
          <t>No</t>
        </is>
      </c>
    </row>
    <row r="598" ht="25.5" customHeight="1">
      <c r="A598" s="2" t="str">
        <f>=HYPERLINK("https://www.youtube.com/@D.A.R.ermionigiannakou/videos", "https://www.youtube.com/@D.A.R.ermionigiannakou/videos")</f>
        <v>https://www.youtube.com/@D.A.R.ermionigiannakou/videos</v>
      </c>
      <c r="B598" t="inlineStr">
        <is>
          <t>190 Videos / Animal Rescue</t>
        </is>
      </c>
      <c r="C598" t="inlineStr">
        <is>
          <t>Animal Rescue</t>
        </is>
      </c>
      <c r="D598"/>
      <c r="E598" t="inlineStr">
        <is>
          <t>No</t>
        </is>
      </c>
      <c r="F598" t="inlineStr">
        <is>
          <t>No</t>
        </is>
      </c>
      <c r="G598" t="inlineStr">
        <is>
          <t>No</t>
        </is>
      </c>
      <c r="H598" t="inlineStr">
        <is>
          <t>No</t>
        </is>
      </c>
    </row>
    <row r="599" ht="25.5" customHeight="1">
      <c r="A599" s="2" t="str">
        <f>=HYPERLINK("https://www.youtube.com/@moltenimmersiveart/videos", "https://www.youtube.com/@moltenimmersiveart/videos")</f>
        <v>https://www.youtube.com/@moltenimmersiveart/videos</v>
      </c>
      <c r="B599" t="inlineStr">
        <is>
          <t>519 Videos / Digital Technology Art</t>
        </is>
      </c>
      <c r="C599" t="inlineStr">
        <is>
          <t>Digital Technology Art</t>
        </is>
      </c>
      <c r="D599"/>
      <c r="E599" t="inlineStr">
        <is>
          <t>Yes</t>
        </is>
      </c>
      <c r="F599" t="inlineStr">
        <is>
          <t>Yes</t>
        </is>
      </c>
      <c r="G599" t="inlineStr">
        <is>
          <t>Yes</t>
        </is>
      </c>
      <c r="H599" t="inlineStr">
        <is>
          <t>Yes</t>
        </is>
      </c>
    </row>
    <row r="600" ht="25.5" customHeight="1">
      <c r="A600" s="2" t="str">
        <f>=HYPERLINK("https://www.youtube.com/@CodyBPyrotechnics/videos", "https://www.youtube.com/@CodyBPyrotechnics/videos")</f>
        <v>https://www.youtube.com/@CodyBPyrotechnics/videos</v>
      </c>
      <c r="B600" t="inlineStr">
        <is>
          <t>1600 Videos / Fireworks</t>
        </is>
      </c>
      <c r="C600" t="inlineStr">
        <is>
          <t>Fireworks</t>
        </is>
      </c>
      <c r="D600"/>
      <c r="E600" t="inlineStr">
        <is>
          <t>Yes</t>
        </is>
      </c>
      <c r="F600" t="inlineStr">
        <is>
          <t>Yes</t>
        </is>
      </c>
      <c r="G600" t="inlineStr">
        <is>
          <t>Yes</t>
        </is>
      </c>
      <c r="H600" t="inlineStr">
        <is>
          <t>Yes</t>
        </is>
      </c>
    </row>
    <row r="601" ht="25.5" customHeight="1">
      <c r="A601" s="2" t="str">
        <f>=HYPERLINK("https://www.youtube.com/@alispagnola/videos", "https://www.youtube.com/@alispagnola/videos")</f>
        <v>https://www.youtube.com/@alispagnola/videos</v>
      </c>
      <c r="B601" t="inlineStr">
        <is>
          <t>1200 Videos / Sculpting</t>
        </is>
      </c>
      <c r="C601" t="inlineStr">
        <is>
          <t>Sculpting</t>
        </is>
      </c>
      <c r="D601"/>
      <c r="E601" t="inlineStr">
        <is>
          <t>Yes</t>
        </is>
      </c>
      <c r="F601" t="inlineStr">
        <is>
          <t>Yes</t>
        </is>
      </c>
      <c r="G601" t="inlineStr">
        <is>
          <t>Yes</t>
        </is>
      </c>
      <c r="H601" t="inlineStr">
        <is>
          <t>No</t>
        </is>
      </c>
    </row>
    <row r="602" ht="25.5" customHeight="1">
      <c r="A602" s="2" t="str">
        <f>=HYPERLINK("https://www.youtube.com/@HuuHaWoodart/videos", "https://www.youtube.com/@HuuHaWoodart/videos")</f>
        <v>https://www.youtube.com/@HuuHaWoodart/videos</v>
      </c>
      <c r="B602" t="inlineStr">
        <is>
          <t>16 Videos / Sculpting</t>
        </is>
      </c>
      <c r="C602" t="inlineStr">
        <is>
          <t>Sculpting</t>
        </is>
      </c>
      <c r="D602"/>
      <c r="E602" t="inlineStr">
        <is>
          <t>Yes</t>
        </is>
      </c>
      <c r="F602" t="inlineStr">
        <is>
          <t>No</t>
        </is>
      </c>
      <c r="G602" t="inlineStr">
        <is>
          <t>No</t>
        </is>
      </c>
      <c r="H602" t="inlineStr">
        <is>
          <t>No</t>
        </is>
      </c>
    </row>
    <row r="603" ht="25.5" customHeight="1">
      <c r="A603" s="2" t="str">
        <f>=HYPERLINK("https://www.youtube.com/@Gezen-Adam/videos", "https://www.youtube.com/@Gezen-Adam/videos")</f>
        <v>https://www.youtube.com/@Gezen-Adam/videos</v>
      </c>
      <c r="B603" t="inlineStr">
        <is>
          <t>3.3k 4k quality watersliding videos</t>
        </is>
      </c>
      <c r="C603" t="inlineStr">
        <is>
          <t>water sliding</t>
        </is>
      </c>
      <c r="D603"/>
      <c r="E603" t="inlineStr">
        <is>
          <t>no</t>
        </is>
      </c>
      <c r="F603" t="inlineStr">
        <is>
          <t>no</t>
        </is>
      </c>
      <c r="G603" t="inlineStr">
        <is>
          <t>no</t>
        </is>
      </c>
      <c r="H603" t="inlineStr">
        <is>
          <t>yes</t>
        </is>
      </c>
    </row>
    <row r="604" ht="25.5" customHeight="1">
      <c r="A604" s="2" t="str">
        <f>=HYPERLINK("https://www.youtube.com/@CraftyArt/videos", "https://www.youtube.com/@CraftyArt/videos")</f>
        <v>https://www.youtube.com/@CraftyArt/videos</v>
      </c>
      <c r="B604" t="inlineStr">
        <is>
          <t>12 Videos / Sculpting</t>
        </is>
      </c>
      <c r="C604" t="inlineStr">
        <is>
          <t>Sculpting</t>
        </is>
      </c>
      <c r="D604"/>
      <c r="E604" t="inlineStr">
        <is>
          <t>Yes</t>
        </is>
      </c>
      <c r="F604" t="inlineStr">
        <is>
          <t>Yes</t>
        </is>
      </c>
      <c r="G604" t="inlineStr">
        <is>
          <t>No</t>
        </is>
      </c>
      <c r="H604" t="inlineStr">
        <is>
          <t>No</t>
        </is>
      </c>
    </row>
    <row r="605" ht="25.5" customHeight="1">
      <c r="A605" s="2" t="str">
        <f>=HYPERLINK("https://www.youtube.com/@StevenRichter/videos", "https://www.youtube.com/@StevenRichter/videos")</f>
        <v>https://www.youtube.com/@StevenRichter/videos</v>
      </c>
      <c r="B605" t="inlineStr">
        <is>
          <t>190 Videos / Sculpting</t>
        </is>
      </c>
      <c r="C605" t="inlineStr">
        <is>
          <t>Sculpting</t>
        </is>
      </c>
      <c r="D605"/>
      <c r="E605" t="inlineStr">
        <is>
          <t>Yes</t>
        </is>
      </c>
      <c r="F605" t="inlineStr">
        <is>
          <t>Yes</t>
        </is>
      </c>
      <c r="G605" t="inlineStr">
        <is>
          <t>Yes</t>
        </is>
      </c>
      <c r="H605" t="inlineStr">
        <is>
          <t>No</t>
        </is>
      </c>
    </row>
    <row r="606" ht="25.5" customHeight="1">
      <c r="A606" s="2" t="str">
        <f>=HYPERLINK("https://www.youtube.com/@bricesavina/videos", "https://www.youtube.com/@bricesavina/videos")</f>
        <v>https://www.youtube.com/@bricesavina/videos</v>
      </c>
      <c r="B606" t="inlineStr">
        <is>
          <t>47 Videos / Sculpting</t>
        </is>
      </c>
      <c r="C606" t="inlineStr">
        <is>
          <t>Sculpting</t>
        </is>
      </c>
      <c r="D606"/>
      <c r="E606" t="inlineStr">
        <is>
          <t>Yes</t>
        </is>
      </c>
      <c r="F606" t="inlineStr">
        <is>
          <t>Yes</t>
        </is>
      </c>
      <c r="G606" t="inlineStr">
        <is>
          <t>No</t>
        </is>
      </c>
      <c r="H606" t="inlineStr">
        <is>
          <t>No</t>
        </is>
      </c>
    </row>
    <row r="607" ht="25.5" customHeight="1">
      <c r="A607" s="2" t="str">
        <f>=HYPERLINK("https://www.youtube.com/@kaysclay", "https://www.youtube.com/@kaysclay")</f>
        <v>https://www.youtube.com/@kaysclay</v>
      </c>
      <c r="B607" t="inlineStr">
        <is>
          <t>124 Videos / Sculpting</t>
        </is>
      </c>
      <c r="C607" t="inlineStr">
        <is>
          <t>Sculpting</t>
        </is>
      </c>
      <c r="D607"/>
      <c r="E607" t="inlineStr">
        <is>
          <t>Yes</t>
        </is>
      </c>
      <c r="F607" t="inlineStr">
        <is>
          <t>Yes</t>
        </is>
      </c>
      <c r="G607" t="inlineStr">
        <is>
          <t>No</t>
        </is>
      </c>
      <c r="H607" t="inlineStr">
        <is>
          <t>No</t>
        </is>
      </c>
    </row>
    <row r="608" ht="25.5" customHeight="1">
      <c r="A608" s="2" t="str">
        <f>=HYPERLINK("https://www.youtube.com/@flagnation6549/videos", "https://www.youtube.com/@flagnation6549/videos")</f>
        <v>https://www.youtube.com/@flagnation6549/videos</v>
      </c>
      <c r="B608" t="inlineStr">
        <is>
          <t>224 Videos / Flags</t>
        </is>
      </c>
      <c r="C608" t="inlineStr">
        <is>
          <t>Flags</t>
        </is>
      </c>
      <c r="D608"/>
      <c r="E608" t="inlineStr">
        <is>
          <t>No</t>
        </is>
      </c>
      <c r="F608" t="inlineStr">
        <is>
          <t>No</t>
        </is>
      </c>
      <c r="G608" t="inlineStr">
        <is>
          <t>Yes</t>
        </is>
      </c>
      <c r="H608" t="inlineStr">
        <is>
          <t>No</t>
        </is>
      </c>
    </row>
    <row r="609" ht="25.5" customHeight="1">
      <c r="A609" s="2" t="str">
        <f>=HYPERLINK("https://www.youtube.com/@TheWaterTube/videos", "https://www.youtube.com/@TheWaterTube/videos")</f>
        <v>https://www.youtube.com/@TheWaterTube/videos</v>
      </c>
      <c r="B609" t="inlineStr">
        <is>
          <t>1.9k 4k quality videos of water sliding</t>
        </is>
      </c>
      <c r="C609" t="inlineStr">
        <is>
          <t>water sliding</t>
        </is>
      </c>
      <c r="D609"/>
      <c r="E609" t="inlineStr">
        <is>
          <t>no</t>
        </is>
      </c>
      <c r="F609" t="inlineStr">
        <is>
          <t>no</t>
        </is>
      </c>
      <c r="G609" t="inlineStr">
        <is>
          <t>no</t>
        </is>
      </c>
      <c r="H609" t="inlineStr">
        <is>
          <t>yes</t>
        </is>
      </c>
    </row>
    <row r="610" ht="25.5" customHeight="1">
      <c r="A610" s="2" t="str">
        <f>=HYPERLINK("https://www.youtube.com/@TheProWater/videos", "https://www.youtube.com/@TheProWater/videos")</f>
        <v>https://www.youtube.com/@TheProWater/videos</v>
      </c>
      <c r="B610" t="inlineStr">
        <is>
          <t>770 4k quality videos of water sliding</t>
        </is>
      </c>
      <c r="C610" t="inlineStr">
        <is>
          <t>water sliding</t>
        </is>
      </c>
      <c r="D610"/>
      <c r="E610" t="inlineStr">
        <is>
          <t>no</t>
        </is>
      </c>
      <c r="F610" t="inlineStr">
        <is>
          <t>no</t>
        </is>
      </c>
      <c r="G610" t="inlineStr">
        <is>
          <t>no</t>
        </is>
      </c>
      <c r="H610" t="inlineStr">
        <is>
          <t>yes</t>
        </is>
      </c>
    </row>
    <row r="611" ht="25.5" customHeight="1">
      <c r="A611" s="2" t="str">
        <f>=HYPERLINK("https://www.youtube.com/@AmusementForce/videos", "https://www.youtube.com/@AmusementForce/videos")</f>
        <v>https://www.youtube.com/@AmusementForce/videos</v>
      </c>
      <c r="B611" t="inlineStr">
        <is>
          <t>8.2k 4kvideos of water sliding and amusement parks</t>
        </is>
      </c>
      <c r="C611" t="inlineStr">
        <is>
          <t>water sliding</t>
        </is>
      </c>
      <c r="D611"/>
      <c r="E611" t="inlineStr">
        <is>
          <t>yes</t>
        </is>
      </c>
      <c r="F611" t="inlineStr">
        <is>
          <t>no</t>
        </is>
      </c>
      <c r="G611" t="inlineStr">
        <is>
          <t>yes</t>
        </is>
      </c>
      <c r="H611" t="inlineStr">
        <is>
          <t>yes</t>
        </is>
      </c>
    </row>
    <row r="612" ht="25.5" customHeight="1">
      <c r="A612" s="2" t="str">
        <f>=HYPERLINK("https://www.youtube.com/@MarioPartyGaming/videos", "https://www.youtube.com/@MarioPartyGaming/videos")</f>
        <v>https://www.youtube.com/@MarioPartyGaming/videos</v>
      </c>
      <c r="B612" t="inlineStr">
        <is>
          <t>984 videos playing video games</t>
        </is>
      </c>
      <c r="C612" t="inlineStr">
        <is>
          <t>playing video games</t>
        </is>
      </c>
      <c r="D612"/>
      <c r="E612"/>
      <c r="F612"/>
      <c r="G612"/>
      <c r="H612"/>
    </row>
    <row r="613" ht="25.5" customHeight="1">
      <c r="A613" s="2" t="str">
        <f>=HYPERLINK("https://www.youtube.com/@joyofgaming3101/videos", "https://www.youtube.com/@joyofgaming3101/videos")</f>
        <v>https://www.youtube.com/@joyofgaming3101/videos</v>
      </c>
      <c r="B613" t="inlineStr">
        <is>
          <t>1000 4k videos playing video games</t>
        </is>
      </c>
      <c r="C613" t="inlineStr">
        <is>
          <t>playing video games</t>
        </is>
      </c>
      <c r="D613"/>
      <c r="E613" t="inlineStr">
        <is>
          <t>yes</t>
        </is>
      </c>
      <c r="F613"/>
      <c r="G613"/>
      <c r="H613"/>
    </row>
    <row r="614" ht="25.5" customHeight="1">
      <c r="A614" s="2" t="str">
        <f>=HYPERLINK("https://www.youtube.com/@GameSprout/videos", "https://www.youtube.com/@GameSprout/videos")</f>
        <v>https://www.youtube.com/@GameSprout/videos</v>
      </c>
      <c r="B614" t="inlineStr">
        <is>
          <t>3000 videos playing video games</t>
        </is>
      </c>
      <c r="C614" t="inlineStr">
        <is>
          <t>playing video games</t>
        </is>
      </c>
      <c r="D614"/>
      <c r="E614" t="inlineStr">
        <is>
          <t>yes</t>
        </is>
      </c>
      <c r="F614"/>
      <c r="G614"/>
      <c r="H614"/>
    </row>
    <row r="615" ht="25.5" customHeight="1">
      <c r="A615" s="2" t="str">
        <f>=HYPERLINK("https://www.youtube.com/@fagamez1/videos", "https://www.youtube.com/@fagamez1/videos")</f>
        <v>https://www.youtube.com/@fagamez1/videos</v>
      </c>
      <c r="B615" t="inlineStr">
        <is>
          <t>937 4k videos playing video games</t>
        </is>
      </c>
      <c r="C615" t="inlineStr">
        <is>
          <t>playing video games, gameplay</t>
        </is>
      </c>
      <c r="D615"/>
      <c r="E615" t="inlineStr">
        <is>
          <t>yes</t>
        </is>
      </c>
      <c r="F615"/>
      <c r="G615"/>
      <c r="H615"/>
    </row>
    <row r="616" ht="25.5" customHeight="1">
      <c r="A616" s="2" t="str">
        <f>=HYPERLINK("https://www.youtube.com/@TheGodlyNoob/videos", "https://www.youtube.com/@TheGodlyNoob/videos")</f>
        <v>https://www.youtube.com/@TheGodlyNoob/videos</v>
      </c>
      <c r="B616" t="inlineStr">
        <is>
          <t>662 1080 videos playing video games</t>
        </is>
      </c>
      <c r="C616" t="inlineStr">
        <is>
          <t>gameplay</t>
        </is>
      </c>
      <c r="D616"/>
      <c r="E616"/>
      <c r="F616"/>
      <c r="G616"/>
      <c r="H616"/>
    </row>
    <row r="617" ht="25.5" customHeight="1">
      <c r="A617" s="2" t="str">
        <f>=HYPERLINK("https://www.youtube.com/@gameedged/videos", "https://www.youtube.com/@gameedged/videos")</f>
        <v>https://www.youtube.com/@gameedged/videos</v>
      </c>
      <c r="B617" t="inlineStr">
        <is>
          <t>7.7k videos playings video games</t>
        </is>
      </c>
      <c r="C617" t="inlineStr">
        <is>
          <t>gameplay</t>
        </is>
      </c>
      <c r="D617"/>
      <c r="E617" t="inlineStr">
        <is>
          <t>yes</t>
        </is>
      </c>
      <c r="F617"/>
      <c r="G617"/>
      <c r="H617"/>
    </row>
    <row r="618" ht="25.5" customHeight="1">
      <c r="A618" s="2" t="str">
        <f>=HYPERLINK("https://www.youtube.com/@Fudgyyyy/videos", "https://www.youtube.com/@Fudgyyyy/videos")</f>
        <v>https://www.youtube.com/@Fudgyyyy/videos</v>
      </c>
      <c r="B618" t="inlineStr">
        <is>
          <t>2.6k videos playing video games</t>
        </is>
      </c>
      <c r="C618" t="inlineStr">
        <is>
          <t>gameplay</t>
        </is>
      </c>
      <c r="D618"/>
      <c r="E618" t="inlineStr">
        <is>
          <t>yes</t>
        </is>
      </c>
      <c r="F618"/>
      <c r="G618"/>
      <c r="H618"/>
    </row>
    <row r="619" ht="25.5" customHeight="1">
      <c r="A619" s="2" t="str">
        <f>=HYPERLINK("https://www.youtube.com/@moremarshalnocommentary/videos", "https://www.youtube.com/@moremarshalnocommentary/videos")</f>
        <v>https://www.youtube.com/@moremarshalnocommentary/videos</v>
      </c>
      <c r="B619" t="inlineStr">
        <is>
          <t>678 4k videos playing video games</t>
        </is>
      </c>
      <c r="C619" t="inlineStr">
        <is>
          <t>gameplay</t>
        </is>
      </c>
      <c r="D619"/>
      <c r="E619" t="inlineStr">
        <is>
          <t>no</t>
        </is>
      </c>
      <c r="F619"/>
      <c r="G619"/>
      <c r="H619"/>
    </row>
    <row r="620" ht="25.5" customHeight="1">
      <c r="A620" s="2" t="str">
        <f>=HYPERLINK("https://www.youtube.com/@GamingWithAbyss/videos", "https://www.youtube.com/@GamingWithAbyss/videos")</f>
        <v>https://www.youtube.com/@GamingWithAbyss/videos</v>
      </c>
      <c r="B620" t="inlineStr">
        <is>
          <t>5.5k videos playing video games</t>
        </is>
      </c>
      <c r="C620" t="inlineStr">
        <is>
          <t>gameplay</t>
        </is>
      </c>
      <c r="D620"/>
      <c r="E620" t="inlineStr">
        <is>
          <t>yes</t>
        </is>
      </c>
      <c r="F620"/>
      <c r="G620"/>
      <c r="H620"/>
    </row>
    <row r="621" ht="25.5" customHeight="1">
      <c r="A621" s="2" t="str">
        <f>=HYPERLINK("https://www.youtube.com/@JustGameplay_YT/videos", "https://www.youtube.com/@JustGameplay_YT/videos")</f>
        <v>https://www.youtube.com/@JustGameplay_YT/videos</v>
      </c>
      <c r="B621" t="inlineStr">
        <is>
          <t>3.7k videos playing video games</t>
        </is>
      </c>
      <c r="C621" t="inlineStr">
        <is>
          <t>gameplay</t>
        </is>
      </c>
      <c r="D621"/>
      <c r="E621" t="inlineStr">
        <is>
          <t>yes</t>
        </is>
      </c>
      <c r="F621"/>
      <c r="G621"/>
      <c r="H621"/>
    </row>
    <row r="622" ht="25.5" customHeight="1">
      <c r="A622" s="2" t="str">
        <f>=HYPERLINK("https://www.youtube.com/@UG_Z/videos", "https://www.youtube.com/@UG_Z/videos")</f>
        <v>https://www.youtube.com/@UG_Z/videos</v>
      </c>
      <c r="B622" t="inlineStr">
        <is>
          <t>3.3k 4k videos playing video games</t>
        </is>
      </c>
      <c r="C622" t="inlineStr">
        <is>
          <t>gameplay, video game walkthrough</t>
        </is>
      </c>
      <c r="D622"/>
      <c r="E622" t="inlineStr">
        <is>
          <t>yes</t>
        </is>
      </c>
      <c r="F622"/>
      <c r="G622"/>
      <c r="H622"/>
    </row>
    <row r="623" ht="25.5" customHeight="1">
      <c r="A623" s="2" t="str">
        <f>=HYPERLINK("https://www.youtube.com/@enfant-terrible/videos", "https://www.youtube.com/@enfant-terrible/videos")</f>
        <v>https://www.youtube.com/@enfant-terrible/videos</v>
      </c>
      <c r="B623" t="inlineStr">
        <is>
          <t>1.1k 4k videos playing video games</t>
        </is>
      </c>
      <c r="C623" t="inlineStr">
        <is>
          <t>gameplay</t>
        </is>
      </c>
      <c r="D623"/>
      <c r="E623" t="inlineStr">
        <is>
          <t>yes</t>
        </is>
      </c>
      <c r="F623"/>
      <c r="G623"/>
      <c r="H623"/>
    </row>
    <row r="624" ht="25.5" customHeight="1">
      <c r="A624" s="2" t="str">
        <f>=HYPERLINK("https://www.youtube.com/@elescocesgamer/videos", "https://www.youtube.com/@elescocesgamer/videos")</f>
        <v>https://www.youtube.com/@elescocesgamer/videos</v>
      </c>
      <c r="B624" t="inlineStr">
        <is>
          <t xml:space="preserve">3.7k 4k videos of playing video games </t>
        </is>
      </c>
      <c r="C624" t="inlineStr">
        <is>
          <t>gameplay</t>
        </is>
      </c>
      <c r="D624"/>
      <c r="E624" t="inlineStr">
        <is>
          <t>yes</t>
        </is>
      </c>
      <c r="F624"/>
      <c r="G624"/>
      <c r="H624"/>
    </row>
    <row r="625" ht="25.5" customHeight="1">
      <c r="A625" s="2" t="str">
        <f>=HYPERLINK("https://www.youtube.com/@jineshgaming/videos", "https://www.youtube.com/@jineshgaming/videos")</f>
        <v>https://www.youtube.com/@jineshgaming/videos</v>
      </c>
      <c r="B625" t="inlineStr">
        <is>
          <t>815 videos playing video games</t>
        </is>
      </c>
      <c r="C625" t="inlineStr">
        <is>
          <t>gameplay</t>
        </is>
      </c>
      <c r="D625"/>
      <c r="E625" t="inlineStr">
        <is>
          <t>yes</t>
        </is>
      </c>
      <c r="F625"/>
      <c r="G625"/>
      <c r="H625"/>
    </row>
    <row r="626" ht="25.5" customHeight="1">
      <c r="A626" s="2" t="str">
        <f>=HYPERLINK("https://www.youtube.com/@thefoosterchannel/videos", "https://www.youtube.com/@thefoosterchannel/videos")</f>
        <v>https://www.youtube.com/@thefoosterchannel/videos</v>
      </c>
      <c r="B626" t="inlineStr">
        <is>
          <t>854 videos playing video games</t>
        </is>
      </c>
      <c r="C626" t="inlineStr">
        <is>
          <t>gameplay</t>
        </is>
      </c>
      <c r="D626"/>
      <c r="E626" t="inlineStr">
        <is>
          <t>yes</t>
        </is>
      </c>
      <c r="F626"/>
      <c r="G626"/>
      <c r="H626"/>
    </row>
    <row r="627" ht="25.5" customHeight="1">
      <c r="A627" s="2" t="str">
        <f>=HYPERLINK("https://www.youtube.com/@ACGreviews/videos", "https://www.youtube.com/@ACGreviews/videos")</f>
        <v>https://www.youtube.com/@ACGreviews/videos</v>
      </c>
      <c r="B627" t="inlineStr">
        <is>
          <t>1.2k 4k videos playing video games</t>
        </is>
      </c>
      <c r="C627" t="inlineStr">
        <is>
          <t>gameplay</t>
        </is>
      </c>
      <c r="D627"/>
      <c r="E627" t="inlineStr">
        <is>
          <t>yes</t>
        </is>
      </c>
      <c r="F627"/>
      <c r="G627"/>
      <c r="H627"/>
    </row>
    <row r="628" ht="25.5" customHeight="1">
      <c r="A628" s="2" t="str">
        <f>=HYPERLINK("https://www.youtube.com/@Raptoria/videos", "https://www.youtube.com/@Raptoria/videos")</f>
        <v>https://www.youtube.com/@Raptoria/videos</v>
      </c>
      <c r="B628" t="inlineStr">
        <is>
          <t>9.8k videos playing video games</t>
        </is>
      </c>
      <c r="C628" t="inlineStr">
        <is>
          <t>gameplay</t>
        </is>
      </c>
      <c r="D628"/>
      <c r="E628" t="inlineStr">
        <is>
          <t>yes</t>
        </is>
      </c>
      <c r="F628"/>
      <c r="G628"/>
      <c r="H628"/>
    </row>
    <row r="629" ht="25.5" customHeight="1">
      <c r="A629" s="2" t="str">
        <f>=HYPERLINK("https://www.youtube.com/@GameRiot/videos", "https://www.youtube.com/@GameRiot/videos")</f>
        <v>https://www.youtube.com/@GameRiot/videos</v>
      </c>
      <c r="B629" t="inlineStr">
        <is>
          <t>9.2k videos playing video games</t>
        </is>
      </c>
      <c r="C629" t="inlineStr">
        <is>
          <t>gameplay</t>
        </is>
      </c>
      <c r="D629"/>
      <c r="E629" t="inlineStr">
        <is>
          <t>yes</t>
        </is>
      </c>
      <c r="F629"/>
      <c r="G629"/>
      <c r="H629"/>
    </row>
    <row r="630" ht="25.5" customHeight="1">
      <c r="A630" s="2" t="str">
        <f>=HYPERLINK("https://www.youtube.com/@NautiStyles/videos", "https://www.youtube.com/@NautiStyles/videos")</f>
        <v>https://www.youtube.com/@NautiStyles/videos</v>
      </c>
      <c r="B630" t="inlineStr">
        <is>
          <t>345 4k videos of boat walkthroughs</t>
        </is>
      </c>
      <c r="C630" t="inlineStr">
        <is>
          <t>boats</t>
        </is>
      </c>
      <c r="D630"/>
      <c r="E630" t="inlineStr">
        <is>
          <t>yes</t>
        </is>
      </c>
      <c r="F630" t="inlineStr">
        <is>
          <t>yes</t>
        </is>
      </c>
      <c r="G630"/>
      <c r="H630"/>
    </row>
    <row r="631" ht="25.5" customHeight="1">
      <c r="A631" s="2" t="str">
        <f>=HYPERLINK("https://www.youtube.com/@motoryachtloon/videos", "https://www.youtube.com/@motoryachtloon/videos")</f>
        <v>https://www.youtube.com/@motoryachtloon/videos</v>
      </c>
      <c r="B631" t="inlineStr">
        <is>
          <t>147 videos of boat walkthroughs and wide shots</t>
        </is>
      </c>
      <c r="C631" t="inlineStr">
        <is>
          <t>boats</t>
        </is>
      </c>
      <c r="D631"/>
      <c r="E631"/>
      <c r="F631"/>
      <c r="G631"/>
      <c r="H631"/>
    </row>
    <row r="632" ht="25.5" customHeight="1">
      <c r="A632" s="2" t="str">
        <f>=HYPERLINK("https://www.youtube.com/@SailingZatara", "https://www.youtube.com/@SailingZatara")</f>
        <v>https://www.youtube.com/@SailingZatara</v>
      </c>
      <c r="B632" t="inlineStr">
        <is>
          <t>383 4k videos of boating life</t>
        </is>
      </c>
      <c r="C632" t="inlineStr">
        <is>
          <t>boats</t>
        </is>
      </c>
      <c r="D632"/>
      <c r="E632" t="inlineStr">
        <is>
          <t>yes</t>
        </is>
      </c>
      <c r="F632" t="inlineStr">
        <is>
          <t>yes</t>
        </is>
      </c>
      <c r="G632"/>
      <c r="H632"/>
    </row>
    <row r="633" ht="25.5" customHeight="1">
      <c r="A633" s="2" t="str">
        <f>=HYPERLINK("https://www.youtube.com/@JigginWithJordan/videos", "https://www.youtube.com/@JigginWithJordan/videos")</f>
        <v>https://www.youtube.com/@JigginWithJordan/videos</v>
      </c>
      <c r="B633" t="inlineStr">
        <is>
          <t>695 videos of water exploration and sports</t>
        </is>
      </c>
      <c r="C633" t="inlineStr">
        <is>
          <t>boats</t>
        </is>
      </c>
      <c r="D633"/>
      <c r="E633" t="inlineStr">
        <is>
          <t>yes</t>
        </is>
      </c>
      <c r="F633" t="inlineStr">
        <is>
          <t>yes</t>
        </is>
      </c>
      <c r="G633" t="inlineStr">
        <is>
          <t>yes</t>
        </is>
      </c>
      <c r="H633"/>
    </row>
    <row r="634" ht="25.5" customHeight="1">
      <c r="A634" s="2" t="str">
        <f>=HYPERLINK("https://www.youtube.com/@ybsyoungbloods/videos", "https://www.youtube.com/@ybsyoungbloods/videos")</f>
        <v>https://www.youtube.com/@ybsyoungbloods/videos</v>
      </c>
      <c r="B634" t="inlineStr">
        <is>
          <t>428 4k videos of exploring water and islands</t>
        </is>
      </c>
      <c r="C634" t="inlineStr">
        <is>
          <t>boats, catching fish</t>
        </is>
      </c>
      <c r="D634"/>
      <c r="E634" t="inlineStr">
        <is>
          <t>yes</t>
        </is>
      </c>
      <c r="F634" t="inlineStr">
        <is>
          <t>yes</t>
        </is>
      </c>
      <c r="G634" t="inlineStr">
        <is>
          <t>yes</t>
        </is>
      </c>
      <c r="H634"/>
    </row>
    <row r="635" ht="25.5" customHeight="1">
      <c r="A635" s="2" t="str">
        <f>=HYPERLINK("https://www.youtube.com/@Razgriz-Flight-Spotting/videos", "https://www.youtube.com/@Razgriz-Flight-Spotting/videos")</f>
        <v>https://www.youtube.com/@Razgriz-Flight-Spotting/videos</v>
      </c>
      <c r="B635" t="inlineStr">
        <is>
          <t>272 4k video of first person travel through airports and on plane</t>
        </is>
      </c>
      <c r="C635" t="inlineStr">
        <is>
          <t>aviation, general aviation</t>
        </is>
      </c>
      <c r="D635"/>
      <c r="E635" t="inlineStr">
        <is>
          <t>yes</t>
        </is>
      </c>
      <c r="F635" t="inlineStr">
        <is>
          <t>yes</t>
        </is>
      </c>
      <c r="G635" t="inlineStr">
        <is>
          <t>yes</t>
        </is>
      </c>
      <c r="H635"/>
    </row>
    <row r="636" ht="25.5" customHeight="1">
      <c r="A636" s="2" t="str">
        <f>=HYPERLINK("https://www.youtube.com/@aviationattract4292/videos", "https://www.youtube.com/@aviationattract4292/videos")</f>
        <v>https://www.youtube.com/@aviationattract4292/videos</v>
      </c>
      <c r="B636" t="inlineStr">
        <is>
          <t>1.1k 4k videos of airplane cockpit in flight</t>
        </is>
      </c>
      <c r="C636" t="inlineStr">
        <is>
          <t>cockpit</t>
        </is>
      </c>
      <c r="D636"/>
      <c r="E636"/>
      <c r="F636"/>
      <c r="G636"/>
      <c r="H636"/>
    </row>
    <row r="637" ht="25.5" customHeight="1">
      <c r="A637" s="2" t="str">
        <f>=HYPERLINK("https://www.youtube.com/@turnandburnaviation/videos", "https://www.youtube.com/@turnandburnaviation/videos")</f>
        <v>https://www.youtube.com/@turnandburnaviation/videos</v>
      </c>
      <c r="B637" t="inlineStr">
        <is>
          <t>75 4k pilot pov videos</t>
        </is>
      </c>
      <c r="C637" t="inlineStr">
        <is>
          <t>cockpit, flying</t>
        </is>
      </c>
      <c r="D637"/>
      <c r="E637"/>
      <c r="F637"/>
      <c r="G637"/>
      <c r="H637"/>
    </row>
    <row r="638" ht="25.5" customHeight="1">
      <c r="A638" s="2" t="str">
        <f>=HYPERLINK("https://www.youtube.com/@Aviation101/videos", "https://www.youtube.com/@Aviation101/videos")</f>
        <v>https://www.youtube.com/@Aviation101/videos</v>
      </c>
      <c r="B638" t="inlineStr">
        <is>
          <t>246 4k videos of flying and misc travel footage</t>
        </is>
      </c>
      <c r="C638" t="inlineStr">
        <is>
          <t>flying</t>
        </is>
      </c>
      <c r="D638"/>
      <c r="E638" t="inlineStr">
        <is>
          <t>yes</t>
        </is>
      </c>
      <c r="F638" t="inlineStr">
        <is>
          <t>yes</t>
        </is>
      </c>
      <c r="G638" t="inlineStr">
        <is>
          <t>yes</t>
        </is>
      </c>
      <c r="H638"/>
    </row>
    <row r="639" ht="25.5" customHeight="1">
      <c r="A639" s="2" t="str">
        <f>=HYPERLINK("https://www.youtube.com/@ThemeParkWorldwide", "https://www.youtube.com/@ThemeParkWorldwide")</f>
        <v>https://www.youtube.com/@ThemeParkWorldwide</v>
      </c>
      <c r="B639" t="inlineStr">
        <is>
          <t>3.9k videos at theme parks</t>
        </is>
      </c>
      <c r="C639" t="inlineStr">
        <is>
          <t>themeparks</t>
        </is>
      </c>
      <c r="D639"/>
      <c r="E639" t="inlineStr">
        <is>
          <t>yes</t>
        </is>
      </c>
      <c r="F639"/>
      <c r="G639"/>
      <c r="H639"/>
    </row>
    <row r="640" ht="25.5" customHeight="1">
      <c r="A640" s="2" t="str">
        <f>=HYPERLINK("https://www.youtube.com/@ThemeParkShark/videos", "https://www.youtube.com/@ThemeParkShark/videos")</f>
        <v>https://www.youtube.com/@ThemeParkShark/videos</v>
      </c>
      <c r="B640" t="inlineStr">
        <is>
          <t>426 theme park videos</t>
        </is>
      </c>
      <c r="C640" t="inlineStr">
        <is>
          <t>themeparks</t>
        </is>
      </c>
      <c r="D640"/>
      <c r="E640"/>
      <c r="F640"/>
      <c r="G640"/>
      <c r="H640"/>
    </row>
    <row r="641" ht="25.5" customHeight="1">
      <c r="A641" s="2" t="str">
        <f>=HYPERLINK("https://www.youtube.com/@ThemeParkPOV/videos", "https://www.youtube.com/@ThemeParkPOV/videos")</f>
        <v>https://www.youtube.com/@ThemeParkPOV/videos</v>
      </c>
      <c r="B641" t="inlineStr">
        <is>
          <t>1000 4k theme park pov coaster videos</t>
        </is>
      </c>
      <c r="C641" t="inlineStr">
        <is>
          <t>themeparks</t>
        </is>
      </c>
      <c r="D641"/>
      <c r="E641"/>
      <c r="F641"/>
      <c r="G641"/>
      <c r="H641"/>
    </row>
    <row r="642" ht="25.5" customHeight="1">
      <c r="A642" s="2" t="str">
        <f>=HYPERLINK("https://www.youtube.com/@JoJosWorld/videos", "https://www.youtube.com/@JoJosWorld/videos")</f>
        <v>https://www.youtube.com/@JoJosWorld/videos</v>
      </c>
      <c r="B642" t="inlineStr">
        <is>
          <t>1.3k videos of cruises, amusement parks and travel</t>
        </is>
      </c>
      <c r="C642" t="inlineStr">
        <is>
          <t>themeparks</t>
        </is>
      </c>
      <c r="D642"/>
      <c r="E642" t="inlineStr">
        <is>
          <t>yes</t>
        </is>
      </c>
      <c r="F642"/>
      <c r="G642" t="inlineStr">
        <is>
          <t>yes</t>
        </is>
      </c>
      <c r="H642"/>
    </row>
    <row r="643" ht="25.5" customHeight="1">
      <c r="A643" s="2" t="str">
        <f>=HYPERLINK("https://www.youtube.com/@AJARMASSAGE/videos", "https://www.youtube.com/@AJARMASSAGE/videos")</f>
        <v>https://www.youtube.com/@AJARMASSAGE/videos</v>
      </c>
      <c r="B643" t="inlineStr">
        <is>
          <t>71 Videos of various massages and washes</t>
        </is>
      </c>
      <c r="C643" t="inlineStr">
        <is>
          <t>washing feet</t>
        </is>
      </c>
      <c r="D643"/>
      <c r="E643"/>
      <c r="F643"/>
      <c r="G643"/>
      <c r="H643"/>
    </row>
    <row r="644" ht="25.5" customHeight="1">
      <c r="A644" s="2" t="str">
        <f>=HYPERLINK("https://www.youtube.com/@deepasmr16/videos", "https://www.youtube.com/@deepasmr16/videos")</f>
        <v>https://www.youtube.com/@deepasmr16/videos</v>
      </c>
      <c r="B644" t="inlineStr">
        <is>
          <t>271 videos  of various massages and washes</t>
        </is>
      </c>
      <c r="C644" t="inlineStr">
        <is>
          <t>washing feet</t>
        </is>
      </c>
      <c r="D644"/>
      <c r="E644"/>
      <c r="F644"/>
      <c r="G644"/>
      <c r="H644"/>
    </row>
    <row r="645" ht="25.5" customHeight="1">
      <c r="A645" s="2" t="str">
        <f>=HYPERLINK("https://www.youtube.com/@DoroCubillo/videos", "https://www.youtube.com/@DoroCubillo/videos")</f>
        <v>https://www.youtube.com/@DoroCubillo/videos</v>
      </c>
      <c r="B645" t="inlineStr">
        <is>
          <t>421 videos of hair washing, hair care, dying and self care</t>
        </is>
      </c>
      <c r="C645" t="inlineStr">
        <is>
          <t>washing hair</t>
        </is>
      </c>
      <c r="D645"/>
      <c r="E645"/>
      <c r="F645"/>
      <c r="G645"/>
      <c r="H645"/>
    </row>
    <row r="646" ht="25.5" customHeight="1">
      <c r="A646" s="2" t="str">
        <f>=HYPERLINK("https://www.youtube.com/@AudreyVictoria/videos", "https://www.youtube.com/@AudreyVictoria/videos")</f>
        <v>https://www.youtube.com/@AudreyVictoria/videos</v>
      </c>
      <c r="B646" t="inlineStr">
        <is>
          <t>1.4K videos on hair washing, hair care, self care and facial care</t>
        </is>
      </c>
      <c r="C646" t="inlineStr">
        <is>
          <t>washing hair</t>
        </is>
      </c>
      <c r="D646"/>
      <c r="E646"/>
      <c r="F646"/>
      <c r="G646"/>
      <c r="H646"/>
    </row>
    <row r="647" ht="25.5" customHeight="1">
      <c r="A647" s="2" t="str">
        <f>=HYPERLINK("https://www.youtube.com/@japaneseshampooasmr/videos", "https://www.youtube.com/@japaneseshampooasmr/videos")</f>
        <v>https://www.youtube.com/@japaneseshampooasmr/videos</v>
      </c>
      <c r="B647" t="inlineStr">
        <is>
          <t>465 videos - hair washing ASMR (Japanese)</t>
        </is>
      </c>
      <c r="C647" t="inlineStr">
        <is>
          <t>washing hair</t>
        </is>
      </c>
      <c r="D647"/>
      <c r="E647"/>
      <c r="F647"/>
      <c r="G647"/>
      <c r="H647"/>
    </row>
    <row r="648" ht="25.5" customHeight="1">
      <c r="A648" s="2" t="str">
        <f>=HYPERLINK("https://www.youtube.com/@HuyanaBeauty/videos", "https://www.youtube.com/@HuyanaBeauty/videos")</f>
        <v>https://www.youtube.com/@HuyanaBeauty/videos</v>
      </c>
      <c r="B648" t="inlineStr">
        <is>
          <t>145 videos of waxing, eyebrow waxing, facial and body waxing</t>
        </is>
      </c>
      <c r="C648" t="inlineStr">
        <is>
          <t>waxing eyebrows</t>
        </is>
      </c>
      <c r="D648"/>
      <c r="E648"/>
      <c r="F648"/>
      <c r="G648"/>
      <c r="H648"/>
    </row>
    <row r="649" ht="25.5" customHeight="1">
      <c r="A649" s="2" t="str">
        <f>=HYPERLINK("https://www.youtube.com/@BlackCoralWax/videos", "https://www.youtube.com/@BlackCoralWax/videos")</f>
        <v>https://www.youtube.com/@BlackCoralWax/videos</v>
      </c>
      <c r="B649" t="inlineStr">
        <is>
          <t>68 Videos / Waxing Legs / Eyebrows / Chest / Back</t>
        </is>
      </c>
      <c r="C649" t="inlineStr">
        <is>
          <t>waxing eyebrows</t>
        </is>
      </c>
      <c r="D649"/>
      <c r="E649" t="inlineStr">
        <is>
          <t>Yes</t>
        </is>
      </c>
      <c r="F649" t="inlineStr">
        <is>
          <t>Yes</t>
        </is>
      </c>
      <c r="G649" t="inlineStr">
        <is>
          <t>Yes</t>
        </is>
      </c>
      <c r="H649" t="inlineStr">
        <is>
          <t>Yes</t>
        </is>
      </c>
    </row>
    <row r="650" ht="25.5" customHeight="1">
      <c r="A650" s="2" t="str">
        <f>=HYPERLINK("https://www.youtube.com/@delish/videos", "https://www.youtube.com/@delish/videos")</f>
        <v>https://www.youtube.com/@delish/videos</v>
      </c>
      <c r="B650" t="inlineStr">
        <is>
          <t>3.5k videos of cooking, people, eating</t>
        </is>
      </c>
      <c r="C650" t="inlineStr">
        <is>
          <t>scrambling eggs</t>
        </is>
      </c>
      <c r="D650"/>
      <c r="E650" t="inlineStr">
        <is>
          <t>yes</t>
        </is>
      </c>
      <c r="F650" t="inlineStr">
        <is>
          <t>yes</t>
        </is>
      </c>
      <c r="G650" t="inlineStr">
        <is>
          <t>yes</t>
        </is>
      </c>
      <c r="H650" t="inlineStr">
        <is>
          <t>yes</t>
        </is>
      </c>
    </row>
    <row r="651" ht="25.5" customHeight="1">
      <c r="A651" s="2" t="str">
        <f>=HYPERLINK("https://www.youtube.com/@EntertainingWithBeth/videos", "https://www.youtube.com/@EntertainingWithBeth/videos")</f>
        <v>https://www.youtube.com/@EntertainingWithBeth/videos</v>
      </c>
      <c r="B651" t="inlineStr">
        <is>
          <t>618 videos of cooking, talking to camera, food</t>
        </is>
      </c>
      <c r="C651" t="inlineStr">
        <is>
          <t>scrambling eggs</t>
        </is>
      </c>
      <c r="D651"/>
      <c r="E651"/>
      <c r="F651"/>
      <c r="G651"/>
      <c r="H651"/>
    </row>
    <row r="652" ht="25.5" customHeight="1">
      <c r="A652" s="2" t="str">
        <f>=HYPERLINK("https://www.youtube.com/@NYTCooking/videos", "https://www.youtube.com/@NYTCooking/videos")</f>
        <v>https://www.youtube.com/@NYTCooking/videos</v>
      </c>
      <c r="B652" t="inlineStr">
        <is>
          <t>440 vidoes of cooking, eating, talking, walking</t>
        </is>
      </c>
      <c r="C652" t="inlineStr">
        <is>
          <t>scrambling eggs</t>
        </is>
      </c>
      <c r="D652"/>
      <c r="E652" t="inlineStr">
        <is>
          <t>yes</t>
        </is>
      </c>
      <c r="F652" t="inlineStr">
        <is>
          <t>yes</t>
        </is>
      </c>
      <c r="G652" t="inlineStr">
        <is>
          <t>yes</t>
        </is>
      </c>
      <c r="H652" t="inlineStr">
        <is>
          <t>yes</t>
        </is>
      </c>
    </row>
    <row r="653" ht="25.5" customHeight="1">
      <c r="A653" s="2" t="str">
        <f>=HYPERLINK("https://www.youtube.com/@dugabrowstudio2546/videos", "https://www.youtube.com/@dugabrowstudio2546/videos")</f>
        <v>https://www.youtube.com/@dugabrowstudio2546/videos</v>
      </c>
      <c r="B653" t="inlineStr">
        <is>
          <t>35 Videos / Waxing/Trimming Eyebrows</t>
        </is>
      </c>
      <c r="C653" t="inlineStr">
        <is>
          <t>Waxing Eyebrows</t>
        </is>
      </c>
      <c r="D653"/>
      <c r="E653"/>
      <c r="F653"/>
      <c r="G653"/>
      <c r="H653"/>
    </row>
    <row r="654" ht="25.5" customHeight="1">
      <c r="A654" s="2" t="str">
        <f>=HYPERLINK("https://www.youtube.com/@audiblehands5650/videos", "https://www.youtube.com/@audiblehands5650/videos")</f>
        <v>https://www.youtube.com/@audiblehands5650/videos</v>
      </c>
      <c r="B654" t="inlineStr">
        <is>
          <t>32 Videos / Washing Hands / Hand ASMR</t>
        </is>
      </c>
      <c r="C654" t="inlineStr">
        <is>
          <t>Washing Hands</t>
        </is>
      </c>
      <c r="D654"/>
      <c r="E654"/>
      <c r="F654"/>
      <c r="G654"/>
      <c r="H654"/>
    </row>
    <row r="655" ht="25.5" customHeight="1">
      <c r="A655" s="2" t="str">
        <f>=HYPERLINK("https://www.youtube.com/@samthecookingguy/videos", "https://www.youtube.com/@samthecookingguy/videos")</f>
        <v>https://www.youtube.com/@samthecookingguy/videos</v>
      </c>
      <c r="B655" t="inlineStr">
        <is>
          <t>1.7k 4k videos of cooking with various angles</t>
        </is>
      </c>
      <c r="C655" t="inlineStr">
        <is>
          <t>scrambling eggs</t>
        </is>
      </c>
      <c r="D655"/>
      <c r="E655" t="inlineStr">
        <is>
          <t>yes</t>
        </is>
      </c>
      <c r="F655"/>
      <c r="G655"/>
      <c r="H655"/>
    </row>
    <row r="656" ht="25.5" customHeight="1">
      <c r="A656" s="2" t="str">
        <f>=HYPERLINK("https://www.youtube.com/@PiggySoap/videos", "https://www.youtube.com/@PiggySoap/videos")</f>
        <v>https://www.youtube.com/@PiggySoap/videos</v>
      </c>
      <c r="B656" t="inlineStr">
        <is>
          <t>768 Videos / Washing Hands</t>
        </is>
      </c>
      <c r="C656" t="inlineStr">
        <is>
          <t>Washing Hands</t>
        </is>
      </c>
      <c r="D656"/>
      <c r="E656"/>
      <c r="F656"/>
      <c r="G656"/>
      <c r="H656"/>
    </row>
    <row r="657" ht="25.5" customHeight="1">
      <c r="A657" s="2" t="str">
        <f>=HYPERLINK("https://www.youtube.com/@McCannDogs", "https://www.youtube.com/@McCannDogs")</f>
        <v>https://www.youtube.com/@McCannDogs</v>
      </c>
      <c r="B657" t="inlineStr">
        <is>
          <t>1198 Videos / Training Dog</t>
        </is>
      </c>
      <c r="C657" t="inlineStr">
        <is>
          <t>Training Dog</t>
        </is>
      </c>
      <c r="D657"/>
      <c r="E657"/>
      <c r="F657"/>
      <c r="G657"/>
      <c r="H657"/>
    </row>
    <row r="658" ht="25.5" customHeight="1">
      <c r="A658" s="2" t="str">
        <f>=HYPERLINK("https://www.youtube.com/@zakgeorge", "https://www.youtube.com/@zakgeorge")</f>
        <v>https://www.youtube.com/@zakgeorge</v>
      </c>
      <c r="B658" t="inlineStr">
        <is>
          <t>908 Videos / Training Dog</t>
        </is>
      </c>
      <c r="C658" t="inlineStr">
        <is>
          <t>Training Dog, walking the dog / training dog</t>
        </is>
      </c>
      <c r="D658"/>
      <c r="E658"/>
      <c r="F658"/>
      <c r="G658"/>
      <c r="H658"/>
    </row>
    <row r="659" ht="25.5" customHeight="1">
      <c r="A659" s="2" t="str">
        <f>=HYPERLINK("https://www.youtube.com/@Cannaan1", "https://www.youtube.com/@Cannaan1")</f>
        <v>https://www.youtube.com/@Cannaan1</v>
      </c>
      <c r="B659" t="inlineStr">
        <is>
          <t>164 Videos / Body Waxing</t>
        </is>
      </c>
      <c r="C659" t="inlineStr">
        <is>
          <t>Waxing (Back) / Searched in Russian</t>
        </is>
      </c>
      <c r="D659"/>
      <c r="E659"/>
      <c r="F659"/>
      <c r="G659"/>
      <c r="H659"/>
    </row>
    <row r="660" ht="25.5" customHeight="1">
      <c r="A660" s="2" t="str">
        <f>=HYPERLINK("https://www.youtube.com/watch?v=CnxOCyS0pnw", "https://www.youtube.com/@ItalwaxRu/videos")</f>
        <v>https://www.youtube.com/@ItalwaxRu/videos</v>
      </c>
      <c r="B660" t="inlineStr">
        <is>
          <t>51 Videos / Body Waxing</t>
        </is>
      </c>
      <c r="C660" t="inlineStr">
        <is>
          <t>Body Waxing / Searched in Russian</t>
        </is>
      </c>
      <c r="D660"/>
      <c r="E660"/>
      <c r="F660"/>
      <c r="G660"/>
      <c r="H660"/>
    </row>
    <row r="661" ht="25.5" customHeight="1">
      <c r="A661" s="2" t="str">
        <f>=HYPERLINK("https://www.youtube.com/@TheCardTricks/videos", "https://www.youtube.com/@TheCardTricks/videos")</f>
        <v>https://www.youtube.com/@TheCardTricks/videos</v>
      </c>
      <c r="B661" t="inlineStr">
        <is>
          <t>55 videos of card shuffling and tricks</t>
        </is>
      </c>
      <c r="C661" t="inlineStr">
        <is>
          <t>shuffling cards</t>
        </is>
      </c>
      <c r="D661"/>
      <c r="E661"/>
      <c r="F661"/>
      <c r="G661"/>
      <c r="H661"/>
    </row>
    <row r="662" ht="25.5" customHeight="1">
      <c r="A662" s="2" t="str">
        <f>=HYPERLINK("https://www.youtube.com/@IWWFsport/videos", "https://www.youtube.com/@IWWFsport/videos")</f>
        <v>https://www.youtube.com/@IWWFsport/videos</v>
      </c>
      <c r="B662" t="inlineStr">
        <is>
          <t>264 Videos / Water Skiing / Water Sports</t>
        </is>
      </c>
      <c r="C662" t="inlineStr">
        <is>
          <t>Water Skiing, water ski</t>
        </is>
      </c>
      <c r="D662"/>
      <c r="E662"/>
      <c r="F662"/>
      <c r="G662"/>
      <c r="H662"/>
    </row>
    <row r="663" ht="25.5" customHeight="1">
      <c r="A663" s="2" t="str">
        <f>=HYPERLINK("https://www.youtube.com/@GardenUp", "https://www.youtube.com/@GardenUp")</f>
        <v>https://www.youtube.com/@GardenUp</v>
      </c>
      <c r="B663" t="inlineStr">
        <is>
          <t>245 Videos / Watering Plants</t>
        </is>
      </c>
      <c r="C663" t="inlineStr">
        <is>
          <t>watering plants</t>
        </is>
      </c>
      <c r="D663"/>
      <c r="E663"/>
      <c r="F663"/>
      <c r="G663"/>
      <c r="H663"/>
    </row>
    <row r="664" ht="25.5" customHeight="1">
      <c r="A664" s="2" t="str">
        <f>=HYPERLINK("https://www.youtube.com/@oscar/videos", "https://www.youtube.com/@oscar/videos")</f>
        <v>https://www.youtube.com/@oscar/videos</v>
      </c>
      <c r="B664" t="inlineStr">
        <is>
          <t>258 videos of card and magic tricks</t>
        </is>
      </c>
      <c r="C664" t="inlineStr">
        <is>
          <t>shuffling cards</t>
        </is>
      </c>
      <c r="D664"/>
      <c r="E664"/>
      <c r="F664"/>
      <c r="G664"/>
      <c r="H664"/>
    </row>
    <row r="665" ht="25.5" customHeight="1">
      <c r="A665" s="2" t="str">
        <f>=HYPERLINK("https://www.youtube.com/@silasnoyes1/videos", "https://www.youtube.com/@silasnoyes1/videos")</f>
        <v>https://www.youtube.com/@silasnoyes1/videos</v>
      </c>
      <c r="B665" t="inlineStr">
        <is>
          <t>453 videos of card tricks and shuffling</t>
        </is>
      </c>
      <c r="C665" t="inlineStr">
        <is>
          <t>shuffling cards</t>
        </is>
      </c>
      <c r="D665"/>
      <c r="E665"/>
      <c r="F665"/>
      <c r="G665"/>
      <c r="H665"/>
    </row>
    <row r="666" ht="25.5" customHeight="1">
      <c r="A666" s="2" t="str">
        <f>=HYPERLINK("https://www.youtube.com/watch?v=TxDFp7tHCVU", "https://www.youtube.com/@waterskibroadcasting/videos")</f>
        <v>https://www.youtube.com/@waterskibroadcasting/videos</v>
      </c>
      <c r="B666" t="inlineStr">
        <is>
          <t>1800 Videos / Water Skiing / Event Coverage</t>
        </is>
      </c>
      <c r="C666" t="inlineStr">
        <is>
          <t>Water Skiing</t>
        </is>
      </c>
      <c r="D666"/>
      <c r="E666"/>
      <c r="F666"/>
      <c r="G666"/>
      <c r="H666"/>
    </row>
    <row r="667" ht="25.5" customHeight="1">
      <c r="A667" s="2" t="str">
        <f>=HYPERLINK("https://www.youtube.com/@shortlineslalom", "https://www.youtube.com/@shortlineslalom")</f>
        <v>https://www.youtube.com/@shortlineslalom</v>
      </c>
      <c r="B667" t="inlineStr">
        <is>
          <t>144 Videos / Water Skiing &amp; Vlogging</t>
        </is>
      </c>
      <c r="C667" t="inlineStr">
        <is>
          <t>Water Skiing</t>
        </is>
      </c>
      <c r="D667"/>
      <c r="E667"/>
      <c r="F667"/>
      <c r="G667"/>
      <c r="H667"/>
    </row>
    <row r="668" ht="25.5" customHeight="1">
      <c r="A668" s="2" t="str">
        <f>=HYPERLINK("https://www.youtube.com/@DASBookbinding/videos", "https://www.youtube.com/@DASBookbinding/videos")</f>
        <v>https://www.youtube.com/@DASBookbinding/videos</v>
      </c>
      <c r="B668" t="inlineStr">
        <is>
          <t>193 videos, bookbinding</t>
        </is>
      </c>
      <c r="C668" t="inlineStr">
        <is>
          <t>bookbinding</t>
        </is>
      </c>
      <c r="D668"/>
      <c r="E668"/>
      <c r="F668"/>
      <c r="G668"/>
      <c r="H668"/>
    </row>
    <row r="669" ht="25.5" customHeight="1">
      <c r="A669" s="2" t="str">
        <f>=HYPERLINK("https://www.youtube.com/@bittermelonbindery/videos", "https://www.youtube.com/@bittermelonbindery/videos")</f>
        <v>https://www.youtube.com/@bittermelonbindery/videos</v>
      </c>
      <c r="B669" t="inlineStr">
        <is>
          <t>104 videos, bookbinding</t>
        </is>
      </c>
      <c r="C669" t="inlineStr">
        <is>
          <t>bookbinding</t>
        </is>
      </c>
      <c r="D669"/>
      <c r="E669"/>
      <c r="F669"/>
      <c r="G669"/>
      <c r="H669"/>
    </row>
    <row r="670" ht="25.5" customHeight="1">
      <c r="A670" s="2" t="str">
        <f>=HYPERLINK("https://www.youtube.com/@FourKeysBookArts/videos", "https://www.youtube.com/@FourKeysBookArts/videos")</f>
        <v>https://www.youtube.com/@FourKeysBookArts/videos</v>
      </c>
      <c r="B670" t="inlineStr">
        <is>
          <t>58 videos, bookbinding, book arts</t>
        </is>
      </c>
      <c r="C670" t="inlineStr">
        <is>
          <t>bookbinding</t>
        </is>
      </c>
      <c r="D670"/>
      <c r="E670"/>
      <c r="F670"/>
      <c r="G670"/>
      <c r="H670"/>
    </row>
    <row r="671" ht="25.5" customHeight="1">
      <c r="A671" s="2" t="str">
        <f>=HYPERLINK("https://www.youtube.com/@mokongtv123/videos", "https://www.youtube.com/@mokongtv123/videos")</f>
        <v>https://www.youtube.com/@mokongtv123/videos</v>
      </c>
      <c r="B671" t="inlineStr">
        <is>
          <t>95 videos, woodworking, cabinet building</t>
        </is>
      </c>
      <c r="C671" t="inlineStr">
        <is>
          <t>building cabinet</t>
        </is>
      </c>
      <c r="D671"/>
      <c r="E671"/>
      <c r="F671"/>
      <c r="G671"/>
      <c r="H671"/>
    </row>
    <row r="672" ht="25.5" customHeight="1">
      <c r="A672" s="2" t="str">
        <f>=HYPERLINK("https://www.youtube.com/@thevirts/videos", "https://www.youtube.com/@thevirts/videos")</f>
        <v>https://www.youtube.com/@thevirts/videos</v>
      </c>
      <c r="B672" t="inlineStr">
        <is>
          <t>78 videos of card tricks</t>
        </is>
      </c>
      <c r="C672" t="inlineStr">
        <is>
          <t>shuffling cards</t>
        </is>
      </c>
      <c r="D672"/>
      <c r="E672"/>
      <c r="F672"/>
      <c r="G672"/>
      <c r="H672"/>
    </row>
    <row r="673" ht="25.5" customHeight="1">
      <c r="A673" s="2" t="str">
        <f>=HYPERLINK("https://www.youtube.com/@lotusinhand/videos", "https://www.youtube.com/@lotusinhand/videos")</f>
        <v>https://www.youtube.com/@lotusinhand/videos</v>
      </c>
      <c r="B673" t="inlineStr">
        <is>
          <t>87 videos of card tricks</t>
        </is>
      </c>
      <c r="C673" t="inlineStr">
        <is>
          <t>shuffling cards</t>
        </is>
      </c>
      <c r="D673"/>
      <c r="E673"/>
      <c r="F673"/>
      <c r="G673"/>
      <c r="H673"/>
    </row>
    <row r="674" ht="25.5" customHeight="1">
      <c r="A674" s="2" t="str">
        <f>=HYPERLINK("https://www.youtube.com/@TheRussianGenius/videos", "https://www.youtube.com/@TheRussianGenius/videos")</f>
        <v>https://www.youtube.com/@TheRussianGenius/videos</v>
      </c>
      <c r="B674" t="inlineStr">
        <is>
          <t>418 videos of card tricks</t>
        </is>
      </c>
      <c r="C674" t="inlineStr">
        <is>
          <t>shuffling cards</t>
        </is>
      </c>
      <c r="D674"/>
      <c r="E674"/>
      <c r="F674"/>
      <c r="G674"/>
      <c r="H674"/>
    </row>
    <row r="675" ht="25.5" customHeight="1">
      <c r="A675" s="2" t="str">
        <f>=HYPERLINK("https://www.youtube.com/@woodworkingskill/videos", "https://www.youtube.com/@woodworkingskill/videos")</f>
        <v>https://www.youtube.com/@woodworkingskill/videos</v>
      </c>
      <c r="B675" t="inlineStr">
        <is>
          <t>760 videos, woodworking, furniture building</t>
        </is>
      </c>
      <c r="C675" t="inlineStr">
        <is>
          <t>building cabinet</t>
        </is>
      </c>
      <c r="D675"/>
      <c r="E675"/>
      <c r="F675"/>
      <c r="G675"/>
      <c r="H675"/>
    </row>
    <row r="676" ht="25.5" customHeight="1">
      <c r="A676" s="2" t="str">
        <f>=HYPERLINK("https://www.youtube.com/@52kards/videos", "https://www.youtube.com/@52kards/videos")</f>
        <v>https://www.youtube.com/@52kards/videos</v>
      </c>
      <c r="B676" t="inlineStr">
        <is>
          <t>319 videos of card tricks</t>
        </is>
      </c>
      <c r="C676" t="inlineStr">
        <is>
          <t>shuffling cards</t>
        </is>
      </c>
      <c r="D676"/>
      <c r="E676"/>
      <c r="F676"/>
      <c r="G676"/>
      <c r="H676"/>
    </row>
    <row r="677" ht="25.5" customHeight="1">
      <c r="A677" s="2" t="str">
        <f>=HYPERLINK("https://www.youtube.com/@chtclimbing/videos", "https://www.youtube.com/@chtclimbing/videos")</f>
        <v>https://www.youtube.com/@chtclimbing/videos</v>
      </c>
      <c r="B677" t="inlineStr">
        <is>
          <t>380 videos, tree climbing</t>
        </is>
      </c>
      <c r="C677" t="inlineStr">
        <is>
          <t>climbing tree</t>
        </is>
      </c>
      <c r="D677"/>
      <c r="E677"/>
      <c r="F677"/>
      <c r="G677"/>
      <c r="H677"/>
    </row>
    <row r="678" ht="25.5" customHeight="1">
      <c r="A678" s="2" t="str">
        <f>=HYPERLINK("https://www.youtube.com/@ArborJason/videos", "https://www.youtube.com/@ArborJason/videos")</f>
        <v>https://www.youtube.com/@ArborJason/videos</v>
      </c>
      <c r="B678" t="inlineStr">
        <is>
          <t>106 videos, tree climbing</t>
        </is>
      </c>
      <c r="C678" t="inlineStr">
        <is>
          <t>climbing tree</t>
        </is>
      </c>
      <c r="D678"/>
      <c r="E678"/>
      <c r="F678"/>
      <c r="G678"/>
      <c r="H678"/>
    </row>
    <row r="679" ht="25.5" customHeight="1">
      <c r="A679" s="2" t="str">
        <f>=HYPERLINK("https://www.youtube.com/@BalletBeautiful/videos", "https://www.youtube.com/@BalletBeautiful/videos")</f>
        <v>https://www.youtube.com/@BalletBeautiful/videos</v>
      </c>
      <c r="B679" t="inlineStr">
        <is>
          <t>170 videos, ballet, dancing</t>
        </is>
      </c>
      <c r="C679" t="inlineStr">
        <is>
          <t>dancing ballet</t>
        </is>
      </c>
      <c r="D679"/>
      <c r="E679"/>
      <c r="F679"/>
      <c r="G679"/>
      <c r="H679"/>
    </row>
    <row r="680" ht="25.5" customHeight="1">
      <c r="A680" s="2" t="str">
        <f>=HYPERLINK("https://www.youtube.com/@everydayballet/videos", "https://www.youtube.com/@everydayballet/videos")</f>
        <v>https://www.youtube.com/@everydayballet/videos</v>
      </c>
      <c r="B680" t="inlineStr">
        <is>
          <t>95 videos, ballet, dancing</t>
        </is>
      </c>
      <c r="C680" t="inlineStr">
        <is>
          <t>dancing ballet</t>
        </is>
      </c>
      <c r="D680"/>
      <c r="E680"/>
      <c r="F680"/>
      <c r="G680"/>
      <c r="H680"/>
    </row>
    <row r="681" ht="25.5" customHeight="1">
      <c r="A681" s="2" t="str">
        <f>=HYPERLINK("https://www.youtube.com/@bostonballet/videos", "https://www.youtube.com/@bostonballet/videos")</f>
        <v>https://www.youtube.com/@bostonballet/videos</v>
      </c>
      <c r="B681" t="inlineStr">
        <is>
          <t>548 videos, ballet, dancing, performance</t>
        </is>
      </c>
      <c r="C681" t="inlineStr">
        <is>
          <t>dancing ballet</t>
        </is>
      </c>
      <c r="D681"/>
      <c r="E681"/>
      <c r="F681"/>
      <c r="G681"/>
      <c r="H681"/>
    </row>
    <row r="682" ht="25.5" customHeight="1">
      <c r="A682" s="2" t="str">
        <f>=HYPERLINK("https://www.youtube.com/@pacificnorthwestballet/videos", "https://www.youtube.com/@pacificnorthwestballet/videos")</f>
        <v>https://www.youtube.com/@pacificnorthwestballet/videos</v>
      </c>
      <c r="B682" t="inlineStr">
        <is>
          <t>742 videos, ballet, dancing, performance</t>
        </is>
      </c>
      <c r="C682" t="inlineStr">
        <is>
          <t>dancing ballet</t>
        </is>
      </c>
      <c r="D682"/>
      <c r="E682"/>
      <c r="F682"/>
      <c r="G682"/>
      <c r="H682"/>
    </row>
    <row r="683" ht="25.5" customHeight="1">
      <c r="A683" s="2" t="str">
        <f>=HYPERLINK("https://www.youtube.com/@Kinetochore-ti5hk/videos", "https://www.youtube.com/@Kinetochore-ti5hk/videos")</f>
        <v>https://www.youtube.com/@Kinetochore-ti5hk/videos</v>
      </c>
      <c r="B683" t="inlineStr">
        <is>
          <t>169 sneezing videos</t>
        </is>
      </c>
      <c r="C683" t="inlineStr">
        <is>
          <t>sneezing</t>
        </is>
      </c>
      <c r="D683"/>
      <c r="E683"/>
      <c r="F683"/>
      <c r="G683"/>
      <c r="H683"/>
    </row>
    <row r="684" ht="25.5" customHeight="1">
      <c r="A684" s="2" t="str">
        <f>=HYPERLINK("https://www.youtube.com/@SweetEminem692/videos", "https://www.youtube.com/@SweetEminem692/videos")</f>
        <v>https://www.youtube.com/@SweetEminem692/videos</v>
      </c>
      <c r="B684" t="inlineStr">
        <is>
          <t>60 sneezing compilation videos</t>
        </is>
      </c>
      <c r="C684" t="inlineStr">
        <is>
          <t>sneezing</t>
        </is>
      </c>
      <c r="D684"/>
      <c r="E684"/>
      <c r="F684"/>
      <c r="G684"/>
      <c r="H684"/>
    </row>
    <row r="685" ht="25.5" customHeight="1">
      <c r="A685" s="2" t="str">
        <f>=HYPERLINK("https://www.youtube.com/@ultimatedodgeball/videos", "https://www.youtube.com/@ultimatedodgeball/videos")</f>
        <v>https://www.youtube.com/@ultimatedodgeball/videos</v>
      </c>
      <c r="B685" t="inlineStr">
        <is>
          <t>151 videos, dodgeball</t>
        </is>
      </c>
      <c r="C685" t="inlineStr">
        <is>
          <t>dodgeball</t>
        </is>
      </c>
      <c r="D685"/>
      <c r="E685"/>
      <c r="F685"/>
      <c r="G685"/>
      <c r="H685"/>
    </row>
    <row r="686" ht="25.5" customHeight="1">
      <c r="A686" s="2" t="str">
        <f>=HYPERLINK("https://www.youtube.com/@treehousebrewco/videos", "https://www.youtube.com/@treehousebrewco/videos")</f>
        <v>https://www.youtube.com/@treehousebrewco/videos</v>
      </c>
      <c r="B686" t="inlineStr">
        <is>
          <t>141 videos of beer tasting</t>
        </is>
      </c>
      <c r="C686" t="inlineStr">
        <is>
          <t>tasting beer, pouring_beer</t>
        </is>
      </c>
      <c r="D686"/>
      <c r="E686"/>
      <c r="F686"/>
      <c r="G686"/>
      <c r="H686"/>
    </row>
    <row r="687" ht="25.5" customHeight="1">
      <c r="A687" s="2" t="str">
        <f>=HYPERLINK("https://www.youtube.com/@DodgeballSeattle/videos", "https://www.youtube.com/@DodgeballSeattle/videos")</f>
        <v>https://www.youtube.com/@DodgeballSeattle/videos</v>
      </c>
      <c r="B687" t="inlineStr">
        <is>
          <t>867 videos, dodgeball</t>
        </is>
      </c>
      <c r="C687" t="inlineStr">
        <is>
          <t>dodgeball</t>
        </is>
      </c>
      <c r="D687"/>
      <c r="E687"/>
      <c r="F687"/>
      <c r="G687"/>
      <c r="H687"/>
    </row>
    <row r="688" ht="25.5" customHeight="1">
      <c r="A688" s="2" t="str">
        <f>=HYPERLINK("https://www.youtube.com/@TuyetAerobics/videos", "https://www.youtube.com/@TuyetAerobics/videos")</f>
        <v>https://www.youtube.com/@TuyetAerobics/videos</v>
      </c>
      <c r="B688" t="inlineStr">
        <is>
          <t>200 videos, aerobics, instructional</t>
        </is>
      </c>
      <c r="C688" t="inlineStr">
        <is>
          <t>doing aerobics</t>
        </is>
      </c>
      <c r="D688"/>
      <c r="E688"/>
      <c r="F688"/>
      <c r="G688"/>
      <c r="H688"/>
    </row>
    <row r="689" ht="25.5" customHeight="1">
      <c r="A689" s="2" t="str">
        <f>=HYPERLINK("https://www.youtube.com/@chrisfix", "https://www.youtube.com/@chrisfix")</f>
        <v>https://www.youtube.com/@chrisfix</v>
      </c>
      <c r="B689" t="inlineStr">
        <is>
          <t>390 videos, beginner car repair, "how-to" car videos</t>
        </is>
      </c>
      <c r="C689" t="inlineStr">
        <is>
          <t>changing oil, changing wheel</t>
        </is>
      </c>
      <c r="D689"/>
      <c r="E689" t="inlineStr">
        <is>
          <t>No</t>
        </is>
      </c>
      <c r="F689" t="inlineStr">
        <is>
          <t>No</t>
        </is>
      </c>
      <c r="G689" t="inlineStr">
        <is>
          <t>Yes</t>
        </is>
      </c>
      <c r="H689" t="inlineStr">
        <is>
          <t>No</t>
        </is>
      </c>
    </row>
    <row r="690" ht="25.5" customHeight="1">
      <c r="A690" s="2" t="str">
        <f>=HYPERLINK("https://www.youtube.com/@scottykilmer", "https://www.youtube.com/@scottykilmer")</f>
        <v>https://www.youtube.com/@scottykilmer</v>
      </c>
      <c r="B690" t="inlineStr">
        <is>
          <t>5.8k vidoes, car mechanic videos,</t>
        </is>
      </c>
      <c r="C690" t="inlineStr">
        <is>
          <t>changing oil</t>
        </is>
      </c>
      <c r="D690"/>
      <c r="E690" t="inlineStr">
        <is>
          <t>No</t>
        </is>
      </c>
      <c r="F690" t="inlineStr">
        <is>
          <t>No</t>
        </is>
      </c>
      <c r="G690" t="inlineStr">
        <is>
          <t>Yes</t>
        </is>
      </c>
      <c r="H690" t="inlineStr">
        <is>
          <t>No</t>
        </is>
      </c>
    </row>
    <row r="691" ht="25.5" customHeight="1">
      <c r="A691" s="2" t="str">
        <f>=HYPERLINK("https://www.youtube.com/@NicoleCoenen/videos", "https://www.youtube.com/@NicoleCoenen/videos")</f>
        <v>https://www.youtube.com/@NicoleCoenen/videos</v>
      </c>
      <c r="B691" t="inlineStr">
        <is>
          <t>248 videos, wood chopping tutorials, instruction</t>
        </is>
      </c>
      <c r="C691" t="inlineStr">
        <is>
          <t>chopping wood</t>
        </is>
      </c>
      <c r="D691"/>
      <c r="E691"/>
      <c r="F691"/>
      <c r="G691"/>
      <c r="H691"/>
    </row>
    <row r="692" ht="25.5" customHeight="1">
      <c r="A692" s="2" t="str">
        <f>=HYPERLINK("https://www.youtube.com/@PrimalOutdoors", "https://www.youtube.com/@PrimalOutdoors")</f>
        <v>https://www.youtube.com/@PrimalOutdoors</v>
      </c>
      <c r="B692" t="inlineStr">
        <is>
          <t>507 videos, outdoors, van life</t>
        </is>
      </c>
      <c r="C692" t="inlineStr">
        <is>
          <t>chopping wood</t>
        </is>
      </c>
      <c r="D692"/>
      <c r="E692"/>
      <c r="F692"/>
      <c r="G692"/>
      <c r="H692"/>
    </row>
    <row r="693" ht="25.5" customHeight="1">
      <c r="A693" s="2" t="str">
        <f>=HYPERLINK("https://www.youtube.com/@tryguys/videos", "https://www.youtube.com/@tryguys/videos")</f>
        <v>https://www.youtube.com/@tryguys/videos</v>
      </c>
      <c r="B693" t="inlineStr">
        <is>
          <t>783 videos of people trying things</t>
        </is>
      </c>
      <c r="C693" t="inlineStr">
        <is>
          <t>tasting beer, drinking beer</t>
        </is>
      </c>
      <c r="D693"/>
      <c r="E693" t="inlineStr">
        <is>
          <t>y</t>
        </is>
      </c>
      <c r="F693" t="inlineStr">
        <is>
          <t>y</t>
        </is>
      </c>
      <c r="G693" t="inlineStr">
        <is>
          <t>y</t>
        </is>
      </c>
      <c r="H693" t="inlineStr">
        <is>
          <t>y</t>
        </is>
      </c>
    </row>
    <row r="694" ht="25.5" customHeight="1">
      <c r="A694" s="2" t="str">
        <f>=HYPERLINK("https://www.youtube.com/@HaiAnhAerobics/videos", "https://www.youtube.com/@HaiAnhAerobics/videos")</f>
        <v>https://www.youtube.com/@HaiAnhAerobics/videos</v>
      </c>
      <c r="B694" t="inlineStr">
        <is>
          <t>159 videos, aerobics</t>
        </is>
      </c>
      <c r="C694" t="inlineStr">
        <is>
          <t>doing aerobics</t>
        </is>
      </c>
      <c r="D694"/>
      <c r="E694"/>
      <c r="F694"/>
      <c r="G694"/>
      <c r="H694"/>
    </row>
    <row r="695" ht="25.5" customHeight="1">
      <c r="A695" s="2" t="str">
        <f>=HYPERLINK("https://www.youtube.com/@AEROBICDANCEInc/videos", "https://www.youtube.com/@AEROBICDANCEInc/videos")</f>
        <v>https://www.youtube.com/@AEROBICDANCEInc/videos</v>
      </c>
      <c r="B695" t="inlineStr">
        <is>
          <t>216 videos, aerobics</t>
        </is>
      </c>
      <c r="C695" t="inlineStr">
        <is>
          <t>doing aerobics</t>
        </is>
      </c>
      <c r="D695"/>
      <c r="E695"/>
      <c r="F695"/>
      <c r="G695"/>
      <c r="H695"/>
    </row>
    <row r="696" ht="25.5" customHeight="1">
      <c r="A696" s="2" t="str">
        <f>=HYPERLINK("https://www.youtube.com/@NBA/videos", "https://www.youtube.com/@NBA/videos")</f>
        <v>https://www.youtube.com/@NBA/videos</v>
      </c>
      <c r="B696" t="inlineStr">
        <is>
          <t>56k videos, basketball</t>
        </is>
      </c>
      <c r="C696" t="inlineStr">
        <is>
          <t>basketball, dribbling basketball, playing basketball, shooting basketball, dunking basketball</t>
        </is>
      </c>
      <c r="D696"/>
      <c r="E696"/>
      <c r="F696"/>
      <c r="G696"/>
      <c r="H696"/>
    </row>
    <row r="697" ht="25.5" customHeight="1">
      <c r="A697" s="2" t="str">
        <f>=HYPERLINK("https://www.youtube.com/@WomenHooping/videos", "https://www.youtube.com/@WomenHooping/videos")</f>
        <v>https://www.youtube.com/@WomenHooping/videos</v>
      </c>
      <c r="B697" t="inlineStr">
        <is>
          <t>3k videos, basketball</t>
        </is>
      </c>
      <c r="C697" t="inlineStr">
        <is>
          <t>basketball, dribbling basketball, playing basketball, shooting basketball, dunking basketball</t>
        </is>
      </c>
      <c r="D697"/>
      <c r="E697"/>
      <c r="F697"/>
      <c r="G697"/>
      <c r="H697"/>
    </row>
    <row r="698" ht="25.5" customHeight="1">
      <c r="A698" s="2" t="str">
        <f>=HYPERLINK("https://www.youtube.com/@ACCDigitalNetwork/videos", "https://www.youtube.com/@ACCDigitalNetwork/videos")</f>
        <v>https://www.youtube.com/@ACCDigitalNetwork/videos</v>
      </c>
      <c r="B698" t="inlineStr">
        <is>
          <t>33k videos, basketball</t>
        </is>
      </c>
      <c r="C698" t="inlineStr">
        <is>
          <t>basketball, dribbling basketball, playing basketball, shooting basketball, dunking basketball, women's lacrosse</t>
        </is>
      </c>
      <c r="D698"/>
      <c r="E698"/>
      <c r="F698"/>
      <c r="G698"/>
      <c r="H698"/>
    </row>
    <row r="699" ht="25.5" customHeight="1">
      <c r="A699" s="2" t="str">
        <f>=HYPERLINK("https://www.youtube.com/@nico.felich/videos", "https://www.youtube.com/@nico.felich/videos")</f>
        <v>https://www.youtube.com/@nico.felich/videos</v>
      </c>
      <c r="B699" t="inlineStr">
        <is>
          <t>252 videos, runnning and training for marathons</t>
        </is>
      </c>
      <c r="C699" t="inlineStr">
        <is>
          <t>running</t>
        </is>
      </c>
      <c r="D699"/>
      <c r="E699"/>
      <c r="F699"/>
      <c r="G699"/>
      <c r="H699"/>
    </row>
    <row r="700" ht="25.5" customHeight="1">
      <c r="A700" s="2" t="str">
        <f>=HYPERLINK("https://www.youtube.com/@TheSeriousRunner/videos", "https://www.youtube.com/@TheSeriousRunner/videos")</f>
        <v>https://www.youtube.com/@TheSeriousRunner/videos</v>
      </c>
      <c r="B700" t="inlineStr">
        <is>
          <t>178 videos, running videos, running vlogs</t>
        </is>
      </c>
      <c r="C700" t="inlineStr">
        <is>
          <t>running</t>
        </is>
      </c>
      <c r="D700"/>
      <c r="E700"/>
      <c r="F700"/>
      <c r="G700"/>
      <c r="H700"/>
    </row>
    <row r="701" ht="25.5" customHeight="1">
      <c r="A701" s="2" t="str">
        <f>=HYPERLINK("https://www.youtube.com/@ferguscrawley95/videos", "https://www.youtube.com/@ferguscrawley95/videos")</f>
        <v>https://www.youtube.com/@ferguscrawley95/videos</v>
      </c>
      <c r="B701" t="inlineStr">
        <is>
          <t>284 videos, running, training, ironman</t>
        </is>
      </c>
      <c r="C701" t="inlineStr">
        <is>
          <t>running</t>
        </is>
      </c>
      <c r="D701"/>
      <c r="E701"/>
      <c r="F701"/>
      <c r="G701"/>
      <c r="H701"/>
    </row>
    <row r="702" ht="25.5" customHeight="1">
      <c r="A702" s="2" t="str">
        <f>=HYPERLINK("https://www.youtube.com/@TotalRunningProductions/videos", "https://www.youtube.com/@TotalRunningProductions/videos")</f>
        <v>https://www.youtube.com/@TotalRunningProductions/videos</v>
      </c>
      <c r="B702" t="inlineStr">
        <is>
          <t>928 videos, running highlights, races, bts, documentaries</t>
        </is>
      </c>
      <c r="C702" t="inlineStr">
        <is>
          <t>running</t>
        </is>
      </c>
      <c r="D702"/>
      <c r="E702"/>
      <c r="F702"/>
      <c r="G702"/>
      <c r="H702"/>
    </row>
    <row r="703" ht="25.5" customHeight="1">
      <c r="A703" s="2" t="str">
        <f>=HYPERLINK("https://www.youtube.com/@runningchannel/videos", "https://www.youtube.com/@runningchannel/videos")</f>
        <v>https://www.youtube.com/@runningchannel/videos</v>
      </c>
      <c r="B703" t="inlineStr">
        <is>
          <t>1.1k videos, running tutorials, tips, running features</t>
        </is>
      </c>
      <c r="C703" t="inlineStr">
        <is>
          <t>running</t>
        </is>
      </c>
      <c r="D703"/>
      <c r="E703" t="inlineStr">
        <is>
          <t>Yes</t>
        </is>
      </c>
      <c r="F703" t="inlineStr">
        <is>
          <t>Yes</t>
        </is>
      </c>
      <c r="G703" t="inlineStr">
        <is>
          <t>No</t>
        </is>
      </c>
      <c r="H703" t="inlineStr">
        <is>
          <t>Yes</t>
        </is>
      </c>
    </row>
    <row r="704" ht="25.5" customHeight="1">
      <c r="A704" s="2" t="str">
        <f>=HYPERLINK("https://www.youtube.com/@nickbarefitness/videos", "https://www.youtube.com/@nickbarefitness/videos")</f>
        <v>https://www.youtube.com/@nickbarefitness/videos</v>
      </c>
      <c r="B704" t="inlineStr">
        <is>
          <t>928 videos, running tips, fitness advice</t>
        </is>
      </c>
      <c r="C704" t="inlineStr">
        <is>
          <t>running, ultramarathon</t>
        </is>
      </c>
      <c r="D704"/>
      <c r="E704"/>
      <c r="F704"/>
      <c r="G704"/>
      <c r="H704"/>
    </row>
    <row r="705" ht="25.5" customHeight="1">
      <c r="A705" s="2" t="str">
        <f>=HYPERLINK("https://www.youtube.com/@Lionel.Sanders/videos", "https://www.youtube.com/@Lionel.Sanders/videos")</f>
        <v>https://www.youtube.com/@Lionel.Sanders/videos</v>
      </c>
      <c r="B705" t="inlineStr">
        <is>
          <t>318 videos, ultramarathon running</t>
        </is>
      </c>
      <c r="C705" t="inlineStr">
        <is>
          <t>running</t>
        </is>
      </c>
      <c r="D705"/>
      <c r="E705"/>
      <c r="F705"/>
      <c r="G705"/>
      <c r="H705"/>
    </row>
    <row r="706" ht="25.5" customHeight="1">
      <c r="A706" s="2" t="str">
        <f>=HYPERLINK("https://www.youtube.com/@TomLeeman/videos", "https://www.youtube.com/@TomLeeman/videos")</f>
        <v>https://www.youtube.com/@TomLeeman/videos</v>
      </c>
      <c r="B706" t="inlineStr">
        <is>
          <t>10,000 4k videos of how-tos</t>
        </is>
      </c>
      <c r="C706" t="inlineStr">
        <is>
          <t>using remote control</t>
        </is>
      </c>
      <c r="D706"/>
      <c r="E706" t="inlineStr">
        <is>
          <t>y</t>
        </is>
      </c>
      <c r="F706"/>
      <c r="G706" t="inlineStr">
        <is>
          <t>y</t>
        </is>
      </c>
      <c r="H706"/>
    </row>
    <row r="707" ht="25.5" customHeight="1">
      <c r="A707" s="2" t="str">
        <f>=HYPERLINK("https://www.youtube.com/@howtodrink/videos", "https://www.youtube.com/@howtodrink/videos")</f>
        <v>https://www.youtube.com/@howtodrink/videos</v>
      </c>
      <c r="B707" t="inlineStr">
        <is>
          <t>462 videos, drinking, how to drink</t>
        </is>
      </c>
      <c r="C707" t="inlineStr">
        <is>
          <t>drinking, drinking beer, drinks, drinking from a cup/glass/bottle</t>
        </is>
      </c>
      <c r="D707"/>
      <c r="E707"/>
      <c r="F707"/>
      <c r="G707"/>
      <c r="H707"/>
    </row>
    <row r="708" ht="25.5" customHeight="1">
      <c r="A708" s="2" t="str">
        <f>=HYPERLINK("https://www.youtube.com/@allieglines/videos", "https://www.youtube.com/@allieglines/videos")</f>
        <v>https://www.youtube.com/@allieglines/videos</v>
      </c>
      <c r="B708" t="inlineStr">
        <is>
          <t>1.1k videos, makeup, makeup tutorials</t>
        </is>
      </c>
      <c r="C708" t="inlineStr">
        <is>
          <t>putting on lipstick, putting on eyeliner, putting on foundation, putting on mascara</t>
        </is>
      </c>
      <c r="D708"/>
      <c r="E708"/>
      <c r="F708"/>
      <c r="G708"/>
      <c r="H708"/>
    </row>
    <row r="709" ht="25.5" customHeight="1">
      <c r="A709" s="2" t="str">
        <f>=HYPERLINK("https://www.youtube.com/@freshlycharged/videos", "https://www.youtube.com/@freshlycharged/videos")</f>
        <v>https://www.youtube.com/@freshlycharged/videos</v>
      </c>
      <c r="B709" t="inlineStr">
        <is>
          <t>649 4k video of segways, scooters, electric devices</t>
        </is>
      </c>
      <c r="C709" t="inlineStr">
        <is>
          <t>using segway</t>
        </is>
      </c>
      <c r="D709"/>
      <c r="E709"/>
      <c r="F709"/>
      <c r="G709"/>
      <c r="H709"/>
    </row>
    <row r="710" ht="25.5" customHeight="1">
      <c r="A710" s="2" t="str">
        <f>=HYPERLINK("https://www.youtube.com/@startingstrength", "https://www.youtube.com/@startingstrength")</f>
        <v>https://www.youtube.com/@startingstrength</v>
      </c>
      <c r="B710" t="inlineStr">
        <is>
          <t>2k videos, strength training, exercise tips, lifting, deadlifting</t>
        </is>
      </c>
      <c r="C710" t="inlineStr">
        <is>
          <t>deadlifting</t>
        </is>
      </c>
      <c r="D710"/>
      <c r="E710" t="inlineStr">
        <is>
          <t>No</t>
        </is>
      </c>
      <c r="F710" t="inlineStr">
        <is>
          <t>Yes</t>
        </is>
      </c>
      <c r="G710" t="inlineStr">
        <is>
          <t>Yes</t>
        </is>
      </c>
      <c r="H710" t="inlineStr">
        <is>
          <t>No</t>
        </is>
      </c>
    </row>
    <row r="711" ht="25.5" customHeight="1">
      <c r="A711" s="2" t="str">
        <f>=HYPERLINK("https://www.youtube.com/@JeffNippard/videos", "https://www.youtube.com/@JeffNippard/videos")</f>
        <v>https://www.youtube.com/@JeffNippard/videos</v>
      </c>
      <c r="B711" t="inlineStr">
        <is>
          <t>481 videos, bodybuilding tips, training, nutriion</t>
        </is>
      </c>
      <c r="C711" t="inlineStr">
        <is>
          <t>deadlifting, front raises, bench pressing</t>
        </is>
      </c>
      <c r="D711"/>
      <c r="E711"/>
      <c r="F711"/>
      <c r="G711"/>
      <c r="H711"/>
    </row>
    <row r="712" ht="25.5" customHeight="1">
      <c r="A712" s="2" t="str">
        <f>=HYPERLINK("https://www.youtube.com/@GiantsLiveSTRONGMAN/videos", "https://www.youtube.com/@GiantsLiveSTRONGMAN/videos")</f>
        <v>https://www.youtube.com/@GiantsLiveSTRONGMAN/videos</v>
      </c>
      <c r="B712" t="inlineStr">
        <is>
          <t>1k videos, strongman recaps</t>
        </is>
      </c>
      <c r="C712" t="inlineStr">
        <is>
          <t>deadlifting</t>
        </is>
      </c>
      <c r="D712"/>
      <c r="E712"/>
      <c r="F712"/>
      <c r="G712"/>
      <c r="H712"/>
    </row>
    <row r="713" ht="25.5" customHeight="1">
      <c r="A713" s="2" t="str">
        <f>=HYPERLINK("https://www.youtube.com/@RusselOrhii", "https://www.youtube.com/@RusselOrhii")</f>
        <v>https://www.youtube.com/@RusselOrhii</v>
      </c>
      <c r="B713" t="inlineStr">
        <is>
          <t>915 videos, powerlifting, bodybuilding</t>
        </is>
      </c>
      <c r="C713" t="inlineStr">
        <is>
          <t>deadlifting</t>
        </is>
      </c>
      <c r="D713"/>
      <c r="E713"/>
      <c r="F713"/>
      <c r="G713"/>
      <c r="H713"/>
    </row>
    <row r="714" ht="25.5" customHeight="1">
      <c r="A714" s="2" t="str">
        <f>=HYPERLINK("https://www.youtube.com/@kackie/videos", "https://www.youtube.com/@kackie/videos")</f>
        <v>https://www.youtube.com/@kackie/videos</v>
      </c>
      <c r="B714" t="inlineStr">
        <is>
          <t>1.1k videos, makeup, makeup tutorials</t>
        </is>
      </c>
      <c r="C714" t="inlineStr">
        <is>
          <t>putting on lipstick, putting on eyeliner, putting on foundation, putting on mascara</t>
        </is>
      </c>
      <c r="D714"/>
      <c r="E714"/>
      <c r="F714"/>
      <c r="G714"/>
      <c r="H714"/>
    </row>
    <row r="715" ht="25.5" customHeight="1">
      <c r="A715" s="2" t="str">
        <f>=HYPERLINK("https://www.youtube.com/@emilynoel83/videos", "https://www.youtube.com/@emilynoel83/videos")</f>
        <v>https://www.youtube.com/@emilynoel83/videos</v>
      </c>
      <c r="B715" t="inlineStr">
        <is>
          <t>2.4k videos, makeup, makeup tutorials</t>
        </is>
      </c>
      <c r="C715" t="inlineStr">
        <is>
          <t>putting on lipstick, putting on eyeliner, putting on foundation, putting on mascara</t>
        </is>
      </c>
      <c r="D715"/>
      <c r="E715"/>
      <c r="F715"/>
      <c r="G715"/>
      <c r="H715"/>
    </row>
    <row r="716" ht="25.5" customHeight="1">
      <c r="A716" s="2" t="str">
        <f>=HYPERLINK("https://www.youtube.com/@Ohemaa/videos", "https://www.youtube.com/@Ohemaa/videos")</f>
        <v>https://www.youtube.com/@Ohemaa/videos</v>
      </c>
      <c r="B716" t="inlineStr">
        <is>
          <t>762 videos, makeup, makeup tutorials</t>
        </is>
      </c>
      <c r="C716" t="inlineStr">
        <is>
          <t>putting on lipstick, putting on eyeliner, putting on foundation, putting on mascara</t>
        </is>
      </c>
      <c r="D716"/>
      <c r="E716"/>
      <c r="F716"/>
      <c r="G716"/>
      <c r="H716"/>
    </row>
    <row r="717" ht="25.5" customHeight="1">
      <c r="A717" s="2" t="str">
        <f>=HYPERLINK("https://www.youtube.com/@ArielBlack/videos", "https://www.youtube.com/@ArielBlack/videos")</f>
        <v>https://www.youtube.com/@ArielBlack/videos</v>
      </c>
      <c r="B717" t="inlineStr">
        <is>
          <t>138 videos, makeup, makeup tutorials</t>
        </is>
      </c>
      <c r="C717" t="inlineStr">
        <is>
          <t>putting on lipstick, putting on eyeliner, putting on foundation, putting on mascara</t>
        </is>
      </c>
      <c r="D717"/>
      <c r="E717"/>
      <c r="F717"/>
      <c r="G717"/>
      <c r="H717"/>
    </row>
    <row r="718" ht="25.5" customHeight="1">
      <c r="A718" s="2" t="str">
        <f>=HYPERLINK("https://www.youtube.com/@DudeLuck23/videos", "https://www.youtube.com/@DudeLuck23/videos")</f>
        <v>https://www.youtube.com/@DudeLuck23/videos</v>
      </c>
      <c r="B718" t="inlineStr">
        <is>
          <t>316 videos, blackjack, cards</t>
        </is>
      </c>
      <c r="C718" t="inlineStr">
        <is>
          <t>playing blackjack, playing cards</t>
        </is>
      </c>
      <c r="D718"/>
      <c r="E718"/>
      <c r="F718"/>
      <c r="G718"/>
      <c r="H718"/>
    </row>
    <row r="719" ht="25.5" customHeight="1">
      <c r="A719" s="2" t="str">
        <f>=HYPERLINK("https://www.youtube.com/@perfectpair/videos", "https://www.youtube.com/@perfectpair/videos")</f>
        <v>https://www.youtube.com/@perfectpair/videos</v>
      </c>
      <c r="B719" t="inlineStr">
        <is>
          <t>505 videos, blackjack, cards</t>
        </is>
      </c>
      <c r="C719" t="inlineStr">
        <is>
          <t>playing blackjack, playing cards</t>
        </is>
      </c>
      <c r="D719"/>
      <c r="E719"/>
      <c r="F719"/>
      <c r="G719"/>
      <c r="H719"/>
    </row>
    <row r="720" ht="25.5" customHeight="1">
      <c r="A720" s="2" t="str">
        <f>=HYPERLINK("https://www.youtube.com/@MrHandPay/videos", "https://www.youtube.com/@MrHandPay/videos")</f>
        <v>https://www.youtube.com/@MrHandPay/videos</v>
      </c>
      <c r="B720" t="inlineStr">
        <is>
          <t>2k videos, blackjack, gambling, casinos, slot machines</t>
        </is>
      </c>
      <c r="C720" t="inlineStr">
        <is>
          <t>playing blackjack, playing cards, gambling</t>
        </is>
      </c>
      <c r="D720"/>
      <c r="E720"/>
      <c r="F720"/>
      <c r="G720"/>
      <c r="H720"/>
    </row>
    <row r="721" ht="25.5" customHeight="1">
      <c r="A721" s="2" t="str">
        <f>=HYPERLINK("https://www.youtube.com/@FogCityASMR/videos", "https://www.youtube.com/@FogCityASMR/videos")</f>
        <v>https://www.youtube.com/@FogCityASMR/videos</v>
      </c>
      <c r="B721" t="inlineStr">
        <is>
          <t>160 asmr grocery shopping videos</t>
        </is>
      </c>
      <c r="C721" t="inlineStr">
        <is>
          <t>grocery shopping</t>
        </is>
      </c>
      <c r="D721"/>
      <c r="E721"/>
      <c r="F721"/>
      <c r="G721"/>
      <c r="H721"/>
    </row>
    <row r="722" ht="25.5" customHeight="1">
      <c r="A722" s="2" t="str">
        <f>=HYPERLINK("https://www.youtube.com/@AWBeng/videos", "https://www.youtube.com/@AWBeng/videos")</f>
        <v>https://www.youtube.com/@AWBeng/videos</v>
      </c>
      <c r="B722" t="inlineStr">
        <is>
          <t>143 4k videos walking through malls, grocery and arcades</t>
        </is>
      </c>
      <c r="C722" t="inlineStr">
        <is>
          <t>grocery shopping</t>
        </is>
      </c>
      <c r="D722"/>
      <c r="E722"/>
      <c r="F722"/>
      <c r="G722"/>
      <c r="H722"/>
    </row>
    <row r="723" ht="25.5" customHeight="1">
      <c r="A723" s="2" t="str">
        <f>=HYPERLINK("https://www.youtube.com/@danielsilvatattoos/videos", "https://www.youtube.com/@danielsilvatattoos/videos")</f>
        <v>https://www.youtube.com/@danielsilvatattoos/videos</v>
      </c>
      <c r="B723" t="inlineStr">
        <is>
          <t>454 videos, tattooing</t>
        </is>
      </c>
      <c r="C723" t="inlineStr">
        <is>
          <t>getting a tattoo</t>
        </is>
      </c>
      <c r="D723"/>
      <c r="E723"/>
      <c r="F723"/>
      <c r="G723"/>
      <c r="H723"/>
    </row>
    <row r="724" ht="25.5" customHeight="1">
      <c r="A724" s="2" t="str">
        <f>=HYPERLINK("https://www.youtube.com/@sugoiijapan/videos", "https://www.youtube.com/@sugoiijapan/videos")</f>
        <v>https://www.youtube.com/@sugoiijapan/videos</v>
      </c>
      <c r="B724" t="inlineStr">
        <is>
          <t>176 4k videos of life in japan pov</t>
        </is>
      </c>
      <c r="C724" t="inlineStr">
        <is>
          <t>grocery shopping</t>
        </is>
      </c>
      <c r="D724"/>
      <c r="E724"/>
      <c r="F724"/>
      <c r="G724"/>
      <c r="H724"/>
    </row>
    <row r="725" ht="25.5" customHeight="1">
      <c r="A725" s="2" t="str">
        <f>=HYPERLINK("https://www.youtube.com/@uiliangarcezz/videos", "https://www.youtube.com/@uiliangarcezz/videos")</f>
        <v>https://www.youtube.com/@uiliangarcezz/videos</v>
      </c>
      <c r="B725" t="inlineStr">
        <is>
          <t>145 videos, tattooing</t>
        </is>
      </c>
      <c r="C725" t="inlineStr">
        <is>
          <t>getting a tattoo</t>
        </is>
      </c>
      <c r="D725"/>
      <c r="E725"/>
      <c r="F725"/>
      <c r="G725"/>
      <c r="H725"/>
    </row>
    <row r="726" ht="25.5" customHeight="1">
      <c r="A726" s="2" t="str">
        <f>=HYPERLINK("https://www.youtube.com/@yelizgunaytattoo/videos", "https://www.youtube.com/@yelizgunaytattoo/videos")</f>
        <v>https://www.youtube.com/@yelizgunaytattoo/videos</v>
      </c>
      <c r="B726" t="inlineStr">
        <is>
          <t>331 videos, tattooing</t>
        </is>
      </c>
      <c r="C726" t="inlineStr">
        <is>
          <t>getting a tattoo</t>
        </is>
      </c>
      <c r="D726"/>
      <c r="E726"/>
      <c r="F726"/>
      <c r="G726"/>
      <c r="H726"/>
    </row>
    <row r="727" ht="25.5" customHeight="1">
      <c r="A727" s="2" t="str">
        <f>=HYPERLINK("https://www.youtube.com/@remymetailler/videos", "https://www.youtube.com/@remymetailler/videos")</f>
        <v>https://www.youtube.com/@remymetailler/videos</v>
      </c>
      <c r="B727" t="inlineStr">
        <is>
          <t>470 videos, mountain biking</t>
        </is>
      </c>
      <c r="C727" t="inlineStr">
        <is>
          <t>riding mountain bike, downhill mountain biking, bicycle</t>
        </is>
      </c>
      <c r="D727"/>
      <c r="E727"/>
      <c r="F727"/>
      <c r="G727"/>
      <c r="H727"/>
    </row>
    <row r="728" ht="25.5" customHeight="1">
      <c r="A728" s="2" t="str">
        <f>=HYPERLINK("https://www.youtube.com/@RedBullBike/videos", "https://www.youtube.com/@RedBullBike/videos")</f>
        <v>https://www.youtube.com/@RedBullBike/videos</v>
      </c>
      <c r="B728" t="inlineStr">
        <is>
          <t>1.6k videos, mountain biking, biking</t>
        </is>
      </c>
      <c r="C728" t="inlineStr">
        <is>
          <t>riding mountain bike, downhill mountain biking, track cycling</t>
        </is>
      </c>
      <c r="D728"/>
      <c r="E728"/>
      <c r="F728"/>
      <c r="G728"/>
      <c r="H728"/>
    </row>
    <row r="729" ht="25.5" customHeight="1">
      <c r="A729" s="2" t="str">
        <f>=HYPERLINK("https://www.youtube.com/@remymetaillerraw/videos", "https://www.youtube.com/@remymetaillerraw/videos")</f>
        <v>https://www.youtube.com/@remymetaillerraw/videos</v>
      </c>
      <c r="B729" t="inlineStr">
        <is>
          <t>139 videos, mountain biking</t>
        </is>
      </c>
      <c r="C729" t="inlineStr">
        <is>
          <t>riding mountain bike, downhill mountain biking, bicycle</t>
        </is>
      </c>
      <c r="D729"/>
      <c r="E729"/>
      <c r="F729"/>
      <c r="G729"/>
      <c r="H729"/>
    </row>
    <row r="730" ht="25.5" customHeight="1">
      <c r="A730" s="2" t="str">
        <f>=HYPERLINK("https://www.youtube.com/@wakesurf/videos", "https://www.youtube.com/@wakesurf/videos")</f>
        <v>https://www.youtube.com/@wakesurf/videos</v>
      </c>
      <c r="B730" t="inlineStr">
        <is>
          <t>1.9k videos, wakesurfing</t>
        </is>
      </c>
      <c r="C730" t="inlineStr">
        <is>
          <t>wakesurfing</t>
        </is>
      </c>
      <c r="D730"/>
      <c r="E730"/>
      <c r="F730"/>
      <c r="G730"/>
      <c r="H730"/>
    </row>
    <row r="731" ht="25.5" customHeight="1">
      <c r="A731" s="2" t="str">
        <f>=HYPERLINK("https://www.youtube.com/@DylanAyala/videos", "https://www.youtube.com/@DylanAyala/videos")</f>
        <v>https://www.youtube.com/@DylanAyala/videos</v>
      </c>
      <c r="B731" t="inlineStr">
        <is>
          <t>69 videos, wakesurfing pov</t>
        </is>
      </c>
      <c r="C731" t="inlineStr">
        <is>
          <t>wakesurfing</t>
        </is>
      </c>
      <c r="D731"/>
      <c r="E731"/>
      <c r="F731"/>
      <c r="G731"/>
      <c r="H731"/>
    </row>
    <row r="732" ht="25.5" customHeight="1">
      <c r="A732" s="2" t="str">
        <f>=HYPERLINK("https://www.youtube.com/@jboneill/videos", "https://www.youtube.com/@jboneill/videos")</f>
        <v>https://www.youtube.com/@jboneill/videos</v>
      </c>
      <c r="B732" t="inlineStr">
        <is>
          <t>1.3k videos, wakeboarding pov</t>
        </is>
      </c>
      <c r="C732" t="inlineStr">
        <is>
          <t>wakeboarding</t>
        </is>
      </c>
      <c r="D732"/>
      <c r="E732"/>
      <c r="F732"/>
      <c r="G732"/>
      <c r="H732"/>
    </row>
    <row r="733" ht="25.5" customHeight="1">
      <c r="A733" s="2" t="str">
        <f>=HYPERLINK("https://www.youtube.com/@THEWAKECHANNEL/videos", "https://www.youtube.com/@THEWAKECHANNEL/videos")</f>
        <v>https://www.youtube.com/@THEWAKECHANNEL/videos</v>
      </c>
      <c r="B733" t="inlineStr">
        <is>
          <t>120 videos, wakeboarding</t>
        </is>
      </c>
      <c r="C733" t="inlineStr">
        <is>
          <t>wakesurfing, wakeboarding</t>
        </is>
      </c>
      <c r="D733"/>
      <c r="E733"/>
      <c r="F733"/>
      <c r="G733"/>
      <c r="H733"/>
    </row>
    <row r="734" ht="25.5" customHeight="1">
      <c r="A734" s="2" t="str">
        <f>=HYPERLINK("https://www.youtube.com/@WildBeare/videos", "https://www.youtube.com/@WildBeare/videos")</f>
        <v>https://www.youtube.com/@WildBeare/videos</v>
      </c>
      <c r="B734" t="inlineStr">
        <is>
          <t>128 videos, hiking, backpacking</t>
        </is>
      </c>
      <c r="C734" t="inlineStr">
        <is>
          <t>backpacking, hiking</t>
        </is>
      </c>
      <c r="D734"/>
      <c r="E734"/>
      <c r="F734"/>
      <c r="G734"/>
      <c r="H734"/>
    </row>
    <row r="735" ht="25.5" customHeight="1">
      <c r="A735" s="2" t="str">
        <f>=HYPERLINK("https://www.youtube.com/@KaleighStrength", "https://www.youtube.com/@KaleighStrength")</f>
        <v>https://www.youtube.com/@KaleighStrength</v>
      </c>
      <c r="B735" t="inlineStr">
        <is>
          <t>460 videos, strength training programs, instruction</t>
        </is>
      </c>
      <c r="C735" t="inlineStr">
        <is>
          <t>strength training</t>
        </is>
      </c>
      <c r="D735"/>
      <c r="E735"/>
      <c r="F735"/>
      <c r="G735"/>
      <c r="H735"/>
    </row>
    <row r="736" ht="25.5" customHeight="1">
      <c r="A736" s="2" t="str">
        <f>=HYPERLINK("https://www.youtube.com/@JuiceandToya", "https://www.youtube.com/@JuiceandToya")</f>
        <v>https://www.youtube.com/@JuiceandToya</v>
      </c>
      <c r="B736" t="inlineStr">
        <is>
          <t>961 videos, micro workouts, strength fitness</t>
        </is>
      </c>
      <c r="C736" t="inlineStr">
        <is>
          <t>strength training</t>
        </is>
      </c>
      <c r="D736"/>
      <c r="E736"/>
      <c r="F736"/>
      <c r="G736"/>
      <c r="H736"/>
    </row>
    <row r="737" ht="25.5" customHeight="1">
      <c r="A737" s="2" t="str">
        <f>=HYPERLINK("https://www.youtube.com/@MadeByFate/videos", "https://www.youtube.com/@MadeByFate/videos")</f>
        <v>https://www.youtube.com/@MadeByFate/videos</v>
      </c>
      <c r="B737" t="inlineStr">
        <is>
          <t>634 videos of napkin, towel and paper folding</t>
        </is>
      </c>
      <c r="C737" t="inlineStr">
        <is>
          <t>folding napkins / folding paper</t>
        </is>
      </c>
      <c r="D737"/>
      <c r="E737"/>
      <c r="F737"/>
      <c r="G737"/>
      <c r="H737"/>
    </row>
    <row r="738" ht="25.5" customHeight="1">
      <c r="A738" s="2" t="str">
        <f>=HYPERLINK("https://www.youtube.com/@11vny/videos", "https://www.youtube.com/@11vny/videos")</f>
        <v>https://www.youtube.com/@11vny/videos</v>
      </c>
      <c r="B738" t="inlineStr">
        <is>
          <t>168 videos on napkin folding and gift wrapping</t>
        </is>
      </c>
      <c r="C738" t="inlineStr">
        <is>
          <t>folding napkins</t>
        </is>
      </c>
      <c r="D738"/>
      <c r="E738"/>
      <c r="F738"/>
      <c r="G738"/>
      <c r="H738"/>
    </row>
    <row r="739" ht="25.5" customHeight="1">
      <c r="A739" s="2" t="str">
        <f>=HYPERLINK("https://www.youtube.com/@bastelnmitpapier/videos", "https://www.youtube.com/@bastelnmitpapier/videos")</f>
        <v>https://www.youtube.com/@bastelnmitpapier/videos</v>
      </c>
      <c r="B739" t="inlineStr">
        <is>
          <t>629 videos on papercraft and napkin folding</t>
        </is>
      </c>
      <c r="C739" t="inlineStr">
        <is>
          <t>folding napkins / folding paper</t>
        </is>
      </c>
      <c r="D739"/>
      <c r="E739"/>
      <c r="F739"/>
      <c r="G739"/>
      <c r="H739"/>
    </row>
    <row r="740" ht="25.5" customHeight="1">
      <c r="A740" s="2" t="str">
        <f>=HYPERLINK("https://www.youtube.com/@NHTesla/videos", "https://www.youtube.com/@NHTesla/videos")</f>
        <v>https://www.youtube.com/@NHTesla/videos</v>
      </c>
      <c r="B740" t="inlineStr">
        <is>
          <t>150 videos, hiking, backpacking</t>
        </is>
      </c>
      <c r="C740" t="inlineStr">
        <is>
          <t>backpacking, hiking</t>
        </is>
      </c>
      <c r="D740"/>
      <c r="E740"/>
      <c r="F740"/>
      <c r="G740"/>
      <c r="H740"/>
    </row>
    <row r="741" ht="25.5" customHeight="1">
      <c r="A741" s="2" t="str">
        <f>=HYPERLINK("https://www.youtube.com/@easyorigamiworld/videos", "https://www.youtube.com/@easyorigamiworld/videos")</f>
        <v>https://www.youtube.com/@easyorigamiworld/videos</v>
      </c>
      <c r="B741" t="inlineStr">
        <is>
          <t>332 videos on oragami and paper folding</t>
        </is>
      </c>
      <c r="C741" t="inlineStr">
        <is>
          <t>folding paper</t>
        </is>
      </c>
      <c r="D741"/>
      <c r="E741"/>
      <c r="F741"/>
      <c r="G741"/>
      <c r="H741"/>
    </row>
    <row r="742" ht="25.5" customHeight="1">
      <c r="A742" s="2" t="str">
        <f>=HYPERLINK("https://www.youtube.com/@mateo.zielonka/videos", "https://www.youtube.com/@mateo.zielonka/videos")</f>
        <v>https://www.youtube.com/@mateo.zielonka/videos</v>
      </c>
      <c r="B742" t="inlineStr">
        <is>
          <t>407 videos, pasta making, cooking</t>
        </is>
      </c>
      <c r="C742" t="inlineStr">
        <is>
          <t>preparing pasta</t>
        </is>
      </c>
      <c r="D742"/>
      <c r="E742"/>
      <c r="F742"/>
      <c r="G742"/>
      <c r="H742"/>
    </row>
    <row r="743" ht="25.5" customHeight="1">
      <c r="A743" s="2" t="str">
        <f>=HYPERLINK("https://www.youtube.com/@MattsIceCreamShow/videos", "https://www.youtube.com/@MattsIceCreamShow/videos")</f>
        <v>https://www.youtube.com/@MattsIceCreamShow/videos</v>
      </c>
      <c r="B743" t="inlineStr">
        <is>
          <t>225 videos, ice cream reviews</t>
        </is>
      </c>
      <c r="C743" t="inlineStr">
        <is>
          <t>eating ice cream</t>
        </is>
      </c>
      <c r="D743"/>
      <c r="E743"/>
      <c r="F743"/>
      <c r="G743"/>
      <c r="H743"/>
    </row>
    <row r="744" ht="25.5" customHeight="1">
      <c r="A744" s="2" t="str">
        <f>=HYPERLINK("https://www.youtube.com/@DrDaveBilliards/videos", "https://www.youtube.com/@DrDaveBilliards/videos")</f>
        <v>https://www.youtube.com/@DrDaveBilliards/videos</v>
      </c>
      <c r="B744" t="inlineStr">
        <is>
          <t>618 videos about pool / billiards</t>
        </is>
      </c>
      <c r="C744" t="inlineStr">
        <is>
          <t>billiards / pool</t>
        </is>
      </c>
      <c r="D744"/>
      <c r="E744"/>
      <c r="F744"/>
      <c r="G744"/>
      <c r="H744"/>
    </row>
    <row r="745" ht="25.5" customHeight="1">
      <c r="A745" s="2" t="str">
        <f>=HYPERLINK("https://www.youtube.com/@MatchroomPool1/videos", "https://www.youtube.com/@MatchroomPool1/videos")</f>
        <v>https://www.youtube.com/@MatchroomPool1/videos</v>
      </c>
      <c r="B745" t="inlineStr">
        <is>
          <t>2K videos about pool / billiards</t>
        </is>
      </c>
      <c r="C745" t="inlineStr">
        <is>
          <t>billiards / pool</t>
        </is>
      </c>
      <c r="D745"/>
      <c r="E745"/>
      <c r="F745"/>
      <c r="G745"/>
      <c r="H745"/>
    </row>
    <row r="746" ht="25.5" customHeight="1">
      <c r="A746" s="2" t="str">
        <f>=HYPERLINK("https://www.youtube.com/@IceCreamMeltdown/videos", "https://www.youtube.com/@IceCreamMeltdown/videos")</f>
        <v>https://www.youtube.com/@IceCreamMeltdown/videos</v>
      </c>
      <c r="B746" t="inlineStr">
        <is>
          <t>248 videos, ice cream reviews</t>
        </is>
      </c>
      <c r="C746" t="inlineStr">
        <is>
          <t>eating ice cream</t>
        </is>
      </c>
      <c r="D746"/>
      <c r="E746"/>
      <c r="F746"/>
      <c r="G746"/>
      <c r="H746"/>
    </row>
    <row r="747" ht="25.5" customHeight="1">
      <c r="A747" s="2" t="str">
        <f>=HYPERLINK("https://www.youtube.com/@MatchroomMultiSport/videos", "https://www.youtube.com/@MatchroomMultiSport/videos")</f>
        <v>https://www.youtube.com/@MatchroomMultiSport/videos</v>
      </c>
      <c r="B747" t="inlineStr">
        <is>
          <t>879 videos about billiards / cue sports / snooker</t>
        </is>
      </c>
      <c r="C747" t="inlineStr">
        <is>
          <t>billiards / pool / snooker</t>
        </is>
      </c>
      <c r="D747"/>
      <c r="E747"/>
      <c r="F747"/>
      <c r="G747"/>
      <c r="H747"/>
    </row>
    <row r="748" ht="25.5" customHeight="1">
      <c r="A748" s="2" t="str">
        <f>=HYPERLINK("https://www.youtube.com/@billsyard/videos", "https://www.youtube.com/@billsyard/videos")</f>
        <v>https://www.youtube.com/@billsyard/videos</v>
      </c>
      <c r="B748" t="inlineStr">
        <is>
          <t>405 videos about billiards / pool</t>
        </is>
      </c>
      <c r="C748" t="inlineStr">
        <is>
          <t>billiards / pool</t>
        </is>
      </c>
      <c r="D748"/>
      <c r="E748"/>
      <c r="F748"/>
      <c r="G748"/>
      <c r="H748"/>
    </row>
    <row r="749" ht="25.5" customHeight="1">
      <c r="A749" s="2" t="str">
        <f>=HYPERLINK("https://www.youtube.com/@SnookerFanZone/videos", "https://www.youtube.com/@SnookerFanZone/videos")</f>
        <v>https://www.youtube.com/@SnookerFanZone/videos</v>
      </c>
      <c r="B749" t="inlineStr">
        <is>
          <t>120 videos about snooker</t>
        </is>
      </c>
      <c r="C749" t="inlineStr">
        <is>
          <t>snooker</t>
        </is>
      </c>
      <c r="D749"/>
      <c r="E749"/>
      <c r="F749"/>
      <c r="G749"/>
      <c r="H749"/>
    </row>
    <row r="750" ht="25.5" customHeight="1">
      <c r="A750" s="2" t="str">
        <f>=HYPERLINK("https://www.youtube.com/@AndrewPlitt/videos", "https://www.youtube.com/@AndrewPlitt/videos")</f>
        <v>https://www.youtube.com/@AndrewPlitt/videos</v>
      </c>
      <c r="B750" t="inlineStr">
        <is>
          <t>460 videos, tai chi</t>
        </is>
      </c>
      <c r="C750" t="inlineStr">
        <is>
          <t>tai chi</t>
        </is>
      </c>
      <c r="D750"/>
      <c r="E750"/>
      <c r="F750"/>
      <c r="G750"/>
      <c r="H750"/>
    </row>
    <row r="751" ht="25.5" customHeight="1">
      <c r="A751" s="2" t="str">
        <f>=HYPERLINK("https://www.youtube.com/@SnookerHome-yw4ol/videos", "https://www.youtube.com/@SnookerHome-yw4ol/videos")</f>
        <v>https://www.youtube.com/@SnookerHome-yw4ol/videos</v>
      </c>
      <c r="B751" t="inlineStr">
        <is>
          <t>205 videos about snooker</t>
        </is>
      </c>
      <c r="C751" t="inlineStr">
        <is>
          <t>snooker</t>
        </is>
      </c>
      <c r="D751"/>
      <c r="E751"/>
      <c r="F751"/>
      <c r="G751"/>
      <c r="H751"/>
    </row>
    <row r="752" ht="25.5" customHeight="1">
      <c r="A752" s="2" t="str">
        <f>=HYPERLINK("https://www.youtube.com/@Taiflow/videos", "https://www.youtube.com/@Taiflow/videos")</f>
        <v>https://www.youtube.com/@Taiflow/videos</v>
      </c>
      <c r="B752" t="inlineStr">
        <is>
          <t>115 videos, tai chi</t>
        </is>
      </c>
      <c r="C752" t="inlineStr">
        <is>
          <t>tai chi</t>
        </is>
      </c>
      <c r="D752"/>
      <c r="E752"/>
      <c r="F752"/>
      <c r="G752"/>
      <c r="H752"/>
    </row>
    <row r="753" ht="25.5" customHeight="1">
      <c r="A753" s="2" t="str">
        <f>=HYPERLINK("https://www.youtube.com/@MichelleBriehler", "https://www.youtube.com/@MichelleBriehler")</f>
        <v>https://www.youtube.com/@MichelleBriehler</v>
      </c>
      <c r="B753" t="inlineStr">
        <is>
          <t>1.1k, strength, cardio, trampoline, barre</t>
        </is>
      </c>
      <c r="C753" t="inlineStr">
        <is>
          <t>bouncing on trampoline</t>
        </is>
      </c>
      <c r="D753"/>
      <c r="E753"/>
      <c r="F753"/>
      <c r="G753"/>
      <c r="H753"/>
    </row>
    <row r="754" ht="25.5" customHeight="1">
      <c r="A754" s="2" t="str">
        <f>=HYPERLINK("https://www.youtube.com/@aconofficial/videos", "https://www.youtube.com/@aconofficial/videos")</f>
        <v>https://www.youtube.com/@aconofficial/videos</v>
      </c>
      <c r="B754" t="inlineStr">
        <is>
          <t>84 videos, trampolines, sporting goods</t>
        </is>
      </c>
      <c r="C754" t="inlineStr">
        <is>
          <t>bouncing on trampoline</t>
        </is>
      </c>
      <c r="D754"/>
      <c r="E754"/>
      <c r="F754"/>
      <c r="G754"/>
      <c r="H754"/>
    </row>
    <row r="755" ht="25.5" customHeight="1">
      <c r="A755" s="2" t="str">
        <f>=HYPERLINK("https://www.youtube.com/@YogaLilyStudio/videos", "https://www.youtube.com/@YogaLilyStudio/videos")</f>
        <v>https://www.youtube.com/@YogaLilyStudio/videos</v>
      </c>
      <c r="B755" t="inlineStr">
        <is>
          <t>45 videos, tai chi, yoga</t>
        </is>
      </c>
      <c r="C755" t="inlineStr">
        <is>
          <t>tai chi, yoga</t>
        </is>
      </c>
      <c r="D755"/>
      <c r="E755"/>
      <c r="F755"/>
      <c r="G755"/>
      <c r="H755"/>
    </row>
    <row r="756" ht="25.5" customHeight="1">
      <c r="A756" s="2" t="str">
        <f>=HYPERLINK("https://www.youtube.com/@DogumentaryTV/videos", "https://www.youtube.com/@DogumentaryTV/videos")</f>
        <v>https://www.youtube.com/@DogumentaryTV/videos</v>
      </c>
      <c r="B756" t="inlineStr">
        <is>
          <t>1.2K videos about dogs and dog training</t>
        </is>
      </c>
      <c r="C756" t="inlineStr">
        <is>
          <t>walking the dog / training dog</t>
        </is>
      </c>
      <c r="D756"/>
      <c r="E756"/>
      <c r="F756"/>
      <c r="G756"/>
      <c r="H756"/>
    </row>
    <row r="757" ht="25.5" customHeight="1">
      <c r="A757" s="2" t="str">
        <f>=HYPERLINK("https://www.youtube.com/@willathertoncaninetraining/videos", "https://www.youtube.com/@willathertoncaninetraining/videos")</f>
        <v>https://www.youtube.com/@willathertoncaninetraining/videos</v>
      </c>
      <c r="B757" t="inlineStr">
        <is>
          <t>663 dog training videos and tips</t>
        </is>
      </c>
      <c r="C757" t="inlineStr">
        <is>
          <t>walking the dog / training dog</t>
        </is>
      </c>
      <c r="D757"/>
      <c r="E757"/>
      <c r="F757"/>
      <c r="G757"/>
      <c r="H757"/>
    </row>
    <row r="758" ht="25.5" customHeight="1">
      <c r="A758" s="2" t="str">
        <f>=HYPERLINK("https://www.youtube.com/@PreppyKitchen/videos", "https://www.youtube.com/@PreppyKitchen/videos")</f>
        <v>https://www.youtube.com/@PreppyKitchen/videos</v>
      </c>
      <c r="B758" t="inlineStr">
        <is>
          <t>1K videos on cooking / baked goods</t>
        </is>
      </c>
      <c r="C758" t="inlineStr">
        <is>
          <t>flipping pancake</t>
        </is>
      </c>
      <c r="D758"/>
      <c r="E758"/>
      <c r="F758"/>
      <c r="G758"/>
      <c r="H758"/>
    </row>
    <row r="759" ht="25.5" customHeight="1">
      <c r="A759" s="2" t="str">
        <f>=HYPERLINK("https://www.youtube.com/@hockeytraining/videos", "https://www.youtube.com/@hockeytraining/videos")</f>
        <v>https://www.youtube.com/@hockeytraining/videos</v>
      </c>
      <c r="B759" t="inlineStr">
        <is>
          <t>316 videos, hockey tips and tricks</t>
        </is>
      </c>
      <c r="C759" t="inlineStr">
        <is>
          <t>hockey</t>
        </is>
      </c>
      <c r="D759"/>
      <c r="E759"/>
      <c r="F759"/>
      <c r="G759"/>
      <c r="H759"/>
    </row>
    <row r="760" ht="25.5" customHeight="1">
      <c r="A760" s="2" t="str">
        <f>=HYPERLINK("https://www.youtube.com/@Trashmaster15/videos", "https://www.youtube.com/@Trashmaster15/videos")</f>
        <v>https://www.youtube.com/@Trashmaster15/videos</v>
      </c>
      <c r="B760" t="inlineStr">
        <is>
          <t>1.5K videos of garbage trucks / garbage collecting</t>
        </is>
      </c>
      <c r="C760" t="inlineStr">
        <is>
          <t>garbage collecting</t>
        </is>
      </c>
      <c r="D760"/>
      <c r="E760"/>
      <c r="F760"/>
      <c r="G760"/>
      <c r="H760"/>
    </row>
    <row r="761" ht="25.5" customHeight="1">
      <c r="A761" s="2" t="str">
        <f>=HYPERLINK("https://www.youtube.com/@TrashMonkey22/videos", "https://www.youtube.com/@TrashMonkey22/videos")</f>
        <v>https://www.youtube.com/@TrashMonkey22/videos</v>
      </c>
      <c r="B761" t="inlineStr">
        <is>
          <t>448 videos of garbage trucks / garbage collecting</t>
        </is>
      </c>
      <c r="C761" t="inlineStr">
        <is>
          <t>garbage collecting</t>
        </is>
      </c>
      <c r="D761"/>
      <c r="E761"/>
      <c r="F761"/>
      <c r="G761"/>
      <c r="H761"/>
    </row>
    <row r="762" ht="25.5" customHeight="1">
      <c r="A762" s="2" t="str">
        <f>=HYPERLINK("https://www.youtube.com/@HuckCity22", "https://www.youtube.com/@HuckCity22")</f>
        <v>https://www.youtube.com/@HuckCity22</v>
      </c>
      <c r="B762" t="inlineStr">
        <is>
          <t>104 videos of first person POV garbage collecting</t>
        </is>
      </c>
      <c r="C762" t="inlineStr">
        <is>
          <t>garbage collecting</t>
        </is>
      </c>
      <c r="D762"/>
      <c r="E762"/>
      <c r="F762"/>
      <c r="G762"/>
      <c r="H762"/>
    </row>
    <row r="763" ht="25.5" customHeight="1">
      <c r="A763" s="2" t="str">
        <f>=HYPERLINK("https://www.youtube.com/@failarmy", "https://www.youtube.com/@failarmy")</f>
        <v>https://www.youtube.com/@failarmy</v>
      </c>
      <c r="B763" t="inlineStr">
        <is>
          <t>508 video compilations of people falling / getting hurt</t>
        </is>
      </c>
      <c r="C763" t="inlineStr">
        <is>
          <t>faceplanting, falling</t>
        </is>
      </c>
      <c r="D763"/>
      <c r="E763"/>
      <c r="F763"/>
      <c r="G763"/>
      <c r="H763"/>
    </row>
    <row r="764" ht="25.5" customHeight="1">
      <c r="A764" s="2" t="str">
        <f>=HYPERLINK("https://www.youtube.com/@DailyDoseOfLaughsDDOL/videos", "https://www.youtube.com/@DailyDoseOfLaughsDDOL/videos")</f>
        <v>https://www.youtube.com/@DailyDoseOfLaughsDDOL/videos</v>
      </c>
      <c r="B764" t="inlineStr">
        <is>
          <t>106 video compilations of people falling / getting hurt</t>
        </is>
      </c>
      <c r="C764" t="inlineStr">
        <is>
          <t>faceplanting, falling</t>
        </is>
      </c>
      <c r="D764"/>
      <c r="E764"/>
      <c r="F764"/>
      <c r="G764"/>
      <c r="H764"/>
    </row>
    <row r="765" ht="25.5" customHeight="1">
      <c r="A765" s="2" t="str">
        <f>=HYPERLINK("https://www.youtube.com/@letsdig18/videos", "https://www.youtube.com/@letsdig18/videos")</f>
        <v>https://www.youtube.com/@letsdig18/videos</v>
      </c>
      <c r="B765" t="inlineStr">
        <is>
          <t xml:space="preserve">3.9k videos of digging with excavators </t>
        </is>
      </c>
      <c r="C765" t="inlineStr">
        <is>
          <t>digging</t>
        </is>
      </c>
      <c r="D765"/>
      <c r="E765"/>
      <c r="F765"/>
      <c r="G765"/>
      <c r="H765"/>
    </row>
    <row r="766" ht="25.5" customHeight="1">
      <c r="A766" s="2" t="str">
        <f>=HYPERLINK("https://www.youtube.com/@MrAJWorks/videos", "https://www.youtube.com/@MrAJWorks/videos")</f>
        <v>https://www.youtube.com/@MrAJWorks/videos</v>
      </c>
      <c r="B766" t="inlineStr">
        <is>
          <t>397 videos of digging with excavators</t>
        </is>
      </c>
      <c r="C766" t="inlineStr">
        <is>
          <t>digging</t>
        </is>
      </c>
      <c r="D766"/>
      <c r="E766"/>
      <c r="F766"/>
      <c r="G766"/>
      <c r="H766"/>
    </row>
    <row r="767" ht="25.5" customHeight="1">
      <c r="A767" s="2" t="str">
        <f>=HYPERLINK("https://www.youtube.com/@PrimitiveTechnologyIdea/videos", "https://www.youtube.com/@PrimitiveTechnologyIdea/videos")</f>
        <v>https://www.youtube.com/@PrimitiveTechnologyIdea/videos</v>
      </c>
      <c r="B767" t="inlineStr">
        <is>
          <t>204 videos of primitive tools and building</t>
        </is>
      </c>
      <c r="C767" t="inlineStr">
        <is>
          <t>digging</t>
        </is>
      </c>
      <c r="D767"/>
      <c r="E767"/>
      <c r="F767"/>
      <c r="G767"/>
      <c r="H767"/>
    </row>
    <row r="768" ht="25.5" customHeight="1">
      <c r="A768" s="2" t="str">
        <f>=HYPERLINK("https://www.youtube.com/@BelowthePlains/videos", "https://www.youtube.com/@BelowthePlains/videos")</f>
        <v>https://www.youtube.com/@BelowthePlains/videos</v>
      </c>
      <c r="B768" t="inlineStr">
        <is>
          <t>138 videos of digging and finding things</t>
        </is>
      </c>
      <c r="C768" t="inlineStr">
        <is>
          <t>digging</t>
        </is>
      </c>
      <c r="D768"/>
      <c r="E768"/>
      <c r="F768"/>
      <c r="G768"/>
      <c r="H768"/>
    </row>
    <row r="769" ht="25.5" customHeight="1">
      <c r="A769" s="2" t="str">
        <f>=HYPERLINK("https://www.youtube.com/@JungleSurvival", "https://www.youtube.com/@JungleSurvival")</f>
        <v>https://www.youtube.com/@JungleSurvival</v>
      </c>
      <c r="B769" t="inlineStr">
        <is>
          <t>352 4k videos of primitive tools and building</t>
        </is>
      </c>
      <c r="C769" t="inlineStr">
        <is>
          <t>digging</t>
        </is>
      </c>
      <c r="D769"/>
      <c r="E769"/>
      <c r="F769"/>
      <c r="G769"/>
      <c r="H769"/>
    </row>
    <row r="770" ht="25.5" customHeight="1">
      <c r="A770" s="2" t="str">
        <f>=HYPERLINK("https://www.youtube.com/@NorthernMudlarks/videos", "https://www.youtube.com/@NorthernMudlarks/videos")</f>
        <v>https://www.youtube.com/@NorthernMudlarks/videos</v>
      </c>
      <c r="B770" t="inlineStr">
        <is>
          <t>227 videos of searching and finding objects in fields and brush</t>
        </is>
      </c>
      <c r="C770" t="inlineStr">
        <is>
          <t>digging</t>
        </is>
      </c>
      <c r="D770"/>
      <c r="E770"/>
      <c r="F770"/>
      <c r="G770"/>
      <c r="H770"/>
    </row>
    <row r="771" ht="25.5" customHeight="1">
      <c r="A771" s="2" t="str">
        <f>=HYPERLINK("https://www.youtube.com/@ditonking2365/videos", "https://www.youtube.com/@ditonking2365/videos")</f>
        <v>https://www.youtube.com/@ditonking2365/videos</v>
      </c>
      <c r="B771" t="inlineStr">
        <is>
          <t>149 videos, graffiti, street art</t>
        </is>
      </c>
      <c r="C771" t="inlineStr">
        <is>
          <t>street art</t>
        </is>
      </c>
      <c r="D771"/>
      <c r="E771"/>
      <c r="F771"/>
      <c r="G771"/>
      <c r="H771"/>
    </row>
    <row r="772" ht="25.5" customHeight="1">
      <c r="A772" s="2" t="str">
        <f>=HYPERLINK("https://www.youtube.com/@Prada/videos", "https://www.youtube.com/@Prada/videos")</f>
        <v>https://www.youtube.com/@Prada/videos</v>
      </c>
      <c r="B772" t="inlineStr">
        <is>
          <t>596 videos, walking, fashion, editoral</t>
        </is>
      </c>
      <c r="C772" t="inlineStr">
        <is>
          <t>fashion</t>
        </is>
      </c>
      <c r="D772"/>
      <c r="E772"/>
      <c r="F772"/>
      <c r="G772"/>
      <c r="H772"/>
    </row>
    <row r="773" ht="25.5" customHeight="1">
      <c r="A773" s="2" t="str">
        <f>=HYPERLINK("https://www.youtube.com/@jay_ribas/videos", "https://www.youtube.com/@jay_ribas/videos")</f>
        <v>https://www.youtube.com/@jay_ribas/videos</v>
      </c>
      <c r="B773" t="inlineStr">
        <is>
          <t>26 Unreal Engine Animations</t>
        </is>
      </c>
      <c r="C773" t="inlineStr">
        <is>
          <t>Film and animation</t>
        </is>
      </c>
      <c r="D773"/>
      <c r="E773"/>
      <c r="F773"/>
      <c r="G773"/>
      <c r="H773"/>
    </row>
    <row r="774" ht="25.5" customHeight="1">
      <c r="A774" s="2" t="str">
        <f>=HYPERLINK("https://www.youtube.com/@UnrealEngine/videos", "https://www.youtube.com/@UnrealEngine/videos")</f>
        <v>https://www.youtube.com/@UnrealEngine/videos</v>
      </c>
      <c r="B774" t="inlineStr">
        <is>
          <t>2.5K videos from Unreal Engine</t>
        </is>
      </c>
      <c r="C774" t="inlineStr">
        <is>
          <t>Film and animation</t>
        </is>
      </c>
      <c r="D774"/>
      <c r="E774"/>
      <c r="F774"/>
      <c r="G774"/>
      <c r="H774"/>
    </row>
    <row r="775" ht="25.5" customHeight="1">
      <c r="A775" s="2" t="str">
        <f>=HYPERLINK("https://www.youtube.com/@quixeltools/videos", "https://www.youtube.com/@quixeltools/videos")</f>
        <v>https://www.youtube.com/@quixeltools/videos</v>
      </c>
      <c r="B775" t="inlineStr">
        <is>
          <t>254 videos showcasing 3D elements and scenes in Unreal Engine</t>
        </is>
      </c>
      <c r="C775" t="inlineStr">
        <is>
          <t>Film and animation</t>
        </is>
      </c>
      <c r="D775"/>
      <c r="E775"/>
      <c r="F775"/>
      <c r="G775"/>
      <c r="H775"/>
    </row>
    <row r="776" ht="25.5" customHeight="1">
      <c r="A776" s="2" t="str">
        <f>=HYPERLINK("https://www.youtube.com/@MAWIUnited/videos", "https://www.youtube.com/@MAWIUnited/videos")</f>
        <v>https://www.youtube.com/@MAWIUnited/videos</v>
      </c>
      <c r="B776" t="inlineStr">
        <is>
          <t>135 videos - Unreal Engine landscapes and environment walkthroughs</t>
        </is>
      </c>
      <c r="C776" t="inlineStr">
        <is>
          <t>Film and animation</t>
        </is>
      </c>
      <c r="D776"/>
      <c r="E776"/>
      <c r="F776"/>
      <c r="G776"/>
      <c r="H776"/>
    </row>
    <row r="777" ht="25.5" customHeight="1">
      <c r="A777" s="2" t="str">
        <f>=HYPERLINK("https://www.youtube.com/@BlenderStudio/videos", "https://www.youtube.com/@BlenderStudio/videos")</f>
        <v>https://www.youtube.com/@BlenderStudio/videos</v>
      </c>
      <c r="B777" t="inlineStr">
        <is>
          <t>152 videos - blender art, cinematics, behind the scenes and animations</t>
        </is>
      </c>
      <c r="C777" t="inlineStr">
        <is>
          <t>Film and animation</t>
        </is>
      </c>
      <c r="D777"/>
      <c r="E777"/>
      <c r="F777"/>
      <c r="G777"/>
      <c r="H777"/>
    </row>
    <row r="778" ht="25.5" customHeight="1">
      <c r="A778" s="2" t="str">
        <f>=HYPERLINK("https://www.youtube.com/@cakemaking88/videos", "https://www.youtube.com/@cakemaking88/videos")</f>
        <v>https://www.youtube.com/@cakemaking88/videos</v>
      </c>
      <c r="B778" t="inlineStr">
        <is>
          <t>299 videos about making cakes</t>
        </is>
      </c>
      <c r="C778" t="inlineStr">
        <is>
          <t>making a cake</t>
        </is>
      </c>
      <c r="D778"/>
      <c r="E778"/>
      <c r="F778"/>
      <c r="G778"/>
      <c r="H778"/>
    </row>
    <row r="779" ht="25.5" customHeight="1">
      <c r="A779" s="2" t="str">
        <f>=HYPERLINK("https://www.youtube.com/@FancyCakes/videos", "https://www.youtube.com/@FancyCakes/videos")</f>
        <v>https://www.youtube.com/@FancyCakes/videos</v>
      </c>
      <c r="B779" t="inlineStr">
        <is>
          <t>4K videos (vertical) aboout making cakes</t>
        </is>
      </c>
      <c r="C779" t="inlineStr">
        <is>
          <t>making a cake</t>
        </is>
      </c>
      <c r="D779"/>
      <c r="E779"/>
      <c r="F779"/>
      <c r="G779"/>
      <c r="H779"/>
    </row>
    <row r="780" ht="25.5" customHeight="1">
      <c r="A780" s="2" t="str">
        <f>=HYPERLINK("https://www.youtube.com/@CakeCakeIdeas/videos", "https://www.youtube.com/@CakeCakeIdeas/videos")</f>
        <v>https://www.youtube.com/@CakeCakeIdeas/videos</v>
      </c>
      <c r="B780" t="inlineStr">
        <is>
          <t>1.2K videos about cake decorating</t>
        </is>
      </c>
      <c r="C780" t="inlineStr">
        <is>
          <t>making a cake</t>
        </is>
      </c>
      <c r="D780"/>
      <c r="E780"/>
      <c r="F780"/>
      <c r="G780"/>
      <c r="H780"/>
    </row>
    <row r="781" ht="25.5" customHeight="1">
      <c r="A781" s="2" t="str">
        <f>=HYPERLINK("https://www.youtube.com/@WorldAthletics/videos", "https://www.youtube.com/@WorldAthletics/videos")</f>
        <v>https://www.youtube.com/@WorldAthletics/videos</v>
      </c>
      <c r="B781" t="inlineStr">
        <is>
          <t>6.9K videos of track and field sports</t>
        </is>
      </c>
      <c r="C781" t="inlineStr">
        <is>
          <t>high jump / track and field, 800 meters, championship, hammer throw</t>
        </is>
      </c>
      <c r="D781"/>
      <c r="E781"/>
      <c r="F781"/>
      <c r="G781"/>
      <c r="H781"/>
    </row>
    <row r="782" ht="25.5" customHeight="1">
      <c r="A782" s="2" t="str">
        <f>=HYPERLINK("https://www.youtube.com/@mhems372", "https://www.youtube.com/@mhems372")</f>
        <v>https://www.youtube.com/@mhems372</v>
      </c>
      <c r="B782" t="inlineStr">
        <is>
          <t>21 videos, sports, high quality</t>
        </is>
      </c>
      <c r="C782" t="inlineStr">
        <is>
          <t>capoeira</t>
        </is>
      </c>
      <c r="D782"/>
      <c r="E782"/>
      <c r="F782"/>
      <c r="G782"/>
      <c r="H782"/>
    </row>
    <row r="783" ht="25.5" customHeight="1">
      <c r="A783" s="2" t="str">
        <f>=HYPERLINK("https://www.youtube.com/@BuzzFeedVideo", "https://www.youtube.com/@BuzzFeedVideo")</f>
        <v>https://www.youtube.com/@BuzzFeedVideo</v>
      </c>
      <c r="B783" t="inlineStr">
        <is>
          <t>7.8k videos, high quality</t>
        </is>
      </c>
      <c r="C783" t="inlineStr">
        <is>
          <t>capoeira</t>
        </is>
      </c>
      <c r="D783"/>
      <c r="E783"/>
      <c r="F783"/>
      <c r="G783"/>
      <c r="H783"/>
    </row>
    <row r="784" ht="25.5" customHeight="1">
      <c r="A784" s="2" t="str">
        <f>=HYPERLINK("https://www.youtube.com/@OutperformOfficial/videos", "https://www.youtube.com/@OutperformOfficial/videos")</f>
        <v>https://www.youtube.com/@OutperformOfficial/videos</v>
      </c>
      <c r="B784" t="inlineStr">
        <is>
          <t>121 videos of track and field sports training</t>
        </is>
      </c>
      <c r="C784" t="inlineStr">
        <is>
          <t>high jump / track and field</t>
        </is>
      </c>
      <c r="D784"/>
      <c r="E784"/>
      <c r="F784"/>
      <c r="G784"/>
      <c r="H784"/>
    </row>
    <row r="785" ht="25.5" customHeight="1">
      <c r="A785" s="2" t="str">
        <f>=HYPERLINK("https://www.youtube.com/@babycenter", "https://www.youtube.com/@babycenter")</f>
        <v>https://www.youtube.com/@babycenter</v>
      </c>
      <c r="B785" t="inlineStr">
        <is>
          <t>641 videos, baby</t>
        </is>
      </c>
      <c r="C785" t="inlineStr">
        <is>
          <t>carrying baby</t>
        </is>
      </c>
      <c r="D785"/>
      <c r="E785"/>
      <c r="F785"/>
      <c r="G785"/>
      <c r="H785"/>
    </row>
    <row r="786" ht="25.5" customHeight="1">
      <c r="A786" s="2" t="str">
        <f>=HYPERLINK("https://www.youtube.com/@NBCSports/videos", "https://www.youtube.com/@NBCSports/videos")</f>
        <v>https://www.youtube.com/@NBCSports/videos</v>
      </c>
      <c r="B786" t="inlineStr">
        <is>
          <t>28K videos of various sporting events</t>
        </is>
      </c>
      <c r="C786" t="inlineStr">
        <is>
          <t>sports, pommel horse, artistic gymnastics, floor (gymnastics), rings (gymnastics), luge, hammer throw, wheelchair basketball, goalball</t>
        </is>
      </c>
      <c r="D786"/>
      <c r="E786"/>
      <c r="F786"/>
      <c r="G786"/>
      <c r="H786"/>
    </row>
    <row r="787" ht="25.5" customHeight="1">
      <c r="A787" s="2" t="str">
        <f>=HYPERLINK("https://www.youtube.com/@diamondleague/videos", "https://www.youtube.com/@diamondleague/videos")</f>
        <v>https://www.youtube.com/@diamondleague/videos</v>
      </c>
      <c r="B787" t="inlineStr">
        <is>
          <t>3K videos of track and field events</t>
        </is>
      </c>
      <c r="C787" t="inlineStr">
        <is>
          <t>track and field</t>
        </is>
      </c>
      <c r="D787"/>
      <c r="E787"/>
      <c r="F787"/>
      <c r="G787"/>
      <c r="H787"/>
    </row>
    <row r="788" ht="25.5" customHeight="1">
      <c r="A788" s="2" t="str">
        <f>=HYPERLINK("https://www.youtube.com/@sollybaby6950", "https://www.youtube.com/@sollybaby6950")</f>
        <v>https://www.youtube.com/@sollybaby6950</v>
      </c>
      <c r="B788" t="inlineStr">
        <is>
          <t>55 videos, baby</t>
        </is>
      </c>
      <c r="C788" t="inlineStr">
        <is>
          <t>carrying baby</t>
        </is>
      </c>
      <c r="D788"/>
      <c r="E788"/>
      <c r="F788"/>
      <c r="G788"/>
      <c r="H788"/>
    </row>
    <row r="789" ht="25.5" customHeight="1">
      <c r="A789" s="2" t="str">
        <f>=HYPERLINK("https://www.youtube.com/@bluetvsports/videos", "https://www.youtube.com/@bluetvsports/videos")</f>
        <v>https://www.youtube.com/@bluetvsports/videos</v>
      </c>
      <c r="B789" t="inlineStr">
        <is>
          <t>1K videos - womens track and field events</t>
        </is>
      </c>
      <c r="C789" t="inlineStr">
        <is>
          <t>track and field</t>
        </is>
      </c>
      <c r="D789"/>
      <c r="E789"/>
      <c r="F789"/>
      <c r="G789"/>
      <c r="H789"/>
    </row>
    <row r="790" ht="25.5" customHeight="1">
      <c r="A790" s="2" t="str">
        <f>=HYPERLINK("https://www.youtube.com/@pierreseliteperformance/videos", "https://www.youtube.com/@pierreseliteperformance/videos")</f>
        <v>https://www.youtube.com/@pierreseliteperformance/videos</v>
      </c>
      <c r="B790" t="inlineStr">
        <is>
          <t>505 videos on athletic performance</t>
        </is>
      </c>
      <c r="C790" t="inlineStr">
        <is>
          <t>sports / fitness</t>
        </is>
      </c>
      <c r="D790"/>
      <c r="E790"/>
      <c r="F790"/>
      <c r="G790"/>
      <c r="H790"/>
    </row>
    <row r="791" ht="25.5" customHeight="1">
      <c r="A791" s="2" t="str">
        <f>=HYPERLINK("https://www.youtube.com/@wikiHow", "https://www.youtube.com/@wikiHow")</f>
        <v>https://www.youtube.com/@wikiHow</v>
      </c>
      <c r="B791" t="inlineStr">
        <is>
          <t>15k videos, how to, animated</t>
        </is>
      </c>
      <c r="C791" t="inlineStr">
        <is>
          <t>how to</t>
        </is>
      </c>
      <c r="D791"/>
      <c r="E791"/>
      <c r="F791"/>
      <c r="G791"/>
      <c r="H791"/>
    </row>
    <row r="792" ht="25.5" customHeight="1">
      <c r="A792" s="2" t="str">
        <f>=HYPERLINK("https://www.youtube.com/@TheCheernastics2", "https://www.youtube.com/@TheCheernastics2")</f>
        <v>https://www.youtube.com/@TheCheernastics2</v>
      </c>
      <c r="B792" t="inlineStr">
        <is>
          <t>779 videos, fitness</t>
        </is>
      </c>
      <c r="C792" t="inlineStr">
        <is>
          <t>cartwheeling</t>
        </is>
      </c>
      <c r="D792"/>
      <c r="E792"/>
      <c r="F792"/>
      <c r="G792"/>
      <c r="H792"/>
    </row>
    <row r="793" ht="25.5" customHeight="1">
      <c r="A793" s="2" t="str">
        <f>=HYPERLINK("https://www.youtube.com/@hovejoha/videos", "https://www.youtube.com/@hovejoha/videos")</f>
        <v>https://www.youtube.com/@hovejoha/videos</v>
      </c>
      <c r="B793" t="inlineStr">
        <is>
          <t>261 videos on running and sprinting + training</t>
        </is>
      </c>
      <c r="C793" t="inlineStr">
        <is>
          <t>running / sprinting</t>
        </is>
      </c>
      <c r="D793"/>
      <c r="E793"/>
      <c r="F793"/>
      <c r="G793"/>
      <c r="H793"/>
    </row>
    <row r="794" ht="25.5" customHeight="1">
      <c r="A794" s="2" t="str">
        <f>=HYPERLINK("https://www.youtube.com/@eHowFitness", "https://www.youtube.com/@eHowFitness")</f>
        <v>https://www.youtube.com/@eHowFitness</v>
      </c>
      <c r="B794" t="inlineStr">
        <is>
          <t>7.1k videos, fitness</t>
        </is>
      </c>
      <c r="C794" t="inlineStr">
        <is>
          <t>cartwheeling</t>
        </is>
      </c>
      <c r="D794"/>
      <c r="E794"/>
      <c r="F794"/>
      <c r="G794"/>
      <c r="H794"/>
    </row>
    <row r="795" ht="25.5" customHeight="1">
      <c r="A795" s="2" t="str">
        <f>=HYPERLINK("https://www.youtube.com/@TheUltimateGymnasts", "https://www.youtube.com/@TheUltimateGymnasts")</f>
        <v>https://www.youtube.com/@TheUltimateGymnasts</v>
      </c>
      <c r="B795" t="inlineStr">
        <is>
          <t>338 videos, fitness</t>
        </is>
      </c>
      <c r="C795" t="inlineStr">
        <is>
          <t>cartwheeling</t>
        </is>
      </c>
      <c r="D795"/>
      <c r="E795"/>
      <c r="F795"/>
      <c r="G795"/>
      <c r="H795"/>
    </row>
    <row r="796" ht="25.5" customHeight="1">
      <c r="A796" s="2" t="str">
        <f>=HYPERLINK("https://www.youtube.com/@nomadswithapurpose", "https://www.youtube.com/@nomadswithapurpose")</f>
        <v>https://www.youtube.com/@nomadswithapurpose</v>
      </c>
      <c r="B796" t="inlineStr">
        <is>
          <t>404 videos, fitness, outdoors</t>
        </is>
      </c>
      <c r="C796" t="inlineStr">
        <is>
          <t>cartwheeling</t>
        </is>
      </c>
      <c r="D796"/>
      <c r="E796"/>
      <c r="F796"/>
      <c r="G796"/>
      <c r="H796"/>
    </row>
    <row r="797" ht="25.5" customHeight="1">
      <c r="A797" s="2" t="str">
        <f>=HYPERLINK("https://www.youtube.com/@FocusedLucas", "https://www.youtube.com/@FocusedLucas")</f>
        <v>https://www.youtube.com/@FocusedLucas</v>
      </c>
      <c r="B797" t="inlineStr">
        <is>
          <t>1.2k videos, fitness, outdoors</t>
        </is>
      </c>
      <c r="C797" t="inlineStr">
        <is>
          <t>cartwheeling</t>
        </is>
      </c>
      <c r="D797"/>
      <c r="E797"/>
      <c r="F797"/>
      <c r="G797"/>
      <c r="H797"/>
    </row>
    <row r="798" ht="25.5" customHeight="1">
      <c r="A798" s="2" t="str">
        <f>=HYPERLINK("https://www.youtube.com/@BenDeen1/videos", "https://www.youtube.com/@BenDeen1/videos")</f>
        <v>https://www.youtube.com/@BenDeen1/videos</v>
      </c>
      <c r="B798" t="inlineStr">
        <is>
          <t>739 videos of a guy eating various foods</t>
        </is>
      </c>
      <c r="C798" t="inlineStr">
        <is>
          <t>eating</t>
        </is>
      </c>
      <c r="D798"/>
      <c r="E798"/>
      <c r="F798"/>
      <c r="G798"/>
      <c r="H798"/>
    </row>
    <row r="799" ht="25.5" customHeight="1">
      <c r="A799" s="2" t="str">
        <f>=HYPERLINK("https://www.youtube.com/@BassFishingProductions", "https://www.youtube.com/@BassFishingProductions")</f>
        <v>https://www.youtube.com/@BassFishingProductions</v>
      </c>
      <c r="B799" t="inlineStr">
        <is>
          <t>416 videos, fishing</t>
        </is>
      </c>
      <c r="C799" t="inlineStr">
        <is>
          <t>catching fish</t>
        </is>
      </c>
      <c r="D799"/>
      <c r="E799"/>
      <c r="F799"/>
      <c r="G799"/>
      <c r="H799"/>
    </row>
    <row r="800" ht="25.5" customHeight="1">
      <c r="A800" s="2" t="str">
        <f>=HYPERLINK("https://www.youtube.com/@RAWWFishing", "https://www.youtube.com/@RAWWFishing")</f>
        <v>https://www.youtube.com/@RAWWFishing</v>
      </c>
      <c r="B800" t="inlineStr">
        <is>
          <t>796 videos, fishing</t>
        </is>
      </c>
      <c r="C800" t="inlineStr">
        <is>
          <t>catching fish</t>
        </is>
      </c>
      <c r="D800"/>
      <c r="E800"/>
      <c r="F800"/>
      <c r="G800"/>
      <c r="H800"/>
    </row>
    <row r="801" ht="25.5" customHeight="1">
      <c r="A801" s="2" t="str">
        <f>=HYPERLINK("https://www.youtube.com/@PlayingForChange", "https://www.youtube.com/@PlayingForChange")</f>
        <v>https://www.youtube.com/@PlayingForChange</v>
      </c>
      <c r="B801" t="inlineStr">
        <is>
          <t>500 videos, celebrating</t>
        </is>
      </c>
      <c r="C801" t="inlineStr">
        <is>
          <t>celebrating</t>
        </is>
      </c>
      <c r="D801"/>
      <c r="E801"/>
      <c r="F801"/>
      <c r="G801"/>
      <c r="H801"/>
    </row>
    <row r="802" ht="25.5" customHeight="1">
      <c r="A802" s="2" t="str">
        <f>=HYPERLINK("https://www.youtube.com/@BlacktipH", "https://www.youtube.com/@BlacktipH")</f>
        <v>https://www.youtube.com/@BlacktipH</v>
      </c>
      <c r="B802" t="inlineStr">
        <is>
          <t>672 videos, fishing</t>
        </is>
      </c>
      <c r="C802" t="inlineStr">
        <is>
          <t>catching fish</t>
        </is>
      </c>
      <c r="D802"/>
      <c r="E802"/>
      <c r="F802"/>
      <c r="G802"/>
      <c r="H802"/>
    </row>
    <row r="803" ht="25.5" customHeight="1">
      <c r="A803" s="2" t="str">
        <f>=HYPERLINK("https://www.youtube.com/@bengalifishandfishing875", "https://www.youtube.com/@bengalifishandfishing875")</f>
        <v>https://www.youtube.com/@bengalifishandfishing875</v>
      </c>
      <c r="B803" t="inlineStr">
        <is>
          <t>26 videos, fishing</t>
        </is>
      </c>
      <c r="C803" t="inlineStr">
        <is>
          <t>catching fish</t>
        </is>
      </c>
      <c r="D803"/>
      <c r="E803"/>
      <c r="F803"/>
      <c r="G803"/>
      <c r="H803"/>
    </row>
    <row r="804" ht="25.5" customHeight="1">
      <c r="A804" s="2" t="str">
        <f>=HYPERLINK("https://www.youtube.com/@wadepapenfus", "https://www.youtube.com/@wadepapenfus")</f>
        <v>https://www.youtube.com/@wadepapenfus</v>
      </c>
      <c r="B804" t="inlineStr">
        <is>
          <t>287 videos, fishing</t>
        </is>
      </c>
      <c r="C804" t="inlineStr">
        <is>
          <t>catching fish</t>
        </is>
      </c>
      <c r="D804"/>
      <c r="E804"/>
      <c r="F804"/>
      <c r="G804"/>
      <c r="H804"/>
    </row>
    <row r="805" ht="25.5" customHeight="1">
      <c r="A805" s="2" t="str">
        <f>=HYPERLINK("https://www.youtube.com/@The_FishGuys", "https://www.youtube.com/@The_FishGuys")</f>
        <v>https://www.youtube.com/@The_FishGuys</v>
      </c>
      <c r="B805" t="inlineStr">
        <is>
          <t>664 videos, fishing</t>
        </is>
      </c>
      <c r="C805" t="inlineStr">
        <is>
          <t>catching fish</t>
        </is>
      </c>
      <c r="D805"/>
      <c r="E805"/>
      <c r="F805"/>
      <c r="G805"/>
      <c r="H805"/>
    </row>
    <row r="806" ht="25.5" customHeight="1">
      <c r="A806" s="2" t="str">
        <f>=HYPERLINK("https://www.youtube.com/@KickinTheirBASSTV", "https://www.youtube.com/@KickinTheirBASSTV")</f>
        <v>https://www.youtube.com/@KickinTheirBASSTV</v>
      </c>
      <c r="B806" t="inlineStr">
        <is>
          <t>1.1k videos, fishing</t>
        </is>
      </c>
      <c r="C806" t="inlineStr">
        <is>
          <t>catching fish, Angling, Fishing</t>
        </is>
      </c>
      <c r="D806"/>
      <c r="E806"/>
      <c r="F806"/>
      <c r="G806"/>
      <c r="H806"/>
    </row>
    <row r="807" ht="25.5" customHeight="1">
      <c r="A807" s="2" t="str">
        <f>=HYPERLINK("https://www.youtube.com/@SurvivalFoodHK", "https://www.youtube.com/@SurvivalFoodHK")</f>
        <v>https://www.youtube.com/@SurvivalFoodHK</v>
      </c>
      <c r="B807" t="inlineStr">
        <is>
          <t>476 videos, fishing</t>
        </is>
      </c>
      <c r="C807" t="inlineStr">
        <is>
          <t>catching fish</t>
        </is>
      </c>
      <c r="D807"/>
      <c r="E807"/>
      <c r="F807"/>
      <c r="G807"/>
      <c r="H807"/>
    </row>
    <row r="808" ht="25.5" customHeight="1">
      <c r="A808" s="2" t="str">
        <f>=HYPERLINK("https://www.youtube.com/@maradyfishfighter2829", "https://www.youtube.com/@maradyfishfighter2829")</f>
        <v>https://www.youtube.com/@maradyfishfighter2829</v>
      </c>
      <c r="B808" t="inlineStr">
        <is>
          <t>1.3k videos, fishing</t>
        </is>
      </c>
      <c r="C808" t="inlineStr">
        <is>
          <t>catching fish</t>
        </is>
      </c>
      <c r="D808"/>
      <c r="E808"/>
      <c r="F808"/>
      <c r="G808"/>
      <c r="H808"/>
    </row>
    <row r="809" ht="25.5" customHeight="1">
      <c r="A809" s="2" t="str">
        <f>=HYPERLINK("https://www.youtube.com/@hawaiihammahs", "https://www.youtube.com/@hawaiihammahs")</f>
        <v>https://www.youtube.com/@hawaiihammahs</v>
      </c>
      <c r="B809" t="inlineStr">
        <is>
          <t>56 videos, fishing</t>
        </is>
      </c>
      <c r="C809" t="inlineStr">
        <is>
          <t>catching fish</t>
        </is>
      </c>
      <c r="D809"/>
      <c r="E809"/>
      <c r="F809"/>
      <c r="G809"/>
      <c r="H809"/>
    </row>
    <row r="810" ht="25.5" customHeight="1">
      <c r="A810" s="2" t="str">
        <f>=HYPERLINK("https://www.youtube.com/@wildlifefishingshow", "https://www.youtube.com/@wildlifefishingshow")</f>
        <v>https://www.youtube.com/@wildlifefishingshow</v>
      </c>
      <c r="B810" t="inlineStr">
        <is>
          <t>476 videos, fishing</t>
        </is>
      </c>
      <c r="C810" t="inlineStr">
        <is>
          <t>catching fish</t>
        </is>
      </c>
      <c r="D810"/>
      <c r="E810"/>
      <c r="F810"/>
      <c r="G810"/>
      <c r="H810"/>
    </row>
    <row r="811" ht="25.5" customHeight="1">
      <c r="A811" s="2" t="str">
        <f>=HYPERLINK("https://www.youtube.com/@RyanMorie", "https://www.youtube.com/@RyanMorie")</f>
        <v>https://www.youtube.com/@RyanMorie</v>
      </c>
      <c r="B811" t="inlineStr">
        <is>
          <t>199 videos, fishing</t>
        </is>
      </c>
      <c r="C811" t="inlineStr">
        <is>
          <t>catching fish</t>
        </is>
      </c>
      <c r="D811"/>
      <c r="E811"/>
      <c r="F811"/>
      <c r="G811"/>
      <c r="H811"/>
    </row>
    <row r="812" ht="25.5" customHeight="1">
      <c r="A812" s="2" t="str">
        <f>=HYPERLINK("https://www.youtube.com/@ndyakangler", "https://www.youtube.com/@ndyakangler")</f>
        <v>https://www.youtube.com/@ndyakangler</v>
      </c>
      <c r="B812" t="inlineStr">
        <is>
          <t>379 videos, fishing</t>
        </is>
      </c>
      <c r="C812" t="inlineStr">
        <is>
          <t>catching fish, Angling, Fishing</t>
        </is>
      </c>
      <c r="D812"/>
      <c r="E812"/>
      <c r="F812"/>
      <c r="G812"/>
      <c r="H812"/>
    </row>
    <row r="813" ht="25.5" customHeight="1">
      <c r="A813" s="2" t="str">
        <f>=HYPERLINK("https://www.youtube.com/@madonna/videos", "https://www.youtube.com/@madonna/videos")</f>
        <v>https://www.youtube.com/@madonna/videos</v>
      </c>
      <c r="B813" t="inlineStr">
        <is>
          <t>379 videos, music</t>
        </is>
      </c>
      <c r="C813" t="inlineStr">
        <is>
          <t>celebrating</t>
        </is>
      </c>
      <c r="D813"/>
      <c r="E813"/>
      <c r="F813"/>
      <c r="G813"/>
      <c r="H813"/>
    </row>
    <row r="814" ht="25.5" customHeight="1">
      <c r="A814" s="2" t="str">
        <f>=HYPERLINK("https://www.youtube.com/@LiverpoolFC", "https://www.youtube.com/@LiverpoolFC")</f>
        <v>https://www.youtube.com/@LiverpoolFC</v>
      </c>
      <c r="B814" t="inlineStr">
        <is>
          <t>6.1k videos, soccer, football</t>
        </is>
      </c>
      <c r="C814" t="inlineStr">
        <is>
          <t>celebrating</t>
        </is>
      </c>
      <c r="D814"/>
      <c r="E814"/>
      <c r="F814"/>
      <c r="G814"/>
      <c r="H814"/>
    </row>
    <row r="815" ht="25.5" customHeight="1">
      <c r="A815" s="2" t="str">
        <f>=HYPERLINK("https://www.youtube.com/@MrBeast", "https://www.youtube.com/@MrBeast")</f>
        <v>https://www.youtube.com/@MrBeast</v>
      </c>
      <c r="B815" t="inlineStr">
        <is>
          <t>780 videos</t>
        </is>
      </c>
      <c r="C815" t="inlineStr">
        <is>
          <t>celebrating</t>
        </is>
      </c>
      <c r="D815"/>
      <c r="E815"/>
      <c r="F815"/>
      <c r="G815"/>
      <c r="H815"/>
    </row>
    <row r="816" ht="25.5" customHeight="1">
      <c r="A816" s="2" t="str">
        <f>=HYPERLINK("https://www.youtube.com/@videoforneed-royaltyfreevi4639", "https://www.youtube.com/@videoforneed-royaltyfreevi4639")</f>
        <v>https://www.youtube.com/@videoforneed-royaltyfreevi4639</v>
      </c>
      <c r="B816" t="inlineStr">
        <is>
          <t>270 videos</t>
        </is>
      </c>
      <c r="C816" t="inlineStr">
        <is>
          <t>celebrating, stock footage</t>
        </is>
      </c>
      <c r="D816"/>
      <c r="E816"/>
      <c r="F816"/>
      <c r="G816"/>
      <c r="H816"/>
    </row>
    <row r="817" ht="25.5" customHeight="1">
      <c r="A817" s="2" t="str">
        <f>=HYPERLINK("https://www.youtube.com/@MaffioGlobal/videos", "https://www.youtube.com/@MaffioGlobal/videos")</f>
        <v>https://www.youtube.com/@MaffioGlobal/videos</v>
      </c>
      <c r="B817" t="inlineStr">
        <is>
          <t>48 videos, music video</t>
        </is>
      </c>
      <c r="C817" t="inlineStr">
        <is>
          <t>celebrating</t>
        </is>
      </c>
      <c r="D817"/>
      <c r="E817"/>
      <c r="F817"/>
      <c r="G817"/>
      <c r="H817"/>
    </row>
    <row r="818" ht="25.5" customHeight="1">
      <c r="A818" s="2" t="str">
        <f>=HYPERLINK("https://www.youtube.com/@Pharrell/videos", "https://www.youtube.com/@Pharrell/videos")</f>
        <v>https://www.youtube.com/@Pharrell/videos</v>
      </c>
      <c r="B818" t="inlineStr">
        <is>
          <t>76 videos, music video</t>
        </is>
      </c>
      <c r="C818" t="inlineStr">
        <is>
          <t>celebrating</t>
        </is>
      </c>
      <c r="D818"/>
      <c r="E818"/>
      <c r="F818"/>
      <c r="G818"/>
      <c r="H818"/>
    </row>
    <row r="819" ht="25.5" customHeight="1">
      <c r="A819" s="2" t="str">
        <f>=HYPERLINK("https://www.youtube.com/@sealeytools", "https://www.youtube.com/@sealeytools")</f>
        <v>https://www.youtube.com/@sealeytools</v>
      </c>
      <c r="B819" t="inlineStr">
        <is>
          <t>318 videos, diy, cars</t>
        </is>
      </c>
      <c r="C819" t="inlineStr">
        <is>
          <t>changing wheel</t>
        </is>
      </c>
      <c r="D819"/>
      <c r="E819"/>
      <c r="F819"/>
      <c r="G819"/>
      <c r="H819"/>
    </row>
    <row r="820" ht="25.5" customHeight="1">
      <c r="A820" s="2" t="str">
        <f>=HYPERLINK("https://www.youtube.com/@inchcapeaudi", "https://www.youtube.com/@inchcapeaudi")</f>
        <v>https://www.youtube.com/@inchcapeaudi</v>
      </c>
      <c r="B820" t="inlineStr">
        <is>
          <t>461 videos, cars</t>
        </is>
      </c>
      <c r="C820" t="inlineStr">
        <is>
          <t>changing wheel</t>
        </is>
      </c>
      <c r="D820"/>
      <c r="E820"/>
      <c r="F820"/>
      <c r="G820"/>
      <c r="H820"/>
    </row>
    <row r="821" ht="25.5" customHeight="1">
      <c r="A821" s="2" t="str">
        <f>=HYPERLINK("https://www.youtube.com/@1RoadGarage", "https://www.youtube.com/@1RoadGarage")</f>
        <v>https://www.youtube.com/@1RoadGarage</v>
      </c>
      <c r="B821" t="inlineStr">
        <is>
          <t>399 videos, garage</t>
        </is>
      </c>
      <c r="C821" t="inlineStr">
        <is>
          <t>changing wheel</t>
        </is>
      </c>
      <c r="D821"/>
      <c r="E821"/>
      <c r="F821"/>
      <c r="G821"/>
      <c r="H821"/>
    </row>
    <row r="822" ht="25.5" customHeight="1">
      <c r="A822" s="2" t="str">
        <f>=HYPERLINK("https://www.youtube.com/@CarsDotCom", "https://www.youtube.com/@CarsDotCom")</f>
        <v>https://www.youtube.com/@CarsDotCom</v>
      </c>
      <c r="B822" t="inlineStr">
        <is>
          <t>2.7K videos, garage</t>
        </is>
      </c>
      <c r="C822" t="inlineStr">
        <is>
          <t>changing wheel</t>
        </is>
      </c>
      <c r="D822"/>
      <c r="E822"/>
      <c r="F822"/>
      <c r="G822"/>
      <c r="H822"/>
    </row>
    <row r="823" ht="25.5" customHeight="1">
      <c r="A823" s="2" t="str">
        <f>=HYPERLINK("https://www.youtube.com/@ukclimbingofficial", "https://www.youtube.com/@ukclimbingofficial")</f>
        <v>https://www.youtube.com/@ukclimbingofficial</v>
      </c>
      <c r="B823" t="inlineStr">
        <is>
          <t>858 videos</t>
        </is>
      </c>
      <c r="C823" t="inlineStr">
        <is>
          <t>abseiling</t>
        </is>
      </c>
      <c r="D823"/>
      <c r="E823"/>
      <c r="F823"/>
      <c r="G823"/>
      <c r="H823"/>
    </row>
    <row r="824" ht="25.5" customHeight="1">
      <c r="A824" s="2" t="str">
        <f>=HYPERLINK("https://www.youtube.com/@dailyclimbing", "https://www.youtube.com/@dailyclimbing")</f>
        <v>https://www.youtube.com/@dailyclimbing</v>
      </c>
      <c r="B824" t="inlineStr">
        <is>
          <t>2.2k videos</t>
        </is>
      </c>
      <c r="C824" t="inlineStr">
        <is>
          <t>abseiling</t>
        </is>
      </c>
      <c r="D824"/>
      <c r="E824"/>
      <c r="F824"/>
      <c r="G824"/>
      <c r="H824"/>
    </row>
    <row r="825" ht="25.5" customHeight="1">
      <c r="A825" s="2" t="str">
        <f>=HYPERLINK("https://www.youtube.com/@DownUnderDutchie", "https://www.youtube.com/@DownUnderDutchie")</f>
        <v>https://www.youtube.com/@DownUnderDutchie</v>
      </c>
      <c r="B825" t="inlineStr">
        <is>
          <t>41 videos</t>
        </is>
      </c>
      <c r="C825" t="inlineStr">
        <is>
          <t>abseiling</t>
        </is>
      </c>
      <c r="D825"/>
      <c r="E825"/>
      <c r="F825"/>
      <c r="G825"/>
      <c r="H825"/>
    </row>
    <row r="826" ht="25.5" customHeight="1">
      <c r="A826" s="2" t="str">
        <f>=HYPERLINK("https://www.youtube.com/@Looper", "https://www.youtube.com/@Looper")</f>
        <v>https://www.youtube.com/@Looper</v>
      </c>
      <c r="B826" t="inlineStr">
        <is>
          <t>7.9K, movies</t>
        </is>
      </c>
      <c r="C826"/>
      <c r="D826"/>
      <c r="E826"/>
      <c r="F826"/>
      <c r="G826"/>
      <c r="H826"/>
    </row>
    <row r="827" ht="25.5" customHeight="1">
      <c r="A827" s="2" t="str">
        <f>=HYPERLINK("https://www.youtube.com/@everydayfood", "https://www.youtube.com/@everydayfood")</f>
        <v>https://www.youtube.com/@everydayfood</v>
      </c>
      <c r="B827" t="inlineStr">
        <is>
          <t>1.9K videos, food</t>
        </is>
      </c>
      <c r="C827" t="inlineStr">
        <is>
          <t>breading or breadcrumbing</t>
        </is>
      </c>
      <c r="D827"/>
      <c r="E827"/>
      <c r="F827"/>
      <c r="G827"/>
      <c r="H827"/>
    </row>
    <row r="828" ht="25.5" customHeight="1">
      <c r="A828" s="2" t="str">
        <f>=HYPERLINK("https://www.youtube.com/@aragusea", "https://www.youtube.com/@aragusea")</f>
        <v>https://www.youtube.com/@aragusea</v>
      </c>
      <c r="B828"/>
      <c r="C828" t="inlineStr">
        <is>
          <t>breading or breadcrumbing</t>
        </is>
      </c>
      <c r="D828"/>
      <c r="E828"/>
      <c r="F828"/>
      <c r="G828"/>
      <c r="H828"/>
    </row>
    <row r="829" ht="25.5" customHeight="1">
      <c r="A829" s="2" t="str">
        <f>=HYPERLINK("https://www.youtube.com/@AnitaCooks", "https://www.youtube.com/@AnitaCooks")</f>
        <v>https://www.youtube.com/@AnitaCooks</v>
      </c>
      <c r="B829" t="inlineStr">
        <is>
          <t>494 videos, food</t>
        </is>
      </c>
      <c r="C829" t="inlineStr">
        <is>
          <t>breading or breadcrumbing</t>
        </is>
      </c>
      <c r="D829"/>
      <c r="E829"/>
      <c r="F829"/>
      <c r="G829"/>
      <c r="H829"/>
    </row>
    <row r="830" ht="25.5" customHeight="1">
      <c r="A830" s="2" t="str">
        <f>=HYPERLINK("https://www.youtube.com/@GemmaStafford", "https://www.youtube.com/@GemmaStafford")</f>
        <v>https://www.youtube.com/@GemmaStafford</v>
      </c>
      <c r="B830" t="inlineStr">
        <is>
          <t>812 videos, food</t>
        </is>
      </c>
      <c r="C830" t="inlineStr">
        <is>
          <t>breading or breadcrumbing</t>
        </is>
      </c>
      <c r="D830"/>
      <c r="E830"/>
      <c r="F830"/>
      <c r="G830"/>
      <c r="H830"/>
    </row>
    <row r="831" ht="25.5" customHeight="1">
      <c r="A831" s="2" t="str">
        <f>=HYPERLINK("https://www.youtube.com/@_simplerecipe_", "https://www.youtube.com/@_simplerecipe_")</f>
        <v>https://www.youtube.com/@_simplerecipe_</v>
      </c>
      <c r="B831" t="inlineStr">
        <is>
          <t>35 videos</t>
        </is>
      </c>
      <c r="C831" t="inlineStr">
        <is>
          <t>breading or breadcrumbing</t>
        </is>
      </c>
      <c r="D831"/>
      <c r="E831"/>
      <c r="F831"/>
      <c r="G831"/>
      <c r="H831"/>
    </row>
    <row r="832" ht="25.5" customHeight="1">
      <c r="A832" s="2" t="str">
        <f>=HYPERLINK("https://www.youtube.com/@HungryforGoodies", "https://www.youtube.com/@HungryforGoodies")</f>
        <v>https://www.youtube.com/@HungryforGoodies</v>
      </c>
      <c r="B832" t="inlineStr">
        <is>
          <t>195 videos</t>
        </is>
      </c>
      <c r="C832" t="inlineStr">
        <is>
          <t>breading or breadcrumbing</t>
        </is>
      </c>
      <c r="D832"/>
      <c r="E832"/>
      <c r="F832"/>
      <c r="G832"/>
      <c r="H832"/>
    </row>
    <row r="833" ht="25.5" customHeight="1">
      <c r="A833" s="2" t="str">
        <f>=HYPERLINK("https://www.youtube.com/@OneMedia.", "https://www.youtube.com/@OneMedia.")</f>
        <v>https://www.youtube.com/@OneMedia.</v>
      </c>
      <c r="B833" t="inlineStr">
        <is>
          <t>6.9k videos</t>
        </is>
      </c>
      <c r="C833" t="inlineStr">
        <is>
          <t>trailers</t>
        </is>
      </c>
      <c r="D833"/>
      <c r="E833"/>
      <c r="F833"/>
      <c r="G833"/>
      <c r="H833"/>
    </row>
    <row r="834" ht="25.5" customHeight="1">
      <c r="A834" s="2" t="str">
        <f>=HYPERLINK("https://www.youtube.com/@SipandFeast", "https://www.youtube.com/@SipandFeast")</f>
        <v>https://www.youtube.com/@SipandFeast</v>
      </c>
      <c r="B834" t="inlineStr">
        <is>
          <t>266 videos</t>
        </is>
      </c>
      <c r="C834" t="inlineStr">
        <is>
          <t>breading or breadcrumbing</t>
        </is>
      </c>
      <c r="D834"/>
      <c r="E834"/>
      <c r="F834"/>
      <c r="G834"/>
      <c r="H834"/>
    </row>
    <row r="835" ht="25.5" customHeight="1">
      <c r="A835" s="2" t="str">
        <f>=HYPERLINK("https://www.youtube.com/@RinskeDouna", "https://www.youtube.com/@RinskeDouna")</f>
        <v>https://www.youtube.com/@RinskeDouna</v>
      </c>
      <c r="B835" t="inlineStr">
        <is>
          <t>429 videos</t>
        </is>
      </c>
      <c r="C835" t="inlineStr">
        <is>
          <t>brush painting</t>
        </is>
      </c>
      <c r="D835"/>
      <c r="E835"/>
      <c r="F835"/>
      <c r="G835"/>
      <c r="H835"/>
    </row>
    <row r="836" ht="25.5" customHeight="1">
      <c r="A836" s="2" t="str">
        <f>=HYPERLINK("https://www.youtube.com/@BrutalBikes/videos", "https://www.youtube.com/@BrutalBikes/videos")</f>
        <v>https://www.youtube.com/@BrutalBikes/videos</v>
      </c>
      <c r="B836" t="inlineStr">
        <is>
          <t>231 videos, motorcycle b-roll hd</t>
        </is>
      </c>
      <c r="C836" t="inlineStr">
        <is>
          <t>motorcycling</t>
        </is>
      </c>
      <c r="D836"/>
      <c r="E836"/>
      <c r="F836"/>
      <c r="G836"/>
      <c r="H836"/>
    </row>
    <row r="837" ht="25.5" customHeight="1">
      <c r="A837" s="2" t="str">
        <f>=HYPERLINK("https://www.youtube.com/@yiangosa", "https://www.youtube.com/@yiangosa")</f>
        <v>https://www.youtube.com/@yiangosa</v>
      </c>
      <c r="B837" t="inlineStr">
        <is>
          <t>297 videos, POV motorcycle</t>
        </is>
      </c>
      <c r="C837" t="inlineStr">
        <is>
          <t>motorcycling, superbike racing</t>
        </is>
      </c>
      <c r="D837"/>
      <c r="E837"/>
      <c r="F837"/>
      <c r="G837"/>
      <c r="H837"/>
    </row>
    <row r="838" ht="25.5" customHeight="1">
      <c r="A838" s="2" t="str">
        <f>=HYPERLINK("https://www.youtube.com/@motorcycleworld7882", "https://www.youtube.com/@motorcycleworld7882")</f>
        <v>https://www.youtube.com/@motorcycleworld7882</v>
      </c>
      <c r="B838" t="inlineStr">
        <is>
          <t>79 videos, motorcycle b-roll hd</t>
        </is>
      </c>
      <c r="C838" t="inlineStr">
        <is>
          <t>motorcycling</t>
        </is>
      </c>
      <c r="D838"/>
      <c r="E838"/>
      <c r="F838"/>
      <c r="G838"/>
      <c r="H838"/>
    </row>
    <row r="839" ht="25.5" customHeight="1">
      <c r="A839" s="2" t="str">
        <f>=HYPERLINK("https://www.youtube.com/@TheTopher/videos", "https://www.youtube.com/@TheTopher/videos")</f>
        <v>https://www.youtube.com/@TheTopher/videos</v>
      </c>
      <c r="B839" t="inlineStr">
        <is>
          <t>1.5K, driving car POV hd</t>
        </is>
      </c>
      <c r="C839" t="inlineStr">
        <is>
          <t>driving car</t>
        </is>
      </c>
      <c r="D839"/>
      <c r="E839"/>
      <c r="F839"/>
      <c r="G839"/>
      <c r="H839"/>
    </row>
    <row r="840" ht="25.5" customHeight="1">
      <c r="A840" s="2" t="str">
        <f>=HYPERLINK("https://www.youtube.com/@7810Diaries", "https://www.youtube.com/@7810Diaries")</f>
        <v>https://www.youtube.com/@7810Diaries</v>
      </c>
      <c r="B840" t="inlineStr">
        <is>
          <t>256 videos, Driving tractor, pov hd</t>
        </is>
      </c>
      <c r="C840" t="inlineStr">
        <is>
          <t>driving tractor</t>
        </is>
      </c>
      <c r="D840"/>
      <c r="E840"/>
      <c r="F840"/>
      <c r="G840"/>
      <c r="H840"/>
    </row>
    <row r="841" ht="25.5" customHeight="1">
      <c r="A841" s="2" t="str">
        <f>=HYPERLINK("https://www.youtube.com/@MyBackyardBirding", "https://www.youtube.com/@MyBackyardBirding")</f>
        <v>https://www.youtube.com/@MyBackyardBirding</v>
      </c>
      <c r="B841" t="inlineStr">
        <is>
          <t>2.4 K Feeding Birds camera, HD</t>
        </is>
      </c>
      <c r="C841" t="inlineStr">
        <is>
          <t>feeding birds</t>
        </is>
      </c>
      <c r="D841"/>
      <c r="E841"/>
      <c r="F841"/>
      <c r="G841"/>
      <c r="H841"/>
    </row>
    <row r="842" ht="25.5" customHeight="1">
      <c r="A842" s="2" t="str">
        <f>=HYPERLINK("https://www.youtube.com/@CannondaleBicycles71", "https://www.youtube.com/@CannondaleBicycles71")</f>
        <v>https://www.youtube.com/@CannondaleBicycles71</v>
      </c>
      <c r="B842" t="inlineStr">
        <is>
          <t>964 videos, cannondale</t>
        </is>
      </c>
      <c r="C842" t="inlineStr">
        <is>
          <t>riding bike</t>
        </is>
      </c>
      <c r="D842"/>
      <c r="E842"/>
      <c r="F842"/>
      <c r="G842"/>
      <c r="H842"/>
    </row>
    <row r="843" ht="25.5" customHeight="1">
      <c r="A843" s="2" t="str">
        <f>=HYPERLINK("https://www.youtube.com/@Chuckblackart", "https://www.youtube.com/@Chuckblackart")</f>
        <v>https://www.youtube.com/@Chuckblackart</v>
      </c>
      <c r="B843" t="inlineStr">
        <is>
          <t>362</t>
        </is>
      </c>
      <c r="C843" t="inlineStr">
        <is>
          <t>brush painting</t>
        </is>
      </c>
      <c r="D843"/>
      <c r="E843"/>
      <c r="F843"/>
      <c r="G843"/>
      <c r="H843"/>
    </row>
    <row r="844" ht="25.5" customHeight="1">
      <c r="A844" s="2" t="str">
        <f>=HYPERLINK("https://www.youtube.com/@BrushstrokePaintingGuides", "https://www.youtube.com/@BrushstrokePaintingGuides")</f>
        <v>https://www.youtube.com/@BrushstrokePaintingGuides</v>
      </c>
      <c r="B844" t="inlineStr">
        <is>
          <t>50</t>
        </is>
      </c>
      <c r="C844" t="inlineStr">
        <is>
          <t>brush painting</t>
        </is>
      </c>
      <c r="D844"/>
      <c r="E844"/>
      <c r="F844"/>
      <c r="G844"/>
      <c r="H844"/>
    </row>
    <row r="845" ht="25.5" customHeight="1">
      <c r="A845" s="2" t="str">
        <f>=HYPERLINK("https://www.youtube.com/@ConcordCarpenter", "https://www.youtube.com/@ConcordCarpenter")</f>
        <v>https://www.youtube.com/@ConcordCarpenter</v>
      </c>
      <c r="B845" t="inlineStr">
        <is>
          <t>1.2k</t>
        </is>
      </c>
      <c r="C845" t="inlineStr">
        <is>
          <t>brush painting</t>
        </is>
      </c>
      <c r="D845"/>
      <c r="E845"/>
      <c r="F845"/>
      <c r="G845"/>
      <c r="H845"/>
    </row>
    <row r="846" ht="25.5" customHeight="1">
      <c r="A846" s="2" t="str">
        <f>=HYPERLINK("https://www.youtube.com/@surajfinearts", "https://www.youtube.com/@surajfinearts")</f>
        <v>https://www.youtube.com/@surajfinearts</v>
      </c>
      <c r="B846" t="inlineStr">
        <is>
          <t>1.8k</t>
        </is>
      </c>
      <c r="C846" t="inlineStr">
        <is>
          <t>brush painting</t>
        </is>
      </c>
      <c r="D846"/>
      <c r="E846"/>
      <c r="F846"/>
      <c r="G846"/>
      <c r="H846"/>
    </row>
    <row r="847" ht="25.5" customHeight="1">
      <c r="A847" s="2" t="str">
        <f>=HYPERLINK("https://www.youtube.com/@VizoliArt", "https://www.youtube.com/@VizoliArt")</f>
        <v>https://www.youtube.com/@VizoliArt</v>
      </c>
      <c r="B847" t="inlineStr">
        <is>
          <t>70</t>
        </is>
      </c>
      <c r="C847" t="inlineStr">
        <is>
          <t>brush painting</t>
        </is>
      </c>
      <c r="D847"/>
      <c r="E847"/>
      <c r="F847"/>
      <c r="G847"/>
      <c r="H847"/>
    </row>
    <row r="848" ht="25.5" customHeight="1">
      <c r="A848" s="2" t="str">
        <f>=HYPERLINK("https://www.youtube.com/@SesameStreet", "https://www.youtube.com/@SesameStreet")</f>
        <v>https://www.youtube.com/@SesameStreet</v>
      </c>
      <c r="B848" t="inlineStr">
        <is>
          <t>3.8k, kids, animated</t>
        </is>
      </c>
      <c r="C848" t="inlineStr">
        <is>
          <t>brushing teeth</t>
        </is>
      </c>
      <c r="D848"/>
      <c r="E848"/>
      <c r="F848"/>
      <c r="G848"/>
      <c r="H848"/>
    </row>
    <row r="849" ht="25.5" customHeight="1">
      <c r="A849" s="2" t="str">
        <f>=HYPERLINK("https://www.youtube.com/@SuperSimpleSongs", "https://www.youtube.com/@SuperSimpleSongs")</f>
        <v>https://www.youtube.com/@SuperSimpleSongs</v>
      </c>
      <c r="B849" t="inlineStr">
        <is>
          <t>785, kids, animated</t>
        </is>
      </c>
      <c r="C849" t="inlineStr">
        <is>
          <t>brushing teeth</t>
        </is>
      </c>
      <c r="D849"/>
      <c r="E849"/>
      <c r="F849"/>
      <c r="G849"/>
      <c r="H849"/>
    </row>
    <row r="850" ht="25.5" customHeight="1">
      <c r="A850" s="2" t="str">
        <f>=HYPERLINK("https://www.youtube.com/@FinnyTheShark", "https://www.youtube.com/@FinnyTheShark")</f>
        <v>https://www.youtube.com/@FinnyTheShark</v>
      </c>
      <c r="B850" t="inlineStr">
        <is>
          <t>72, kids, animated</t>
        </is>
      </c>
      <c r="C850" t="inlineStr">
        <is>
          <t>brushing teeth</t>
        </is>
      </c>
      <c r="D850"/>
      <c r="E850"/>
      <c r="F850"/>
      <c r="G850"/>
      <c r="H850"/>
    </row>
    <row r="851" ht="25.5" customHeight="1">
      <c r="A851" s="2" t="str">
        <f>=HYPERLINK("https://www.youtube.com/@AmericanDentalAssoc", "https://www.youtube.com/@AmericanDentalAssoc")</f>
        <v>https://www.youtube.com/@AmericanDentalAssoc</v>
      </c>
      <c r="B851" t="inlineStr">
        <is>
          <t>558 videos</t>
        </is>
      </c>
      <c r="C851" t="inlineStr">
        <is>
          <t>brushing teeth</t>
        </is>
      </c>
      <c r="D851"/>
      <c r="E851"/>
      <c r="F851"/>
      <c r="G851"/>
      <c r="H851"/>
    </row>
    <row r="852" ht="25.5" customHeight="1">
      <c r="A852" s="2" t="str">
        <f>=HYPERLINK("https://www.youtube.com/@Kids2Kids", "https://www.youtube.com/@Kids2Kids")</f>
        <v>https://www.youtube.com/@Kids2Kids</v>
      </c>
      <c r="B852" t="inlineStr">
        <is>
          <t>648 videos</t>
        </is>
      </c>
      <c r="C852" t="inlineStr">
        <is>
          <t>brushing teeth</t>
        </is>
      </c>
      <c r="D852"/>
      <c r="E852"/>
      <c r="F852"/>
      <c r="G852"/>
      <c r="H852"/>
    </row>
    <row r="853" ht="25.5" customHeight="1">
      <c r="A853" s="2" t="str">
        <f>=HYPERLINK("https://www.youtube.com/@harleydavidson", "https://www.youtube.com/@harleydavidson")</f>
        <v>https://www.youtube.com/@harleydavidson</v>
      </c>
      <c r="B853" t="inlineStr">
        <is>
          <t>1.5 videos, harley davidson</t>
        </is>
      </c>
      <c r="C853" t="inlineStr">
        <is>
          <t>riding bike</t>
        </is>
      </c>
      <c r="D853"/>
      <c r="E853"/>
      <c r="F853"/>
      <c r="G853"/>
      <c r="H853"/>
    </row>
    <row r="854" ht="25.5" customHeight="1">
      <c r="A854" s="2" t="str">
        <f>=HYPERLINK("https://www.youtube.com/@DanielKurganov", "https://www.youtube.com/@DanielKurganov")</f>
        <v>https://www.youtube.com/@DanielKurganov</v>
      </c>
      <c r="B854" t="inlineStr">
        <is>
          <t>503 videos</t>
        </is>
      </c>
      <c r="C854" t="inlineStr">
        <is>
          <t>playing_violin</t>
        </is>
      </c>
      <c r="D854"/>
      <c r="E854"/>
      <c r="F854"/>
      <c r="G854"/>
      <c r="H854"/>
    </row>
    <row r="855" ht="25.5" customHeight="1">
      <c r="A855" s="2" t="str">
        <f>=HYPERLINK("https://www.youtube.com/channel/UCAP2dm0k_ifcYfo47jiOabA", "https://www.youtube.com/@goldensaltduo/videos")</f>
        <v>https://www.youtube.com/@goldensaltduo/videos</v>
      </c>
      <c r="B855" t="inlineStr">
        <is>
          <t>216 videos</t>
        </is>
      </c>
      <c r="C855" t="inlineStr">
        <is>
          <t>playing_violin</t>
        </is>
      </c>
      <c r="D855"/>
      <c r="E855"/>
      <c r="F855"/>
      <c r="G855"/>
      <c r="H855"/>
    </row>
    <row r="856" ht="25.5" customHeight="1">
      <c r="A856" s="2" t="str">
        <f>=HYPERLINK("https://www.youtube.com/channel/UC8qfEWdvDd8TjMmOywSWMqg", "https://www.youtube.com/@TimothyChewy/videos")</f>
        <v>https://www.youtube.com/@TimothyChewy/videos</v>
      </c>
      <c r="B856" t="inlineStr">
        <is>
          <t>101 videos</t>
        </is>
      </c>
      <c r="C856" t="inlineStr">
        <is>
          <t>playing_violin</t>
        </is>
      </c>
      <c r="D856"/>
      <c r="E856"/>
      <c r="F856"/>
      <c r="G856"/>
      <c r="H856"/>
    </row>
    <row r="857" ht="25.5" customHeight="1">
      <c r="A857" s="2" t="str">
        <f>=HYPERLINK("https://www.youtube.com/@asturiaquartet", "https://www.youtube.com/@asturiaquartet")</f>
        <v>https://www.youtube.com/@asturiaquartet</v>
      </c>
      <c r="B857" t="inlineStr">
        <is>
          <t>78 videos</t>
        </is>
      </c>
      <c r="C857" t="inlineStr">
        <is>
          <t>playing_violin</t>
        </is>
      </c>
      <c r="D857"/>
      <c r="E857"/>
      <c r="F857"/>
      <c r="G857"/>
      <c r="H857"/>
    </row>
    <row r="858" ht="25.5" customHeight="1">
      <c r="A858" s="2" t="str">
        <f>=HYPERLINK("https://www.youtube.com/channel/UCquZ_1qN2Uaxjj0Fw3ttL9g", "https://www.youtube.com/@SimplyThree/videos")</f>
        <v>https://www.youtube.com/@SimplyThree/videos</v>
      </c>
      <c r="B858" t="inlineStr">
        <is>
          <t>108 videos</t>
        </is>
      </c>
      <c r="C858" t="inlineStr">
        <is>
          <t>playing_violin</t>
        </is>
      </c>
      <c r="D858"/>
      <c r="E858"/>
      <c r="F858"/>
      <c r="G858"/>
      <c r="H858"/>
    </row>
    <row r="859" ht="25.5" customHeight="1">
      <c r="A859" s="2" t="str">
        <f>=HYPERLINK("https://www.youtube.com/@alexandrailieva", "https://www.youtube.com/@alexandrailieva")</f>
        <v>https://www.youtube.com/@alexandrailieva</v>
      </c>
      <c r="B859" t="inlineStr">
        <is>
          <t>33 videos</t>
        </is>
      </c>
      <c r="C859" t="inlineStr">
        <is>
          <t>playing_saxophone</t>
        </is>
      </c>
      <c r="D859"/>
      <c r="E859"/>
      <c r="F859"/>
      <c r="G859"/>
      <c r="H859"/>
    </row>
    <row r="860" ht="25.5" customHeight="1">
      <c r="A860" s="2" t="str">
        <f>=HYPERLINK("https://www.youtube.com/@Daniele_Vitale_Sax", "https://www.youtube.com/@Daniele_Vitale_Sax")</f>
        <v>https://www.youtube.com/@Daniele_Vitale_Sax</v>
      </c>
      <c r="B860" t="inlineStr">
        <is>
          <t>419 videos</t>
        </is>
      </c>
      <c r="C860" t="inlineStr">
        <is>
          <t>playing_saxophone, playing (instruments) saxophone</t>
        </is>
      </c>
      <c r="D860"/>
      <c r="E860"/>
      <c r="F860"/>
      <c r="G860"/>
      <c r="H860"/>
    </row>
    <row r="861" ht="25.5" customHeight="1">
      <c r="A861" s="2" t="str">
        <f>=HYPERLINK("https://www.youtube.com/channel/UCrEZs7zA5KIvyioqFIJwxpQ", "https://www.youtube.com/@AdrianSansoAli/videos")</f>
        <v>https://www.youtube.com/@AdrianSansoAli/videos</v>
      </c>
      <c r="B861" t="inlineStr">
        <is>
          <t>94 videos</t>
        </is>
      </c>
      <c r="C861" t="inlineStr">
        <is>
          <t>playing_saxophone</t>
        </is>
      </c>
      <c r="D861"/>
      <c r="E861"/>
      <c r="F861"/>
      <c r="G861"/>
      <c r="H861"/>
    </row>
    <row r="862" ht="25.5" customHeight="1">
      <c r="A862" s="2" t="str">
        <f>=HYPERLINK("https://www.youtube.com/@SaxSpy", "https://www.youtube.com/@SaxSpy")</f>
        <v>https://www.youtube.com/@SaxSpy</v>
      </c>
      <c r="B862" t="inlineStr">
        <is>
          <t>173 videos</t>
        </is>
      </c>
      <c r="C862" t="inlineStr">
        <is>
          <t>playing_saxophone</t>
        </is>
      </c>
      <c r="D862"/>
      <c r="E862"/>
      <c r="F862"/>
      <c r="G862"/>
      <c r="H862"/>
    </row>
    <row r="863" ht="25.5" customHeight="1">
      <c r="A863" s="2" t="str">
        <f>=HYPERLINK("https://www.youtube.com/@JimmySax", "https://www.youtube.com/@JimmySax")</f>
        <v>https://www.youtube.com/@JimmySax</v>
      </c>
      <c r="B863" t="inlineStr">
        <is>
          <t>143 videos</t>
        </is>
      </c>
      <c r="C863" t="inlineStr">
        <is>
          <t>playing_saxophone</t>
        </is>
      </c>
      <c r="D863"/>
      <c r="E863"/>
      <c r="F863"/>
      <c r="G863"/>
      <c r="H863"/>
    </row>
    <row r="864" ht="25.5" customHeight="1">
      <c r="A864" s="2" t="str">
        <f>=HYPERLINK("https://www.youtube.com/@discoverkyoto", "https://www.youtube.com/@discoverkyoto")</f>
        <v>https://www.youtube.com/@discoverkyoto</v>
      </c>
      <c r="B864" t="inlineStr">
        <is>
          <t>108 videos</t>
        </is>
      </c>
      <c r="C864" t="inlineStr">
        <is>
          <t>calligraphy, acting_in_play</t>
        </is>
      </c>
      <c r="D864"/>
      <c r="E864"/>
      <c r="F864"/>
      <c r="G864"/>
      <c r="H864"/>
    </row>
    <row r="865" ht="25.5" customHeight="1">
      <c r="A865" s="2" t="str">
        <f>=HYPERLINK("https://www.youtube.com/@CalligraphyMasters", "https://www.youtube.com/@CalligraphyMasters")</f>
        <v>https://www.youtube.com/@CalligraphyMasters</v>
      </c>
      <c r="B865" t="inlineStr">
        <is>
          <t>640 videos</t>
        </is>
      </c>
      <c r="C865" t="inlineStr">
        <is>
          <t>calligraphy</t>
        </is>
      </c>
      <c r="D865"/>
      <c r="E865"/>
      <c r="F865"/>
      <c r="G865"/>
      <c r="H865"/>
    </row>
    <row r="866" ht="25.5" customHeight="1">
      <c r="A866" s="2" t="str">
        <f>=HYPERLINK("https://www.youtube.com/@berrysart560", "https://www.youtube.com/@berrysart560")</f>
        <v>https://www.youtube.com/@berrysart560</v>
      </c>
      <c r="B866" t="inlineStr">
        <is>
          <t>20 videos</t>
        </is>
      </c>
      <c r="C866" t="inlineStr">
        <is>
          <t>calligraphy</t>
        </is>
      </c>
      <c r="D866"/>
      <c r="E866"/>
      <c r="F866"/>
      <c r="G866"/>
      <c r="H866"/>
    </row>
    <row r="867" ht="25.5" customHeight="1">
      <c r="A867" s="2" t="str">
        <f>=HYPERLINK("https://www.youtube.com/@ScribalWorkShop", "https://www.youtube.com/@ScribalWorkShop")</f>
        <v>https://www.youtube.com/@ScribalWorkShop</v>
      </c>
      <c r="B867" t="inlineStr">
        <is>
          <t>189 videos</t>
        </is>
      </c>
      <c r="C867" t="inlineStr">
        <is>
          <t>calligraphy</t>
        </is>
      </c>
      <c r="D867"/>
      <c r="E867"/>
      <c r="F867"/>
      <c r="G867"/>
      <c r="H867"/>
    </row>
    <row r="868" ht="25.5" customHeight="1">
      <c r="A868" s="2" t="str">
        <f>=HYPERLINK("https://www.youtube.com/@JakeRainis", "https://www.youtube.com/@JakeRainis")</f>
        <v>https://www.youtube.com/@JakeRainis</v>
      </c>
      <c r="B868" t="inlineStr">
        <is>
          <t>21 videos</t>
        </is>
      </c>
      <c r="C868" t="inlineStr">
        <is>
          <t>calligraphy</t>
        </is>
      </c>
      <c r="D868"/>
      <c r="E868"/>
      <c r="F868"/>
      <c r="G868"/>
      <c r="H868"/>
    </row>
    <row r="869" ht="25.5" customHeight="1">
      <c r="A869" s="2" t="str">
        <f>=HYPERLINK("https://www.youtube.com/@AROD23pr", "https://www.youtube.com/@AROD23pr")</f>
        <v>https://www.youtube.com/@AROD23pr</v>
      </c>
      <c r="B869" t="inlineStr">
        <is>
          <t>146 videos</t>
        </is>
      </c>
      <c r="C869" t="inlineStr">
        <is>
          <t>getting a haircut</t>
        </is>
      </c>
      <c r="D869"/>
      <c r="E869"/>
      <c r="F869"/>
      <c r="G869"/>
      <c r="H869"/>
    </row>
    <row r="870" ht="25.5" customHeight="1">
      <c r="A870" s="2" t="str">
        <f>=HYPERLINK("https://www.youtube.com/@FADEDCULTURE", "https://www.youtube.com/@FADEDCULTURE")</f>
        <v>https://www.youtube.com/@FADEDCULTURE</v>
      </c>
      <c r="B870" t="inlineStr">
        <is>
          <t>315 videos</t>
        </is>
      </c>
      <c r="C870" t="inlineStr">
        <is>
          <t>getting a haircut</t>
        </is>
      </c>
      <c r="D870"/>
      <c r="E870"/>
      <c r="F870"/>
      <c r="G870"/>
      <c r="H870"/>
    </row>
    <row r="871" ht="25.5" customHeight="1">
      <c r="A871" s="2" t="str">
        <f>=HYPERLINK("https://www.youtube.com/@HairHood", "https://www.youtube.com/@HairHood")</f>
        <v>https://www.youtube.com/@HairHood</v>
      </c>
      <c r="B871" t="inlineStr">
        <is>
          <t>177 videos</t>
        </is>
      </c>
      <c r="C871" t="inlineStr">
        <is>
          <t>getting a haircut</t>
        </is>
      </c>
      <c r="D871"/>
      <c r="E871"/>
      <c r="F871"/>
      <c r="G871"/>
      <c r="H871"/>
    </row>
    <row r="872" ht="25.5" customHeight="1">
      <c r="A872" s="2" t="str">
        <f>=HYPERLINK("https://www.youtube.com/@Beardbrand", "https://www.youtube.com/@Beardbrand")</f>
        <v>https://www.youtube.com/@Beardbrand</v>
      </c>
      <c r="B872" t="inlineStr">
        <is>
          <t>1.8K videos</t>
        </is>
      </c>
      <c r="C872" t="inlineStr">
        <is>
          <t>getting a haircut, shaving head, shaving_head</t>
        </is>
      </c>
      <c r="D872"/>
      <c r="E872"/>
      <c r="F872"/>
      <c r="G872"/>
      <c r="H872"/>
    </row>
    <row r="873" ht="25.5" customHeight="1">
      <c r="A873" s="2" t="str">
        <f>=HYPERLINK("https://www.youtube.com/@Kochifaraj", "https://www.youtube.com/@Kochifaraj")</f>
        <v>https://www.youtube.com/@Kochifaraj</v>
      </c>
      <c r="B873" t="inlineStr">
        <is>
          <t>327 videos</t>
        </is>
      </c>
      <c r="C873" t="inlineStr">
        <is>
          <t>getting a haircut</t>
        </is>
      </c>
      <c r="D873"/>
      <c r="E873"/>
      <c r="F873"/>
      <c r="G873"/>
      <c r="H873"/>
    </row>
    <row r="874" ht="25.5" customHeight="1">
      <c r="A874" s="2" t="str">
        <f>=HYPERLINK("https://www.youtube.com/@kennedycenter", "https://www.youtube.com/@kennedycenter")</f>
        <v>https://www.youtube.com/@kennedycenter</v>
      </c>
      <c r="B874" t="inlineStr">
        <is>
          <t>6.1K videos</t>
        </is>
      </c>
      <c r="C874" t="inlineStr">
        <is>
          <t>giving or receiving award, concerts</t>
        </is>
      </c>
      <c r="D874"/>
      <c r="E874"/>
      <c r="F874"/>
      <c r="G874"/>
      <c r="H874"/>
    </row>
    <row r="875" ht="25.5" customHeight="1">
      <c r="A875" s="2" t="str">
        <f>=HYPERLINK("https://www.youtube.com/@Oscars", "https://www.youtube.com/@Oscars")</f>
        <v>https://www.youtube.com/@Oscars</v>
      </c>
      <c r="B875" t="inlineStr">
        <is>
          <t>4.7K videos</t>
        </is>
      </c>
      <c r="C875" t="inlineStr">
        <is>
          <t>giving or receiving award</t>
        </is>
      </c>
      <c r="D875"/>
      <c r="E875"/>
      <c r="F875"/>
      <c r="G875"/>
      <c r="H875"/>
    </row>
    <row r="876" ht="25.5" customHeight="1">
      <c r="A876" s="2" t="str">
        <f>=HYPERLINK("https://www.youtube.com/@RecordingAcademy", "https://www.youtube.com/@RecordingAcademy")</f>
        <v>https://www.youtube.com/@RecordingAcademy</v>
      </c>
      <c r="B876" t="inlineStr">
        <is>
          <t>5.4K videos</t>
        </is>
      </c>
      <c r="C876" t="inlineStr">
        <is>
          <t>giving or receiving award</t>
        </is>
      </c>
      <c r="D876"/>
      <c r="E876"/>
      <c r="F876"/>
      <c r="G876"/>
      <c r="H876"/>
    </row>
    <row r="877" ht="25.5" customHeight="1">
      <c r="A877" s="2" t="str">
        <f>=HYPERLINK("https://www.youtube.com/@BETNetworks", "https://www.youtube.com/@BETNetworks")</f>
        <v>https://www.youtube.com/@BETNetworks</v>
      </c>
      <c r="B877" t="inlineStr">
        <is>
          <t>9.3K videos</t>
        </is>
      </c>
      <c r="C877" t="inlineStr">
        <is>
          <t>giving or receiving award</t>
        </is>
      </c>
      <c r="D877"/>
      <c r="E877"/>
      <c r="F877"/>
      <c r="G877"/>
      <c r="H877"/>
    </row>
    <row r="878" ht="25.5" customHeight="1">
      <c r="A878" s="2" t="str">
        <f>=HYPERLINK("https://www.youtube.com/@MTV", "https://www.youtube.com/@MTV")</f>
        <v>https://www.youtube.com/@MTV</v>
      </c>
      <c r="B878" t="inlineStr">
        <is>
          <t>4.9K videos</t>
        </is>
      </c>
      <c r="C878" t="inlineStr">
        <is>
          <t>giving or receiving award</t>
        </is>
      </c>
      <c r="D878"/>
      <c r="E878"/>
      <c r="F878"/>
      <c r="G878"/>
      <c r="H878"/>
    </row>
    <row r="879" ht="25.5" customHeight="1">
      <c r="A879" s="2" t="str">
        <f>=HYPERLINK("https://www.youtube.com/@metoffice", "https://www.youtube.com/@metoffice")</f>
        <v>https://www.youtube.com/@metoffice</v>
      </c>
      <c r="B879" t="inlineStr">
        <is>
          <t>9.4K videos</t>
        </is>
      </c>
      <c r="C879" t="inlineStr">
        <is>
          <t>presenting weather forecast</t>
        </is>
      </c>
      <c r="D879"/>
      <c r="E879"/>
      <c r="F879"/>
      <c r="G879"/>
      <c r="H879"/>
    </row>
    <row r="880" ht="25.5" customHeight="1">
      <c r="A880" s="2" t="str">
        <f>=HYPERLINK("https://www.youtube.com/@HalloweenEye", "https://www.youtube.com/@HalloweenEye")</f>
        <v>https://www.youtube.com/@HalloweenEye</v>
      </c>
      <c r="B880" t="inlineStr">
        <is>
          <t>307 videos</t>
        </is>
      </c>
      <c r="C880" t="inlineStr">
        <is>
          <t>halloween</t>
        </is>
      </c>
      <c r="D880"/>
      <c r="E880"/>
      <c r="F880"/>
      <c r="G880"/>
      <c r="H880"/>
    </row>
    <row r="881" ht="25.5" customHeight="1">
      <c r="A881" s="2" t="str">
        <f>=HYPERLINK("https://www.youtube.com/@HighPressureAviationFilms", "https://www.youtube.com/@HighPressureAviationFilms")</f>
        <v>https://www.youtube.com/@HighPressureAviationFilms</v>
      </c>
      <c r="B881" t="inlineStr">
        <is>
          <t>124 videos</t>
        </is>
      </c>
      <c r="C881" t="inlineStr">
        <is>
          <t>flying</t>
        </is>
      </c>
      <c r="D881"/>
      <c r="E881"/>
      <c r="F881"/>
      <c r="G881"/>
      <c r="H881"/>
    </row>
    <row r="882" ht="25.5" customHeight="1">
      <c r="A882" s="2" t="str">
        <f>=HYPERLINK("https://www.youtube.com/@AirplaneModeChannel", "https://www.youtube.com/@AirplaneModeChannel")</f>
        <v>https://www.youtube.com/@AirplaneModeChannel</v>
      </c>
      <c r="B882" t="inlineStr">
        <is>
          <t>52 videos</t>
        </is>
      </c>
      <c r="C882" t="inlineStr">
        <is>
          <t>flying</t>
        </is>
      </c>
      <c r="D882"/>
      <c r="E882"/>
      <c r="F882"/>
      <c r="G882"/>
      <c r="H882"/>
    </row>
    <row r="883" ht="25.5" customHeight="1">
      <c r="A883" s="2" t="str">
        <f>=HYPERLINK("https://www.youtube.com/@AirshowStuffVideos", "https://www.youtube.com/@AirshowStuffVideos")</f>
        <v>https://www.youtube.com/@AirshowStuffVideos</v>
      </c>
      <c r="B883" t="inlineStr">
        <is>
          <t>2.1K videos</t>
        </is>
      </c>
      <c r="C883" t="inlineStr">
        <is>
          <t>flying</t>
        </is>
      </c>
      <c r="D883"/>
      <c r="E883"/>
      <c r="F883"/>
      <c r="G883"/>
      <c r="H883"/>
    </row>
    <row r="884" ht="25.5" customHeight="1">
      <c r="A884" s="2" t="str">
        <f>=HYPERLINK("https://www.youtube.com/@jeromemervelet54", "https://www.youtube.com/@jeromemervelet54")</f>
        <v>https://www.youtube.com/@jeromemervelet54</v>
      </c>
      <c r="B884" t="inlineStr">
        <is>
          <t>549 videos</t>
        </is>
      </c>
      <c r="C884" t="inlineStr">
        <is>
          <t>flying</t>
        </is>
      </c>
      <c r="D884"/>
      <c r="E884"/>
      <c r="F884"/>
      <c r="G884"/>
      <c r="H884"/>
    </row>
    <row r="885" ht="25.5" customHeight="1">
      <c r="A885" s="2" t="str">
        <f>=HYPERLINK("https://www.youtube.com/@DanNoakes", "https://www.youtube.com/@DanNoakes")</f>
        <v>https://www.youtube.com/@DanNoakes</v>
      </c>
      <c r="B885" t="inlineStr">
        <is>
          <t>95 videos</t>
        </is>
      </c>
      <c r="C885" t="inlineStr">
        <is>
          <t>skiing</t>
        </is>
      </c>
      <c r="D885"/>
      <c r="E885"/>
      <c r="F885"/>
      <c r="G885"/>
      <c r="H885"/>
    </row>
    <row r="886" ht="25.5" customHeight="1">
      <c r="A886" s="2" t="str">
        <f>=HYPERLINK("https://www.youtube.com/@abekislevitz", "https://www.youtube.com/@abekislevitz")</f>
        <v>https://www.youtube.com/@abekislevitz</v>
      </c>
      <c r="B886" t="inlineStr">
        <is>
          <t>170 videos</t>
        </is>
      </c>
      <c r="C886" t="inlineStr">
        <is>
          <t>skiing</t>
        </is>
      </c>
      <c r="D886"/>
      <c r="E886"/>
      <c r="F886"/>
      <c r="G886"/>
      <c r="H886"/>
    </row>
    <row r="887" ht="25.5" customHeight="1">
      <c r="A887" s="2" t="str">
        <f>=HYPERLINK("https://www.youtube.com/@jacksonhole", "https://www.youtube.com/@jacksonhole")</f>
        <v>https://www.youtube.com/@jacksonhole</v>
      </c>
      <c r="B887" t="inlineStr">
        <is>
          <t>541 videos</t>
        </is>
      </c>
      <c r="C887" t="inlineStr">
        <is>
          <t>skiing</t>
        </is>
      </c>
      <c r="D887"/>
      <c r="E887"/>
      <c r="F887"/>
      <c r="G887"/>
      <c r="H887"/>
    </row>
    <row r="888" ht="25.5" customHeight="1">
      <c r="A888" s="2" t="str">
        <f>=HYPERLINK("https://www.youtube.com/@RedBullSnow", "https://www.youtube.com/@RedBullSnow")</f>
        <v>https://www.youtube.com/@RedBullSnow</v>
      </c>
      <c r="B888" t="inlineStr">
        <is>
          <t>1.1K videos</t>
        </is>
      </c>
      <c r="C888" t="inlineStr">
        <is>
          <t>skiing</t>
        </is>
      </c>
      <c r="D888"/>
      <c r="E888"/>
      <c r="F888"/>
      <c r="G888"/>
      <c r="H888"/>
    </row>
    <row r="889" ht="25.5" customHeight="1">
      <c r="A889" s="2" t="str">
        <f>=HYPERLINK("https://www.youtube.com/@voelklskis", "https://www.youtube.com/@voelklskis")</f>
        <v>https://www.youtube.com/@voelklskis</v>
      </c>
      <c r="B889" t="inlineStr">
        <is>
          <t>278 videos</t>
        </is>
      </c>
      <c r="C889" t="inlineStr">
        <is>
          <t>skiing</t>
        </is>
      </c>
      <c r="D889"/>
      <c r="E889"/>
      <c r="F889"/>
      <c r="G889"/>
      <c r="H889"/>
    </row>
    <row r="890" ht="25.5" customHeight="1">
      <c r="A890" s="2" t="str">
        <f>=HYPERLINK("https://www.youtube.com/@skatingdoctor", "https://www.youtube.com/@skatingdoctor")</f>
        <v>https://www.youtube.com/@skatingdoctor</v>
      </c>
      <c r="B890" t="inlineStr">
        <is>
          <t>195 videos</t>
        </is>
      </c>
      <c r="C890" t="inlineStr">
        <is>
          <t>skating</t>
        </is>
      </c>
      <c r="D890"/>
      <c r="E890"/>
      <c r="F890"/>
      <c r="G890"/>
      <c r="H890"/>
    </row>
    <row r="891" ht="25.5" customHeight="1">
      <c r="A891" s="2" t="str">
        <f>=HYPERLINK("https://www.youtube.com/@NickDiGiovanni", "https://www.youtube.com/@NickDiGiovanni")</f>
        <v>https://www.youtube.com/@NickDiGiovanni</v>
      </c>
      <c r="B891" t="inlineStr">
        <is>
          <t>808 videos</t>
        </is>
      </c>
      <c r="C891" t="inlineStr">
        <is>
          <t>Eating at a restaurant</t>
        </is>
      </c>
      <c r="D891"/>
      <c r="E891"/>
      <c r="F891"/>
      <c r="G891"/>
      <c r="H891"/>
    </row>
    <row r="892" ht="25.5" customHeight="1">
      <c r="A892" s="2" t="str">
        <f>=HYPERLINK("https://www.youtube.com/@dannythemedic", "https://www.youtube.com/@dannythemedic")</f>
        <v>https://www.youtube.com/@dannythemedic</v>
      </c>
      <c r="B892" t="inlineStr">
        <is>
          <t>553 videos</t>
        </is>
      </c>
      <c r="C892" t="inlineStr">
        <is>
          <t>Eating at a restaurant</t>
        </is>
      </c>
      <c r="D892"/>
      <c r="E892"/>
      <c r="F892"/>
      <c r="G892"/>
      <c r="H892"/>
    </row>
    <row r="893" ht="25.5" customHeight="1">
      <c r="A893" s="2" t="str">
        <f>=HYPERLINK("https://www.youtube.com/@DancingBacons", "https://www.youtube.com/@DancingBacons")</f>
        <v>https://www.youtube.com/@DancingBacons</v>
      </c>
      <c r="B893" t="inlineStr">
        <is>
          <t>653 videos</t>
        </is>
      </c>
      <c r="C893" t="inlineStr">
        <is>
          <t>Eating at a restaurant</t>
        </is>
      </c>
      <c r="D893"/>
      <c r="E893"/>
      <c r="F893"/>
      <c r="G893"/>
      <c r="H893"/>
    </row>
    <row r="894" ht="25.5" customHeight="1">
      <c r="A894" s="2" t="str">
        <f>=HYPERLINK("https://www.youtube.com/@kimdao", "https://www.youtube.com/@kimdao")</f>
        <v>https://www.youtube.com/@kimdao</v>
      </c>
      <c r="B894" t="inlineStr">
        <is>
          <t>426 videos</t>
        </is>
      </c>
      <c r="C894" t="inlineStr">
        <is>
          <t>Eating at a restaurant</t>
        </is>
      </c>
      <c r="D894"/>
      <c r="E894"/>
      <c r="F894"/>
      <c r="G894"/>
      <c r="H894"/>
    </row>
    <row r="895" ht="25.5" customHeight="1">
      <c r="A895" s="2" t="str">
        <f>=HYPERLINK("https://www.youtube.com/@BrennenTaylor", "https://www.youtube.com/@BrennenTaylor")</f>
        <v>https://www.youtube.com/@BrennenTaylor</v>
      </c>
      <c r="B895" t="inlineStr">
        <is>
          <t>1.1K videos</t>
        </is>
      </c>
      <c r="C895" t="inlineStr">
        <is>
          <t>Eating at a restaurant</t>
        </is>
      </c>
      <c r="D895"/>
      <c r="E895"/>
      <c r="F895"/>
      <c r="G895"/>
      <c r="H895"/>
    </row>
    <row r="896" ht="25.5" customHeight="1">
      <c r="A896" s="2" t="str">
        <f>=HYPERLINK("https://www.youtube.com/@volvotrucks", "https://www.youtube.com/@volvotrucks")</f>
        <v>https://www.youtube.com/@volvotrucks</v>
      </c>
      <c r="B896" t="inlineStr">
        <is>
          <t>939 videos</t>
        </is>
      </c>
      <c r="C896" t="inlineStr">
        <is>
          <t>trucks</t>
        </is>
      </c>
      <c r="D896"/>
      <c r="E896"/>
      <c r="F896"/>
      <c r="G896"/>
      <c r="H896"/>
    </row>
    <row r="897" ht="25.5" customHeight="1">
      <c r="A897" s="2" t="str">
        <f>=HYPERLINK("https://www.youtube.com/@MercedesBenzTrucksGlobal", "https://www.youtube.com/@MercedesBenzTrucksGlobal")</f>
        <v>https://www.youtube.com/@MercedesBenzTrucksGlobal</v>
      </c>
      <c r="B897" t="inlineStr">
        <is>
          <t>269 videos</t>
        </is>
      </c>
      <c r="C897" t="inlineStr">
        <is>
          <t>trucks</t>
        </is>
      </c>
      <c r="D897"/>
      <c r="E897"/>
      <c r="F897"/>
      <c r="G897"/>
      <c r="H897"/>
    </row>
    <row r="898" ht="25.5" customHeight="1">
      <c r="A898" s="2" t="str">
        <f>=HYPERLINK("https://www.youtube.com/@TrucksAndTrailers1", "https://www.youtube.com/@TrucksAndTrailers1")</f>
        <v>https://www.youtube.com/@TrucksAndTrailers1</v>
      </c>
      <c r="B898" t="inlineStr">
        <is>
          <t>124 videos</t>
        </is>
      </c>
      <c r="C898" t="inlineStr">
        <is>
          <t>trucks</t>
        </is>
      </c>
      <c r="D898"/>
      <c r="E898"/>
      <c r="F898"/>
      <c r="G898"/>
      <c r="H898"/>
    </row>
    <row r="899" ht="25.5" customHeight="1">
      <c r="A899" s="2" t="str">
        <f>=HYPERLINK("https://www.youtube.com/@macktrucks", "https://www.youtube.com/@macktrucks")</f>
        <v>https://www.youtube.com/@macktrucks</v>
      </c>
      <c r="B899" t="inlineStr">
        <is>
          <t>229 videos</t>
        </is>
      </c>
      <c r="C899" t="inlineStr">
        <is>
          <t>trucks</t>
        </is>
      </c>
      <c r="D899"/>
      <c r="E899"/>
      <c r="F899"/>
      <c r="G899"/>
      <c r="H899"/>
    </row>
    <row r="900" ht="25.5" customHeight="1">
      <c r="A900" s="2" t="str">
        <f>=HYPERLINK("https://www.youtube.com/@KenworthTruckCo", "https://www.youtube.com/@KenworthTruckCo")</f>
        <v>https://www.youtube.com/@KenworthTruckCo</v>
      </c>
      <c r="B900" t="inlineStr">
        <is>
          <t>245 videos</t>
        </is>
      </c>
      <c r="C900" t="inlineStr">
        <is>
          <t>trucks</t>
        </is>
      </c>
      <c r="D900"/>
      <c r="E900"/>
      <c r="F900"/>
      <c r="G900"/>
      <c r="H900"/>
    </row>
    <row r="901" ht="25.5" customHeight="1">
      <c r="A901" s="2" t="str">
        <f>=HYPERLINK("https://www.youtube.com/@NormanBaggio", "https://www.youtube.com/@NormanBaggio")</f>
        <v>https://www.youtube.com/@NormanBaggio</v>
      </c>
      <c r="B901" t="inlineStr">
        <is>
          <t>107 videos</t>
        </is>
      </c>
      <c r="C901" t="inlineStr">
        <is>
          <t>Barbecue</t>
        </is>
      </c>
      <c r="D901"/>
      <c r="E901"/>
      <c r="F901"/>
      <c r="G901"/>
      <c r="H901"/>
    </row>
    <row r="902" ht="25.5" customHeight="1">
      <c r="A902" s="2" t="str">
        <f>=HYPERLINK("https://www.youtube.com/@AlmazanKitchen", "https://www.youtube.com/@AlmazanKitchen")</f>
        <v>https://www.youtube.com/@AlmazanKitchen</v>
      </c>
      <c r="B902" t="inlineStr">
        <is>
          <t>655 videos</t>
        </is>
      </c>
      <c r="C902" t="inlineStr">
        <is>
          <t>Barbecue</t>
        </is>
      </c>
      <c r="D902"/>
      <c r="E902"/>
      <c r="F902"/>
      <c r="G902"/>
      <c r="H902"/>
    </row>
    <row r="903" ht="25.5" customHeight="1">
      <c r="A903" s="2" t="str">
        <f>=HYPERLINK("https://www.youtube.com/@elementsgroup2018", "https://www.youtube.com/@elementsgroup2018")</f>
        <v>https://www.youtube.com/@elementsgroup2018</v>
      </c>
      <c r="B903" t="inlineStr">
        <is>
          <t>88 videos</t>
        </is>
      </c>
      <c r="C903" t="inlineStr">
        <is>
          <t>Barbecue</t>
        </is>
      </c>
      <c r="D903"/>
      <c r="E903"/>
      <c r="F903"/>
      <c r="G903"/>
      <c r="H903"/>
    </row>
    <row r="904" ht="25.5" customHeight="1">
      <c r="A904" s="2" t="str">
        <f>=HYPERLINK("https://www.youtube.com/@BoarsHead_official", "https://www.youtube.com/@BoarsHead_official")</f>
        <v>https://www.youtube.com/@BoarsHead_official</v>
      </c>
      <c r="B904" t="inlineStr">
        <is>
          <t>47 videos</t>
        </is>
      </c>
      <c r="C904" t="inlineStr">
        <is>
          <t>Barbecue</t>
        </is>
      </c>
      <c r="D904"/>
      <c r="E904"/>
      <c r="F904"/>
      <c r="G904"/>
      <c r="H904"/>
    </row>
    <row r="905" ht="25.5" customHeight="1">
      <c r="A905" s="2" t="str">
        <f>=HYPERLINK("https://www.youtube.com/@BNTvideo", "https://www.youtube.com/@BNTvideo")</f>
        <v>https://www.youtube.com/@BNTvideo</v>
      </c>
      <c r="B905" t="inlineStr">
        <is>
          <t>487 videos</t>
        </is>
      </c>
      <c r="C905" t="inlineStr">
        <is>
          <t>climbing ladder</t>
        </is>
      </c>
      <c r="D905"/>
      <c r="E905"/>
      <c r="F905"/>
      <c r="G905"/>
      <c r="H905"/>
    </row>
    <row r="906" ht="25.5" customHeight="1">
      <c r="A906" s="2" t="str">
        <f>=HYPERLINK("https://www.youtube.com/@GlendaleFireTrainingVideos", "https://www.youtube.com/@GlendaleFireTrainingVideos")</f>
        <v>https://www.youtube.com/@GlendaleFireTrainingVideos</v>
      </c>
      <c r="B906" t="inlineStr">
        <is>
          <t>79 videos</t>
        </is>
      </c>
      <c r="C906" t="inlineStr">
        <is>
          <t>climbing ladder</t>
        </is>
      </c>
      <c r="D906"/>
      <c r="E906"/>
      <c r="F906"/>
      <c r="G906"/>
      <c r="H906"/>
    </row>
    <row r="907" ht="25.5" customHeight="1">
      <c r="A907" s="2" t="str">
        <f>=HYPERLINK("https://www.youtube.com/@dyingllama1", "https://www.youtube.com/@dyingllama1")</f>
        <v>https://www.youtube.com/@dyingllama1</v>
      </c>
      <c r="B907" t="inlineStr">
        <is>
          <t>46 videos</t>
        </is>
      </c>
      <c r="C907" t="inlineStr">
        <is>
          <t>climbing ladder</t>
        </is>
      </c>
      <c r="D907"/>
      <c r="E907"/>
      <c r="F907"/>
      <c r="G907"/>
      <c r="H907"/>
    </row>
    <row r="908" ht="25.5" customHeight="1">
      <c r="A908" s="2" t="str">
        <f>=HYPERLINK("https://www.youtube.com/@ahmadtea/videos", "https://www.youtube.com/@ahmadtea/videos")</f>
        <v>https://www.youtube.com/@ahmadtea/videos</v>
      </c>
      <c r="B908" t="inlineStr">
        <is>
          <t>74 videos</t>
        </is>
      </c>
      <c r="C908" t="inlineStr">
        <is>
          <t>Making tea t-bag</t>
        </is>
      </c>
      <c r="D908"/>
      <c r="E908"/>
      <c r="F908"/>
      <c r="G908"/>
      <c r="H908"/>
    </row>
    <row r="909" ht="25.5" customHeight="1">
      <c r="A909" s="2" t="str">
        <f>=HYPERLINK("https://www.youtube.com/@Motorcyclecom", "https://www.youtube.com/@Motorcyclecom")</f>
        <v>https://www.youtube.com/@Motorcyclecom</v>
      </c>
      <c r="B909" t="inlineStr">
        <is>
          <t>897 videos</t>
        </is>
      </c>
      <c r="C909" t="inlineStr">
        <is>
          <t>Motorcycling</t>
        </is>
      </c>
      <c r="D909"/>
      <c r="E909"/>
      <c r="F909"/>
      <c r="G909"/>
      <c r="H909"/>
    </row>
    <row r="910" ht="25.5" customHeight="1">
      <c r="A910" s="2" t="str">
        <f>=HYPERLINK("https://www.youtube.com/@motorcyclenewsdotcom", "https://www.youtube.com/@motorcyclenewsdotcom")</f>
        <v>https://www.youtube.com/@motorcyclenewsdotcom</v>
      </c>
      <c r="B910" t="inlineStr">
        <is>
          <t>2.4k videos</t>
        </is>
      </c>
      <c r="C910" t="inlineStr">
        <is>
          <t>Motorcycling</t>
        </is>
      </c>
      <c r="D910"/>
      <c r="E910"/>
      <c r="F910"/>
      <c r="G910"/>
      <c r="H910"/>
    </row>
    <row r="911" ht="25.5" customHeight="1">
      <c r="A911" s="2" t="str">
        <f>=HYPERLINK("https://www.youtube.com/@PastimeAthletics/videos", "https://www.youtube.com/@PastimeAthletics/videos")</f>
        <v>https://www.youtube.com/@PastimeAthletics/videos</v>
      </c>
      <c r="B911" t="inlineStr">
        <is>
          <t>1.3k videos</t>
        </is>
      </c>
      <c r="C911" t="inlineStr">
        <is>
          <t>Slow-motion baseball</t>
        </is>
      </c>
      <c r="D911"/>
      <c r="E911"/>
      <c r="F911"/>
      <c r="G911"/>
      <c r="H911"/>
    </row>
    <row r="912" ht="25.5" customHeight="1">
      <c r="A912" s="2" t="str">
        <f>=HYPERLINK("https://www.youtube.com/@GallopTVza", "https://www.youtube.com/@GallopTVza")</f>
        <v>https://www.youtube.com/@GallopTVza</v>
      </c>
      <c r="B912" t="inlineStr">
        <is>
          <t>22k videos, horse racing competitions</t>
        </is>
      </c>
      <c r="C912" t="inlineStr">
        <is>
          <t>horse racing</t>
        </is>
      </c>
      <c r="D912"/>
      <c r="E912"/>
      <c r="F912"/>
      <c r="G912"/>
      <c r="H912"/>
    </row>
    <row r="913" ht="25.5" customHeight="1">
      <c r="A913" s="2" t="str">
        <f>=HYPERLINK("https://www.youtube.com/@RacingTV", "https://www.youtube.com/@RacingTV")</f>
        <v>https://www.youtube.com/@RacingTV</v>
      </c>
      <c r="B913" t="inlineStr">
        <is>
          <t>5.5k videos, horse racing competitions</t>
        </is>
      </c>
      <c r="C913" t="inlineStr">
        <is>
          <t>horse racing</t>
        </is>
      </c>
      <c r="D913"/>
      <c r="E913"/>
      <c r="F913"/>
      <c r="G913"/>
      <c r="H913"/>
    </row>
    <row r="914" ht="25.5" customHeight="1">
      <c r="A914" s="2" t="str">
        <f>=HYPERLINK("https://www.youtube.com/@recipe30", "https://www.youtube.com/@recipe30")</f>
        <v>https://www.youtube.com/@recipe30</v>
      </c>
      <c r="B914" t="inlineStr">
        <is>
          <t>946 videos, quick easy meals at home</t>
        </is>
      </c>
      <c r="C914" t="inlineStr">
        <is>
          <t>breakfast</t>
        </is>
      </c>
      <c r="D914"/>
      <c r="E914"/>
      <c r="F914"/>
      <c r="G914"/>
      <c r="H914"/>
    </row>
    <row r="915" ht="25.5" customHeight="1">
      <c r="A915" s="2" t="str">
        <f>=HYPERLINK("https://www.youtube.com/@EssenRecipes/", "https://www.youtube.com/@EssenRecipes/")</f>
        <v>https://www.youtube.com/@EssenRecipes/</v>
      </c>
      <c r="B915" t="inlineStr">
        <is>
          <t>520 videos, easy recipes at home</t>
        </is>
      </c>
      <c r="C915" t="inlineStr">
        <is>
          <t>breakfast</t>
        </is>
      </c>
      <c r="D915"/>
      <c r="E915"/>
      <c r="F915"/>
      <c r="G915"/>
      <c r="H915"/>
    </row>
    <row r="916" ht="25.5" customHeight="1">
      <c r="A916" s="2" t="str">
        <f>=HYPERLINK("https://www.youtube.com/@Natashaskitchen", "https://www.youtube.com/@Natashaskitchen")</f>
        <v>https://www.youtube.com/@Natashaskitchen</v>
      </c>
      <c r="B916" t="inlineStr">
        <is>
          <t>455 videos</t>
        </is>
      </c>
      <c r="C916" t="inlineStr">
        <is>
          <t>breakfast</t>
        </is>
      </c>
      <c r="D916"/>
      <c r="E916"/>
      <c r="F916"/>
      <c r="G916"/>
      <c r="H916"/>
    </row>
    <row r="917" ht="25.5" customHeight="1">
      <c r="A917" s="2" t="str">
        <f>=HYPERLINK("https://www.youtube.com/@FastEasyRecipes", "https://www.youtube.com/@FastEasyRecipes")</f>
        <v>https://www.youtube.com/@FastEasyRecipes</v>
      </c>
      <c r="B917" t="inlineStr">
        <is>
          <t>367 videos</t>
        </is>
      </c>
      <c r="C917" t="inlineStr">
        <is>
          <t>recipes</t>
        </is>
      </c>
      <c r="D917"/>
      <c r="E917"/>
      <c r="F917"/>
      <c r="G917"/>
      <c r="H917"/>
    </row>
    <row r="918" ht="25.5" customHeight="1">
      <c r="A918" s="2" t="str">
        <f>=HYPERLINK("https://www.youtube.com/@JoshuaWeissman", "https://www.youtube.com/@JoshuaWeissman")</f>
        <v>https://www.youtube.com/@JoshuaWeissman</v>
      </c>
      <c r="B918" t="inlineStr">
        <is>
          <t>627 videos</t>
        </is>
      </c>
      <c r="C918" t="inlineStr">
        <is>
          <t>recipes</t>
        </is>
      </c>
      <c r="D918"/>
      <c r="E918"/>
      <c r="F918"/>
      <c r="G918"/>
      <c r="H918"/>
    </row>
    <row r="919" ht="25.5" customHeight="1">
      <c r="A919" s="2" t="str">
        <f>=HYPERLINK("https://www.youtube.com/@letsKWOOWK/videos", "https://www.youtube.com/@letsKWOOWK/videos")</f>
        <v>https://www.youtube.com/@letsKWOOWK/videos</v>
      </c>
      <c r="B919" t="inlineStr">
        <is>
          <t xml:space="preserve">232 videos </t>
        </is>
      </c>
      <c r="C919" t="inlineStr">
        <is>
          <t>recipes</t>
        </is>
      </c>
      <c r="D919"/>
      <c r="E919"/>
      <c r="F919"/>
      <c r="G919"/>
      <c r="H919"/>
    </row>
    <row r="920" ht="25.5" customHeight="1">
      <c r="A920" s="2" t="str">
        <f>=HYPERLINK("https://www.youtube.com/@Gymra/videos", "https://www.youtube.com/@Gymra/videos")</f>
        <v>https://www.youtube.com/@Gymra/videos</v>
      </c>
      <c r="B920" t="inlineStr">
        <is>
          <t>1.3k 4k exercise videos shot outdoors</t>
        </is>
      </c>
      <c r="C920" t="inlineStr">
        <is>
          <t>exercising with an exercise ball</t>
        </is>
      </c>
      <c r="D920"/>
      <c r="E920"/>
      <c r="F920"/>
      <c r="G920"/>
      <c r="H920"/>
    </row>
    <row r="921" ht="25.5" customHeight="1">
      <c r="A921" s="2" t="str">
        <f>=HYPERLINK("https://www.youtube.com/@trifectapilates/videos", "https://www.youtube.com/@trifectapilates/videos")</f>
        <v>https://www.youtube.com/@trifectapilates/videos</v>
      </c>
      <c r="B921" t="inlineStr">
        <is>
          <t>211 pilates video indoors</t>
        </is>
      </c>
      <c r="C921" t="inlineStr">
        <is>
          <t>exercising with an exercise ball</t>
        </is>
      </c>
      <c r="D921"/>
      <c r="E921"/>
      <c r="F921"/>
      <c r="G921"/>
      <c r="H921"/>
    </row>
    <row r="922" ht="25.5" customHeight="1">
      <c r="A922" s="2" t="str">
        <f>=HYPERLINK("https://www.youtube.com/@SeniorShapeFitness/videos", "https://www.youtube.com/@SeniorShapeFitness/videos")</f>
        <v>https://www.youtube.com/@SeniorShapeFitness/videos</v>
      </c>
      <c r="B922" t="inlineStr">
        <is>
          <t>218 pilates videos indoors</t>
        </is>
      </c>
      <c r="C922" t="inlineStr">
        <is>
          <t>exercising with an exercise ball</t>
        </is>
      </c>
      <c r="D922"/>
      <c r="E922"/>
      <c r="F922"/>
      <c r="G922"/>
      <c r="H922"/>
    </row>
    <row r="923" ht="25.5" customHeight="1">
      <c r="A923" s="2" t="str">
        <f>=HYPERLINK("https://www.youtube.com/@youaligned/videos", "https://www.youtube.com/@youaligned/videos")</f>
        <v>https://www.youtube.com/@youaligned/videos</v>
      </c>
      <c r="B923" t="inlineStr">
        <is>
          <t>328 yoga videos indoors</t>
        </is>
      </c>
      <c r="C923" t="inlineStr">
        <is>
          <t>exercising with an exercise ball</t>
        </is>
      </c>
      <c r="D923"/>
      <c r="E923"/>
      <c r="F923"/>
      <c r="G923"/>
      <c r="H923"/>
    </row>
    <row r="924" ht="25.5" customHeight="1">
      <c r="A924" s="2" t="str">
        <f>=HYPERLINK("https://www.youtube.com/@ObiVincent/videos", "https://www.youtube.com/@ObiVincent/videos")</f>
        <v>https://www.youtube.com/@ObiVincent/videos</v>
      </c>
      <c r="B924" t="inlineStr">
        <is>
          <t>315 videos of working out in gyms and lifestyle</t>
        </is>
      </c>
      <c r="C924" t="inlineStr">
        <is>
          <t>exercising with an exercise ball</t>
        </is>
      </c>
      <c r="D924"/>
      <c r="E924"/>
      <c r="F924"/>
      <c r="G924"/>
      <c r="H924"/>
    </row>
    <row r="925" ht="25.5" customHeight="1">
      <c r="A925" s="2" t="str">
        <f>=HYPERLINK("https://www.youtube.com/@FlyingMaster/videos", "https://www.youtube.com/@FlyingMaster/videos")</f>
        <v>https://www.youtube.com/@FlyingMaster/videos</v>
      </c>
      <c r="B925" t="inlineStr">
        <is>
          <t>612 vidoes of making and flying kites</t>
        </is>
      </c>
      <c r="C925" t="inlineStr">
        <is>
          <t>flying kites</t>
        </is>
      </c>
      <c r="D925"/>
      <c r="E925"/>
      <c r="F925"/>
      <c r="G925"/>
      <c r="H925"/>
    </row>
    <row r="926" ht="25.5" customHeight="1">
      <c r="A926" s="2" t="str">
        <f>=HYPERLINK("https://www.youtube.com/@DomeWingsuit/videos", "https://www.youtube.com/@DomeWingsuit/videos")</f>
        <v>https://www.youtube.com/@DomeWingsuit/videos</v>
      </c>
      <c r="B926" t="inlineStr">
        <is>
          <t>341 videos of wingsuit flying</t>
        </is>
      </c>
      <c r="C926" t="inlineStr">
        <is>
          <t>flying kites, wingsuit flying</t>
        </is>
      </c>
      <c r="D926"/>
      <c r="E926"/>
      <c r="F926"/>
      <c r="G926"/>
      <c r="H926"/>
    </row>
    <row r="927" ht="25.5" customHeight="1">
      <c r="A927" s="2" t="str">
        <f>=HYPERLINK("https://www.youtube.com/@ZatanczmyPL", "https://www.youtube.com/@ZatanczmyPL")</f>
        <v>https://www.youtube.com/@ZatanczmyPL</v>
      </c>
      <c r="B927" t="inlineStr">
        <is>
          <t>412 videos</t>
        </is>
      </c>
      <c r="C927" t="inlineStr">
        <is>
          <t>tango dancing</t>
        </is>
      </c>
      <c r="D927"/>
      <c r="E927"/>
      <c r="F927"/>
      <c r="G927"/>
      <c r="H927"/>
    </row>
    <row r="928" ht="25.5" customHeight="1">
      <c r="A928" s="2" t="str">
        <f>=HYPERLINK("https://www.youtube.com/@TangoNuevoTV", "https://www.youtube.com/@TangoNuevoTV")</f>
        <v>https://www.youtube.com/@TangoNuevoTV</v>
      </c>
      <c r="B928" t="inlineStr">
        <is>
          <t>520 videos</t>
        </is>
      </c>
      <c r="C928" t="inlineStr">
        <is>
          <t>tango dancing</t>
        </is>
      </c>
      <c r="D928"/>
      <c r="E928"/>
      <c r="F928"/>
      <c r="G928"/>
      <c r="H928"/>
    </row>
    <row r="929" ht="25.5" customHeight="1">
      <c r="A929" s="2" t="str">
        <f>=HYPERLINK("https://www.youtube.com/@WyseGuide/videos", "https://www.youtube.com/@WyseGuide/videos")</f>
        <v>https://www.youtube.com/@WyseGuide/videos</v>
      </c>
      <c r="B929" t="inlineStr">
        <is>
          <t>1.3k 4k cooking videos in single well lit kitchen</t>
        </is>
      </c>
      <c r="C929" t="inlineStr">
        <is>
          <t>frying vegetables, decorating the christmas tree</t>
        </is>
      </c>
      <c r="D929"/>
      <c r="E929"/>
      <c r="F929"/>
      <c r="G929"/>
      <c r="H929"/>
    </row>
    <row r="930" ht="25.5" customHeight="1">
      <c r="A930" s="2" t="str">
        <f>=HYPERLINK("https://www.youtube.com/@Recipetineats/videos", "https://www.youtube.com/@Recipetineats/videos")</f>
        <v>https://www.youtube.com/@Recipetineats/videos</v>
      </c>
      <c r="B930" t="inlineStr">
        <is>
          <t>1.2k cooking videos</t>
        </is>
      </c>
      <c r="C930" t="inlineStr">
        <is>
          <t>frying vegetables</t>
        </is>
      </c>
      <c r="D930"/>
      <c r="E930"/>
      <c r="F930"/>
      <c r="G930"/>
      <c r="H930"/>
    </row>
    <row r="931" ht="25.5" customHeight="1">
      <c r="A931" s="2" t="str">
        <f>=HYPERLINK("https://www.youtube.com/@kingcreativeofficiaal/videos", "https://www.youtube.com/@kingcreativeofficiaal/videos")</f>
        <v>https://www.youtube.com/@kingcreativeofficiaal/videos</v>
      </c>
      <c r="B931" t="inlineStr">
        <is>
          <t>2k videos of making and flying kites</t>
        </is>
      </c>
      <c r="C931" t="inlineStr">
        <is>
          <t>flying kites</t>
        </is>
      </c>
      <c r="D931"/>
      <c r="E931"/>
      <c r="F931"/>
      <c r="G931"/>
      <c r="H931"/>
    </row>
    <row r="932" ht="25.5" customHeight="1">
      <c r="A932" s="2" t="str">
        <f>=HYPERLINK("https://www.youtube.com/@cookingwithcoit/videos", "https://www.youtube.com/@cookingwithcoit/videos")</f>
        <v>https://www.youtube.com/@cookingwithcoit/videos</v>
      </c>
      <c r="B932" t="inlineStr">
        <is>
          <t>229 well lit cooking videos in single kitchen</t>
        </is>
      </c>
      <c r="C932" t="inlineStr">
        <is>
          <t>frying vegetables</t>
        </is>
      </c>
      <c r="D932"/>
      <c r="E932"/>
      <c r="F932"/>
      <c r="G932"/>
      <c r="H932"/>
    </row>
    <row r="933" ht="25.5" customHeight="1">
      <c r="A933" s="2" t="str">
        <f>=HYPERLINK("https://www.youtube.com/@Marionskitchen/videos", "https://www.youtube.com/@Marionskitchen/videos")</f>
        <v>https://www.youtube.com/@Marionskitchen/videos</v>
      </c>
      <c r="B933" t="inlineStr">
        <is>
          <t>1k cooking videos including grocery shopping</t>
        </is>
      </c>
      <c r="C933" t="inlineStr">
        <is>
          <t>frying vegetables</t>
        </is>
      </c>
      <c r="D933"/>
      <c r="E933"/>
      <c r="F933"/>
      <c r="G933"/>
      <c r="H933"/>
    </row>
    <row r="934" ht="25.5" customHeight="1">
      <c r="A934" s="2" t="str">
        <f>=HYPERLINK("https://www.youtube.com/@ChinaChilli/videos", "https://www.youtube.com/@ChinaChilli/videos")</f>
        <v>https://www.youtube.com/@ChinaChilli/videos</v>
      </c>
      <c r="B934" t="inlineStr">
        <is>
          <t>530 street vendor cooking videos</t>
        </is>
      </c>
      <c r="C934" t="inlineStr">
        <is>
          <t>frying vegetables</t>
        </is>
      </c>
      <c r="D934"/>
      <c r="E934"/>
      <c r="F934"/>
      <c r="G934"/>
      <c r="H934"/>
    </row>
    <row r="935" ht="25.5" customHeight="1">
      <c r="A935" s="2" t="str">
        <f>=HYPERLINK("https://www.youtube.com/@MonsterEnergy/videos", "https://www.youtube.com/@MonsterEnergy/videos")</f>
        <v>https://www.youtube.com/@MonsterEnergy/videos</v>
      </c>
      <c r="B935" t="inlineStr">
        <is>
          <t>1.4k 4k videos of extreme sports</t>
        </is>
      </c>
      <c r="C935" t="inlineStr">
        <is>
          <t>jet skiing</t>
        </is>
      </c>
      <c r="D935"/>
      <c r="E935"/>
      <c r="F935"/>
      <c r="G935"/>
      <c r="H935"/>
    </row>
    <row r="936" ht="25.5" customHeight="1">
      <c r="A936" s="2" t="str">
        <f>=HYPERLINK("https://www.youtube.com/@Junsworld/videos", "https://www.youtube.com/@Junsworld/videos")</f>
        <v>https://www.youtube.com/@Junsworld/videos</v>
      </c>
      <c r="B936" t="inlineStr">
        <is>
          <t>497 jetskiing videos</t>
        </is>
      </c>
      <c r="C936" t="inlineStr">
        <is>
          <t>jet skiing</t>
        </is>
      </c>
      <c r="D936"/>
      <c r="E936"/>
      <c r="F936"/>
      <c r="G936"/>
      <c r="H936"/>
    </row>
    <row r="937" ht="25.5" customHeight="1">
      <c r="A937" s="2" t="str">
        <f>=HYPERLINK("https://www.youtube.com/@FloridaSkiRiders/videos", "https://www.youtube.com/@FloridaSkiRiders/videos")</f>
        <v>https://www.youtube.com/@FloridaSkiRiders/videos</v>
      </c>
      <c r="B937" t="inlineStr">
        <is>
          <t>194 jet skiing videos</t>
        </is>
      </c>
      <c r="C937" t="inlineStr">
        <is>
          <t>jet skiing</t>
        </is>
      </c>
      <c r="D937"/>
      <c r="E937"/>
      <c r="F937"/>
      <c r="G937"/>
      <c r="H937"/>
    </row>
    <row r="938" ht="25.5" customHeight="1">
      <c r="A938" s="2" t="str">
        <f>=HYPERLINK("https://www.youtube.com/@bbcstrictly/videos", "https://www.youtube.com/@bbcstrictly/videos")</f>
        <v>https://www.youtube.com/@bbcstrictly/videos</v>
      </c>
      <c r="B938" t="inlineStr">
        <is>
          <t>2.6k broadcast quality dance rountine viceoss</t>
        </is>
      </c>
      <c r="C938" t="inlineStr">
        <is>
          <t>dancing macarena, dancing charleston</t>
        </is>
      </c>
      <c r="D938"/>
      <c r="E938"/>
      <c r="F938"/>
      <c r="G938"/>
      <c r="H938"/>
    </row>
    <row r="939" ht="25.5" customHeight="1">
      <c r="A939" s="2" t="str">
        <f>=HYPERLINK("https://www.youtube.com/@EBSchannel/videos", "https://www.youtube.com/@EBSchannel/videos")</f>
        <v>https://www.youtube.com/@EBSchannel/videos</v>
      </c>
      <c r="B939" t="inlineStr">
        <is>
          <t>574 videos about krumping / dancing</t>
        </is>
      </c>
      <c r="C939" t="inlineStr">
        <is>
          <t>krumping</t>
        </is>
      </c>
      <c r="D939"/>
      <c r="E939"/>
      <c r="F939"/>
      <c r="G939"/>
      <c r="H939"/>
    </row>
    <row r="940" ht="25.5" customHeight="1">
      <c r="A940" s="2" t="str">
        <f>=HYPERLINK("https://www.youtube.com/@timmilgram/videos", "https://www.youtube.com/@timmilgram/videos")</f>
        <v>https://www.youtube.com/@timmilgram/videos</v>
      </c>
      <c r="B940" t="inlineStr">
        <is>
          <t>391 videos of dance (various) cinematography</t>
        </is>
      </c>
      <c r="C940" t="inlineStr">
        <is>
          <t>dance</t>
        </is>
      </c>
      <c r="D940"/>
      <c r="E940"/>
      <c r="F940"/>
      <c r="G940"/>
      <c r="H940"/>
    </row>
    <row r="941" ht="25.5" customHeight="1">
      <c r="A941" s="2" t="str">
        <f>=HYPERLINK("https://www.youtube.com/@yakfilms/videos", "https://www.youtube.com/@yakfilms/videos")</f>
        <v>https://www.youtube.com/@yakfilms/videos</v>
      </c>
      <c r="B941" t="inlineStr">
        <is>
          <t>826 videos of dance (various) cinematography</t>
        </is>
      </c>
      <c r="C941" t="inlineStr">
        <is>
          <t>dance</t>
        </is>
      </c>
      <c r="D941"/>
      <c r="E941"/>
      <c r="F941"/>
      <c r="G941"/>
      <c r="H941"/>
    </row>
    <row r="942" ht="25.5" customHeight="1">
      <c r="A942" s="2" t="str">
        <f>=HYPERLINK("https://www.youtube.com/@jabbawockeez/videos", "https://www.youtube.com/@jabbawockeez/videos")</f>
        <v>https://www.youtube.com/@jabbawockeez/videos</v>
      </c>
      <c r="B942" t="inlineStr">
        <is>
          <t>215 videos of dance (jabbawockeez)</t>
        </is>
      </c>
      <c r="C942" t="inlineStr">
        <is>
          <t>dance</t>
        </is>
      </c>
      <c r="D942"/>
      <c r="E942"/>
      <c r="F942"/>
      <c r="G942"/>
      <c r="H942"/>
    </row>
    <row r="943" ht="25.5" customHeight="1">
      <c r="A943" s="2" t="str">
        <f>=HYPERLINK("https://www.youtube.com/@Mexicodanza/videos", "https://www.youtube.com/@Mexicodanza/videos")</f>
        <v>https://www.youtube.com/@Mexicodanza/videos</v>
      </c>
      <c r="B943" t="inlineStr">
        <is>
          <t>16 videos - ballet folklorico, mexico</t>
        </is>
      </c>
      <c r="C943" t="inlineStr">
        <is>
          <t>Baile tradicional (Traditional dance)</t>
        </is>
      </c>
      <c r="D943" t="inlineStr">
        <is>
          <t>Spanish</t>
        </is>
      </c>
      <c r="E943"/>
      <c r="F943"/>
      <c r="G943"/>
      <c r="H943"/>
    </row>
    <row r="944" ht="25.5" customHeight="1">
      <c r="A944" s="2" t="str">
        <f>=HYPERLINK("https://www.youtube.com/@Muslim.kambulatov/videos", "https://www.youtube.com/@Muslim.kambulatov/videos")</f>
        <v>https://www.youtube.com/@Muslim.kambulatov/videos</v>
      </c>
      <c r="B944" t="inlineStr">
        <is>
          <t>325 videos - muslim wedding dance (arabic)</t>
        </is>
      </c>
      <c r="C944" t="inlineStr">
        <is>
          <t>Baile tradicional (Traditional dance)</t>
        </is>
      </c>
      <c r="D944"/>
      <c r="E944"/>
      <c r="F944"/>
      <c r="G944"/>
      <c r="H944"/>
    </row>
    <row r="945" ht="25.5" customHeight="1">
      <c r="A945" s="2" t="str">
        <f>=HYPERLINK("https://www.youtube.com/@AdolfoFolk/videos", "https://www.youtube.com/@AdolfoFolk/videos")</f>
        <v>https://www.youtube.com/@AdolfoFolk/videos</v>
      </c>
      <c r="B945" t="inlineStr">
        <is>
          <t>103 videos</t>
        </is>
      </c>
      <c r="C945" t="inlineStr">
        <is>
          <t>Baile tradicional (Traditional dance)</t>
        </is>
      </c>
      <c r="D945" t="inlineStr">
        <is>
          <t>Spanish</t>
        </is>
      </c>
      <c r="E945"/>
      <c r="F945"/>
      <c r="G945"/>
      <c r="H945"/>
    </row>
    <row r="946" ht="25.5" customHeight="1">
      <c r="A946" s="2" t="str">
        <f>=HYPERLINK("https://www.youtube.com/@cultureclashcroatia7401", "https://www.youtube.com/@cultureclashcroatia7401/videos")</f>
        <v>https://www.youtube.com/@cultureclashcroatia7401/videos</v>
      </c>
      <c r="B946" t="inlineStr">
        <is>
          <t>31 videos</t>
        </is>
      </c>
      <c r="C946" t="inlineStr">
        <is>
          <t>Baile tradicional (Traditional dance)</t>
        </is>
      </c>
      <c r="D946" t="inlineStr">
        <is>
          <t>Portuguese</t>
        </is>
      </c>
      <c r="E946"/>
      <c r="F946"/>
      <c r="G946"/>
      <c r="H946"/>
    </row>
    <row r="947" ht="25.5" customHeight="1">
      <c r="A947" s="2" t="str">
        <f>=HYPERLINK("https://www.youtube.com/@TaylorSwift/videos", "https://www.youtube.com/@TaylorSwift/videos")</f>
        <v>https://www.youtube.com/@TaylorSwift/videos</v>
      </c>
      <c r="B947" t="inlineStr">
        <is>
          <t>226 music videos</t>
        </is>
      </c>
      <c r="C947" t="inlineStr">
        <is>
          <t>music video</t>
        </is>
      </c>
      <c r="D947"/>
      <c r="E947"/>
      <c r="F947"/>
      <c r="G947"/>
      <c r="H947"/>
    </row>
    <row r="948" ht="25.5" customHeight="1">
      <c r="A948" s="2" t="str">
        <f>=HYPERLINK("https://www.youtube.com/channel/UCO5IQ70V7l-XpHW40HwaGsw", "https://www.youtube.com/@sza/videos")</f>
        <v>https://www.youtube.com/@sza/videos</v>
      </c>
      <c r="B948" t="inlineStr">
        <is>
          <t>24 music videos</t>
        </is>
      </c>
      <c r="C948" t="inlineStr">
        <is>
          <t>music video</t>
        </is>
      </c>
      <c r="D948"/>
      <c r="E948"/>
      <c r="F948"/>
      <c r="G948"/>
      <c r="H948"/>
    </row>
    <row r="949" ht="25.5" customHeight="1">
      <c r="A949" s="2" t="str">
        <f>=HYPERLINK("https://www.youtube.com/@morganwallen/videos", "https://www.youtube.com/@morganwallen/videos")</f>
        <v>https://www.youtube.com/@morganwallen/videos</v>
      </c>
      <c r="B949" t="inlineStr">
        <is>
          <t>88 music videos and live performances</t>
        </is>
      </c>
      <c r="C949" t="inlineStr">
        <is>
          <t>music video</t>
        </is>
      </c>
      <c r="D949"/>
      <c r="E949"/>
      <c r="F949"/>
      <c r="G949"/>
      <c r="H949"/>
    </row>
    <row r="950" ht="25.5" customHeight="1">
      <c r="A950" s="2" t="str">
        <f>=HYPERLINK("https://www.youtube.com/@TheWeeknd/videos", "https://www.youtube.com/@TheWeeknd/videos")</f>
        <v>https://www.youtube.com/@TheWeeknd/videos</v>
      </c>
      <c r="B950" t="inlineStr">
        <is>
          <t>172 music videos, official audio and performances</t>
        </is>
      </c>
      <c r="C950" t="inlineStr">
        <is>
          <t>music video</t>
        </is>
      </c>
      <c r="D950"/>
      <c r="E950"/>
      <c r="F950"/>
      <c r="G950"/>
      <c r="H950"/>
    </row>
    <row r="951" ht="25.5" customHeight="1">
      <c r="A951" s="2" t="str">
        <f>=HYPERLINK("https://www.youtube.com/@MileyCyrus/videos", "https://www.youtube.com/@MileyCyrus/videos")</f>
        <v>https://www.youtube.com/@MileyCyrus/videos</v>
      </c>
      <c r="B951" t="inlineStr">
        <is>
          <t>172 music videos, official audio and performances</t>
        </is>
      </c>
      <c r="C951" t="inlineStr">
        <is>
          <t>music video</t>
        </is>
      </c>
      <c r="D951"/>
      <c r="E951"/>
      <c r="F951"/>
      <c r="G951"/>
      <c r="H951"/>
    </row>
    <row r="952" ht="25.5" customHeight="1">
      <c r="A952" s="2" t="str">
        <f>=HYPERLINK("https://www.youtube.com/@lukecombs/videos", "https://www.youtube.com/@lukecombs/videos")</f>
        <v>https://www.youtube.com/@lukecombs/videos</v>
      </c>
      <c r="B952" t="inlineStr">
        <is>
          <t>84 music videos, official audio and performances</t>
        </is>
      </c>
      <c r="C952" t="inlineStr">
        <is>
          <t>music video</t>
        </is>
      </c>
      <c r="D952"/>
      <c r="E952"/>
      <c r="F952"/>
      <c r="G952"/>
      <c r="H952"/>
    </row>
    <row r="953" ht="25.5" customHeight="1">
      <c r="A953" s="2" t="str">
        <f>=HYPERLINK("https://www.youtube.com/@metroboomin/videos", "https://www.youtube.com/@metroboomin/videos")</f>
        <v>https://www.youtube.com/@metroboomin/videos</v>
      </c>
      <c r="B953" t="inlineStr">
        <is>
          <t>116 music videos, official audio and performances</t>
        </is>
      </c>
      <c r="C953" t="inlineStr">
        <is>
          <t>music video</t>
        </is>
      </c>
      <c r="D953"/>
      <c r="E953"/>
      <c r="F953"/>
      <c r="G953"/>
      <c r="H953"/>
    </row>
    <row r="954" ht="25.5" customHeight="1">
      <c r="A954" s="2" t="str">
        <f>=HYPERLINK("https://www.youtube.com/@pesopluma_oficial/videos", "https://www.youtube.com/@pesopluma_oficial/videos")</f>
        <v>https://www.youtube.com/@pesopluma_oficial/videos</v>
      </c>
      <c r="B954" t="inlineStr">
        <is>
          <t>140 music videos, official audio and performances</t>
        </is>
      </c>
      <c r="C954" t="inlineStr">
        <is>
          <t>music video</t>
        </is>
      </c>
      <c r="D954"/>
      <c r="E954"/>
      <c r="F954"/>
      <c r="G954"/>
      <c r="H954"/>
    </row>
    <row r="955" ht="25.5" customHeight="1">
      <c r="A955" s="2" t="str">
        <f>=HYPERLINK("https://www.youtube.com/@Feid/videos", "https://www.youtube.com/@Feid/videos")</f>
        <v>https://www.youtube.com/@Feid/videos</v>
      </c>
      <c r="B955" t="inlineStr">
        <is>
          <t>129 music videos, official audio and performances</t>
        </is>
      </c>
      <c r="C955" t="inlineStr">
        <is>
          <t>music video</t>
        </is>
      </c>
      <c r="D955"/>
      <c r="E955"/>
      <c r="F955"/>
      <c r="G955"/>
      <c r="H955"/>
    </row>
    <row r="956" ht="25.5" customHeight="1">
      <c r="A956" s="2" t="str">
        <f>=HYPERLINK("https://www.youtube.com/@LanaDelRey/videos", "https://www.youtube.com/@LanaDelRey/videos")</f>
        <v>https://www.youtube.com/@LanaDelRey/videos</v>
      </c>
      <c r="B956" t="inlineStr">
        <is>
          <t>44 music videos, official audio and performances</t>
        </is>
      </c>
      <c r="C956" t="inlineStr">
        <is>
          <t>music video</t>
        </is>
      </c>
      <c r="D956"/>
      <c r="E956"/>
      <c r="F956"/>
      <c r="G956"/>
      <c r="H956"/>
    </row>
    <row r="957" ht="25.5" customHeight="1">
      <c r="A957" s="2" t="str">
        <f>=HYPERLINK("https://www.youtube.com/@brunomars/videos", "https://www.youtube.com/@brunomars/videos")</f>
        <v>https://www.youtube.com/@brunomars/videos</v>
      </c>
      <c r="B957" t="inlineStr">
        <is>
          <t>99 music videos, official audio and performances</t>
        </is>
      </c>
      <c r="C957" t="inlineStr">
        <is>
          <t>music video</t>
        </is>
      </c>
      <c r="D957"/>
      <c r="E957"/>
      <c r="F957"/>
      <c r="G957"/>
      <c r="H957"/>
    </row>
    <row r="958" ht="25.5" customHeight="1">
      <c r="A958" s="2" t="str">
        <f>=HYPERLINK("https://www.youtube.com/@dualipa/videos", "https://www.youtube.com/@dualipa/videos")</f>
        <v>https://www.youtube.com/@dualipa/videos</v>
      </c>
      <c r="B958" t="inlineStr">
        <is>
          <t>210 music videos, official audio and performances</t>
        </is>
      </c>
      <c r="C958" t="inlineStr">
        <is>
          <t>music video</t>
        </is>
      </c>
      <c r="D958"/>
      <c r="E958"/>
      <c r="F958"/>
      <c r="G958"/>
      <c r="H958"/>
    </row>
    <row r="959" ht="25.5" customHeight="1">
      <c r="A959" s="2" t="str">
        <f>=HYPERLINK("https://www.youtube.com/@EurovisionSongContest/videos", "https://www.youtube.com/@EurovisionSongContest/videos")</f>
        <v>https://www.youtube.com/@EurovisionSongContest/videos</v>
      </c>
      <c r="B959" t="inlineStr">
        <is>
          <t>7K music videos, live performances</t>
        </is>
      </c>
      <c r="C959" t="inlineStr">
        <is>
          <t>music video</t>
        </is>
      </c>
      <c r="D959"/>
      <c r="E959"/>
      <c r="F959"/>
      <c r="G959"/>
      <c r="H959"/>
    </row>
    <row r="960" ht="25.5" customHeight="1">
      <c r="A960" s="2" t="str">
        <f>=HYPERLINK("https://www.youtube.com/@tseries/videos", "https://www.youtube.com/@tseries/videos")</f>
        <v>https://www.youtube.com/@tseries/videos</v>
      </c>
      <c r="B960" t="inlineStr">
        <is>
          <t>20K videos from India's largest music label</t>
        </is>
      </c>
      <c r="C960" t="inlineStr">
        <is>
          <t>music video, music videos hindi</t>
        </is>
      </c>
      <c r="D960" t="inlineStr">
        <is>
          <t>Hindi</t>
        </is>
      </c>
      <c r="E960"/>
      <c r="F960"/>
      <c r="G960"/>
      <c r="H960"/>
    </row>
    <row r="961" ht="25.5" customHeight="1">
      <c r="A961" s="2" t="str">
        <f>=HYPERLINK("https://www.youtube.com/@Maroon5/videos", "https://www.youtube.com/@Maroon5/videos")</f>
        <v>https://www.youtube.com/@Maroon5/videos</v>
      </c>
      <c r="B961" t="inlineStr">
        <is>
          <t>178 music videos, official audio and performances</t>
        </is>
      </c>
      <c r="C961" t="inlineStr">
        <is>
          <t>music video</t>
        </is>
      </c>
      <c r="D961"/>
      <c r="E961"/>
      <c r="F961"/>
      <c r="G961"/>
      <c r="H961"/>
    </row>
    <row r="962" ht="25.5" customHeight="1">
      <c r="A962" s="2" t="str">
        <f>=HYPERLINK("https://www.youtube.com/@mgk/videos", "https://www.youtube.com/@mgk/videos")</f>
        <v>https://www.youtube.com/@mgk/videos</v>
      </c>
      <c r="B962" t="inlineStr">
        <is>
          <t>341 music videos, official audio and performances</t>
        </is>
      </c>
      <c r="C962" t="inlineStr">
        <is>
          <t>music video</t>
        </is>
      </c>
      <c r="D962"/>
      <c r="E962"/>
      <c r="F962"/>
      <c r="G962"/>
      <c r="H962"/>
    </row>
    <row r="963" ht="25.5" customHeight="1">
      <c r="A963" s="2" t="str">
        <f>=HYPERLINK("https://www.youtube.com/channel/UC0C-w0YjGpqDXGB8IHb662A", "https://www.youtube.com/@EdSheeran/videos")</f>
        <v>https://www.youtube.com/@EdSheeran/videos</v>
      </c>
      <c r="B963" t="inlineStr">
        <is>
          <t>458 music videos, official audio and performances</t>
        </is>
      </c>
      <c r="C963" t="inlineStr">
        <is>
          <t>music video</t>
        </is>
      </c>
      <c r="D963"/>
      <c r="E963"/>
      <c r="F963"/>
      <c r="G963"/>
      <c r="H963"/>
    </row>
    <row r="964" ht="25.5" customHeight="1">
      <c r="A964" s="2" t="str">
        <f>=HYPERLINK("https://www.youtube.com/@ninho/videos", "https://www.youtube.com/@ninho/videos")</f>
        <v>https://www.youtube.com/@ninho/videos</v>
      </c>
      <c r="B964" t="inlineStr">
        <is>
          <t>90 music videos, official audio and performances</t>
        </is>
      </c>
      <c r="C964" t="inlineStr">
        <is>
          <t>music video</t>
        </is>
      </c>
      <c r="D964"/>
      <c r="E964"/>
      <c r="F964"/>
      <c r="G964"/>
      <c r="H964"/>
    </row>
    <row r="965" ht="25.5" customHeight="1">
      <c r="A965" s="2" t="str">
        <f>=HYPERLINK("https://www.youtube.com/@AyberkMusiC/videos", "https://www.youtube.com/@AyberkMusiC/videos")</f>
        <v>https://www.youtube.com/@AyberkMusiC/videos</v>
      </c>
      <c r="B965" t="inlineStr">
        <is>
          <t>144 videos of live musical performances</t>
        </is>
      </c>
      <c r="C965" t="inlineStr">
        <is>
          <t>music video</t>
        </is>
      </c>
      <c r="D965"/>
      <c r="E965"/>
      <c r="F965"/>
      <c r="G965"/>
      <c r="H965"/>
    </row>
    <row r="966" ht="25.5" customHeight="1">
      <c r="A966" s="2" t="str">
        <f>=HYPERLINK("https://www.youtube.com/@coldplay/videos", "https://www.youtube.com/@coldplay/videos")</f>
        <v>https://www.youtube.com/@coldplay/videos</v>
      </c>
      <c r="B966" t="inlineStr">
        <is>
          <t>420 music videos, official audio and performances</t>
        </is>
      </c>
      <c r="C966" t="inlineStr">
        <is>
          <t>music video, rock concert</t>
        </is>
      </c>
      <c r="D966"/>
      <c r="E966"/>
      <c r="F966"/>
      <c r="G966"/>
      <c r="H966"/>
    </row>
    <row r="967" ht="25.5" customHeight="1">
      <c r="A967" s="2" t="str">
        <f>=HYPERLINK("https://www.youtube.com/@UnitedMusicEvents/videos", "https://www.youtube.com/@UnitedMusicEvents/videos")</f>
        <v>https://www.youtube.com/@UnitedMusicEvents/videos</v>
      </c>
      <c r="B967" t="inlineStr">
        <is>
          <t>1.3K videos featuring EDM / large stage / crowd mostly</t>
        </is>
      </c>
      <c r="C967" t="inlineStr">
        <is>
          <t>music video</t>
        </is>
      </c>
      <c r="D967"/>
      <c r="E967"/>
      <c r="F967"/>
      <c r="G967"/>
      <c r="H967"/>
    </row>
    <row r="968" ht="25.5" customHeight="1">
      <c r="A968" s="2" t="str">
        <f>=HYPERLINK("https://www.youtube.com/@Outputsounds/videos", "https://www.youtube.com/@Outputsounds/videos")</f>
        <v>https://www.youtube.com/@Outputsounds/videos</v>
      </c>
      <c r="B968" t="inlineStr">
        <is>
          <t>462 videos of studio tours, recording music, producing music</t>
        </is>
      </c>
      <c r="C968" t="inlineStr">
        <is>
          <t>recording music</t>
        </is>
      </c>
      <c r="D968"/>
      <c r="E968"/>
      <c r="F968"/>
      <c r="G968"/>
      <c r="H968"/>
    </row>
    <row r="969" ht="25.5" customHeight="1">
      <c r="A969" s="2" t="str">
        <f>=HYPERLINK("https://www.youtube.com/@AndrewMasters/videos", "https://www.youtube.com/@AndrewMasters/videos")</f>
        <v>https://www.youtube.com/@AndrewMasters/videos</v>
      </c>
      <c r="B969" t="inlineStr">
        <is>
          <t>395 videos of home studio setups / recording / playing music</t>
        </is>
      </c>
      <c r="C969" t="inlineStr">
        <is>
          <t>recording music, studio</t>
        </is>
      </c>
      <c r="D969"/>
      <c r="E969"/>
      <c r="F969"/>
      <c r="G969"/>
      <c r="H969"/>
    </row>
    <row r="970" ht="25.5" customHeight="1">
      <c r="A970" s="2" t="str">
        <f>=HYPERLINK("https://www.youtube.com/@InstrumentManiac/videos", "https://www.youtube.com/@InstrumentManiac/videos")</f>
        <v>https://www.youtube.com/@InstrumentManiac/videos</v>
      </c>
      <c r="B970" t="inlineStr">
        <is>
          <t>482 videos of a guy playing literally every instrument</t>
        </is>
      </c>
      <c r="C970" t="inlineStr">
        <is>
          <t>playing (instruments)</t>
        </is>
      </c>
      <c r="D970"/>
      <c r="E970"/>
      <c r="F970"/>
      <c r="G970"/>
      <c r="H970"/>
    </row>
    <row r="971" ht="25.5" customHeight="1">
      <c r="A971" s="2" t="str">
        <f>=HYPERLINK("https://www.youtube.com/@VicFirthCompany/videos", "https://www.youtube.com/@VicFirthCompany/videos")</f>
        <v>https://www.youtube.com/@VicFirthCompany/videos</v>
      </c>
      <c r="B971" t="inlineStr">
        <is>
          <t>3.8K videos of playing drums / percussion</t>
        </is>
      </c>
      <c r="C971" t="inlineStr">
        <is>
          <t>playing (instruments) drums</t>
        </is>
      </c>
      <c r="D971"/>
      <c r="E971"/>
      <c r="F971"/>
      <c r="G971"/>
      <c r="H971"/>
    </row>
    <row r="972" ht="25.5" customHeight="1">
      <c r="A972" s="2" t="str">
        <f>=HYPERLINK("https://www.youtube.com/@zumbaclass.mirapham", "https://www.youtube.com/@zumbaclass.mirapham")</f>
        <v>https://www.youtube.com/@zumbaclass.mirapham</v>
      </c>
      <c r="B972" t="inlineStr">
        <is>
          <t>406 videos, zumba class</t>
        </is>
      </c>
      <c r="C972" t="inlineStr">
        <is>
          <t>zumba</t>
        </is>
      </c>
      <c r="D972"/>
      <c r="E972"/>
      <c r="F972"/>
      <c r="G972"/>
      <c r="H972"/>
    </row>
    <row r="973" ht="25.5" customHeight="1">
      <c r="A973" s="2" t="str">
        <f>=HYPERLINK("https://www.youtube.com/@CanyonBicycles/videos", "https://www.youtube.com/@CanyonBicycles/videos")</f>
        <v>https://www.youtube.com/@CanyonBicycles/videos</v>
      </c>
      <c r="B973" t="inlineStr">
        <is>
          <t>1k videos, canyon, cycling</t>
        </is>
      </c>
      <c r="C973" t="inlineStr">
        <is>
          <t>cycling</t>
        </is>
      </c>
      <c r="D973"/>
      <c r="E973"/>
      <c r="F973"/>
      <c r="G973"/>
      <c r="H973"/>
    </row>
    <row r="974" ht="25.5" customHeight="1">
      <c r="A974" s="2" t="str">
        <f>=HYPERLINK("https://www.youtube.com/@DrumeoOfficial/videos", "https://www.youtube.com/@DrumeoOfficial/videos")</f>
        <v>https://www.youtube.com/@DrumeoOfficial/videos</v>
      </c>
      <c r="B974" t="inlineStr">
        <is>
          <t>1.7K videos of playing drums</t>
        </is>
      </c>
      <c r="C974" t="inlineStr">
        <is>
          <t>playing (instruments) drums</t>
        </is>
      </c>
      <c r="D974"/>
      <c r="E974"/>
      <c r="F974"/>
      <c r="G974"/>
      <c r="H974"/>
    </row>
    <row r="975" ht="25.5" customHeight="1">
      <c r="A975" s="2" t="str">
        <f>=HYPERLINK("https://www.youtube.com/@wkellerman/videos", "https://www.youtube.com/@wkellerman/videos")</f>
        <v>https://www.youtube.com/@wkellerman/videos</v>
      </c>
      <c r="B975" t="inlineStr">
        <is>
          <t>155 videos of playing flute and other instruments</t>
        </is>
      </c>
      <c r="C975" t="inlineStr">
        <is>
          <t>playing (instruments) flute</t>
        </is>
      </c>
      <c r="D975"/>
      <c r="E975"/>
      <c r="F975"/>
      <c r="G975"/>
      <c r="H975"/>
    </row>
    <row r="976" ht="25.5" customHeight="1">
      <c r="A976" s="2" t="str">
        <f>=HYPERLINK("https://www.youtube.com/@divyanshshrivastavaflutist/videos", "https://www.youtube.com/@divyanshshrivastavaflutist/videos")</f>
        <v>https://www.youtube.com/@divyanshshrivastavaflutist/videos</v>
      </c>
      <c r="B976" t="inlineStr">
        <is>
          <t>155 videos of playing flute</t>
        </is>
      </c>
      <c r="C976" t="inlineStr">
        <is>
          <t>playing (instruments) flute</t>
        </is>
      </c>
      <c r="D976"/>
      <c r="E976"/>
      <c r="F976"/>
      <c r="G976"/>
      <c r="H976"/>
    </row>
    <row r="977" ht="25.5" customHeight="1">
      <c r="A977" s="2" t="str">
        <f>=HYPERLINK("https://www.youtube.com/@flutesiva/videos", "https://www.youtube.com/@flutesiva/videos")</f>
        <v>https://www.youtube.com/@flutesiva/videos</v>
      </c>
      <c r="B977" t="inlineStr">
        <is>
          <t>202 videos of playing flute</t>
        </is>
      </c>
      <c r="C977" t="inlineStr">
        <is>
          <t>playing (instruments) flute</t>
        </is>
      </c>
      <c r="D977"/>
      <c r="E977"/>
      <c r="F977"/>
      <c r="G977"/>
      <c r="H977"/>
    </row>
    <row r="978" ht="25.5" customHeight="1">
      <c r="A978" s="2" t="str">
        <f>=HYPERLINK("https://www.youtube.com/@puremusicgl/videos", "https://www.youtube.com/@puremusicgl/videos")</f>
        <v>https://www.youtube.com/@puremusicgl/videos</v>
      </c>
      <c r="B978" t="inlineStr">
        <is>
          <t>87 videos playing mostly clarinet</t>
        </is>
      </c>
      <c r="C978" t="inlineStr">
        <is>
          <t>playing (instruments) clarinet</t>
        </is>
      </c>
      <c r="D978"/>
      <c r="E978"/>
      <c r="F978"/>
      <c r="G978"/>
      <c r="H978"/>
    </row>
    <row r="979" ht="25.5" customHeight="1">
      <c r="A979" s="2" t="str">
        <f>=HYPERLINK("https://www.youtube.com/@NYCHotDogStands", "https://www.youtube.com/@NYCHotDogStands")</f>
        <v>https://www.youtube.com/@NYCHotDogStands</v>
      </c>
      <c r="B979" t="inlineStr">
        <is>
          <t>551 Videos, hotdog channel nyc</t>
        </is>
      </c>
      <c r="C979" t="inlineStr">
        <is>
          <t>eating hot-dog</t>
        </is>
      </c>
      <c r="D979"/>
      <c r="E979"/>
      <c r="F979"/>
      <c r="G979"/>
      <c r="H979"/>
    </row>
    <row r="980" ht="25.5" customHeight="1">
      <c r="A980" s="2" t="str">
        <f>=HYPERLINK("https://www.youtube.com/@kafri_tv/videos", "https://www.youtube.com/@kafri_tv/videos")</f>
        <v>https://www.youtube.com/@kafri_tv/videos</v>
      </c>
      <c r="B980" t="inlineStr">
        <is>
          <t>137 videos, hula hopping</t>
        </is>
      </c>
      <c r="C980" t="inlineStr">
        <is>
          <t>hula hopping</t>
        </is>
      </c>
      <c r="D980"/>
      <c r="E980"/>
      <c r="F980"/>
      <c r="G980"/>
      <c r="H980"/>
    </row>
    <row r="981" ht="25.5" customHeight="1">
      <c r="A981" s="2" t="str">
        <f>=HYPERLINK("https://www.youtube.com/@SBMowing", "https://www.youtube.com/@SBMowing")</f>
        <v>https://www.youtube.com/@SBMowing</v>
      </c>
      <c r="B981" t="inlineStr">
        <is>
          <t>120 videos, mowing lawn</t>
        </is>
      </c>
      <c r="C981" t="inlineStr">
        <is>
          <t>mowing lawn, grass</t>
        </is>
      </c>
      <c r="D981"/>
      <c r="E981"/>
      <c r="F981"/>
      <c r="G981"/>
      <c r="H981"/>
    </row>
    <row r="982" ht="25.5" customHeight="1">
      <c r="A982" s="2" t="str">
        <f>=HYPERLINK("https://www.youtube.com/@PaulieB", "https://www.youtube.com/@PaulieB")</f>
        <v>https://www.youtube.com/@PaulieB</v>
      </c>
      <c r="B982" t="inlineStr">
        <is>
          <t>154 videos, walking on the street ( following a person)</t>
        </is>
      </c>
      <c r="C982" t="inlineStr">
        <is>
          <t>walking on the street</t>
        </is>
      </c>
      <c r="D982"/>
      <c r="E982"/>
      <c r="F982"/>
      <c r="G982"/>
      <c r="H982"/>
    </row>
    <row r="983" ht="25.5" customHeight="1">
      <c r="A983" s="2" t="str">
        <f>=HYPERLINK("https://www.youtube.com/@snapsbyfox/videos", "https://www.youtube.com/@snapsbyfox/videos")</f>
        <v>https://www.youtube.com/@snapsbyfox/videos</v>
      </c>
      <c r="B983" t="inlineStr">
        <is>
          <t>210 videos, street photography, taking photo</t>
        </is>
      </c>
      <c r="C983" t="inlineStr">
        <is>
          <t>taking photo</t>
        </is>
      </c>
      <c r="D983"/>
      <c r="E983"/>
      <c r="F983"/>
      <c r="G983"/>
      <c r="H983"/>
    </row>
    <row r="984" ht="25.5" customHeight="1">
      <c r="A984" s="2" t="str">
        <f>=HYPERLINK("https://www.youtube.com/@MoreBestEverFoodReviewShow/videos", "https://www.youtube.com/@MoreBestEverFoodReviewShow/videos")</f>
        <v>https://www.youtube.com/@MoreBestEverFoodReviewShow/videos</v>
      </c>
      <c r="B984" t="inlineStr">
        <is>
          <t>345 videos on eating various foods</t>
        </is>
      </c>
      <c r="C984" t="inlineStr">
        <is>
          <t>eating (food)</t>
        </is>
      </c>
      <c r="D984"/>
      <c r="E984"/>
      <c r="F984"/>
      <c r="G984"/>
      <c r="H984"/>
    </row>
    <row r="985" ht="25.5" customHeight="1">
      <c r="A985" s="2" t="str">
        <f>=HYPERLINK("https://www.youtube.com/@SoonFilms/videos", "https://www.youtube.com/@SoonFilms/videos")</f>
        <v>https://www.youtube.com/@SoonFilms/videos</v>
      </c>
      <c r="B985" t="inlineStr">
        <is>
          <t>1.1K videos of cooking various foods</t>
        </is>
      </c>
      <c r="C985" t="inlineStr">
        <is>
          <t>cooking (food)</t>
        </is>
      </c>
      <c r="D985"/>
      <c r="E985"/>
      <c r="F985"/>
      <c r="G985"/>
      <c r="H985"/>
    </row>
    <row r="986" ht="25.5" customHeight="1">
      <c r="A986" s="2" t="str">
        <f>=HYPERLINK("https://www.youtube.com/ErikTheElectric", "https://www.youtube.com/@ErikTheElectric/videos")</f>
        <v>https://www.youtube.com/@ErikTheElectric/videos</v>
      </c>
      <c r="B986" t="inlineStr">
        <is>
          <t>1K videos on eating various foods / challenges</t>
        </is>
      </c>
      <c r="C986" t="inlineStr">
        <is>
          <t>eating (food)</t>
        </is>
      </c>
      <c r="D986"/>
      <c r="E986"/>
      <c r="F986"/>
      <c r="G986"/>
      <c r="H986"/>
    </row>
    <row r="987" ht="25.5" customHeight="1">
      <c r="A987" s="2" t="str">
        <f>=HYPERLINK("https://www.youtube.com/@FoodyTrip/videos", "https://www.youtube.com/@FoodyTrip/videos")</f>
        <v>https://www.youtube.com/@FoodyTrip/videos</v>
      </c>
      <c r="B987" t="inlineStr">
        <is>
          <t>552 videos on cutting / cooking korean street food</t>
        </is>
      </c>
      <c r="C987" t="inlineStr">
        <is>
          <t>cutting (food) / eating (food)</t>
        </is>
      </c>
      <c r="D987"/>
      <c r="E987"/>
      <c r="F987"/>
      <c r="G987"/>
      <c r="H987"/>
    </row>
    <row r="988" ht="25.5" customHeight="1">
      <c r="A988" s="2" t="str">
        <f>=HYPERLINK("https://www.youtube.com/@fooddilex/videos", "https://www.youtube.com/@fooddilex/videos")</f>
        <v>https://www.youtube.com/@fooddilex/videos</v>
      </c>
      <c r="B988" t="inlineStr">
        <is>
          <t>397 videos on cutting / cooking korean street food</t>
        </is>
      </c>
      <c r="C988" t="inlineStr">
        <is>
          <t>cutting (food) / eating (food)</t>
        </is>
      </c>
      <c r="D988"/>
      <c r="E988"/>
      <c r="F988"/>
      <c r="G988"/>
      <c r="H988"/>
    </row>
    <row r="989" ht="25.5" customHeight="1">
      <c r="A989" s="2" t="str">
        <f>=HYPERLINK("https://www.youtube.com/@tastyinside/videos", "https://www.youtube.com/@tastyinside/videos")</f>
        <v>https://www.youtube.com/@tastyinside/videos</v>
      </c>
      <c r="B989" t="inlineStr">
        <is>
          <t>514 videos on food and coffee in Thailand</t>
        </is>
      </c>
      <c r="C989" t="inlineStr">
        <is>
          <t>cutting (food) / eating (food)</t>
        </is>
      </c>
      <c r="D989"/>
      <c r="E989"/>
      <c r="F989"/>
      <c r="G989"/>
      <c r="H989"/>
    </row>
    <row r="990" ht="25.5" customHeight="1">
      <c r="A990" s="2" t="str">
        <f>=HYPERLINK("https://www.youtube.com/@Fruitscutting1/videos", "https://www.youtube.com/@Fruitscutting1/videos")</f>
        <v>https://www.youtube.com/@Fruitscutting1/videos</v>
      </c>
      <c r="B990" t="inlineStr">
        <is>
          <t>262 videos on cutting various exotic fruits</t>
        </is>
      </c>
      <c r="C990" t="inlineStr">
        <is>
          <t>cutting (food)</t>
        </is>
      </c>
      <c r="D990"/>
      <c r="E990"/>
      <c r="F990"/>
      <c r="G990"/>
      <c r="H990"/>
    </row>
    <row r="991" ht="25.5" customHeight="1">
      <c r="A991" s="2" t="str">
        <f>=HYPERLINK("https://www.youtube.com/@DKGamesOfficial/videos", "https://www.youtube.com/@DKGamesOfficial/videos")</f>
        <v>https://www.youtube.com/@DKGamesOfficial/videos</v>
      </c>
      <c r="B991" t="inlineStr">
        <is>
          <t>757 video game videos</t>
        </is>
      </c>
      <c r="C991" t="inlineStr">
        <is>
          <t>gameplay</t>
        </is>
      </c>
      <c r="D991"/>
      <c r="E991"/>
      <c r="F991"/>
      <c r="G991"/>
      <c r="H991"/>
    </row>
    <row r="992" ht="25.5" customHeight="1">
      <c r="A992" s="2" t="str">
        <f>=HYPERLINK("https://www.youtube.com/@thediscgolfguy/videos", "https://www.youtube.com/@thediscgolfguy/videos")</f>
        <v>https://www.youtube.com/@thediscgolfguy/videos</v>
      </c>
      <c r="B992" t="inlineStr">
        <is>
          <t>1.4K videos on disc golfing</t>
        </is>
      </c>
      <c r="C992" t="inlineStr">
        <is>
          <t>disc golf, disc golfing</t>
        </is>
      </c>
      <c r="D992"/>
      <c r="E992"/>
      <c r="F992"/>
      <c r="G992"/>
      <c r="H992"/>
    </row>
    <row r="993" ht="25.5" customHeight="1">
      <c r="A993" s="2" t="str">
        <f>=HYPERLINK("https://www.youtube.com/@GoThrowDiscGolf/videos", "https://www.youtube.com/@GoThrowDiscGolf/videos")</f>
        <v>https://www.youtube.com/@GoThrowDiscGolf/videos</v>
      </c>
      <c r="B993" t="inlineStr">
        <is>
          <t>1.2K videos on disc golfing</t>
        </is>
      </c>
      <c r="C993" t="inlineStr">
        <is>
          <t>disc golf, disc golfing</t>
        </is>
      </c>
      <c r="D993"/>
      <c r="E993"/>
      <c r="F993"/>
      <c r="G993"/>
      <c r="H993"/>
    </row>
    <row r="994" ht="25.5" customHeight="1">
      <c r="A994" s="2" t="str">
        <f>=HYPERLINK("https://www.youtube.com/@DiscGolfProTour/videos", "https://www.youtube.com/@DiscGolfProTour/videos")</f>
        <v>https://www.youtube.com/@DiscGolfProTour/videos</v>
      </c>
      <c r="B994" t="inlineStr">
        <is>
          <t>2.1K videos on disc golfing</t>
        </is>
      </c>
      <c r="C994" t="inlineStr">
        <is>
          <t>disc golf, disc golfing</t>
        </is>
      </c>
      <c r="D994"/>
      <c r="E994"/>
      <c r="F994"/>
      <c r="G994"/>
      <c r="H994"/>
    </row>
    <row r="995" ht="25.5" customHeight="1">
      <c r="A995" s="2" t="str">
        <f>=HYPERLINK("https://www.youtube.com/@AnifG/videos", "https://www.youtube.com/@AnifG/videos")</f>
        <v>https://www.youtube.com/@AnifG/videos</v>
      </c>
      <c r="B995" t="inlineStr">
        <is>
          <t>102 4k videos making jewelry</t>
        </is>
      </c>
      <c r="C995" t="inlineStr">
        <is>
          <t>making jewelry, making_jewelry</t>
        </is>
      </c>
      <c r="D995"/>
      <c r="E995"/>
      <c r="F995"/>
      <c r="G995"/>
      <c r="H995"/>
    </row>
    <row r="996" ht="25.5" customHeight="1">
      <c r="A996" s="2" t="str">
        <f>=HYPERLINK("https://www.youtube.com/@TheArtOfMetalsmithing/videos", "https://www.youtube.com/@TheArtOfMetalsmithing/videos")</f>
        <v>https://www.youtube.com/@TheArtOfMetalsmithing/videos</v>
      </c>
      <c r="B996" t="inlineStr">
        <is>
          <t>252 videos making jewelry</t>
        </is>
      </c>
      <c r="C996" t="inlineStr">
        <is>
          <t>making jewelry</t>
        </is>
      </c>
      <c r="D996"/>
      <c r="E996"/>
      <c r="F996"/>
      <c r="G996"/>
      <c r="H996"/>
    </row>
    <row r="997" ht="25.5" customHeight="1">
      <c r="A997" s="2" t="str">
        <f>=HYPERLINK("https://www.youtube.com/@GoldSmithJack/videos", "https://www.youtube.com/@GoldSmithJack/videos")</f>
        <v>https://www.youtube.com/@GoldSmithJack/videos</v>
      </c>
      <c r="B997" t="inlineStr">
        <is>
          <t>170 videos making jewelry</t>
        </is>
      </c>
      <c r="C997" t="inlineStr">
        <is>
          <t>making jewelry</t>
        </is>
      </c>
      <c r="D997"/>
      <c r="E997"/>
      <c r="F997"/>
      <c r="G997"/>
      <c r="H997"/>
    </row>
    <row r="998" ht="25.5" customHeight="1">
      <c r="A998" s="2" t="str">
        <f>=HYPERLINK("https://www.youtube.com/@Wood_Mood/videos", "https://www.youtube.com/@Wood_Mood/videos")</f>
        <v>https://www.youtube.com/@Wood_Mood/videos</v>
      </c>
      <c r="B998" t="inlineStr">
        <is>
          <t>2.7k diy videos</t>
        </is>
      </c>
      <c r="C998" t="inlineStr">
        <is>
          <t>making jewelry</t>
        </is>
      </c>
      <c r="D998"/>
      <c r="E998"/>
      <c r="F998"/>
      <c r="G998"/>
      <c r="H998"/>
    </row>
    <row r="999" ht="25.5" customHeight="1">
      <c r="A999" s="2" t="str">
        <f>=HYPERLINK("https://www.youtube.com/@handyresources3975", "https://www.youtube.com/@handyresources3975")</f>
        <v>https://www.youtube.com/@handyresources3975</v>
      </c>
      <c r="B999" t="inlineStr">
        <is>
          <t>7 videos</t>
        </is>
      </c>
      <c r="C999" t="inlineStr">
        <is>
          <t>clapping</t>
        </is>
      </c>
      <c r="D999"/>
      <c r="E999"/>
      <c r="F999"/>
      <c r="G999"/>
      <c r="H999"/>
    </row>
    <row r="1000" ht="25.5" customHeight="1">
      <c r="A1000" s="2" t="str">
        <f>=HYPERLINK("https://www.youtube.com/@shortclips982", "https://www.youtube.com/@shortclips982")</f>
        <v>https://www.youtube.com/@shortclips982</v>
      </c>
      <c r="B1000" t="inlineStr">
        <is>
          <t>195 videos</t>
        </is>
      </c>
      <c r="C1000" t="inlineStr">
        <is>
          <t>clapping</t>
        </is>
      </c>
      <c r="D1000"/>
      <c r="E1000"/>
      <c r="F1000"/>
      <c r="G1000"/>
      <c r="H1000"/>
    </row>
    <row r="1001" ht="25.5" customHeight="1">
      <c r="A1001" s="2" t="str">
        <f>=HYPERLINK("https://www.youtube.com/@killgriffinnow", "https://www.youtube.com/@killgriffinnow")</f>
        <v>https://www.youtube.com/@killgriffinnow</v>
      </c>
      <c r="B1001" t="inlineStr">
        <is>
          <t>107 videos</t>
        </is>
      </c>
      <c r="C1001" t="inlineStr">
        <is>
          <t>clapping</t>
        </is>
      </c>
      <c r="D1001"/>
      <c r="E1001"/>
      <c r="F1001"/>
      <c r="G1001"/>
      <c r="H1001"/>
    </row>
    <row r="1002" ht="25.5" customHeight="1">
      <c r="A1002" s="2" t="str">
        <f>=HYPERLINK("https://www.youtube.com/@crossfit", "https://www.youtube.com/@crossfit")</f>
        <v>https://www.youtube.com/@crossfit</v>
      </c>
      <c r="B1002" t="inlineStr">
        <is>
          <t>7K videos</t>
        </is>
      </c>
      <c r="C1002" t="inlineStr">
        <is>
          <t>clean and jerk, crossfit</t>
        </is>
      </c>
      <c r="D1002"/>
      <c r="E1002"/>
      <c r="F1002"/>
      <c r="G1002"/>
      <c r="H1002"/>
    </row>
    <row r="1003" ht="25.5" customHeight="1">
      <c r="A1003" s="2" t="str">
        <f>=HYPERLINK("https://www.youtube.com/@Insider", "https://www.youtube.com/@Insider")</f>
        <v>https://www.youtube.com/@Insider</v>
      </c>
      <c r="B1003" t="inlineStr">
        <is>
          <t>7.8K videos</t>
        </is>
      </c>
      <c r="C1003" t="inlineStr">
        <is>
          <t>cleaning gutters</t>
        </is>
      </c>
      <c r="D1003"/>
      <c r="E1003"/>
      <c r="F1003"/>
      <c r="G1003"/>
      <c r="H1003"/>
    </row>
    <row r="1004" ht="25.5" customHeight="1">
      <c r="A1004" s="2" t="str">
        <f>=HYPERLINK("https://www.youtube.com/@allcleanpowerwash5712", "https://www.youtube.com/@allcleanpowerwash5712")</f>
        <v>https://www.youtube.com/@allcleanpowerwash5712</v>
      </c>
      <c r="B1004" t="inlineStr">
        <is>
          <t>72 videos</t>
        </is>
      </c>
      <c r="C1004" t="inlineStr">
        <is>
          <t>cleaning gutters</t>
        </is>
      </c>
      <c r="D1004"/>
      <c r="E1004"/>
      <c r="F1004"/>
      <c r="G1004"/>
      <c r="H1004"/>
    </row>
    <row r="1005" ht="25.5" customHeight="1">
      <c r="A1005" s="2" t="str">
        <f>=HYPERLINK("https://www.youtube.com/@PartridgeExteriorCleaning", "https://www.youtube.com/@PartridgeExteriorCleaning")</f>
        <v>https://www.youtube.com/@PartridgeExteriorCleaning</v>
      </c>
      <c r="B1005" t="inlineStr">
        <is>
          <t>289 videos</t>
        </is>
      </c>
      <c r="C1005" t="inlineStr">
        <is>
          <t>cleaning gutters</t>
        </is>
      </c>
      <c r="D1005"/>
      <c r="E1005"/>
      <c r="F1005"/>
      <c r="G1005"/>
      <c r="H1005"/>
    </row>
    <row r="1006" ht="25.5" customHeight="1">
      <c r="A1006" s="2" t="str">
        <f>=HYPERLINK("https://www.youtube.com/@lowes", "https://www.youtube.com/@lowes")</f>
        <v>https://www.youtube.com/@lowes</v>
      </c>
      <c r="B1006" t="inlineStr">
        <is>
          <t>1.2k videos</t>
        </is>
      </c>
      <c r="C1006" t="inlineStr">
        <is>
          <t>cleaning gutters</t>
        </is>
      </c>
      <c r="D1006"/>
      <c r="E1006"/>
      <c r="F1006"/>
      <c r="G1006"/>
      <c r="H1006"/>
    </row>
    <row r="1007" ht="25.5" customHeight="1">
      <c r="A1007" s="2" t="str">
        <f>=HYPERLINK("https://www.youtube.com/@XSProgression", "https://www.youtube.com/@XSProgression")</f>
        <v>https://www.youtube.com/@XSProgression</v>
      </c>
      <c r="B1007" t="inlineStr">
        <is>
          <t>289 videos</t>
        </is>
      </c>
      <c r="C1007" t="inlineStr">
        <is>
          <t>climbing a rope</t>
        </is>
      </c>
      <c r="D1007"/>
      <c r="E1007"/>
      <c r="F1007"/>
      <c r="G1007"/>
      <c r="H1007"/>
    </row>
    <row r="1008" ht="25.5" customHeight="1">
      <c r="A1008" s="2" t="str">
        <f>=HYPERLINK("https://www.youtube.com/@rei", "https://www.youtube.com/@rei")</f>
        <v>https://www.youtube.com/@rei</v>
      </c>
      <c r="B1008" t="inlineStr">
        <is>
          <t>1k videos</t>
        </is>
      </c>
      <c r="C1008" t="inlineStr">
        <is>
          <t>climbing a rope</t>
        </is>
      </c>
      <c r="D1008"/>
      <c r="E1008"/>
      <c r="F1008"/>
      <c r="G1008"/>
      <c r="H1008"/>
    </row>
    <row r="1009" ht="25.5" customHeight="1">
      <c r="A1009" s="2" t="str">
        <f>=HYPERLINK("https://www.youtube.com/@kumakumafilms", "https://www.youtube.com/@kumakumafilms")</f>
        <v>https://www.youtube.com/@kumakumafilms</v>
      </c>
      <c r="B1009" t="inlineStr">
        <is>
          <t>263 videos</t>
        </is>
      </c>
      <c r="C1009" t="inlineStr">
        <is>
          <t>contact juggling</t>
        </is>
      </c>
      <c r="D1009"/>
      <c r="E1009"/>
      <c r="F1009"/>
      <c r="G1009"/>
      <c r="H1009"/>
    </row>
    <row r="1010" ht="25.5" customHeight="1">
      <c r="A1010" s="2" t="str">
        <f>=HYPERLINK("https://www.youtube.com/@ModernJuggling", "https://www.youtube.com/@ModernJuggling")</f>
        <v>https://www.youtube.com/@ModernJuggling</v>
      </c>
      <c r="B1010" t="inlineStr">
        <is>
          <t>143 videos</t>
        </is>
      </c>
      <c r="C1010" t="inlineStr">
        <is>
          <t>fire juggling</t>
        </is>
      </c>
      <c r="D1010" t="inlineStr">
        <is>
          <t>language</t>
        </is>
      </c>
      <c r="E1010"/>
      <c r="F1010"/>
      <c r="G1010"/>
      <c r="H1010"/>
    </row>
    <row r="1011" ht="25.5" customHeight="1">
      <c r="A1011" s="2" t="str">
        <f>=HYPERLINK("https://www.youtube.com/@MasterChefOnFOX", "https://www.youtube.com/@MasterChefOnFOX")</f>
        <v>https://www.youtube.com/@MasterChefOnFOX</v>
      </c>
      <c r="B1011" t="inlineStr">
        <is>
          <t>1.7K videos</t>
        </is>
      </c>
      <c r="C1011" t="inlineStr">
        <is>
          <t>cooking chicken</t>
        </is>
      </c>
      <c r="D1011" t="inlineStr">
        <is>
          <t>Spanish</t>
        </is>
      </c>
      <c r="E1011"/>
      <c r="F1011"/>
      <c r="G1011"/>
      <c r="H1011"/>
    </row>
    <row r="1012" ht="25.5" customHeight="1">
      <c r="A1012" s="2" t="str">
        <f>=HYPERLINK("https://www.youtube.com/@VillageCookingChannel", "https://www.youtube.com/@VillageCookingChannel")</f>
        <v>https://www.youtube.com/@VillageCookingChannel</v>
      </c>
      <c r="B1012" t="inlineStr">
        <is>
          <t>228 videos</t>
        </is>
      </c>
      <c r="C1012" t="inlineStr">
        <is>
          <t>cooking chicken</t>
        </is>
      </c>
      <c r="D1012" t="inlineStr">
        <is>
          <t>Chinese</t>
        </is>
      </c>
      <c r="E1012"/>
      <c r="F1012"/>
      <c r="G1012"/>
      <c r="H1012"/>
    </row>
    <row r="1013" ht="25.5" customHeight="1">
      <c r="A1013" s="2" t="str">
        <f>=HYPERLINK("https://www.youtube.com/@BayashiTV_", "https://www.youtube.com/@BayashiTV_")</f>
        <v>https://www.youtube.com/@BayashiTV_</v>
      </c>
      <c r="B1013" t="inlineStr">
        <is>
          <t>1.2k videos</t>
        </is>
      </c>
      <c r="C1013" t="inlineStr">
        <is>
          <t>cooking chicken</t>
        </is>
      </c>
      <c r="D1013" t="inlineStr">
        <is>
          <t>Korean</t>
        </is>
      </c>
      <c r="E1013"/>
      <c r="F1013"/>
      <c r="G1013"/>
      <c r="H1013"/>
    </row>
    <row r="1014" ht="25.5" customHeight="1">
      <c r="A1014" s="2" t="str">
        <f>=HYPERLINK("https://www.youtube.com/@thatdudecancook", "https://www.youtube.com/@thatdudecancook")</f>
        <v>https://www.youtube.com/@thatdudecancook</v>
      </c>
      <c r="B1014" t="inlineStr">
        <is>
          <t>587 videos</t>
        </is>
      </c>
      <c r="C1014" t="inlineStr">
        <is>
          <t>cooking chicken</t>
        </is>
      </c>
      <c r="D1014" t="inlineStr">
        <is>
          <t>Hindi</t>
        </is>
      </c>
      <c r="E1014"/>
      <c r="F1014"/>
      <c r="G1014"/>
      <c r="H1014"/>
    </row>
    <row r="1015" ht="25.5" customHeight="1">
      <c r="A1015" s="2" t="str">
        <f>=HYPERLINK("https://www.youtube.com/@DirtRoadDancing", "https://www.youtube.com/@DirtRoadDancing")</f>
        <v>https://www.youtube.com/@DirtRoadDancing</v>
      </c>
      <c r="B1015" t="inlineStr">
        <is>
          <t>238 videos</t>
        </is>
      </c>
      <c r="C1015" t="inlineStr">
        <is>
          <t>country line dancing</t>
        </is>
      </c>
      <c r="D1015" t="inlineStr">
        <is>
          <t>Telugu</t>
        </is>
      </c>
      <c r="E1015"/>
      <c r="F1015"/>
      <c r="G1015"/>
      <c r="H1015"/>
    </row>
    <row r="1016" ht="25.5" customHeight="1">
      <c r="A1016" s="2" t="str">
        <f>=HYPERLINK("https://www.youtube.com/@FOXTV", "https://www.youtube.com/@FOXTV")</f>
        <v>https://www.youtube.com/@FOXTV</v>
      </c>
      <c r="B1016" t="inlineStr">
        <is>
          <t>7.1k videos</t>
        </is>
      </c>
      <c r="C1016" t="inlineStr">
        <is>
          <t>country line dancing</t>
        </is>
      </c>
      <c r="D1016" t="inlineStr">
        <is>
          <t>Greek</t>
        </is>
      </c>
      <c r="E1016"/>
      <c r="F1016"/>
      <c r="G1016"/>
      <c r="H1016"/>
    </row>
    <row r="1017" ht="25.5" customHeight="1">
      <c r="A1017" s="2" t="str">
        <f>=HYPERLINK("https://www.youtube.com/@OanaLebedov", "https://www.youtube.com/@OanaLebedov")</f>
        <v>https://www.youtube.com/@OanaLebedov</v>
      </c>
      <c r="B1017" t="inlineStr">
        <is>
          <t>482 videos</t>
        </is>
      </c>
      <c r="C1017" t="inlineStr">
        <is>
          <t>country line dancing</t>
        </is>
      </c>
      <c r="D1017" t="inlineStr">
        <is>
          <t>Portuguese</t>
        </is>
      </c>
      <c r="E1017"/>
      <c r="F1017"/>
      <c r="G1017"/>
      <c r="H1017"/>
    </row>
    <row r="1018" ht="25.5" customHeight="1">
      <c r="A1018" s="2" t="str">
        <f>=HYPERLINK("https://www.youtube.com/@DrJosephCipriano", "https://www.youtube.com/@DrJosephCipriano")</f>
        <v>https://www.youtube.com/@DrJosephCipriano</v>
      </c>
      <c r="B1018" t="inlineStr">
        <is>
          <t>1.2k videos</t>
        </is>
      </c>
      <c r="C1018" t="inlineStr">
        <is>
          <t>cracking neck</t>
        </is>
      </c>
      <c r="D1018" t="inlineStr">
        <is>
          <t>Swedish</t>
        </is>
      </c>
      <c r="E1018"/>
      <c r="F1018"/>
      <c r="G1018"/>
      <c r="H1018"/>
    </row>
    <row r="1019" ht="25.5" customHeight="1">
      <c r="A1019" s="2" t="str">
        <f>=HYPERLINK("https://www.youtube.com/@NoAnnoyingCommentary/videos", "https://www.youtube.com/@NoAnnoyingCommentary/videos")</f>
        <v>https://www.youtube.com/@NoAnnoyingCommentary/videos</v>
      </c>
      <c r="B1019" t="inlineStr">
        <is>
          <t>1.9k 4k gameplay videos</t>
        </is>
      </c>
      <c r="C1019" t="inlineStr">
        <is>
          <t>gameplay</t>
        </is>
      </c>
      <c r="D1019" t="inlineStr">
        <is>
          <t>Norwegian</t>
        </is>
      </c>
      <c r="E1019"/>
      <c r="F1019"/>
      <c r="G1019"/>
      <c r="H1019"/>
    </row>
    <row r="1020" ht="25.5" customHeight="1">
      <c r="A1020" s="2" t="str">
        <f>=HYPERLINK("https://www.youtube.com/@DayDreamGamingTV", "https://www.youtube.com/@DayDreamGamingTV")</f>
        <v>https://www.youtube.com/@DayDreamGamingTV</v>
      </c>
      <c r="B1020" t="inlineStr">
        <is>
          <t>454 4k ambient gameplay walkthroughs</t>
        </is>
      </c>
      <c r="C1020" t="inlineStr">
        <is>
          <t>gameplay</t>
        </is>
      </c>
      <c r="D1020" t="inlineStr">
        <is>
          <t>German</t>
        </is>
      </c>
      <c r="E1020"/>
      <c r="F1020"/>
      <c r="G1020"/>
      <c r="H1020"/>
    </row>
    <row r="1021" ht="25.5" customHeight="1">
      <c r="A1021" s="2" t="str">
        <f>=HYPERLINK("https://www.youtube.com/@Simply_Hiking/videos", "https://www.youtube.com/@Simply_Hiking/videos")</f>
        <v>https://www.youtube.com/@Simply_Hiking/videos</v>
      </c>
      <c r="B1021" t="inlineStr">
        <is>
          <t>190 4k videos hiking</t>
        </is>
      </c>
      <c r="C1021" t="inlineStr">
        <is>
          <t>walkthrough</t>
        </is>
      </c>
      <c r="D1021" t="inlineStr">
        <is>
          <t>French</t>
        </is>
      </c>
      <c r="E1021"/>
      <c r="F1021"/>
      <c r="G1021"/>
      <c r="H1021"/>
    </row>
    <row r="1022" ht="25.5" customHeight="1">
      <c r="A1022" s="2" t="str">
        <f>=HYPERLINK("https://www.youtube.com/@WaxFraud", "https://www.youtube.com/@WaxFraud")</f>
        <v>https://www.youtube.com/@WaxFraud</v>
      </c>
      <c r="B1022" t="inlineStr">
        <is>
          <t>535 videos</t>
        </is>
      </c>
      <c r="C1022" t="inlineStr">
        <is>
          <t>gameplay / walkthrough</t>
        </is>
      </c>
      <c r="D1022"/>
      <c r="E1022"/>
      <c r="F1022"/>
      <c r="G1022"/>
      <c r="H1022"/>
    </row>
    <row r="1023" ht="25.5" customHeight="1">
      <c r="A1023" s="2" t="str">
        <f>=HYPERLINK("https://www.youtube.com/@lovelybaby2552", "https://www.youtube.com/@lovelybaby2552")</f>
        <v>https://www.youtube.com/@lovelybaby2552</v>
      </c>
      <c r="B1023" t="inlineStr">
        <is>
          <t>554 videos</t>
        </is>
      </c>
      <c r="C1023" t="inlineStr">
        <is>
          <t>crawling baby</t>
        </is>
      </c>
      <c r="D1023" t="inlineStr">
        <is>
          <t>Iranian</t>
        </is>
      </c>
      <c r="E1023"/>
      <c r="F1023"/>
      <c r="G1023"/>
      <c r="H1023"/>
    </row>
    <row r="1024" ht="25.5" customHeight="1">
      <c r="A1024" s="2" t="str">
        <f>=HYPERLINK("https://www.youtube.com/@NZMountainSafetyCouncil", "https://www.youtube.com/@NZMountainSafetyCouncil")</f>
        <v>https://www.youtube.com/@NZMountainSafetyCouncil</v>
      </c>
      <c r="B1024" t="inlineStr">
        <is>
          <t>120 videos</t>
        </is>
      </c>
      <c r="C1024" t="inlineStr">
        <is>
          <t>crossing river</t>
        </is>
      </c>
      <c r="D1024" t="inlineStr">
        <is>
          <t>Polish</t>
        </is>
      </c>
      <c r="E1024"/>
      <c r="F1024"/>
      <c r="G1024"/>
      <c r="H1024"/>
    </row>
    <row r="1025" ht="25.5" customHeight="1">
      <c r="A1025" s="2" t="str">
        <f>=HYPERLINK("https://www.youtube.com/@lovenature", "https://www.youtube.com/@lovenature")</f>
        <v>https://www.youtube.com/@lovenature</v>
      </c>
      <c r="B1025" t="inlineStr">
        <is>
          <t>1.1k videos</t>
        </is>
      </c>
      <c r="C1025" t="inlineStr">
        <is>
          <t>crossing river</t>
        </is>
      </c>
      <c r="D1025" t="inlineStr">
        <is>
          <t>Danish</t>
        </is>
      </c>
      <c r="E1025"/>
      <c r="F1025"/>
      <c r="G1025"/>
      <c r="H1025"/>
    </row>
    <row r="1026" ht="25.5" customHeight="1">
      <c r="A1026" s="2" t="str">
        <f>=HYPERLINK("https://www.youtube.com/@cut", "https://www.youtube.com/@cut")</f>
        <v>https://www.youtube.com/@cut</v>
      </c>
      <c r="B1026" t="inlineStr">
        <is>
          <t>2.2k videos</t>
        </is>
      </c>
      <c r="C1026" t="inlineStr">
        <is>
          <t>crying</t>
        </is>
      </c>
      <c r="D1026" t="inlineStr">
        <is>
          <t>Russian</t>
        </is>
      </c>
      <c r="E1026"/>
      <c r="F1026"/>
      <c r="G1026"/>
      <c r="H1026"/>
    </row>
    <row r="1027" ht="25.5" customHeight="1">
      <c r="A1027" s="2" t="str">
        <f>=HYPERLINK("https://www.youtube.com/@stockfootagebyfearlessmedi2327", "https://www.youtube.com/@stockfootagebyfearlessmedi2327")</f>
        <v>https://www.youtube.com/@stockfootagebyfearlessmedi2327</v>
      </c>
      <c r="B1027" t="inlineStr">
        <is>
          <t>853 videos</t>
        </is>
      </c>
      <c r="C1027" t="inlineStr">
        <is>
          <t>crying, hugging, looking in mirror, looking at laptop</t>
        </is>
      </c>
      <c r="D1027" t="inlineStr">
        <is>
          <t>Ukrainian</t>
        </is>
      </c>
      <c r="E1027"/>
      <c r="F1027"/>
      <c r="G1027"/>
      <c r="H1027"/>
    </row>
    <row r="1028" ht="25.5" customHeight="1">
      <c r="A1028" s="2" t="str">
        <f>=HYPERLINK("https://www.youtube.com/@healthyfeetpodiatry", "https://www.youtube.com/@healthyfeetpodiatry")</f>
        <v>https://www.youtube.com/@healthyfeetpodiatry</v>
      </c>
      <c r="B1028" t="inlineStr">
        <is>
          <t>638 videos</t>
        </is>
      </c>
      <c r="C1028" t="inlineStr">
        <is>
          <t>cutting nails</t>
        </is>
      </c>
      <c r="D1028"/>
      <c r="E1028"/>
      <c r="F1028"/>
      <c r="G1028"/>
      <c r="H1028"/>
    </row>
    <row r="1029" ht="25.5" customHeight="1">
      <c r="A1029" s="2" t="str">
        <f>=HYPERLINK("https://www.youtube.com/@CBC", "https://www.youtube.com/@CBC")</f>
        <v>https://www.youtube.com/@CBC</v>
      </c>
      <c r="B1029" t="inlineStr">
        <is>
          <t>6.3K videos</t>
        </is>
      </c>
      <c r="C1029" t="inlineStr">
        <is>
          <t>dancing charleston</t>
        </is>
      </c>
      <c r="D1029"/>
      <c r="E1029"/>
      <c r="F1029"/>
      <c r="G1029"/>
      <c r="H1029"/>
    </row>
    <row r="1030" ht="25.5" customHeight="1">
      <c r="A1030" s="2" t="str">
        <f>=HYPERLINK("https://www.youtube.com/@BBC", "https://www.youtube.com/@BBC")</f>
        <v>https://www.youtube.com/@BBC</v>
      </c>
      <c r="B1030" t="inlineStr">
        <is>
          <t>18K videos</t>
        </is>
      </c>
      <c r="C1030" t="inlineStr">
        <is>
          <t>dancing charleston</t>
        </is>
      </c>
      <c r="D1030"/>
      <c r="E1030"/>
      <c r="F1030"/>
      <c r="G1030"/>
      <c r="H1030"/>
    </row>
    <row r="1031" ht="25.5" customHeight="1">
      <c r="A1031" s="2" t="str">
        <f>=HYPERLINK("https://www.youtube.com/@JazzyFeet", "https://www.youtube.com/@JazzyFeet")</f>
        <v>https://www.youtube.com/@JazzyFeet</v>
      </c>
      <c r="B1031" t="inlineStr">
        <is>
          <t>10 videos</t>
        </is>
      </c>
      <c r="C1031" t="inlineStr">
        <is>
          <t>dancing charleston</t>
        </is>
      </c>
      <c r="D1031"/>
      <c r="E1031"/>
      <c r="F1031"/>
      <c r="G1031"/>
      <c r="H1031"/>
    </row>
    <row r="1032" ht="25.5" customHeight="1">
      <c r="A1032" s="2" t="str">
        <f>=HYPERLINK("https://www.youtube.com/@DoeReiMi", "https://www.youtube.com/@DoeReiMi")</f>
        <v>https://www.youtube.com/@DoeReiMi</v>
      </c>
      <c r="B1032" t="inlineStr">
        <is>
          <t>29 videos</t>
        </is>
      </c>
      <c r="C1032" t="inlineStr">
        <is>
          <t>dancing charleston</t>
        </is>
      </c>
      <c r="D1032"/>
      <c r="E1032"/>
      <c r="F1032"/>
      <c r="G1032"/>
      <c r="H1032"/>
    </row>
    <row r="1033" ht="25.5" customHeight="1">
      <c r="A1033" s="2" t="str">
        <f>=HYPERLINK("https://www.youtube.com/@RockThatSwing", "https://www.youtube.com/@RockThatSwing")</f>
        <v>https://www.youtube.com/@RockThatSwing</v>
      </c>
      <c r="B1033" t="inlineStr">
        <is>
          <t>776 videos</t>
        </is>
      </c>
      <c r="C1033" t="inlineStr">
        <is>
          <t>dancing charleston</t>
        </is>
      </c>
      <c r="D1033"/>
      <c r="E1033"/>
      <c r="F1033"/>
      <c r="G1033"/>
      <c r="H1033"/>
    </row>
    <row r="1034" ht="25.5" customHeight="1">
      <c r="A1034" s="2" t="str">
        <f>=HYPERLINK("https://www.youtube.com/@childrensmuseum", "https://www.youtube.com/@childrensmuseum")</f>
        <v>https://www.youtube.com/@childrensmuseum</v>
      </c>
      <c r="B1034" t="inlineStr">
        <is>
          <t>1k videos</t>
        </is>
      </c>
      <c r="C1034" t="inlineStr">
        <is>
          <t>dancing charleston</t>
        </is>
      </c>
      <c r="D1034"/>
      <c r="E1034"/>
      <c r="F1034"/>
      <c r="G1034"/>
      <c r="H1034"/>
    </row>
    <row r="1035" ht="25.5" customHeight="1">
      <c r="A1035" s="2" t="str">
        <f>=HYPERLINK("https://www.youtube.com/@TaylorTries", "https://www.youtube.com/@TaylorTries")</f>
        <v>https://www.youtube.com/@TaylorTries</v>
      </c>
      <c r="B1035" t="inlineStr">
        <is>
          <t>279 videos</t>
        </is>
      </c>
      <c r="C1035" t="inlineStr">
        <is>
          <t>dancing charleston</t>
        </is>
      </c>
      <c r="D1035"/>
      <c r="E1035"/>
      <c r="F1035"/>
      <c r="G1035"/>
      <c r="H1035"/>
    </row>
    <row r="1036" ht="25.5" customHeight="1">
      <c r="A1036" s="2" t="str">
        <f>=HYPERLINK("https://www.youtube.com/@secretsofsolo", "https://www.youtube.com/@secretsofsolo")</f>
        <v>https://www.youtube.com/@secretsofsolo</v>
      </c>
      <c r="B1036" t="inlineStr">
        <is>
          <t>55 videos</t>
        </is>
      </c>
      <c r="C1036" t="inlineStr">
        <is>
          <t>dancing charleston, swing dancing</t>
        </is>
      </c>
      <c r="D1036"/>
      <c r="E1036"/>
      <c r="F1036"/>
      <c r="G1036"/>
      <c r="H1036"/>
    </row>
    <row r="1037" ht="25.5" customHeight="1">
      <c r="A1037" s="2" t="str">
        <f>=HYPERLINK("https://www.youtube.com/channel/UCrDkAvwZum-UTjHmzDI2iIw", "https://www.youtube.com/@officialpsy/videos")</f>
        <v>https://www.youtube.com/@officialpsy/videos</v>
      </c>
      <c r="B1037" t="inlineStr">
        <is>
          <t>131 videos</t>
        </is>
      </c>
      <c r="C1037" t="inlineStr">
        <is>
          <t>dancing gangnam style</t>
        </is>
      </c>
      <c r="D1037"/>
      <c r="E1037"/>
      <c r="F1037"/>
      <c r="G1037"/>
      <c r="H1037"/>
    </row>
    <row r="1038" ht="25.5" customHeight="1">
      <c r="A1038" s="2" t="str">
        <f>=HYPERLINK("https://www.youtube.com/@TipsyBartender", "https://www.youtube.com/@TipsyBartender")</f>
        <v>https://www.youtube.com/@TipsyBartender</v>
      </c>
      <c r="B1038" t="inlineStr">
        <is>
          <t>2.9k videos</t>
        </is>
      </c>
      <c r="C1038" t="inlineStr">
        <is>
          <t>drinking shots</t>
        </is>
      </c>
      <c r="D1038"/>
      <c r="E1038"/>
      <c r="F1038"/>
      <c r="G1038"/>
      <c r="H1038"/>
    </row>
    <row r="1039" ht="25.5" customHeight="1">
      <c r="A1039" s="2" t="str">
        <f>=HYPERLINK("https://www.youtube.com/@dadacafe__", "https://www.youtube.com/@dadacafe__")</f>
        <v>https://www.youtube.com/@dadacafe__</v>
      </c>
      <c r="B1039" t="inlineStr">
        <is>
          <t>146 videos</t>
        </is>
      </c>
      <c r="C1039" t="inlineStr">
        <is>
          <t>drinking shots</t>
        </is>
      </c>
      <c r="D1039"/>
      <c r="E1039"/>
      <c r="F1039"/>
      <c r="G1039"/>
      <c r="H1039"/>
    </row>
    <row r="1040" ht="25.5" customHeight="1">
      <c r="A1040" s="2" t="str">
        <f>=HYPERLINK("https://www.youtube.com/@StevetheBartender_", "https://www.youtube.com/@StevetheBartender_")</f>
        <v>https://www.youtube.com/@StevetheBartender_</v>
      </c>
      <c r="B1040" t="inlineStr">
        <is>
          <t>672 videos</t>
        </is>
      </c>
      <c r="C1040" t="inlineStr">
        <is>
          <t>drinking shots</t>
        </is>
      </c>
      <c r="D1040"/>
      <c r="E1040"/>
      <c r="F1040"/>
      <c r="G1040"/>
      <c r="H1040"/>
    </row>
    <row r="1041" ht="25.5" customHeight="1">
      <c r="A1041" s="2" t="str">
        <f>=HYPERLINK("https://www.youtube.com/@nicksseasonaldecor", "https://www.youtube.com/@nicksseasonaldecor")</f>
        <v>https://www.youtube.com/@nicksseasonaldecor</v>
      </c>
      <c r="B1041" t="inlineStr">
        <is>
          <t>462 videos</t>
        </is>
      </c>
      <c r="C1041" t="inlineStr">
        <is>
          <t>decorating the christmas tree</t>
        </is>
      </c>
      <c r="D1041"/>
      <c r="E1041"/>
      <c r="F1041"/>
      <c r="G1041"/>
      <c r="H1041"/>
    </row>
    <row r="1042" ht="25.5" customHeight="1">
      <c r="A1042" s="2" t="str">
        <f>=HYPERLINK("https://www.youtube.com/@PeppaPigOfficial", "https://www.youtube.com/@PeppaPigOfficial")</f>
        <v>https://www.youtube.com/@PeppaPigOfficial</v>
      </c>
      <c r="B1042" t="inlineStr">
        <is>
          <t>5.6k videos</t>
        </is>
      </c>
      <c r="C1042" t="inlineStr">
        <is>
          <t>decorating the christmas tree</t>
        </is>
      </c>
      <c r="D1042"/>
      <c r="E1042"/>
      <c r="F1042"/>
      <c r="G1042"/>
      <c r="H1042"/>
    </row>
    <row r="1043" ht="25.5" customHeight="1">
      <c r="A1043" s="2" t="str">
        <f>=HYPERLINK("https://www.youtube.com/@StudioMcGee", "https://www.youtube.com/@StudioMcGee")</f>
        <v>https://www.youtube.com/@StudioMcGee</v>
      </c>
      <c r="B1043" t="inlineStr">
        <is>
          <t>511 videos</t>
        </is>
      </c>
      <c r="C1043" t="inlineStr">
        <is>
          <t>decorating the christmas tree, home decorating, studio, interior design</t>
        </is>
      </c>
      <c r="D1043"/>
      <c r="E1043"/>
      <c r="F1043"/>
      <c r="G1043"/>
      <c r="H1043"/>
    </row>
    <row r="1044" ht="25.5" customHeight="1">
      <c r="A1044" s="2" t="str">
        <f>=HYPERLINK("https://www.youtube.com/@MashaBearEN", "https://www.youtube.com/@MashaBearEN")</f>
        <v>https://www.youtube.com/@MashaBearEN</v>
      </c>
      <c r="B1044" t="inlineStr">
        <is>
          <t>1.4k videos</t>
        </is>
      </c>
      <c r="C1044" t="inlineStr">
        <is>
          <t>decorating the christmas tree</t>
        </is>
      </c>
      <c r="D1044"/>
      <c r="E1044"/>
      <c r="F1044"/>
      <c r="G1044"/>
      <c r="H1044"/>
    </row>
    <row r="1045" ht="25.5" customHeight="1">
      <c r="A1045" s="2" t="str">
        <f>=HYPERLINK("https://www.youtube.com/@TBS", "https://www.youtube.com/@TBS")</f>
        <v>https://www.youtube.com/@TBS</v>
      </c>
      <c r="B1045" t="inlineStr">
        <is>
          <t>4.5k videos</t>
        </is>
      </c>
      <c r="C1045" t="inlineStr">
        <is>
          <t>doing laundry</t>
        </is>
      </c>
      <c r="D1045"/>
      <c r="E1045"/>
      <c r="F1045"/>
      <c r="G1045"/>
      <c r="H1045"/>
    </row>
    <row r="1046" ht="25.5" customHeight="1">
      <c r="A1046" s="2" t="str">
        <f>=HYPERLINK("https://www.youtube.com/@kristyu", "https://www.youtube.com/@Peacockjr")</f>
        <v>https://www.youtube.com/@Peacockjr</v>
      </c>
      <c r="B1046" t="inlineStr">
        <is>
          <t>1k videos</t>
        </is>
      </c>
      <c r="C1046" t="inlineStr">
        <is>
          <t>doing laundry</t>
        </is>
      </c>
      <c r="D1046"/>
      <c r="E1046"/>
      <c r="F1046"/>
      <c r="G1046"/>
      <c r="H1046"/>
    </row>
    <row r="1047" ht="25.5" customHeight="1">
      <c r="A1047" s="2" t="str">
        <f>=HYPERLINK("https://www.youtube.com/@Sissyspaces11", "https://www.youtube.com/@Sissyspaces11")</f>
        <v>https://www.youtube.com/@Sissyspaces11</v>
      </c>
      <c r="B1047" t="inlineStr">
        <is>
          <t>115 videos</t>
        </is>
      </c>
      <c r="C1047" t="inlineStr">
        <is>
          <t>doing laundry</t>
        </is>
      </c>
      <c r="D1047"/>
      <c r="E1047"/>
      <c r="F1047"/>
      <c r="G1047"/>
      <c r="H1047"/>
    </row>
    <row r="1048" ht="25.5" customHeight="1">
      <c r="A1048" s="2" t="str">
        <f>=HYPERLINK("https://www.youtube.com/@TheTRYChannel", "https://www.youtube.com/@TheTRYChannel")</f>
        <v>https://www.youtube.com/@TheTRYChannel</v>
      </c>
      <c r="B1048" t="inlineStr">
        <is>
          <t>1k videos</t>
        </is>
      </c>
      <c r="C1048" t="inlineStr">
        <is>
          <t>drinking shots</t>
        </is>
      </c>
      <c r="D1048"/>
      <c r="E1048"/>
      <c r="F1048"/>
      <c r="G1048"/>
      <c r="H1048"/>
    </row>
    <row r="1049" ht="25.5" customHeight="1">
      <c r="A1049" s="2" t="str">
        <f>=HYPERLINK("https://www.youtube.com/@bangolufsen/videos", "https://www.youtube.com/@bangolufsen/videos")</f>
        <v>https://www.youtube.com/@bangolufsen/videos</v>
      </c>
      <c r="B1049" t="inlineStr">
        <is>
          <t>332, listen to music, speakers, headphones</t>
        </is>
      </c>
      <c r="C1049" t="inlineStr">
        <is>
          <t>listen to music</t>
        </is>
      </c>
      <c r="D1049"/>
      <c r="E1049"/>
      <c r="F1049"/>
      <c r="G1049"/>
      <c r="H1049"/>
    </row>
    <row r="1050" ht="25.5" customHeight="1">
      <c r="A1050" s="2" t="str">
        <f>=HYPERLINK("https://www.youtube.com/@Bose/videos", "https://www.youtube.com/@Bose/videos")</f>
        <v>https://www.youtube.com/@Bose/videos</v>
      </c>
      <c r="B1050" t="inlineStr">
        <is>
          <t>123 videos, headphones, speakears</t>
        </is>
      </c>
      <c r="C1050" t="inlineStr">
        <is>
          <t>listen to music</t>
        </is>
      </c>
      <c r="D1050"/>
      <c r="E1050"/>
      <c r="F1050"/>
      <c r="G1050"/>
      <c r="H1050"/>
    </row>
    <row r="1051" ht="25.5" customHeight="1">
      <c r="A1051" s="2" t="str">
        <f>=HYPERLINK("https://www.youtube.com/@MLB/videos", "https://www.youtube.com/@MLB/videos")</f>
        <v>https://www.youtube.com/@MLB/videos</v>
      </c>
      <c r="B1051" t="inlineStr">
        <is>
          <t>291K videos about major leage baseball</t>
        </is>
      </c>
      <c r="C1051" t="inlineStr">
        <is>
          <t>baseball</t>
        </is>
      </c>
      <c r="D1051"/>
      <c r="E1051"/>
      <c r="F1051"/>
      <c r="G1051"/>
      <c r="H1051"/>
    </row>
    <row r="1052" ht="25.5" customHeight="1">
      <c r="A1052" s="2" t="str">
        <f>=HYPERLINK("https://www.youtube.com/@UltimateBaseballTraining/videos", "https://www.youtube.com/@UltimateBaseballTraining/videos")</f>
        <v>https://www.youtube.com/@UltimateBaseballTraining/videos</v>
      </c>
      <c r="B1052" t="inlineStr">
        <is>
          <t>553 videos of baseball tutorials</t>
        </is>
      </c>
      <c r="C1052" t="inlineStr">
        <is>
          <t>baseball, hitting baseball</t>
        </is>
      </c>
      <c r="D1052"/>
      <c r="E1052"/>
      <c r="F1052"/>
      <c r="G1052"/>
      <c r="H1052"/>
    </row>
    <row r="1053" ht="25.5" customHeight="1">
      <c r="A1053" s="2" t="str">
        <f>=HYPERLINK("https://www.youtube.com/@Formula1", "https://www.youtube.com/@Formula1")</f>
        <v>https://www.youtube.com/@Formula1</v>
      </c>
      <c r="B1053" t="inlineStr">
        <is>
          <t>7000 Videos / Racing (F1)</t>
        </is>
      </c>
      <c r="C1053" t="inlineStr">
        <is>
          <t>racing, auto_racing</t>
        </is>
      </c>
      <c r="D1053"/>
      <c r="E1053"/>
      <c r="F1053"/>
      <c r="G1053"/>
      <c r="H1053"/>
    </row>
    <row r="1054" ht="25.5" customHeight="1">
      <c r="A1054" s="2" t="str">
        <f>=HYPERLINK("https://www.youtube.com/@endurolifecom", "https://www.youtube.com/@endurolifecom")</f>
        <v>https://www.youtube.com/@endurolifecom</v>
      </c>
      <c r="B1054" t="inlineStr">
        <is>
          <t>620 Videos / Bike Racing</t>
        </is>
      </c>
      <c r="C1054" t="inlineStr">
        <is>
          <t>racing</t>
        </is>
      </c>
      <c r="D1054"/>
      <c r="E1054"/>
      <c r="F1054"/>
      <c r="G1054"/>
      <c r="H1054"/>
    </row>
    <row r="1055" ht="25.5" customHeight="1">
      <c r="A1055" s="2" t="str">
        <f>=HYPERLINK("https://www.youtube.com/@pixarcars", "https://www.youtube.com/@pixarcars")</f>
        <v>https://www.youtube.com/@pixarcars</v>
      </c>
      <c r="B1055" t="inlineStr">
        <is>
          <t>506 Videos / Car Racing</t>
        </is>
      </c>
      <c r="C1055" t="inlineStr">
        <is>
          <t>racing</t>
        </is>
      </c>
      <c r="D1055"/>
      <c r="E1055"/>
      <c r="F1055"/>
      <c r="G1055"/>
      <c r="H1055"/>
    </row>
    <row r="1056" ht="25.5" customHeight="1">
      <c r="A1056" s="2" t="str">
        <f>=HYPERLINK("https://www.youtube.com/@dirkschoutenracing", "https://www.youtube.com/@dirkschoutenracing")</f>
        <v>https://www.youtube.com/@dirkschoutenracing</v>
      </c>
      <c r="B1056" t="inlineStr">
        <is>
          <t>430 Videos / Car Racing</t>
        </is>
      </c>
      <c r="C1056" t="inlineStr">
        <is>
          <t>racing</t>
        </is>
      </c>
      <c r="D1056"/>
      <c r="E1056"/>
      <c r="F1056"/>
      <c r="G1056"/>
      <c r="H1056"/>
    </row>
    <row r="1057" ht="25.5" customHeight="1">
      <c r="A1057" s="2" t="str">
        <f>=HYPERLINK("https://www.youtube.com/@WheelsYouTube", "https://www.youtube.com/@WheelsYouTube")</f>
        <v>https://www.youtube.com/@WheelsYouTube</v>
      </c>
      <c r="B1057" t="inlineStr">
        <is>
          <t>508 Videos / Car Racing</t>
        </is>
      </c>
      <c r="C1057" t="inlineStr">
        <is>
          <t>racing</t>
        </is>
      </c>
      <c r="D1057"/>
      <c r="E1057"/>
      <c r="F1057"/>
      <c r="G1057"/>
      <c r="H1057"/>
    </row>
    <row r="1058" ht="25.5" customHeight="1">
      <c r="A1058" s="2" t="str">
        <f>=HYPERLINK("https://www.youtube.com/@nhra", "https://www.youtube.com/@nhra")</f>
        <v>https://www.youtube.com/@nhra</v>
      </c>
      <c r="B1058" t="inlineStr">
        <is>
          <t>6000 Videos / Car Racing</t>
        </is>
      </c>
      <c r="C1058" t="inlineStr">
        <is>
          <t>racing</t>
        </is>
      </c>
      <c r="D1058"/>
      <c r="E1058"/>
      <c r="F1058"/>
      <c r="G1058"/>
      <c r="H1058"/>
    </row>
    <row r="1059" ht="25.5" customHeight="1">
      <c r="A1059" s="2" t="str">
        <f>=HYPERLINK("https://www.youtube.com/@19Bozzy92", "https://www.youtube.com/@19Bozzy92")</f>
        <v>https://www.youtube.com/@19Bozzy92</v>
      </c>
      <c r="B1059" t="inlineStr">
        <is>
          <t>2200 Videos / Car Racing</t>
        </is>
      </c>
      <c r="C1059" t="inlineStr">
        <is>
          <t>racing</t>
        </is>
      </c>
      <c r="D1059"/>
      <c r="E1059"/>
      <c r="F1059"/>
      <c r="G1059"/>
      <c r="H1059"/>
    </row>
    <row r="1060" ht="25.5" customHeight="1">
      <c r="A1060" s="2" t="str">
        <f>=HYPERLINK("https://www.youtube.com/@Viator", "https://www.youtube.com/@Viator")</f>
        <v>https://www.youtube.com/@Viator</v>
      </c>
      <c r="B1060" t="inlineStr">
        <is>
          <t>travel videos</t>
        </is>
      </c>
      <c r="C1060" t="inlineStr">
        <is>
          <t>camel riding</t>
        </is>
      </c>
      <c r="D1060"/>
      <c r="E1060"/>
      <c r="F1060"/>
      <c r="G1060"/>
      <c r="H1060"/>
    </row>
    <row r="1061" ht="25.5" customHeight="1">
      <c r="A1061" s="2" t="str">
        <f>=HYPERLINK("https://www.youtube.com/@BBCStudios", "https://www.youtube.com/@BBCStudios")</f>
        <v>https://www.youtube.com/@BBCStudios</v>
      </c>
      <c r="B1061" t="inlineStr">
        <is>
          <t>bbc</t>
        </is>
      </c>
      <c r="C1061" t="inlineStr">
        <is>
          <t>camel riding</t>
        </is>
      </c>
      <c r="D1061"/>
      <c r="E1061"/>
      <c r="F1061"/>
      <c r="G1061"/>
      <c r="H1061"/>
    </row>
    <row r="1062" ht="25.5" customHeight="1">
      <c r="A1062" s="2" t="str">
        <f>=HYPERLINK("https://www.youtube.com/@DWDocumentary", "https://www.youtube.com/@DWDocumentary")</f>
        <v>https://www.youtube.com/@DWDocumentary</v>
      </c>
      <c r="B1062" t="inlineStr">
        <is>
          <t>various informational videos (1k videos)</t>
        </is>
      </c>
      <c r="C1062" t="inlineStr">
        <is>
          <t>elephant riding</t>
        </is>
      </c>
      <c r="D1062"/>
      <c r="E1062"/>
      <c r="F1062"/>
      <c r="G1062"/>
      <c r="H1062"/>
    </row>
    <row r="1063" ht="25.5" customHeight="1">
      <c r="A1063" s="2" t="str">
        <f>=HYPERLINK("https://www.youtube.com/@NielVanDerWalt", "https://www.youtube.com/@NielVanDerWalt")</f>
        <v>https://www.youtube.com/@NielVanDerWalt</v>
      </c>
      <c r="B1063" t="inlineStr">
        <is>
          <t>safari videos</t>
        </is>
      </c>
      <c r="C1063" t="inlineStr">
        <is>
          <t>elephant riding</t>
        </is>
      </c>
      <c r="D1063"/>
      <c r="E1063"/>
      <c r="F1063"/>
      <c r="G1063"/>
      <c r="H1063"/>
    </row>
    <row r="1064" ht="25.5" customHeight="1">
      <c r="A1064" s="2" t="str">
        <f>=HYPERLINK("https://www.youtube.com/@GoWild_EN", "https://www.youtube.com/@GoWild_EN")</f>
        <v>https://www.youtube.com/@GoWild_EN</v>
      </c>
      <c r="B1064" t="inlineStr">
        <is>
          <t>nature videos</t>
        </is>
      </c>
      <c r="C1064" t="inlineStr">
        <is>
          <t>elephant riding</t>
        </is>
      </c>
      <c r="D1064"/>
      <c r="E1064"/>
      <c r="F1064"/>
      <c r="G1064"/>
      <c r="H1064"/>
    </row>
    <row r="1065" ht="25.5" customHeight="1">
      <c r="A1065" s="2" t="str">
        <f>=HYPERLINK("https://www.youtube.com/@keralatourism", "https://www.youtube.com/@keralatourism")</f>
        <v>https://www.youtube.com/@keralatourism</v>
      </c>
      <c r="B1065" t="inlineStr">
        <is>
          <t>India tourism channel</t>
        </is>
      </c>
      <c r="C1065" t="inlineStr">
        <is>
          <t>elephant riding, tourism, food, kerala</t>
        </is>
      </c>
      <c r="D1065" t="inlineStr">
        <is>
          <t>English</t>
        </is>
      </c>
      <c r="E1065"/>
      <c r="F1065"/>
      <c r="G1065"/>
      <c r="H1065"/>
    </row>
    <row r="1066" ht="25.5" customHeight="1">
      <c r="A1066" s="2" t="str">
        <f>=HYPERLINK("https://www.youtube.com/@SkateLyfeTV", "https://www.youtube.com/@SkateLyfeTV")</f>
        <v>https://www.youtube.com/@SkateLyfeTV</v>
      </c>
      <c r="B1066" t="inlineStr">
        <is>
          <t>Roller skating videos</t>
        </is>
      </c>
      <c r="C1066" t="inlineStr">
        <is>
          <t>roller skating</t>
        </is>
      </c>
      <c r="D1066"/>
      <c r="E1066"/>
      <c r="F1066"/>
      <c r="G1066"/>
      <c r="H1066"/>
    </row>
    <row r="1067" ht="25.5" customHeight="1">
      <c r="A1067" s="2" t="str">
        <f>=HYPERLINK("https://www.youtube.com/@TheQ_original", "https://www.youtube.com/@TheQ_original")</f>
        <v>https://www.youtube.com/@TheQ_original</v>
      </c>
      <c r="B1067" t="inlineStr">
        <is>
          <t>Various crafting/DIY/science videos</t>
        </is>
      </c>
      <c r="C1067" t="inlineStr">
        <is>
          <t>roller skating</t>
        </is>
      </c>
      <c r="D1067"/>
      <c r="E1067"/>
      <c r="F1067"/>
      <c r="G1067"/>
      <c r="H1067"/>
    </row>
    <row r="1068" ht="25.5" customHeight="1">
      <c r="A1068" s="2" t="str">
        <f>=HYPERLINK("https://www.youtube.com/@TomPark", "https://www.youtube.com/@TomPark")</f>
        <v>https://www.youtube.com/@TomPark</v>
      </c>
      <c r="B1068" t="inlineStr">
        <is>
          <t>Diving videos / filmmaking</t>
        </is>
      </c>
      <c r="C1068" t="inlineStr">
        <is>
          <t>scuba diving</t>
        </is>
      </c>
      <c r="D1068"/>
      <c r="E1068"/>
      <c r="F1068"/>
      <c r="G1068"/>
      <c r="H1068"/>
    </row>
    <row r="1069" ht="25.5" customHeight="1">
      <c r="A1069" s="2" t="str">
        <f>=HYPERLINK("https://www.youtube.com/@DiveHard", "https://www.youtube.com/@DiveHard")</f>
        <v>https://www.youtube.com/@DiveHard</v>
      </c>
      <c r="B1069" t="inlineStr">
        <is>
          <t>Scuba diving</t>
        </is>
      </c>
      <c r="C1069" t="inlineStr">
        <is>
          <t>scuba diving</t>
        </is>
      </c>
      <c r="D1069"/>
      <c r="E1069"/>
      <c r="F1069"/>
      <c r="G1069"/>
      <c r="H1069"/>
    </row>
    <row r="1070" ht="25.5" customHeight="1">
      <c r="A1070" s="2" t="str">
        <f>=HYPERLINK("https://www.youtube.com/@JurrienWiss", "https://www.youtube.com/@JurrienWiss")</f>
        <v>https://www.youtube.com/@JurrienWiss</v>
      </c>
      <c r="B1070" t="inlineStr">
        <is>
          <t>Scuba diving</t>
        </is>
      </c>
      <c r="C1070" t="inlineStr">
        <is>
          <t>scuba diving</t>
        </is>
      </c>
      <c r="D1070"/>
      <c r="E1070"/>
      <c r="F1070"/>
      <c r="G1070"/>
      <c r="H1070"/>
    </row>
    <row r="1071" ht="25.5" customHeight="1">
      <c r="A1071" s="2" t="str">
        <f>=HYPERLINK("https://www.youtube.com/@MrOhUW", "https://www.youtube.com/@MrOhUW")</f>
        <v>https://www.youtube.com/@MrOhUW</v>
      </c>
      <c r="B1071" t="inlineStr">
        <is>
          <t>Scuba diving</t>
        </is>
      </c>
      <c r="C1071" t="inlineStr">
        <is>
          <t>scuba diving</t>
        </is>
      </c>
      <c r="D1071"/>
      <c r="E1071"/>
      <c r="F1071"/>
      <c r="G1071"/>
      <c r="H1071"/>
    </row>
    <row r="1072" ht="25.5" customHeight="1">
      <c r="A1072" s="2" t="str">
        <f>=HYPERLINK("https://www.youtube.com/@johnfreele", "https://www.youtube.com/@johnfreele")</f>
        <v>https://www.youtube.com/@johnfreele</v>
      </c>
      <c r="B1072" t="inlineStr">
        <is>
          <t>Scuba diving (longer videos)</t>
        </is>
      </c>
      <c r="C1072" t="inlineStr">
        <is>
          <t>scuba diving</t>
        </is>
      </c>
      <c r="D1072"/>
      <c r="E1072"/>
      <c r="F1072"/>
      <c r="G1072"/>
      <c r="H1072"/>
    </row>
    <row r="1073" ht="25.5" customHeight="1">
      <c r="A1073" s="2" t="str">
        <f>=HYPERLINK("https://www.youtube.com/@extremetricks4379", "https://www.youtube.com/@extremetricks4379")</f>
        <v>https://www.youtube.com/@extremetricks4379</v>
      </c>
      <c r="B1073" t="inlineStr">
        <is>
          <t>extreme sport videos</t>
        </is>
      </c>
      <c r="C1073" t="inlineStr">
        <is>
          <t>ski jumping</t>
        </is>
      </c>
      <c r="D1073"/>
      <c r="E1073"/>
      <c r="F1073"/>
      <c r="G1073"/>
      <c r="H1073"/>
    </row>
    <row r="1074" ht="25.5" customHeight="1">
      <c r="A1074" s="2" t="str">
        <f>=HYPERLINK("https://www.youtube.com/@mojohookahlounge", "https://www.youtube.com/@mojohookahlounge")</f>
        <v>https://www.youtube.com/@mojohookahlounge</v>
      </c>
      <c r="B1074" t="inlineStr">
        <is>
          <t>Hookah smoking tutorials</t>
        </is>
      </c>
      <c r="C1074" t="inlineStr">
        <is>
          <t>smoking hookah</t>
        </is>
      </c>
      <c r="D1074"/>
      <c r="E1074"/>
      <c r="F1074"/>
      <c r="G1074"/>
      <c r="H1074"/>
    </row>
    <row r="1075" ht="25.5" customHeight="1">
      <c r="A1075" s="2" t="str">
        <f>=HYPERLINK("https://www.youtube.com/@vAustinL", "https://www.youtube.com/@vAustinL")</f>
        <v>https://www.youtube.com/@vAustinL</v>
      </c>
      <c r="B1075" t="inlineStr">
        <is>
          <t>Vape tricks</t>
        </is>
      </c>
      <c r="C1075" t="inlineStr">
        <is>
          <t>smoking hookah</t>
        </is>
      </c>
      <c r="D1075"/>
      <c r="E1075"/>
      <c r="F1075"/>
      <c r="G1075"/>
      <c r="H1075"/>
    </row>
    <row r="1076" ht="25.5" customHeight="1">
      <c r="A1076" s="2" t="str">
        <f>=HYPERLINK("https://www.youtube.com/@CalebKesterke", "https://www.youtube.com/@CalebKesterke")</f>
        <v>https://www.youtube.com/@CalebKesterke</v>
      </c>
      <c r="B1076" t="inlineStr">
        <is>
          <t>Snowmobiling videos</t>
        </is>
      </c>
      <c r="C1076" t="inlineStr">
        <is>
          <t>snowmobiling</t>
        </is>
      </c>
      <c r="D1076"/>
      <c r="E1076"/>
      <c r="F1076"/>
      <c r="G1076"/>
      <c r="H1076"/>
    </row>
    <row r="1077" ht="25.5" customHeight="1">
      <c r="A1077" s="2" t="str">
        <f>=HYPERLINK("https://www.youtube.com/@MuskokaFreerider", "https://www.youtube.com/@MuskokaFreerider")</f>
        <v>https://www.youtube.com/@MuskokaFreerider</v>
      </c>
      <c r="B1077" t="inlineStr">
        <is>
          <t>Snowmobiling videos</t>
        </is>
      </c>
      <c r="C1077" t="inlineStr">
        <is>
          <t>snowmobiling</t>
        </is>
      </c>
      <c r="D1077"/>
      <c r="E1077"/>
      <c r="F1077"/>
      <c r="G1077"/>
      <c r="H1077"/>
    </row>
    <row r="1078" ht="25.5" customHeight="1">
      <c r="A1078" s="2" t="str">
        <f>=HYPERLINK("https://www.youtube.com/@BestEverFoodReviewShow", "https://www.youtube.com/@BestEverFoodReviewShow")</f>
        <v>https://www.youtube.com/@BestEverFoodReviewShow</v>
      </c>
      <c r="B1078" t="inlineStr">
        <is>
          <t>Food reviews around the world</t>
        </is>
      </c>
      <c r="C1078" t="inlineStr">
        <is>
          <t>tasting food</t>
        </is>
      </c>
      <c r="D1078"/>
      <c r="E1078"/>
      <c r="F1078"/>
      <c r="G1078"/>
      <c r="H1078"/>
    </row>
    <row r="1079" ht="25.5" customHeight="1">
      <c r="A1079" s="2" t="str">
        <f>=HYPERLINK("https://www.youtube.com/@AbroadandHungry", "https://www.youtube.com/@AbroadandHungry")</f>
        <v>https://www.youtube.com/@AbroadandHungry</v>
      </c>
      <c r="B1079" t="inlineStr">
        <is>
          <t>Food tasting around the world</t>
        </is>
      </c>
      <c r="C1079" t="inlineStr">
        <is>
          <t>tasting food</t>
        </is>
      </c>
      <c r="D1079"/>
      <c r="E1079"/>
      <c r="F1079"/>
      <c r="G1079"/>
      <c r="H1079"/>
    </row>
    <row r="1080" ht="25.5" customHeight="1">
      <c r="A1080" s="2" t="str">
        <f>=HYPERLINK("https://www.youtube.com/@KhalidAlAmeri", "https://www.youtube.com/@KhalidAlAmeri")</f>
        <v>https://www.youtube.com/@KhalidAlAmeri</v>
      </c>
      <c r="B1080" t="inlineStr">
        <is>
          <t>Food tasting videos and travel videos</t>
        </is>
      </c>
      <c r="C1080" t="inlineStr">
        <is>
          <t>tasting food</t>
        </is>
      </c>
      <c r="D1080"/>
      <c r="E1080"/>
      <c r="F1080"/>
      <c r="G1080"/>
      <c r="H1080"/>
    </row>
    <row r="1081" ht="25.5" customHeight="1">
      <c r="A1081" s="2" t="str">
        <f>=HYPERLINK("https://www.youtube.com/@CALINABROTHERS", "https://www.youtube.com/@CALINABROTHERS")</f>
        <v>https://www.youtube.com/@CALINABROTHERS</v>
      </c>
      <c r="B1081" t="inlineStr">
        <is>
          <t>Food tasting</t>
        </is>
      </c>
      <c r="C1081" t="inlineStr">
        <is>
          <t>tasting food</t>
        </is>
      </c>
      <c r="D1081"/>
      <c r="E1081"/>
      <c r="F1081"/>
      <c r="G1081"/>
      <c r="H1081"/>
    </row>
    <row r="1082" ht="25.5" customHeight="1">
      <c r="A1082" s="2" t="str">
        <f>=HYPERLINK("https://www.youtube.com/@ALFIEEATS", "https://www.youtube.com/@ALFIEEATS")</f>
        <v>https://www.youtube.com/@ALFIEEATS</v>
      </c>
      <c r="B1082" t="inlineStr">
        <is>
          <t>Food tasting</t>
        </is>
      </c>
      <c r="C1082" t="inlineStr">
        <is>
          <t>tasting food</t>
        </is>
      </c>
      <c r="D1082"/>
      <c r="E1082"/>
      <c r="F1082"/>
      <c r="G1082"/>
      <c r="H1082"/>
    </row>
    <row r="1083" ht="25.5" customHeight="1">
      <c r="A1083" s="2" t="str">
        <f>=HYPERLINK("https://www.youtube.com/@sulgiyang", "https://www.youtube.com/@sulgiyang")</f>
        <v>https://www.youtube.com/@sulgiyang</v>
      </c>
      <c r="B1083" t="inlineStr">
        <is>
          <t>Food tasting</t>
        </is>
      </c>
      <c r="C1083" t="inlineStr">
        <is>
          <t>tasting food</t>
        </is>
      </c>
      <c r="D1083"/>
      <c r="E1083"/>
      <c r="F1083"/>
      <c r="G1083"/>
      <c r="H1083"/>
    </row>
    <row r="1084" ht="25.5" customHeight="1">
      <c r="A1084" s="2" t="str">
        <f>=HYPERLINK("https://www.youtube.com/@Bonggil", "https://www.youtube.com/@Bonggil")</f>
        <v>https://www.youtube.com/@Bonggil</v>
      </c>
      <c r="B1084" t="inlineStr">
        <is>
          <t>Food tasting</t>
        </is>
      </c>
      <c r="C1084" t="inlineStr">
        <is>
          <t>tasting food</t>
        </is>
      </c>
      <c r="D1084"/>
      <c r="E1084"/>
      <c r="F1084"/>
      <c r="G1084"/>
      <c r="H1084"/>
    </row>
    <row r="1085" ht="25.5" customHeight="1">
      <c r="A1085" s="2" t="str">
        <f>=HYPERLINK("https://www.youtube.com/@BadAxeThrowing101", "https://www.youtube.com/@BadAxeThrowing101")</f>
        <v>https://www.youtube.com/@BadAxeThrowing101</v>
      </c>
      <c r="B1085" t="inlineStr">
        <is>
          <t>Axe throwing</t>
        </is>
      </c>
      <c r="C1085" t="inlineStr">
        <is>
          <t>throwing axe, throwing_axe</t>
        </is>
      </c>
      <c r="D1085"/>
      <c r="E1085"/>
      <c r="F1085"/>
      <c r="G1085"/>
      <c r="H1085"/>
    </row>
    <row r="1086" ht="25.5" customHeight="1">
      <c r="A1086" s="2" t="str">
        <f>=HYPERLINK("https://www.youtube.com/@AdamCeladin", "https://www.youtube.com/@AdamCeladin")</f>
        <v>https://www.youtube.com/@AdamCeladin</v>
      </c>
      <c r="B1086" t="inlineStr">
        <is>
          <t>Axe/knife throwing</t>
        </is>
      </c>
      <c r="C1086" t="inlineStr">
        <is>
          <t>throwing axe, throwing_axe, throwing knife</t>
        </is>
      </c>
      <c r="D1086"/>
      <c r="E1086"/>
      <c r="F1086"/>
      <c r="G1086"/>
      <c r="H1086"/>
    </row>
    <row r="1087" ht="25.5" customHeight="1">
      <c r="A1087" s="2" t="str">
        <f>=HYPERLINK("https://www.youtube.com/@JasonMomoa", "https://www.youtube.com/@JasonMomoa")</f>
        <v>https://www.youtube.com/@JasonMomoa</v>
      </c>
      <c r="B1087" t="inlineStr">
        <is>
          <t>Actor Jason Momoa's channel</t>
        </is>
      </c>
      <c r="C1087" t="inlineStr">
        <is>
          <t>throwing axe</t>
        </is>
      </c>
      <c r="D1087"/>
      <c r="E1087"/>
      <c r="F1087"/>
      <c r="G1087"/>
      <c r="H1087"/>
    </row>
    <row r="1088" ht="25.5" customHeight="1">
      <c r="A1088" s="2" t="str">
        <f>=HYPERLINK("https://www.youtube.com/@elosta4708", "https://www.youtube.com/@elosta4708")</f>
        <v>https://www.youtube.com/@elosta4708</v>
      </c>
      <c r="B1088" t="inlineStr">
        <is>
          <t>Welding channel</t>
        </is>
      </c>
      <c r="C1088" t="inlineStr">
        <is>
          <t>welding</t>
        </is>
      </c>
      <c r="D1088"/>
      <c r="E1088"/>
      <c r="F1088"/>
      <c r="G1088"/>
      <c r="H1088"/>
    </row>
    <row r="1089" ht="25.5" customHeight="1">
      <c r="A1089" s="2" t="str">
        <f>=HYPERLINK("https://www.youtube.com/@canyoncausseyfilms", "https://www.youtube.com/@canyoncausseyfilms")</f>
        <v>https://www.youtube.com/@canyoncausseyfilms</v>
      </c>
      <c r="B1089" t="inlineStr">
        <is>
          <t>Advertisements</t>
        </is>
      </c>
      <c r="C1089" t="inlineStr">
        <is>
          <t>welding</t>
        </is>
      </c>
      <c r="D1089"/>
      <c r="E1089"/>
      <c r="F1089"/>
      <c r="G1089"/>
      <c r="H1089"/>
    </row>
    <row r="1090" ht="25.5" customHeight="1">
      <c r="A1090" s="2" t="str">
        <f>=HYPERLINK("https://www.youtube.com/@haysporter", "https://www.youtube.com/@haysporter")</f>
        <v>https://www.youtube.com/@haysporter</v>
      </c>
      <c r="B1090" t="inlineStr">
        <is>
          <t>Advertisements/photography videos</t>
        </is>
      </c>
      <c r="C1090" t="inlineStr">
        <is>
          <t>welding</t>
        </is>
      </c>
      <c r="D1090"/>
      <c r="E1090"/>
      <c r="F1090"/>
      <c r="G1090"/>
      <c r="H1090"/>
    </row>
    <row r="1091" ht="25.5" customHeight="1">
      <c r="A1091" s="2" t="str">
        <f>=HYPERLINK("https://www.youtube.com/@nilsogren", "https://www.youtube.com/@nilsogren")</f>
        <v>https://www.youtube.com/@nilsogren</v>
      </c>
      <c r="B1091" t="inlineStr">
        <is>
          <t>Blacksmithing</t>
        </is>
      </c>
      <c r="C1091" t="inlineStr">
        <is>
          <t>blacksmith</t>
        </is>
      </c>
      <c r="D1091"/>
      <c r="E1091"/>
      <c r="F1091"/>
      <c r="G1091"/>
      <c r="H1091"/>
    </row>
    <row r="1092" ht="25.5" customHeight="1">
      <c r="A1092" s="2" t="str">
        <f>=HYPERLINK("https://www.youtube.com/@ProcessK", "https://www.youtube.com/@ProcessK")</f>
        <v>https://www.youtube.com/@ProcessK</v>
      </c>
      <c r="B1092" t="inlineStr">
        <is>
          <t>Manufacturing videos</t>
        </is>
      </c>
      <c r="C1092" t="inlineStr">
        <is>
          <t>blacksmith</t>
        </is>
      </c>
      <c r="D1092"/>
      <c r="E1092"/>
      <c r="F1092"/>
      <c r="G1092"/>
      <c r="H1092"/>
    </row>
    <row r="1093" ht="25.5" customHeight="1">
      <c r="A1093" s="2" t="str">
        <f>=HYPERLINK("https://www.youtube.com/@KDhappinessmakers", "https://www.youtube.com/@KDhappinessmakers")</f>
        <v>https://www.youtube.com/@KDhappinessmakers</v>
      </c>
      <c r="B1093" t="inlineStr">
        <is>
          <t>Mostly wedding videos but some blacksmith videos</t>
        </is>
      </c>
      <c r="C1093" t="inlineStr">
        <is>
          <t>blacksmith</t>
        </is>
      </c>
      <c r="D1093"/>
      <c r="E1093"/>
      <c r="F1093"/>
      <c r="G1093"/>
      <c r="H1093"/>
    </row>
    <row r="1094" ht="25.5" customHeight="1">
      <c r="A1094" s="2" t="str">
        <f>=HYPERLINK("https://www.youtube.com/@TimothyDyck", "https://www.youtube.com/@TimothyDyck")</f>
        <v>https://www.youtube.com/@TimothyDyck</v>
      </c>
      <c r="B1094" t="inlineStr">
        <is>
          <t>Blacksmothing/manufacturing channel</t>
        </is>
      </c>
      <c r="C1094" t="inlineStr">
        <is>
          <t>blacksmith</t>
        </is>
      </c>
      <c r="D1094"/>
      <c r="E1094"/>
      <c r="F1094"/>
      <c r="G1094"/>
      <c r="H1094"/>
    </row>
    <row r="1095" ht="25.5" customHeight="1">
      <c r="A1095" s="2" t="str">
        <f>=HYPERLINK("https://www.youtube.com/@BertramCraftAndWilderness", "https://www.youtube.com/@BertramCraftAndWilderness")</f>
        <v>https://www.youtube.com/@BertramCraftAndWilderness</v>
      </c>
      <c r="B1095" t="inlineStr">
        <is>
          <t>Wilderness living videos</t>
        </is>
      </c>
      <c r="C1095" t="inlineStr">
        <is>
          <t>blacksmith</t>
        </is>
      </c>
      <c r="D1095"/>
      <c r="E1095"/>
      <c r="F1095"/>
      <c r="G1095"/>
      <c r="H1095"/>
    </row>
    <row r="1096" ht="25.5" customHeight="1">
      <c r="A1096" s="2" t="str">
        <f>=HYPERLINK("https://www.youtube.com/@KaiManWong", "https://www.youtube.com/@KaiManWong")</f>
        <v>https://www.youtube.com/@KaiManWong</v>
      </c>
      <c r="B1096" t="inlineStr">
        <is>
          <t>Photography reviews</t>
        </is>
      </c>
      <c r="C1096" t="inlineStr">
        <is>
          <t>photography</t>
        </is>
      </c>
      <c r="D1096"/>
      <c r="E1096"/>
      <c r="F1096"/>
      <c r="G1096"/>
      <c r="H1096"/>
    </row>
    <row r="1097" ht="25.5" customHeight="1">
      <c r="A1097" s="2" t="str">
        <f>=HYPERLINK("https://www.youtube.com/@KyleMcDougall", "https://www.youtube.com/@KyleMcDougall")</f>
        <v>https://www.youtube.com/@KyleMcDougall</v>
      </c>
      <c r="B1097" t="inlineStr">
        <is>
          <t>Photography videos</t>
        </is>
      </c>
      <c r="C1097" t="inlineStr">
        <is>
          <t>photography</t>
        </is>
      </c>
      <c r="D1097"/>
      <c r="E1097"/>
      <c r="F1097"/>
      <c r="G1097"/>
      <c r="H1097"/>
    </row>
    <row r="1098" ht="25.5" customHeight="1">
      <c r="A1098" s="2" t="str">
        <f>=HYPERLINK("https://www.youtube.com/@teocrawford", "https://www.youtube.com/@teocrawford")</f>
        <v>https://www.youtube.com/@teocrawford</v>
      </c>
      <c r="B1098" t="inlineStr">
        <is>
          <t>Photography videos</t>
        </is>
      </c>
      <c r="C1098" t="inlineStr">
        <is>
          <t>photography</t>
        </is>
      </c>
      <c r="D1098"/>
      <c r="E1098"/>
      <c r="F1098"/>
      <c r="G1098"/>
      <c r="H1098"/>
    </row>
    <row r="1099" ht="25.5" customHeight="1">
      <c r="A1099" s="2" t="str">
        <f>=HYPERLINK("https://www.youtube.com/@viewfindings", "https://www.youtube.com/@viewfindings")</f>
        <v>https://www.youtube.com/@viewfindings</v>
      </c>
      <c r="B1099" t="inlineStr">
        <is>
          <t>Photography videos</t>
        </is>
      </c>
      <c r="C1099" t="inlineStr">
        <is>
          <t>photography</t>
        </is>
      </c>
      <c r="D1099"/>
      <c r="E1099"/>
      <c r="F1099"/>
      <c r="G1099"/>
      <c r="H1099"/>
    </row>
    <row r="1100" ht="25.5" customHeight="1">
      <c r="A1100" s="2" t="str">
        <f>=HYPERLINK("https://www.youtube.com/@MichaelShainblum", "https://www.youtube.com/@MichaelShainblum")</f>
        <v>https://www.youtube.com/@MichaelShainblum</v>
      </c>
      <c r="B1100" t="inlineStr">
        <is>
          <t>Photography videos</t>
        </is>
      </c>
      <c r="C1100" t="inlineStr">
        <is>
          <t>photography</t>
        </is>
      </c>
      <c r="D1100"/>
      <c r="E1100"/>
      <c r="F1100"/>
      <c r="G1100"/>
      <c r="H1100"/>
    </row>
    <row r="1101" ht="25.5" customHeight="1">
      <c r="A1101" s="2" t="str">
        <f>=HYPERLINK("https://www.youtube.com/@serr", "https://www.youtube.com/@serr")</f>
        <v>https://www.youtube.com/@serr</v>
      </c>
      <c r="B1101" t="inlineStr">
        <is>
          <t>cinematic photo videos</t>
        </is>
      </c>
      <c r="C1101" t="inlineStr">
        <is>
          <t>photography</t>
        </is>
      </c>
      <c r="D1101"/>
      <c r="E1101"/>
      <c r="F1101"/>
      <c r="G1101"/>
      <c r="H1101"/>
    </row>
    <row r="1102" ht="25.5" customHeight="1">
      <c r="A1102" s="2" t="str">
        <f>=HYPERLINK("https://www.youtube.com/@SamuelElkinsPhoto", "https://www.youtube.com/@SamuelElkinsPhoto")</f>
        <v>https://www.youtube.com/@SamuelElkinsPhoto</v>
      </c>
      <c r="B1102" t="inlineStr">
        <is>
          <t>photography videos</t>
        </is>
      </c>
      <c r="C1102" t="inlineStr">
        <is>
          <t>photography</t>
        </is>
      </c>
      <c r="D1102"/>
      <c r="E1102"/>
      <c r="F1102"/>
      <c r="G1102"/>
      <c r="H1102"/>
    </row>
    <row r="1103" ht="25.5" customHeight="1">
      <c r="A1103" s="2" t="str">
        <f>=HYPERLINK("https://www.youtube.com/@PeterMcKinnon", "https://www.youtube.com/@PeterMcKinnon")</f>
        <v>https://www.youtube.com/@PeterMcKinnon</v>
      </c>
      <c r="B1103" t="inlineStr">
        <is>
          <t>photography videos</t>
        </is>
      </c>
      <c r="C1103" t="inlineStr">
        <is>
          <t>photography, studio</t>
        </is>
      </c>
      <c r="D1103"/>
      <c r="E1103"/>
      <c r="F1103"/>
      <c r="G1103"/>
      <c r="H1103"/>
    </row>
    <row r="1104" ht="25.5" customHeight="1">
      <c r="A1104" s="2" t="str">
        <f>=HYPERLINK("https://www.youtube.com/@alexstrohl", "https://www.youtube.com/@alexstrohl")</f>
        <v>https://www.youtube.com/@alexstrohl</v>
      </c>
      <c r="B1104" t="inlineStr">
        <is>
          <t>Photo videos</t>
        </is>
      </c>
      <c r="C1104" t="inlineStr">
        <is>
          <t>photography</t>
        </is>
      </c>
      <c r="D1104"/>
      <c r="E1104"/>
      <c r="F1104"/>
      <c r="G1104"/>
      <c r="H1104"/>
    </row>
    <row r="1105" ht="25.5" customHeight="1">
      <c r="A1105" s="2" t="str">
        <f>=HYPERLINK("https://www.youtube.com/@linusandhiscamera", "https://www.youtube.com/@linusandhiscamera")</f>
        <v>https://www.youtube.com/@linusandhiscamera</v>
      </c>
      <c r="B1105" t="inlineStr">
        <is>
          <t>studio photography</t>
        </is>
      </c>
      <c r="C1105" t="inlineStr">
        <is>
          <t>photography</t>
        </is>
      </c>
      <c r="D1105"/>
      <c r="E1105"/>
      <c r="F1105"/>
      <c r="G1105"/>
      <c r="H1105"/>
    </row>
    <row r="1106" ht="25.5" customHeight="1">
      <c r="A1106" s="2" t="str">
        <f>=HYPERLINK("https://www.youtube.com/@MikeGrayFilm", "https://www.youtube.com/@MikeGrayFilm")</f>
        <v>https://www.youtube.com/@MikeGrayFilm</v>
      </c>
      <c r="B1106" t="inlineStr">
        <is>
          <t>studio photography</t>
        </is>
      </c>
      <c r="C1106" t="inlineStr">
        <is>
          <t>photography</t>
        </is>
      </c>
      <c r="D1106"/>
      <c r="E1106"/>
      <c r="F1106"/>
      <c r="G1106"/>
      <c r="H1106"/>
    </row>
    <row r="1107" ht="25.5" customHeight="1">
      <c r="A1107" s="2" t="str">
        <f>=HYPERLINK("https://www.youtube.com/@ChrisburkardStudio", "https://www.youtube.com/@ChrisburkardStudio")</f>
        <v>https://www.youtube.com/@ChrisburkardStudio</v>
      </c>
      <c r="B1107" t="inlineStr">
        <is>
          <t>Landscape photos</t>
        </is>
      </c>
      <c r="C1107" t="inlineStr">
        <is>
          <t>photography</t>
        </is>
      </c>
      <c r="D1107"/>
      <c r="E1107"/>
      <c r="F1107"/>
      <c r="G1107"/>
      <c r="H1107"/>
    </row>
    <row r="1108" ht="25.5" customHeight="1">
      <c r="A1108" s="2" t="str">
        <f>=HYPERLINK("https://www.youtube.com/@graincheck", "https://www.youtube.com/@graincheck")</f>
        <v>https://www.youtube.com/@graincheck</v>
      </c>
      <c r="B1108" t="inlineStr">
        <is>
          <t>photography videos</t>
        </is>
      </c>
      <c r="C1108" t="inlineStr">
        <is>
          <t>photography</t>
        </is>
      </c>
      <c r="D1108"/>
      <c r="E1108"/>
      <c r="F1108"/>
      <c r="G1108"/>
      <c r="H1108"/>
    </row>
    <row r="1109" ht="25.5" customHeight="1">
      <c r="A1109" s="2" t="str">
        <f>=HYPERLINK("https://www.youtube.com/@ErnestoSuePhotography", "https://www.youtube.com/@ErnestoSuePhotography")</f>
        <v>https://www.youtube.com/@ErnestoSuePhotography</v>
      </c>
      <c r="B1109" t="inlineStr">
        <is>
          <t>photography videos</t>
        </is>
      </c>
      <c r="C1109" t="inlineStr">
        <is>
          <t>photography</t>
        </is>
      </c>
      <c r="D1109"/>
      <c r="E1109"/>
      <c r="F1109"/>
      <c r="G1109"/>
      <c r="H1109"/>
    </row>
    <row r="1110" ht="25.5" customHeight="1">
      <c r="A1110" s="2" t="str">
        <f>=HYPERLINK("https://www.youtube.com/@ioegreer", "https://www.youtube.com/@ioegreer")</f>
        <v>https://www.youtube.com/@ioegreer</v>
      </c>
      <c r="B1110" t="inlineStr">
        <is>
          <t>photography vlogs and running</t>
        </is>
      </c>
      <c r="C1110" t="inlineStr">
        <is>
          <t>photography</t>
        </is>
      </c>
      <c r="D1110"/>
      <c r="E1110"/>
      <c r="F1110"/>
      <c r="G1110"/>
      <c r="H1110"/>
    </row>
    <row r="1111" ht="25.5" customHeight="1">
      <c r="A1111" s="2" t="str">
        <f>=HYPERLINK("https://www.youtube.com/@EricFloberg/", "https://www.youtube.com/@EricFloberg/")</f>
        <v>https://www.youtube.com/@EricFloberg/</v>
      </c>
      <c r="B1111" t="inlineStr">
        <is>
          <t>photography videos</t>
        </is>
      </c>
      <c r="C1111" t="inlineStr">
        <is>
          <t>photography</t>
        </is>
      </c>
      <c r="D1111"/>
      <c r="E1111"/>
      <c r="F1111"/>
      <c r="G1111"/>
      <c r="H1111"/>
    </row>
    <row r="1112" ht="25.5" customHeight="1">
      <c r="A1112" s="2" t="str">
        <f>=HYPERLINK("https://www.youtube.com/@FSLL209", "https://www.youtube.com/@FSLL209")</f>
        <v>https://www.youtube.com/@FSLL209</v>
      </c>
      <c r="B1112" t="inlineStr">
        <is>
          <t>various cinematic videos</t>
        </is>
      </c>
      <c r="C1112" t="inlineStr">
        <is>
          <t>swimming pool</t>
        </is>
      </c>
      <c r="D1112"/>
      <c r="E1112"/>
      <c r="F1112"/>
      <c r="G1112"/>
      <c r="H1112"/>
    </row>
    <row r="1113" ht="25.5" customHeight="1">
      <c r="A1113" s="2" t="str">
        <f>=HYPERLINK("https://www.youtube.com/@teemu.mp4", "https://www.youtube.com/@teemu.mp4")</f>
        <v>https://www.youtube.com/@teemu.mp4</v>
      </c>
      <c r="B1113" t="inlineStr">
        <is>
          <t>cinematic videos</t>
        </is>
      </c>
      <c r="C1113" t="inlineStr">
        <is>
          <t>swimming pool</t>
        </is>
      </c>
      <c r="D1113"/>
      <c r="E1113"/>
      <c r="F1113"/>
      <c r="G1113"/>
      <c r="H1113"/>
    </row>
    <row r="1114" ht="25.5" customHeight="1">
      <c r="A1114" s="2" t="str">
        <f>=HYPERLINK("https://www.youtube.com/@DaanVerhoeven", "https://www.youtube.com/@DaanVerhoeven")</f>
        <v>https://www.youtube.com/@DaanVerhoeven</v>
      </c>
      <c r="B1114" t="inlineStr">
        <is>
          <t>freediving videos</t>
        </is>
      </c>
      <c r="C1114" t="inlineStr">
        <is>
          <t>swimming pool</t>
        </is>
      </c>
      <c r="D1114"/>
      <c r="E1114"/>
      <c r="F1114"/>
      <c r="G1114"/>
      <c r="H1114"/>
    </row>
    <row r="1115" ht="25.5" customHeight="1">
      <c r="A1115" s="2" t="str">
        <f>=HYPERLINK("https://www.youtube.com/@iambuilder", "https://www.youtube.com/@iambuilder")</f>
        <v>https://www.youtube.com/@iambuilder</v>
      </c>
      <c r="B1115" t="inlineStr">
        <is>
          <t>construction videos</t>
        </is>
      </c>
      <c r="C1115" t="inlineStr">
        <is>
          <t>swimming pool</t>
        </is>
      </c>
      <c r="D1115"/>
      <c r="E1115"/>
      <c r="F1115"/>
      <c r="G1115"/>
      <c r="H1115"/>
    </row>
    <row r="1116" ht="25.5" customHeight="1">
      <c r="A1116" s="2" t="str">
        <f>=HYPERLINK("https://www.youtube.com/@095PakaPictures", "https://www.youtube.com/@095PakaPictures")</f>
        <v>https://www.youtube.com/@095PakaPictures</v>
      </c>
      <c r="B1116" t="inlineStr">
        <is>
          <t>festival videos</t>
        </is>
      </c>
      <c r="C1116" t="inlineStr">
        <is>
          <t>swimming pool</t>
        </is>
      </c>
      <c r="D1116"/>
      <c r="E1116"/>
      <c r="F1116"/>
      <c r="G1116"/>
      <c r="H1116"/>
    </row>
    <row r="1117" ht="25.5" customHeight="1">
      <c r="A1117" s="2" t="str">
        <f>=HYPERLINK("https://www.youtube.com/@TheSamuraiCarpenter", "https://www.youtube.com/@TheSamuraiCarpenter")</f>
        <v>https://www.youtube.com/@TheSamuraiCarpenter</v>
      </c>
      <c r="B1117" t="inlineStr">
        <is>
          <t>construction videos</t>
        </is>
      </c>
      <c r="C1117" t="inlineStr">
        <is>
          <t>hot tub</t>
        </is>
      </c>
      <c r="D1117"/>
      <c r="E1117"/>
      <c r="F1117"/>
      <c r="G1117"/>
      <c r="H1117"/>
    </row>
    <row r="1118" ht="25.5" customHeight="1">
      <c r="A1118" s="2" t="str">
        <f>=HYPERLINK("https://www.youtube.com/@MarkRober", "https://www.youtube.com/@MarkRober")</f>
        <v>https://www.youtube.com/@MarkRober</v>
      </c>
      <c r="B1118" t="inlineStr">
        <is>
          <t>science videos</t>
        </is>
      </c>
      <c r="C1118" t="inlineStr">
        <is>
          <t>hot tub</t>
        </is>
      </c>
      <c r="D1118"/>
      <c r="E1118"/>
      <c r="F1118"/>
      <c r="G1118"/>
      <c r="H1118"/>
    </row>
    <row r="1119" ht="25.5" customHeight="1">
      <c r="A1119" s="2" t="str">
        <f>=HYPERLINK("https://www.youtube.com/@AndrewCamarata", "https://www.youtube.com/@AndrewCamarata")</f>
        <v>https://www.youtube.com/@AndrewCamarata</v>
      </c>
      <c r="B1119" t="inlineStr">
        <is>
          <t>construction videos</t>
        </is>
      </c>
      <c r="C1119" t="inlineStr">
        <is>
          <t>hot tub</t>
        </is>
      </c>
      <c r="D1119"/>
      <c r="E1119"/>
      <c r="F1119"/>
      <c r="G1119"/>
      <c r="H1119"/>
    </row>
    <row r="1120" ht="25.5" customHeight="1">
      <c r="A1120" s="2" t="str">
        <f>=HYPERLINK("https://www.youtube.com/@RashidaHussain", "https://www.youtube.com/@RashidaHussain")</f>
        <v>https://www.youtube.com/@RashidaHussain</v>
      </c>
      <c r="B1120" t="inlineStr">
        <is>
          <t>indian food</t>
        </is>
      </c>
      <c r="C1120" t="inlineStr">
        <is>
          <t>food appreciation</t>
        </is>
      </c>
      <c r="D1120"/>
      <c r="E1120"/>
      <c r="F1120"/>
      <c r="G1120"/>
      <c r="H1120"/>
    </row>
    <row r="1121" ht="25.5" customHeight="1">
      <c r="A1121" s="2" t="str">
        <f>=HYPERLINK("https://www.youtube.com/@FoodieBoyKR", "https://www.youtube.com/@FoodieBoyKR")</f>
        <v>https://www.youtube.com/@FoodieBoyKR</v>
      </c>
      <c r="B1121" t="inlineStr">
        <is>
          <t>street food videos</t>
        </is>
      </c>
      <c r="C1121" t="inlineStr">
        <is>
          <t>food appreciation</t>
        </is>
      </c>
      <c r="D1121"/>
      <c r="E1121"/>
      <c r="F1121"/>
      <c r="G1121"/>
      <c r="H1121"/>
    </row>
    <row r="1122" ht="25.5" customHeight="1">
      <c r="A1122" s="2" t="str">
        <f>=HYPERLINK("https://www.youtube.com/@YumYum_Food", "https://www.youtube.com/@YumYum_Food")</f>
        <v>https://www.youtube.com/@YumYum_Food</v>
      </c>
      <c r="B1122" t="inlineStr">
        <is>
          <t>street food videos</t>
        </is>
      </c>
      <c r="C1122" t="inlineStr">
        <is>
          <t>food appreciation</t>
        </is>
      </c>
      <c r="D1122"/>
      <c r="E1122"/>
      <c r="F1122"/>
      <c r="G1122"/>
      <c r="H1122"/>
    </row>
    <row r="1123" ht="25.5" customHeight="1">
      <c r="A1123" s="2" t="str">
        <f>=HYPERLINK("https://www.youtube.com/@yummyboys", "https://www.youtube.com/@yummyboys")</f>
        <v>https://www.youtube.com/@yummyboys</v>
      </c>
      <c r="B1123" t="inlineStr">
        <is>
          <t>street food videos</t>
        </is>
      </c>
      <c r="C1123" t="inlineStr">
        <is>
          <t>food appreciation</t>
        </is>
      </c>
      <c r="D1123"/>
      <c r="E1123"/>
      <c r="F1123"/>
      <c r="G1123"/>
      <c r="H1123"/>
    </row>
    <row r="1124" ht="25.5" customHeight="1">
      <c r="A1124" s="2" t="str">
        <f>=HYPERLINK("https://www.youtube.com/@GrowVeg", "https://www.youtube.com/@GrowVeg")</f>
        <v>https://www.youtube.com/@GrowVeg</v>
      </c>
      <c r="B1124" t="inlineStr">
        <is>
          <t>gardening videos</t>
        </is>
      </c>
      <c r="C1124" t="inlineStr">
        <is>
          <t>herbs and spices</t>
        </is>
      </c>
      <c r="D1124"/>
      <c r="E1124"/>
      <c r="F1124"/>
      <c r="G1124"/>
      <c r="H1124"/>
    </row>
    <row r="1125" ht="25.5" customHeight="1">
      <c r="A1125" s="2" t="str">
        <f>=HYPERLINK("https://www.youtube.com/@DIYGardenIdeas", "https://www.youtube.com/@DIYGardenIdeas")</f>
        <v>https://www.youtube.com/@DIYGardenIdeas</v>
      </c>
      <c r="B1125" t="inlineStr">
        <is>
          <t>gardening videos</t>
        </is>
      </c>
      <c r="C1125" t="inlineStr">
        <is>
          <t>herbs and spices, garden</t>
        </is>
      </c>
      <c r="D1125"/>
      <c r="E1125"/>
      <c r="F1125"/>
      <c r="G1125"/>
      <c r="H1125"/>
    </row>
    <row r="1126" ht="25.5" customHeight="1">
      <c r="A1126" s="2" t="str">
        <f>=HYPERLINK("https://www.youtube.com/@freestockfootage8459", "https://www.youtube.com/@freestockfootage8459")</f>
        <v>https://www.youtube.com/@freestockfootage8459</v>
      </c>
      <c r="B1126" t="inlineStr">
        <is>
          <t>a couple of stock footage videos</t>
        </is>
      </c>
      <c r="C1126" t="inlineStr">
        <is>
          <t>herbs and spices</t>
        </is>
      </c>
      <c r="D1126"/>
      <c r="E1126"/>
      <c r="F1126"/>
      <c r="G1126"/>
      <c r="H1126"/>
    </row>
    <row r="1127" ht="25.5" customHeight="1">
      <c r="A1127" s="2" t="str">
        <f>=HYPERLINK("https://www.youtube.com/@DesiCookingSecretsUK", "https://www.youtube.com/@DesiCookingSecretsUK")</f>
        <v>https://www.youtube.com/@DesiCookingSecretsUK</v>
      </c>
      <c r="B1127" t="inlineStr">
        <is>
          <t>cooking videos</t>
        </is>
      </c>
      <c r="C1127" t="inlineStr">
        <is>
          <t>herbs and spices</t>
        </is>
      </c>
      <c r="D1127"/>
      <c r="E1127"/>
      <c r="F1127"/>
      <c r="G1127"/>
      <c r="H1127"/>
    </row>
    <row r="1128" ht="25.5" customHeight="1">
      <c r="A1128" s="2" t="str">
        <f>=HYPERLINK("https://www.youtube.com/@ZeeliciousFoods", "https://www.youtube.com/@ZeeliciousFoods")</f>
        <v>https://www.youtube.com/@ZeeliciousFoods</v>
      </c>
      <c r="B1128" t="inlineStr">
        <is>
          <t>cooking videos</t>
        </is>
      </c>
      <c r="C1128" t="inlineStr">
        <is>
          <t>herbs and spices</t>
        </is>
      </c>
      <c r="D1128"/>
      <c r="E1128"/>
      <c r="F1128"/>
      <c r="G1128"/>
      <c r="H1128"/>
    </row>
    <row r="1129" ht="25.5" customHeight="1">
      <c r="A1129" s="2" t="str">
        <f>=HYPERLINK("https://www.youtube.com/@AamchiMumbai", "https://www.youtube.com/@AamchiMumbai")</f>
        <v>https://www.youtube.com/@AamchiMumbai</v>
      </c>
      <c r="B1129" t="inlineStr">
        <is>
          <t>indian food</t>
        </is>
      </c>
      <c r="C1129" t="inlineStr">
        <is>
          <t>nuts and seeds</t>
        </is>
      </c>
      <c r="D1129"/>
      <c r="E1129"/>
      <c r="F1129"/>
      <c r="G1129"/>
      <c r="H1129"/>
    </row>
    <row r="1130" ht="25.5" customHeight="1">
      <c r="A1130" s="2" t="str">
        <f>=HYPERLINK("https://www.youtube.com/@bkxc", "https://www.youtube.com/@bkxc")</f>
        <v>https://www.youtube.com/@bkxc</v>
      </c>
      <c r="B1130" t="inlineStr">
        <is>
          <t>mountain biking videos</t>
        </is>
      </c>
      <c r="C1130" t="inlineStr">
        <is>
          <t>cross-country cycling</t>
        </is>
      </c>
      <c r="D1130"/>
      <c r="E1130"/>
      <c r="F1130"/>
      <c r="G1130"/>
      <c r="H1130"/>
    </row>
    <row r="1131" ht="25.5" customHeight="1">
      <c r="A1131" s="2" t="str">
        <f>=HYPERLINK("https://www.youtube.com/@GregMcCahon", "https://www.youtube.com/@GregMcCahon")</f>
        <v>https://www.youtube.com/@GregMcCahon</v>
      </c>
      <c r="B1131" t="inlineStr">
        <is>
          <t>alaska-to-south america cycling</t>
        </is>
      </c>
      <c r="C1131" t="inlineStr">
        <is>
          <t>cross-country cycling</t>
        </is>
      </c>
      <c r="D1131"/>
      <c r="E1131"/>
      <c r="F1131"/>
      <c r="G1131"/>
      <c r="H1131"/>
    </row>
    <row r="1132" ht="25.5" customHeight="1">
      <c r="A1132" s="2" t="str">
        <f>=HYPERLINK("https://www.youtube.com/@MartijnDoolaard", "https://www.youtube.com/@MartijnDoolaard")</f>
        <v>https://www.youtube.com/@MartijnDoolaard</v>
      </c>
      <c r="B1132" t="inlineStr">
        <is>
          <t>mountain living</t>
        </is>
      </c>
      <c r="C1132" t="inlineStr">
        <is>
          <t>cross-country cycling</t>
        </is>
      </c>
      <c r="D1132"/>
      <c r="E1132"/>
      <c r="F1132"/>
      <c r="G1132"/>
      <c r="H1132"/>
    </row>
    <row r="1133" ht="25.5" customHeight="1">
      <c r="A1133" s="2" t="str">
        <f>=HYPERLINK("https://www.youtube.com/@sergeiivanis", "https://www.youtube.com/@sergeiivanis")</f>
        <v>https://www.youtube.com/@sergeiivanis</v>
      </c>
      <c r="B1133" t="inlineStr">
        <is>
          <t>long distance cycling (11 videos but seems good quality)</t>
        </is>
      </c>
      <c r="C1133" t="inlineStr">
        <is>
          <t>cross-country cycling</t>
        </is>
      </c>
      <c r="D1133"/>
      <c r="E1133"/>
      <c r="F1133"/>
      <c r="G1133"/>
      <c r="H1133"/>
    </row>
    <row r="1134" ht="25.5" customHeight="1">
      <c r="A1134" s="2" t="str">
        <f>=HYPERLINK("https://www.youtube.com/@MartinFabian", "https://www.youtube.com/@MartinFabian")</f>
        <v>https://www.youtube.com/@MartinFabian</v>
      </c>
      <c r="B1134" t="inlineStr">
        <is>
          <t>sword fighting</t>
        </is>
      </c>
      <c r="C1134" t="inlineStr">
        <is>
          <t>fencing</t>
        </is>
      </c>
      <c r="D1134"/>
      <c r="E1134"/>
      <c r="F1134"/>
      <c r="G1134"/>
      <c r="H1134"/>
    </row>
    <row r="1135" ht="25.5" customHeight="1">
      <c r="A1135" s="2" t="str">
        <f>=HYPERLINK("https://www.youtube.com/@thomaslavergne5939", "https://www.youtube.com/@thomaslavergne5939")</f>
        <v>https://www.youtube.com/@thomaslavergne5939</v>
      </c>
      <c r="B1135" t="inlineStr">
        <is>
          <t>cinematic videos</t>
        </is>
      </c>
      <c r="C1135" t="inlineStr">
        <is>
          <t>alpine skiing</t>
        </is>
      </c>
      <c r="D1135"/>
      <c r="E1135"/>
      <c r="F1135"/>
      <c r="G1135"/>
      <c r="H1135"/>
    </row>
    <row r="1136" ht="25.5" customHeight="1">
      <c r="A1136" s="2" t="str">
        <f>=HYPERLINK("https://www.youtube.com/@Nikolai_Schirmer", "https://www.youtube.com/@Nikolai_Schirmer")</f>
        <v>https://www.youtube.com/@Nikolai_Schirmer</v>
      </c>
      <c r="B1136" t="inlineStr">
        <is>
          <t>skiing videos</t>
        </is>
      </c>
      <c r="C1136" t="inlineStr">
        <is>
          <t>alpine skiing</t>
        </is>
      </c>
      <c r="D1136"/>
      <c r="E1136"/>
      <c r="F1136"/>
      <c r="G1136"/>
      <c r="H1136"/>
    </row>
    <row r="1137" ht="25.5" customHeight="1">
      <c r="A1137" s="2" t="str">
        <f>=HYPERLINK("https://www.youtube.com/@HarmenHoek", "https://www.youtube.com/@HarmenHoek")</f>
        <v>https://www.youtube.com/@HarmenHoek</v>
      </c>
      <c r="B1137" t="inlineStr">
        <is>
          <t>hiking videos</t>
        </is>
      </c>
      <c r="C1137" t="inlineStr">
        <is>
          <t>cross-country skiing, backpacking, hiking</t>
        </is>
      </c>
      <c r="D1137"/>
      <c r="E1137"/>
      <c r="F1137"/>
      <c r="G1137"/>
      <c r="H1137"/>
    </row>
    <row r="1138" ht="25.5" customHeight="1">
      <c r="A1138" s="2" t="str">
        <f>=HYPERLINK("https://www.youtube.com/@tbs.johansson", "https://www.youtube.com/@tbs.johansson")</f>
        <v>https://www.youtube.com/@tbs.johansson</v>
      </c>
      <c r="B1138" t="inlineStr">
        <is>
          <t>skiing videos</t>
        </is>
      </c>
      <c r="C1138" t="inlineStr">
        <is>
          <t>cross-country skiing</t>
        </is>
      </c>
      <c r="D1138"/>
      <c r="E1138"/>
      <c r="F1138"/>
      <c r="G1138"/>
      <c r="H1138"/>
    </row>
    <row r="1139" ht="25.5" customHeight="1">
      <c r="A1139" s="2" t="str">
        <f>=HYPERLINK("https://www.youtube.com/@atomic", "https://www.youtube.com/@atomic")</f>
        <v>https://www.youtube.com/@atomic</v>
      </c>
      <c r="B1139" t="inlineStr">
        <is>
          <t>skiing videos</t>
        </is>
      </c>
      <c r="C1139" t="inlineStr">
        <is>
          <t>cross-country skiing</t>
        </is>
      </c>
      <c r="D1139"/>
      <c r="E1139"/>
      <c r="F1139"/>
      <c r="G1139"/>
      <c r="H1139"/>
    </row>
    <row r="1140" ht="25.5" customHeight="1">
      <c r="A1140" s="2" t="str">
        <f>=HYPERLINK("https://www.youtube.com/@PeakPerformance1986", "https://www.youtube.com/@PeakPerformance1986")</f>
        <v>https://www.youtube.com/@PeakPerformance1986</v>
      </c>
      <c r="B1140" t="inlineStr">
        <is>
          <t>skiing videos</t>
        </is>
      </c>
      <c r="C1140" t="inlineStr">
        <is>
          <t>ski touring</t>
        </is>
      </c>
      <c r="D1140"/>
      <c r="E1140"/>
      <c r="F1140"/>
      <c r="G1140"/>
      <c r="H1140"/>
    </row>
    <row r="1141" ht="25.5" customHeight="1">
      <c r="A1141" s="2" t="str">
        <f>=HYPERLINK("https://www.youtube.com/@norrona", "https://www.youtube.com/@norrona")</f>
        <v>https://www.youtube.com/@norrona</v>
      </c>
      <c r="B1141" t="inlineStr">
        <is>
          <t>hiking and skiing videos</t>
        </is>
      </c>
      <c r="C1141" t="inlineStr">
        <is>
          <t>ski touring</t>
        </is>
      </c>
      <c r="D1141"/>
      <c r="E1141"/>
      <c r="F1141"/>
      <c r="G1141"/>
      <c r="H1141"/>
    </row>
    <row r="1142" ht="25.5" customHeight="1">
      <c r="A1142" s="2" t="str">
        <f>=HYPERLINK("https://www.youtube.com/@BrunoPisaniAdventure", "https://www.youtube.com/@BrunoPisaniAdventure")</f>
        <v>https://www.youtube.com/@BrunoPisaniAdventure</v>
      </c>
      <c r="B1142" t="inlineStr">
        <is>
          <t>hiking and skiing videos</t>
        </is>
      </c>
      <c r="C1142" t="inlineStr">
        <is>
          <t>ski touring</t>
        </is>
      </c>
      <c r="D1142"/>
      <c r="E1142"/>
      <c r="F1142"/>
      <c r="G1142"/>
      <c r="H1142"/>
    </row>
    <row r="1143" ht="25.5" customHeight="1">
      <c r="A1143" s="2" t="str">
        <f>=HYPERLINK("https://www.youtube.com/@TroutandCoffee", "https://www.youtube.com/@TroutandCoffee")</f>
        <v>https://www.youtube.com/@TroutandCoffee</v>
      </c>
      <c r="B1143" t="inlineStr">
        <is>
          <t>survival off-grid videos</t>
        </is>
      </c>
      <c r="C1143" t="inlineStr">
        <is>
          <t>cross-country skiing, cabin in the woods, autumn</t>
        </is>
      </c>
      <c r="D1143"/>
      <c r="E1143"/>
      <c r="F1143"/>
      <c r="G1143"/>
      <c r="H1143"/>
    </row>
    <row r="1144" ht="25.5" customHeight="1">
      <c r="A1144" s="2" t="str">
        <f>=HYPERLINK("https://www.youtube.com/@BlankCollectivefilms", "https://www.youtube.com/@BlankCollectivefilms")</f>
        <v>https://www.youtube.com/@BlankCollectivefilms</v>
      </c>
      <c r="B1144" t="inlineStr">
        <is>
          <t>ski films</t>
        </is>
      </c>
      <c r="C1144" t="inlineStr">
        <is>
          <t>ski touring</t>
        </is>
      </c>
      <c r="D1144"/>
      <c r="E1144"/>
      <c r="F1144"/>
      <c r="G1144"/>
      <c r="H1144"/>
    </row>
    <row r="1145" ht="25.5" customHeight="1">
      <c r="A1145" s="2" t="str">
        <f>=HYPERLINK("https://www.youtube.com/@ShredbotsOFFICIAL", "https://www.youtube.com/@ShredbotsOFFICIAL")</f>
        <v>https://www.youtube.com/@ShredbotsOFFICIAL</v>
      </c>
      <c r="B1145" t="inlineStr">
        <is>
          <t>ski films</t>
        </is>
      </c>
      <c r="C1145" t="inlineStr">
        <is>
          <t>ski touring</t>
        </is>
      </c>
      <c r="D1145"/>
      <c r="E1145"/>
      <c r="F1145"/>
      <c r="G1145"/>
      <c r="H1145"/>
    </row>
    <row r="1146" ht="25.5" customHeight="1">
      <c r="A1146" s="2" t="str">
        <f>=HYPERLINK("https://www.youtube.com/@KristianPletten", "https://www.youtube.com/@KristianPletten")</f>
        <v>https://www.youtube.com/@KristianPletten</v>
      </c>
      <c r="B1146" t="inlineStr">
        <is>
          <t>hiking and skiing videos</t>
        </is>
      </c>
      <c r="C1146" t="inlineStr">
        <is>
          <t>telemark skiing</t>
        </is>
      </c>
      <c r="D1146"/>
      <c r="E1146"/>
      <c r="F1146"/>
      <c r="G1146"/>
      <c r="H1146"/>
    </row>
    <row r="1147" ht="25.5" customHeight="1">
      <c r="A1147" s="2" t="str">
        <f>=HYPERLINK("https://www.youtube.com/@magmaski", "https://www.youtube.com/@magmaski")</f>
        <v>https://www.youtube.com/@magmaski</v>
      </c>
      <c r="B1147" t="inlineStr">
        <is>
          <t>ski films</t>
        </is>
      </c>
      <c r="C1147" t="inlineStr">
        <is>
          <t>freestyle skiing</t>
        </is>
      </c>
      <c r="D1147"/>
      <c r="E1147"/>
      <c r="F1147"/>
      <c r="G1147"/>
      <c r="H1147"/>
    </row>
    <row r="1148" ht="25.5" customHeight="1">
      <c r="A1148" s="2" t="str">
        <f>=HYPERLINK("https://www.youtube.com/@sebastienvarlet3092", "https://www.youtube.com/@sebastienvarlet3092")</f>
        <v>https://www.youtube.com/@sebastienvarlet3092</v>
      </c>
      <c r="B1148" t="inlineStr">
        <is>
          <t>ski films</t>
        </is>
      </c>
      <c r="C1148" t="inlineStr">
        <is>
          <t>telemark skiing</t>
        </is>
      </c>
      <c r="D1148"/>
      <c r="E1148"/>
      <c r="F1148"/>
      <c r="G1148"/>
      <c r="H1148"/>
    </row>
    <row r="1149" ht="25.5" customHeight="1">
      <c r="A1149" s="2" t="str">
        <f>=HYPERLINK("https://www.youtube.com/@goranwinblad", "https://www.youtube.com/@goranwinblad")</f>
        <v>https://www.youtube.com/@goranwinblad</v>
      </c>
      <c r="B1149" t="inlineStr">
        <is>
          <t>ultramarathon prep</t>
        </is>
      </c>
      <c r="C1149" t="inlineStr">
        <is>
          <t>ultramarathon</t>
        </is>
      </c>
      <c r="D1149"/>
      <c r="E1149"/>
      <c r="F1149"/>
      <c r="G1149"/>
      <c r="H1149"/>
    </row>
    <row r="1150" ht="25.5" customHeight="1">
      <c r="A1150" s="2" t="str">
        <f>=HYPERLINK("https://www.youtube.com/@sallymcraestrength", "https://www.youtube.com/@sallymcraestrength")</f>
        <v>https://www.youtube.com/@sallymcraestrength</v>
      </c>
      <c r="B1150" t="inlineStr">
        <is>
          <t>ultramarathon videos</t>
        </is>
      </c>
      <c r="C1150" t="inlineStr">
        <is>
          <t>ultramarathon</t>
        </is>
      </c>
      <c r="D1150"/>
      <c r="E1150"/>
      <c r="F1150"/>
      <c r="G1150"/>
      <c r="H1150"/>
    </row>
    <row r="1151" ht="25.5" customHeight="1">
      <c r="A1151" s="2" t="str">
        <f>=HYPERLINK("https://www.youtube.com/@ROLLRecovery", "https://www.youtube.com/@ROLLRecovery")</f>
        <v>https://www.youtube.com/@ROLLRecovery</v>
      </c>
      <c r="B1151" t="inlineStr">
        <is>
          <t>fitness tool for running (137 videos)</t>
        </is>
      </c>
      <c r="C1151" t="inlineStr">
        <is>
          <t>cross country running</t>
        </is>
      </c>
      <c r="D1151"/>
      <c r="E1151"/>
      <c r="F1151"/>
      <c r="G1151"/>
      <c r="H1151"/>
    </row>
    <row r="1152" ht="25.5" customHeight="1">
      <c r="A1152" s="2" t="str">
        <f>=HYPERLINK("https://www.youtube.com/@BillyYang", "https://www.youtube.com/@BillyYang")</f>
        <v>https://www.youtube.com/@BillyYang</v>
      </c>
      <c r="B1152" t="inlineStr">
        <is>
          <t>trail running</t>
        </is>
      </c>
      <c r="C1152" t="inlineStr">
        <is>
          <t>trail running</t>
        </is>
      </c>
      <c r="D1152"/>
      <c r="E1152"/>
      <c r="F1152"/>
      <c r="G1152"/>
      <c r="H1152"/>
    </row>
    <row r="1153" ht="25.5" customHeight="1">
      <c r="A1153" s="2" t="str">
        <f>=HYPERLINK("https://www.youtube.com/@JeffPelletier", "https://www.youtube.com/@JeffPelletier")</f>
        <v>https://www.youtube.com/@JeffPelletier</v>
      </c>
      <c r="B1153" t="inlineStr">
        <is>
          <t>trail running</t>
        </is>
      </c>
      <c r="C1153" t="inlineStr">
        <is>
          <t>trail running</t>
        </is>
      </c>
      <c r="D1153"/>
      <c r="E1153"/>
      <c r="F1153"/>
      <c r="G1153"/>
      <c r="H1153"/>
    </row>
    <row r="1154" ht="25.5" customHeight="1">
      <c r="A1154" s="2" t="str">
        <f>=HYPERLINK("https://www.youtube.com/@TheNorthFace", "https://www.youtube.com/@TheNorthFace")</f>
        <v>https://www.youtube.com/@TheNorthFace</v>
      </c>
      <c r="B1154" t="inlineStr">
        <is>
          <t>general sport videos</t>
        </is>
      </c>
      <c r="C1154" t="inlineStr">
        <is>
          <t>trail running</t>
        </is>
      </c>
      <c r="D1154"/>
      <c r="E1154"/>
      <c r="F1154"/>
      <c r="G1154"/>
      <c r="H1154"/>
    </row>
    <row r="1155" ht="25.5" customHeight="1">
      <c r="A1155" s="2" t="str">
        <f>=HYPERLINK("https://www.youtube.com/@FablesandFells", "https://www.youtube.com/@FablesandFells")</f>
        <v>https://www.youtube.com/@FablesandFells</v>
      </c>
      <c r="B1155" t="inlineStr">
        <is>
          <t>camping/hiking/running</t>
        </is>
      </c>
      <c r="C1155" t="inlineStr">
        <is>
          <t>half marathon</t>
        </is>
      </c>
      <c r="D1155"/>
      <c r="E1155"/>
      <c r="F1155"/>
      <c r="G1155"/>
      <c r="H1155"/>
    </row>
    <row r="1156" ht="25.5" customHeight="1">
      <c r="A1156" s="2" t="str">
        <f>=HYPERLINK("https://www.youtube.com/@theartofdocumentary", "https://www.youtube.com/@theartofdocumentary")</f>
        <v>https://www.youtube.com/@theartofdocumentary</v>
      </c>
      <c r="B1156" t="inlineStr">
        <is>
          <t>running documentaries</t>
        </is>
      </c>
      <c r="C1156" t="inlineStr">
        <is>
          <t>half marathon</t>
        </is>
      </c>
      <c r="D1156"/>
      <c r="E1156"/>
      <c r="F1156"/>
      <c r="G1156"/>
      <c r="H1156"/>
    </row>
    <row r="1157" ht="25.5" customHeight="1">
      <c r="A1157" s="2" t="str">
        <f>=HYPERLINK("https://www.youtube.com/@jordanadudek", "https://www.youtube.com/@jordanadudek")</f>
        <v>https://www.youtube.com/@jordanadudek</v>
      </c>
      <c r="B1157" t="inlineStr">
        <is>
          <t>documentaries / fitness</t>
        </is>
      </c>
      <c r="C1157" t="inlineStr">
        <is>
          <t>marathon</t>
        </is>
      </c>
      <c r="D1157"/>
      <c r="E1157"/>
      <c r="F1157"/>
      <c r="G1157"/>
      <c r="H1157"/>
    </row>
    <row r="1158" ht="25.5" customHeight="1">
      <c r="A1158" s="2" t="str">
        <f>=HYPERLINK("https://www.youtube.com/@Thefolkway", "https://www.youtube.com/@Thefolkway")</f>
        <v>https://www.youtube.com/@Thefolkway</v>
      </c>
      <c r="B1158" t="inlineStr">
        <is>
          <t>running doc + films</t>
        </is>
      </c>
      <c r="C1158" t="inlineStr">
        <is>
          <t>marathon</t>
        </is>
      </c>
      <c r="D1158"/>
      <c r="E1158"/>
      <c r="F1158"/>
      <c r="G1158"/>
      <c r="H1158"/>
    </row>
    <row r="1159" ht="25.5" customHeight="1">
      <c r="A1159" s="2" t="str">
        <f>=HYPERLINK("https://www.youtube.com/@OutdoorChefLife", "https://www.youtube.com/@OutdoorChefLife")</f>
        <v>https://www.youtube.com/@OutdoorChefLife</v>
      </c>
      <c r="B1159" t="inlineStr">
        <is>
          <t>cooking + foraging</t>
        </is>
      </c>
      <c r="C1159" t="inlineStr">
        <is>
          <t>spearfishing</t>
        </is>
      </c>
      <c r="D1159"/>
      <c r="E1159"/>
      <c r="F1159"/>
      <c r="G1159"/>
      <c r="H1159"/>
    </row>
    <row r="1160" ht="25.5" customHeight="1">
      <c r="A1160" s="2" t="str">
        <f>=HYPERLINK("https://www.youtube.com/@AquaticApes", "https://www.youtube.com/@AquaticApes")</f>
        <v>https://www.youtube.com/@AquaticApes</v>
      </c>
      <c r="B1160" t="inlineStr">
        <is>
          <t>spearfishing</t>
        </is>
      </c>
      <c r="C1160" t="inlineStr">
        <is>
          <t>spearfishing</t>
        </is>
      </c>
      <c r="D1160"/>
      <c r="E1160"/>
      <c r="F1160"/>
      <c r="G1160"/>
      <c r="H1160"/>
    </row>
    <row r="1161" ht="25.5" customHeight="1">
      <c r="A1161" s="2" t="str">
        <f>=HYPERLINK("https://www.youtube.com/@_nickfry", "https://www.youtube.com/@_nickfry")</f>
        <v>https://www.youtube.com/@_nickfry</v>
      </c>
      <c r="B1161" t="inlineStr">
        <is>
          <t>survival + spearfishing videos</t>
        </is>
      </c>
      <c r="C1161" t="inlineStr">
        <is>
          <t>spearfishing</t>
        </is>
      </c>
      <c r="D1161"/>
      <c r="E1161"/>
      <c r="F1161"/>
      <c r="G1161"/>
      <c r="H1161"/>
    </row>
    <row r="1162" ht="25.5" customHeight="1">
      <c r="A1162" s="2" t="str">
        <f>=HYPERLINK("https://www.youtube.com/@AkselOrstavik", "https://www.youtube.com/@AkselOrstavik")</f>
        <v>https://www.youtube.com/@AkselOrstavik</v>
      </c>
      <c r="B1162" t="inlineStr">
        <is>
          <t>spearfishing</t>
        </is>
      </c>
      <c r="C1162" t="inlineStr">
        <is>
          <t>spearfishing</t>
        </is>
      </c>
      <c r="D1162"/>
      <c r="E1162"/>
      <c r="F1162"/>
      <c r="G1162"/>
      <c r="H1162"/>
    </row>
    <row r="1163" ht="25.5" customHeight="1">
      <c r="A1163" s="2" t="str">
        <f>=HYPERLINK("https://www.youtube.com/@DanielMann", "https://www.youtube.com/@DanielMann")</f>
        <v>https://www.youtube.com/@DanielMann</v>
      </c>
      <c r="B1163" t="inlineStr">
        <is>
          <t>spearfishing</t>
        </is>
      </c>
      <c r="C1163" t="inlineStr">
        <is>
          <t>spearfishing</t>
        </is>
      </c>
      <c r="D1163"/>
      <c r="E1163"/>
      <c r="F1163"/>
      <c r="G1163"/>
      <c r="H1163"/>
    </row>
    <row r="1164" ht="25.5" customHeight="1">
      <c r="A1164" s="2" t="str">
        <f>=HYPERLINK("https://www.youtube.com/@olliecraig-primalpursuit", "https://www.youtube.com/@olliecraig-primalpursuit")</f>
        <v>https://www.youtube.com/@olliecraig-primalpursuit</v>
      </c>
      <c r="B1164" t="inlineStr">
        <is>
          <t>fishing</t>
        </is>
      </c>
      <c r="C1164" t="inlineStr">
        <is>
          <t>spearfishing</t>
        </is>
      </c>
      <c r="D1164"/>
      <c r="E1164"/>
      <c r="F1164"/>
      <c r="G1164"/>
      <c r="H1164"/>
    </row>
    <row r="1165" ht="25.5" customHeight="1">
      <c r="A1165" s="2" t="str">
        <f>=HYPERLINK("https://www.youtube.com/@sonofabear", "https://www.youtube.com/@sonofabear")</f>
        <v>https://www.youtube.com/@sonofabear</v>
      </c>
      <c r="B1165" t="inlineStr">
        <is>
          <t>foraging</t>
        </is>
      </c>
      <c r="C1165" t="inlineStr">
        <is>
          <t>mushroom foraging</t>
        </is>
      </c>
      <c r="D1165"/>
      <c r="E1165"/>
      <c r="F1165"/>
      <c r="G1165"/>
      <c r="H1165"/>
    </row>
    <row r="1166" ht="25.5" customHeight="1">
      <c r="A1166" s="2" t="str">
        <f>=HYPERLINK("https://www.youtube.com/@northernwildharvest", "https://www.youtube.com/@northernwildharvest")</f>
        <v>https://www.youtube.com/@northernwildharvest</v>
      </c>
      <c r="B1166" t="inlineStr">
        <is>
          <t>foraging</t>
        </is>
      </c>
      <c r="C1166" t="inlineStr">
        <is>
          <t>mushroom foraging</t>
        </is>
      </c>
      <c r="D1166"/>
      <c r="E1166"/>
      <c r="F1166"/>
      <c r="G1166"/>
      <c r="H1166"/>
    </row>
    <row r="1167" ht="25.5" customHeight="1">
      <c r="A1167" s="2" t="str">
        <f>=HYPERLINK("https://www.youtube.com/@paulstametsofficial", "https://www.youtube.com/@paulstametsofficial")</f>
        <v>https://www.youtube.com/@paulstametsofficial</v>
      </c>
      <c r="B1167" t="inlineStr">
        <is>
          <t>foraging</t>
        </is>
      </c>
      <c r="C1167" t="inlineStr">
        <is>
          <t>mushroom foraging</t>
        </is>
      </c>
      <c r="D1167"/>
      <c r="E1167"/>
      <c r="F1167"/>
      <c r="G1167"/>
      <c r="H1167"/>
    </row>
    <row r="1168" ht="25.5" customHeight="1">
      <c r="A1168" s="2" t="str">
        <f>=HYPERLINK("https://www.youtube.com/@callie_waldschmidt", "https://www.youtube.com/@callie_waldschmidt")</f>
        <v>https://www.youtube.com/@callie_waldschmidt</v>
      </c>
      <c r="B1168" t="inlineStr">
        <is>
          <t>outdoor things</t>
        </is>
      </c>
      <c r="C1168" t="inlineStr">
        <is>
          <t>mushroom foraging</t>
        </is>
      </c>
      <c r="D1168"/>
      <c r="E1168"/>
      <c r="F1168"/>
      <c r="G1168"/>
      <c r="H1168"/>
    </row>
    <row r="1169" ht="25.5" customHeight="1">
      <c r="A1169" s="2" t="str">
        <f>=HYPERLINK("https://www.youtube.com/@FishandForage", "https://www.youtube.com/@FishandForage")</f>
        <v>https://www.youtube.com/@FishandForage</v>
      </c>
      <c r="B1169" t="inlineStr">
        <is>
          <t>fishing and foraging videos</t>
        </is>
      </c>
      <c r="C1169" t="inlineStr">
        <is>
          <t>mushroom foraging</t>
        </is>
      </c>
      <c r="D1169"/>
      <c r="E1169"/>
      <c r="F1169"/>
      <c r="G1169"/>
      <c r="H1169"/>
    </row>
    <row r="1170" ht="25.5" customHeight="1">
      <c r="A1170" s="2" t="str">
        <f>=HYPERLINK("https://www.youtube.com/@PlanetFungi", "https://www.youtube.com/@PlanetFungi")</f>
        <v>https://www.youtube.com/@PlanetFungi</v>
      </c>
      <c r="B1170" t="inlineStr">
        <is>
          <t>various mushroom videos</t>
        </is>
      </c>
      <c r="C1170" t="inlineStr">
        <is>
          <t>mushroom foraging</t>
        </is>
      </c>
      <c r="D1170"/>
      <c r="E1170"/>
      <c r="F1170"/>
      <c r="G1170"/>
      <c r="H1170"/>
    </row>
    <row r="1171" ht="25.5" customHeight="1">
      <c r="A1171" s="2" t="str">
        <f>=HYPERLINK("https://www.youtube.com/@onetreeplanted", "https://www.youtube.com/@onetreeplanted")</f>
        <v>https://www.youtube.com/@onetreeplanted</v>
      </c>
      <c r="B1171" t="inlineStr">
        <is>
          <t>tree planting</t>
        </is>
      </c>
      <c r="C1171" t="inlineStr">
        <is>
          <t>tree planting</t>
        </is>
      </c>
      <c r="D1171"/>
      <c r="E1171"/>
      <c r="F1171"/>
      <c r="G1171"/>
      <c r="H1171"/>
    </row>
    <row r="1172" ht="25.5" customHeight="1">
      <c r="A1172" s="2" t="str">
        <f>=HYPERLINK("https://www.youtube.com/@BeauMiles", "https://www.youtube.com/@BeauMiles")</f>
        <v>https://www.youtube.com/@BeauMiles</v>
      </c>
      <c r="B1172" t="inlineStr">
        <is>
          <t>outdoor videos</t>
        </is>
      </c>
      <c r="C1172" t="inlineStr">
        <is>
          <t>tree planting, cinematic (various)</t>
        </is>
      </c>
      <c r="D1172"/>
      <c r="E1172"/>
      <c r="F1172"/>
      <c r="G1172"/>
      <c r="H1172"/>
    </row>
    <row r="1173" ht="25.5" customHeight="1">
      <c r="A1173" s="2" t="str">
        <f>=HYPERLINK("https://www.youtube.com/@amillison", "https://www.youtube.com/@amillison")</f>
        <v>https://www.youtube.com/@amillison</v>
      </c>
      <c r="B1173" t="inlineStr">
        <is>
          <t>permaculture videos</t>
        </is>
      </c>
      <c r="C1173" t="inlineStr">
        <is>
          <t>tree planting</t>
        </is>
      </c>
      <c r="D1173"/>
      <c r="E1173"/>
      <c r="F1173"/>
      <c r="G1173"/>
      <c r="H1173"/>
    </row>
    <row r="1174" ht="25.5" customHeight="1">
      <c r="A1174" s="2" t="str">
        <f>=HYPERLINK("https://www.youtube.com/@igarden168", "https://www.youtube.com/@igarden168")</f>
        <v>https://www.youtube.com/@igarden168</v>
      </c>
      <c r="B1174" t="inlineStr">
        <is>
          <t>gardening videos</t>
        </is>
      </c>
      <c r="C1174" t="inlineStr">
        <is>
          <t>tree planting</t>
        </is>
      </c>
      <c r="D1174"/>
      <c r="E1174"/>
      <c r="F1174"/>
      <c r="G1174"/>
      <c r="H1174"/>
    </row>
    <row r="1175" ht="25.5" customHeight="1">
      <c r="A1175" s="2" t="str">
        <f>=HYPERLINK("https://www.youtube.com/@LeafofLifeWorld", "https://www.youtube.com/@LeafofLifeWorld")</f>
        <v>https://www.youtube.com/@LeafofLifeWorld</v>
      </c>
      <c r="B1175" t="inlineStr">
        <is>
          <t>tree planting videos</t>
        </is>
      </c>
      <c r="C1175" t="inlineStr">
        <is>
          <t>tree planting</t>
        </is>
      </c>
      <c r="D1175"/>
      <c r="E1175"/>
      <c r="F1175"/>
      <c r="G1175"/>
      <c r="H1175"/>
    </row>
    <row r="1176" ht="25.5" customHeight="1">
      <c r="A1176" s="2" t="str">
        <f>=HYPERLINK("https://www.youtube.com/@TheDutchFarmer", "https://www.youtube.com/@TheDutchFarmer")</f>
        <v>https://www.youtube.com/@TheDutchFarmer</v>
      </c>
      <c r="B1176" t="inlineStr">
        <is>
          <t>farming videos</t>
        </is>
      </c>
      <c r="C1176" t="inlineStr">
        <is>
          <t>tree planting</t>
        </is>
      </c>
      <c r="D1176"/>
      <c r="E1176"/>
      <c r="F1176"/>
      <c r="G1176"/>
      <c r="H1176"/>
    </row>
    <row r="1177" ht="25.5" customHeight="1">
      <c r="A1177" s="2" t="str">
        <f>=HYPERLINK("https://www.youtube.com/@JeremyTGrant", "https://www.youtube.com/@JeremyTGrant")</f>
        <v>https://www.youtube.com/@JeremyTGrant</v>
      </c>
      <c r="B1177" t="inlineStr">
        <is>
          <t>nature videos</t>
        </is>
      </c>
      <c r="C1177" t="inlineStr">
        <is>
          <t>dog sledding</t>
        </is>
      </c>
      <c r="D1177"/>
      <c r="E1177"/>
      <c r="F1177"/>
      <c r="G1177"/>
      <c r="H1177"/>
    </row>
    <row r="1178" ht="25.5" customHeight="1">
      <c r="A1178" s="2" t="str">
        <f>=HYPERLINK("https://www.youtube.com/@hardmanfishing", "https://www.youtube.com/@hardmanfishing")</f>
        <v>https://www.youtube.com/@hardmanfishing</v>
      </c>
      <c r="B1178" t="inlineStr">
        <is>
          <t>flyfishing</t>
        </is>
      </c>
      <c r="C1178" t="inlineStr">
        <is>
          <t>fly fishing</t>
        </is>
      </c>
      <c r="D1178"/>
      <c r="E1178"/>
      <c r="F1178"/>
      <c r="G1178"/>
      <c r="H1178"/>
    </row>
    <row r="1179" ht="25.5" customHeight="1">
      <c r="A1179" s="2" t="str">
        <f>=HYPERLINK("https://www.youtube.com/@CrazyAboutFlyFishing", "https://www.youtube.com/@CrazyAboutFlyFishing")</f>
        <v>https://www.youtube.com/@CrazyAboutFlyFishing</v>
      </c>
      <c r="B1179" t="inlineStr">
        <is>
          <t>flyfishing</t>
        </is>
      </c>
      <c r="C1179" t="inlineStr">
        <is>
          <t>fly fishing</t>
        </is>
      </c>
      <c r="D1179"/>
      <c r="E1179"/>
      <c r="F1179"/>
      <c r="G1179"/>
      <c r="H1179"/>
    </row>
    <row r="1180" ht="25.5" customHeight="1">
      <c r="A1180" s="2" t="str">
        <f>=HYPERLINK("https://www.youtube.com/@by.purefilms", "https://www.youtube.com/@by.purefilms")</f>
        <v>https://www.youtube.com/@by.purefilms</v>
      </c>
      <c r="B1180" t="inlineStr">
        <is>
          <t>fly fishing</t>
        </is>
      </c>
      <c r="C1180" t="inlineStr">
        <is>
          <t>fly fishing</t>
        </is>
      </c>
      <c r="D1180"/>
      <c r="E1180"/>
      <c r="F1180"/>
      <c r="G1180"/>
      <c r="H1180"/>
    </row>
    <row r="1181" ht="25.5" customHeight="1">
      <c r="A1181" s="2" t="str">
        <f>=HYPERLINK("https://www.youtube.com/@TightLoops", "https://www.youtube.com/@TightLoops")</f>
        <v>https://www.youtube.com/@TightLoops</v>
      </c>
      <c r="B1181" t="inlineStr">
        <is>
          <t>fly fishing</t>
        </is>
      </c>
      <c r="C1181" t="inlineStr">
        <is>
          <t>fly fishing</t>
        </is>
      </c>
      <c r="D1181"/>
      <c r="E1181"/>
      <c r="F1181"/>
      <c r="G1181"/>
      <c r="H1181"/>
    </row>
    <row r="1182" ht="25.5" customHeight="1">
      <c r="A1182" s="2" t="str">
        <f>=HYPERLINK("https://www.youtube.com/@BluffLINEMedia", "https://www.youtube.com/@BluffLINEMedia")</f>
        <v>https://www.youtube.com/@BluffLINEMedia</v>
      </c>
      <c r="B1182" t="inlineStr">
        <is>
          <t>fly fishing and outdoor films</t>
        </is>
      </c>
      <c r="C1182" t="inlineStr">
        <is>
          <t>fly fishing</t>
        </is>
      </c>
      <c r="D1182"/>
      <c r="E1182"/>
      <c r="F1182"/>
      <c r="G1182"/>
      <c r="H1182"/>
    </row>
    <row r="1183" ht="25.5" customHeight="1">
      <c r="A1183" s="2" t="str">
        <f>=HYPERLINK("https://www.youtube.com/@patagonia", "https://www.youtube.com/@patagonia")</f>
        <v>https://www.youtube.com/@patagonia</v>
      </c>
      <c r="B1183" t="inlineStr">
        <is>
          <t>patagonia channel videos</t>
        </is>
      </c>
      <c r="C1183" t="inlineStr">
        <is>
          <t>fly fishing</t>
        </is>
      </c>
      <c r="D1183"/>
      <c r="E1183"/>
      <c r="F1183"/>
      <c r="G1183"/>
      <c r="H1183"/>
    </row>
    <row r="1184" ht="25.5" customHeight="1">
      <c r="A1184" s="2" t="str">
        <f>=HYPERLINK("https://www.youtube.com/@BeccaDeLaPlants", "https://www.youtube.com/@BeccaDeLaPlants")</f>
        <v>https://www.youtube.com/@BeccaDeLaPlants</v>
      </c>
      <c r="B1184" t="inlineStr">
        <is>
          <t>plant potting</t>
        </is>
      </c>
      <c r="C1184" t="inlineStr">
        <is>
          <t>potting plants</t>
        </is>
      </c>
      <c r="D1184"/>
      <c r="E1184"/>
      <c r="F1184"/>
      <c r="G1184"/>
      <c r="H1184"/>
    </row>
    <row r="1185" ht="25.5" customHeight="1">
      <c r="A1185" s="2" t="str">
        <f>=HYPERLINK("https://www.youtube.com/@benjiplant", "https://www.youtube.com/@benjiplant")</f>
        <v>https://www.youtube.com/@benjiplant</v>
      </c>
      <c r="B1185" t="inlineStr">
        <is>
          <t>potting plants</t>
        </is>
      </c>
      <c r="C1185" t="inlineStr">
        <is>
          <t>potting plants</t>
        </is>
      </c>
      <c r="D1185"/>
      <c r="E1185"/>
      <c r="F1185"/>
      <c r="G1185"/>
      <c r="H1185"/>
    </row>
    <row r="1186" ht="25.5" customHeight="1">
      <c r="A1186" s="2" t="str">
        <f>=HYPERLINK("https://www.youtube.com/@wildfern", "https://www.youtube.com/@wildfern")</f>
        <v>https://www.youtube.com/@wildfern</v>
      </c>
      <c r="B1186" t="inlineStr">
        <is>
          <t>potting plants</t>
        </is>
      </c>
      <c r="C1186" t="inlineStr">
        <is>
          <t>potting plants</t>
        </is>
      </c>
      <c r="D1186"/>
      <c r="E1186"/>
      <c r="F1186"/>
      <c r="G1186"/>
      <c r="H1186"/>
    </row>
    <row r="1187" ht="25.5" customHeight="1">
      <c r="A1187" s="2" t="str">
        <f>=HYPERLINK("https://www.youtube.com/@ChilliJasmine", "https://www.youtube.com/@ChilliJasmine")</f>
        <v>https://www.youtube.com/@ChilliJasmine</v>
      </c>
      <c r="B1187" t="inlineStr">
        <is>
          <t>potting plants</t>
        </is>
      </c>
      <c r="C1187" t="inlineStr">
        <is>
          <t>potting plants</t>
        </is>
      </c>
      <c r="D1187"/>
      <c r="E1187"/>
      <c r="F1187"/>
      <c r="G1187"/>
      <c r="H1187"/>
    </row>
    <row r="1188" ht="25.5" customHeight="1">
      <c r="A1188" s="2" t="str">
        <f>=HYPERLINK("https://www.youtube.com/@lakewoodchurch", "https://www.youtube.com/@lakewoodchurch")</f>
        <v>https://www.youtube.com/@lakewoodchurch</v>
      </c>
      <c r="B1188" t="inlineStr">
        <is>
          <t>christian worship channel</t>
        </is>
      </c>
      <c r="C1188" t="inlineStr">
        <is>
          <t>worship</t>
        </is>
      </c>
      <c r="D1188"/>
      <c r="E1188"/>
      <c r="F1188"/>
      <c r="G1188"/>
      <c r="H1188"/>
    </row>
    <row r="1189" ht="25.5" customHeight="1">
      <c r="A1189" s="2" t="str">
        <f>=HYPERLINK("https://www.youtube.com/@somafotography9111", "https://www.youtube.com/@somafotography9111")</f>
        <v>https://www.youtube.com/@somafotography9111</v>
      </c>
      <c r="B1189" t="inlineStr">
        <is>
          <t>Indian wedding videos</t>
        </is>
      </c>
      <c r="C1189" t="inlineStr">
        <is>
          <t>worship</t>
        </is>
      </c>
      <c r="D1189"/>
      <c r="E1189"/>
      <c r="F1189"/>
      <c r="G1189"/>
      <c r="H1189"/>
    </row>
    <row r="1190" ht="25.5" customHeight="1">
      <c r="A1190" s="2" t="str">
        <f>=HYPERLINK("https://www.youtube.com/@studybuddhism", "https://www.youtube.com/@studybuddhism")</f>
        <v>https://www.youtube.com/@studybuddhism</v>
      </c>
      <c r="B1190" t="inlineStr">
        <is>
          <t>buddhist education videos</t>
        </is>
      </c>
      <c r="C1190" t="inlineStr">
        <is>
          <t>worship</t>
        </is>
      </c>
      <c r="D1190"/>
      <c r="E1190"/>
      <c r="F1190"/>
      <c r="G1190"/>
      <c r="H1190"/>
    </row>
    <row r="1191" ht="25.5" customHeight="1">
      <c r="A1191" s="2" t="str">
        <f>=HYPERLINK("https://www.youtube.com/@abhisheksachidanandan", "https://www.youtube.com/@abhisheksachidanandan")</f>
        <v>https://www.youtube.com/@abhisheksachidanandan</v>
      </c>
      <c r="B1191" t="inlineStr">
        <is>
          <t>buddhist films</t>
        </is>
      </c>
      <c r="C1191" t="inlineStr">
        <is>
          <t>worship</t>
        </is>
      </c>
      <c r="D1191"/>
      <c r="E1191"/>
      <c r="F1191"/>
      <c r="G1191"/>
      <c r="H1191"/>
    </row>
    <row r="1192" ht="25.5" customHeight="1">
      <c r="A1192" s="2" t="str">
        <f>=HYPERLINK("https://www.youtube.com/@BBryantFilms", "https://www.youtube.com/@BBryantFilms")</f>
        <v>https://www.youtube.com/@BBryantFilms</v>
      </c>
      <c r="B1192" t="inlineStr">
        <is>
          <t>christian weddings</t>
        </is>
      </c>
      <c r="C1192" t="inlineStr">
        <is>
          <t>worship</t>
        </is>
      </c>
      <c r="D1192"/>
      <c r="E1192"/>
      <c r="F1192"/>
      <c r="G1192"/>
      <c r="H1192"/>
    </row>
    <row r="1193" ht="25.5" customHeight="1">
      <c r="A1193" s="2" t="str">
        <f>=HYPERLINK("https://www.youtube.com/@BacktoBasics", "https://www.youtube.com/@BacktoBasics")</f>
        <v>https://www.youtube.com/@BacktoBasics</v>
      </c>
      <c r="B1193" t="inlineStr">
        <is>
          <t>adventure lifestyle videos</t>
        </is>
      </c>
      <c r="C1193" t="inlineStr">
        <is>
          <t>adventure</t>
        </is>
      </c>
      <c r="D1193"/>
      <c r="E1193"/>
      <c r="F1193"/>
      <c r="G1193"/>
      <c r="H1193"/>
    </row>
    <row r="1194" ht="25.5" customHeight="1">
      <c r="A1194" s="2" t="str">
        <f>=HYPERLINK("https://www.youtube.com/@Benn_TK", "https://www.youtube.com/@Benn_TK")</f>
        <v>https://www.youtube.com/@Benn_TK</v>
      </c>
      <c r="B1194" t="inlineStr">
        <is>
          <t>travel films</t>
        </is>
      </c>
      <c r="C1194" t="inlineStr">
        <is>
          <t>adventure</t>
        </is>
      </c>
      <c r="D1194"/>
      <c r="E1194"/>
      <c r="F1194"/>
      <c r="G1194"/>
      <c r="H1194"/>
    </row>
    <row r="1195" ht="25.5" customHeight="1">
      <c r="A1195" s="2" t="str">
        <f>=HYPERLINK("https://www.youtube.com/@timroosjen", "https://www.youtube.com/@timroosjen")</f>
        <v>https://www.youtube.com/@timroosjen</v>
      </c>
      <c r="B1195" t="inlineStr">
        <is>
          <t>travel films</t>
        </is>
      </c>
      <c r="C1195" t="inlineStr">
        <is>
          <t>adventure</t>
        </is>
      </c>
      <c r="D1195"/>
      <c r="E1195"/>
      <c r="F1195"/>
      <c r="G1195"/>
      <c r="H1195"/>
    </row>
    <row r="1196" ht="25.5" customHeight="1">
      <c r="A1196" s="2" t="str">
        <f>=HYPERLINK("https://www.youtube.com/@justkayy", "https://www.youtube.com/@justkayy")</f>
        <v>https://www.youtube.com/@justkayy</v>
      </c>
      <c r="B1196" t="inlineStr">
        <is>
          <t>travel films</t>
        </is>
      </c>
      <c r="C1196" t="inlineStr">
        <is>
          <t>adventure, cinematography (various), aerial</t>
        </is>
      </c>
      <c r="D1196"/>
      <c r="E1196"/>
      <c r="F1196"/>
      <c r="G1196"/>
      <c r="H1196"/>
    </row>
    <row r="1197" ht="25.5" customHeight="1">
      <c r="A1197" s="2" t="str">
        <f>=HYPERLINK("https://www.youtube.com/@SamNewton", "https://www.youtube.com/@SamNewton")</f>
        <v>https://www.youtube.com/@SamNewton</v>
      </c>
      <c r="B1197" t="inlineStr">
        <is>
          <t>travel films and cinematography</t>
        </is>
      </c>
      <c r="C1197" t="inlineStr">
        <is>
          <t>adventure</t>
        </is>
      </c>
      <c r="D1197"/>
      <c r="E1197"/>
      <c r="F1197"/>
      <c r="G1197"/>
      <c r="H1197"/>
    </row>
    <row r="1198" ht="25.5" customHeight="1">
      <c r="A1198" s="2" t="str">
        <f>=HYPERLINK("https://www.youtube.com/@isaacsherbino", "https://www.youtube.com/@isaacsherbino")</f>
        <v>https://www.youtube.com/@isaacsherbino</v>
      </c>
      <c r="B1198" t="inlineStr">
        <is>
          <t>cinematic films</t>
        </is>
      </c>
      <c r="C1198" t="inlineStr">
        <is>
          <t>morning</t>
        </is>
      </c>
      <c r="D1198"/>
      <c r="E1198"/>
      <c r="F1198"/>
      <c r="G1198"/>
      <c r="H1198"/>
    </row>
    <row r="1199" ht="25.5" customHeight="1">
      <c r="A1199" s="2" t="str">
        <f>=HYPERLINK("https://www.youtube.com/@country_life_vlog", "https://www.youtube.com/@country_life_vlog")</f>
        <v>https://www.youtube.com/@country_life_vlog</v>
      </c>
      <c r="B1199" t="inlineStr">
        <is>
          <t>cooking videos</t>
        </is>
      </c>
      <c r="C1199" t="inlineStr">
        <is>
          <t>morning, picking fruit, country life, camping</t>
        </is>
      </c>
      <c r="D1199"/>
      <c r="E1199"/>
      <c r="F1199"/>
      <c r="G1199"/>
      <c r="H1199"/>
    </row>
    <row r="1200" ht="25.5" customHeight="1">
      <c r="A1200" s="2" t="str">
        <f>=HYPERLINK("https://www.youtube.com/@LifeOfRiza", "https://www.youtube.com/@LifeOfRiza")</f>
        <v>https://www.youtube.com/@LifeOfRiza</v>
      </c>
      <c r="B1200" t="inlineStr">
        <is>
          <t>cinematic vlogs</t>
        </is>
      </c>
      <c r="C1200" t="inlineStr">
        <is>
          <t>morning</t>
        </is>
      </c>
      <c r="D1200"/>
      <c r="E1200"/>
      <c r="F1200"/>
      <c r="G1200"/>
      <c r="H1200"/>
    </row>
    <row r="1201" ht="25.5" customHeight="1">
      <c r="A1201" s="2" t="str">
        <f>=HYPERLINK("https://www.youtube.com/@olesyahouse", "https://www.youtube.com/@olesyahouse")</f>
        <v>https://www.youtube.com/@olesyahouse</v>
      </c>
      <c r="B1201" t="inlineStr">
        <is>
          <t>rural life videos</t>
        </is>
      </c>
      <c r="C1201" t="inlineStr">
        <is>
          <t>morning</t>
        </is>
      </c>
      <c r="D1201"/>
      <c r="E1201"/>
      <c r="F1201"/>
      <c r="G1201"/>
      <c r="H1201"/>
    </row>
    <row r="1202" ht="25.5" customHeight="1">
      <c r="A1202" s="2" t="str">
        <f>=HYPERLINK("https://www.youtube.com/@ssimple4190", "https://www.youtube.com/@ssimple4190")</f>
        <v>https://www.youtube.com/@ssimple4190</v>
      </c>
      <c r="B1202" t="inlineStr">
        <is>
          <t>super 16mm video</t>
        </is>
      </c>
      <c r="C1202" t="inlineStr">
        <is>
          <t>super 16mm</t>
        </is>
      </c>
      <c r="D1202"/>
      <c r="E1202"/>
      <c r="F1202"/>
      <c r="G1202"/>
      <c r="H1202"/>
    </row>
    <row r="1203" ht="25.5" customHeight="1">
      <c r="A1203" s="2" t="str">
        <f>=HYPERLINK("https://www.youtube.com/@RyanNavazio", "https://www.youtube.com/@RyanNavazio")</f>
        <v>https://www.youtube.com/@RyanNavazio</v>
      </c>
      <c r="B1203" t="inlineStr">
        <is>
          <t>super 16mm vfilms</t>
        </is>
      </c>
      <c r="C1203" t="inlineStr">
        <is>
          <t>super 16mm</t>
        </is>
      </c>
      <c r="D1203"/>
      <c r="E1203"/>
      <c r="F1203"/>
      <c r="G1203"/>
      <c r="H1203"/>
    </row>
    <row r="1204" ht="25.5" customHeight="1">
      <c r="A1204" s="2" t="str">
        <f>=HYPERLINK("https://www.youtube.com/@willdarbyshire", "https://www.youtube.com/@willdarbyshire")</f>
        <v>https://www.youtube.com/@willdarbyshire</v>
      </c>
      <c r="B1204" t="inlineStr">
        <is>
          <t>cinematic videos also super 8 videos</t>
        </is>
      </c>
      <c r="C1204" t="inlineStr">
        <is>
          <t>super 16mm</t>
        </is>
      </c>
      <c r="D1204"/>
      <c r="E1204"/>
      <c r="F1204"/>
      <c r="G1204"/>
      <c r="H1204"/>
    </row>
    <row r="1205" ht="25.5" customHeight="1">
      <c r="A1205" s="2" t="str">
        <f>=HYPERLINK("https://www.youtube.com/@jacobpietras9108", "https://www.youtube.com/@jacobpietras9108")</f>
        <v>https://www.youtube.com/@jacobpietras9108</v>
      </c>
      <c r="B1205" t="inlineStr">
        <is>
          <t>cinematic film videos</t>
        </is>
      </c>
      <c r="C1205" t="inlineStr">
        <is>
          <t>Krasnogorsk 3</t>
        </is>
      </c>
      <c r="D1205"/>
      <c r="E1205"/>
      <c r="F1205"/>
      <c r="G1205"/>
      <c r="H1205"/>
    </row>
    <row r="1206" ht="25.5" customHeight="1">
      <c r="A1206" s="2" t="str">
        <f>=HYPERLINK("https://www.youtube.com/@dudeswithattitude777", "https://www.youtube.com/@dudeswithattitude777")</f>
        <v>https://www.youtube.com/@dudeswithattitude777</v>
      </c>
      <c r="B1206" t="inlineStr">
        <is>
          <t>film cinematics</t>
        </is>
      </c>
      <c r="C1206" t="inlineStr">
        <is>
          <t>Krasnogorsk 3</t>
        </is>
      </c>
      <c r="D1206"/>
      <c r="E1206"/>
      <c r="F1206"/>
      <c r="G1206"/>
      <c r="H1206"/>
    </row>
    <row r="1207" ht="25.5" customHeight="1">
      <c r="A1207" s="2" t="str">
        <f>=HYPERLINK("https://www.youtube.com/@lugo.cairns7532", "https://www.youtube.com/@lugo.cairns7532")</f>
        <v>https://www.youtube.com/@lugo.cairns7532</v>
      </c>
      <c r="B1207" t="inlineStr">
        <is>
          <t>film cinematics</t>
        </is>
      </c>
      <c r="C1207" t="inlineStr">
        <is>
          <t>Bolex h16</t>
        </is>
      </c>
      <c r="D1207"/>
      <c r="E1207"/>
      <c r="F1207"/>
      <c r="G1207"/>
      <c r="H1207"/>
    </row>
    <row r="1208" ht="25.5" customHeight="1">
      <c r="A1208" s="2" t="str">
        <f>=HYPERLINK("https://www.youtube.com/@OllieTylerFilms", "https://www.youtube.com/@OllieTylerFilms")</f>
        <v>https://www.youtube.com/@OllieTylerFilms</v>
      </c>
      <c r="B1208" t="inlineStr">
        <is>
          <t>mostly car videos but some party</t>
        </is>
      </c>
      <c r="C1208" t="inlineStr">
        <is>
          <t>party</t>
        </is>
      </c>
      <c r="D1208"/>
      <c r="E1208"/>
      <c r="F1208"/>
      <c r="G1208"/>
      <c r="H1208"/>
    </row>
    <row r="1209" ht="25.5" customHeight="1">
      <c r="A1209" s="2" t="str">
        <f>=HYPERLINK("https://www.youtube.com/@iconicfilms", "https://www.youtube.com/@iconicfilms")</f>
        <v>https://www.youtube.com/@iconicfilms</v>
      </c>
      <c r="B1209" t="inlineStr">
        <is>
          <t>weddings</t>
        </is>
      </c>
      <c r="C1209" t="inlineStr">
        <is>
          <t>party</t>
        </is>
      </c>
      <c r="D1209"/>
      <c r="E1209"/>
      <c r="F1209"/>
      <c r="G1209"/>
      <c r="H1209"/>
    </row>
    <row r="1210" ht="25.5" customHeight="1">
      <c r="A1210" s="2" t="str">
        <f>=HYPERLINK("https://www.youtube.com/@LebaneseWeddings", "https://www.youtube.com/@LebaneseWeddings")</f>
        <v>https://www.youtube.com/@LebaneseWeddings</v>
      </c>
      <c r="B1210" t="inlineStr">
        <is>
          <t>lebanese weddings</t>
        </is>
      </c>
      <c r="C1210" t="inlineStr">
        <is>
          <t>party</t>
        </is>
      </c>
      <c r="D1210"/>
      <c r="E1210"/>
      <c r="F1210"/>
      <c r="G1210"/>
      <c r="H1210"/>
    </row>
    <row r="1211" ht="25.5" customHeight="1">
      <c r="A1211" s="2" t="str">
        <f>=HYPERLINK("https://www.youtube.com/@lumbum_", "https://www.youtube.com/@lumbum_")</f>
        <v>https://www.youtube.com/@lumbum_</v>
      </c>
      <c r="B1211" t="inlineStr">
        <is>
          <t>cinematic videos</t>
        </is>
      </c>
      <c r="C1211" t="inlineStr">
        <is>
          <t>summer</t>
        </is>
      </c>
      <c r="D1211"/>
      <c r="E1211"/>
      <c r="F1211"/>
      <c r="G1211"/>
      <c r="H1211"/>
    </row>
    <row r="1212" ht="25.5" customHeight="1">
      <c r="A1212" s="2" t="str">
        <f>=HYPERLINK("https://www.youtube.com/@ViliPertti", "https://www.youtube.com/@ViliPertti")</f>
        <v>https://www.youtube.com/@ViliPertti</v>
      </c>
      <c r="B1212" t="inlineStr">
        <is>
          <t>Finnish wedding videos + summer road trip</t>
        </is>
      </c>
      <c r="C1212" t="inlineStr">
        <is>
          <t>summer</t>
        </is>
      </c>
      <c r="D1212"/>
      <c r="E1212"/>
      <c r="F1212"/>
      <c r="G1212"/>
      <c r="H1212"/>
    </row>
    <row r="1213" ht="25.5" customHeight="1">
      <c r="A1213" s="2" t="str">
        <f>=HYPERLINK("https://www.youtube.com/@lewispotts/", "https://www.youtube.com/@lewispotts")</f>
        <v>https://www.youtube.com/@lewispotts</v>
      </c>
      <c r="B1213" t="inlineStr">
        <is>
          <t>cinematic nights</t>
        </is>
      </c>
      <c r="C1213" t="inlineStr">
        <is>
          <t>night</t>
        </is>
      </c>
      <c r="D1213"/>
      <c r="E1213"/>
      <c r="F1213"/>
      <c r="G1213"/>
      <c r="H1213"/>
    </row>
    <row r="1214" ht="25.5" customHeight="1">
      <c r="A1214" s="2" t="str">
        <f>=HYPERLINK("https://www.youtube.com/@Yuu-pjp", "https://www.youtube.com/@Yuu-pjp")</f>
        <v>https://www.youtube.com/@Yuu-pjp</v>
      </c>
      <c r="B1214" t="inlineStr">
        <is>
          <t>low light photography</t>
        </is>
      </c>
      <c r="C1214" t="inlineStr">
        <is>
          <t>night</t>
        </is>
      </c>
      <c r="D1214"/>
      <c r="E1214"/>
      <c r="F1214"/>
      <c r="G1214"/>
      <c r="H1214"/>
    </row>
    <row r="1215" ht="25.5" customHeight="1">
      <c r="A1215" s="2" t="str">
        <f>=HYPERLINK("https://www.youtube.com/@teemujarvinen804", "https://www.youtube.com/@teemujarvinen804")</f>
        <v>https://www.youtube.com/@teemujarvinen804</v>
      </c>
      <c r="B1215" t="inlineStr">
        <is>
          <t>cinematic night films</t>
        </is>
      </c>
      <c r="C1215" t="inlineStr">
        <is>
          <t>night</t>
        </is>
      </c>
      <c r="D1215"/>
      <c r="E1215"/>
      <c r="F1215"/>
      <c r="G1215"/>
      <c r="H1215"/>
    </row>
    <row r="1216" ht="25.5" customHeight="1">
      <c r="A1216" s="2" t="str">
        <f>=HYPERLINK("https://www.youtube.com/@DylanFilm", "https://www.youtube.com/@DylanFilm")</f>
        <v>https://www.youtube.com/@DylanFilm</v>
      </c>
      <c r="B1216" t="inlineStr">
        <is>
          <t>cinematic films</t>
        </is>
      </c>
      <c r="C1216" t="inlineStr">
        <is>
          <t>night</t>
        </is>
      </c>
      <c r="D1216"/>
      <c r="E1216"/>
      <c r="F1216"/>
      <c r="G1216"/>
      <c r="H1216"/>
    </row>
    <row r="1217" ht="25.5" customHeight="1">
      <c r="A1217" s="2" t="str">
        <f>=HYPERLINK("https://www.youtube.com/@POVwalkswithrovingcyclops", "https://www.youtube.com/@POVwalkswithrovingcyclops")</f>
        <v>https://www.youtube.com/@POVwalkswithrovingcyclops</v>
      </c>
      <c r="B1217" t="inlineStr">
        <is>
          <t>night time walks</t>
        </is>
      </c>
      <c r="C1217" t="inlineStr">
        <is>
          <t>night</t>
        </is>
      </c>
      <c r="D1217"/>
      <c r="E1217"/>
      <c r="F1217"/>
      <c r="G1217"/>
      <c r="H1217"/>
    </row>
    <row r="1218" ht="25.5" customHeight="1">
      <c r="A1218" s="2" t="str">
        <f>=HYPERLINK("https://www.youtube.com/@TheBeautyOf", "https://www.youtube.com/@TheBeautyOf")</f>
        <v>https://www.youtube.com/@TheBeautyOf</v>
      </c>
      <c r="B1218" t="inlineStr">
        <is>
          <t>cinema appreciation</t>
        </is>
      </c>
      <c r="C1218" t="inlineStr">
        <is>
          <t>night</t>
        </is>
      </c>
      <c r="D1218"/>
      <c r="E1218"/>
      <c r="F1218"/>
      <c r="G1218"/>
      <c r="H1218"/>
    </row>
    <row r="1219" ht="25.5" customHeight="1">
      <c r="A1219" s="2" t="str">
        <f>=HYPERLINK("https://www.youtube.com/@andyto", "https://www.youtube.com/@andyto")</f>
        <v>https://www.youtube.com/@andyto</v>
      </c>
      <c r="B1219" t="inlineStr">
        <is>
          <t>cinematic videos</t>
        </is>
      </c>
      <c r="C1219" t="inlineStr">
        <is>
          <t>night</t>
        </is>
      </c>
      <c r="D1219"/>
      <c r="E1219"/>
      <c r="F1219"/>
      <c r="G1219"/>
      <c r="H1219"/>
    </row>
    <row r="1220" ht="25.5" customHeight="1">
      <c r="A1220" s="2" t="str">
        <f>=HYPERLINK("https://www.youtube.com/@KryptoTrekker", "https://www.youtube.com/@KryptoTrekker")</f>
        <v>https://www.youtube.com/@KryptoTrekker</v>
      </c>
      <c r="B1220" t="inlineStr">
        <is>
          <t xml:space="preserve">walking videos </t>
        </is>
      </c>
      <c r="C1220" t="inlineStr">
        <is>
          <t>night, city</t>
        </is>
      </c>
      <c r="D1220"/>
      <c r="E1220"/>
      <c r="F1220"/>
      <c r="G1220"/>
      <c r="H1220"/>
    </row>
    <row r="1221" ht="25.5" customHeight="1">
      <c r="A1221" s="2" t="str">
        <f>=HYPERLINK("https://www.youtube.com/@HelloKorea4K", "https://www.youtube.com/@HelloKorea4K")</f>
        <v>https://www.youtube.com/@HelloKorea4K</v>
      </c>
      <c r="B1221" t="inlineStr">
        <is>
          <t>walking videos and other asmr</t>
        </is>
      </c>
      <c r="C1221" t="inlineStr">
        <is>
          <t>night</t>
        </is>
      </c>
      <c r="D1221"/>
      <c r="E1221"/>
      <c r="F1221"/>
      <c r="G1221"/>
      <c r="H1221"/>
    </row>
    <row r="1222" ht="25.5" customHeight="1">
      <c r="A1222" s="2" t="str">
        <f>=HYPERLINK("https://www.youtube.com/@hartnettmedia", "https://www.youtube.com/@hartnettmedia")</f>
        <v>https://www.youtube.com/@hartnettmedia</v>
      </c>
      <c r="B1222" t="inlineStr">
        <is>
          <t>driving videos</t>
        </is>
      </c>
      <c r="C1222" t="inlineStr">
        <is>
          <t>night</t>
        </is>
      </c>
      <c r="D1222"/>
      <c r="E1222"/>
      <c r="F1222"/>
      <c r="G1222"/>
      <c r="H1222"/>
    </row>
    <row r="1223" ht="25.5" customHeight="1">
      <c r="A1223" s="2" t="str">
        <f>=HYPERLINK("https://www.youtube.com/@barryjbriggs", "https://www.youtube.com/@barryjbriggs")</f>
        <v>https://www.youtube.com/@barryjbriggs</v>
      </c>
      <c r="B1223" t="inlineStr">
        <is>
          <t>cinematic travel videos</t>
        </is>
      </c>
      <c r="C1223" t="inlineStr">
        <is>
          <t>vacation</t>
        </is>
      </c>
      <c r="D1223"/>
      <c r="E1223"/>
      <c r="F1223"/>
      <c r="G1223"/>
      <c r="H1223"/>
    </row>
    <row r="1224" ht="25.5" customHeight="1">
      <c r="A1224" s="2" t="str">
        <f>=HYPERLINK("https://www.youtube.com/@OfTwoLands", "https://www.youtube.com/@OfTwoLands")</f>
        <v>https://www.youtube.com/@OfTwoLands</v>
      </c>
      <c r="B1224" t="inlineStr">
        <is>
          <t>camera reviews and films too</t>
        </is>
      </c>
      <c r="C1224" t="inlineStr">
        <is>
          <t>vacation</t>
        </is>
      </c>
      <c r="D1224"/>
      <c r="E1224"/>
      <c r="F1224"/>
      <c r="G1224"/>
      <c r="H1224"/>
    </row>
    <row r="1225" ht="25.5" customHeight="1">
      <c r="A1225" s="2" t="str">
        <f>=HYPERLINK("https://www.youtube.com/@AidinRobbins", "https://www.youtube.com/@AidinRobbins")</f>
        <v>https://www.youtube.com/@AidinRobbins</v>
      </c>
      <c r="B1225" t="inlineStr">
        <is>
          <t>info videos and cinematic</t>
        </is>
      </c>
      <c r="C1225" t="inlineStr">
        <is>
          <t>vacation</t>
        </is>
      </c>
      <c r="D1225"/>
      <c r="E1225"/>
      <c r="F1225"/>
      <c r="G1225"/>
      <c r="H1225"/>
    </row>
    <row r="1226" ht="25.5" customHeight="1">
      <c r="A1226" s="2" t="str">
        <f>=HYPERLINK("https://www.youtube.com/@ermiaramez976", "https://www.youtube.com/@ermiaramez976")</f>
        <v>https://www.youtube.com/@ermiaramez976</v>
      </c>
      <c r="B1226" t="inlineStr">
        <is>
          <t>cinematic videos</t>
        </is>
      </c>
      <c r="C1226" t="inlineStr">
        <is>
          <t>vacation</t>
        </is>
      </c>
      <c r="D1226"/>
      <c r="E1226"/>
      <c r="F1226"/>
      <c r="G1226"/>
      <c r="H1226"/>
    </row>
    <row r="1227" ht="25.5" customHeight="1">
      <c r="A1227" s="2" t="str">
        <f>=HYPERLINK("https://www.youtube.com/@solo360", "https://www.youtube.com/@solo360")</f>
        <v>https://www.youtube.com/@solo360</v>
      </c>
      <c r="B1227" t="inlineStr">
        <is>
          <t>cinematic travel videos</t>
        </is>
      </c>
      <c r="C1227" t="inlineStr">
        <is>
          <t>vacation</t>
        </is>
      </c>
      <c r="D1227"/>
      <c r="E1227"/>
      <c r="F1227"/>
      <c r="G1227"/>
      <c r="H1227"/>
    </row>
    <row r="1228" ht="25.5" customHeight="1">
      <c r="A1228" s="2" t="str">
        <f>=HYPERLINK("https://www.youtube.com/@suomilatka94", "https://www.youtube.com/@suomilatka94")</f>
        <v>https://www.youtube.com/@suomilatka94</v>
      </c>
      <c r="B1228" t="inlineStr">
        <is>
          <t>Finnish ice hockey</t>
        </is>
      </c>
      <c r="C1228"/>
      <c r="D1228" t="inlineStr">
        <is>
          <t>Finnish</t>
        </is>
      </c>
      <c r="E1228"/>
      <c r="F1228"/>
      <c r="G1228"/>
      <c r="H1228"/>
    </row>
    <row r="1229" ht="25.5" customHeight="1">
      <c r="A1229" s="2" t="str">
        <f>=HYPERLINK("https://www.youtube.com/@HaakanaMiska", "https://www.youtube.com/@HaakanaMiska")</f>
        <v>https://www.youtube.com/@HaakanaMiska</v>
      </c>
      <c r="B1229" t="inlineStr">
        <is>
          <t>Finnish influencer content</t>
        </is>
      </c>
      <c r="C1229"/>
      <c r="D1229" t="inlineStr">
        <is>
          <t>Finnish</t>
        </is>
      </c>
      <c r="E1229"/>
      <c r="F1229"/>
      <c r="G1229"/>
      <c r="H1229"/>
    </row>
    <row r="1230" ht="25.5" customHeight="1">
      <c r="A1230" s="2" t="str">
        <f>=HYPERLINK("https://www.youtube.com/@tirkkoju", "https://www.youtube.com/@tirkkoju")</f>
        <v>https://www.youtube.com/@tirkkoju</v>
      </c>
      <c r="B1230" t="inlineStr">
        <is>
          <t>Finnish birder</t>
        </is>
      </c>
      <c r="C1230"/>
      <c r="D1230" t="inlineStr">
        <is>
          <t>Finnish</t>
        </is>
      </c>
      <c r="E1230"/>
      <c r="F1230"/>
      <c r="G1230"/>
      <c r="H1230"/>
    </row>
    <row r="1231" ht="25.5" customHeight="1">
      <c r="A1231" s="2" t="str">
        <f>=HYPERLINK("https://www.youtube.com/@RahulThakuri", "https://www.youtube.com/@RahulThakuri")</f>
        <v>https://www.youtube.com/@RahulThakuri</v>
      </c>
      <c r="B1231" t="inlineStr">
        <is>
          <t>Finnish vlogger</t>
        </is>
      </c>
      <c r="C1231"/>
      <c r="D1231" t="inlineStr">
        <is>
          <t>Finnish</t>
        </is>
      </c>
      <c r="E1231"/>
      <c r="F1231"/>
      <c r="G1231"/>
      <c r="H1231"/>
    </row>
    <row r="1232" ht="25.5" customHeight="1">
      <c r="A1232" s="2" t="str">
        <f>=HYPERLINK("https://www.youtube.com/@KimiElias", "https://www.youtube.com/@KimiElias")</f>
        <v>https://www.youtube.com/@KimiElias</v>
      </c>
      <c r="B1232" t="inlineStr">
        <is>
          <t>Finnish cinematographer</t>
        </is>
      </c>
      <c r="C1232"/>
      <c r="D1232" t="inlineStr">
        <is>
          <t>Finnish</t>
        </is>
      </c>
      <c r="E1232"/>
      <c r="F1232"/>
      <c r="G1232"/>
      <c r="H1232"/>
    </row>
    <row r="1233" ht="25.5" customHeight="1">
      <c r="A1233" s="2" t="str">
        <f>=HYPERLINK("https://www.youtube.com/@ylepikkukakkonenofficial", "https://www.youtube.com/@ylepikkukakkonenofficial")</f>
        <v>https://www.youtube.com/@ylepikkukakkonenofficial</v>
      </c>
      <c r="B1233" t="inlineStr">
        <is>
          <t>Finnish children's shows</t>
        </is>
      </c>
      <c r="C1233"/>
      <c r="D1233" t="inlineStr">
        <is>
          <t>Finnish</t>
        </is>
      </c>
      <c r="E1233"/>
      <c r="F1233"/>
      <c r="G1233"/>
      <c r="H1233"/>
    </row>
    <row r="1234" ht="25.5" customHeight="1">
      <c r="A1234" s="2" t="str">
        <f>=HYPERLINK("https://www.youtube.com/@sannavaara", "https://www.youtube.com/@sannavaara")</f>
        <v>https://www.youtube.com/@sannavaara</v>
      </c>
      <c r="B1234" t="inlineStr">
        <is>
          <t>Finnish country-side life videos</t>
        </is>
      </c>
      <c r="C1234"/>
      <c r="D1234" t="inlineStr">
        <is>
          <t>Finnish</t>
        </is>
      </c>
      <c r="E1234"/>
      <c r="F1234"/>
      <c r="G1234"/>
      <c r="H1234"/>
    </row>
    <row r="1235" ht="25.5" customHeight="1">
      <c r="A1235" s="2" t="str">
        <f>=HYPERLINK("https://www.youtube.com/@erikhedenfalk", "https://www.youtube.com/@erikhedenfalk")</f>
        <v>https://www.youtube.com/@erikhedenfalk</v>
      </c>
      <c r="B1235" t="inlineStr">
        <is>
          <t>Cinematic norway videos</t>
        </is>
      </c>
      <c r="C1235"/>
      <c r="D1235" t="inlineStr">
        <is>
          <t>Norwegian</t>
        </is>
      </c>
      <c r="E1235"/>
      <c r="F1235"/>
      <c r="G1235"/>
      <c r="H1235"/>
    </row>
    <row r="1236" ht="25.5" customHeight="1">
      <c r="A1236" s="2" t="str">
        <f>=HYPERLINK("https://www.youtube.com/@NorwaywithPal", "https://www.youtube.com/@NorwaywithPal")</f>
        <v>https://www.youtube.com/@NorwaywithPal</v>
      </c>
      <c r="B1236" t="inlineStr">
        <is>
          <t>Norway life videos</t>
        </is>
      </c>
      <c r="C1236"/>
      <c r="D1236" t="inlineStr">
        <is>
          <t>Norwegian</t>
        </is>
      </c>
      <c r="E1236"/>
      <c r="F1236"/>
      <c r="G1236"/>
      <c r="H1236"/>
    </row>
    <row r="1237" ht="25.5" customHeight="1">
      <c r="A1237" s="2" t="str">
        <f>=HYPERLINK("https://www.youtube.com/@AlbertLindberg", "https://www.youtube.com/@AlbertLindberg")</f>
        <v>https://www.youtube.com/@AlbertLindberg</v>
      </c>
      <c r="B1237" t="inlineStr">
        <is>
          <t>Drone videos in Finland</t>
        </is>
      </c>
      <c r="C1237"/>
      <c r="D1237" t="inlineStr">
        <is>
          <t>Finnish</t>
        </is>
      </c>
      <c r="E1237"/>
      <c r="F1237"/>
      <c r="G1237"/>
      <c r="H1237"/>
    </row>
    <row r="1238" ht="25.5" customHeight="1">
      <c r="A1238" s="2" t="str">
        <f>=HYPERLINK("https://www.youtube.com/@VikramNeeham", "https://www.youtube.com/@VikramNeeham")</f>
        <v>https://www.youtube.com/@VikramNeeham</v>
      </c>
      <c r="B1238" t="inlineStr">
        <is>
          <t>Norwegian cinematic videos</t>
        </is>
      </c>
      <c r="C1238"/>
      <c r="D1238" t="inlineStr">
        <is>
          <t>Norwegian</t>
        </is>
      </c>
      <c r="E1238"/>
      <c r="F1238"/>
      <c r="G1238"/>
      <c r="H1238"/>
    </row>
    <row r="1239" ht="25.5" customHeight="1">
      <c r="A1239" s="2" t="str">
        <f>=HYPERLINK("https://www.youtube.com/@kcmgn", "https://www.youtube.com/@kcmgn")</f>
        <v>https://www.youtube.com/@kcmgn</v>
      </c>
      <c r="B1239" t="inlineStr">
        <is>
          <t>Random norwegian videos</t>
        </is>
      </c>
      <c r="C1239"/>
      <c r="D1239" t="inlineStr">
        <is>
          <t>Norwegian</t>
        </is>
      </c>
      <c r="E1239"/>
      <c r="F1239"/>
      <c r="G1239"/>
      <c r="H1239"/>
    </row>
    <row r="1240" ht="25.5" customHeight="1">
      <c r="A1240" s="2" t="str">
        <f>=HYPERLINK("https://www.youtube.com/@Th3venture", "https://www.youtube.com/@Th3venture")</f>
        <v>https://www.youtube.com/@Th3venture</v>
      </c>
      <c r="B1240" t="inlineStr">
        <is>
          <t>Cinematic drone videos</t>
        </is>
      </c>
      <c r="C1240"/>
      <c r="D1240" t="inlineStr">
        <is>
          <t>Finnish</t>
        </is>
      </c>
      <c r="E1240"/>
      <c r="F1240"/>
      <c r="G1240"/>
      <c r="H1240"/>
    </row>
    <row r="1241" ht="25.5" customHeight="1">
      <c r="A1241" s="2" t="str">
        <f>=HYPERLINK("https://www.youtube.com/@UudenMusiikinKilpailu", "https://www.youtube.com/@UudenMusiikinKilpailu")</f>
        <v>https://www.youtube.com/@UudenMusiikinKilpailu</v>
      </c>
      <c r="B1241" t="inlineStr">
        <is>
          <t>Finnish Eurovision channel (only videos!)</t>
        </is>
      </c>
      <c r="C1241"/>
      <c r="D1241" t="inlineStr">
        <is>
          <t>Finnish</t>
        </is>
      </c>
      <c r="E1241"/>
      <c r="F1241"/>
      <c r="G1241"/>
      <c r="H1241"/>
    </row>
    <row r="1242" ht="25.5" customHeight="1">
      <c r="A1242" s="2" t="str">
        <f>=HYPERLINK("https://www.youtube.com/@NasjonalparkriketNo", "https://www.youtube.com/@NasjonalparkriketNo")</f>
        <v>https://www.youtube.com/@NasjonalparkriketNo</v>
      </c>
      <c r="B1242" t="inlineStr">
        <is>
          <t>Norwegian national park association</t>
        </is>
      </c>
      <c r="C1242"/>
      <c r="D1242" t="inlineStr">
        <is>
          <t>Norwegian</t>
        </is>
      </c>
      <c r="E1242"/>
      <c r="F1242"/>
      <c r="G1242"/>
      <c r="H1242"/>
    </row>
    <row r="1243" ht="25.5" customHeight="1">
      <c r="A1243" s="2" t="str">
        <f>=HYPERLINK("https://www.youtube.com/@erikaanderaa", "https://www.youtube.com/@erikaanderaa")</f>
        <v>https://www.youtube.com/@erikaanderaa</v>
      </c>
      <c r="B1243" t="inlineStr">
        <is>
          <t>Norwegian sailing</t>
        </is>
      </c>
      <c r="C1243"/>
      <c r="D1243" t="inlineStr">
        <is>
          <t>Norwegian</t>
        </is>
      </c>
      <c r="E1243"/>
      <c r="F1243"/>
      <c r="G1243"/>
      <c r="H1243"/>
    </row>
    <row r="1244" ht="25.5" customHeight="1">
      <c r="A1244" s="2" t="str">
        <f>=HYPERLINK("https://www.youtube.com/@RomanHense", "https://www.youtube.com/@RomanHense")</f>
        <v>https://www.youtube.com/@RomanHense</v>
      </c>
      <c r="B1244" t="inlineStr">
        <is>
          <t>Lots of cinematic content in Norway</t>
        </is>
      </c>
      <c r="C1244"/>
      <c r="D1244" t="inlineStr">
        <is>
          <t>Norwegian</t>
        </is>
      </c>
      <c r="E1244"/>
      <c r="F1244"/>
      <c r="G1244"/>
      <c r="H1244"/>
    </row>
    <row r="1245" ht="25.5" customHeight="1">
      <c r="A1245" s="2" t="str">
        <f>=HYPERLINK("https://www.youtube.com/@MortenSvane1", "https://www.youtube.com/@MortenSvane1")</f>
        <v>https://www.youtube.com/@MortenSvane1</v>
      </c>
      <c r="B1245" t="inlineStr">
        <is>
          <t>cinematic content around nordics</t>
        </is>
      </c>
      <c r="C1245"/>
      <c r="D1245" t="inlineStr">
        <is>
          <t>Norwegian</t>
        </is>
      </c>
      <c r="E1245"/>
      <c r="F1245"/>
      <c r="G1245"/>
      <c r="H1245"/>
    </row>
    <row r="1246" ht="25.5" customHeight="1">
      <c r="A1246" s="2" t="str">
        <f>=HYPERLINK("https://www.youtube.com/@marimekkoofficial", "https://www.youtube.com/@marimekkoofficial")</f>
        <v>https://www.youtube.com/@marimekkoofficial</v>
      </c>
      <c r="B1246" t="inlineStr">
        <is>
          <t>finnish fashion</t>
        </is>
      </c>
      <c r="C1246"/>
      <c r="D1246" t="inlineStr">
        <is>
          <t>Finnish</t>
        </is>
      </c>
      <c r="E1246"/>
      <c r="F1246"/>
      <c r="G1246"/>
      <c r="H1246"/>
    </row>
    <row r="1247" ht="25.5" customHeight="1">
      <c r="A1247" s="2" t="str">
        <f>=HYPERLINK("https://www.youtube.com/@auxgt", "https://www.youtube.com/@auxgt")</f>
        <v>https://www.youtube.com/@auxgt</v>
      </c>
      <c r="B1247" t="inlineStr">
        <is>
          <t>Norway hiking and skiing</t>
        </is>
      </c>
      <c r="C1247"/>
      <c r="D1247" t="inlineStr">
        <is>
          <t>Norwegian</t>
        </is>
      </c>
      <c r="E1247"/>
      <c r="F1247"/>
      <c r="G1247"/>
      <c r="H1247"/>
    </row>
    <row r="1248" ht="25.5" customHeight="1">
      <c r="A1248" s="2" t="str">
        <f>=HYPERLINK("https://www.youtube.com/@belmontvision/videos", "https://www.youtube.com/@belmontvision/videos")</f>
        <v>https://www.youtube.com/@belmontvision/videos</v>
      </c>
      <c r="B1248" t="inlineStr">
        <is>
          <t>822 videos / student newspaper</t>
        </is>
      </c>
      <c r="C1248" t="inlineStr">
        <is>
          <t>twirling baton</t>
        </is>
      </c>
      <c r="D1248"/>
      <c r="E1248"/>
      <c r="F1248"/>
      <c r="G1248"/>
      <c r="H1248"/>
    </row>
    <row r="1249" ht="25.5" customHeight="1">
      <c r="A1249" s="2" t="str">
        <f>=HYPERLINK("https://www.youtube.com/@RoachRC", "https://www.youtube.com/@RoachRC")</f>
        <v>https://www.youtube.com/@RoachRC</v>
      </c>
      <c r="B1249" t="inlineStr">
        <is>
          <t>113 Videos / RC Car Racing</t>
        </is>
      </c>
      <c r="C1249" t="inlineStr">
        <is>
          <t>racing</t>
        </is>
      </c>
      <c r="D1249"/>
      <c r="E1249"/>
      <c r="F1249"/>
      <c r="G1249"/>
      <c r="H1249"/>
    </row>
    <row r="1250" ht="25.5" customHeight="1">
      <c r="A1250" s="2" t="str">
        <f>=HYPERLINK("https://www.youtube.com/@GoodwoodRR", "https://www.youtube.com/@GoodwoodRR")</f>
        <v>https://www.youtube.com/@GoodwoodRR</v>
      </c>
      <c r="B1250" t="inlineStr">
        <is>
          <t>3200 Videos / Car Racing</t>
        </is>
      </c>
      <c r="C1250" t="inlineStr">
        <is>
          <t>racing</t>
        </is>
      </c>
      <c r="D1250"/>
      <c r="E1250"/>
      <c r="F1250"/>
      <c r="G1250"/>
      <c r="H1250"/>
    </row>
    <row r="1251" ht="25.5" customHeight="1">
      <c r="A1251" s="2" t="str">
        <f>=HYPERLINK("https://www.youtube.com/@ThisEsMe", "https://www.youtube.com/@ThisEsMe")</f>
        <v>https://www.youtube.com/@ThisEsMe</v>
      </c>
      <c r="B1251" t="inlineStr">
        <is>
          <t>1100 Videos / Horse Riding</t>
        </is>
      </c>
      <c r="C1251" t="inlineStr">
        <is>
          <t>riding</t>
        </is>
      </c>
      <c r="D1251"/>
      <c r="E1251"/>
      <c r="F1251"/>
      <c r="G1251"/>
      <c r="H1251"/>
    </row>
    <row r="1252" ht="25.5" customHeight="1">
      <c r="A1252" s="2" t="str">
        <f>=HYPERLINK("https://www.youtube.com/@freespiritequestrian", "https://www.youtube.com/@freespiritequestrian")</f>
        <v>https://www.youtube.com/@freespiritequestrian</v>
      </c>
      <c r="B1252" t="inlineStr">
        <is>
          <t>670 Videos / Horse Riding</t>
        </is>
      </c>
      <c r="C1252" t="inlineStr">
        <is>
          <t>riding, equitation</t>
        </is>
      </c>
      <c r="D1252"/>
      <c r="E1252"/>
      <c r="F1252"/>
      <c r="G1252"/>
      <c r="H1252"/>
    </row>
    <row r="1253" ht="25.5" customHeight="1">
      <c r="A1253" s="2" t="str">
        <f>=HYPERLINK("https://www.youtube.com/@elphick.event.ponies", "https://www.youtube.com/@elphick.event.ponies")</f>
        <v>https://www.youtube.com/@elphick.event.ponies</v>
      </c>
      <c r="B1253" t="inlineStr">
        <is>
          <t>863 Videos / Horse Riding</t>
        </is>
      </c>
      <c r="C1253" t="inlineStr">
        <is>
          <t>riding</t>
        </is>
      </c>
      <c r="D1253"/>
      <c r="E1253"/>
      <c r="F1253"/>
      <c r="G1253"/>
      <c r="H1253"/>
    </row>
    <row r="1254" ht="25.5" customHeight="1">
      <c r="A1254" s="2" t="str">
        <f>=HYPERLINK("https://www.youtube.com/@SadieMillerOfficial", "https://www.youtube.com/@SadieMillerOfficial")</f>
        <v>https://www.youtube.com/@SadieMillerOfficial</v>
      </c>
      <c r="B1254" t="inlineStr">
        <is>
          <t>356 Videos / Horse Riding</t>
        </is>
      </c>
      <c r="C1254" t="inlineStr">
        <is>
          <t>riding</t>
        </is>
      </c>
      <c r="D1254"/>
      <c r="E1254"/>
      <c r="F1254"/>
      <c r="G1254"/>
      <c r="H1254"/>
    </row>
    <row r="1255" ht="25.5" customHeight="1">
      <c r="A1255" s="2" t="str">
        <f>=HYPERLINK("https://www.youtube.com/@RidewithClara", "https://www.youtube.com/@RidewithClara")</f>
        <v>https://www.youtube.com/@RidewithClara</v>
      </c>
      <c r="B1255" t="inlineStr">
        <is>
          <t>99 Videos / Horse Riding</t>
        </is>
      </c>
      <c r="C1255" t="inlineStr">
        <is>
          <t>riding</t>
        </is>
      </c>
      <c r="D1255"/>
      <c r="E1255"/>
      <c r="F1255"/>
      <c r="G1255"/>
      <c r="H1255"/>
    </row>
    <row r="1256" ht="25.5" customHeight="1">
      <c r="A1256" s="2" t="str">
        <f>=HYPERLINK("https://www.youtube.com/@JSHorsemanship", "https://www.youtube.com/@JSHorsemanship")</f>
        <v>https://www.youtube.com/@JSHorsemanship</v>
      </c>
      <c r="B1256" t="inlineStr">
        <is>
          <t>128 Videos / Horse Riding</t>
        </is>
      </c>
      <c r="C1256" t="inlineStr">
        <is>
          <t>riding</t>
        </is>
      </c>
      <c r="D1256"/>
      <c r="E1256"/>
      <c r="F1256"/>
      <c r="G1256"/>
      <c r="H1256"/>
    </row>
    <row r="1257" ht="25.5" customHeight="1">
      <c r="A1257" s="2" t="str">
        <f>=HYPERLINK("https://www.youtube.com/@Equinologee", "https://www.youtube.com/@Equinologee")</f>
        <v>https://www.youtube.com/@Equinologee</v>
      </c>
      <c r="B1257" t="inlineStr">
        <is>
          <t>221 Videos / Horse Riding</t>
        </is>
      </c>
      <c r="C1257" t="inlineStr">
        <is>
          <t>riding</t>
        </is>
      </c>
      <c r="D1257"/>
      <c r="E1257"/>
      <c r="F1257"/>
      <c r="G1257"/>
      <c r="H1257"/>
    </row>
    <row r="1258" ht="25.5" customHeight="1">
      <c r="A1258" s="2" t="str">
        <f>=HYPERLINK("https://www.youtube.com/@MarbleRunToys/featured", "https://www.youtube.com/@MarbleRunToys/featured")</f>
        <v>https://www.youtube.com/@MarbleRunToys/featured</v>
      </c>
      <c r="B1258" t="inlineStr">
        <is>
          <t>878 Videos / Rolling</t>
        </is>
      </c>
      <c r="C1258" t="inlineStr">
        <is>
          <t>rolling</t>
        </is>
      </c>
      <c r="D1258"/>
      <c r="E1258"/>
      <c r="F1258"/>
      <c r="G1258"/>
      <c r="H1258"/>
    </row>
    <row r="1259" ht="25.5" customHeight="1">
      <c r="A1259" s="2" t="str">
        <f>=HYPERLINK("https://www.youtube.com/@MarbleMovieMakers", "https://www.youtube.com/@MarbleMovieMakers")</f>
        <v>https://www.youtube.com/@MarbleMovieMakers</v>
      </c>
      <c r="B1259" t="inlineStr">
        <is>
          <t>433 Videos / Rolling Marbles</t>
        </is>
      </c>
      <c r="C1259" t="inlineStr">
        <is>
          <t>rolling</t>
        </is>
      </c>
      <c r="D1259"/>
      <c r="E1259"/>
      <c r="F1259"/>
      <c r="G1259"/>
      <c r="H1259"/>
    </row>
    <row r="1260" ht="25.5" customHeight="1">
      <c r="A1260" s="2" t="str">
        <f>=HYPERLINK("https://www.youtube.com/@Amakandu/featured", "https://www.youtube.com/@Amakandu/featured")</f>
        <v>https://www.youtube.com/@Amakandu/featured</v>
      </c>
      <c r="B1260" t="inlineStr">
        <is>
          <t>225 Videos / Rolling Marbles</t>
        </is>
      </c>
      <c r="C1260" t="inlineStr">
        <is>
          <t>rolling</t>
        </is>
      </c>
      <c r="D1260"/>
      <c r="E1260"/>
      <c r="F1260"/>
      <c r="G1260"/>
      <c r="H1260"/>
    </row>
    <row r="1261" ht="25.5" customHeight="1">
      <c r="A1261" s="2" t="str">
        <f>=HYPERLINK("https://www.youtube.com/@TexasHighDef", "https://www.youtube.com/@TexasHighDef")</f>
        <v>https://www.youtube.com/@TexasHighDef</v>
      </c>
      <c r="B1261" t="inlineStr">
        <is>
          <t>457 Videos / Rotating ASMR</t>
        </is>
      </c>
      <c r="C1261" t="inlineStr">
        <is>
          <t>rotating</t>
        </is>
      </c>
      <c r="D1261"/>
      <c r="E1261"/>
      <c r="F1261"/>
      <c r="G1261"/>
      <c r="H1261"/>
    </row>
    <row r="1262" ht="25.5" customHeight="1">
      <c r="A1262" s="2" t="str">
        <f>=HYPERLINK("https://www.youtube.com/@mountainunicyclingnetworki6876", "https://www.youtube.com/@mountainunicyclingnetworki6876")</f>
        <v>https://www.youtube.com/@mountainunicyclingnetworki6876</v>
      </c>
      <c r="B1262" t="inlineStr">
        <is>
          <t>18 Videos / Mountain Unicycling</t>
        </is>
      </c>
      <c r="C1262" t="inlineStr">
        <is>
          <t>mountain unicycling</t>
        </is>
      </c>
      <c r="D1262"/>
      <c r="E1262"/>
      <c r="F1262"/>
      <c r="G1262"/>
      <c r="H1262"/>
    </row>
    <row r="1263" ht="25.5" customHeight="1">
      <c r="A1263" s="2" t="str">
        <f>=HYPERLINK("https://www.youtube.com/@lutzeichholz", "https://www.youtube.com/@lutzeichholz")</f>
        <v>https://www.youtube.com/@lutzeichholz</v>
      </c>
      <c r="B1263" t="inlineStr">
        <is>
          <t>59 Videos / Mountain Unicycling</t>
        </is>
      </c>
      <c r="C1263" t="inlineStr">
        <is>
          <t>mountain unicycling</t>
        </is>
      </c>
      <c r="D1263"/>
      <c r="E1263"/>
      <c r="F1263"/>
      <c r="G1263"/>
      <c r="H1263"/>
    </row>
    <row r="1264" ht="25.5" customHeight="1">
      <c r="A1264" s="2" t="str">
        <f>=HYPERLINK("https://www.youtube.com/@EdPratt", "https://www.youtube.com/@EdPratt")</f>
        <v>https://www.youtube.com/@EdPratt</v>
      </c>
      <c r="B1264" t="inlineStr">
        <is>
          <t>199 Videos / Mountain Unicycling</t>
        </is>
      </c>
      <c r="C1264" t="inlineStr">
        <is>
          <t>mountain unicycling</t>
        </is>
      </c>
      <c r="D1264"/>
      <c r="E1264"/>
      <c r="F1264"/>
      <c r="G1264"/>
      <c r="H1264"/>
    </row>
    <row r="1265" ht="25.5" customHeight="1">
      <c r="A1265" s="2" t="str">
        <f>=HYPERLINK("https://www.youtube.com/@WillStreets", "https://www.youtube.com/@WillStreets")</f>
        <v>https://www.youtube.com/@WillStreets</v>
      </c>
      <c r="B1265" t="inlineStr">
        <is>
          <t>59 Videos / Mountain Unicycling</t>
        </is>
      </c>
      <c r="C1265" t="inlineStr">
        <is>
          <t>mountain unicycling</t>
        </is>
      </c>
      <c r="D1265"/>
      <c r="E1265"/>
      <c r="F1265"/>
      <c r="G1265"/>
      <c r="H1265"/>
    </row>
    <row r="1266" ht="25.5" customHeight="1">
      <c r="A1266" s="2" t="str">
        <f>=HYPERLINK("https://www.youtube.com/@OwenFarmerUnicyclist", "https://www.youtube.com/@OwenFarmerUnicyclist")</f>
        <v>https://www.youtube.com/@OwenFarmerUnicyclist</v>
      </c>
      <c r="B1266" t="inlineStr">
        <is>
          <t>56 Videos / Mountain Unicycling</t>
        </is>
      </c>
      <c r="C1266" t="inlineStr">
        <is>
          <t>mountain unicycling</t>
        </is>
      </c>
      <c r="D1266"/>
      <c r="E1266"/>
      <c r="F1266"/>
      <c r="G1266"/>
      <c r="H1266"/>
    </row>
    <row r="1267" ht="25.5" customHeight="1">
      <c r="A1267" s="2" t="str">
        <f>=HYPERLINK("https://www.youtube.com/@KamovRider", "https://www.youtube.com/@KamovRider")</f>
        <v>https://www.youtube.com/@KamovRider</v>
      </c>
      <c r="B1267" t="inlineStr">
        <is>
          <t>686 Videos / Rotating Helicopters</t>
        </is>
      </c>
      <c r="C1267" t="inlineStr">
        <is>
          <t>rotating</t>
        </is>
      </c>
      <c r="D1267"/>
      <c r="E1267"/>
      <c r="F1267"/>
      <c r="G1267"/>
      <c r="H1267"/>
    </row>
    <row r="1268" ht="25.5" customHeight="1">
      <c r="A1268" s="2" t="str">
        <f>=HYPERLINK("https://www.youtube.com/@bikeradar", "https://www.youtube.com/@bikeradar")</f>
        <v>https://www.youtube.com/@bikeradar</v>
      </c>
      <c r="B1268" t="inlineStr">
        <is>
          <t>2500 Videos / Bicycle</t>
        </is>
      </c>
      <c r="C1268" t="inlineStr">
        <is>
          <t>bicycle</t>
        </is>
      </c>
      <c r="D1268"/>
      <c r="E1268"/>
      <c r="F1268"/>
      <c r="G1268"/>
      <c r="H1268"/>
    </row>
    <row r="1269" ht="25.5" customHeight="1">
      <c r="A1269" s="2" t="str">
        <f>=HYPERLINK("https://www.youtube.com/@LiveCycling", "https://www.youtube.com/@LiveCycling")</f>
        <v>https://www.youtube.com/@LiveCycling</v>
      </c>
      <c r="B1269" t="inlineStr">
        <is>
          <t>254 Videos / Bicycle</t>
        </is>
      </c>
      <c r="C1269" t="inlineStr">
        <is>
          <t>bicycle</t>
        </is>
      </c>
      <c r="D1269"/>
      <c r="E1269"/>
      <c r="F1269"/>
      <c r="G1269"/>
      <c r="H1269"/>
    </row>
    <row r="1270" ht="25.5" customHeight="1">
      <c r="A1270" s="2" t="str">
        <f>=HYPERLINK("https://www.youtube.com/@gcn", "https://www.youtube.com/@gcn")</f>
        <v>https://www.youtube.com/@gcn</v>
      </c>
      <c r="B1270" t="inlineStr">
        <is>
          <t>5100 Videos / Bicycle</t>
        </is>
      </c>
      <c r="C1270" t="inlineStr">
        <is>
          <t>bicycle</t>
        </is>
      </c>
      <c r="D1270"/>
      <c r="E1270"/>
      <c r="F1270"/>
      <c r="G1270"/>
      <c r="H1270"/>
    </row>
    <row r="1271" ht="25.5" customHeight="1">
      <c r="A1271" s="2" t="str">
        <f>=HYPERLINK("https://www.youtube.com/@TheCyclingTattooist", "https://www.youtube.com/@TheCyclingTattooist")</f>
        <v>https://www.youtube.com/@TheCyclingTattooist</v>
      </c>
      <c r="B1271" t="inlineStr">
        <is>
          <t>141 Videos / Bicycle</t>
        </is>
      </c>
      <c r="C1271" t="inlineStr">
        <is>
          <t>bicycle</t>
        </is>
      </c>
      <c r="D1271"/>
      <c r="E1271"/>
      <c r="F1271"/>
      <c r="G1271"/>
      <c r="H1271"/>
    </row>
    <row r="1272" ht="25.5" customHeight="1">
      <c r="A1272" s="2" t="str">
        <f>=HYPERLINK("https://www.youtube.com/@Ejstrainingcamp", "https://www.youtube.com/@Ejstrainingcamp")</f>
        <v>https://www.youtube.com/@Ejstrainingcamp</v>
      </c>
      <c r="B1272" t="inlineStr">
        <is>
          <t>87 Videos / Bicycle</t>
        </is>
      </c>
      <c r="C1272" t="inlineStr">
        <is>
          <t>bicycle</t>
        </is>
      </c>
      <c r="D1272"/>
      <c r="E1272"/>
      <c r="F1272"/>
      <c r="G1272"/>
      <c r="H1272"/>
    </row>
    <row r="1273" ht="25.5" customHeight="1">
      <c r="A1273" s="2" t="str">
        <f>=HYPERLINK("https://www.youtube.com/@DaleStone", "https://www.youtube.com/@DaleStone")</f>
        <v>https://www.youtube.com/@DaleStone</v>
      </c>
      <c r="B1273" t="inlineStr">
        <is>
          <t>360 Videos / Bicycle</t>
        </is>
      </c>
      <c r="C1273" t="inlineStr">
        <is>
          <t>bicycle</t>
        </is>
      </c>
      <c r="D1273"/>
      <c r="E1273"/>
      <c r="F1273"/>
      <c r="G1273"/>
      <c r="H1273"/>
    </row>
    <row r="1274" ht="25.5" customHeight="1">
      <c r="A1274" s="2" t="str">
        <f>=HYPERLINK("https://www.youtube.com/@junreynavarra5826/videos", "https://www.youtube.com/@junreynavarra5826/videos")</f>
        <v>https://www.youtube.com/@junreynavarra5826/videos</v>
      </c>
      <c r="B1274" t="inlineStr">
        <is>
          <t>315 Videos / Bicycle</t>
        </is>
      </c>
      <c r="C1274" t="inlineStr">
        <is>
          <t>road bicycle racing</t>
        </is>
      </c>
      <c r="D1274"/>
      <c r="E1274"/>
      <c r="F1274"/>
      <c r="G1274"/>
      <c r="H1274"/>
    </row>
    <row r="1275" ht="25.5" customHeight="1">
      <c r="A1275" s="2" t="str">
        <f>=HYPERLINK("https://www.youtube.com/@nick_wammes", "https://www.youtube.com/@nick_wammes")</f>
        <v>https://www.youtube.com/@nick_wammes</v>
      </c>
      <c r="B1275" t="inlineStr">
        <is>
          <t>158 Videos / Track Cycling</t>
        </is>
      </c>
      <c r="C1275" t="inlineStr">
        <is>
          <t>track cycling</t>
        </is>
      </c>
      <c r="D1275"/>
      <c r="E1275"/>
      <c r="F1275"/>
      <c r="G1275"/>
      <c r="H1275"/>
    </row>
    <row r="1276" ht="25.5" customHeight="1">
      <c r="A1276" s="2" t="str">
        <f>=HYPERLINK("https://www.youtube.com/@minskcyclingclub", "https://www.youtube.com/@minskcyclingclub")</f>
        <v>https://www.youtube.com/@minskcyclingclub</v>
      </c>
      <c r="B1276" t="inlineStr">
        <is>
          <t>361 Videos / Track Cycling</t>
        </is>
      </c>
      <c r="C1276" t="inlineStr">
        <is>
          <t>track cycling</t>
        </is>
      </c>
      <c r="D1276"/>
      <c r="E1276"/>
      <c r="F1276"/>
      <c r="G1276"/>
      <c r="H1276"/>
    </row>
    <row r="1277" ht="25.5" customHeight="1">
      <c r="A1277" s="2" t="str">
        <f>=HYPERLINK("https://www.youtube.com/@pederkongshaug8816", "https://www.youtube.com/@pederkongshaug8816")</f>
        <v>https://www.youtube.com/@pederkongshaug8816</v>
      </c>
      <c r="B1277" t="inlineStr">
        <is>
          <t>10 Videos / Speed Skating</t>
        </is>
      </c>
      <c r="C1277" t="inlineStr">
        <is>
          <t>speed skating</t>
        </is>
      </c>
      <c r="D1277"/>
      <c r="E1277"/>
      <c r="F1277"/>
      <c r="G1277"/>
      <c r="H1277"/>
    </row>
    <row r="1278" ht="25.5" customHeight="1">
      <c r="A1278" s="2" t="str">
        <f>=HYPERLINK("https://www.youtube.com/@thestutteringskater", "https://www.youtube.com/@thestutteringskater")</f>
        <v>https://www.youtube.com/@thestutteringskater</v>
      </c>
      <c r="B1278" t="inlineStr">
        <is>
          <t>129 Videos / Speed Skating</t>
        </is>
      </c>
      <c r="C1278" t="inlineStr">
        <is>
          <t>speed skating</t>
        </is>
      </c>
      <c r="D1278"/>
      <c r="E1278"/>
      <c r="F1278"/>
      <c r="G1278"/>
      <c r="H1278"/>
    </row>
    <row r="1279" ht="25.5" customHeight="1">
      <c r="A1279" s="2" t="str">
        <f>=HYPERLINK("https://www.youtube.com/@TheHoonigans/videos", "https://www.youtube.com/@TheHoonigans/videos")</f>
        <v>https://www.youtube.com/@TheHoonigans/videos</v>
      </c>
      <c r="B1279" t="inlineStr">
        <is>
          <t>1100 Videos / Gymkhana</t>
        </is>
      </c>
      <c r="C1279" t="inlineStr">
        <is>
          <t>gymkhana</t>
        </is>
      </c>
      <c r="D1279"/>
      <c r="E1279"/>
      <c r="F1279"/>
      <c r="G1279"/>
      <c r="H1279"/>
    </row>
    <row r="1280" ht="25.5" customHeight="1">
      <c r="A1280" s="2" t="str">
        <f>=HYPERLINK("https://www.youtube.com/@formuladrift", "https://www.youtube.com/@formuladrift")</f>
        <v>https://www.youtube.com/@formuladrift</v>
      </c>
      <c r="B1280" t="inlineStr">
        <is>
          <t>3100 Videos / Drifting</t>
        </is>
      </c>
      <c r="C1280" t="inlineStr">
        <is>
          <t>drifting (motorsport)</t>
        </is>
      </c>
      <c r="D1280"/>
      <c r="E1280"/>
      <c r="F1280"/>
      <c r="G1280"/>
      <c r="H1280"/>
    </row>
    <row r="1281" ht="25.5" customHeight="1">
      <c r="A1281" s="2" t="str">
        <f>=HYPERLINK("https://www.youtube.com/@DriftMastersGrandPrix", "https://www.youtube.com/@DriftMastersGrandPrix")</f>
        <v>https://www.youtube.com/@DriftMastersGrandPrix</v>
      </c>
      <c r="B1281" t="inlineStr">
        <is>
          <t>331 Videos / Drifting</t>
        </is>
      </c>
      <c r="C1281" t="inlineStr">
        <is>
          <t>drifting (motorsport)</t>
        </is>
      </c>
      <c r="D1281"/>
      <c r="E1281"/>
      <c r="F1281"/>
      <c r="G1281"/>
      <c r="H1281"/>
    </row>
    <row r="1282" ht="25.5" customHeight="1">
      <c r="A1282" s="2" t="str">
        <f>=HYPERLINK("https://www.youtube.com/@AdamLZ", "https://www.youtube.com/@AdamLZ")</f>
        <v>https://www.youtube.com/@AdamLZ</v>
      </c>
      <c r="B1282" t="inlineStr">
        <is>
          <t>1800 Videos / Off-Road Racing / Rallying / Rallycross / Drifting</t>
        </is>
      </c>
      <c r="C1282" t="inlineStr">
        <is>
          <t>drifting (motorsport)</t>
        </is>
      </c>
      <c r="D1282"/>
      <c r="E1282"/>
      <c r="F1282"/>
      <c r="G1282"/>
      <c r="H1282"/>
    </row>
    <row r="1283" ht="25.5" customHeight="1">
      <c r="A1283" s="2" t="str">
        <f>=HYPERLINK("https://www.youtube.com/@musclecars.universe", "https://www.youtube.com/@musclecars.universe")</f>
        <v>https://www.youtube.com/@musclecars.universe</v>
      </c>
      <c r="B1283" t="inlineStr">
        <is>
          <t>561 Videos / Drag-Racing</t>
        </is>
      </c>
      <c r="C1283" t="inlineStr">
        <is>
          <t>drag racing</t>
        </is>
      </c>
      <c r="D1283"/>
      <c r="E1283"/>
      <c r="F1283"/>
      <c r="G1283"/>
      <c r="H1283"/>
    </row>
    <row r="1284" ht="25.5" customHeight="1">
      <c r="A1284" s="2" t="str">
        <f>=HYPERLINK("https://www.youtube.com/@chelseadenofa", "https://www.youtube.com/@chelseadenofa")</f>
        <v>https://www.youtube.com/@chelseadenofa</v>
      </c>
      <c r="B1284" t="inlineStr">
        <is>
          <t>366 Videos / Drifting / Drag Racing / Street Racing</t>
        </is>
      </c>
      <c r="C1284" t="inlineStr">
        <is>
          <t>road racing</t>
        </is>
      </c>
      <c r="D1284"/>
      <c r="E1284"/>
      <c r="F1284"/>
      <c r="G1284"/>
      <c r="H1284"/>
    </row>
    <row r="1285" ht="25.5" customHeight="1">
      <c r="A1285" s="2" t="str">
        <f>=HYPERLINK("https://www.youtube.com/@HeavyDSparks", "https://www.youtube.com/@HeavyDSparks")</f>
        <v>https://www.youtube.com/@HeavyDSparks</v>
      </c>
      <c r="B1285" t="inlineStr">
        <is>
          <t>665 Videos / Auto Racing</t>
        </is>
      </c>
      <c r="C1285" t="inlineStr">
        <is>
          <t>auto racing</t>
        </is>
      </c>
      <c r="D1285"/>
      <c r="E1285"/>
      <c r="F1285"/>
      <c r="G1285"/>
      <c r="H1285"/>
    </row>
    <row r="1286" ht="25.5" customHeight="1">
      <c r="A1286" s="2" t="str">
        <f>=HYPERLINK("https://www.youtube.com/@Gumbal", "https://www.youtube.com/@Gumbal")</f>
        <v>https://www.youtube.com/@Gumbal</v>
      </c>
      <c r="B1286" t="inlineStr">
        <is>
          <t>5000 Videos / Auto Racing</t>
        </is>
      </c>
      <c r="C1286" t="inlineStr">
        <is>
          <t>sports car racing</t>
        </is>
      </c>
      <c r="D1286"/>
      <c r="E1286"/>
      <c r="F1286"/>
      <c r="G1286"/>
      <c r="H1286"/>
    </row>
    <row r="1287" ht="25.5" customHeight="1">
      <c r="A1287" s="2" t="str">
        <f>=HYPERLINK("https://www.youtube.com/@SuperMirco1998", "https://www.youtube.com/@SuperMirco1998")</f>
        <v>https://www.youtube.com/@SuperMirco1998</v>
      </c>
      <c r="B1287" t="inlineStr">
        <is>
          <t>101 Videos / Rallying</t>
        </is>
      </c>
      <c r="C1287" t="inlineStr">
        <is>
          <t>rallying</t>
        </is>
      </c>
      <c r="D1287"/>
      <c r="E1287"/>
      <c r="F1287"/>
      <c r="G1287"/>
      <c r="H1287"/>
    </row>
    <row r="1288" ht="25.5" customHeight="1">
      <c r="A1288" s="2" t="str">
        <f>=HYPERLINK("https://www.youtube.com/@CrazyAccordionTrio", "https://www.youtube.com/@CrazyAccordionTrio")</f>
        <v>https://www.youtube.com/@CrazyAccordionTrio</v>
      </c>
      <c r="B1288" t="inlineStr">
        <is>
          <t>57 videos / accordion music</t>
        </is>
      </c>
      <c r="C1288" t="inlineStr">
        <is>
          <t>playing accordion</t>
        </is>
      </c>
      <c r="D1288"/>
      <c r="E1288"/>
      <c r="F1288"/>
      <c r="G1288"/>
      <c r="H1288"/>
    </row>
    <row r="1289" ht="25.5" customHeight="1">
      <c r="A1289" s="2" t="str">
        <f>=HYPERLINK("https://www.youtube.com/@AccordionandSaxophonemusic", "https://www.youtube.com/@AccordionandSaxophonemusic")</f>
        <v>https://www.youtube.com/@AccordionandSaxophonemusic</v>
      </c>
      <c r="B1289" t="inlineStr">
        <is>
          <t>356 videos / Accordion and Saxophone music</t>
        </is>
      </c>
      <c r="C1289" t="inlineStr">
        <is>
          <t>playing accordion</t>
        </is>
      </c>
      <c r="D1289"/>
      <c r="E1289"/>
      <c r="F1289"/>
      <c r="G1289"/>
      <c r="H1289"/>
    </row>
    <row r="1290" ht="25.5" customHeight="1">
      <c r="A1290" s="2" t="str">
        <f>=HYPERLINK("https://www.youtube.com/@badminutiae2723", "https://www.youtube.com/@badminutiae2723")</f>
        <v>https://www.youtube.com/@badminutiae2723</v>
      </c>
      <c r="B1290" t="inlineStr">
        <is>
          <t>76 videos / high quality badminton videos</t>
        </is>
      </c>
      <c r="C1290" t="inlineStr">
        <is>
          <t>playing badminton, badminton</t>
        </is>
      </c>
      <c r="D1290"/>
      <c r="E1290"/>
      <c r="F1290"/>
      <c r="G1290"/>
      <c r="H1290"/>
    </row>
    <row r="1291" ht="25.5" customHeight="1">
      <c r="A1291" s="2" t="str">
        <f>=HYPERLINK("https://www.youtube.com/@FIAWorldRX", "https://www.youtube.com/@FIAWorldRX")</f>
        <v>https://www.youtube.com/@FIAWorldRX</v>
      </c>
      <c r="B1291" t="inlineStr">
        <is>
          <t>1000 Videos / Rallycross</t>
        </is>
      </c>
      <c r="C1291" t="inlineStr">
        <is>
          <t>rallycross</t>
        </is>
      </c>
      <c r="D1291"/>
      <c r="E1291"/>
      <c r="F1291"/>
      <c r="G1291"/>
      <c r="H1291"/>
    </row>
    <row r="1292" ht="25.5" customHeight="1">
      <c r="A1292" s="2" t="str">
        <f>=HYPERLINK("https://www.youtube.com/@5NationsBRX", "https://www.youtube.com/@5NationsBRX")</f>
        <v>https://www.youtube.com/@5NationsBRX</v>
      </c>
      <c r="B1292" t="inlineStr">
        <is>
          <t>390 Videos / Rallycross</t>
        </is>
      </c>
      <c r="C1292" t="inlineStr">
        <is>
          <t>rallycross</t>
        </is>
      </c>
      <c r="D1292"/>
      <c r="E1292"/>
      <c r="F1292"/>
      <c r="G1292"/>
      <c r="H1292"/>
    </row>
    <row r="1293" ht="25.5" customHeight="1">
      <c r="A1293" s="2" t="str">
        <f>=HYPERLINK("https://www.youtube.com/@rallyetv", "https://www.youtube.com/@rallyetv")</f>
        <v>https://www.youtube.com/@rallyetv</v>
      </c>
      <c r="B1293" t="inlineStr">
        <is>
          <t>375 Videos / Rallycross</t>
        </is>
      </c>
      <c r="C1293" t="inlineStr">
        <is>
          <t>rallycross</t>
        </is>
      </c>
      <c r="D1293"/>
      <c r="E1293"/>
      <c r="F1293"/>
      <c r="G1293"/>
      <c r="H1293"/>
    </row>
    <row r="1294" ht="25.5" customHeight="1">
      <c r="A1294" s="2" t="str">
        <f>=HYPERLINK("https://www.youtube.com/@shuttlestrong", "https://www.youtube.com/@shuttlestrong")</f>
        <v>https://www.youtube.com/@shuttlestrong</v>
      </c>
      <c r="B1294" t="inlineStr">
        <is>
          <t>100 videos / high quality badminton videos</t>
        </is>
      </c>
      <c r="C1294" t="inlineStr">
        <is>
          <t>playing badminton</t>
        </is>
      </c>
      <c r="D1294"/>
      <c r="E1294"/>
      <c r="F1294"/>
      <c r="G1294"/>
      <c r="H1294"/>
    </row>
    <row r="1295" ht="25.5" customHeight="1">
      <c r="A1295" s="2" t="str">
        <f>=HYPERLINK("https://www.youtube.com/@DirtFish", "https://www.youtube.com/@DirtFish")</f>
        <v>https://www.youtube.com/@DirtFish</v>
      </c>
      <c r="B1295" t="inlineStr">
        <is>
          <t>1300 Videos / Rallycross</t>
        </is>
      </c>
      <c r="C1295" t="inlineStr">
        <is>
          <t>rallycross, off-road racing</t>
        </is>
      </c>
      <c r="D1295"/>
      <c r="E1295"/>
      <c r="F1295"/>
      <c r="G1295"/>
      <c r="H1295"/>
    </row>
    <row r="1296" ht="25.5" customHeight="1">
      <c r="A1296" s="2" t="str">
        <f>=HYPERLINK("https://www.youtube.com/@full-swing", "https://www.youtube.com/@full-swing")</f>
        <v>https://www.youtube.com/@full-swing</v>
      </c>
      <c r="B1296" t="inlineStr">
        <is>
          <t>837 videos / badminton</t>
        </is>
      </c>
      <c r="C1296" t="inlineStr">
        <is>
          <t>playing badminton</t>
        </is>
      </c>
      <c r="D1296"/>
      <c r="E1296"/>
      <c r="F1296"/>
      <c r="G1296"/>
      <c r="H1296"/>
    </row>
    <row r="1297" ht="25.5" customHeight="1">
      <c r="A1297" s="2" t="str">
        <f>=HYPERLINK("https://www.youtube.com/@ChessBaseIndiachannel", "https://www.youtube.com/@ChessBaseIndiachannel")</f>
        <v>https://www.youtube.com/@ChessBaseIndiachannel</v>
      </c>
      <c r="B1297" t="inlineStr">
        <is>
          <t>11000 videos / Chess</t>
        </is>
      </c>
      <c r="C1297" t="inlineStr">
        <is>
          <t>playing chess</t>
        </is>
      </c>
      <c r="D1297"/>
      <c r="E1297"/>
      <c r="F1297"/>
      <c r="G1297"/>
      <c r="H1297"/>
    </row>
    <row r="1298" ht="25.5" customHeight="1">
      <c r="A1298" s="2" t="str">
        <f>=HYPERLINK("https://www.youtube.com/@losangeleschessclub6852", "https://www.youtube.com/@losangeleschessclub6852")</f>
        <v>https://www.youtube.com/@losangeleschessclub6852</v>
      </c>
      <c r="B1298" t="inlineStr">
        <is>
          <t>746 videos / Chess</t>
        </is>
      </c>
      <c r="C1298" t="inlineStr">
        <is>
          <t>playing chess</t>
        </is>
      </c>
      <c r="D1298"/>
      <c r="E1298"/>
      <c r="F1298"/>
      <c r="G1298"/>
      <c r="H1298"/>
    </row>
    <row r="1299" ht="25.5" customHeight="1">
      <c r="A1299" s="2" t="str">
        <f>=HYPERLINK("https://www.youtube.com/@NorbergNation", "https://www.youtube.com/@NorbergNation")</f>
        <v>https://www.youtube.com/@NorbergNation</v>
      </c>
      <c r="B1299" t="inlineStr">
        <is>
          <t>178 Videos / Kart Racing</t>
        </is>
      </c>
      <c r="C1299" t="inlineStr">
        <is>
          <t>kart racing</t>
        </is>
      </c>
      <c r="D1299"/>
      <c r="E1299"/>
      <c r="F1299"/>
      <c r="G1299"/>
      <c r="H1299"/>
    </row>
    <row r="1300" ht="25.5" customHeight="1">
      <c r="A1300" s="2" t="str">
        <f>=HYPERLINK("https://www.youtube.com/@CameronDasRacing", "https://www.youtube.com/@CameronDasRacing")</f>
        <v>https://www.youtube.com/@CameronDasRacing</v>
      </c>
      <c r="B1300" t="inlineStr">
        <is>
          <t>325 Videos / Kart Racing</t>
        </is>
      </c>
      <c r="C1300" t="inlineStr">
        <is>
          <t>kart racing</t>
        </is>
      </c>
      <c r="D1300"/>
      <c r="E1300"/>
      <c r="F1300"/>
      <c r="G1300"/>
      <c r="H1300"/>
    </row>
    <row r="1301" ht="25.5" customHeight="1">
      <c r="A1301" s="2" t="str">
        <f>=HYPERLINK("https://www.youtube.com/@RedExions", "https://www.youtube.com/@RedExions")</f>
        <v>https://www.youtube.com/@RedExions</v>
      </c>
      <c r="B1301" t="inlineStr">
        <is>
          <t>520 Videos / Kart Racing</t>
        </is>
      </c>
      <c r="C1301" t="inlineStr">
        <is>
          <t>kart racing</t>
        </is>
      </c>
      <c r="D1301"/>
      <c r="E1301"/>
      <c r="F1301"/>
      <c r="G1301"/>
      <c r="H1301"/>
    </row>
    <row r="1302" ht="25.5" customHeight="1">
      <c r="A1302" s="2" t="str">
        <f>=HYPERLINK("https://www.youtube.com/@TDiMedia", "https://www.youtube.com/@TDiMedia")</f>
        <v>https://www.youtube.com/@TDiMedia</v>
      </c>
      <c r="B1302" t="inlineStr">
        <is>
          <t>1100 Videos / Kart Racing</t>
        </is>
      </c>
      <c r="C1302" t="inlineStr">
        <is>
          <t>kart racing</t>
        </is>
      </c>
      <c r="D1302"/>
      <c r="E1302"/>
      <c r="F1302"/>
      <c r="G1302"/>
      <c r="H1302"/>
    </row>
    <row r="1303" ht="25.5" customHeight="1">
      <c r="A1303" s="2" t="str">
        <f>=HYPERLINK("https://www.youtube.com/@All4HimRacingVideos", "https://www.youtube.com/@All4HimRacingVideos")</f>
        <v>https://www.youtube.com/@All4HimRacingVideos</v>
      </c>
      <c r="B1303" t="inlineStr">
        <is>
          <t>3400 Videos / Demolition Derby</t>
        </is>
      </c>
      <c r="C1303" t="inlineStr">
        <is>
          <t>demolition derby</t>
        </is>
      </c>
      <c r="D1303"/>
      <c r="E1303"/>
      <c r="F1303"/>
      <c r="G1303"/>
      <c r="H1303"/>
    </row>
    <row r="1304" ht="25.5" customHeight="1">
      <c r="A1304" s="2" t="str">
        <f>=HYPERLINK("https://www.youtube.com/@235FireFly", "https://www.youtube.com/@235FireFly")</f>
        <v>https://www.youtube.com/@235FireFly</v>
      </c>
      <c r="B1304" t="inlineStr">
        <is>
          <t>1600 Videos / Demolition Derby</t>
        </is>
      </c>
      <c r="C1304" t="inlineStr">
        <is>
          <t>demolition derby</t>
        </is>
      </c>
      <c r="D1304"/>
      <c r="E1304"/>
      <c r="F1304"/>
      <c r="G1304"/>
      <c r="H1304"/>
    </row>
    <row r="1305" ht="25.5" customHeight="1">
      <c r="A1305" s="2" t="str">
        <f>=HYPERLINK("https://www.youtube.com/@Crashedit", "https://www.youtube.com/@Crashedit")</f>
        <v>https://www.youtube.com/@Crashedit</v>
      </c>
      <c r="B1305" t="inlineStr">
        <is>
          <t>499 Videos / Demolition Derby</t>
        </is>
      </c>
      <c r="C1305" t="inlineStr">
        <is>
          <t>demolition derby</t>
        </is>
      </c>
      <c r="D1305"/>
      <c r="E1305"/>
      <c r="F1305"/>
      <c r="G1305"/>
      <c r="H1305"/>
    </row>
    <row r="1306" ht="25.5" customHeight="1">
      <c r="A1306" s="2" t="str">
        <f>=HYPERLINK("https://www.youtube.com/@MisfitProductions/featured", "https://www.youtube.com/@MisfitProductions/featured")</f>
        <v>https://www.youtube.com/@MisfitProductions/featured</v>
      </c>
      <c r="B1306" t="inlineStr">
        <is>
          <t>2100 Videos / Shorter Track Racing</t>
        </is>
      </c>
      <c r="C1306" t="inlineStr">
        <is>
          <t>short track motor racing</t>
        </is>
      </c>
      <c r="D1306"/>
      <c r="E1306"/>
      <c r="F1306"/>
      <c r="G1306"/>
      <c r="H1306"/>
    </row>
    <row r="1307" ht="25.5" customHeight="1">
      <c r="A1307" s="2" t="str">
        <f>=HYPERLINK("https://www.youtube.com/@lookingback6314", "https://www.youtube.com/@lookingback6314")</f>
        <v>https://www.youtube.com/@lookingback6314</v>
      </c>
      <c r="B1307" t="inlineStr">
        <is>
          <t>400 Videos / Demolition Derby</t>
        </is>
      </c>
      <c r="C1307" t="inlineStr">
        <is>
          <t>demolition derby</t>
        </is>
      </c>
      <c r="D1307"/>
      <c r="E1307"/>
      <c r="F1307"/>
      <c r="G1307"/>
      <c r="H1307"/>
    </row>
    <row r="1308" ht="25.5" customHeight="1">
      <c r="A1308" s="2" t="str">
        <f>=HYPERLINK("https://www.youtube.com/@chadkauten4344", "https://www.youtube.com/@chadkauten4344")</f>
        <v>https://www.youtube.com/@chadkauten4344</v>
      </c>
      <c r="B1308" t="inlineStr">
        <is>
          <t>3400 Videos / Stock Car Racing</t>
        </is>
      </c>
      <c r="C1308" t="inlineStr">
        <is>
          <t>stock car racing</t>
        </is>
      </c>
      <c r="D1308"/>
      <c r="E1308"/>
      <c r="F1308"/>
      <c r="G1308"/>
      <c r="H1308"/>
    </row>
    <row r="1309" ht="25.5" customHeight="1">
      <c r="A1309" s="2" t="str">
        <f>=HYPERLINK("https://www.youtube.com/@1320video", "https://www.youtube.com/@1320video")</f>
        <v>https://www.youtube.com/@1320video</v>
      </c>
      <c r="B1309" t="inlineStr">
        <is>
          <t>2500 Videos / Racing of all Kind</t>
        </is>
      </c>
      <c r="C1309" t="inlineStr">
        <is>
          <t>street racing</t>
        </is>
      </c>
      <c r="D1309"/>
      <c r="E1309"/>
      <c r="F1309"/>
      <c r="G1309"/>
      <c r="H1309"/>
    </row>
    <row r="1310" ht="25.5" customHeight="1">
      <c r="A1310" s="2" t="str">
        <f>=HYPERLINK("https://www.youtube.com/@ExoticRubber", "https://www.youtube.com/@ExoticRubber")</f>
        <v>https://www.youtube.com/@ExoticRubber</v>
      </c>
      <c r="B1310" t="inlineStr">
        <is>
          <t>72 Videos / Street Racing</t>
        </is>
      </c>
      <c r="C1310" t="inlineStr">
        <is>
          <t>street racing</t>
        </is>
      </c>
      <c r="D1310"/>
      <c r="E1310"/>
      <c r="F1310"/>
      <c r="G1310"/>
      <c r="H1310"/>
    </row>
    <row r="1311" ht="25.5" customHeight="1">
      <c r="A1311" s="2" t="str">
        <f>=HYPERLINK("https://www.youtube.com/@FailsAndFightsFNF", "https://www.youtube.com/@FailsAndFightsFNF")</f>
        <v>https://www.youtube.com/@FailsAndFightsFNF</v>
      </c>
      <c r="B1311" t="inlineStr">
        <is>
          <t>233 Videos / Street Racing</t>
        </is>
      </c>
      <c r="C1311" t="inlineStr">
        <is>
          <t>street racing</t>
        </is>
      </c>
      <c r="D1311"/>
      <c r="E1311"/>
      <c r="F1311"/>
      <c r="G1311"/>
      <c r="H1311"/>
    </row>
    <row r="1312" ht="25.5" customHeight="1">
      <c r="A1312" s="2" t="str">
        <f>=HYPERLINK("https://www.youtube.com/@ROCNYC", "https://www.youtube.com/@ROCNYC")</f>
        <v>https://www.youtube.com/@ROCNYC</v>
      </c>
      <c r="B1312" t="inlineStr">
        <is>
          <t>515 Videos / Street Racing</t>
        </is>
      </c>
      <c r="C1312" t="inlineStr">
        <is>
          <t>street racing</t>
        </is>
      </c>
      <c r="D1312"/>
      <c r="E1312"/>
      <c r="F1312"/>
      <c r="G1312"/>
      <c r="H1312"/>
    </row>
    <row r="1313" ht="25.5" customHeight="1">
      <c r="A1313" s="2" t="str">
        <f>=HYPERLINK("https://www.youtube.com/@dustiinw", "https://www.youtube.com/@dustiinw")</f>
        <v>https://www.youtube.com/@dustiinw</v>
      </c>
      <c r="B1313" t="inlineStr">
        <is>
          <t>1400 Videos / Street Racing</t>
        </is>
      </c>
      <c r="C1313" t="inlineStr">
        <is>
          <t>street racing</t>
        </is>
      </c>
      <c r="D1313"/>
      <c r="E1313"/>
      <c r="F1313"/>
      <c r="G1313"/>
      <c r="H1313"/>
    </row>
    <row r="1314" ht="25.5" customHeight="1">
      <c r="A1314" s="2" t="str">
        <f>=HYPERLINK("https://www.youtube.com/@Hagerty", "https://www.youtube.com/@Hagerty")</f>
        <v>https://www.youtube.com/@Hagerty</v>
      </c>
      <c r="B1314" t="inlineStr">
        <is>
          <t>1400 Videos / Street Racing</t>
        </is>
      </c>
      <c r="C1314" t="inlineStr">
        <is>
          <t>street racing</t>
        </is>
      </c>
      <c r="D1314"/>
      <c r="E1314"/>
      <c r="F1314"/>
      <c r="G1314"/>
      <c r="H1314"/>
    </row>
    <row r="1315" ht="25.5" customHeight="1">
      <c r="A1315" s="2" t="str">
        <f>=HYPERLINK("https://www.youtube.com/@Stannyco", "https://www.youtube.com/@Stannyco")</f>
        <v>https://www.youtube.com/@Stannyco</v>
      </c>
      <c r="B1315" t="inlineStr">
        <is>
          <t>90 Videos / Street Racing</t>
        </is>
      </c>
      <c r="C1315" t="inlineStr">
        <is>
          <t>street racing</t>
        </is>
      </c>
      <c r="D1315"/>
      <c r="E1315"/>
      <c r="F1315"/>
      <c r="G1315"/>
      <c r="H1315"/>
    </row>
    <row r="1316" ht="25.5" customHeight="1">
      <c r="A1316" s="2" t="str">
        <f>=HYPERLINK("https://www.youtube.com/@Bagpipemaster", "https://www.youtube.com/@Bagpipemaster")</f>
        <v>https://www.youtube.com/@Bagpipemaster</v>
      </c>
      <c r="B1316" t="inlineStr">
        <is>
          <t>50 videos / Bagpipes</t>
        </is>
      </c>
      <c r="C1316" t="inlineStr">
        <is>
          <t>playing bagpipes</t>
        </is>
      </c>
      <c r="D1316"/>
      <c r="E1316"/>
      <c r="F1316"/>
      <c r="G1316"/>
      <c r="H1316"/>
    </row>
    <row r="1317" ht="25.5" customHeight="1">
      <c r="A1317" s="2" t="str">
        <f>=HYPERLINK("https://www.youtube.com/@RMW", "https://www.youtube.com/@RMW")</f>
        <v>https://www.youtube.com/@RMW</v>
      </c>
      <c r="B1317" t="inlineStr">
        <is>
          <t>258 Videos / All-Terrain Vehicles</t>
        </is>
      </c>
      <c r="C1317" t="inlineStr">
        <is>
          <t>all-terrain vehicles</t>
        </is>
      </c>
      <c r="D1317"/>
      <c r="E1317"/>
      <c r="F1317"/>
      <c r="G1317"/>
      <c r="H1317"/>
    </row>
    <row r="1318" ht="25.5" customHeight="1">
      <c r="A1318" s="2" t="str">
        <f>=HYPERLINK("https://www.youtube.com/@SupercarBlondie", "https://www.youtube.com/@SupercarBlondie")</f>
        <v>https://www.youtube.com/@SupercarBlondie</v>
      </c>
      <c r="B1318" t="inlineStr">
        <is>
          <t>1000 Videos / All Things Cars</t>
        </is>
      </c>
      <c r="C1318" t="inlineStr">
        <is>
          <t>all-terrain vehicles</t>
        </is>
      </c>
      <c r="D1318"/>
      <c r="E1318"/>
      <c r="F1318"/>
      <c r="G1318"/>
      <c r="H1318"/>
    </row>
    <row r="1319" ht="25.5" customHeight="1">
      <c r="A1319" s="2" t="str">
        <f>=HYPERLINK("https://www.youtube.com/@DarkIsleBagpiper", "https://www.youtube.com/@DarkIsleBagpiper")</f>
        <v>https://www.youtube.com/@DarkIsleBagpiper</v>
      </c>
      <c r="B1319" t="inlineStr">
        <is>
          <t>129 videos / Bagpipes</t>
        </is>
      </c>
      <c r="C1319" t="inlineStr">
        <is>
          <t>playing bagpipes</t>
        </is>
      </c>
      <c r="D1319"/>
      <c r="E1319"/>
      <c r="F1319"/>
      <c r="G1319"/>
      <c r="H1319"/>
    </row>
    <row r="1320" ht="25.5" customHeight="1">
      <c r="A1320" s="2" t="str">
        <f>=HYPERLINK("https://www.youtube.com/@OFFROADTURKIYE", "https://www.youtube.com/@OFFROADTURKIYE")</f>
        <v>https://www.youtube.com/@OFFROADTURKIYE</v>
      </c>
      <c r="B1320" t="inlineStr">
        <is>
          <t>1000 Videos / All-Terrain Vehicles</t>
        </is>
      </c>
      <c r="C1320" t="inlineStr">
        <is>
          <t>all-terrain vehicles</t>
        </is>
      </c>
      <c r="D1320"/>
      <c r="E1320"/>
      <c r="F1320"/>
      <c r="G1320"/>
      <c r="H1320"/>
    </row>
    <row r="1321" ht="25.5" customHeight="1">
      <c r="A1321" s="2" t="str">
        <f>=HYPERLINK("https://www.youtube.com/@4WD247", "https://www.youtube.com/@4WD247")</f>
        <v>https://www.youtube.com/@4WD247</v>
      </c>
      <c r="B1321" t="inlineStr">
        <is>
          <t>649 Videos / All-Terrain Vehicles</t>
        </is>
      </c>
      <c r="C1321" t="inlineStr">
        <is>
          <t>all-terrain vehicles</t>
        </is>
      </c>
      <c r="D1321"/>
      <c r="E1321"/>
      <c r="F1321"/>
      <c r="G1321"/>
      <c r="H1321"/>
    </row>
    <row r="1322" ht="25.5" customHeight="1">
      <c r="A1322" s="2" t="str">
        <f>=HYPERLINK("https://www.youtube.com/@TheStoryTillNow", "https://www.youtube.com/@TheStoryTillNow")</f>
        <v>https://www.youtube.com/@TheStoryTillNow</v>
      </c>
      <c r="B1322" t="inlineStr">
        <is>
          <t>275 Videos / All-Terrain Vehicles</t>
        </is>
      </c>
      <c r="C1322" t="inlineStr">
        <is>
          <t>all-terrain vehicles</t>
        </is>
      </c>
      <c r="D1322"/>
      <c r="E1322"/>
      <c r="F1322"/>
      <c r="G1322"/>
      <c r="H1322"/>
    </row>
    <row r="1323" ht="25.5" customHeight="1">
      <c r="A1323" s="2" t="str">
        <f>=HYPERLINK("https://www.youtube.com/@MattsOffRoadRecovery", "https://www.youtube.com/@MattsOffRoadRecovery")</f>
        <v>https://www.youtube.com/@MattsOffRoadRecovery</v>
      </c>
      <c r="B1323" t="inlineStr">
        <is>
          <t>735 Videos / All-Terrain Vehicles</t>
        </is>
      </c>
      <c r="C1323" t="inlineStr">
        <is>
          <t>all-terrain vehicles</t>
        </is>
      </c>
      <c r="D1323"/>
      <c r="E1323"/>
      <c r="F1323"/>
      <c r="G1323"/>
      <c r="H1323"/>
    </row>
    <row r="1324" ht="25.5" customHeight="1">
      <c r="A1324" s="2" t="str">
        <f>=HYPERLINK("https://www.youtube.com/@Traxxas", "https://www.youtube.com/@Traxxas")</f>
        <v>https://www.youtube.com/@Traxxas</v>
      </c>
      <c r="B1324" t="inlineStr">
        <is>
          <t>629 Videos / RC Cars</t>
        </is>
      </c>
      <c r="C1324" t="inlineStr">
        <is>
          <t>radio-controlled car</t>
        </is>
      </c>
      <c r="D1324"/>
      <c r="E1324"/>
      <c r="F1324"/>
      <c r="G1324"/>
      <c r="H1324"/>
    </row>
    <row r="1325" ht="25.5" customHeight="1">
      <c r="A1325" s="2" t="str">
        <f>=HYPERLINK("https://www.youtube.com/@RedBullRally", "https://www.youtube.com/@RedBullRally")</f>
        <v>https://www.youtube.com/@RedBullRally</v>
      </c>
      <c r="B1325" t="inlineStr">
        <is>
          <t>806 Videos / Rally / Desert Racing</t>
        </is>
      </c>
      <c r="C1325" t="inlineStr">
        <is>
          <t>desert racing</t>
        </is>
      </c>
      <c r="D1325"/>
      <c r="E1325"/>
      <c r="F1325"/>
      <c r="G1325"/>
      <c r="H1325"/>
    </row>
    <row r="1326" ht="25.5" customHeight="1">
      <c r="A1326" s="2" t="str">
        <f>=HYPERLINK("https://www.youtube.com/@yousuckatcooking", "https://www.youtube.com/@yousuckatcooking")</f>
        <v>https://www.youtube.com/@yousuckatcooking</v>
      </c>
      <c r="B1326" t="inlineStr">
        <is>
          <t>189 videos / cooking</t>
        </is>
      </c>
      <c r="C1326" t="inlineStr">
        <is>
          <t>peeling potatoes</t>
        </is>
      </c>
      <c r="D1326"/>
      <c r="E1326"/>
      <c r="F1326"/>
      <c r="G1326"/>
      <c r="H1326"/>
    </row>
    <row r="1327" ht="25.5" customHeight="1">
      <c r="A1327" s="2" t="str">
        <f>=HYPERLINK("https://www.youtube.com/@Williams-Sonoma", "https://www.youtube.com/@Williams-Sonoma")</f>
        <v>https://www.youtube.com/@Williams-Sonoma</v>
      </c>
      <c r="B1327" t="inlineStr">
        <is>
          <t>1200 videos / cooking</t>
        </is>
      </c>
      <c r="C1327" t="inlineStr">
        <is>
          <t>peeling potatoes</t>
        </is>
      </c>
      <c r="D1327"/>
      <c r="E1327"/>
      <c r="F1327"/>
      <c r="G1327"/>
      <c r="H1327"/>
    </row>
    <row r="1328" ht="25.5" customHeight="1">
      <c r="A1328" s="2" t="str">
        <f>=HYPERLINK("https://www.youtube.com/@PokerStars", "https://www.youtube.com/@PokerStars")</f>
        <v>https://www.youtube.com/@PokerStars</v>
      </c>
      <c r="B1328" t="inlineStr">
        <is>
          <t>3900 videos / poker</t>
        </is>
      </c>
      <c r="C1328" t="inlineStr">
        <is>
          <t>playing poker</t>
        </is>
      </c>
      <c r="D1328"/>
      <c r="E1328"/>
      <c r="F1328"/>
      <c r="G1328"/>
      <c r="H1328"/>
    </row>
    <row r="1329" ht="25.5" customHeight="1">
      <c r="A1329" s="2" t="str">
        <f>=HYPERLINK("https://www.youtube.com/@Relax321Relaxing", "https://www.youtube.com/@Relax321Relaxing")</f>
        <v>https://www.youtube.com/@Relax321Relaxing</v>
      </c>
      <c r="B1329" t="inlineStr">
        <is>
          <t>198 videos</t>
        </is>
      </c>
      <c r="C1329" t="inlineStr">
        <is>
          <t>nateur / waterfall</t>
        </is>
      </c>
      <c r="D1329"/>
      <c r="E1329"/>
      <c r="F1329"/>
      <c r="G1329"/>
      <c r="H1329"/>
    </row>
    <row r="1330" ht="25.5" customHeight="1">
      <c r="A1330" s="2" t="str">
        <f>=HYPERLINK("https://www.youtube.com/@furytvpoker", "https://www.youtube.com/@furytvpoker")</f>
        <v>https://www.youtube.com/@furytvpoker</v>
      </c>
      <c r="B1330" t="inlineStr">
        <is>
          <t>198 videos / poker</t>
        </is>
      </c>
      <c r="C1330" t="inlineStr">
        <is>
          <t>playing poker</t>
        </is>
      </c>
      <c r="D1330"/>
      <c r="E1330"/>
      <c r="F1330"/>
      <c r="G1330"/>
      <c r="H1330"/>
    </row>
    <row r="1331" ht="25.5" customHeight="1">
      <c r="A1331" s="2" t="str">
        <f>=HYPERLINK("https://www.youtube.com/@MichaelJirochVisualArtist", "https://www.youtube.com/@MichaelJirochVisualArtist")</f>
        <v>https://www.youtube.com/@MichaelJirochVisualArtist</v>
      </c>
      <c r="B1331" t="inlineStr">
        <is>
          <t>1.5k videos</t>
        </is>
      </c>
      <c r="C1331" t="inlineStr">
        <is>
          <t>earth videos</t>
        </is>
      </c>
      <c r="D1331"/>
      <c r="E1331"/>
      <c r="F1331"/>
      <c r="G1331"/>
      <c r="H1331"/>
    </row>
    <row r="1332" ht="25.5" customHeight="1">
      <c r="A1332" s="2" t="str">
        <f>=HYPERLINK("https://www.youtube.com/@HCLPokerClips", "https://www.youtube.com/@HCLPokerClips")</f>
        <v>https://www.youtube.com/@HCLPokerClips</v>
      </c>
      <c r="B1332" t="inlineStr">
        <is>
          <t>1.6k videos</t>
        </is>
      </c>
      <c r="C1332" t="inlineStr">
        <is>
          <t>playing poker</t>
        </is>
      </c>
      <c r="D1332"/>
      <c r="E1332"/>
      <c r="F1332"/>
      <c r="G1332"/>
      <c r="H1332"/>
    </row>
    <row r="1333" ht="25.5" customHeight="1">
      <c r="A1333" s="2" t="str">
        <f>=HYPERLINK("https://www.youtube.com/@ridewiththeknights", "https://www.youtube.com/@ridewiththeknights")</f>
        <v>https://www.youtube.com/@ridewiththeknights</v>
      </c>
      <c r="B1333" t="inlineStr">
        <is>
          <t>195 Videos / Desert Racing</t>
        </is>
      </c>
      <c r="C1333" t="inlineStr">
        <is>
          <t>desert racing</t>
        </is>
      </c>
      <c r="D1333"/>
      <c r="E1333"/>
      <c r="F1333"/>
      <c r="G1333"/>
      <c r="H1333"/>
    </row>
    <row r="1334" ht="25.5" customHeight="1">
      <c r="A1334" s="2" t="str">
        <f>=HYPERLINK("https://www.youtube.com/@OfficialDakar", "https://www.youtube.com/@OfficialDakar")</f>
        <v>https://www.youtube.com/@OfficialDakar</v>
      </c>
      <c r="B1334" t="inlineStr">
        <is>
          <t>4700 Videos / Desert Racing</t>
        </is>
      </c>
      <c r="C1334" t="inlineStr">
        <is>
          <t>desert racing</t>
        </is>
      </c>
      <c r="D1334"/>
      <c r="E1334"/>
      <c r="F1334"/>
      <c r="G1334"/>
      <c r="H1334"/>
    </row>
    <row r="1335" ht="25.5" customHeight="1">
      <c r="A1335" s="2" t="str">
        <f>=HYPERLINK("https://www.youtube.com/@WorldPokerTour", "https://www.youtube.com/@WorldPokerTour")</f>
        <v>https://www.youtube.com/@WorldPokerTour</v>
      </c>
      <c r="B1335" t="inlineStr">
        <is>
          <t>4800 videos / poker</t>
        </is>
      </c>
      <c r="C1335" t="inlineStr">
        <is>
          <t>playing poker</t>
        </is>
      </c>
      <c r="D1335"/>
      <c r="E1335"/>
      <c r="F1335"/>
      <c r="G1335"/>
      <c r="H1335"/>
    </row>
    <row r="1336" ht="25.5" customHeight="1">
      <c r="A1336" s="2" t="str">
        <f>=HYPERLINK("https://www.youtube.com/@PeterBjorck/videos", "https://www.youtube.com/@PeterBjorck/videos")</f>
        <v>https://www.youtube.com/@PeterBjorck/videos</v>
      </c>
      <c r="B1336" t="inlineStr">
        <is>
          <t>155 Videos / Crazy Car Stuff</t>
        </is>
      </c>
      <c r="C1336" t="inlineStr">
        <is>
          <t>banger racing</t>
        </is>
      </c>
      <c r="D1336"/>
      <c r="E1336"/>
      <c r="F1336"/>
      <c r="G1336"/>
      <c r="H1336"/>
    </row>
    <row r="1337" ht="25.5" customHeight="1">
      <c r="A1337" s="2" t="str">
        <f>=HYPERLINK("https://www.youtube.com/@adtjumpstyle9151/", "https://www.youtube.com/@adtjumpstyle9151/")</f>
        <v>https://www.youtube.com/@adtjumpstyle9151/</v>
      </c>
      <c r="B1337" t="inlineStr">
        <is>
          <t>jumpstyle / dancing</t>
        </is>
      </c>
      <c r="C1337" t="inlineStr">
        <is>
          <t>jumpstyle dancing</t>
        </is>
      </c>
      <c r="D1337"/>
      <c r="E1337"/>
      <c r="F1337"/>
      <c r="G1337"/>
      <c r="H1337"/>
    </row>
    <row r="1338" ht="25.5" customHeight="1">
      <c r="A1338" s="2" t="str">
        <f>=HYPERLINK("https://www.youtube.com/@BattleBots", "https://www.youtube.com/@BattleBots")</f>
        <v>https://www.youtube.com/@BattleBots</v>
      </c>
      <c r="B1338" t="inlineStr">
        <is>
          <t>469 Videos / Robot Battles</t>
        </is>
      </c>
      <c r="C1338" t="inlineStr">
        <is>
          <t>robot combat</t>
        </is>
      </c>
      <c r="D1338"/>
      <c r="E1338"/>
      <c r="F1338"/>
      <c r="G1338"/>
      <c r="H1338"/>
    </row>
    <row r="1339" ht="25.5" customHeight="1">
      <c r="A1339" s="2" t="str">
        <f>=HYPERLINK("https://www.youtube.com/@Buildbrickrobots", "https://www.youtube.com/@Buildbrickrobots")</f>
        <v>https://www.youtube.com/@Buildbrickrobots</v>
      </c>
      <c r="B1339" t="inlineStr">
        <is>
          <t>91 Videos / Robot Battles</t>
        </is>
      </c>
      <c r="C1339" t="inlineStr">
        <is>
          <t>robot combat</t>
        </is>
      </c>
      <c r="D1339"/>
      <c r="E1339"/>
      <c r="F1339"/>
      <c r="G1339"/>
      <c r="H1339"/>
    </row>
    <row r="1340" ht="25.5" customHeight="1">
      <c r="A1340" s="2" t="str">
        <f>=HYPERLINK("https://www.youtube.com/@MonsterTruckLord", "https://www.youtube.com/@MonsterTruckLord")</f>
        <v>https://www.youtube.com/@MonsterTruckLord</v>
      </c>
      <c r="B1340" t="inlineStr">
        <is>
          <t>480 Videos / Monster Trucks</t>
        </is>
      </c>
      <c r="C1340" t="inlineStr">
        <is>
          <t>monster trucks</t>
        </is>
      </c>
      <c r="D1340"/>
      <c r="E1340"/>
      <c r="F1340"/>
      <c r="G1340"/>
      <c r="H1340"/>
    </row>
    <row r="1341" ht="25.5" customHeight="1">
      <c r="A1341" s="2" t="str">
        <f>=HYPERLINK("https://www.youtube.com/@monstertruckreels", "https://www.youtube.com/@monstertruckreels")</f>
        <v>https://www.youtube.com/@monstertruckreels</v>
      </c>
      <c r="B1341" t="inlineStr">
        <is>
          <t>501 Videos / Monster Trucks</t>
        </is>
      </c>
      <c r="C1341" t="inlineStr">
        <is>
          <t>monster trucks</t>
        </is>
      </c>
      <c r="D1341"/>
      <c r="E1341"/>
      <c r="F1341"/>
      <c r="G1341"/>
      <c r="H1341"/>
    </row>
    <row r="1342" ht="25.5" customHeight="1">
      <c r="A1342" s="2" t="str">
        <f>=HYPERLINK("https://www.youtube.com/@avengersracing", "https://www.youtube.com/@avengersracing")</f>
        <v>https://www.youtube.com/@avengersracing</v>
      </c>
      <c r="B1342" t="inlineStr">
        <is>
          <t>957 Videos / Monster Trucks</t>
        </is>
      </c>
      <c r="C1342" t="inlineStr">
        <is>
          <t>monster trucks</t>
        </is>
      </c>
      <c r="D1342"/>
      <c r="E1342"/>
      <c r="F1342"/>
      <c r="G1342"/>
      <c r="H1342"/>
    </row>
    <row r="1343" ht="25.5" customHeight="1">
      <c r="A1343" s="2" t="str">
        <f>=HYPERLINK("https://www.youtube.com/@nbproductions55", "https://www.youtube.com/@nbproductions55")</f>
        <v>https://www.youtube.com/@nbproductions55</v>
      </c>
      <c r="B1343" t="inlineStr">
        <is>
          <t>102 Videos / Monster Trucks</t>
        </is>
      </c>
      <c r="C1343" t="inlineStr">
        <is>
          <t>monster trucks</t>
        </is>
      </c>
      <c r="D1343"/>
      <c r="E1343"/>
      <c r="F1343"/>
      <c r="G1343"/>
      <c r="H1343"/>
    </row>
    <row r="1344" ht="25.5" customHeight="1">
      <c r="A1344" s="2" t="str">
        <f>=HYPERLINK("https://www.youtube.com/@Tirbert", "https://www.youtube.com/@Tirbert")</f>
        <v>https://www.youtube.com/@Tirbert</v>
      </c>
      <c r="B1344" t="inlineStr">
        <is>
          <t>293 Videos / Monster Trucks</t>
        </is>
      </c>
      <c r="C1344" t="inlineStr">
        <is>
          <t>monster trucks</t>
        </is>
      </c>
      <c r="D1344"/>
      <c r="E1344"/>
      <c r="F1344"/>
      <c r="G1344"/>
      <c r="H1344"/>
    </row>
    <row r="1345" ht="25.5" customHeight="1">
      <c r="A1345" s="2" t="str">
        <f>=HYPERLINK("https://www.youtube.com/@MotoDoggo", "https://www.youtube.com/@MotoDoggo")</f>
        <v>https://www.youtube.com/@MotoDoggo</v>
      </c>
      <c r="B1345" t="inlineStr">
        <is>
          <t>619 Videos / Mud Bogging</t>
        </is>
      </c>
      <c r="C1345" t="inlineStr">
        <is>
          <t>mud bogging</t>
        </is>
      </c>
      <c r="D1345"/>
      <c r="E1345"/>
      <c r="F1345"/>
      <c r="G1345"/>
      <c r="H1345"/>
    </row>
    <row r="1346" ht="25.5" customHeight="1">
      <c r="A1346" s="2" t="str">
        <f>=HYPERLINK("https://www.youtube.com/@jpstephensyt", "https://www.youtube.com/@jpstephensyt")</f>
        <v>https://www.youtube.com/@jpstephensyt</v>
      </c>
      <c r="B1346" t="inlineStr">
        <is>
          <t>660 Videos / Mud Bogging</t>
        </is>
      </c>
      <c r="C1346" t="inlineStr">
        <is>
          <t>mud bogging</t>
        </is>
      </c>
      <c r="D1346"/>
      <c r="E1346"/>
      <c r="F1346"/>
      <c r="G1346"/>
      <c r="H1346"/>
    </row>
    <row r="1347" ht="25.5" customHeight="1">
      <c r="A1347" s="2" t="str">
        <f>=HYPERLINK("https://www.youtube.com/@AFHProjects", "https://www.youtube.com/@AFHProjects")</f>
        <v>https://www.youtube.com/@AFHProjects</v>
      </c>
      <c r="B1347" t="inlineStr">
        <is>
          <t>179 Videos / Off-Road Racing</t>
        </is>
      </c>
      <c r="C1347" t="inlineStr">
        <is>
          <t>off-road racing</t>
        </is>
      </c>
      <c r="D1347"/>
      <c r="E1347"/>
      <c r="F1347"/>
      <c r="G1347"/>
      <c r="H1347"/>
    </row>
    <row r="1348" ht="25.5" customHeight="1">
      <c r="A1348" s="2" t="str">
        <f>=HYPERLINK("https://www.youtube.com/@raceofchampionstv", "https://www.youtube.com/@raceofchampionstv")</f>
        <v>https://www.youtube.com/@raceofchampionstv</v>
      </c>
      <c r="B1348" t="inlineStr">
        <is>
          <t>381 Videos / Race of Champions</t>
        </is>
      </c>
      <c r="C1348" t="inlineStr">
        <is>
          <t>race of champions</t>
        </is>
      </c>
      <c r="D1348"/>
      <c r="E1348"/>
      <c r="F1348"/>
      <c r="G1348"/>
      <c r="H1348"/>
    </row>
    <row r="1349" ht="25.5" customHeight="1">
      <c r="A1349" s="2" t="str">
        <f>=HYPERLINK("https://www.youtube.com/@TTRacesOfficial", "https://www.youtube.com/@TTRacesOfficial")</f>
        <v>https://www.youtube.com/@TTRacesOfficial</v>
      </c>
      <c r="B1349" t="inlineStr">
        <is>
          <t>443 Videos / Isle of Man TT</t>
        </is>
      </c>
      <c r="C1349" t="inlineStr">
        <is>
          <t>isle of man tt</t>
        </is>
      </c>
      <c r="D1349"/>
      <c r="E1349"/>
      <c r="F1349"/>
      <c r="G1349"/>
      <c r="H1349"/>
    </row>
    <row r="1350" ht="25.5" customHeight="1">
      <c r="A1350" s="2" t="str">
        <f>=HYPERLINK("https://www.youtube.com/@Rabbit_Island_Japan", "https://www.youtube.com/@Rabbit_Island_Japan")</f>
        <v>https://www.youtube.com/@Rabbit_Island_Japan</v>
      </c>
      <c r="B1350" t="inlineStr">
        <is>
          <t>1700 videos from rabbit island in Japan</t>
        </is>
      </c>
      <c r="C1350" t="inlineStr">
        <is>
          <t>petting animal (not cat)</t>
        </is>
      </c>
      <c r="D1350"/>
      <c r="E1350"/>
      <c r="F1350"/>
      <c r="G1350"/>
      <c r="H1350"/>
    </row>
    <row r="1351" ht="25.5" customHeight="1">
      <c r="A1351" s="2" t="str">
        <f>=HYPERLINK("https://www.youtube.com/@spirit19", "https://www.youtube.com/@spirit19")</f>
        <v>https://www.youtube.com/@spirit19</v>
      </c>
      <c r="B1351" t="inlineStr">
        <is>
          <t>94 videos / Fly casting</t>
        </is>
      </c>
      <c r="C1351" t="inlineStr">
        <is>
          <t>fly_casting, fly fishing</t>
        </is>
      </c>
      <c r="D1351"/>
      <c r="E1351"/>
      <c r="F1351"/>
      <c r="G1351"/>
      <c r="H1351"/>
    </row>
    <row r="1352" ht="25.5" customHeight="1">
      <c r="A1352" s="2" t="str">
        <f>=HYPERLINK("https://www.youtube.com/@MainelyFlies", "https://www.youtube.com/@MainelyFlies")</f>
        <v>https://www.youtube.com/@MainelyFlies</v>
      </c>
      <c r="B1352" t="inlineStr">
        <is>
          <t>387 videos / Fly tying</t>
        </is>
      </c>
      <c r="C1352" t="inlineStr">
        <is>
          <t>Fly tying</t>
        </is>
      </c>
      <c r="D1352"/>
      <c r="E1352"/>
      <c r="F1352"/>
      <c r="G1352"/>
      <c r="H1352"/>
    </row>
    <row r="1353" ht="25.5" customHeight="1">
      <c r="A1353" s="2" t="str">
        <f>=HYPERLINK("https://www.youtube.com/@farmhandmike", "https://www.youtube.com/@farmhandmike")</f>
        <v>https://www.youtube.com/@farmhandmike</v>
      </c>
      <c r="B1353" t="inlineStr">
        <is>
          <t>1.6K videos / Farming, harvesting</t>
        </is>
      </c>
      <c r="C1353" t="inlineStr">
        <is>
          <t>Farming, harvest</t>
        </is>
      </c>
      <c r="D1353"/>
      <c r="E1353"/>
      <c r="F1353"/>
      <c r="G1353"/>
      <c r="H1353"/>
    </row>
    <row r="1354" ht="25.5" customHeight="1">
      <c r="A1354" s="2" t="str">
        <f>=HYPERLINK("https://www.youtube.com/@JohnnyRo", "https://www.youtube.com/@JohnnyRo")</f>
        <v>https://www.youtube.com/@JohnnyRo</v>
      </c>
      <c r="B1354" t="inlineStr">
        <is>
          <t>165 videos / Farming</t>
        </is>
      </c>
      <c r="C1354" t="inlineStr">
        <is>
          <t>Harvest</t>
        </is>
      </c>
      <c r="D1354"/>
      <c r="E1354"/>
      <c r="F1354"/>
      <c r="G1354"/>
      <c r="H1354"/>
    </row>
    <row r="1355" ht="25.5" customHeight="1">
      <c r="A1355" s="2" t="str">
        <f>=HYPERLINK("https://www.youtube.com/watch?v=3vSJ5zaPUjA", "https://www.youtube.com/@NeevesKnives/videos")</f>
        <v>https://www.youtube.com/@NeevesKnives/videos</v>
      </c>
      <c r="B1355" t="inlineStr">
        <is>
          <t>2700 Videos / Knife Sharpening &amp; Knives General</t>
        </is>
      </c>
      <c r="C1355" t="inlineStr">
        <is>
          <t>sharpening knives</t>
        </is>
      </c>
      <c r="D1355"/>
      <c r="E1355"/>
      <c r="F1355"/>
      <c r="G1355"/>
      <c r="H1355"/>
    </row>
    <row r="1356" ht="25.5" customHeight="1">
      <c r="A1356" s="2" t="str">
        <f>=HYPERLINK("https://www.youtube.com/@HDShots2023", "https://www.youtube.com/@HDShots2023")</f>
        <v>https://www.youtube.com/@HDShots2023</v>
      </c>
      <c r="B1356" t="inlineStr">
        <is>
          <t>198 videos / Farming</t>
        </is>
      </c>
      <c r="C1356" t="inlineStr">
        <is>
          <t>Harvest</t>
        </is>
      </c>
      <c r="D1356"/>
      <c r="E1356"/>
      <c r="F1356"/>
      <c r="G1356"/>
      <c r="H1356"/>
    </row>
    <row r="1357" ht="25.5" customHeight="1">
      <c r="A1357" s="2" t="str">
        <f>=HYPERLINK("https://www.youtube.com/@hickok45", "https://www.youtube.com/@hickok45")</f>
        <v>https://www.youtube.com/@hickok45</v>
      </c>
      <c r="B1357" t="inlineStr">
        <is>
          <t>2700 videos / Sport Shooting</t>
        </is>
      </c>
      <c r="C1357" t="inlineStr">
        <is>
          <t>sport shooting</t>
        </is>
      </c>
      <c r="D1357"/>
      <c r="E1357"/>
      <c r="F1357" t="inlineStr">
        <is>
          <t>Y</t>
        </is>
      </c>
      <c r="G1357" t="inlineStr">
        <is>
          <t>Y</t>
        </is>
      </c>
      <c r="H1357" t="inlineStr">
        <is>
          <t>N</t>
        </is>
      </c>
    </row>
    <row r="1358" ht="25.5" customHeight="1">
      <c r="A1358" s="2" t="str">
        <f>=HYPERLINK("https://www.youtube.com/@ti-and-me", "https://www.youtube.com/@ti-and-me")</f>
        <v>https://www.youtube.com/@ti-and-me</v>
      </c>
      <c r="B1358" t="inlineStr">
        <is>
          <t>343 Videos / Dancing, Ballet &amp; Pirouetting</t>
        </is>
      </c>
      <c r="C1358" t="inlineStr">
        <is>
          <t>pirouetting</t>
        </is>
      </c>
      <c r="D1358"/>
      <c r="E1358"/>
      <c r="F1358"/>
      <c r="G1358"/>
      <c r="H1358"/>
    </row>
    <row r="1359" ht="25.5" customHeight="1">
      <c r="A1359" s="2" t="str">
        <f>=HYPERLINK("https://www.youtube.com/@HydraulicPressChannel", "https://www.youtube.com/@HydraulicPressChannel")</f>
        <v>https://www.youtube.com/@HydraulicPressChannel</v>
      </c>
      <c r="B1359" t="inlineStr">
        <is>
          <t>719 Videos / Smashing &amp; Crushing Things</t>
        </is>
      </c>
      <c r="C1359" t="inlineStr">
        <is>
          <t>smashing</t>
        </is>
      </c>
      <c r="D1359"/>
      <c r="E1359"/>
      <c r="F1359"/>
      <c r="G1359"/>
      <c r="H1359"/>
    </row>
    <row r="1360" ht="25.5" customHeight="1">
      <c r="A1360" s="2" t="str">
        <f>=HYPERLINK("https://www.youtube.com/@crushingexperiments", "https://www.youtube.com/@crushingexperiments")</f>
        <v>https://www.youtube.com/@crushingexperiments</v>
      </c>
      <c r="B1360" t="inlineStr">
        <is>
          <t>437 Videos / Smashing &amp; Crushing Things</t>
        </is>
      </c>
      <c r="C1360" t="inlineStr">
        <is>
          <t>smashing</t>
        </is>
      </c>
      <c r="D1360"/>
      <c r="E1360"/>
      <c r="F1360"/>
      <c r="G1360"/>
      <c r="H1360"/>
    </row>
    <row r="1361" ht="25.5" customHeight="1">
      <c r="A1361" s="2" t="str">
        <f>=HYPERLINK("https://www.youtube.com/@Gojzer", "https://www.youtube.com/@Gojzer")</f>
        <v>https://www.youtube.com/@Gojzer</v>
      </c>
      <c r="B1361" t="inlineStr">
        <is>
          <t>387 Videos / Smashing &amp; Crushing Things</t>
        </is>
      </c>
      <c r="C1361" t="inlineStr">
        <is>
          <t>smashing</t>
        </is>
      </c>
      <c r="D1361"/>
      <c r="E1361"/>
      <c r="F1361"/>
      <c r="G1361"/>
      <c r="H1361"/>
    </row>
    <row r="1362" ht="25.5" customHeight="1">
      <c r="A1362" s="2" t="str">
        <f>=HYPERLINK("https://www.youtube.com/@DrMatches", "https://www.youtube.com/@DrMatches")</f>
        <v>https://www.youtube.com/@DrMatches</v>
      </c>
      <c r="B1362" t="inlineStr">
        <is>
          <t>220 Videos / Smashing &amp; Crushing Things</t>
        </is>
      </c>
      <c r="C1362" t="inlineStr">
        <is>
          <t>smashing</t>
        </is>
      </c>
      <c r="D1362"/>
      <c r="E1362"/>
      <c r="F1362"/>
      <c r="G1362"/>
      <c r="H1362"/>
    </row>
    <row r="1363" ht="25.5" customHeight="1">
      <c r="A1363" s="2" t="str">
        <f>=HYPERLINK("https://www.youtube.com/@freebushcraft6368", "https://www.youtube.com/@freebushcraft6368")</f>
        <v>https://www.youtube.com/@freebushcraft6368</v>
      </c>
      <c r="B1363" t="inlineStr">
        <is>
          <t>285 videos / Bushcraft</t>
        </is>
      </c>
      <c r="C1363" t="inlineStr">
        <is>
          <t>Bushcraft</t>
        </is>
      </c>
      <c r="D1363"/>
      <c r="E1363"/>
      <c r="F1363"/>
      <c r="G1363"/>
      <c r="H1363"/>
    </row>
    <row r="1364" ht="25.5" customHeight="1">
      <c r="A1364" s="2" t="str">
        <f>=HYPERLINK("https://www.youtube.com/@practicalshooting", "https://www.youtube.com/@practicalshooting")</f>
        <v>https://www.youtube.com/@practicalshooting</v>
      </c>
      <c r="B1364" t="inlineStr">
        <is>
          <t>628 videos / practical shooting</t>
        </is>
      </c>
      <c r="C1364" t="inlineStr">
        <is>
          <t>practical shooting</t>
        </is>
      </c>
      <c r="D1364"/>
      <c r="E1364"/>
      <c r="F1364" t="inlineStr">
        <is>
          <t>y</t>
        </is>
      </c>
      <c r="G1364" t="inlineStr">
        <is>
          <t>y</t>
        </is>
      </c>
      <c r="H1364" t="inlineStr">
        <is>
          <t>y</t>
        </is>
      </c>
    </row>
    <row r="1365" ht="25.5" customHeight="1">
      <c r="A1365" s="2" t="str">
        <f>=HYPERLINK("https://www.youtube.com/@issfchannel", "https://www.youtube.com/@issfchannel")</f>
        <v>https://www.youtube.com/@issfchannel</v>
      </c>
      <c r="B1365" t="inlineStr">
        <is>
          <t>3000 videos / sport shooting</t>
        </is>
      </c>
      <c r="C1365" t="inlineStr">
        <is>
          <t>sport shooting</t>
        </is>
      </c>
      <c r="D1365"/>
      <c r="E1365"/>
      <c r="F1365" t="inlineStr">
        <is>
          <t>y</t>
        </is>
      </c>
      <c r="G1365" t="inlineStr">
        <is>
          <t>n</t>
        </is>
      </c>
      <c r="H1365" t="inlineStr">
        <is>
          <t>y</t>
        </is>
      </c>
    </row>
    <row r="1366" ht="25.5" customHeight="1">
      <c r="A1366" s="2" t="str">
        <f>=HYPERLINK("https://www.youtube.com/@khimluy293/", "https://www.youtube.com/@khimluy293/")</f>
        <v>https://www.youtube.com/@khimluy293/</v>
      </c>
      <c r="B1366" t="inlineStr">
        <is>
          <t>275 videos / cooking</t>
        </is>
      </c>
      <c r="C1366" t="inlineStr">
        <is>
          <t>cooking</t>
        </is>
      </c>
      <c r="D1366"/>
      <c r="E1366"/>
      <c r="F1366"/>
      <c r="G1366"/>
      <c r="H1366"/>
    </row>
    <row r="1367" ht="25.5" customHeight="1">
      <c r="A1367" s="2" t="str">
        <f>=HYPERLINK("https://www.youtube.com/@hydrothundernzseries398", "https://www.youtube.com/@hydrothundernzseries398")</f>
        <v>https://www.youtube.com/@hydrothundernzseries398</v>
      </c>
      <c r="B1367" t="inlineStr">
        <is>
          <t>57 videos / hydroplane racing</t>
        </is>
      </c>
      <c r="C1367" t="inlineStr">
        <is>
          <t>hydroplane racing</t>
        </is>
      </c>
      <c r="D1367"/>
      <c r="E1367"/>
      <c r="F1367"/>
      <c r="G1367"/>
      <c r="H1367"/>
    </row>
    <row r="1368" ht="25.5" customHeight="1">
      <c r="A1368" s="2" t="str">
        <f>=HYPERLINK("https://www.youtube.com/@H1Unlimited", "https://www.youtube.com/@H1Unlimited")</f>
        <v>https://www.youtube.com/@H1Unlimited</v>
      </c>
      <c r="B1368" t="inlineStr">
        <is>
          <t>4K videos / hydroplane racing</t>
        </is>
      </c>
      <c r="C1368" t="inlineStr">
        <is>
          <t>hydroplane racing</t>
        </is>
      </c>
      <c r="D1368"/>
      <c r="E1368"/>
      <c r="F1368"/>
      <c r="G1368"/>
      <c r="H1368"/>
    </row>
    <row r="1369" ht="25.5" customHeight="1">
      <c r="A1369" s="2" t="str">
        <f>=HYPERLINK("https://www.youtube.com/@speedonthewater", "https://www.youtube.com/@speedonthewater")</f>
        <v>https://www.youtube.com/@speedonthewater</v>
      </c>
      <c r="B1369" t="inlineStr">
        <is>
          <t>178 videos / powerboat</t>
        </is>
      </c>
      <c r="C1369" t="inlineStr">
        <is>
          <t>f1 powerboat racing</t>
        </is>
      </c>
      <c r="D1369"/>
      <c r="E1369"/>
      <c r="F1369"/>
      <c r="G1369"/>
      <c r="H1369"/>
    </row>
    <row r="1370" ht="25.5" customHeight="1">
      <c r="A1370" s="2" t="str">
        <f>=HYPERLINK("https://www.youtube.com/@f1powerboatchampionship529", "https://www.youtube.com/@f1powerboatchampionship529")</f>
        <v>https://www.youtube.com/@f1powerboatchampionship529</v>
      </c>
      <c r="B1370" t="inlineStr">
        <is>
          <t>76 videos</t>
        </is>
      </c>
      <c r="C1370" t="inlineStr">
        <is>
          <t>f1 powerboat racing</t>
        </is>
      </c>
      <c r="D1370"/>
      <c r="E1370"/>
      <c r="F1370"/>
      <c r="G1370"/>
      <c r="H1370"/>
    </row>
    <row r="1371" ht="25.5" customHeight="1">
      <c r="A1371" s="2" t="str">
        <f>=HYPERLINK("https://www.youtube.com/@MyHappyPets", "https://www.youtube.com/@MyHappyPets")</f>
        <v>https://www.youtube.com/@MyHappyPets</v>
      </c>
      <c r="B1371" t="inlineStr">
        <is>
          <t>566 videos / petting/taking care of various pets</t>
        </is>
      </c>
      <c r="C1371" t="inlineStr">
        <is>
          <t>petting animal (not cat)</t>
        </is>
      </c>
      <c r="D1371"/>
      <c r="E1371"/>
      <c r="F1371"/>
      <c r="G1371"/>
      <c r="H1371"/>
    </row>
    <row r="1372" ht="25.5" customHeight="1">
      <c r="A1372" s="2" t="str">
        <f>=HYPERLINK("https://www.youtube.com/@rosslmccallum", "https://www.youtube.com/@rosslmccallum")</f>
        <v>https://www.youtube.com/@rosslmccallum</v>
      </c>
      <c r="B1372" t="inlineStr">
        <is>
          <t>385 videos</t>
        </is>
      </c>
      <c r="C1372" t="inlineStr">
        <is>
          <t>drumming fingers</t>
        </is>
      </c>
      <c r="D1372"/>
      <c r="E1372"/>
      <c r="F1372"/>
      <c r="G1372"/>
      <c r="H1372"/>
    </row>
    <row r="1373" ht="25.5" customHeight="1">
      <c r="A1373" s="2" t="str">
        <f>=HYPERLINK("https://www.youtube.com/@worldrowingofficial/videos", "https://www.youtube.com/@worldrowingofficial/videos")</f>
        <v>https://www.youtube.com/@worldrowingofficial/videos</v>
      </c>
      <c r="B1373" t="inlineStr">
        <is>
          <t>1.4k videos / rowing</t>
        </is>
      </c>
      <c r="C1373" t="inlineStr">
        <is>
          <t>rowing (sport)</t>
        </is>
      </c>
      <c r="D1373"/>
      <c r="E1373"/>
      <c r="F1373" t="inlineStr">
        <is>
          <t>Y</t>
        </is>
      </c>
      <c r="G1373"/>
      <c r="H1373" t="inlineStr">
        <is>
          <t>N (men and women)</t>
        </is>
      </c>
    </row>
    <row r="1374" ht="25.5" customHeight="1">
      <c r="A1374" s="2" t="str">
        <f>=HYPERLINK("https://www.youtube.com/@theboatrace/videos", "https://www.youtube.com/@theboatrace/videos")</f>
        <v>https://www.youtube.com/@theboatrace/videos</v>
      </c>
      <c r="B1374" t="inlineStr">
        <is>
          <t>209 videos / rowing</t>
        </is>
      </c>
      <c r="C1374" t="inlineStr">
        <is>
          <t>rowing (sport)</t>
        </is>
      </c>
      <c r="D1374"/>
      <c r="E1374"/>
      <c r="F1374"/>
      <c r="G1374"/>
      <c r="H1374" t="inlineStr">
        <is>
          <t>N</t>
        </is>
      </c>
    </row>
    <row r="1375" ht="25.5" customHeight="1">
      <c r="A1375" s="2" t="str">
        <f>=HYPERLINK("https://www.youtube.com/@HenleyRoyalRegatta/videos", "https://www.youtube.com/@HenleyRoyalRegatta/videos")</f>
        <v>https://www.youtube.com/@HenleyRoyalRegatta/videos</v>
      </c>
      <c r="B1375" t="inlineStr">
        <is>
          <t>2.9k videos / rowing</t>
        </is>
      </c>
      <c r="C1375" t="inlineStr">
        <is>
          <t>rowing (sport)</t>
        </is>
      </c>
      <c r="D1375"/>
      <c r="E1375"/>
      <c r="F1375" t="inlineStr">
        <is>
          <t>Y</t>
        </is>
      </c>
      <c r="G1375"/>
      <c r="H1375" t="inlineStr">
        <is>
          <t>N (men and women)</t>
        </is>
      </c>
    </row>
    <row r="1376" ht="25.5" customHeight="1">
      <c r="A1376" s="2" t="str">
        <f>=HYPERLINK("https://www.youtube.com/@BadmintonHam", "https://www.youtube.com/@BadmintonHam")</f>
        <v>https://www.youtube.com/@BadmintonHam</v>
      </c>
      <c r="B1376" t="inlineStr">
        <is>
          <t>965 videos</t>
        </is>
      </c>
      <c r="C1376" t="inlineStr">
        <is>
          <t>badminton</t>
        </is>
      </c>
      <c r="D1376"/>
      <c r="E1376"/>
      <c r="F1376"/>
      <c r="G1376"/>
      <c r="H1376"/>
    </row>
    <row r="1377" ht="25.5" customHeight="1">
      <c r="A1377" s="2" t="str">
        <f>=HYPERLINK("https://www.youtube.com/@ColumbiaMedicine/videos", "https://www.youtube.com/@ColumbiaMedicine/videos")</f>
        <v>https://www.youtube.com/@ColumbiaMedicine/videos</v>
      </c>
      <c r="B1377" t="inlineStr">
        <is>
          <t>162 videos</t>
        </is>
      </c>
      <c r="C1377" t="inlineStr">
        <is>
          <t>medical, women's health, men's health</t>
        </is>
      </c>
      <c r="D1377"/>
      <c r="E1377"/>
      <c r="F1377"/>
      <c r="G1377"/>
      <c r="H1377"/>
    </row>
    <row r="1378" ht="25.5" customHeight="1">
      <c r="A1378" s="2" t="str">
        <f>=HYPERLINK("https://www.youtube.com/@childrenscolo/videos", "https://www.youtube.com/@childrenscolo/videos")</f>
        <v>https://www.youtube.com/@childrenscolo/videos</v>
      </c>
      <c r="B1378" t="inlineStr">
        <is>
          <t>1k videos</t>
        </is>
      </c>
      <c r="C1378" t="inlineStr">
        <is>
          <t>medical</t>
        </is>
      </c>
      <c r="D1378"/>
      <c r="E1378"/>
      <c r="F1378"/>
      <c r="G1378"/>
      <c r="H1378"/>
    </row>
    <row r="1379" ht="25.5" customHeight="1">
      <c r="A1379" s="2" t="str">
        <f>=HYPERLINK("https://www.youtube.com/@nyphospital/videos", "https://www.youtube.com/@nyphospital/videos")</f>
        <v>https://www.youtube.com/@nyphospital/videos</v>
      </c>
      <c r="B1379" t="inlineStr">
        <is>
          <t>1.2k video</t>
        </is>
      </c>
      <c r="C1379" t="inlineStr">
        <is>
          <t>medical, women's health, men's health</t>
        </is>
      </c>
      <c r="D1379"/>
      <c r="E1379"/>
      <c r="F1379"/>
      <c r="G1379"/>
      <c r="H1379"/>
    </row>
    <row r="1380" ht="25.5" customHeight="1">
      <c r="A1380" s="2" t="str">
        <f>=HYPERLINK("https://www.youtube.com/@beautyherbsandtea/videos", "https://www.youtube.com/@beautyherbsandtea/videos")</f>
        <v>https://www.youtube.com/@beautyherbsandtea/videos</v>
      </c>
      <c r="B1380" t="inlineStr">
        <is>
          <t>72 videos</t>
        </is>
      </c>
      <c r="C1380" t="inlineStr">
        <is>
          <t>alternative health</t>
        </is>
      </c>
      <c r="D1380"/>
      <c r="E1380"/>
      <c r="F1380"/>
      <c r="G1380"/>
      <c r="H1380"/>
    </row>
    <row r="1381" ht="25.5" customHeight="1">
      <c r="A1381" s="2" t="str">
        <f>=HYPERLINK("https://www.youtube.com/@Downshiftology/videos", "https://www.youtube.com/@Downshiftology/videos")</f>
        <v>https://www.youtube.com/@Downshiftology/videos</v>
      </c>
      <c r="B1381" t="inlineStr">
        <is>
          <t>245 videos</t>
        </is>
      </c>
      <c r="C1381" t="inlineStr">
        <is>
          <t>cooking, diet and lifestyle</t>
        </is>
      </c>
      <c r="D1381"/>
      <c r="E1381"/>
      <c r="F1381"/>
      <c r="G1381"/>
      <c r="H1381"/>
    </row>
    <row r="1382" ht="25.5" customHeight="1">
      <c r="A1382" s="2" t="str">
        <f>=HYPERLINK("https://www.youtube.com/@TheGreenWitch/videos", "https://www.youtube.com/@TheGreenWitch/videos")</f>
        <v>https://www.youtube.com/@TheGreenWitch/videos</v>
      </c>
      <c r="B1382" t="inlineStr">
        <is>
          <t>151 videos</t>
        </is>
      </c>
      <c r="C1382" t="inlineStr">
        <is>
          <t>alternative health</t>
        </is>
      </c>
      <c r="D1382"/>
      <c r="E1382"/>
      <c r="F1382"/>
      <c r="G1382"/>
      <c r="H1382"/>
    </row>
    <row r="1383" ht="25.5" customHeight="1">
      <c r="A1383" s="2" t="str">
        <f>=HYPERLINK("https://www.youtube.com/@CaitlinShoemaker/videos", "https://www.youtube.com/@CaitlinShoemaker/videos")</f>
        <v>https://www.youtube.com/@CaitlinShoemaker/videos</v>
      </c>
      <c r="B1383" t="inlineStr">
        <is>
          <t>848 videos</t>
        </is>
      </c>
      <c r="C1383" t="inlineStr">
        <is>
          <t>cooking, diet and lifestyle</t>
        </is>
      </c>
      <c r="D1383"/>
      <c r="E1383"/>
      <c r="F1383"/>
      <c r="G1383"/>
      <c r="H1383"/>
    </row>
    <row r="1384" ht="25.5" customHeight="1">
      <c r="A1384" s="2" t="str">
        <f>=HYPERLINK("https://www.youtube.com/@SweetPotatoSoul/videos", "https://www.youtube.com/@SweetPotatoSoul/videos")</f>
        <v>https://www.youtube.com/@SweetPotatoSoul/videos</v>
      </c>
      <c r="B1384" t="inlineStr">
        <is>
          <t>429 videos</t>
        </is>
      </c>
      <c r="C1384" t="inlineStr">
        <is>
          <t>cooking, diet and lifestyle</t>
        </is>
      </c>
      <c r="D1384"/>
      <c r="E1384"/>
      <c r="F1384"/>
      <c r="G1384"/>
      <c r="H1384"/>
    </row>
    <row r="1385" ht="25.5" customHeight="1">
      <c r="A1385" s="2" t="str">
        <f>=HYPERLINK("https://www.youtube.com/@Thepersianbomb", "https://www.youtube.com/@Thepersianbomb")</f>
        <v>https://www.youtube.com/@Thepersianbomb</v>
      </c>
      <c r="B1385" t="inlineStr">
        <is>
          <t>299 videos</t>
        </is>
      </c>
      <c r="C1385" t="inlineStr">
        <is>
          <t>dying hair</t>
        </is>
      </c>
      <c r="D1385"/>
      <c r="E1385"/>
      <c r="F1385"/>
      <c r="G1385"/>
      <c r="H1385"/>
    </row>
    <row r="1386" ht="25.5" customHeight="1">
      <c r="A1386" s="2" t="str">
        <f>=HYPERLINK("https://www.youtube.com/@mackenziemarie.", "https://www.youtube.com/@mackenziemarie.")</f>
        <v>https://www.youtube.com/@mackenziemarie.</v>
      </c>
      <c r="B1386" t="inlineStr">
        <is>
          <t>541 videos</t>
        </is>
      </c>
      <c r="C1386" t="inlineStr">
        <is>
          <t>dying hair</t>
        </is>
      </c>
      <c r="D1386"/>
      <c r="E1386"/>
      <c r="F1386"/>
      <c r="G1386"/>
      <c r="H1386"/>
    </row>
    <row r="1387" ht="25.5" customHeight="1">
      <c r="A1387" s="2" t="str">
        <f>=HYPERLINK("https://www.youtube.com/@royaltyfam", "https://www.youtube.com/@royaltyfam")</f>
        <v>https://www.youtube.com/@royaltyfam</v>
      </c>
      <c r="B1387" t="inlineStr">
        <is>
          <t>767 videos</t>
        </is>
      </c>
      <c r="C1387" t="inlineStr">
        <is>
          <t>egg hunting</t>
        </is>
      </c>
      <c r="D1387"/>
      <c r="E1387"/>
      <c r="F1387"/>
      <c r="G1387"/>
      <c r="H1387"/>
    </row>
    <row r="1388" ht="25.5" customHeight="1">
      <c r="A1388" s="2" t="str">
        <f>=HYPERLINK("https://www.youtube.com/@CarolineGirvan", "https://www.youtube.com/@CarolineGirvan")</f>
        <v>https://www.youtube.com/@CarolineGirvan</v>
      </c>
      <c r="B1388" t="inlineStr">
        <is>
          <t>639 videos</t>
        </is>
      </c>
      <c r="C1388" t="inlineStr">
        <is>
          <t>exercising arm, push up</t>
        </is>
      </c>
      <c r="D1388"/>
      <c r="E1388"/>
      <c r="F1388"/>
      <c r="G1388"/>
      <c r="H1388"/>
    </row>
    <row r="1389" ht="25.5" customHeight="1">
      <c r="A1389" s="2" t="str">
        <f>=HYPERLINK("https://www.youtube.com/@blogilates", "https://www.youtube.com/@blogilates")</f>
        <v>https://www.youtube.com/@blogilates</v>
      </c>
      <c r="B1389" t="inlineStr">
        <is>
          <t>1.2k videos</t>
        </is>
      </c>
      <c r="C1389" t="inlineStr">
        <is>
          <t>exercising arm</t>
        </is>
      </c>
      <c r="D1389"/>
      <c r="E1389"/>
      <c r="F1389"/>
      <c r="G1389"/>
      <c r="H1389"/>
    </row>
    <row r="1390" ht="25.5" customHeight="1">
      <c r="A1390" s="2" t="str">
        <f>=HYPERLINK("https://www.youtube.com/@thenarddogcooks/videos", "https://www.youtube.com/@thenarddogcooks/videos")</f>
        <v>https://www.youtube.com/@thenarddogcooks/videos</v>
      </c>
      <c r="B1390" t="inlineStr">
        <is>
          <t>104 videos</t>
        </is>
      </c>
      <c r="C1390" t="inlineStr">
        <is>
          <t>cooking, diet and lifestyle</t>
        </is>
      </c>
      <c r="D1390"/>
      <c r="E1390"/>
      <c r="F1390"/>
      <c r="G1390"/>
      <c r="H1390"/>
    </row>
    <row r="1391" ht="25.5" customHeight="1">
      <c r="A1391" s="2" t="str">
        <f>=HYPERLINK("https://www.youtube.com/@EllisvanJason", "https://www.youtube.com/@EllisvanJason")</f>
        <v>https://www.youtube.com/@EllisvanJason</v>
      </c>
      <c r="B1391" t="inlineStr">
        <is>
          <t>57 Videos / Cinematic FPV Footage</t>
        </is>
      </c>
      <c r="C1391" t="inlineStr">
        <is>
          <t>Cinematic FPV, cinematography (fpv drone)</t>
        </is>
      </c>
      <c r="D1391"/>
      <c r="E1391"/>
      <c r="F1391"/>
      <c r="G1391"/>
      <c r="H1391"/>
    </row>
    <row r="1392" ht="25.5" customHeight="1">
      <c r="A1392" s="2" t="str">
        <f>=HYPERLINK("https://www.youtube.com/@lukeuphigh", "https://www.youtube.com/@lukeuphigh")</f>
        <v>https://www.youtube.com/@lukeuphigh</v>
      </c>
      <c r="B1392" t="inlineStr">
        <is>
          <t>30 Videos / Cinematic FPV Footage</t>
        </is>
      </c>
      <c r="C1392" t="inlineStr">
        <is>
          <t>Cinematic FPV</t>
        </is>
      </c>
      <c r="D1392"/>
      <c r="E1392"/>
      <c r="F1392"/>
      <c r="G1392"/>
      <c r="H1392"/>
    </row>
    <row r="1393" ht="25.5" customHeight="1">
      <c r="A1393" s="2" t="str">
        <f>=HYPERLINK("https://www.youtube.com/@DJI", "https://www.youtube.com/@DJI")</f>
        <v>https://www.youtube.com/@DJI</v>
      </c>
      <c r="B1393" t="inlineStr">
        <is>
          <t>1200 Videos / Cinematic FPV Footage</t>
        </is>
      </c>
      <c r="C1393" t="inlineStr">
        <is>
          <t>Cinematic FPV</t>
        </is>
      </c>
      <c r="D1393"/>
      <c r="E1393"/>
      <c r="F1393"/>
      <c r="G1393"/>
      <c r="H1393"/>
    </row>
    <row r="1394" ht="25.5" customHeight="1">
      <c r="A1394" s="2" t="str">
        <f>=HYPERLINK("https://www.youtube.com/@MichaelHoughton_", "https://www.youtube.com/@MichaelHoughton_")</f>
        <v>https://www.youtube.com/@MichaelHoughton_</v>
      </c>
      <c r="B1394" t="inlineStr">
        <is>
          <t>479 Videos / Cinematic FPV Footage</t>
        </is>
      </c>
      <c r="C1394" t="inlineStr">
        <is>
          <t>Cinematic FPV</t>
        </is>
      </c>
      <c r="D1394"/>
      <c r="E1394"/>
      <c r="F1394"/>
      <c r="G1394"/>
      <c r="H1394"/>
    </row>
    <row r="1395" ht="25.5" customHeight="1">
      <c r="A1395" s="2" t="str">
        <f>=HYPERLINK("https://www.youtube.com/@SirMProductions", "https://www.youtube.com/@SirMProductions")</f>
        <v>https://www.youtube.com/@SirMProductions</v>
      </c>
      <c r="B1395" t="inlineStr">
        <is>
          <t>55 Videos / Cinematic FPV Footage</t>
        </is>
      </c>
      <c r="C1395" t="inlineStr">
        <is>
          <t>Cinematic FPV</t>
        </is>
      </c>
      <c r="D1395"/>
      <c r="E1395"/>
      <c r="F1395"/>
      <c r="G1395"/>
      <c r="H1395"/>
    </row>
    <row r="1396" ht="25.5" customHeight="1">
      <c r="A1396" s="2" t="str">
        <f>=HYPERLINK("https://www.youtube.com/@schmomshalde", "https://www.youtube.com/@schmomshalde")</f>
        <v>https://www.youtube.com/@schmomshalde</v>
      </c>
      <c r="B1396" t="inlineStr">
        <is>
          <t>17 Videos / Cinematic FPV Footage</t>
        </is>
      </c>
      <c r="C1396" t="inlineStr">
        <is>
          <t>Cinematic FPV</t>
        </is>
      </c>
      <c r="D1396"/>
      <c r="E1396"/>
      <c r="F1396"/>
      <c r="G1396"/>
      <c r="H1396"/>
    </row>
    <row r="1397" ht="25.5" customHeight="1">
      <c r="A1397" s="2" t="str">
        <f>=HYPERLINK("https://www.youtube.com/@activefpv9652", "https://www.youtube.com/@activefpv9652")</f>
        <v>https://www.youtube.com/@activefpv9652</v>
      </c>
      <c r="B1397" t="inlineStr">
        <is>
          <t>800 Videos / Cinematic FPV Footage</t>
        </is>
      </c>
      <c r="C1397" t="inlineStr">
        <is>
          <t>Cinematic FPV</t>
        </is>
      </c>
      <c r="D1397"/>
      <c r="E1397"/>
      <c r="F1397"/>
      <c r="G1397"/>
      <c r="H1397"/>
    </row>
    <row r="1398" ht="25.5" customHeight="1">
      <c r="A1398" s="2" t="str">
        <f>=HYPERLINK("https://www.youtube.com/@PabloUrba", "https://www.youtube.com/@PabloUrba")</f>
        <v>https://www.youtube.com/@PabloUrba</v>
      </c>
      <c r="B1398" t="inlineStr">
        <is>
          <t>37 Videos / Cinematic FPV Footage</t>
        </is>
      </c>
      <c r="C1398" t="inlineStr">
        <is>
          <t>Cinematic FPV</t>
        </is>
      </c>
      <c r="D1398"/>
      <c r="E1398"/>
      <c r="F1398"/>
      <c r="G1398"/>
      <c r="H1398"/>
    </row>
    <row r="1399" ht="25.5" customHeight="1">
      <c r="A1399" s="2" t="str">
        <f>=HYPERLINK("https://www.youtube.com/@iflightfpv", "https://www.youtube.com/@iflightfpv")</f>
        <v>https://www.youtube.com/@iflightfpv</v>
      </c>
      <c r="B1399" t="inlineStr">
        <is>
          <t>220 Videos / Cinematic FPV Footage</t>
        </is>
      </c>
      <c r="C1399" t="inlineStr">
        <is>
          <t>Cinematic FPV</t>
        </is>
      </c>
      <c r="D1399"/>
      <c r="E1399"/>
      <c r="F1399"/>
      <c r="G1399"/>
      <c r="H1399"/>
    </row>
    <row r="1400" ht="25.5" customHeight="1">
      <c r="A1400" s="2" t="str">
        <f>=HYPERLINK("https://www.youtube.com/@pshepfpv", "https://www.youtube.com/@pshepfpv")</f>
        <v>https://www.youtube.com/@pshepfpv</v>
      </c>
      <c r="B1400" t="inlineStr">
        <is>
          <t>120 Videos / Cinematic FPV Footage</t>
        </is>
      </c>
      <c r="C1400" t="inlineStr">
        <is>
          <t>Cinematic FPV</t>
        </is>
      </c>
      <c r="D1400"/>
      <c r="E1400"/>
      <c r="F1400"/>
      <c r="G1400"/>
      <c r="H1400"/>
    </row>
    <row r="1401" ht="25.5" customHeight="1">
      <c r="A1401" s="2" t="str">
        <f>=HYPERLINK("https://www.youtube.com/@TheActionLab", "https://www.youtube.com/@TheActionLab")</f>
        <v>https://www.youtube.com/@TheActionLab</v>
      </c>
      <c r="B1401" t="inlineStr">
        <is>
          <t>871 videos</t>
        </is>
      </c>
      <c r="C1401" t="inlineStr">
        <is>
          <t>fire extinguisher</t>
        </is>
      </c>
      <c r="D1401"/>
      <c r="E1401"/>
      <c r="F1401"/>
      <c r="G1401"/>
      <c r="H1401"/>
    </row>
    <row r="1402" ht="25.5" customHeight="1">
      <c r="A1402" s="2" t="str">
        <f>=HYPERLINK("https://www.youtube.com/@tomstrojnik", "https://www.youtube.com/@tomstrojnik")</f>
        <v>https://www.youtube.com/@tomstrojnik</v>
      </c>
      <c r="B1402" t="inlineStr">
        <is>
          <t>105 Videos / Cinematic FPV Footage</t>
        </is>
      </c>
      <c r="C1402" t="inlineStr">
        <is>
          <t>Cinematic FPV</t>
        </is>
      </c>
      <c r="D1402"/>
      <c r="E1402"/>
      <c r="F1402"/>
      <c r="G1402"/>
      <c r="H1402"/>
    </row>
    <row r="1403" ht="25.5" customHeight="1">
      <c r="A1403" s="2" t="str">
        <f>=HYPERLINK("https://www.youtube.com/@DiscoveryTV", "https://www.youtube.com/@DiscoveryTV")</f>
        <v>https://www.youtube.com/@DiscoveryTV</v>
      </c>
      <c r="B1403" t="inlineStr">
        <is>
          <t>3.6 videos</t>
        </is>
      </c>
      <c r="C1403" t="inlineStr">
        <is>
          <t>fire extinguisher</t>
        </is>
      </c>
      <c r="D1403"/>
      <c r="E1403"/>
      <c r="F1403"/>
      <c r="G1403"/>
      <c r="H1403"/>
    </row>
    <row r="1404" ht="25.5" customHeight="1">
      <c r="A1404" s="2" t="str">
        <f>=HYPERLINK("https://www.youtube.com/@SkillsNT", "https://www.youtube.com/@SkillsNT")</f>
        <v>https://www.youtube.com/@SkillsNT</v>
      </c>
      <c r="B1404" t="inlineStr">
        <is>
          <t>326 videos</t>
        </is>
      </c>
      <c r="C1404" t="inlineStr">
        <is>
          <t>swimming</t>
        </is>
      </c>
      <c r="D1404"/>
      <c r="E1404"/>
      <c r="F1404"/>
      <c r="G1404"/>
      <c r="H1404"/>
    </row>
    <row r="1405" ht="25.5" customHeight="1">
      <c r="A1405" s="2" t="str">
        <f>=HYPERLINK("https://www.youtube.com/@koldstudios", "https://www.youtube.com/@koldstudios")</f>
        <v>https://www.youtube.com/@koldstudios</v>
      </c>
      <c r="B1405" t="inlineStr">
        <is>
          <t>57 Videos / Travel</t>
        </is>
      </c>
      <c r="C1405" t="inlineStr">
        <is>
          <t>Road Trip</t>
        </is>
      </c>
      <c r="D1405"/>
      <c r="E1405"/>
      <c r="F1405"/>
      <c r="G1405"/>
      <c r="H1405"/>
    </row>
    <row r="1406" ht="25.5" customHeight="1">
      <c r="A1406" s="2" t="str">
        <f>=HYPERLINK("https://www.youtube.com/@NatacionSkillsNT", "https://www.youtube.com/@NatacionSkillsNT")</f>
        <v>https://www.youtube.com/@NatacionSkillsNT</v>
      </c>
      <c r="B1406" t="inlineStr">
        <is>
          <t>257 videos</t>
        </is>
      </c>
      <c r="C1406" t="inlineStr">
        <is>
          <t>swimming</t>
        </is>
      </c>
      <c r="D1406"/>
      <c r="E1406"/>
      <c r="F1406"/>
      <c r="G1406"/>
      <c r="H1406"/>
    </row>
    <row r="1407" ht="25.5" customHeight="1">
      <c r="A1407" s="2" t="str">
        <f>=HYPERLINK("https://www.youtube.com/@4KDRIVE", "https://www.youtube.com/@4KDRIVE")</f>
        <v>https://www.youtube.com/@4KDRIVE</v>
      </c>
      <c r="B1407" t="inlineStr">
        <is>
          <t>151 videos</t>
        </is>
      </c>
      <c r="C1407" t="inlineStr">
        <is>
          <t>driving</t>
        </is>
      </c>
      <c r="D1407"/>
      <c r="E1407"/>
      <c r="F1407"/>
      <c r="G1407"/>
      <c r="H1407"/>
    </row>
    <row r="1408" ht="25.5" customHeight="1">
      <c r="A1408" s="2" t="str">
        <f>=HYPERLINK("https://www.youtube.com/@GearsandGasoline", "https://www.youtube.com/@GearsandGasoline")</f>
        <v>https://www.youtube.com/@GearsandGasoline</v>
      </c>
      <c r="B1408" t="inlineStr">
        <is>
          <t>499 Videos / Roadtrip</t>
        </is>
      </c>
      <c r="C1408" t="inlineStr">
        <is>
          <t>Road Trip</t>
        </is>
      </c>
      <c r="D1408"/>
      <c r="E1408"/>
      <c r="F1408"/>
      <c r="G1408"/>
      <c r="H1408"/>
    </row>
    <row r="1409" ht="25.5" customHeight="1">
      <c r="A1409" s="2" t="str">
        <f>=HYPERLINK("https://www.youtube.com/@RTI", "https://www.youtube.com/@RTI")</f>
        <v>https://www.youtube.com/@RTI</v>
      </c>
      <c r="B1409" t="inlineStr">
        <is>
          <t>403 Videos / Roadtrip</t>
        </is>
      </c>
      <c r="C1409" t="inlineStr">
        <is>
          <t>Road Trip</t>
        </is>
      </c>
      <c r="D1409"/>
      <c r="E1409"/>
      <c r="F1409"/>
      <c r="G1409"/>
      <c r="H1409"/>
    </row>
    <row r="1410" ht="25.5" customHeight="1">
      <c r="A1410" s="2" t="str">
        <f>=HYPERLINK("https://www.youtube.com/@ThroughMyLens", "https://www.youtube.com/@ThroughMyLens")</f>
        <v>https://www.youtube.com/@ThroughMyLens</v>
      </c>
      <c r="B1410" t="inlineStr">
        <is>
          <t>174 Videos / Roadtrip</t>
        </is>
      </c>
      <c r="C1410" t="inlineStr">
        <is>
          <t>Road Trip</t>
        </is>
      </c>
      <c r="D1410"/>
      <c r="E1410"/>
      <c r="F1410"/>
      <c r="G1410"/>
      <c r="H1410"/>
    </row>
    <row r="1411" ht="25.5" customHeight="1">
      <c r="A1411" s="2" t="str">
        <f>=HYPERLINK("https://www.youtube.com/@flyingthenest", "https://www.youtube.com/@flyingthenest")</f>
        <v>https://www.youtube.com/@flyingthenest</v>
      </c>
      <c r="B1411" t="inlineStr">
        <is>
          <t>1200 Videos / Roadtrip</t>
        </is>
      </c>
      <c r="C1411" t="inlineStr">
        <is>
          <t>Road Trip</t>
        </is>
      </c>
      <c r="D1411"/>
      <c r="E1411"/>
      <c r="F1411"/>
      <c r="G1411"/>
      <c r="H1411"/>
    </row>
    <row r="1412" ht="25.5" customHeight="1">
      <c r="A1412" s="2" t="str">
        <f>=HYPERLINK("https://www.youtube.com/@sophiadangelo", "https://www.youtube.com/@sophiadangelo")</f>
        <v>https://www.youtube.com/@sophiadangelo</v>
      </c>
      <c r="B1412" t="inlineStr">
        <is>
          <t>18 Videos / Roadtrip</t>
        </is>
      </c>
      <c r="C1412" t="inlineStr">
        <is>
          <t>Road Trip</t>
        </is>
      </c>
      <c r="D1412"/>
      <c r="E1412"/>
      <c r="F1412"/>
      <c r="G1412"/>
      <c r="H1412"/>
    </row>
    <row r="1413" ht="25.5" customHeight="1">
      <c r="A1413" s="2" t="str">
        <f>=HYPERLINK("https://www.youtube.com/@BeachWalk", "https://www.youtube.com/@BeachWalk")</f>
        <v>https://www.youtube.com/@BeachWalk</v>
      </c>
      <c r="B1413" t="inlineStr">
        <is>
          <t>68 videos</t>
        </is>
      </c>
      <c r="C1413" t="inlineStr">
        <is>
          <t>Beach walking</t>
        </is>
      </c>
      <c r="D1413"/>
      <c r="E1413"/>
      <c r="F1413"/>
      <c r="G1413"/>
      <c r="H1413"/>
    </row>
    <row r="1414" ht="25.5" customHeight="1">
      <c r="A1414" s="2" t="str">
        <f>=HYPERLINK("https://www.youtube.com/@CeciliaBlomdahl/videos", "https://www.youtube.com/@CeciliaBlomdahl/videos")</f>
        <v>https://www.youtube.com/@CeciliaBlomdahl/videos</v>
      </c>
      <c r="B1414" t="inlineStr">
        <is>
          <t>372 videos</t>
        </is>
      </c>
      <c r="C1414" t="inlineStr">
        <is>
          <t>winter</t>
        </is>
      </c>
      <c r="D1414"/>
      <c r="E1414"/>
      <c r="F1414"/>
      <c r="G1414"/>
      <c r="H1414"/>
    </row>
    <row r="1415" ht="25.5" customHeight="1">
      <c r="A1415" s="2" t="str">
        <f>=HYPERLINK("https://www.youtube.com/@ValspireFamily", "https://www.youtube.com/@ValspireFamily")</f>
        <v>https://www.youtube.com/@ValspireFamily</v>
      </c>
      <c r="B1415" t="inlineStr">
        <is>
          <t>129 Videos / Roadtrips</t>
        </is>
      </c>
      <c r="C1415" t="inlineStr">
        <is>
          <t>Road Trip</t>
        </is>
      </c>
      <c r="D1415"/>
      <c r="E1415"/>
      <c r="F1415"/>
      <c r="G1415"/>
      <c r="H1415"/>
    </row>
    <row r="1416" ht="25.5" customHeight="1">
      <c r="A1416" s="2" t="str">
        <f>=HYPERLINK("https://www.youtube.com/@wholesomesimon", "https://www.youtube.com/@wholesomesimon")</f>
        <v>https://www.youtube.com/@wholesomesimon</v>
      </c>
      <c r="B1416" t="inlineStr">
        <is>
          <t>61 Videos / Roadtrips</t>
        </is>
      </c>
      <c r="C1416" t="inlineStr">
        <is>
          <t>Road Trip</t>
        </is>
      </c>
      <c r="D1416"/>
      <c r="E1416"/>
      <c r="F1416"/>
      <c r="G1416"/>
      <c r="H1416"/>
    </row>
    <row r="1417" ht="25.5" customHeight="1">
      <c r="A1417" s="2" t="str">
        <f>=HYPERLINK("https://www.youtube.com/@ProWalks", "https://www.youtube.com/@ProWalks")</f>
        <v>https://www.youtube.com/@ProWalks</v>
      </c>
      <c r="B1417" t="inlineStr">
        <is>
          <t>429 videos</t>
        </is>
      </c>
      <c r="C1417" t="inlineStr">
        <is>
          <t>walking, city</t>
        </is>
      </c>
      <c r="D1417"/>
      <c r="E1417"/>
      <c r="F1417"/>
      <c r="G1417"/>
      <c r="H1417"/>
    </row>
    <row r="1418" ht="25.5" customHeight="1">
      <c r="A1418" s="2" t="str">
        <f>=HYPERLINK("https://www.youtube.com/@BenjaminHardman/videos", "https://www.youtube.com/@BenjaminHardman/videos")</f>
        <v>https://www.youtube.com/@BenjaminHardman/videos</v>
      </c>
      <c r="B1418" t="inlineStr">
        <is>
          <t>83 videos</t>
        </is>
      </c>
      <c r="C1418" t="inlineStr">
        <is>
          <t>winter</t>
        </is>
      </c>
      <c r="D1418"/>
      <c r="E1418"/>
      <c r="F1418"/>
      <c r="G1418"/>
      <c r="H1418"/>
    </row>
    <row r="1419" ht="25.5" customHeight="1">
      <c r="A1419" s="2" t="str">
        <f>=HYPERLINK("https://www.youtube.com/@apartmenttherapy/videos", "https://www.youtube.com/@apartmenttherapy/videos")</f>
        <v>https://www.youtube.com/@apartmenttherapy/videos</v>
      </c>
      <c r="B1419" t="inlineStr">
        <is>
          <t>398 videos</t>
        </is>
      </c>
      <c r="C1419" t="inlineStr">
        <is>
          <t>home decorating</t>
        </is>
      </c>
      <c r="D1419"/>
      <c r="E1419"/>
      <c r="F1419"/>
      <c r="G1419"/>
      <c r="H1419"/>
    </row>
    <row r="1420" ht="25.5" customHeight="1">
      <c r="A1420" s="2" t="str">
        <f>=HYPERLINK("https://www.youtube.com/@HW55555", "https://www.youtube.com/@HW55555")</f>
        <v>https://www.youtube.com/@HW55555</v>
      </c>
      <c r="B1420" t="inlineStr">
        <is>
          <t>154 videos</t>
        </is>
      </c>
      <c r="C1420" t="inlineStr">
        <is>
          <t>walking, driving</t>
        </is>
      </c>
      <c r="D1420"/>
      <c r="E1420"/>
      <c r="F1420"/>
      <c r="G1420"/>
      <c r="H1420"/>
    </row>
    <row r="1421" ht="25.5" customHeight="1">
      <c r="A1421" s="2" t="str">
        <f>=HYPERLINK("https://www.youtube.com/@HouseAndGardenMagazineUK/videos", "https://www.youtube.com/@HouseAndGardenMagazineUK/videos")</f>
        <v>https://www.youtube.com/@HouseAndGardenMagazineUK/videos</v>
      </c>
      <c r="B1421" t="inlineStr">
        <is>
          <t>256 videos</t>
        </is>
      </c>
      <c r="C1421" t="inlineStr">
        <is>
          <t>home decorating</t>
        </is>
      </c>
      <c r="D1421"/>
      <c r="E1421"/>
      <c r="F1421"/>
      <c r="G1421"/>
      <c r="H1421"/>
    </row>
    <row r="1422" ht="25.5" customHeight="1">
      <c r="A1422" s="2" t="str">
        <f>=HYPERLINK("https://www.youtube.com/@amabelle/videos", "https://www.youtube.com/@amabelle/videos")</f>
        <v>https://www.youtube.com/@amabelle/videos</v>
      </c>
      <c r="B1422" t="inlineStr">
        <is>
          <t>45 Videos / Picnicing and Home Vlog. Cute Aesthetic</t>
        </is>
      </c>
      <c r="C1422" t="inlineStr">
        <is>
          <t>picnic</t>
        </is>
      </c>
      <c r="D1422"/>
      <c r="E1422"/>
      <c r="F1422"/>
      <c r="G1422"/>
      <c r="H1422"/>
    </row>
    <row r="1423" ht="25.5" customHeight="1">
      <c r="A1423" s="2" t="str">
        <f>=HYPERLINK("https://www.youtube.com/@phungthienthanh8868", "https://www.youtube.com/@phungthienthanh8868")</f>
        <v>https://www.youtube.com/@phungthienthanh8868</v>
      </c>
      <c r="B1423" t="inlineStr">
        <is>
          <t>122 videos</t>
        </is>
      </c>
      <c r="C1423" t="inlineStr">
        <is>
          <t>repair, machinery, blacksmith</t>
        </is>
      </c>
      <c r="D1423"/>
      <c r="E1423"/>
      <c r="F1423"/>
      <c r="G1423"/>
      <c r="H1423"/>
    </row>
    <row r="1424" ht="25.5" customHeight="1">
      <c r="A1424" s="2" t="str">
        <f>=HYPERLINK("https://www.youtube.com/@flytfotocreativ", "https://www.youtube.com/@flytfotocreativ")</f>
        <v>https://www.youtube.com/@flytfotocreativ</v>
      </c>
      <c r="B1424" t="inlineStr">
        <is>
          <t>101 videos</t>
        </is>
      </c>
      <c r="C1424" t="inlineStr">
        <is>
          <t>Home repair, roof repair</t>
        </is>
      </c>
      <c r="D1424"/>
      <c r="E1424"/>
      <c r="F1424"/>
      <c r="G1424"/>
      <c r="H1424"/>
    </row>
    <row r="1425" ht="25.5" customHeight="1">
      <c r="A1425" s="2" t="str">
        <f>=HYPERLINK("https://www.youtube.com/watch?v=9o5ezbO0qqk", "https://www.youtube.com/@TheFixerHomeRepair/videos")</f>
        <v>https://www.youtube.com/@TheFixerHomeRepair/videos</v>
      </c>
      <c r="B1425" t="inlineStr">
        <is>
          <t>307 videos</t>
        </is>
      </c>
      <c r="C1425" t="inlineStr">
        <is>
          <t>Home repair</t>
        </is>
      </c>
      <c r="D1425"/>
      <c r="E1425"/>
      <c r="F1425"/>
      <c r="G1425"/>
      <c r="H1425"/>
    </row>
    <row r="1426" ht="25.5" customHeight="1">
      <c r="A1426" s="2" t="str">
        <f>=HYPERLINK("https://www.youtube.com/@NHL", "https://www.youtube.com/@NHL")</f>
        <v>https://www.youtube.com/@NHL</v>
      </c>
      <c r="B1426" t="inlineStr">
        <is>
          <t>33k videos - professional ice hockey highlights</t>
        </is>
      </c>
      <c r="C1426" t="inlineStr">
        <is>
          <t>playing ice hockey</t>
        </is>
      </c>
      <c r="D1426"/>
      <c r="E1426"/>
      <c r="F1426"/>
      <c r="G1426"/>
      <c r="H1426"/>
    </row>
    <row r="1427" ht="25.5" customHeight="1">
      <c r="A1427" s="2" t="str">
        <f>=HYPERLINK("https://www.youtube.com/@JAutoShow", "https://www.youtube.com/@JAutoShow")</f>
        <v>https://www.youtube.com/@JAutoShow</v>
      </c>
      <c r="B1427" t="inlineStr">
        <is>
          <t>5200 Videos / Japanese Auto Show</t>
        </is>
      </c>
      <c r="C1427" t="inlineStr">
        <is>
          <t>Auto Show</t>
        </is>
      </c>
      <c r="D1427"/>
      <c r="E1427"/>
      <c r="F1427"/>
      <c r="G1427"/>
      <c r="H1427"/>
    </row>
    <row r="1428" ht="25.5" customHeight="1">
      <c r="A1428" s="2" t="str">
        <f>=HYPERLINK("https://www.youtube.com/@fillslawncare", "https://www.youtube.com/@fillslawncare")</f>
        <v>https://www.youtube.com/@fillslawncare</v>
      </c>
      <c r="B1428" t="inlineStr">
        <is>
          <t>237 videos / Lawn mowing</t>
        </is>
      </c>
      <c r="C1428" t="inlineStr">
        <is>
          <t>Home repair, lawn mowing, cutting grass, grass</t>
        </is>
      </c>
      <c r="D1428"/>
      <c r="E1428"/>
      <c r="F1428"/>
      <c r="G1428"/>
      <c r="H1428"/>
    </row>
    <row r="1429" ht="25.5" customHeight="1">
      <c r="A1429" s="2" t="str">
        <f>=HYPERLINK("https://www.youtube.com/@Carcode", "https://www.youtube.com/@Carcode")</f>
        <v>https://www.youtube.com/@Carcode</v>
      </c>
      <c r="B1429" t="inlineStr">
        <is>
          <t>85 Videos / Car Show</t>
        </is>
      </c>
      <c r="C1429" t="inlineStr">
        <is>
          <t>Auto Show</t>
        </is>
      </c>
      <c r="D1429"/>
      <c r="E1429"/>
      <c r="F1429"/>
      <c r="G1429"/>
      <c r="H1429"/>
    </row>
    <row r="1430" ht="25.5" customHeight="1">
      <c r="A1430" s="2" t="str">
        <f>=HYPERLINK("https://www.youtube.com/@thepwhlofficial", "https://www.youtube.com/@thepwhlofficial")</f>
        <v>https://www.youtube.com/@thepwhlofficial</v>
      </c>
      <c r="B1430" t="inlineStr">
        <is>
          <t>39 videos - professional women's ice hockey, full games</t>
        </is>
      </c>
      <c r="C1430" t="inlineStr">
        <is>
          <t>playing ice hockey</t>
        </is>
      </c>
      <c r="D1430"/>
      <c r="E1430"/>
      <c r="F1430"/>
      <c r="G1430"/>
      <c r="H1430"/>
    </row>
    <row r="1431" ht="25.5" customHeight="1">
      <c r="A1431" s="2" t="str">
        <f>=HYPERLINK("https://www.youtube.com/@rustyshadesrestoration", "https://www.youtube.com/@rustyshadesrestoration")</f>
        <v>https://www.youtube.com/@rustyshadesrestoration</v>
      </c>
      <c r="B1431" t="inlineStr">
        <is>
          <t>39 videos / restoration</t>
        </is>
      </c>
      <c r="C1431" t="inlineStr">
        <is>
          <t>repair</t>
        </is>
      </c>
      <c r="D1431"/>
      <c r="E1431"/>
      <c r="F1431"/>
      <c r="G1431"/>
      <c r="H1431"/>
    </row>
    <row r="1432" ht="25.5" customHeight="1">
      <c r="A1432" s="2" t="str">
        <f>=HYPERLINK("https://www.youtube.com/@excavatorcambodia6363", "https://www.youtube.com/@excavatorcambodia6363")</f>
        <v>https://www.youtube.com/@excavatorcambodia6363</v>
      </c>
      <c r="B1432" t="inlineStr">
        <is>
          <t>1.4k videos / Bulldozer truck machine in cambodia</t>
        </is>
      </c>
      <c r="C1432" t="inlineStr">
        <is>
          <t>Bulldozer</t>
        </is>
      </c>
      <c r="D1432"/>
      <c r="E1432"/>
      <c r="F1432"/>
      <c r="G1432"/>
      <c r="H1432"/>
    </row>
    <row r="1433" ht="25.5" customHeight="1">
      <c r="A1433" s="2" t="str">
        <f>=HYPERLINK("https://www.youtube.com/@topbulldozer2215", "https://www.youtube.com/@topbulldozer2215")</f>
        <v>https://www.youtube.com/@topbulldozer2215</v>
      </c>
      <c r="B1433" t="inlineStr">
        <is>
          <t>171 videos / bulldozer channel</t>
        </is>
      </c>
      <c r="C1433" t="inlineStr">
        <is>
          <t>Bulldozing</t>
        </is>
      </c>
      <c r="D1433"/>
      <c r="E1433"/>
      <c r="F1433"/>
      <c r="G1433"/>
      <c r="H1433"/>
    </row>
    <row r="1434" ht="25.5" customHeight="1">
      <c r="A1434" s="2" t="str">
        <f>=HYPERLINK("https://www.youtube.com/@itrainhockey", "https://www.youtube.com/@itrainhockey")</f>
        <v>https://www.youtube.com/@itrainhockey</v>
      </c>
      <c r="B1434" t="inlineStr">
        <is>
          <t>1.2k videos / ice hockey training</t>
        </is>
      </c>
      <c r="C1434" t="inlineStr">
        <is>
          <t>playing ice hockey, hockey stop</t>
        </is>
      </c>
      <c r="D1434"/>
      <c r="E1434"/>
      <c r="F1434"/>
      <c r="G1434"/>
      <c r="H1434"/>
    </row>
    <row r="1435" ht="25.5" customHeight="1">
      <c r="A1435" s="2" t="str">
        <f>=HYPERLINK("https://www.youtube.com/@WildOakFilms/videos", "https://www.youtube.com/@WildOakFilms/videos")</f>
        <v>https://www.youtube.com/@WildOakFilms/videos</v>
      </c>
      <c r="B1435" t="inlineStr">
        <is>
          <t>147 videos</t>
        </is>
      </c>
      <c r="C1435" t="inlineStr">
        <is>
          <t>wedding, wedding reception</t>
        </is>
      </c>
      <c r="D1435"/>
      <c r="E1435"/>
      <c r="F1435"/>
      <c r="G1435"/>
      <c r="H1435"/>
    </row>
    <row r="1436" ht="25.5" customHeight="1">
      <c r="A1436" s="2" t="str">
        <f>=HYPERLINK("https://www.youtube.com/@benhamfilms_/videos", "https://www.youtube.com/@benhamfilms_/videos")</f>
        <v>https://www.youtube.com/@benhamfilms_/videos</v>
      </c>
      <c r="B1436" t="inlineStr">
        <is>
          <t>63 videos</t>
        </is>
      </c>
      <c r="C1436" t="inlineStr">
        <is>
          <t>wedding, wedding reception</t>
        </is>
      </c>
      <c r="D1436"/>
      <c r="E1436"/>
      <c r="F1436"/>
      <c r="G1436"/>
      <c r="H1436"/>
    </row>
    <row r="1437" ht="25.5" customHeight="1">
      <c r="A1437" s="2" t="str">
        <f>=HYPERLINK("https://www.youtube.com/@yzr8722", "https://www.youtube.com/@yzr8722")</f>
        <v>https://www.youtube.com/@yzr8722</v>
      </c>
      <c r="B1437" t="inlineStr">
        <is>
          <t>189 videos / ship unloading</t>
        </is>
      </c>
      <c r="C1437" t="inlineStr">
        <is>
          <t>ship unloading</t>
        </is>
      </c>
      <c r="D1437"/>
      <c r="E1437"/>
      <c r="F1437"/>
      <c r="G1437"/>
      <c r="H1437"/>
    </row>
    <row r="1438" ht="25.5" customHeight="1">
      <c r="A1438" s="2" t="str">
        <f>=HYPERLINK("https://www.youtube.com/@PacificPictures/videos", "https://www.youtube.com/@PacificPictures/videos")</f>
        <v>https://www.youtube.com/@PacificPictures/videos</v>
      </c>
      <c r="B1438" t="inlineStr">
        <is>
          <t>75 videos</t>
        </is>
      </c>
      <c r="C1438" t="inlineStr">
        <is>
          <t>wedding, wedding reception</t>
        </is>
      </c>
      <c r="D1438"/>
      <c r="E1438"/>
      <c r="F1438"/>
      <c r="G1438"/>
      <c r="H1438"/>
    </row>
    <row r="1439" ht="25.5" customHeight="1">
      <c r="A1439" s="2" t="str">
        <f>=HYPERLINK("https://www.youtube.com/@WorkHubchannel", "https://www.youtube.com/@WorkHubchannel")</f>
        <v>https://www.youtube.com/@WorkHubchannel</v>
      </c>
      <c r="B1439" t="inlineStr">
        <is>
          <t>29 videos / machines, factories</t>
        </is>
      </c>
      <c r="C1439" t="inlineStr">
        <is>
          <t>machine, soldering</t>
        </is>
      </c>
      <c r="D1439"/>
      <c r="E1439"/>
      <c r="F1439"/>
      <c r="G1439"/>
      <c r="H1439"/>
    </row>
    <row r="1440" ht="25.5" customHeight="1">
      <c r="A1440" s="2" t="str">
        <f>=HYPERLINK("https://www.youtube.com/@jayleepainting/videos", "https://www.youtube.com/@jayleepainting/videos")</f>
        <v>https://www.youtube.com/@jayleepainting/videos</v>
      </c>
      <c r="B1440" t="inlineStr">
        <is>
          <t>874 videos</t>
        </is>
      </c>
      <c r="C1440" t="inlineStr">
        <is>
          <t>painting, arts and crafts, crafts, craft</t>
        </is>
      </c>
      <c r="D1440"/>
      <c r="E1440"/>
      <c r="F1440"/>
      <c r="G1440"/>
      <c r="H1440"/>
    </row>
    <row r="1441" ht="25.5" customHeight="1">
      <c r="A1441" s="2" t="str">
        <f>=HYPERLINK("https://www.youtube.com/@ArtPaintingNow/videos", "https://www.youtube.com/@ArtPaintingNow/videos")</f>
        <v>https://www.youtube.com/@ArtPaintingNow/videos</v>
      </c>
      <c r="B1441" t="inlineStr">
        <is>
          <t>229 videos</t>
        </is>
      </c>
      <c r="C1441" t="inlineStr">
        <is>
          <t>painting, arts and crafts, crafts, craft</t>
        </is>
      </c>
      <c r="D1441"/>
      <c r="E1441"/>
      <c r="F1441"/>
      <c r="G1441"/>
      <c r="H1441"/>
    </row>
    <row r="1442" ht="25.5" customHeight="1">
      <c r="A1442" s="2" t="str">
        <f>=HYPERLINK("https://www.youtube.com/@TonyHockey", "https://www.youtube.com/@TonyHockey")</f>
        <v>https://www.youtube.com/@TonyHockey</v>
      </c>
      <c r="B1442" t="inlineStr">
        <is>
          <t>76 videos - roller hockey training</t>
        </is>
      </c>
      <c r="C1442" t="inlineStr">
        <is>
          <t>roller hockey, ball hockey, inline hockey, hockey stop</t>
        </is>
      </c>
      <c r="D1442"/>
      <c r="E1442"/>
      <c r="F1442"/>
      <c r="G1442"/>
      <c r="H1442"/>
    </row>
    <row r="1443" ht="25.5" customHeight="1">
      <c r="A1443" s="2" t="str">
        <f>=HYPERLINK("https://www.youtube.com/@autopack3962", "https://www.youtube.com/@autopack3962")</f>
        <v>https://www.youtube.com/@autopack3962</v>
      </c>
      <c r="B1443" t="inlineStr">
        <is>
          <t>296 videos / automated - robotic packaging</t>
        </is>
      </c>
      <c r="C1443" t="inlineStr">
        <is>
          <t>Packing</t>
        </is>
      </c>
      <c r="D1443"/>
      <c r="E1443"/>
      <c r="F1443"/>
      <c r="G1443"/>
      <c r="H1443"/>
    </row>
    <row r="1444" ht="25.5" customHeight="1">
      <c r="A1444" s="2" t="str">
        <f>=HYPERLINK("https://www.youtube.com/@foldergluer", "https://www.youtube.com/@foldergluer")</f>
        <v>https://www.youtube.com/@foldergluer</v>
      </c>
      <c r="B1444" t="inlineStr">
        <is>
          <t>24 videos</t>
        </is>
      </c>
      <c r="C1444" t="inlineStr">
        <is>
          <t>Packing</t>
        </is>
      </c>
      <c r="D1444"/>
      <c r="E1444"/>
      <c r="F1444"/>
      <c r="G1444"/>
      <c r="H1444"/>
    </row>
    <row r="1445" ht="25.5" customHeight="1">
      <c r="A1445" s="2" t="str">
        <f>=HYPERLINK("https://www.youtube.com/@ArtSpacePainting/videos", "https://www.youtube.com/@ArtSpacePainting/videos")</f>
        <v>https://www.youtube.com/@ArtSpacePainting/videos</v>
      </c>
      <c r="B1445" t="inlineStr">
        <is>
          <t>200 videos</t>
        </is>
      </c>
      <c r="C1445" t="inlineStr">
        <is>
          <t>painting, arts and crafts, crafts, craft</t>
        </is>
      </c>
      <c r="D1445"/>
      <c r="E1445"/>
      <c r="F1445"/>
      <c r="G1445"/>
      <c r="H1445"/>
    </row>
    <row r="1446" ht="25.5" customHeight="1">
      <c r="A1446" s="2" t="str">
        <f>=HYPERLINK("https://www.youtube.com/@MOLLYSARTISTRY/videos", "https://www.youtube.com/@MOLLYSARTISTRY/videos")</f>
        <v>https://www.youtube.com/@MOLLYSARTISTRY/videos</v>
      </c>
      <c r="B1446" t="inlineStr">
        <is>
          <t>707 videos</t>
        </is>
      </c>
      <c r="C1446" t="inlineStr">
        <is>
          <t>painting, arts and crafts, crafts, craft</t>
        </is>
      </c>
      <c r="D1446"/>
      <c r="E1446"/>
      <c r="F1446"/>
      <c r="G1446"/>
      <c r="H1446"/>
    </row>
    <row r="1447" ht="25.5" customHeight="1">
      <c r="A1447" s="2" t="str">
        <f>=HYPERLINK("https://www.youtube.com/@Painter_Dots/videos", "https://www.youtube.com/@Painter_Dots/videos")</f>
        <v>https://www.youtube.com/@Painter_Dots/videos</v>
      </c>
      <c r="B1447" t="inlineStr">
        <is>
          <t>119 videos</t>
        </is>
      </c>
      <c r="C1447" t="inlineStr">
        <is>
          <t>painting, arts and crafts, crafts, craft</t>
        </is>
      </c>
      <c r="D1447"/>
      <c r="E1447"/>
      <c r="F1447"/>
      <c r="G1447"/>
      <c r="H1447"/>
    </row>
    <row r="1448" ht="25.5" customHeight="1">
      <c r="A1448" s="2" t="str">
        <f>=HYPERLINK("https://www.youtube.com/@RSartcraftsdesign/videos", "https://www.youtube.com/@RSartcraftsdesign/videos")</f>
        <v>https://www.youtube.com/@RSartcraftsdesign/videos</v>
      </c>
      <c r="B1448" t="inlineStr">
        <is>
          <t>94 videos</t>
        </is>
      </c>
      <c r="C1448" t="inlineStr">
        <is>
          <t>arts and crafts, crafts, craft</t>
        </is>
      </c>
      <c r="D1448"/>
      <c r="E1448"/>
      <c r="F1448"/>
      <c r="G1448"/>
      <c r="H1448"/>
    </row>
    <row r="1449" ht="25.5" customHeight="1">
      <c r="A1449" s="2" t="str">
        <f>=HYPERLINK("https://www.youtube.com/@PearFleur/videos", "https://www.youtube.com/@PearFleur/videos")</f>
        <v>https://www.youtube.com/@PearFleur/videos</v>
      </c>
      <c r="B1449" t="inlineStr">
        <is>
          <t>162 videos</t>
        </is>
      </c>
      <c r="C1449" t="inlineStr">
        <is>
          <t>arts and crafts, crafts, craft</t>
        </is>
      </c>
      <c r="D1449"/>
      <c r="E1449"/>
      <c r="F1449"/>
      <c r="G1449"/>
      <c r="H1449"/>
    </row>
    <row r="1450" ht="25.5" customHeight="1">
      <c r="A1450" s="2" t="str">
        <f>=HYPERLINK("https://www.youtube.com/@globeairprivatejet", "https://www.youtube.com/@globeairprivatejet")</f>
        <v>https://www.youtube.com/@globeairprivatejet</v>
      </c>
      <c r="B1450" t="inlineStr">
        <is>
          <t>166 Videos / Air Travel</t>
        </is>
      </c>
      <c r="C1450" t="inlineStr">
        <is>
          <t>air travel</t>
        </is>
      </c>
      <c r="D1450"/>
      <c r="E1450"/>
      <c r="F1450"/>
      <c r="G1450"/>
      <c r="H1450"/>
    </row>
    <row r="1451" ht="25.5" customHeight="1">
      <c r="A1451" s="2" t="str">
        <f>=HYPERLINK("https://www.youtube.com/@FlyingwithRich", "https://www.youtube.com/@FlyingwithRich")</f>
        <v>https://www.youtube.com/@FlyingwithRich</v>
      </c>
      <c r="B1451" t="inlineStr">
        <is>
          <t>150 Videos / Aviation, Vlogging in the Sky</t>
        </is>
      </c>
      <c r="C1451" t="inlineStr">
        <is>
          <t>general aviation</t>
        </is>
      </c>
      <c r="D1451"/>
      <c r="E1451"/>
      <c r="F1451"/>
      <c r="G1451"/>
      <c r="H1451"/>
    </row>
    <row r="1452" ht="25.5" customHeight="1">
      <c r="A1452" s="2" t="str">
        <f>=HYPERLINK("https://www.youtube.com/@FlyWithKay", "https://www.youtube.com/@FlyWithKay")</f>
        <v>https://www.youtube.com/@FlyWithKay</v>
      </c>
      <c r="B1452" t="inlineStr">
        <is>
          <t>301 Videos / Aviation, Vlogging in the Sky</t>
        </is>
      </c>
      <c r="C1452" t="inlineStr">
        <is>
          <t>general aviation</t>
        </is>
      </c>
      <c r="D1452"/>
      <c r="E1452"/>
      <c r="F1452"/>
      <c r="G1452"/>
      <c r="H1452"/>
    </row>
    <row r="1453" ht="25.5" customHeight="1">
      <c r="A1453" s="2" t="str">
        <f>=HYPERLINK("https://www.youtube.com/@StefanDrury", "https://www.youtube.com/@StefanDrury")</f>
        <v>https://www.youtube.com/@StefanDrury</v>
      </c>
      <c r="B1453" t="inlineStr">
        <is>
          <t>579 Videos / Aviation, Vlogging in the Sky</t>
        </is>
      </c>
      <c r="C1453" t="inlineStr">
        <is>
          <t>general aviation</t>
        </is>
      </c>
      <c r="D1453"/>
      <c r="E1453"/>
      <c r="F1453"/>
      <c r="G1453"/>
      <c r="H1453"/>
    </row>
    <row r="1454" ht="25.5" customHeight="1">
      <c r="A1454" s="2" t="str">
        <f>=HYPERLINK("https://www.youtube.com/@AirplaneAcademy", "https://www.youtube.com/@AirplaneAcademy")</f>
        <v>https://www.youtube.com/@AirplaneAcademy</v>
      </c>
      <c r="B1454" t="inlineStr">
        <is>
          <t>160 Videos / Aviation, Vlogging in the Sky</t>
        </is>
      </c>
      <c r="C1454" t="inlineStr">
        <is>
          <t>general aviation</t>
        </is>
      </c>
      <c r="D1454"/>
      <c r="E1454"/>
      <c r="F1454"/>
      <c r="G1454"/>
      <c r="H1454"/>
    </row>
    <row r="1455" ht="25.5" customHeight="1">
      <c r="A1455" s="2" t="str">
        <f>=HYPERLINK("https://www.youtube.com/@310Pilot", "https://www.youtube.com/@310Pilot")</f>
        <v>https://www.youtube.com/@310Pilot</v>
      </c>
      <c r="B1455" t="inlineStr">
        <is>
          <t>199 Videos / Aviation, Vlogging in the Sky</t>
        </is>
      </c>
      <c r="C1455" t="inlineStr">
        <is>
          <t>general aviation</t>
        </is>
      </c>
      <c r="D1455"/>
      <c r="E1455"/>
      <c r="F1455"/>
      <c r="G1455"/>
      <c r="H1455"/>
    </row>
    <row r="1456" ht="25.5" customHeight="1">
      <c r="A1456" s="2" t="str">
        <f>=HYPERLINK("https://www.youtube.com/@Cargospotter", "https://www.youtube.com/@Cargospotter")</f>
        <v>https://www.youtube.com/@Cargospotter</v>
      </c>
      <c r="B1456" t="inlineStr">
        <is>
          <t>1100 Videos / Aviation, Vlogging in the Sky</t>
        </is>
      </c>
      <c r="C1456" t="inlineStr">
        <is>
          <t>general aviation</t>
        </is>
      </c>
      <c r="D1456"/>
      <c r="E1456"/>
      <c r="F1456"/>
      <c r="G1456"/>
      <c r="H1456"/>
    </row>
    <row r="1457" ht="25.5" customHeight="1">
      <c r="A1457" s="2" t="str">
        <f>=HYPERLINK("https://www.youtube.com/@flipcooks2", "https://www.youtube.com/@flipcooks2")</f>
        <v>https://www.youtube.com/@flipcooks2</v>
      </c>
      <c r="B1457" t="inlineStr">
        <is>
          <t>11 videos - pov cooking in professional kitchen</t>
        </is>
      </c>
      <c r="C1457" t="inlineStr">
        <is>
          <t>cooking</t>
        </is>
      </c>
      <c r="D1457"/>
      <c r="E1457"/>
      <c r="F1457"/>
      <c r="G1457"/>
      <c r="H1457"/>
    </row>
    <row r="1458" ht="25.5" customHeight="1">
      <c r="A1458" s="2" t="str">
        <f>=HYPERLINK("https://www.youtube.com/@tugcedumlupinar/videos", "https://www.youtube.com/@tugcedumlupinar/videos")</f>
        <v>https://www.youtube.com/@tugcedumlupinar/videos</v>
      </c>
      <c r="B1458" t="inlineStr">
        <is>
          <t>81 videos</t>
        </is>
      </c>
      <c r="C1458" t="inlineStr">
        <is>
          <t>arts and crafts, crafts, craft</t>
        </is>
      </c>
      <c r="D1458"/>
      <c r="E1458"/>
      <c r="F1458"/>
      <c r="G1458"/>
      <c r="H1458"/>
    </row>
    <row r="1459" ht="25.5" customHeight="1">
      <c r="A1459" s="2" t="str">
        <f>=HYPERLINK("https://www.youtube.com/@greatflyer_aviation", "https://www.youtube.com/@greatflyer_aviation")</f>
        <v>https://www.youtube.com/@greatflyer_aviation</v>
      </c>
      <c r="B1459" t="inlineStr">
        <is>
          <t>759 Videos / Air Travel</t>
        </is>
      </c>
      <c r="C1459" t="inlineStr">
        <is>
          <t>air travel</t>
        </is>
      </c>
      <c r="D1459"/>
      <c r="E1459"/>
      <c r="F1459"/>
      <c r="G1459"/>
      <c r="H1459"/>
    </row>
    <row r="1460" ht="25.5" customHeight="1">
      <c r="A1460" s="2" t="str">
        <f>=HYPERLINK("https://www.youtube.com/@JKenjiLopezAlt", "https://www.youtube.com/@JKenjiLopezAlt")</f>
        <v>https://www.youtube.com/@JKenjiLopezAlt</v>
      </c>
      <c r="B1460" t="inlineStr">
        <is>
          <t>490 videos - pov cooking / cooking tutorials</t>
        </is>
      </c>
      <c r="C1460" t="inlineStr">
        <is>
          <t>cooking</t>
        </is>
      </c>
      <c r="D1460"/>
      <c r="E1460"/>
      <c r="F1460"/>
      <c r="G1460"/>
      <c r="H1460"/>
    </row>
    <row r="1461" ht="25.5" customHeight="1">
      <c r="A1461" s="2" t="str">
        <f>=HYPERLINK("https://www.youtube.com/@JoshCahill", "https://www.youtube.com/@JoshCahill")</f>
        <v>https://www.youtube.com/@JoshCahill</v>
      </c>
      <c r="B1461" t="inlineStr">
        <is>
          <t>351 Videos / In Cabin Air Travel</t>
        </is>
      </c>
      <c r="C1461" t="inlineStr">
        <is>
          <t>air travel</t>
        </is>
      </c>
      <c r="D1461"/>
      <c r="E1461"/>
      <c r="F1461"/>
      <c r="G1461"/>
      <c r="H1461"/>
    </row>
    <row r="1462" ht="25.5" customHeight="1">
      <c r="A1462" s="2" t="str">
        <f>=HYPERLINK("https://www.youtube.com/@sla31", "https://www.youtube.com/@sla31")</f>
        <v>https://www.youtube.com/@sla31</v>
      </c>
      <c r="B1462" t="inlineStr">
        <is>
          <t>3000 Videos / Flying Airplanes</t>
        </is>
      </c>
      <c r="C1462" t="inlineStr">
        <is>
          <t>flight</t>
        </is>
      </c>
      <c r="D1462"/>
      <c r="E1462"/>
      <c r="F1462"/>
      <c r="G1462"/>
      <c r="H1462"/>
    </row>
    <row r="1463" ht="25.5" customHeight="1">
      <c r="A1463" s="2" t="str">
        <f>=HYPERLINK("https://www.youtube.com/@AllySafety", "https://www.youtube.com/@AllySafety")</f>
        <v>https://www.youtube.com/@AllySafety</v>
      </c>
      <c r="B1463" t="inlineStr">
        <is>
          <t>141 videos</t>
        </is>
      </c>
      <c r="C1463" t="inlineStr">
        <is>
          <t>extinguishing fire</t>
        </is>
      </c>
      <c r="D1463"/>
      <c r="E1463"/>
      <c r="F1463"/>
      <c r="G1463"/>
      <c r="H1463"/>
    </row>
    <row r="1464" ht="25.5" customHeight="1">
      <c r="A1464" s="2" t="str">
        <f>=HYPERLINK("https://www.youtube.com/@paulcuffaro", "https://www.youtube.com/@paulcuffaro")</f>
        <v>https://www.youtube.com/@paulcuffaro</v>
      </c>
      <c r="B1464" t="inlineStr">
        <is>
          <t>1k videos, ponds, aquarium</t>
        </is>
      </c>
      <c r="C1464" t="inlineStr">
        <is>
          <t>feeding fish</t>
        </is>
      </c>
      <c r="D1464"/>
      <c r="E1464"/>
      <c r="F1464"/>
      <c r="G1464"/>
      <c r="H1464"/>
    </row>
    <row r="1465" ht="25.5" customHeight="1">
      <c r="A1465" s="2" t="str">
        <f>=HYPERLINK("https://www.youtube.com/@AquariumCoop2", "https://www.youtube.com/@AquariumCoop2")</f>
        <v>https://www.youtube.com/@AquariumCoop2</v>
      </c>
      <c r="B1465" t="inlineStr">
        <is>
          <t>75 videos, aquarium</t>
        </is>
      </c>
      <c r="C1465" t="inlineStr">
        <is>
          <t>feeding fish</t>
        </is>
      </c>
      <c r="D1465"/>
      <c r="E1465"/>
      <c r="F1465"/>
      <c r="G1465"/>
      <c r="H1465"/>
    </row>
    <row r="1466" ht="25.5" customHeight="1">
      <c r="A1466" s="2" t="str">
        <f>=HYPERLINK("https://www.youtube.com/@PredatoryFins", "https://www.youtube.com/@PredatoryFins")</f>
        <v>https://www.youtube.com/@PredatoryFins</v>
      </c>
      <c r="B1466" t="inlineStr">
        <is>
          <t>757 videos</t>
        </is>
      </c>
      <c r="C1466" t="inlineStr">
        <is>
          <t>feeding fish</t>
        </is>
      </c>
      <c r="D1466"/>
      <c r="E1466"/>
      <c r="F1466"/>
      <c r="G1466"/>
      <c r="H1466"/>
    </row>
    <row r="1467" ht="25.5" customHeight="1">
      <c r="A1467" s="2" t="str">
        <f>=HYPERLINK("https://www.youtube.com/@ichika_nito/videos", "https://www.youtube.com/@ichika_nito/videos")</f>
        <v>https://www.youtube.com/@ichika_nito/videos</v>
      </c>
      <c r="B1467" t="inlineStr">
        <is>
          <t>440 videos, guitar playing performances / tutorials</t>
        </is>
      </c>
      <c r="C1467" t="inlineStr">
        <is>
          <t>flight</t>
        </is>
      </c>
      <c r="D1467"/>
      <c r="E1467"/>
      <c r="F1467"/>
      <c r="G1467"/>
      <c r="H1467"/>
    </row>
    <row r="1468" ht="25.5" customHeight="1">
      <c r="A1468" s="2" t="str">
        <f>=HYPERLINK("https://www.youtube.com/@ghost.protocol", "https://www.youtube.com/@ghost.protocol")</f>
        <v>https://www.youtube.com/@ghost.protocol</v>
      </c>
      <c r="B1468" t="inlineStr">
        <is>
          <t>26 Videos / Flying Airplanes</t>
        </is>
      </c>
      <c r="C1468" t="inlineStr">
        <is>
          <t>flight</t>
        </is>
      </c>
      <c r="D1468"/>
      <c r="E1468"/>
      <c r="F1468"/>
      <c r="G1468"/>
      <c r="H1468"/>
    </row>
    <row r="1469" ht="25.5" customHeight="1">
      <c r="A1469" s="2" t="str">
        <f>=HYPERLINK("https://www.youtube.com/@food52/videos", "https://www.youtube.com/@food52/videos")</f>
        <v>https://www.youtube.com/@food52/videos</v>
      </c>
      <c r="B1469" t="inlineStr">
        <is>
          <t>1.9k videos of cooking, dish washing, etc</t>
        </is>
      </c>
      <c r="C1469" t="inlineStr">
        <is>
          <t>washing dishes</t>
        </is>
      </c>
      <c r="D1469"/>
      <c r="E1469"/>
      <c r="F1469"/>
      <c r="G1469"/>
      <c r="H1469"/>
    </row>
    <row r="1470" ht="25.5" customHeight="1">
      <c r="A1470" s="2" t="str">
        <f>=HYPERLINK("https://www.youtube.com/@DIYPinto/videos", "https://www.youtube.com/@DIYPinto/videos")</f>
        <v>https://www.youtube.com/@DIYPinto/videos</v>
      </c>
      <c r="B1470" t="inlineStr">
        <is>
          <t>7.5k how to and cleaning videos</t>
        </is>
      </c>
      <c r="C1470" t="inlineStr">
        <is>
          <t>washing dishes</t>
        </is>
      </c>
      <c r="D1470"/>
      <c r="E1470"/>
      <c r="F1470"/>
      <c r="G1470"/>
      <c r="H1470"/>
    </row>
    <row r="1471" ht="25.5" customHeight="1">
      <c r="A1471" s="2" t="str">
        <f>=HYPERLINK("https://www.youtube.com/@FISFreestyle", "https://www.youtube.com/@FISFreestyle")</f>
        <v>https://www.youtube.com/@FISFreestyle</v>
      </c>
      <c r="B1471" t="inlineStr">
        <is>
          <t>1800 Videos / Ski Cross, Freestyle</t>
        </is>
      </c>
      <c r="C1471" t="inlineStr">
        <is>
          <t>ski cross</t>
        </is>
      </c>
      <c r="D1471"/>
      <c r="E1471"/>
      <c r="F1471"/>
      <c r="G1471"/>
      <c r="H1471"/>
    </row>
    <row r="1472" ht="25.5" customHeight="1">
      <c r="A1472" s="2" t="str">
        <f>=HYPERLINK("https://www.youtube.com/@chefwang", "https://www.youtube.com/@chefwang")</f>
        <v>https://www.youtube.com/@chefwang</v>
      </c>
      <c r="B1472" t="inlineStr">
        <is>
          <t>977 videos / cooking</t>
        </is>
      </c>
      <c r="C1472" t="inlineStr">
        <is>
          <t>cooking</t>
        </is>
      </c>
      <c r="D1472" t="inlineStr">
        <is>
          <t>Chinese</t>
        </is>
      </c>
      <c r="E1472"/>
      <c r="F1472"/>
      <c r="G1472"/>
      <c r="H1472"/>
    </row>
    <row r="1473" ht="25.5" customHeight="1">
      <c r="A1473" s="2" t="str">
        <f>=HYPERLINK("https://www.youtube.com/@freeride.inc.austria", "https://www.youtube.com/@freeride.inc.austria")</f>
        <v>https://www.youtube.com/@freeride.inc.austria</v>
      </c>
      <c r="B1473" t="inlineStr">
        <is>
          <t>752 Videos / Ski Cross, Freestyle, Boarding</t>
        </is>
      </c>
      <c r="C1473" t="inlineStr">
        <is>
          <t>ski cross</t>
        </is>
      </c>
      <c r="D1473"/>
      <c r="E1473"/>
      <c r="F1473"/>
      <c r="G1473"/>
      <c r="H1473"/>
    </row>
    <row r="1474" ht="25.5" customHeight="1">
      <c r="A1474" s="2" t="str">
        <f>=HYPERLINK("https://www.youtube.com/@WashDishesisaPleasure/videos", "https://www.youtube.com/@WashDishesisaPleasure/videos")</f>
        <v>https://www.youtube.com/@WashDishesisaPleasure/videos</v>
      </c>
      <c r="B1474" t="inlineStr">
        <is>
          <t>182 asmr videos of washing dishes by hand</t>
        </is>
      </c>
      <c r="C1474" t="inlineStr">
        <is>
          <t>washing dishes</t>
        </is>
      </c>
      <c r="D1474"/>
      <c r="E1474"/>
      <c r="F1474"/>
      <c r="G1474"/>
      <c r="H1474"/>
    </row>
    <row r="1475" ht="25.5" customHeight="1">
      <c r="A1475" s="2" t="str">
        <f>=HYPERLINK("https://www.youtube.com/@fishworld7842", "https://www.youtube.com/@fishworld7842")</f>
        <v>https://www.youtube.com/@fishworld7842</v>
      </c>
      <c r="B1475" t="inlineStr">
        <is>
          <t>263 videos</t>
        </is>
      </c>
      <c r="C1475" t="inlineStr">
        <is>
          <t>feeding fish</t>
        </is>
      </c>
      <c r="D1475"/>
      <c r="E1475"/>
      <c r="F1475"/>
      <c r="G1475"/>
      <c r="H1475"/>
    </row>
    <row r="1476" ht="25.5" customHeight="1">
      <c r="A1476" s="2" t="str">
        <f>=HYPERLINK("https://www.youtube.com/@WondasticTech", "https://www.youtube.com/@WondasticTech")</f>
        <v>https://www.youtube.com/@WondasticTech</v>
      </c>
      <c r="B1476" t="inlineStr">
        <is>
          <t>113 videos</t>
        </is>
      </c>
      <c r="C1476" t="inlineStr">
        <is>
          <t>feeding fish</t>
        </is>
      </c>
      <c r="D1476"/>
      <c r="E1476"/>
      <c r="F1476"/>
      <c r="G1476"/>
      <c r="H1476"/>
    </row>
    <row r="1477" ht="25.5" customHeight="1">
      <c r="A1477" s="2" t="str">
        <f>=HYPERLINK("https://www.youtube.com/@terracegardenvn", "https://www.youtube.com/@terracegardenvn")</f>
        <v>https://www.youtube.com/@terracegardenvn</v>
      </c>
      <c r="B1477" t="inlineStr">
        <is>
          <t>123 videos</t>
        </is>
      </c>
      <c r="C1477" t="inlineStr">
        <is>
          <t>feeding fish</t>
        </is>
      </c>
      <c r="D1477"/>
      <c r="E1477"/>
      <c r="F1477"/>
      <c r="G1477"/>
      <c r="H1477"/>
    </row>
    <row r="1478" ht="25.5" customHeight="1">
      <c r="A1478" s="2" t="str">
        <f>=HYPERLINK("https://www.youtube.com/@NoalFarm2020", "https://www.youtube.com/@NoalFarm2020")</f>
        <v>https://www.youtube.com/@NoalFarm2020</v>
      </c>
      <c r="B1478" t="inlineStr">
        <is>
          <t>299 videos</t>
        </is>
      </c>
      <c r="C1478" t="inlineStr">
        <is>
          <t>feeding fish</t>
        </is>
      </c>
      <c r="D1478"/>
      <c r="E1478"/>
      <c r="F1478"/>
      <c r="G1478"/>
      <c r="H1478"/>
    </row>
    <row r="1479" ht="25.5" customHeight="1">
      <c r="A1479" s="2" t="str">
        <f>=HYPERLINK("https://www.youtube.com/@SaftigeKuche", "https://www.youtube.com/@SaftigeKuche")</f>
        <v>https://www.youtube.com/@SaftigeKuche</v>
      </c>
      <c r="B1479" t="inlineStr">
        <is>
          <t>119 videos, cooking</t>
        </is>
      </c>
      <c r="C1479" t="inlineStr">
        <is>
          <t>feeding fish</t>
        </is>
      </c>
      <c r="D1479"/>
      <c r="E1479"/>
      <c r="F1479"/>
      <c r="G1479"/>
      <c r="H1479"/>
    </row>
    <row r="1480" ht="25.5" customHeight="1">
      <c r="A1480" s="2" t="str">
        <f>=HYPERLINK("https://www.youtube.com/@cooking_haru", "https://www.youtube.com/@cooking_haru")</f>
        <v>https://www.youtube.com/@cooking_haru</v>
      </c>
      <c r="B1480" t="inlineStr">
        <is>
          <t>216 videos, cooking</t>
        </is>
      </c>
      <c r="C1480" t="inlineStr">
        <is>
          <t>feeding fish</t>
        </is>
      </c>
      <c r="D1480"/>
      <c r="E1480"/>
      <c r="F1480"/>
      <c r="G1480"/>
      <c r="H1480"/>
    </row>
    <row r="1481" ht="25.5" customHeight="1">
      <c r="A1481" s="2" t="str">
        <f>=HYPERLINK("https://www.youtube.com/@table_diary", "https://www.youtube.com/@table_diary")</f>
        <v>https://www.youtube.com/@table_diary</v>
      </c>
      <c r="B1481" t="inlineStr">
        <is>
          <t>277 videos, cooking</t>
        </is>
      </c>
      <c r="C1481" t="inlineStr">
        <is>
          <t>cooking</t>
        </is>
      </c>
      <c r="D1481"/>
      <c r="E1481"/>
      <c r="F1481"/>
      <c r="G1481"/>
      <c r="H1481"/>
    </row>
    <row r="1482" ht="25.5" customHeight="1">
      <c r="A1482" s="2" t="str">
        <f>=HYPERLINK("https://www.youtube.com/@theparkjunkie", "https://www.youtube.com/@theparkjunkie")</f>
        <v>https://www.youtube.com/@theparkjunkie</v>
      </c>
      <c r="B1482" t="inlineStr">
        <is>
          <t>80 videos, national parks, adventure, rafting</t>
        </is>
      </c>
      <c r="C1482" t="inlineStr">
        <is>
          <t>rafting</t>
        </is>
      </c>
      <c r="D1482"/>
      <c r="E1482"/>
      <c r="F1482"/>
      <c r="G1482"/>
      <c r="H1482"/>
    </row>
    <row r="1483" ht="25.5" customHeight="1">
      <c r="A1483" s="2" t="str">
        <f>=HYPERLINK("https://www.youtube.com/@AdventuresOnTheGorge", "https://www.youtube.com/@AdventuresOnTheGorge")</f>
        <v>https://www.youtube.com/@AdventuresOnTheGorge</v>
      </c>
      <c r="B1483" t="inlineStr">
        <is>
          <t>255 videos, white water rafting,</t>
        </is>
      </c>
      <c r="C1483" t="inlineStr">
        <is>
          <t>rafting</t>
        </is>
      </c>
      <c r="D1483"/>
      <c r="E1483"/>
      <c r="F1483"/>
      <c r="G1483"/>
      <c r="H1483"/>
    </row>
    <row r="1484" ht="25.5" customHeight="1">
      <c r="A1484" s="2" t="str">
        <f>=HYPERLINK("https://www.youtube.com/@danejacksonkayak", "https://www.youtube.com/@danejacksonkayak")</f>
        <v>https://www.youtube.com/@danejacksonkayak</v>
      </c>
      <c r="B1484" t="inlineStr">
        <is>
          <t>483 videos, POV rafting</t>
        </is>
      </c>
      <c r="C1484" t="inlineStr">
        <is>
          <t>rafting, whitewater kayaking</t>
        </is>
      </c>
      <c r="D1484"/>
      <c r="E1484"/>
      <c r="F1484"/>
      <c r="G1484"/>
      <c r="H1484"/>
    </row>
    <row r="1485" ht="25.5" customHeight="1">
      <c r="A1485" s="2" t="str">
        <f>=HYPERLINK("https://www.youtube.com/@TheDogDaddyofficial/videos", "https://www.youtube.com/@TheDogDaddyofficial/videos")</f>
        <v>https://www.youtube.com/@TheDogDaddyofficial/videos</v>
      </c>
      <c r="B1485" t="inlineStr">
        <is>
          <t>828 dog walking and training videos</t>
        </is>
      </c>
      <c r="C1485" t="inlineStr">
        <is>
          <t>walking the pet</t>
        </is>
      </c>
      <c r="D1485"/>
      <c r="E1485"/>
      <c r="F1485"/>
      <c r="G1485"/>
      <c r="H1485"/>
    </row>
    <row r="1486" ht="25.5" customHeight="1">
      <c r="A1486" s="2" t="str">
        <f>=HYPERLINK("https://www.youtube.com/@PaulDinningVideosforCats/videos", "https://www.youtube.com/@PaulDinningVideosforCats/videos")</f>
        <v>https://www.youtube.com/@PaulDinningVideosforCats/videos</v>
      </c>
      <c r="B1486" t="inlineStr">
        <is>
          <t>2.1k videos of birds, mice, etc</t>
        </is>
      </c>
      <c r="C1486" t="inlineStr">
        <is>
          <t>walking the pet, mouse, wild birds</t>
        </is>
      </c>
      <c r="D1486" t="inlineStr">
        <is>
          <t>English</t>
        </is>
      </c>
      <c r="E1486"/>
      <c r="F1486"/>
      <c r="G1486"/>
      <c r="H1486"/>
    </row>
    <row r="1487" ht="25.5" customHeight="1">
      <c r="A1487" s="2" t="str">
        <f>=HYPERLINK("https://www.youtube.com/@naturewalks/videos", "https://www.youtube.com/@naturewalks/videos")</f>
        <v>https://www.youtube.com/@naturewalks/videos</v>
      </c>
      <c r="B1487" t="inlineStr">
        <is>
          <t>263 Videos / Nature through the seasons</t>
        </is>
      </c>
      <c r="C1487" t="inlineStr">
        <is>
          <t>spring</t>
        </is>
      </c>
      <c r="D1487"/>
      <c r="E1487"/>
      <c r="F1487"/>
      <c r="G1487"/>
      <c r="H1487"/>
    </row>
    <row r="1488" ht="25.5" customHeight="1">
      <c r="A1488" s="2" t="str">
        <f>=HYPERLINK("https://www.youtube.com/@blissfullyasleep", "https://www.youtube.com/@blissfullyasleep")</f>
        <v>https://www.youtube.com/@blissfullyasleep</v>
      </c>
      <c r="B1488" t="inlineStr">
        <is>
          <t>78 Videos / Evenings, Sunsets, Nature</t>
        </is>
      </c>
      <c r="C1488" t="inlineStr">
        <is>
          <t>evening</t>
        </is>
      </c>
      <c r="D1488"/>
      <c r="E1488"/>
      <c r="F1488"/>
      <c r="G1488"/>
      <c r="H1488"/>
    </row>
    <row r="1489" ht="25.5" customHeight="1">
      <c r="A1489" s="2" t="str">
        <f>=HYPERLINK("https://www.youtube.com/@rafratay/videos", "https://www.youtube.com/@rafratay/videos")</f>
        <v>https://www.youtube.com/@rafratay/videos</v>
      </c>
      <c r="B1489" t="inlineStr">
        <is>
          <t>84 Videos / Evenings, Sunsets, Nature</t>
        </is>
      </c>
      <c r="C1489" t="inlineStr">
        <is>
          <t>evening</t>
        </is>
      </c>
      <c r="D1489"/>
      <c r="E1489"/>
      <c r="F1489"/>
      <c r="G1489"/>
      <c r="H1489"/>
    </row>
    <row r="1490" ht="25.5" customHeight="1">
      <c r="A1490" s="2" t="str">
        <f>=HYPERLINK("https://www.youtube.com/@freefootage3767/videos", "https://www.youtube.com/@freefootage3767/videos")</f>
        <v>https://www.youtube.com/@freefootage3767/videos</v>
      </c>
      <c r="B1490" t="inlineStr">
        <is>
          <t>190 videos of free HQ stock footage</t>
        </is>
      </c>
      <c r="C1490" t="inlineStr">
        <is>
          <t>reading book</t>
        </is>
      </c>
      <c r="D1490"/>
      <c r="E1490"/>
      <c r="F1490"/>
      <c r="G1490"/>
      <c r="H1490"/>
    </row>
    <row r="1491" ht="25.5" customHeight="1">
      <c r="A1491" s="2" t="str">
        <f>=HYPERLINK("https://www.youtube.com/@pexels2941/videos", "https://www.youtube.com/@pexels2941/videos")</f>
        <v>https://www.youtube.com/@pexels2941/videos</v>
      </c>
      <c r="B1491" t="inlineStr">
        <is>
          <t>229 videos of free HQ stock footage</t>
        </is>
      </c>
      <c r="C1491" t="inlineStr">
        <is>
          <t>reading book</t>
        </is>
      </c>
      <c r="D1491"/>
      <c r="E1491"/>
      <c r="F1491"/>
      <c r="G1491"/>
      <c r="H1491"/>
    </row>
    <row r="1492" ht="25.5" customHeight="1">
      <c r="A1492" s="2" t="str">
        <f>=HYPERLINK("https://www.youtube.com/@SoothingNatureEscapes/videos", "https://www.youtube.com/@SoothingNatureEscapes/videos")</f>
        <v>https://www.youtube.com/@SoothingNatureEscapes/videos</v>
      </c>
      <c r="B1492" t="inlineStr">
        <is>
          <t>56 Videos / Nature through the seasons</t>
        </is>
      </c>
      <c r="C1492" t="inlineStr">
        <is>
          <t>spring</t>
        </is>
      </c>
      <c r="D1492"/>
      <c r="E1492"/>
      <c r="F1492"/>
      <c r="G1492"/>
      <c r="H1492"/>
    </row>
    <row r="1493" ht="25.5" customHeight="1">
      <c r="A1493" s="2" t="str">
        <f>=HYPERLINK("https://www.youtube.com/@HarmonyHoundsDogTV/videos", "https://www.youtube.com/@HarmonyHoundsDogTV/videos")</f>
        <v>https://www.youtube.com/@HarmonyHoundsDogTV/videos</v>
      </c>
      <c r="B1493" t="inlineStr">
        <is>
          <t>13 videos of dogs walking off leash</t>
        </is>
      </c>
      <c r="C1493" t="inlineStr">
        <is>
          <t>walking the pet</t>
        </is>
      </c>
      <c r="D1493"/>
      <c r="E1493"/>
      <c r="F1493"/>
      <c r="G1493"/>
      <c r="H1493"/>
    </row>
    <row r="1494" ht="25.5" customHeight="1">
      <c r="A1494" s="2" t="str">
        <f>=HYPERLINK("https://www.youtube.com/@StorylineOnline/videos", "https://www.youtube.com/@StorylineOnline/videos")</f>
        <v>https://www.youtube.com/@StorylineOnline/videos</v>
      </c>
      <c r="B1494" t="inlineStr">
        <is>
          <t>136 vidoes of reading stories + animations</t>
        </is>
      </c>
      <c r="C1494" t="inlineStr">
        <is>
          <t>reading book</t>
        </is>
      </c>
      <c r="D1494"/>
      <c r="E1494"/>
      <c r="F1494"/>
      <c r="G1494"/>
      <c r="H1494"/>
    </row>
    <row r="1495" ht="25.5" customHeight="1">
      <c r="A1495" s="2" t="str">
        <f>=HYPERLINK("https://www.youtube.com/@farmboxfoods", "https://www.youtube.com/@farmboxfoods")</f>
        <v>https://www.youtube.com/@farmboxfoods</v>
      </c>
      <c r="B1495" t="inlineStr">
        <is>
          <t>16 videos, hydropaunic farming</t>
        </is>
      </c>
      <c r="C1495" t="inlineStr">
        <is>
          <t>hydropaunic farming</t>
        </is>
      </c>
      <c r="D1495"/>
      <c r="E1495"/>
      <c r="F1495"/>
      <c r="G1495"/>
      <c r="H1495"/>
    </row>
    <row r="1496" ht="25.5" customHeight="1">
      <c r="A1496" s="2" t="str">
        <f>=HYPERLINK("https://www.youtube.com/@AmericanStandardK9/videos", "https://www.youtube.com/@AmericanStandardK9/videos")</f>
        <v>https://www.youtube.com/@AmericanStandardK9/videos</v>
      </c>
      <c r="B1496" t="inlineStr">
        <is>
          <t>1.1k dog training videos</t>
        </is>
      </c>
      <c r="C1496" t="inlineStr">
        <is>
          <t>walking the pet</t>
        </is>
      </c>
      <c r="D1496"/>
      <c r="E1496"/>
      <c r="F1496"/>
      <c r="G1496"/>
      <c r="H1496"/>
    </row>
    <row r="1497" ht="25.5" customHeight="1">
      <c r="A1497" s="2" t="str">
        <f>=HYPERLINK("https://www.youtube.com/@HardwareCanucks", "https://www.youtube.com/@HardwareCanucks")</f>
        <v>https://www.youtube.com/@HardwareCanucks</v>
      </c>
      <c r="B1497" t="inlineStr">
        <is>
          <t>2.1k videos in-depth tech reviews</t>
        </is>
      </c>
      <c r="C1497" t="inlineStr">
        <is>
          <t>Using a laptop</t>
        </is>
      </c>
      <c r="D1497"/>
      <c r="E1497"/>
      <c r="F1497"/>
      <c r="G1497"/>
      <c r="H1497"/>
    </row>
    <row r="1498" ht="25.5" customHeight="1">
      <c r="A1498" s="2" t="str">
        <f>=HYPERLINK("https://www.youtube.com/@TheVerge", "https://www.youtube.com/@TheVerge")</f>
        <v>https://www.youtube.com/@TheVerge</v>
      </c>
      <c r="B1498" t="inlineStr">
        <is>
          <t>4.7k videos, tech reviews</t>
        </is>
      </c>
      <c r="C1498" t="inlineStr">
        <is>
          <t>Using a laptop</t>
        </is>
      </c>
      <c r="D1498"/>
      <c r="E1498"/>
      <c r="F1498"/>
      <c r="G1498"/>
      <c r="H1498"/>
    </row>
    <row r="1499" ht="25.5" customHeight="1">
      <c r="A1499" s="2" t="str">
        <f>=HYPERLINK("https://www.youtube.com/@CNET", "https://www.youtube.com/@CNET")</f>
        <v>https://www.youtube.com/@CNET</v>
      </c>
      <c r="B1499" t="inlineStr">
        <is>
          <t>22k videos, tech reviews</t>
        </is>
      </c>
      <c r="C1499" t="inlineStr">
        <is>
          <t>Using a laptop</t>
        </is>
      </c>
      <c r="D1499"/>
      <c r="E1499"/>
      <c r="F1499"/>
      <c r="G1499"/>
      <c r="H1499"/>
    </row>
    <row r="1500" ht="25.5" customHeight="1">
      <c r="A1500" s="2" t="str">
        <f>=HYPERLINK("https://www.youtube.com/@LinusTechTips", "https://www.youtube.com/@LinusTechTips")</f>
        <v>https://www.youtube.com/@LinusTechTips</v>
      </c>
      <c r="B1500" t="inlineStr">
        <is>
          <t>6.7k, tech tips, reviews</t>
        </is>
      </c>
      <c r="C1500" t="inlineStr">
        <is>
          <t>Using a laptop</t>
        </is>
      </c>
      <c r="D1500"/>
      <c r="E1500"/>
      <c r="F1500"/>
      <c r="G1500"/>
      <c r="H1500"/>
    </row>
    <row r="1501" ht="25.5" customHeight="1">
      <c r="A1501" s="2" t="str">
        <f>=HYPERLINK("https://www.youtube.com/@audiotree", "https://www.youtube.com/@audiotree")</f>
        <v>https://www.youtube.com/@audiotree</v>
      </c>
      <c r="B1501" t="inlineStr">
        <is>
          <t>10k videos - live music performance, live music recording</t>
        </is>
      </c>
      <c r="C1501" t="inlineStr">
        <is>
          <t>recording music, bass guitar</t>
        </is>
      </c>
      <c r="D1501"/>
      <c r="E1501"/>
      <c r="F1501"/>
      <c r="G1501"/>
      <c r="H1501"/>
    </row>
    <row r="1502" ht="25.5" customHeight="1">
      <c r="A1502" s="2" t="str">
        <f>=HYPERLINK("https://www.youtube.com/@mixwiththemasters", "https://www.youtube.com/@mixwiththemasters")</f>
        <v>https://www.youtube.com/@mixwiththemasters</v>
      </c>
      <c r="B1502" t="inlineStr">
        <is>
          <t>429 videos - music recording, music recording tutorials</t>
        </is>
      </c>
      <c r="C1502" t="inlineStr">
        <is>
          <t>recording music</t>
        </is>
      </c>
      <c r="D1502"/>
      <c r="E1502"/>
      <c r="F1502"/>
      <c r="G1502"/>
      <c r="H1502"/>
    </row>
    <row r="1503" ht="25.5" customHeight="1">
      <c r="A1503" s="2" t="str">
        <f>=HYPERLINK("https://www.youtube.com/@TractorsChemer", "https://www.youtube.com/@TractorsChemer")</f>
        <v>https://www.youtube.com/@TractorsChemer</v>
      </c>
      <c r="B1503" t="inlineStr">
        <is>
          <t>301 videos</t>
        </is>
      </c>
      <c r="C1503" t="inlineStr">
        <is>
          <t>tractor driving</t>
        </is>
      </c>
      <c r="D1503"/>
      <c r="E1503"/>
      <c r="F1503"/>
      <c r="G1503"/>
      <c r="H1503"/>
    </row>
    <row r="1504" ht="25.5" customHeight="1">
      <c r="A1504" s="2" t="str">
        <f>=HYPERLINK("https://www.youtube.com/@bigtractorpower", "https://www.youtube.com/@bigtractorpower")</f>
        <v>https://www.youtube.com/@bigtractorpower</v>
      </c>
      <c r="B1504" t="inlineStr">
        <is>
          <t>2.7 k videos / farm machinery</t>
        </is>
      </c>
      <c r="C1504" t="inlineStr">
        <is>
          <t>tractor driving</t>
        </is>
      </c>
      <c r="D1504"/>
      <c r="E1504"/>
      <c r="F1504"/>
      <c r="G1504"/>
      <c r="H1504"/>
    </row>
    <row r="1505" ht="25.5" customHeight="1">
      <c r="A1505" s="2" t="str">
        <f>=HYPERLINK("https://www.youtube.com/@readingwithasha/videos", "https://www.youtube.com/@readingwithasha/videos")</f>
        <v>https://www.youtube.com/@readingwithasha/videos</v>
      </c>
      <c r="B1505" t="inlineStr">
        <is>
          <t>79 videos of reading in real time / reading books</t>
        </is>
      </c>
      <c r="C1505" t="inlineStr">
        <is>
          <t>reading book</t>
        </is>
      </c>
      <c r="D1505"/>
      <c r="E1505"/>
      <c r="F1505"/>
      <c r="G1505"/>
      <c r="H1505"/>
    </row>
    <row r="1506" ht="25.5" customHeight="1">
      <c r="A1506" s="2" t="str">
        <f>=HYPERLINK("https://www.youtube.com/@AmysCrypt", "https://www.youtube.com/@AmysCrypt")</f>
        <v>https://www.youtube.com/@AmysCrypt</v>
      </c>
      <c r="B1506" t="inlineStr">
        <is>
          <t>495 Videos / Rituals</t>
        </is>
      </c>
      <c r="C1506" t="inlineStr">
        <is>
          <t>rituals</t>
        </is>
      </c>
      <c r="D1506"/>
      <c r="E1506"/>
      <c r="F1506"/>
      <c r="G1506"/>
      <c r="H1506"/>
    </row>
    <row r="1507" ht="25.5" customHeight="1">
      <c r="A1507" s="2" t="str">
        <f>=HYPERLINK("https://www.youtube.com/@DarkArtsTV", "https://www.youtube.com/@DarkArtsTV")</f>
        <v>https://www.youtube.com/@DarkArtsTV</v>
      </c>
      <c r="B1507" t="inlineStr">
        <is>
          <t>446 Videos / Rituals</t>
        </is>
      </c>
      <c r="C1507" t="inlineStr">
        <is>
          <t>rituals</t>
        </is>
      </c>
      <c r="D1507"/>
      <c r="E1507"/>
      <c r="F1507"/>
      <c r="G1507"/>
      <c r="H1507"/>
    </row>
    <row r="1508" ht="25.5" customHeight="1">
      <c r="A1508" s="2" t="str">
        <f>=HYPERLINK("https://www.youtube.com/@OmarGoshTV", "https://www.youtube.com/@OmarGoshTV")</f>
        <v>https://www.youtube.com/@OmarGoshTV</v>
      </c>
      <c r="B1508" t="inlineStr">
        <is>
          <t>696 Videos / Rituals, Scary, Horror</t>
        </is>
      </c>
      <c r="C1508" t="inlineStr">
        <is>
          <t>rituals</t>
        </is>
      </c>
      <c r="D1508"/>
      <c r="E1508"/>
      <c r="F1508"/>
      <c r="G1508"/>
      <c r="H1508"/>
    </row>
    <row r="1509" ht="25.5" customHeight="1">
      <c r="A1509" s="2" t="str">
        <f>=HYPERLINK("https://www.youtube.com/@EisenbahnTvVideo", "https://www.youtube.com/@EisenbahnTvVideo")</f>
        <v>https://www.youtube.com/@EisenbahnTvVideo</v>
      </c>
      <c r="B1509" t="inlineStr">
        <is>
          <t>477 Videos / Train Transport</t>
        </is>
      </c>
      <c r="C1509" t="inlineStr">
        <is>
          <t>freight transport</t>
        </is>
      </c>
      <c r="D1509"/>
      <c r="E1509"/>
      <c r="F1509"/>
      <c r="G1509"/>
      <c r="H1509"/>
    </row>
    <row r="1510" ht="25.5" customHeight="1">
      <c r="A1510" s="2" t="str">
        <f>=HYPERLINK("https://www.youtube.com/@RailwayEmotions", "https://www.youtube.com/@RailwayEmotions")</f>
        <v>https://www.youtube.com/@RailwayEmotions</v>
      </c>
      <c r="B1510" t="inlineStr">
        <is>
          <t>134 Videos / Train Transport</t>
        </is>
      </c>
      <c r="C1510" t="inlineStr">
        <is>
          <t>freight transport</t>
        </is>
      </c>
      <c r="D1510"/>
      <c r="E1510"/>
      <c r="F1510"/>
      <c r="G1510"/>
      <c r="H1510"/>
    </row>
    <row r="1511" ht="25.5" customHeight="1">
      <c r="A1511" s="2" t="str">
        <f>=HYPERLINK("https://www.youtube.com/@marineinsight", "https://www.youtube.com/@marineinsight")</f>
        <v>https://www.youtube.com/@marineinsight</v>
      </c>
      <c r="B1511" t="inlineStr">
        <is>
          <t>308 Videos / Ship Transport</t>
        </is>
      </c>
      <c r="C1511" t="inlineStr">
        <is>
          <t>freight transport</t>
        </is>
      </c>
      <c r="D1511"/>
      <c r="E1511"/>
      <c r="F1511"/>
      <c r="G1511"/>
      <c r="H1511"/>
    </row>
    <row r="1512" ht="25.5" customHeight="1">
      <c r="A1512" s="2" t="str">
        <f>=HYPERLINK("https://www.youtube.com/@thespottingchannel8082", "https://www.youtube.com/@thespottingchannel8082")</f>
        <v>https://www.youtube.com/@thespottingchannel8082</v>
      </c>
      <c r="B1512" t="inlineStr">
        <is>
          <t>40 Videos / Truck Transport</t>
        </is>
      </c>
      <c r="C1512" t="inlineStr">
        <is>
          <t>freight transport</t>
        </is>
      </c>
      <c r="D1512"/>
      <c r="E1512"/>
      <c r="F1512"/>
      <c r="G1512"/>
      <c r="H1512"/>
    </row>
    <row r="1513" ht="25.5" customHeight="1">
      <c r="A1513" s="2" t="str">
        <f>=HYPERLINK("https://www.youtube.com/@RiverLineProductions", "https://www.youtube.com/@RiverLineProductions")</f>
        <v>https://www.youtube.com/@RiverLineProductions</v>
      </c>
      <c r="B1513" t="inlineStr">
        <is>
          <t>365 Videos / Train Transport</t>
        </is>
      </c>
      <c r="C1513" t="inlineStr">
        <is>
          <t>freight transport</t>
        </is>
      </c>
      <c r="D1513"/>
      <c r="E1513"/>
      <c r="F1513"/>
      <c r="G1513"/>
      <c r="H1513"/>
    </row>
    <row r="1514" ht="25.5" customHeight="1">
      <c r="A1514" s="2" t="str">
        <f>=HYPERLINK("https://www.youtube.com/@SumitAtSea", "https://www.youtube.com/@SumitAtSea")</f>
        <v>https://www.youtube.com/@SumitAtSea</v>
      </c>
      <c r="B1514" t="inlineStr">
        <is>
          <t>28 Videos / Ship Transport</t>
        </is>
      </c>
      <c r="C1514" t="inlineStr">
        <is>
          <t>freight transport</t>
        </is>
      </c>
      <c r="D1514"/>
      <c r="E1514"/>
      <c r="F1514"/>
      <c r="G1514"/>
      <c r="H1514"/>
    </row>
    <row r="1515" ht="25.5" customHeight="1">
      <c r="A1515" s="2" t="str">
        <f>=HYPERLINK("https://www.youtube.com/@rail_spike_productions", "https://www.youtube.com/@rail_spike_productions")</f>
        <v>https://www.youtube.com/@rail_spike_productions</v>
      </c>
      <c r="B1515" t="inlineStr">
        <is>
          <t>714 Videos / Train Transport</t>
        </is>
      </c>
      <c r="C1515" t="inlineStr">
        <is>
          <t>freight transport</t>
        </is>
      </c>
      <c r="D1515"/>
      <c r="E1515"/>
      <c r="F1515"/>
      <c r="G1515"/>
      <c r="H1515"/>
    </row>
    <row r="1516" ht="25.5" customHeight="1">
      <c r="A1516" s="2" t="str">
        <f>=HYPERLINK("https://www.youtube.com/@BryanBoyle", "https://www.youtube.com/@BryanBoyle")</f>
        <v>https://www.youtube.com/@BryanBoyle</v>
      </c>
      <c r="B1516" t="inlineStr">
        <is>
          <t>83 Videos / Ship Transport</t>
        </is>
      </c>
      <c r="C1516" t="inlineStr">
        <is>
          <t>playing guitar</t>
        </is>
      </c>
      <c r="D1516"/>
      <c r="E1516"/>
      <c r="F1516"/>
      <c r="G1516"/>
      <c r="H1516"/>
    </row>
    <row r="1517" ht="25.5" customHeight="1">
      <c r="A1517" s="2" t="str">
        <f>=HYPERLINK("https://www.youtube.com/@SpottingTV4K", "https://www.youtube.com/@SpottingTV4K")</f>
        <v>https://www.youtube.com/@SpottingTV4K</v>
      </c>
      <c r="B1517" t="inlineStr">
        <is>
          <t>38 Videos / Transport Air/Water</t>
        </is>
      </c>
      <c r="C1517" t="inlineStr">
        <is>
          <t>freight transport</t>
        </is>
      </c>
      <c r="D1517"/>
      <c r="E1517"/>
      <c r="F1517"/>
      <c r="G1517"/>
      <c r="H1517"/>
    </row>
    <row r="1518" ht="25.5" customHeight="1">
      <c r="A1518" s="2" t="str">
        <f>=HYPERLINK("https://www.youtube.com/@MartyMusic", "https://www.youtube.com/@MartyMusic")</f>
        <v>https://www.youtube.com/@MartyMusic</v>
      </c>
      <c r="B1518" t="inlineStr">
        <is>
          <t>3.1k videos / guitar instruction + tutorials</t>
        </is>
      </c>
      <c r="C1518"/>
      <c r="D1518"/>
      <c r="E1518"/>
      <c r="F1518"/>
      <c r="G1518"/>
      <c r="H1518"/>
    </row>
    <row r="1519" ht="25.5" customHeight="1">
      <c r="A1519" s="2" t="str">
        <f>=HYPERLINK("https://www.youtube.com/@GhostTheory", "https://www.youtube.com/@GhostTheory")</f>
        <v>https://www.youtube.com/@GhostTheory</v>
      </c>
      <c r="B1519" t="inlineStr">
        <is>
          <t>154 Videos / Rituals, Scary, Horror</t>
        </is>
      </c>
      <c r="C1519" t="inlineStr">
        <is>
          <t>rituals</t>
        </is>
      </c>
      <c r="D1519"/>
      <c r="E1519"/>
      <c r="F1519"/>
      <c r="G1519"/>
      <c r="H1519"/>
    </row>
    <row r="1520" ht="25.5" customHeight="1">
      <c r="A1520" s="2" t="str">
        <f>=HYPERLINK("https://www.youtube.com/@GirlTalksFish", "https://www.youtube.com/@GirlTalksFish")</f>
        <v>https://www.youtube.com/@GirlTalksFish</v>
      </c>
      <c r="B1520" t="inlineStr">
        <is>
          <t>357 videos</t>
        </is>
      </c>
      <c r="C1520" t="inlineStr">
        <is>
          <t>feeding fish</t>
        </is>
      </c>
      <c r="D1520"/>
      <c r="E1520"/>
      <c r="F1520"/>
      <c r="G1520"/>
      <c r="H1520"/>
    </row>
    <row r="1521" ht="25.5" customHeight="1">
      <c r="A1521" s="2" t="str">
        <f>=HYPERLINK("https://www.youtube.com/@MrLuckyFrogs", "https://www.youtube.com/@MrLuckyFrogs")</f>
        <v>https://www.youtube.com/@MrLuckyFrogs</v>
      </c>
      <c r="B1521" t="inlineStr">
        <is>
          <t>68 videos</t>
        </is>
      </c>
      <c r="C1521" t="inlineStr">
        <is>
          <t>feeding fish</t>
        </is>
      </c>
      <c r="D1521"/>
      <c r="E1521"/>
      <c r="F1521"/>
      <c r="G1521"/>
      <c r="H1521"/>
    </row>
    <row r="1522" ht="25.5" customHeight="1">
      <c r="A1522" s="2" t="str">
        <f>=HYPERLINK("https://www.youtube.com/@DextersWorld", "https://www.youtube.com/@DextersWorld")</f>
        <v>https://www.youtube.com/@DextersWorld</v>
      </c>
      <c r="B1522" t="inlineStr">
        <is>
          <t>964 videos, farming</t>
        </is>
      </c>
      <c r="C1522" t="inlineStr">
        <is>
          <t>feeding fish</t>
        </is>
      </c>
      <c r="D1522"/>
      <c r="E1522"/>
      <c r="F1522"/>
      <c r="G1522"/>
      <c r="H1522"/>
    </row>
    <row r="1523" ht="25.5" customHeight="1">
      <c r="A1523" s="2" t="str">
        <f>=HYPERLINK("https://www.youtube.com/@MYCLICKSUPPORT", "https://www.youtube.com/@MYCLICKSUPPORT")</f>
        <v>https://www.youtube.com/@MYCLICKSUPPORT</v>
      </c>
      <c r="B1523" t="inlineStr">
        <is>
          <t>413 videos, fish farming</t>
        </is>
      </c>
      <c r="C1523" t="inlineStr">
        <is>
          <t>feeding fish</t>
        </is>
      </c>
      <c r="D1523"/>
      <c r="E1523"/>
      <c r="F1523"/>
      <c r="G1523"/>
      <c r="H1523"/>
    </row>
    <row r="1524" ht="25.5" customHeight="1">
      <c r="A1524" s="2" t="str">
        <f>=HYPERLINK("https://www.youtube.com/@michaelcasagrande/videos", "https://www.youtube.com/@michaelcasagrande/videos")</f>
        <v>https://www.youtube.com/@michaelcasagrande/videos</v>
      </c>
      <c r="B1524" t="inlineStr">
        <is>
          <t>1.4k videos of sports and in the stands</t>
        </is>
      </c>
      <c r="C1524" t="inlineStr">
        <is>
          <t>attending sporting events</t>
        </is>
      </c>
      <c r="D1524"/>
      <c r="E1524"/>
      <c r="F1524"/>
      <c r="G1524"/>
      <c r="H1524"/>
    </row>
    <row r="1525" ht="25.5" customHeight="1">
      <c r="A1525" s="2" t="str">
        <f>=HYPERLINK("https://www.youtube.com/@australianopen", "https://www.youtube.com/@australianopen")</f>
        <v>https://www.youtube.com/@australianopen</v>
      </c>
      <c r="B1525" t="inlineStr">
        <is>
          <t>13k videos, tennis highlights</t>
        </is>
      </c>
      <c r="C1525" t="inlineStr">
        <is>
          <t>playing tennis</t>
        </is>
      </c>
      <c r="D1525"/>
      <c r="E1525"/>
      <c r="F1525"/>
      <c r="G1525"/>
      <c r="H1525"/>
    </row>
    <row r="1526" ht="25.5" customHeight="1">
      <c r="A1526" s="2" t="str">
        <f>=HYPERLINK("https://www.youtube.com/@IntuitiveTennis/videos", "https://www.youtube.com/@IntuitiveTennis/videos")</f>
        <v>https://www.youtube.com/@IntuitiveTennis/videos</v>
      </c>
      <c r="B1526" t="inlineStr">
        <is>
          <t>568 videos, tennis tips</t>
        </is>
      </c>
      <c r="C1526" t="inlineStr">
        <is>
          <t>playing tennis</t>
        </is>
      </c>
      <c r="D1526"/>
      <c r="E1526"/>
      <c r="F1526"/>
      <c r="G1526"/>
      <c r="H1526"/>
    </row>
    <row r="1527" ht="25.5" customHeight="1">
      <c r="A1527" s="2" t="str">
        <f>=HYPERLINK("https://www.youtube.com/@tennistv/", "https://www.youtube.com/@tennistv/")</f>
        <v>https://www.youtube.com/@tennistv/</v>
      </c>
      <c r="B1527" t="inlineStr">
        <is>
          <t>8.7k videos, tennis highlights</t>
        </is>
      </c>
      <c r="C1527" t="inlineStr">
        <is>
          <t>playing tennis</t>
        </is>
      </c>
      <c r="D1527"/>
      <c r="E1527"/>
      <c r="F1527"/>
      <c r="G1527"/>
      <c r="H1527"/>
    </row>
    <row r="1528" ht="25.5" customHeight="1">
      <c r="A1528" s="2" t="str">
        <f>=HYPERLINK("https://www.youtube.com/@doublefaulted", "https://www.youtube.com/@doublefaulted")</f>
        <v>https://www.youtube.com/@doublefaulted</v>
      </c>
      <c r="B1528" t="inlineStr">
        <is>
          <t>435, cinematic tennis videos</t>
        </is>
      </c>
      <c r="C1528" t="inlineStr">
        <is>
          <t>playing tennis</t>
        </is>
      </c>
      <c r="D1528"/>
      <c r="E1528"/>
      <c r="F1528"/>
      <c r="G1528"/>
      <c r="H1528"/>
    </row>
    <row r="1529" ht="25.5" customHeight="1">
      <c r="A1529" s="2" t="str">
        <f>=HYPERLINK("https://www.youtube.com/@Wimbledon", "https://www.youtube.com/@Wimbledon")</f>
        <v>https://www.youtube.com/@Wimbledon</v>
      </c>
      <c r="B1529" t="inlineStr">
        <is>
          <t>5.4k videos, tennis highlights</t>
        </is>
      </c>
      <c r="C1529" t="inlineStr">
        <is>
          <t>playing tennis</t>
        </is>
      </c>
      <c r="D1529"/>
      <c r="E1529"/>
      <c r="F1529"/>
      <c r="G1529"/>
      <c r="H1529"/>
    </row>
    <row r="1530" ht="25.5" customHeight="1">
      <c r="A1530" s="2" t="str">
        <f>=HYPERLINK("https://www.youtube.com/@stanford", "https://www.youtube.com/@stanford")</f>
        <v>https://www.youtube.com/@stanford</v>
      </c>
      <c r="B1530" t="inlineStr">
        <is>
          <t>4000 Videos / University, Award Ceremony</t>
        </is>
      </c>
      <c r="C1530" t="inlineStr">
        <is>
          <t>award ceremony</t>
        </is>
      </c>
      <c r="D1530"/>
      <c r="E1530"/>
      <c r="F1530"/>
      <c r="G1530"/>
      <c r="H1530"/>
    </row>
    <row r="1531" ht="25.5" customHeight="1">
      <c r="A1531" s="2" t="str">
        <f>=HYPERLINK("https://www.youtube.com/@PrincePetPlanet", "https://www.youtube.com/@PrincePetPlanet")</f>
        <v>https://www.youtube.com/@PrincePetPlanet</v>
      </c>
      <c r="B1531" t="inlineStr">
        <is>
          <t>86 videos</t>
        </is>
      </c>
      <c r="C1531" t="inlineStr">
        <is>
          <t>feeding fish</t>
        </is>
      </c>
      <c r="D1531"/>
      <c r="E1531"/>
      <c r="F1531"/>
      <c r="G1531"/>
      <c r="H1531"/>
    </row>
    <row r="1532" ht="25.5" customHeight="1">
      <c r="A1532" s="2" t="str">
        <f>=HYPERLINK("https://www.youtube.com/@NobelPrize", "https://www.youtube.com/@NobelPrize")</f>
        <v>https://www.youtube.com/@NobelPrize</v>
      </c>
      <c r="B1532" t="inlineStr">
        <is>
          <t>2000 Videos / Award Ceremony, Lectures</t>
        </is>
      </c>
      <c r="C1532" t="inlineStr">
        <is>
          <t>award ceremony</t>
        </is>
      </c>
      <c r="D1532"/>
      <c r="E1532"/>
      <c r="F1532"/>
      <c r="G1532"/>
      <c r="H1532"/>
    </row>
    <row r="1533" ht="25.5" customHeight="1">
      <c r="A1533" s="2" t="str">
        <f>=HYPERLINK("https://www.youtube.com/@mitocw", "https://www.youtube.com/@mitocw")</f>
        <v>https://www.youtube.com/@mitocw</v>
      </c>
      <c r="B1533" t="inlineStr">
        <is>
          <t>7300 Videos / Lectures</t>
        </is>
      </c>
      <c r="C1533" t="inlineStr">
        <is>
          <t>lecture</t>
        </is>
      </c>
      <c r="D1533"/>
      <c r="E1533"/>
      <c r="F1533"/>
      <c r="G1533"/>
      <c r="H1533"/>
    </row>
    <row r="1534" ht="25.5" customHeight="1">
      <c r="A1534" s="2" t="str">
        <f>=HYPERLINK("https://www.youtube.com/@harvard", "https://www.youtube.com/@harvard")</f>
        <v>https://www.youtube.com/@harvard</v>
      </c>
      <c r="B1534" t="inlineStr">
        <is>
          <t>3500 Videos / University, Award Ceremony</t>
        </is>
      </c>
      <c r="C1534" t="inlineStr">
        <is>
          <t>award ceremony</t>
        </is>
      </c>
      <c r="D1534"/>
      <c r="E1534"/>
      <c r="F1534"/>
      <c r="G1534"/>
      <c r="H1534"/>
    </row>
    <row r="1535" ht="25.5" customHeight="1">
      <c r="A1535" s="2" t="str">
        <f>=HYPERLINK("https://www.youtube.com/@BlueCactusDairyGoats", "https://www.youtube.com/@BlueCactusDairyGoats")</f>
        <v>https://www.youtube.com/@BlueCactusDairyGoats</v>
      </c>
      <c r="B1535" t="inlineStr">
        <is>
          <t>808 videos</t>
        </is>
      </c>
      <c r="C1535" t="inlineStr">
        <is>
          <t>feeding goats</t>
        </is>
      </c>
      <c r="D1535"/>
      <c r="E1535"/>
      <c r="F1535"/>
      <c r="G1535"/>
      <c r="H1535"/>
    </row>
    <row r="1536" ht="25.5" customHeight="1">
      <c r="A1536" s="2" t="str">
        <f>=HYPERLINK("https://www.youtube.com/@theletterloftreading/videos", "https://www.youtube.com/@theletterloftreading/videos")</f>
        <v>https://www.youtube.com/@theletterloftreading/videos</v>
      </c>
      <c r="B1536" t="inlineStr">
        <is>
          <t>139 videos of reading books to camera</t>
        </is>
      </c>
      <c r="C1536" t="inlineStr">
        <is>
          <t>reading book</t>
        </is>
      </c>
      <c r="D1536"/>
      <c r="E1536"/>
      <c r="F1536"/>
      <c r="G1536"/>
      <c r="H1536"/>
    </row>
    <row r="1537" ht="25.5" customHeight="1">
      <c r="A1537" s="2" t="str">
        <f>=HYPERLINK("https://www.youtube.com/@oliSUNvia/videos", "https://www.youtube.com/@oliSUNvia/videos")</f>
        <v>https://www.youtube.com/@oliSUNvia/videos</v>
      </c>
      <c r="B1537" t="inlineStr">
        <is>
          <t>38 videos . philosophy and activism</t>
        </is>
      </c>
      <c r="C1537" t="inlineStr">
        <is>
          <t>social activism</t>
        </is>
      </c>
      <c r="D1537"/>
      <c r="E1537" t="inlineStr">
        <is>
          <t>y</t>
        </is>
      </c>
      <c r="F1537" t="inlineStr">
        <is>
          <t>n</t>
        </is>
      </c>
      <c r="G1537" t="inlineStr">
        <is>
          <t>y</t>
        </is>
      </c>
      <c r="H1537" t="inlineStr">
        <is>
          <t>y</t>
        </is>
      </c>
    </row>
    <row r="1538" ht="25.5" customHeight="1">
      <c r="A1538" s="2" t="str">
        <f>=HYPERLINK("https://www.youtube.com/@WisecrackEDU/videos", "https://www.youtube.com/@WisecrackEDU/videos")</f>
        <v>https://www.youtube.com/@WisecrackEDU/videos</v>
      </c>
      <c r="B1538" t="inlineStr">
        <is>
          <t>1K videos</t>
        </is>
      </c>
      <c r="C1538" t="inlineStr">
        <is>
          <t>social activism</t>
        </is>
      </c>
      <c r="D1538"/>
      <c r="E1538" t="inlineStr">
        <is>
          <t>y</t>
        </is>
      </c>
      <c r="F1538" t="inlineStr">
        <is>
          <t>n</t>
        </is>
      </c>
      <c r="G1538" t="inlineStr">
        <is>
          <t>y</t>
        </is>
      </c>
      <c r="H1538" t="inlineStr">
        <is>
          <t>n</t>
        </is>
      </c>
    </row>
    <row r="1539" ht="25.5" customHeight="1">
      <c r="A1539" s="2" t="str">
        <f>=HYPERLINK("https://www.youtube.com/@UntoldEdu/videos", "https://www.youtube.com/@UntoldEdu/videos")</f>
        <v>https://www.youtube.com/@UntoldEdu/videos</v>
      </c>
      <c r="B1539" t="inlineStr">
        <is>
          <t>435 videos</t>
        </is>
      </c>
      <c r="C1539" t="inlineStr">
        <is>
          <t>social activism</t>
        </is>
      </c>
      <c r="D1539"/>
      <c r="E1539" t="inlineStr">
        <is>
          <t>y</t>
        </is>
      </c>
      <c r="F1539" t="inlineStr">
        <is>
          <t>y</t>
        </is>
      </c>
      <c r="G1539" t="inlineStr">
        <is>
          <t>y</t>
        </is>
      </c>
      <c r="H1539" t="inlineStr">
        <is>
          <t>y</t>
        </is>
      </c>
    </row>
    <row r="1540" ht="25.5" customHeight="1">
      <c r="A1540" s="2" t="str">
        <f>=HYPERLINK("https://www.youtube.com/@thinkhumanitas", "https://www.youtube.com/@thinkhumanitas")</f>
        <v>https://www.youtube.com/@thinkhumanitas</v>
      </c>
      <c r="B1540" t="inlineStr">
        <is>
          <t>67 videos</t>
        </is>
      </c>
      <c r="C1540" t="inlineStr">
        <is>
          <t>social activism</t>
        </is>
      </c>
      <c r="D1540"/>
      <c r="E1540" t="inlineStr">
        <is>
          <t>y</t>
        </is>
      </c>
      <c r="F1540" t="inlineStr">
        <is>
          <t>y</t>
        </is>
      </c>
      <c r="G1540" t="inlineStr">
        <is>
          <t>y</t>
        </is>
      </c>
      <c r="H1540"/>
    </row>
    <row r="1541" ht="25.5" customHeight="1">
      <c r="A1541" s="2" t="str">
        <f>=HYPERLINK("https://www.youtube.com/@bigthink", "https://www.youtube.com/@bigthink")</f>
        <v>https://www.youtube.com/@bigthink</v>
      </c>
      <c r="B1541" t="inlineStr">
        <is>
          <t>9K videos</t>
        </is>
      </c>
      <c r="C1541" t="inlineStr">
        <is>
          <t>social activism</t>
        </is>
      </c>
      <c r="D1541"/>
      <c r="E1541" t="inlineStr">
        <is>
          <t>y</t>
        </is>
      </c>
      <c r="F1541" t="inlineStr">
        <is>
          <t>y</t>
        </is>
      </c>
      <c r="G1541" t="inlineStr">
        <is>
          <t>y</t>
        </is>
      </c>
      <c r="H1541" t="inlineStr">
        <is>
          <t>y</t>
        </is>
      </c>
    </row>
    <row r="1542" ht="25.5" customHeight="1">
      <c r="A1542" s="2" t="str">
        <f>=HYPERLINK("https://www.youtube.com/@nikefootball/videos", "https://www.youtube.com/@nikefootball/videos")</f>
        <v>https://www.youtube.com/@nikefootball/videos</v>
      </c>
      <c r="B1542" t="inlineStr">
        <is>
          <t>108 cinematic ads of soccer</t>
        </is>
      </c>
      <c r="C1542" t="inlineStr">
        <is>
          <t>attending sporting events</t>
        </is>
      </c>
      <c r="D1542"/>
      <c r="E1542"/>
      <c r="F1542"/>
      <c r="G1542"/>
      <c r="H1542"/>
    </row>
    <row r="1543" ht="25.5" customHeight="1">
      <c r="A1543" s="2" t="str">
        <f>=HYPERLINK("https://www.youtube.com/@mancity/videos", "https://www.youtube.com/@mancity/videos")</f>
        <v>https://www.youtube.com/@mancity/videos</v>
      </c>
      <c r="B1543" t="inlineStr">
        <is>
          <t>8.1k hires videos of soccer, interviews, etc</t>
        </is>
      </c>
      <c r="C1543" t="inlineStr">
        <is>
          <t>attending sporting events, soccer</t>
        </is>
      </c>
      <c r="D1543" t="inlineStr">
        <is>
          <t>English</t>
        </is>
      </c>
      <c r="E1543"/>
      <c r="F1543"/>
      <c r="G1543"/>
      <c r="H1543"/>
    </row>
    <row r="1544" ht="25.5" customHeight="1">
      <c r="A1544" s="2" t="str">
        <f>=HYPERLINK("https://www.youtube.com/@WorldFootvolley/videos", "https://www.youtube.com/@WorldFootvolley/videos")</f>
        <v>https://www.youtube.com/@WorldFootvolley/videos</v>
      </c>
      <c r="B1544" t="inlineStr">
        <is>
          <t>54 videos</t>
        </is>
      </c>
      <c r="C1544" t="inlineStr">
        <is>
          <t>footvolley</t>
        </is>
      </c>
      <c r="D1544"/>
      <c r="E1544"/>
      <c r="F1544"/>
      <c r="G1544"/>
      <c r="H1544"/>
    </row>
    <row r="1545" ht="25.5" customHeight="1">
      <c r="A1545" s="2" t="str">
        <f>=HYPERLINK("https://www.youtube.com/@TEQBALL/videos", "https://www.youtube.com/@TEQBALL/videos")</f>
        <v>https://www.youtube.com/@TEQBALL/videos</v>
      </c>
      <c r="B1545" t="inlineStr">
        <is>
          <t>968 videos</t>
        </is>
      </c>
      <c r="C1545" t="inlineStr">
        <is>
          <t>football tennis</t>
        </is>
      </c>
      <c r="D1545"/>
      <c r="E1545"/>
      <c r="F1545"/>
      <c r="G1545"/>
      <c r="H1545"/>
    </row>
    <row r="1546" ht="25.5" customHeight="1">
      <c r="A1546" s="2" t="str">
        <f>=HYPERLINK("https://www.youtube.com/@TottenhamHotspur/videos", "https://www.youtube.com/@TottenhamHotspur/videos")</f>
        <v>https://www.youtube.com/@TottenhamHotspur/videos</v>
      </c>
      <c r="B1546" t="inlineStr">
        <is>
          <t>5k videos of soccer, interviews, etc</t>
        </is>
      </c>
      <c r="C1546" t="inlineStr">
        <is>
          <t>attending sporting events</t>
        </is>
      </c>
      <c r="D1546"/>
      <c r="E1546"/>
      <c r="F1546"/>
      <c r="G1546"/>
      <c r="H1546"/>
    </row>
    <row r="1547" ht="25.5" customHeight="1">
      <c r="A1547" s="2" t="str">
        <f>=HYPERLINK("https://www.youtube.com/@OneManWolfPack/videos", "https://www.youtube.com/@OneManWolfPack/videos")</f>
        <v>https://www.youtube.com/@OneManWolfPack/videos</v>
      </c>
      <c r="B1547" t="inlineStr">
        <is>
          <t>1.4k 4k crisp drone footage videos</t>
        </is>
      </c>
      <c r="C1547" t="inlineStr">
        <is>
          <t>attending sporting events</t>
        </is>
      </c>
      <c r="D1547"/>
      <c r="E1547"/>
      <c r="F1547"/>
      <c r="G1547"/>
      <c r="H1547"/>
    </row>
    <row r="1548" ht="25.5" customHeight="1">
      <c r="A1548" s="2" t="str">
        <f>=HYPERLINK("https://www.youtube.com/@TAPPChannel/videos", "https://www.youtube.com/@TAPPChannel/videos")</f>
        <v>https://www.youtube.com/@TAPPChannel/videos</v>
      </c>
      <c r="B1548" t="inlineStr">
        <is>
          <t>338 drone videos</t>
        </is>
      </c>
      <c r="C1548" t="inlineStr">
        <is>
          <t>attending sporting events</t>
        </is>
      </c>
      <c r="D1548"/>
      <c r="E1548"/>
      <c r="F1548"/>
      <c r="G1548"/>
      <c r="H1548"/>
    </row>
    <row r="1549" ht="25.5" customHeight="1">
      <c r="A1549" s="2" t="str">
        <f>=HYPERLINK("https://www.youtube.com/@industryinsider5737", "https://www.youtube.com/@industryinsider5737")</f>
        <v>https://www.youtube.com/@industryinsider5737</v>
      </c>
      <c r="B1549" t="inlineStr">
        <is>
          <t>46 videos, industry shots</t>
        </is>
      </c>
      <c r="C1549" t="inlineStr">
        <is>
          <t>feeding fish</t>
        </is>
      </c>
      <c r="D1549"/>
      <c r="E1549"/>
      <c r="F1549"/>
      <c r="G1549"/>
      <c r="H1549"/>
    </row>
    <row r="1550" ht="25.5" customHeight="1">
      <c r="A1550" s="2" t="str">
        <f>=HYPERLINK("https://www.youtube.com/@justincosplay/videos", "https://www.youtube.com/@justincosplay/videos")</f>
        <v>https://www.youtube.com/@justincosplay/videos</v>
      </c>
      <c r="B1550" t="inlineStr">
        <is>
          <t>124 videos, costumes, cosplay</t>
        </is>
      </c>
      <c r="C1550" t="inlineStr">
        <is>
          <t>costumes</t>
        </is>
      </c>
      <c r="D1550"/>
      <c r="E1550"/>
      <c r="F1550"/>
      <c r="G1550"/>
      <c r="H1550"/>
    </row>
    <row r="1551" ht="25.5" customHeight="1">
      <c r="A1551" s="2" t="str">
        <f>=HYPERLINK("https://www.youtube.com/@mineralblu/videos", "https://www.youtube.com/@mineralblu/videos")</f>
        <v>https://www.youtube.com/@mineralblu/videos</v>
      </c>
      <c r="B1551" t="inlineStr">
        <is>
          <t>235 videos, costumes, cosplay</t>
        </is>
      </c>
      <c r="C1551" t="inlineStr">
        <is>
          <t>costumes</t>
        </is>
      </c>
      <c r="D1551"/>
      <c r="E1551"/>
      <c r="F1551"/>
      <c r="G1551"/>
      <c r="H1551"/>
    </row>
    <row r="1552" ht="25.5" customHeight="1">
      <c r="A1552" s="2" t="str">
        <f>=HYPERLINK("https://www.youtube.com/@HalloweirdYT/videos", "https://www.youtube.com/@HalloweirdYT/videos")</f>
        <v>https://www.youtube.com/@HalloweirdYT/videos</v>
      </c>
      <c r="B1552" t="inlineStr">
        <is>
          <t>393 videos, halloween, costumes</t>
        </is>
      </c>
      <c r="C1552" t="inlineStr">
        <is>
          <t>costumes</t>
        </is>
      </c>
      <c r="D1552"/>
      <c r="E1552"/>
      <c r="F1552"/>
      <c r="G1552"/>
      <c r="H1552"/>
    </row>
    <row r="1553" ht="25.5" customHeight="1">
      <c r="A1553" s="2" t="str">
        <f>=HYPERLINK("https://www.youtube.com/@NoRollsBarred/videos", "https://www.youtube.com/@NoRollsBarred/videos")</f>
        <v>https://www.youtube.com/@NoRollsBarred/videos</v>
      </c>
      <c r="B1553" t="inlineStr">
        <is>
          <t>371 videos playing various board games</t>
        </is>
      </c>
      <c r="C1553" t="inlineStr">
        <is>
          <t>playing (game) monopoly</t>
        </is>
      </c>
      <c r="D1553"/>
      <c r="E1553"/>
      <c r="F1553"/>
      <c r="G1553"/>
      <c r="H1553"/>
    </row>
    <row r="1554" ht="25.5" customHeight="1">
      <c r="A1554" s="2" t="str">
        <f>=HYPERLINK("https://www.youtube.com/@GoatDaddys", "https://www.youtube.com/@GoatDaddys")</f>
        <v>https://www.youtube.com/@GoatDaddys</v>
      </c>
      <c r="B1554" t="inlineStr">
        <is>
          <t>147 videos</t>
        </is>
      </c>
      <c r="C1554" t="inlineStr">
        <is>
          <t>feeding goats</t>
        </is>
      </c>
      <c r="D1554"/>
      <c r="E1554"/>
      <c r="F1554"/>
      <c r="G1554"/>
      <c r="H1554"/>
    </row>
    <row r="1555" ht="25.5" customHeight="1">
      <c r="A1555" s="2" t="str">
        <f>=HYPERLINK("https://www.youtube.com/@Weedemandreap", "https://www.youtube.com/@Weedemandreap")</f>
        <v>https://www.youtube.com/@Weedemandreap</v>
      </c>
      <c r="B1555" t="inlineStr">
        <is>
          <t>857 videos</t>
        </is>
      </c>
      <c r="C1555" t="inlineStr">
        <is>
          <t>feeding goats</t>
        </is>
      </c>
      <c r="D1555"/>
      <c r="E1555"/>
      <c r="F1555"/>
      <c r="G1555"/>
      <c r="H1555"/>
    </row>
    <row r="1556" ht="25.5" customHeight="1">
      <c r="A1556" s="2" t="str">
        <f>=HYPERLINK("https://www.youtube.com/@WBIR10", "https://www.youtube.com/@WBIR10")</f>
        <v>https://www.youtube.com/@WBIR10</v>
      </c>
      <c r="B1556" t="inlineStr">
        <is>
          <t>49k videos</t>
        </is>
      </c>
      <c r="C1556" t="inlineStr">
        <is>
          <t>feeding goats</t>
        </is>
      </c>
      <c r="D1556"/>
      <c r="E1556"/>
      <c r="F1556"/>
      <c r="G1556"/>
      <c r="H1556"/>
    </row>
    <row r="1557" ht="25.5" customHeight="1">
      <c r="A1557" s="2" t="str">
        <f>=HYPERLINK("https://www.youtube.com/@guinnessworldrecords", "https://www.youtube.com/@guinnessworldrecords")</f>
        <v>https://www.youtube.com/@guinnessworldrecords</v>
      </c>
      <c r="B1557" t="inlineStr">
        <is>
          <t>2k videos</t>
        </is>
      </c>
      <c r="C1557" t="inlineStr">
        <is>
          <t>finger snapping</t>
        </is>
      </c>
      <c r="D1557"/>
      <c r="E1557"/>
      <c r="F1557"/>
      <c r="G1557"/>
      <c r="H1557"/>
    </row>
    <row r="1558" ht="25.5" customHeight="1">
      <c r="A1558" s="2" t="str">
        <f>=HYPERLINK("https://www.youtube.com/@DaybirdAviaries", "https://www.youtube.com/@DaybirdAviaries")</f>
        <v>https://www.youtube.com/@DaybirdAviaries</v>
      </c>
      <c r="B1558" t="inlineStr">
        <is>
          <t>1.1k videos</t>
        </is>
      </c>
      <c r="C1558" t="inlineStr">
        <is>
          <t>feeding goats</t>
        </is>
      </c>
      <c r="D1558"/>
      <c r="E1558"/>
      <c r="F1558"/>
      <c r="G1558"/>
      <c r="H1558"/>
    </row>
    <row r="1559" ht="25.5" customHeight="1">
      <c r="A1559" s="2" t="str">
        <f>=HYPERLINK("https://www.youtube.com/@fishboy242", "https://www.youtube.com/@fishboy242")</f>
        <v>https://www.youtube.com/@fishboy242</v>
      </c>
      <c r="B1559" t="inlineStr">
        <is>
          <t>536 videos</t>
        </is>
      </c>
      <c r="C1559" t="inlineStr">
        <is>
          <t>feeding fish</t>
        </is>
      </c>
      <c r="D1559"/>
      <c r="E1559"/>
      <c r="F1559"/>
      <c r="G1559"/>
      <c r="H1559"/>
    </row>
    <row r="1560" ht="25.5" customHeight="1">
      <c r="A1560" s="2" t="str">
        <f>=HYPERLINK("https://www.youtube.com/@HowToBasic", "https://www.youtube.com/@HowToBasic")</f>
        <v>https://www.youtube.com/@HowToBasic</v>
      </c>
      <c r="B1560" t="inlineStr">
        <is>
          <t>60 videos</t>
        </is>
      </c>
      <c r="C1560" t="inlineStr">
        <is>
          <t>finger snapping</t>
        </is>
      </c>
      <c r="D1560"/>
      <c r="E1560"/>
      <c r="F1560"/>
      <c r="G1560"/>
      <c r="H1560"/>
    </row>
    <row r="1561" ht="25.5" customHeight="1">
      <c r="A1561" s="2" t="str">
        <f>=HYPERLINK("https://www.youtube.com/@MegRemSoftball/videos", "https://www.youtube.com/@MegRemSoftball/videos")</f>
        <v>https://www.youtube.com/@MegRemSoftball/videos</v>
      </c>
      <c r="B1561" t="inlineStr">
        <is>
          <t>338 videos, softball tips</t>
        </is>
      </c>
      <c r="C1561" t="inlineStr">
        <is>
          <t>catching or throwing softball</t>
        </is>
      </c>
      <c r="D1561"/>
      <c r="E1561"/>
      <c r="F1561"/>
      <c r="G1561"/>
      <c r="H1561"/>
    </row>
    <row r="1562" ht="25.5" customHeight="1">
      <c r="A1562" s="2" t="str">
        <f>=HYPERLINK("https://www.youtube.com/@WheelsYT", "https://www.youtube.com/@WheelsYT")</f>
        <v>https://www.youtube.com/@WheelsYT</v>
      </c>
      <c r="B1562" t="inlineStr">
        <is>
          <t>3.1k videos, sports recaps</t>
        </is>
      </c>
      <c r="C1562" t="inlineStr">
        <is>
          <t>catching or throwing softball</t>
        </is>
      </c>
      <c r="D1562"/>
      <c r="E1562"/>
      <c r="F1562"/>
      <c r="G1562"/>
      <c r="H1562"/>
    </row>
    <row r="1563" ht="25.5" customHeight="1">
      <c r="A1563" s="2" t="str">
        <f>=HYPERLINK("https://www.youtube.com/@NCAAChampionships", "https://www.youtube.com/@NCAAChampionships")</f>
        <v>https://www.youtube.com/@NCAAChampionships</v>
      </c>
      <c r="B1563" t="inlineStr">
        <is>
          <t>4.6k videos, college sports</t>
        </is>
      </c>
      <c r="C1563" t="inlineStr">
        <is>
          <t>catching or throwing softball, women's lacrosse, water polo, playing water polo, field hockey, playing field hockey</t>
        </is>
      </c>
      <c r="D1563"/>
      <c r="E1563"/>
      <c r="F1563"/>
      <c r="G1563"/>
      <c r="H1563"/>
    </row>
    <row r="1564" ht="25.5" customHeight="1">
      <c r="A1564" s="2" t="str">
        <f>=HYPERLINK("https://www.youtube.com/@CollegeBoundJocks", "https://www.youtube.com/@CollegeBoundJocks")</f>
        <v>https://www.youtube.com/@CollegeBoundJocks</v>
      </c>
      <c r="B1564" t="inlineStr">
        <is>
          <t>2.2k videos, softball skills videos</t>
        </is>
      </c>
      <c r="C1564" t="inlineStr">
        <is>
          <t>catching or throwing softball</t>
        </is>
      </c>
      <c r="D1564"/>
      <c r="E1564"/>
      <c r="F1564"/>
      <c r="G1564"/>
      <c r="H1564"/>
    </row>
    <row r="1565" ht="25.5" customHeight="1">
      <c r="A1565" s="2" t="str">
        <f>=HYPERLINK("https://www.youtube.com/@fastpitchmedia/videos", "https://www.youtube.com/@fastpitchmedia/videos")</f>
        <v>https://www.youtube.com/@fastpitchmedia/videos</v>
      </c>
      <c r="B1565" t="inlineStr">
        <is>
          <t>3.2k videos, softball skills showcases</t>
        </is>
      </c>
      <c r="C1565" t="inlineStr">
        <is>
          <t>catching or throwing softball</t>
        </is>
      </c>
      <c r="D1565"/>
      <c r="E1565"/>
      <c r="F1565"/>
      <c r="G1565"/>
      <c r="H1565"/>
    </row>
    <row r="1566" ht="25.5" customHeight="1">
      <c r="A1566" s="2" t="str">
        <f>=HYPERLINK("https://www.youtube.com/@FruityTech", "https://www.youtube.com/@FruityTech")</f>
        <v>https://www.youtube.com/@FruityTech</v>
      </c>
      <c r="B1566" t="inlineStr">
        <is>
          <t>65 videos, tools</t>
        </is>
      </c>
      <c r="C1566" t="inlineStr">
        <is>
          <t>finger snapping</t>
        </is>
      </c>
      <c r="D1566"/>
      <c r="E1566"/>
      <c r="F1566"/>
      <c r="G1566"/>
      <c r="H1566"/>
    </row>
    <row r="1567" ht="25.5" customHeight="1">
      <c r="A1567" s="2" t="str">
        <f>=HYPERLINK("https://www.youtube.com/@KarateCombat/videos", "https://www.youtube.com/@KarateCombat/videos")</f>
        <v>https://www.youtube.com/@KarateCombat/videos</v>
      </c>
      <c r="B1567" t="inlineStr">
        <is>
          <t>825 videos</t>
        </is>
      </c>
      <c r="C1567" t="inlineStr">
        <is>
          <t>karate</t>
        </is>
      </c>
      <c r="D1567"/>
      <c r="E1567"/>
      <c r="F1567"/>
      <c r="G1567"/>
      <c r="H1567"/>
    </row>
    <row r="1568" ht="25.5" customHeight="1">
      <c r="A1568" s="2" t="str">
        <f>=HYPERLINK("https://www.youtube.com/@kaalel3393/videos", "https://www.youtube.com/@kaalel3393/videos")</f>
        <v>https://www.youtube.com/@kaalel3393/videos</v>
      </c>
      <c r="B1568" t="inlineStr">
        <is>
          <t>697 videos</t>
        </is>
      </c>
      <c r="C1568" t="inlineStr">
        <is>
          <t>karate</t>
        </is>
      </c>
      <c r="D1568"/>
      <c r="E1568"/>
      <c r="F1568"/>
      <c r="G1568"/>
      <c r="H1568"/>
    </row>
    <row r="1569" ht="25.5" customHeight="1">
      <c r="A1569" s="2" t="str">
        <f>=HYPERLINK("https://www.youtube.com/@motogp/videos", "https://www.youtube.com/@motogp/videos")</f>
        <v>https://www.youtube.com/@motogp/videos</v>
      </c>
      <c r="B1569" t="inlineStr">
        <is>
          <t>9k videos of super bike racing and interviews</t>
        </is>
      </c>
      <c r="C1569" t="inlineStr">
        <is>
          <t>superbike racing</t>
        </is>
      </c>
      <c r="D1569"/>
      <c r="E1569"/>
      <c r="F1569"/>
      <c r="G1569"/>
      <c r="H1569"/>
    </row>
    <row r="1570" ht="25.5" customHeight="1">
      <c r="A1570" s="2" t="str">
        <f>=HYPERLINK("https://www.youtube.com/@exoticblacktv", "https://www.youtube.com/@exoticblacktv")</f>
        <v>https://www.youtube.com/@exoticblacktv</v>
      </c>
      <c r="B1570" t="inlineStr">
        <is>
          <t>255 videos</t>
        </is>
      </c>
      <c r="C1570" t="inlineStr">
        <is>
          <t>finger snapping</t>
        </is>
      </c>
      <c r="D1570"/>
      <c r="E1570"/>
      <c r="F1570"/>
      <c r="G1570"/>
      <c r="H1570"/>
    </row>
    <row r="1571" ht="25.5" customHeight="1">
      <c r="A1571" s="2" t="str">
        <f>=HYPERLINK("https://www.youtube.com/@SupercrossLive/videos", "https://www.youtube.com/@SupercrossLive/videos")</f>
        <v>https://www.youtube.com/@SupercrossLive/videos</v>
      </c>
      <c r="B1571" t="inlineStr">
        <is>
          <t>4.6k videos of supercross</t>
        </is>
      </c>
      <c r="C1571" t="inlineStr">
        <is>
          <t>superbike racing</t>
        </is>
      </c>
      <c r="D1571"/>
      <c r="E1571"/>
      <c r="F1571"/>
      <c r="G1571"/>
      <c r="H1571"/>
    </row>
    <row r="1572" ht="25.5" customHeight="1">
      <c r="A1572" s="2" t="str">
        <f>=HYPERLINK("https://www.youtube.com/@JohnDownerProd", "https://www.youtube.com/@JohnDownerProd")</f>
        <v>https://www.youtube.com/@JohnDownerProd</v>
      </c>
      <c r="B1572" t="inlineStr">
        <is>
          <t>231 videos</t>
        </is>
      </c>
      <c r="C1572" t="inlineStr">
        <is>
          <t>animals</t>
        </is>
      </c>
      <c r="D1572"/>
      <c r="E1572"/>
      <c r="F1572"/>
      <c r="G1572"/>
      <c r="H1572"/>
    </row>
    <row r="1573" ht="25.5" customHeight="1">
      <c r="A1573" s="2" t="str">
        <f>=HYPERLINK("https://www.youtube.com/@afieldofblue", "https://www.youtube.com/@afieldofblue")</f>
        <v>https://www.youtube.com/@afieldofblue</v>
      </c>
      <c r="B1573" t="inlineStr">
        <is>
          <t>152 videos of ocean animals / fish</t>
        </is>
      </c>
      <c r="C1573" t="inlineStr">
        <is>
          <t>ocean life</t>
        </is>
      </c>
      <c r="D1573"/>
      <c r="E1573"/>
      <c r="F1573"/>
      <c r="G1573"/>
      <c r="H1573"/>
    </row>
    <row r="1574" ht="25.5" customHeight="1">
      <c r="A1574" s="2" t="str">
        <f>=HYPERLINK("https://www.youtube.com/@FilmSelect", "https://www.youtube.com/@FilmSelect")</f>
        <v>https://www.youtube.com/@FilmSelect</v>
      </c>
      <c r="B1574" t="inlineStr">
        <is>
          <t>1.9k videos, trailers</t>
        </is>
      </c>
      <c r="C1574" t="inlineStr">
        <is>
          <t>trailer</t>
        </is>
      </c>
      <c r="D1574"/>
      <c r="E1574"/>
      <c r="F1574"/>
      <c r="G1574"/>
      <c r="H1574"/>
    </row>
    <row r="1575" ht="25.5" customHeight="1">
      <c r="A1575" s="2" t="str">
        <f>=HYPERLINK("https://www.youtube.com/@DTeK", "https://www.youtube.com/@DTeK")</f>
        <v>https://www.youtube.com/@DTeK</v>
      </c>
      <c r="B1575" t="inlineStr">
        <is>
          <t>64 videos, speakers, diy</t>
        </is>
      </c>
      <c r="C1575" t="inlineStr">
        <is>
          <t>speakers</t>
        </is>
      </c>
      <c r="D1575"/>
      <c r="E1575"/>
      <c r="F1575"/>
      <c r="G1575"/>
      <c r="H1575"/>
    </row>
    <row r="1576" ht="25.5" customHeight="1">
      <c r="A1576" s="2" t="str">
        <f>=HYPERLINK("https://www.youtube.com/@HelloSewing/videos", "https://www.youtube.com/@HelloSewing/videos")</f>
        <v>https://www.youtube.com/@HelloSewing/videos</v>
      </c>
      <c r="B1576" t="inlineStr">
        <is>
          <t>405 videos</t>
        </is>
      </c>
      <c r="C1576" t="inlineStr">
        <is>
          <t>sewing</t>
        </is>
      </c>
      <c r="D1576"/>
      <c r="E1576" t="inlineStr">
        <is>
          <t>n</t>
        </is>
      </c>
      <c r="F1576" t="inlineStr">
        <is>
          <t>n</t>
        </is>
      </c>
      <c r="G1576" t="inlineStr">
        <is>
          <t>y</t>
        </is>
      </c>
      <c r="H1576" t="inlineStr">
        <is>
          <t>n</t>
        </is>
      </c>
    </row>
    <row r="1577" ht="25.5" customHeight="1">
      <c r="A1577" s="2" t="str">
        <f>=HYPERLINK("https://www.youtube.com/@miarti.sewing/videos", "https://www.youtube.com/@miarti.sewing/videos")</f>
        <v>https://www.youtube.com/@miarti.sewing/videos</v>
      </c>
      <c r="B1577" t="inlineStr">
        <is>
          <t>516 videos</t>
        </is>
      </c>
      <c r="C1577" t="inlineStr">
        <is>
          <t>sewing</t>
        </is>
      </c>
      <c r="D1577"/>
      <c r="E1577" t="inlineStr">
        <is>
          <t>y</t>
        </is>
      </c>
      <c r="F1577" t="inlineStr">
        <is>
          <t>y</t>
        </is>
      </c>
      <c r="G1577" t="inlineStr">
        <is>
          <t>y</t>
        </is>
      </c>
      <c r="H1577" t="inlineStr">
        <is>
          <t>n</t>
        </is>
      </c>
    </row>
    <row r="1578" ht="25.5" customHeight="1">
      <c r="A1578" s="2" t="str">
        <f>=HYPERLINK("https://www.youtube.com/@CorneliusQuiring/videos", "https://www.youtube.com/@CorneliusQuiring/videos")</f>
        <v>https://www.youtube.com/@CorneliusQuiring/videos</v>
      </c>
      <c r="B1578" t="inlineStr">
        <is>
          <t>306 videos</t>
        </is>
      </c>
      <c r="C1578" t="inlineStr">
        <is>
          <t>sewing</t>
        </is>
      </c>
      <c r="D1578"/>
      <c r="E1578" t="inlineStr">
        <is>
          <t>y</t>
        </is>
      </c>
      <c r="F1578" t="inlineStr">
        <is>
          <t>y</t>
        </is>
      </c>
      <c r="G1578" t="inlineStr">
        <is>
          <t>y</t>
        </is>
      </c>
      <c r="H1578"/>
    </row>
    <row r="1579" ht="25.5" customHeight="1">
      <c r="A1579" s="2" t="str">
        <f>=HYPERLINK("https://www.youtube.com/@withwendy/videos", "https://www.youtube.com/@withwendy/videos")</f>
        <v>https://www.youtube.com/@withwendy/videos</v>
      </c>
      <c r="B1579" t="inlineStr">
        <is>
          <t>334 videos</t>
        </is>
      </c>
      <c r="C1579" t="inlineStr">
        <is>
          <t>sewing</t>
        </is>
      </c>
      <c r="D1579"/>
      <c r="E1579" t="inlineStr">
        <is>
          <t>y</t>
        </is>
      </c>
      <c r="F1579" t="inlineStr">
        <is>
          <t>y</t>
        </is>
      </c>
      <c r="G1579" t="inlineStr">
        <is>
          <t>y</t>
        </is>
      </c>
      <c r="H1579" t="inlineStr">
        <is>
          <t>n</t>
        </is>
      </c>
    </row>
    <row r="1580" ht="25.5" customHeight="1">
      <c r="A1580" s="2" t="str">
        <f>=HYPERLINK("https://www.youtube.com/@yammienoob/videos", "https://www.youtube.com/@yammienoob/videos")</f>
        <v>https://www.youtube.com/@yammienoob/videos</v>
      </c>
      <c r="B1580" t="inlineStr">
        <is>
          <t>1.8k video of motorbikes</t>
        </is>
      </c>
      <c r="C1580" t="inlineStr">
        <is>
          <t>superbike racing</t>
        </is>
      </c>
      <c r="D1580"/>
      <c r="E1580"/>
      <c r="F1580"/>
      <c r="G1580"/>
      <c r="H1580"/>
    </row>
    <row r="1581" ht="25.5" customHeight="1">
      <c r="A1581" s="2" t="str">
        <f>=HYPERLINK("https://www.youtube.com/@glory", "https://www.youtube.com/@glory")</f>
        <v>https://www.youtube.com/@glory</v>
      </c>
      <c r="B1581" t="inlineStr">
        <is>
          <t>4.2k videos, kickboxing highlights, matches</t>
        </is>
      </c>
      <c r="C1581" t="inlineStr">
        <is>
          <t>kickboxing</t>
        </is>
      </c>
      <c r="D1581"/>
      <c r="E1581"/>
      <c r="F1581"/>
      <c r="G1581"/>
      <c r="H1581"/>
    </row>
    <row r="1582" ht="25.5" customHeight="1">
      <c r="A1582" s="2" t="str">
        <f>=HYPERLINK("https://www.youtube.com/@ONEChampionship", "https://www.youtube.com/@ONEChampionship")</f>
        <v>https://www.youtube.com/@ONEChampionship</v>
      </c>
      <c r="B1582" t="inlineStr">
        <is>
          <t>10k videos, martial arts, kickboxing</t>
        </is>
      </c>
      <c r="C1582" t="inlineStr">
        <is>
          <t>kickboxing, muay thai</t>
        </is>
      </c>
      <c r="D1582"/>
      <c r="E1582"/>
      <c r="F1582"/>
      <c r="G1582"/>
      <c r="H1582" t="inlineStr">
        <is>
          <t>n</t>
        </is>
      </c>
    </row>
    <row r="1583" ht="25.5" customHeight="1">
      <c r="A1583" s="2" t="str">
        <f>=HYPERLINK("https://www.youtube.com/@FightCamp", "https://www.youtube.com/@FightCamp")</f>
        <v>https://www.youtube.com/@FightCamp</v>
      </c>
      <c r="B1583" t="inlineStr">
        <is>
          <t>719 videos, kickbox training, fitness</t>
        </is>
      </c>
      <c r="C1583" t="inlineStr">
        <is>
          <t>kickboxing, punching bag</t>
        </is>
      </c>
      <c r="D1583"/>
      <c r="E1583"/>
      <c r="F1583"/>
      <c r="G1583"/>
      <c r="H1583"/>
    </row>
    <row r="1584" ht="25.5" customHeight="1">
      <c r="A1584" s="2" t="str">
        <f>=HYPERLINK("https://www.youtube.com/@FreeDawkins", "https://www.youtube.com/@FreeDawkins")</f>
        <v>https://www.youtube.com/@FreeDawkins</v>
      </c>
      <c r="B1584" t="inlineStr">
        <is>
          <t>2k videos, nba professional basketball highlights</t>
        </is>
      </c>
      <c r="C1584" t="inlineStr">
        <is>
          <t>playing basketball</t>
        </is>
      </c>
      <c r="D1584"/>
      <c r="E1584"/>
      <c r="F1584"/>
      <c r="G1584"/>
      <c r="H1584"/>
    </row>
    <row r="1585" ht="25.5" customHeight="1">
      <c r="A1585" s="2" t="str">
        <f>=HYPERLINK("https://www.youtube.com/@longmeimei/videos", "https://www.youtube.com/@longmeimei/videos")</f>
        <v>https://www.youtube.com/@longmeimei/videos</v>
      </c>
      <c r="B1585" t="inlineStr">
        <is>
          <t>234 videos of farming, harvesting and picking fruit</t>
        </is>
      </c>
      <c r="C1585" t="inlineStr">
        <is>
          <t>picking fruit</t>
        </is>
      </c>
      <c r="D1585" t="inlineStr">
        <is>
          <t>Chinese</t>
        </is>
      </c>
      <c r="E1585"/>
      <c r="F1585"/>
      <c r="G1585"/>
      <c r="H1585"/>
    </row>
    <row r="1586" ht="25.5" customHeight="1">
      <c r="A1586" s="2" t="str">
        <f>=HYPERLINK("https://www.youtube.com/@jamesprigioni/videos", "https://www.youtube.com/@jamesprigioni/videos")</f>
        <v>https://www.youtube.com/@jamesprigioni/videos</v>
      </c>
      <c r="B1586" t="inlineStr">
        <is>
          <t>599 videos - gardening, picking fruit, picking vegetables</t>
        </is>
      </c>
      <c r="C1586" t="inlineStr">
        <is>
          <t>picking fruit</t>
        </is>
      </c>
      <c r="D1586"/>
      <c r="E1586"/>
      <c r="F1586"/>
      <c r="G1586"/>
      <c r="H1586"/>
    </row>
    <row r="1587" ht="25.5" customHeight="1">
      <c r="A1587" s="2" t="str">
        <f>=HYPERLINK("https://www.youtube.com/@MotoJitsu/videos", "https://www.youtube.com/@MotoJitsu/videos")</f>
        <v>https://www.youtube.com/@MotoJitsu/videos</v>
      </c>
      <c r="B1587" t="inlineStr">
        <is>
          <t>1k videos of motorcycle pov</t>
        </is>
      </c>
      <c r="C1587" t="inlineStr">
        <is>
          <t>superbike racing</t>
        </is>
      </c>
      <c r="D1587"/>
      <c r="E1587"/>
      <c r="F1587"/>
      <c r="G1587"/>
      <c r="H1587"/>
    </row>
    <row r="1588" ht="25.5" customHeight="1">
      <c r="A1588" s="2" t="str">
        <f>=HYPERLINK("https://www.youtube.com/@Phuong-Harvesting-yr6gk/videos", "https://www.youtube.com/@Phuong-Harvesting-yr6gk/videos")</f>
        <v>https://www.youtube.com/@Phuong-Harvesting-yr6gk/videos</v>
      </c>
      <c r="B1588" t="inlineStr">
        <is>
          <t>245 videos (many 3+ hours) of harvesting, picking, street markets</t>
        </is>
      </c>
      <c r="C1588" t="inlineStr">
        <is>
          <t>picking fruit</t>
        </is>
      </c>
      <c r="D1588"/>
      <c r="E1588"/>
      <c r="F1588"/>
      <c r="G1588"/>
      <c r="H1588"/>
    </row>
    <row r="1589" ht="25.5" customHeight="1">
      <c r="A1589" s="2" t="str">
        <f>=HYPERLINK("https://www.youtube.com/@ProHomeCooks", "https://www.youtube.com/@ProHomeCooks")</f>
        <v>https://www.youtube.com/@ProHomeCooks</v>
      </c>
      <c r="B1589" t="inlineStr">
        <is>
          <t>509 videos, professional cooking home cooking</t>
        </is>
      </c>
      <c r="C1589" t="inlineStr">
        <is>
          <t>cooking</t>
        </is>
      </c>
      <c r="D1589"/>
      <c r="E1589"/>
      <c r="F1589"/>
      <c r="G1589"/>
      <c r="H1589"/>
    </row>
    <row r="1590" ht="25.5" customHeight="1">
      <c r="A1590" s="2" t="str">
        <f>=HYPERLINK("https://www.youtube.com/@gillescharvet", "https://www.youtube.com/@gillescharvet")</f>
        <v>https://www.youtube.com/@gillescharvet</v>
      </c>
      <c r="B1590" t="inlineStr">
        <is>
          <t>122 videos, aquatic</t>
        </is>
      </c>
      <c r="C1590" t="inlineStr">
        <is>
          <t>ocean life</t>
        </is>
      </c>
      <c r="D1590"/>
      <c r="E1590"/>
      <c r="F1590"/>
      <c r="G1590"/>
      <c r="H1590"/>
    </row>
    <row r="1591" ht="25.5" customHeight="1">
      <c r="A1591" s="2" t="str">
        <f>=HYPERLINK("https://www.youtube.com/@AsianCricketCouncilTV", "https://www.youtube.com/@AsianCricketCouncilTV")</f>
        <v>https://www.youtube.com/@AsianCricketCouncilTV</v>
      </c>
      <c r="B1591" t="inlineStr">
        <is>
          <t>577 videos, professional cricket highlights</t>
        </is>
      </c>
      <c r="C1591" t="inlineStr">
        <is>
          <t>playing cricket</t>
        </is>
      </c>
      <c r="D1591"/>
      <c r="E1591"/>
      <c r="F1591"/>
      <c r="G1591"/>
      <c r="H1591"/>
    </row>
    <row r="1592" ht="25.5" customHeight="1">
      <c r="A1592" s="2" t="str">
        <f>=HYPERLINK("https://www.youtube.com/@primetimepickleball/videos", "https://www.youtube.com/@primetimepickleball/videos")</f>
        <v>https://www.youtube.com/@primetimepickleball/videos</v>
      </c>
      <c r="B1592" t="inlineStr">
        <is>
          <t>270 videos, pickleball training</t>
        </is>
      </c>
      <c r="C1592" t="inlineStr">
        <is>
          <t>pickleball</t>
        </is>
      </c>
      <c r="D1592"/>
      <c r="E1592"/>
      <c r="F1592"/>
      <c r="G1592"/>
      <c r="H1592"/>
    </row>
    <row r="1593" ht="25.5" customHeight="1">
      <c r="A1593" s="2" t="str">
        <f>=HYPERLINK("https://www.youtube.com/@pickleballerzmedia/videos", "https://www.youtube.com/@pickleballerzmedia/videos")</f>
        <v>https://www.youtube.com/@pickleballerzmedia/videos</v>
      </c>
      <c r="B1593" t="inlineStr">
        <is>
          <t>290 videos, pickleball highlights</t>
        </is>
      </c>
      <c r="C1593" t="inlineStr">
        <is>
          <t>pickleball</t>
        </is>
      </c>
      <c r="D1593"/>
      <c r="E1593"/>
      <c r="F1593"/>
      <c r="G1593"/>
      <c r="H1593"/>
    </row>
    <row r="1594" ht="25.5" customHeight="1">
      <c r="A1594" s="2" t="str">
        <f>=HYPERLINK("https://www.youtube.com/@PPAtour/videos", "https://www.youtube.com/@PPAtour/videos")</f>
        <v>https://www.youtube.com/@PPAtour/videos</v>
      </c>
      <c r="B1594" t="inlineStr">
        <is>
          <t>2.1k videos, pickleball highlights, pickleball matches</t>
        </is>
      </c>
      <c r="C1594" t="inlineStr">
        <is>
          <t>pickleball</t>
        </is>
      </c>
      <c r="D1594"/>
      <c r="E1594"/>
      <c r="F1594"/>
      <c r="G1594"/>
      <c r="H1594"/>
    </row>
    <row r="1595" ht="25.5" customHeight="1">
      <c r="A1595" s="2" t="str">
        <f>=HYPERLINK("https://www.youtube.com/@cricketcomau", "https://www.youtube.com/@cricketcomau")</f>
        <v>https://www.youtube.com/@cricketcomau</v>
      </c>
      <c r="B1595" t="inlineStr">
        <is>
          <t>12k videos, professional cricket highlights</t>
        </is>
      </c>
      <c r="C1595" t="inlineStr">
        <is>
          <t>playing cricket</t>
        </is>
      </c>
      <c r="D1595"/>
      <c r="E1595"/>
      <c r="F1595"/>
      <c r="G1595"/>
      <c r="H1595"/>
    </row>
    <row r="1596" ht="25.5" customHeight="1">
      <c r="A1596" s="2" t="str">
        <f>=HYPERLINK("https://www.youtube.com/@calimove", "https://www.youtube.com/@calimove")</f>
        <v>https://www.youtube.com/@calimove</v>
      </c>
      <c r="B1596" t="inlineStr">
        <is>
          <t>342 videos, fitness, nutrition, health</t>
        </is>
      </c>
      <c r="C1596" t="inlineStr">
        <is>
          <t>push ups, calisthenics</t>
        </is>
      </c>
      <c r="D1596"/>
      <c r="E1596"/>
      <c r="F1596"/>
      <c r="G1596"/>
      <c r="H1596"/>
    </row>
    <row r="1597" ht="25.5" customHeight="1">
      <c r="A1597" s="2" t="str">
        <f>=HYPERLINK("https://www.youtube.com/@jordanyeohfitness", "https://www.youtube.com/@jordanyeohfitness")</f>
        <v>https://www.youtube.com/@jordanyeohfitness</v>
      </c>
      <c r="B1597" t="inlineStr">
        <is>
          <t>329 videos, fitness</t>
        </is>
      </c>
      <c r="C1597" t="inlineStr">
        <is>
          <t>push ups</t>
        </is>
      </c>
      <c r="D1597"/>
      <c r="E1597"/>
      <c r="F1597"/>
      <c r="G1597"/>
      <c r="H1597"/>
    </row>
    <row r="1598" ht="25.5" customHeight="1">
      <c r="A1598" s="2" t="str">
        <f>=HYPERLINK("https://www.youtube.com/@MassMassage", "https://www.youtube.com/@MassMassage")</f>
        <v>https://www.youtube.com/@MassMassage</v>
      </c>
      <c r="B1598" t="inlineStr">
        <is>
          <t>698 Videos / Massages</t>
        </is>
      </c>
      <c r="C1598" t="inlineStr">
        <is>
          <t>massage</t>
        </is>
      </c>
      <c r="D1598"/>
      <c r="E1598"/>
      <c r="F1598"/>
      <c r="G1598"/>
      <c r="H1598"/>
    </row>
    <row r="1599" ht="25.5" customHeight="1">
      <c r="A1599" s="2" t="str">
        <f>=HYPERLINK("https://www.youtube.com/@RebelMassage", "https://www.youtube.com/@RebelMassage")</f>
        <v>https://www.youtube.com/@RebelMassage</v>
      </c>
      <c r="B1599" t="inlineStr">
        <is>
          <t>103 Videos / Massages</t>
        </is>
      </c>
      <c r="C1599" t="inlineStr">
        <is>
          <t>massage</t>
        </is>
      </c>
      <c r="D1599"/>
      <c r="E1599"/>
      <c r="F1599"/>
      <c r="G1599"/>
      <c r="H1599"/>
    </row>
    <row r="1600" ht="25.5" customHeight="1">
      <c r="A1600" s="2" t="str">
        <f>=HYPERLINK("https://www.youtube.com/@MassageSloth", "https://www.youtube.com/@MassageSloth")</f>
        <v>https://www.youtube.com/@MassageSloth</v>
      </c>
      <c r="B1600" t="inlineStr">
        <is>
          <t>120 Videos / Massages</t>
        </is>
      </c>
      <c r="C1600" t="inlineStr">
        <is>
          <t>massage</t>
        </is>
      </c>
      <c r="D1600"/>
      <c r="E1600"/>
      <c r="F1600"/>
      <c r="G1600"/>
      <c r="H1600"/>
    </row>
    <row r="1601" ht="25.5" customHeight="1">
      <c r="A1601" s="2" t="str">
        <f>=HYPERLINK("https://www.youtube.com/@psychetruth", "https://www.youtube.com/@psychetruth")</f>
        <v>https://www.youtube.com/@psychetruth</v>
      </c>
      <c r="B1601" t="inlineStr">
        <is>
          <t>3700 Videos / Massages, Yoga, Rehab</t>
        </is>
      </c>
      <c r="C1601" t="inlineStr">
        <is>
          <t>massage</t>
        </is>
      </c>
      <c r="D1601"/>
      <c r="E1601"/>
      <c r="F1601"/>
      <c r="G1601"/>
      <c r="H1601"/>
    </row>
    <row r="1602" ht="25.5" customHeight="1">
      <c r="A1602" s="2" t="str">
        <f>=HYPERLINK("https://www.youtube.com/@semideasmr", "https://www.youtube.com/@semideasmr")</f>
        <v>https://www.youtube.com/@semideasmr</v>
      </c>
      <c r="B1602" t="inlineStr">
        <is>
          <t>195 Videos / Massages, Head focussed</t>
        </is>
      </c>
      <c r="C1602" t="inlineStr">
        <is>
          <t>massage</t>
        </is>
      </c>
      <c r="D1602"/>
      <c r="E1602"/>
      <c r="F1602"/>
      <c r="G1602"/>
      <c r="H1602"/>
    </row>
    <row r="1603" ht="25.5" customHeight="1">
      <c r="A1603" s="2" t="str">
        <f>=HYPERLINK("https://www.youtube.com/@RelaxCornerASMR", "https://www.youtube.com/@RelaxCornerASMR")</f>
        <v>https://www.youtube.com/@RelaxCornerASMR</v>
      </c>
      <c r="B1603" t="inlineStr">
        <is>
          <t>169 Videos / Massages, Head focussed</t>
        </is>
      </c>
      <c r="C1603" t="inlineStr">
        <is>
          <t>massage</t>
        </is>
      </c>
      <c r="D1603"/>
      <c r="E1603"/>
      <c r="F1603"/>
      <c r="G1603"/>
      <c r="H1603"/>
    </row>
    <row r="1604" ht="25.5" customHeight="1">
      <c r="A1604" s="2" t="str">
        <f>=HYPERLINK("https://www.youtube.com/@wackentv", "https://www.youtube.com/@wackentv")</f>
        <v>https://www.youtube.com/@wackentv</v>
      </c>
      <c r="B1604" t="inlineStr">
        <is>
          <t>2200 Videos / Rock Concert</t>
        </is>
      </c>
      <c r="C1604" t="inlineStr">
        <is>
          <t>rock concert</t>
        </is>
      </c>
      <c r="D1604"/>
      <c r="E1604"/>
      <c r="F1604"/>
      <c r="G1604"/>
      <c r="H1604"/>
    </row>
    <row r="1605" ht="25.5" customHeight="1">
      <c r="A1605" s="2" t="str">
        <f>=HYPERLINK("https://www.youtube.com/channel/UCB0JSO6d5ysH2Mmqz5I9rIw", "https://www.youtube.com/@acdc/videos")</f>
        <v>https://www.youtube.com/@acdc/videos</v>
      </c>
      <c r="B1605" t="inlineStr">
        <is>
          <t>179 Videos / Rock Concert, Music Videos</t>
        </is>
      </c>
      <c r="C1605" t="inlineStr">
        <is>
          <t>rock concert</t>
        </is>
      </c>
      <c r="D1605"/>
      <c r="E1605"/>
      <c r="F1605"/>
      <c r="G1605"/>
      <c r="H1605"/>
    </row>
    <row r="1606" ht="25.5" customHeight="1">
      <c r="A1606" s="2" t="str">
        <f>=HYPERLINK("https://www.youtube.com/@NEAZIXNH", "https://www.youtube.com/@NEAZIXNH")</f>
        <v>https://www.youtube.com/@NEAZIXNH</v>
      </c>
      <c r="B1606" t="inlineStr">
        <is>
          <t>138 Videos / Rock Concert</t>
        </is>
      </c>
      <c r="C1606" t="inlineStr">
        <is>
          <t>rock concert</t>
        </is>
      </c>
      <c r="D1606"/>
      <c r="E1606"/>
      <c r="F1606"/>
      <c r="G1606"/>
      <c r="H1606"/>
    </row>
    <row r="1607" ht="25.5" customHeight="1">
      <c r="A1607" s="2" t="str">
        <f>=HYPERLINK("https://www.youtube.com/channel/UCbulh9WdLtEXiooRcYK7SWw", "https://www.youtube.com/@metallica/videos")</f>
        <v>https://www.youtube.com/@metallica/videos</v>
      </c>
      <c r="B1607" t="inlineStr">
        <is>
          <t>2000 Videos / Rock Concert</t>
        </is>
      </c>
      <c r="C1607" t="inlineStr">
        <is>
          <t>rock concert</t>
        </is>
      </c>
      <c r="D1607"/>
      <c r="E1607"/>
      <c r="F1607"/>
      <c r="G1607"/>
      <c r="H1607"/>
    </row>
    <row r="1608" ht="25.5" customHeight="1">
      <c r="A1608" s="2" t="str">
        <f>=HYPERLINK("https://www.youtube.com/@juniorpetjua", "https://www.youtube.com/@juniorpetjua")</f>
        <v>https://www.youtube.com/@juniorpetjua</v>
      </c>
      <c r="B1608" t="inlineStr">
        <is>
          <t>77 Videos / Carnival</t>
        </is>
      </c>
      <c r="C1608" t="inlineStr">
        <is>
          <t>carnival</t>
        </is>
      </c>
      <c r="D1608"/>
      <c r="E1608"/>
      <c r="F1608"/>
      <c r="G1608"/>
      <c r="H1608"/>
    </row>
    <row r="1609" ht="25.5" customHeight="1">
      <c r="A1609" s="2" t="str">
        <f>=HYPERLINK("https://www.youtube.com/@kevinbruns", "https://www.youtube.com/@kevinbruns")</f>
        <v>https://www.youtube.com/@kevinbruns</v>
      </c>
      <c r="B1609" t="inlineStr">
        <is>
          <t>224 Videos / Carnival</t>
        </is>
      </c>
      <c r="C1609" t="inlineStr">
        <is>
          <t>carnival</t>
        </is>
      </c>
      <c r="D1609"/>
      <c r="E1609"/>
      <c r="F1609"/>
      <c r="G1609"/>
      <c r="H1609"/>
    </row>
    <row r="1610" ht="25.5" customHeight="1">
      <c r="A1610" s="2" t="str">
        <f>=HYPERLINK("https://www.youtube.com/@thebrazilshow", "https://www.youtube.com/@thebrazilshow")</f>
        <v>https://www.youtube.com/@thebrazilshow</v>
      </c>
      <c r="B1610" t="inlineStr">
        <is>
          <t>248 Videos / Carnival</t>
        </is>
      </c>
      <c r="C1610" t="inlineStr">
        <is>
          <t>carnival</t>
        </is>
      </c>
      <c r="D1610"/>
      <c r="E1610"/>
      <c r="F1610"/>
      <c r="G1610"/>
      <c r="H1610"/>
    </row>
    <row r="1611" ht="25.5" customHeight="1">
      <c r="A1611" s="2" t="str">
        <f>=HYPERLINK("https://www.youtube.com/@intentsfestival", "https://www.youtube.com/@intentsfestival")</f>
        <v>https://www.youtube.com/@intentsfestival</v>
      </c>
      <c r="B1611" t="inlineStr">
        <is>
          <t>467 Videos / Festival</t>
        </is>
      </c>
      <c r="C1611" t="inlineStr">
        <is>
          <t>festival</t>
        </is>
      </c>
      <c r="D1611"/>
      <c r="E1611"/>
      <c r="F1611"/>
      <c r="G1611"/>
      <c r="H1611"/>
    </row>
    <row r="1612" ht="25.5" customHeight="1">
      <c r="A1612" s="2" t="str">
        <f>=HYPERLINK("https://www.youtube.com/@qdance", "https://www.youtube.com/@qdance")</f>
        <v>https://www.youtube.com/@qdance</v>
      </c>
      <c r="B1612" t="inlineStr">
        <is>
          <t>1900 Videos / Festival</t>
        </is>
      </c>
      <c r="C1612" t="inlineStr">
        <is>
          <t>festival</t>
        </is>
      </c>
      <c r="D1612"/>
      <c r="E1612"/>
      <c r="F1612"/>
      <c r="G1612"/>
      <c r="H1612"/>
    </row>
    <row r="1613" ht="25.5" customHeight="1">
      <c r="A1613" s="2" t="str">
        <f>=HYPERLINK("https://www.youtube.com/@electricloveTV", "https://www.youtube.com/@electricloveTV")</f>
        <v>https://www.youtube.com/@electricloveTV</v>
      </c>
      <c r="B1613" t="inlineStr">
        <is>
          <t>323 Videos / Festival</t>
        </is>
      </c>
      <c r="C1613" t="inlineStr">
        <is>
          <t>festival</t>
        </is>
      </c>
      <c r="D1613"/>
      <c r="E1613"/>
      <c r="F1613"/>
      <c r="G1613"/>
      <c r="H1613"/>
    </row>
    <row r="1614" ht="25.5" customHeight="1">
      <c r="A1614" s="2" t="str">
        <f>=HYPERLINK("https://www.youtube.com/@tomorrowland", "https://www.youtube.com/@tomorrowland")</f>
        <v>https://www.youtube.com/@tomorrowland</v>
      </c>
      <c r="B1614" t="inlineStr">
        <is>
          <t>2100 Videos / Festival</t>
        </is>
      </c>
      <c r="C1614" t="inlineStr">
        <is>
          <t>festival</t>
        </is>
      </c>
      <c r="D1614"/>
      <c r="E1614"/>
      <c r="F1614"/>
      <c r="G1614"/>
      <c r="H1614"/>
    </row>
    <row r="1615" ht="25.5" customHeight="1">
      <c r="A1615" s="2" t="str">
        <f>=HYPERLINK("https://www.youtube.com/@UMFTV", "https://www.youtube.com/@UMFTV")</f>
        <v>https://www.youtube.com/@UMFTV</v>
      </c>
      <c r="B1615" t="inlineStr">
        <is>
          <t>469 Videos / Festival</t>
        </is>
      </c>
      <c r="C1615" t="inlineStr">
        <is>
          <t>festival</t>
        </is>
      </c>
      <c r="D1615"/>
      <c r="E1615"/>
      <c r="F1615"/>
      <c r="G1615"/>
      <c r="H1615"/>
    </row>
    <row r="1616" ht="25.5" customHeight="1">
      <c r="A1616" s="2" t="str">
        <f>=HYPERLINK("https://www.youtube.com/@Coachella", "https://www.youtube.com/@Coachella")</f>
        <v>https://www.youtube.com/@Coachella</v>
      </c>
      <c r="B1616" t="inlineStr">
        <is>
          <t>568 Videos / Festival</t>
        </is>
      </c>
      <c r="C1616" t="inlineStr">
        <is>
          <t>festival</t>
        </is>
      </c>
      <c r="D1616"/>
      <c r="E1616"/>
      <c r="F1616"/>
      <c r="G1616"/>
      <c r="H1616"/>
    </row>
    <row r="1617" ht="25.5" customHeight="1">
      <c r="A1617" s="2" t="str">
        <f>=HYPERLINK("https://www.youtube.com/@Cercle", "https://www.youtube.com/@Cercle")</f>
        <v>https://www.youtube.com/@Cercle</v>
      </c>
      <c r="B1617" t="inlineStr">
        <is>
          <t>179 Videos / Festival</t>
        </is>
      </c>
      <c r="C1617" t="inlineStr">
        <is>
          <t>festival</t>
        </is>
      </c>
      <c r="D1617"/>
      <c r="E1617"/>
      <c r="F1617"/>
      <c r="G1617"/>
      <c r="H1617"/>
    </row>
    <row r="1618" ht="25.5" customHeight="1">
      <c r="A1618" s="2" t="str">
        <f>=HYPERLINK("https://www.youtube.com/@lockpickinglawyer", "https://www.youtube.com/@lockpickinglawyer")</f>
        <v>https://www.youtube.com/@lockpickinglawyer</v>
      </c>
      <c r="B1618" t="inlineStr">
        <is>
          <t>1.5K videos / lockpicking</t>
        </is>
      </c>
      <c r="C1618" t="inlineStr">
        <is>
          <t>lockpicking</t>
        </is>
      </c>
      <c r="D1618"/>
      <c r="E1618"/>
      <c r="F1618"/>
      <c r="G1618"/>
      <c r="H1618"/>
    </row>
    <row r="1619" ht="25.5" customHeight="1">
      <c r="A1619" s="2" t="str">
        <f>=HYPERLINK("https://www.youtube.com/@SrosYummyCookingVlogs/videos", "https://www.youtube.com/@SrosYummyCookingVlogs/videos")</f>
        <v>https://www.youtube.com/@SrosYummyCookingVlogs/videos</v>
      </c>
      <c r="B1619" t="inlineStr">
        <is>
          <t>992 videos on harvesting, picking, cooking</t>
        </is>
      </c>
      <c r="C1619" t="inlineStr">
        <is>
          <t>picking fruit</t>
        </is>
      </c>
      <c r="D1619"/>
      <c r="E1619"/>
      <c r="F1619"/>
      <c r="G1619"/>
      <c r="H1619"/>
    </row>
    <row r="1620" ht="25.5" customHeight="1">
      <c r="A1620" s="2" t="str">
        <f>=HYPERLINK("https://www.youtube.com/@CornellBirdCams", "https://www.youtube.com/@CornellBirdCams")</f>
        <v>https://www.youtube.com/@CornellBirdCams</v>
      </c>
      <c r="B1620" t="inlineStr">
        <is>
          <t>4.8 k videos / bird cam</t>
        </is>
      </c>
      <c r="C1620" t="inlineStr">
        <is>
          <t>bird cams, feeding birds</t>
        </is>
      </c>
      <c r="D1620"/>
      <c r="E1620"/>
      <c r="F1620"/>
      <c r="G1620"/>
      <c r="H1620"/>
    </row>
    <row r="1621" ht="25.5" customHeight="1">
      <c r="A1621" s="2" t="str">
        <f>=HYPERLINK("https://www.youtube.com/@GrillTopExperience", "https://www.youtube.com/@GrillTopExperience")</f>
        <v>https://www.youtube.com/@GrillTopExperience</v>
      </c>
      <c r="B1621" t="inlineStr">
        <is>
          <t>238 videos / grilling</t>
        </is>
      </c>
      <c r="C1621" t="inlineStr">
        <is>
          <t>grilling</t>
        </is>
      </c>
      <c r="D1621"/>
      <c r="E1621"/>
      <c r="F1621"/>
      <c r="G1621"/>
      <c r="H1621"/>
    </row>
    <row r="1622" ht="25.5" customHeight="1">
      <c r="A1622" s="2" t="str">
        <f>=HYPERLINK("https://www.youtube.com/@jaialaileague/videos", "https://www.youtube.com/@jaialaileague/videos")</f>
        <v>https://www.youtube.com/@jaialaileague/videos</v>
      </c>
      <c r="B1622" t="inlineStr">
        <is>
          <t>1.7k videos of jai alai</t>
        </is>
      </c>
      <c r="C1622" t="inlineStr">
        <is>
          <t>jai alai</t>
        </is>
      </c>
      <c r="D1622"/>
      <c r="E1622"/>
      <c r="F1622"/>
      <c r="G1622"/>
      <c r="H1622"/>
    </row>
    <row r="1623" ht="25.5" customHeight="1">
      <c r="A1623" s="2" t="str">
        <f>=HYPERLINK("https://www.youtube.com/@thaifight-international/videos", "https://www.youtube.com/@thaifight-international/videos")</f>
        <v>https://www.youtube.com/@thaifight-international/videos</v>
      </c>
      <c r="B1623" t="inlineStr">
        <is>
          <t>450 videos</t>
        </is>
      </c>
      <c r="C1623" t="inlineStr">
        <is>
          <t>muay thai</t>
        </is>
      </c>
      <c r="D1623"/>
      <c r="E1623"/>
      <c r="F1623"/>
      <c r="G1623"/>
      <c r="H1623"/>
    </row>
    <row r="1624" ht="25.5" customHeight="1">
      <c r="A1624" s="2" t="str">
        <f>=HYPERLINK("https://www.youtube.com/@violinarchive", "https://www.youtube.com/@violinarchive")</f>
        <v>https://www.youtube.com/@violinarchive</v>
      </c>
      <c r="B1624" t="inlineStr">
        <is>
          <t>9 videos - violin performances</t>
        </is>
      </c>
      <c r="C1624" t="inlineStr">
        <is>
          <t>playing violin</t>
        </is>
      </c>
      <c r="D1624"/>
      <c r="E1624"/>
      <c r="F1624"/>
      <c r="G1624"/>
      <c r="H1624"/>
    </row>
    <row r="1625" ht="25.5" customHeight="1">
      <c r="A1625" s="2" t="str">
        <f>=HYPERLINK("https://www.youtube.com/@OnlyViolinVideos", "https://www.youtube.com/@OnlyViolinVideos")</f>
        <v>https://www.youtube.com/@OnlyViolinVideos</v>
      </c>
      <c r="B1625" t="inlineStr">
        <is>
          <t>56 videos - violin performances</t>
        </is>
      </c>
      <c r="C1625" t="inlineStr">
        <is>
          <t>playing violin</t>
        </is>
      </c>
      <c r="D1625"/>
      <c r="E1625"/>
      <c r="F1625"/>
      <c r="G1625"/>
      <c r="H1625"/>
    </row>
    <row r="1626" ht="25.5" customHeight="1">
      <c r="A1626" s="2" t="str">
        <f>=HYPERLINK("https://www.youtube.com/@AwesomeTech/videos", "https://www.youtube.com/@AwesomeTech/videos")</f>
        <v>https://www.youtube.com/@AwesomeTech/videos</v>
      </c>
      <c r="B1626" t="inlineStr">
        <is>
          <t>86 videos about technology, robots</t>
        </is>
      </c>
      <c r="C1626" t="inlineStr">
        <is>
          <t>robot dancing</t>
        </is>
      </c>
      <c r="D1626"/>
      <c r="E1626"/>
      <c r="F1626"/>
      <c r="G1626"/>
      <c r="H1626"/>
    </row>
    <row r="1627" ht="25.5" customHeight="1">
      <c r="A1627" s="2" t="str">
        <f>=HYPERLINK("https://www.youtube.com/@TitantheRobot/videos", "https://www.youtube.com/@TitantheRobot/videos")</f>
        <v>https://www.youtube.com/@TitantheRobot/videos</v>
      </c>
      <c r="B1627" t="inlineStr">
        <is>
          <t>56 videos "titan the robot"</t>
        </is>
      </c>
      <c r="C1627" t="inlineStr">
        <is>
          <t>robot dancing</t>
        </is>
      </c>
      <c r="D1627"/>
      <c r="E1627"/>
      <c r="F1627"/>
      <c r="G1627"/>
      <c r="H1627"/>
    </row>
    <row r="1628" ht="25.5" customHeight="1">
      <c r="A1628" s="2" t="str">
        <f>=HYPERLINK("https://www.youtube.com/@Fujimaru_sharpener", "https://www.youtube.com/@Fujimaru_sharpener")</f>
        <v>https://www.youtube.com/@Fujimaru_sharpener</v>
      </c>
      <c r="B1628" t="inlineStr">
        <is>
          <t>56 videos / knives sharpening</t>
        </is>
      </c>
      <c r="C1628" t="inlineStr">
        <is>
          <t>knife sharpening</t>
        </is>
      </c>
      <c r="D1628"/>
      <c r="E1628"/>
      <c r="F1628"/>
      <c r="G1628"/>
      <c r="H1628"/>
    </row>
    <row r="1629" ht="25.5" customHeight="1">
      <c r="A1629" s="2" t="str">
        <f>=HYPERLINK("https://www.youtube.com/@ITFBeachTennisOfficial/videos", "https://www.youtube.com/@ITFBeachTennisOfficial/videos")</f>
        <v>https://www.youtube.com/@ITFBeachTennisOfficial/videos</v>
      </c>
      <c r="B1629" t="inlineStr">
        <is>
          <t>94 videos of beach tennis</t>
        </is>
      </c>
      <c r="C1629" t="inlineStr">
        <is>
          <t>beach tennis</t>
        </is>
      </c>
      <c r="D1629"/>
      <c r="E1629"/>
      <c r="F1629"/>
      <c r="G1629"/>
      <c r="H1629"/>
    </row>
    <row r="1630" ht="25.5" customHeight="1">
      <c r="A1630" s="2" t="str">
        <f>=HYPERLINK("https://www.youtube.com/@blacksmifh", "https://www.youtube.com/@blacksmifh")</f>
        <v>https://www.youtube.com/@blacksmifh</v>
      </c>
      <c r="B1630" t="inlineStr">
        <is>
          <t>1.9 videos / knives showcase</t>
        </is>
      </c>
      <c r="C1630" t="inlineStr">
        <is>
          <t>knife sharpening</t>
        </is>
      </c>
      <c r="D1630"/>
      <c r="E1630"/>
      <c r="F1630"/>
      <c r="G1630"/>
      <c r="H1630"/>
    </row>
    <row r="1631" ht="25.5" customHeight="1">
      <c r="A1631" s="2" t="str">
        <f>=HYPERLINK("https://www.youtube.com/@BeachTennisChannel/videos", "https://www.youtube.com/@BeachTennisChannel/videos")</f>
        <v>https://www.youtube.com/@BeachTennisChannel/videos</v>
      </c>
      <c r="B1631" t="inlineStr">
        <is>
          <t>68 videos of beach tennis</t>
        </is>
      </c>
      <c r="C1631" t="inlineStr">
        <is>
          <t>beach tennis</t>
        </is>
      </c>
      <c r="D1631"/>
      <c r="E1631" t="inlineStr">
        <is>
          <t>n</t>
        </is>
      </c>
      <c r="F1631" t="inlineStr">
        <is>
          <t>n</t>
        </is>
      </c>
      <c r="G1631" t="inlineStr">
        <is>
          <t>n</t>
        </is>
      </c>
      <c r="H1631" t="inlineStr">
        <is>
          <t>n</t>
        </is>
      </c>
    </row>
    <row r="1632" ht="25.5" customHeight="1">
      <c r="A1632" s="2" t="str">
        <f>=HYPERLINK("https://www.youtube.com/@MarieKondoTV/videos", "https://www.youtube.com/@MarieKondoTV/videos")</f>
        <v>https://www.youtube.com/@MarieKondoTV/videos</v>
      </c>
      <c r="B1632" t="inlineStr">
        <is>
          <t>48 videos</t>
        </is>
      </c>
      <c r="C1632" t="inlineStr">
        <is>
          <t>folding clothes</t>
        </is>
      </c>
      <c r="D1632"/>
      <c r="E1632"/>
      <c r="F1632"/>
      <c r="G1632"/>
      <c r="H1632"/>
    </row>
    <row r="1633" ht="25.5" customHeight="1">
      <c r="A1633" s="2" t="str">
        <f>=HYPERLINK("https://www.youtube.com/@Uspta/videos", "https://www.youtube.com/@Uspta/videos")</f>
        <v>https://www.youtube.com/@Uspta/videos</v>
      </c>
      <c r="B1633" t="inlineStr">
        <is>
          <t>403 videos of tennis</t>
        </is>
      </c>
      <c r="C1633" t="inlineStr">
        <is>
          <t>beach tennis, padel tennis, pickleball, tennis</t>
        </is>
      </c>
      <c r="D1633"/>
      <c r="E1633"/>
      <c r="F1633"/>
      <c r="G1633"/>
      <c r="H1633"/>
    </row>
    <row r="1634" ht="25.5" customHeight="1">
      <c r="A1634" s="2" t="str">
        <f>=HYPERLINK("https://www.youtube.com/@uncappedproductions", "https://www.youtube.com/@uncappedproductions")</f>
        <v>https://www.youtube.com/@uncappedproductions</v>
      </c>
      <c r="B1634" t="inlineStr">
        <is>
          <t>85 4k video of pov paintball</t>
        </is>
      </c>
      <c r="C1634" t="inlineStr">
        <is>
          <t>paintball</t>
        </is>
      </c>
      <c r="D1634"/>
      <c r="E1634"/>
      <c r="F1634"/>
      <c r="G1634"/>
      <c r="H1634"/>
    </row>
    <row r="1635" ht="25.5" customHeight="1">
      <c r="A1635" s="2" t="str">
        <f>=HYPERLINK("https://www.youtube.com/@AirsoftAlfonse", "https://www.youtube.com/@AirsoftAlfonse")</f>
        <v>https://www.youtube.com/@AirsoftAlfonse</v>
      </c>
      <c r="B1635" t="inlineStr">
        <is>
          <t>183 airsoft videos</t>
        </is>
      </c>
      <c r="C1635" t="inlineStr">
        <is>
          <t>paintball, airsoft</t>
        </is>
      </c>
      <c r="D1635"/>
      <c r="E1635"/>
      <c r="F1635"/>
      <c r="G1635"/>
      <c r="H1635"/>
    </row>
    <row r="1636" ht="25.5" customHeight="1">
      <c r="A1636" s="2" t="str">
        <f>=HYPERLINK("https://www.youtube.com/@YataoMusic/videos", "https://www.youtube.com/@YataoMusic/videos")</f>
        <v>https://www.youtube.com/@YataoMusic/videos</v>
      </c>
      <c r="B1636" t="inlineStr">
        <is>
          <t>239 videos playing handpan and other instruments</t>
        </is>
      </c>
      <c r="C1636" t="inlineStr">
        <is>
          <t>handpan</t>
        </is>
      </c>
      <c r="D1636"/>
      <c r="E1636"/>
      <c r="F1636"/>
      <c r="G1636"/>
      <c r="H1636"/>
    </row>
    <row r="1637" ht="25.5" customHeight="1">
      <c r="A1637" s="2" t="str">
        <f>=HYPERLINK("https://www.youtube.com/@didgeproject/videos", "https://www.youtube.com/@didgeproject/videos")</f>
        <v>https://www.youtube.com/@didgeproject/videos</v>
      </c>
      <c r="B1637" t="inlineStr">
        <is>
          <t>208 videos of didgeridoo and other flute instruments</t>
        </is>
      </c>
      <c r="C1637" t="inlineStr">
        <is>
          <t>playing didgeridoo</t>
        </is>
      </c>
      <c r="D1637"/>
      <c r="E1637"/>
      <c r="F1637"/>
      <c r="G1637"/>
      <c r="H1637"/>
    </row>
    <row r="1638" ht="25.5" customHeight="1">
      <c r="A1638" s="2" t="str">
        <f>=HYPERLINK("https://www.youtube.com/@SkydivinginParadise", "https://www.youtube.com/@SkydivinginParadise")</f>
        <v>https://www.youtube.com/@SkydivinginParadise</v>
      </c>
      <c r="B1638" t="inlineStr">
        <is>
          <t>67 videos, skydiving</t>
        </is>
      </c>
      <c r="C1638" t="inlineStr">
        <is>
          <t>skydiving, parachuting</t>
        </is>
      </c>
      <c r="D1638"/>
      <c r="E1638"/>
      <c r="F1638"/>
      <c r="G1638"/>
      <c r="H1638"/>
    </row>
    <row r="1639" ht="25.5" customHeight="1">
      <c r="A1639" s="2" t="str">
        <f>=HYPERLINK("https://www.youtube.com/@SASkydiving", "https://www.youtube.com/@SASkydiving")</f>
        <v>https://www.youtube.com/@SASkydiving</v>
      </c>
      <c r="B1639" t="inlineStr">
        <is>
          <t>2k videos, pov skydiving</t>
        </is>
      </c>
      <c r="C1639" t="inlineStr">
        <is>
          <t>skydiving</t>
        </is>
      </c>
      <c r="D1639"/>
      <c r="E1639"/>
      <c r="F1639"/>
      <c r="G1639"/>
      <c r="H1639"/>
    </row>
    <row r="1640" ht="25.5" customHeight="1">
      <c r="A1640" s="2" t="str">
        <f>=HYPERLINK("https://www.youtube.com/@DutchTheHooligan/videos", "https://www.youtube.com/@DutchTheHooligan/videos")</f>
        <v>https://www.youtube.com/@DutchTheHooligan/videos</v>
      </c>
      <c r="B1640" t="inlineStr">
        <is>
          <t>161 airsoft videos</t>
        </is>
      </c>
      <c r="C1640" t="inlineStr">
        <is>
          <t>paintball</t>
        </is>
      </c>
      <c r="D1640"/>
      <c r="E1640"/>
      <c r="F1640"/>
      <c r="G1640"/>
      <c r="H1640"/>
    </row>
    <row r="1641" ht="25.5" customHeight="1">
      <c r="A1641" s="2" t="str">
        <f>=HYPERLINK("https://www.youtube.com/@pbnation/videos", "https://www.youtube.com/@pbnation/videos")</f>
        <v>https://www.youtube.com/@pbnation/videos</v>
      </c>
      <c r="B1641" t="inlineStr">
        <is>
          <t>974 paintball videos</t>
        </is>
      </c>
      <c r="C1641" t="inlineStr">
        <is>
          <t>smoking</t>
        </is>
      </c>
      <c r="D1641"/>
      <c r="E1641"/>
      <c r="F1641"/>
      <c r="G1641"/>
      <c r="H1641"/>
    </row>
    <row r="1642" ht="25.5" customHeight="1">
      <c r="A1642" s="2" t="str">
        <f>=HYPERLINK("https://www.youtube.com/@NightmarePB/videos", "https://www.youtube.com/@NightmarePB/videos")</f>
        <v>https://www.youtube.com/@NightmarePB/videos</v>
      </c>
      <c r="B1642" t="inlineStr">
        <is>
          <t>191 paintball videos</t>
        </is>
      </c>
      <c r="C1642" t="inlineStr">
        <is>
          <t>paintball</t>
        </is>
      </c>
      <c r="D1642"/>
      <c r="E1642"/>
      <c r="F1642"/>
      <c r="G1642"/>
      <c r="H1642"/>
    </row>
    <row r="1643" ht="25.5" customHeight="1">
      <c r="A1643" s="2" t="str">
        <f>=HYPERLINK("https://www.youtube.com/@MatthewMachuDidge/videos", "https://www.youtube.com/@MatthewMachuDidge/videos")</f>
        <v>https://www.youtube.com/@MatthewMachuDidge/videos</v>
      </c>
      <c r="B1643" t="inlineStr">
        <is>
          <t>43 videos playing didgeridoo</t>
        </is>
      </c>
      <c r="C1643" t="inlineStr">
        <is>
          <t>playing didgeridoo</t>
        </is>
      </c>
      <c r="D1643"/>
      <c r="E1643"/>
      <c r="F1643"/>
      <c r="G1643"/>
      <c r="H1643"/>
    </row>
    <row r="1644" ht="25.5" customHeight="1">
      <c r="A1644" s="2" t="str">
        <f>=HYPERLINK("https://www.youtube.com/@jacobfuckingjones", "https://www.youtube.com/@jacobfuckingjones")</f>
        <v>https://www.youtube.com/@jacobfuckingjones</v>
      </c>
      <c r="B1644" t="inlineStr">
        <is>
          <t>1.7k videos - smoking cigarettes + tobacco reviews</t>
        </is>
      </c>
      <c r="C1644"/>
      <c r="D1644"/>
      <c r="E1644"/>
      <c r="F1644"/>
      <c r="G1644"/>
      <c r="H1644"/>
    </row>
    <row r="1645" ht="25.5" customHeight="1">
      <c r="A1645" s="2" t="str">
        <f>=HYPERLINK("https://www.youtube.com/@PaintballToTheCore/videos", "https://www.youtube.com/@PaintballToTheCore/videos")</f>
        <v>https://www.youtube.com/@PaintballToTheCore/videos</v>
      </c>
      <c r="B1645" t="inlineStr">
        <is>
          <t>61 pov paintball videos</t>
        </is>
      </c>
      <c r="C1645" t="inlineStr">
        <is>
          <t>paintball</t>
        </is>
      </c>
      <c r="D1645"/>
      <c r="E1645"/>
      <c r="F1645"/>
      <c r="G1645"/>
      <c r="H1645"/>
    </row>
    <row r="1646" ht="25.5" customHeight="1">
      <c r="A1646" s="2" t="str">
        <f>=HYPERLINK("https://www.youtube.com/@SiloEntertainment/videos", "https://www.youtube.com/@SiloEntertainment/videos")</f>
        <v>https://www.youtube.com/@SiloEntertainment/videos</v>
      </c>
      <c r="B1646" t="inlineStr">
        <is>
          <t>371 airsoft videos</t>
        </is>
      </c>
      <c r="C1646" t="inlineStr">
        <is>
          <t>paintball, airsoft</t>
        </is>
      </c>
      <c r="D1646"/>
      <c r="E1646"/>
      <c r="F1646"/>
      <c r="G1646"/>
      <c r="H1646"/>
    </row>
    <row r="1647" ht="25.5" customHeight="1">
      <c r="A1647" s="2" t="str">
        <f>=HYPERLINK("https://www.youtube.com/@airsoftcamman", "https://www.youtube.com/@airsoftcamman")</f>
        <v>https://www.youtube.com/@airsoftcamman</v>
      </c>
      <c r="B1647" t="inlineStr">
        <is>
          <t>407 airsoft pov videos</t>
        </is>
      </c>
      <c r="C1647" t="inlineStr">
        <is>
          <t>paintball, airsoft</t>
        </is>
      </c>
      <c r="D1647"/>
      <c r="E1647"/>
      <c r="F1647"/>
      <c r="G1647"/>
      <c r="H1647"/>
    </row>
    <row r="1648" ht="25.5" customHeight="1">
      <c r="A1648" s="2" t="str">
        <f>=HYPERLINK("https://www.youtube.com/@unicycleskills9630/videos", "https://www.youtube.com/@unicycleskills9630/videos")</f>
        <v>https://www.youtube.com/@unicycleskills9630/videos</v>
      </c>
      <c r="B1648" t="inlineStr">
        <is>
          <t>15 videos of unicycle tutorials</t>
        </is>
      </c>
      <c r="C1648" t="inlineStr">
        <is>
          <t>riding unicycle</t>
        </is>
      </c>
      <c r="D1648"/>
      <c r="E1648"/>
      <c r="F1648"/>
      <c r="G1648"/>
      <c r="H1648"/>
    </row>
    <row r="1649" ht="25.5" customHeight="1">
      <c r="A1649" s="2" t="str">
        <f>=HYPERLINK("https://www.youtube.com/@jacksebbenunicyclist/videos", "https://www.youtube.com/@jacksebbenunicyclist/videos")</f>
        <v>https://www.youtube.com/@jacksebbenunicyclist/videos</v>
      </c>
      <c r="B1649" t="inlineStr">
        <is>
          <t>87 Videos of unicycling</t>
        </is>
      </c>
      <c r="C1649" t="inlineStr">
        <is>
          <t>riding unicycle</t>
        </is>
      </c>
      <c r="D1649"/>
      <c r="E1649"/>
      <c r="F1649"/>
      <c r="G1649"/>
      <c r="H1649"/>
    </row>
    <row r="1650" ht="25.5" customHeight="1">
      <c r="A1650" s="2" t="str">
        <f>=HYPERLINK("https://www.youtube.com/@DopeasYola", "https://www.youtube.com/@DopeasYola")</f>
        <v>https://www.youtube.com/@DopeasYola</v>
      </c>
      <c r="B1650" t="inlineStr">
        <is>
          <t>435 videos - smoking, cigarettes marijuana vape</t>
        </is>
      </c>
      <c r="C1650" t="inlineStr">
        <is>
          <t>smoking</t>
        </is>
      </c>
      <c r="D1650"/>
      <c r="E1650"/>
      <c r="F1650"/>
      <c r="G1650"/>
      <c r="H1650"/>
    </row>
    <row r="1651" ht="25.5" customHeight="1">
      <c r="A1651" s="2" t="str">
        <f>=HYPERLINK("https://www.youtube.com/@unicycledotcomuk/videos", "https://www.youtube.com/@unicycledotcomuk/videos")</f>
        <v>https://www.youtube.com/@unicycledotcomuk/videos</v>
      </c>
      <c r="B1651" t="inlineStr">
        <is>
          <t>149 videos of unicycling</t>
        </is>
      </c>
      <c r="C1651" t="inlineStr">
        <is>
          <t>riding unicycle</t>
        </is>
      </c>
      <c r="D1651"/>
      <c r="E1651"/>
      <c r="F1651"/>
      <c r="G1651"/>
      <c r="H1651"/>
    </row>
    <row r="1652" ht="25.5" customHeight="1">
      <c r="A1652" s="2" t="str">
        <f>=HYPERLINK("https://www.youtube.com/@YuraraSarara", "https://www.youtube.com/@YuraraSarara")</f>
        <v>https://www.youtube.com/@YuraraSarara</v>
      </c>
      <c r="B1652" t="inlineStr">
        <is>
          <t xml:space="preserve">321 videos </t>
        </is>
      </c>
      <c r="C1652" t="inlineStr">
        <is>
          <t>gardens</t>
        </is>
      </c>
      <c r="D1652"/>
      <c r="E1652"/>
      <c r="F1652"/>
      <c r="G1652"/>
      <c r="H1652"/>
    </row>
    <row r="1653" ht="25.5" customHeight="1">
      <c r="A1653" s="2" t="str">
        <f>=HYPERLINK("https://www.youtube.com/@UnicycleSchool/videos", "https://www.youtube.com/@UnicycleSchool/videos")</f>
        <v>https://www.youtube.com/@UnicycleSchool/videos</v>
      </c>
      <c r="B1653" t="inlineStr">
        <is>
          <t>44 videos of unicycling</t>
        </is>
      </c>
      <c r="C1653" t="inlineStr">
        <is>
          <t>riding unicycle</t>
        </is>
      </c>
      <c r="D1653"/>
      <c r="E1653"/>
      <c r="F1653"/>
      <c r="G1653"/>
      <c r="H1653"/>
    </row>
    <row r="1654" ht="25.5" customHeight="1">
      <c r="A1654" s="2" t="str">
        <f>=HYPERLINK("https://www.youtube.com/@LoriensToyBox/videos", "https://www.youtube.com/@LoriensToyBox/videos")</f>
        <v>https://www.youtube.com/@LoriensToyBox/videos</v>
      </c>
      <c r="B1654" t="inlineStr">
        <is>
          <t>1.5k pov videos opening boxes and toys</t>
        </is>
      </c>
      <c r="C1654" t="inlineStr">
        <is>
          <t>opening a box</t>
        </is>
      </c>
      <c r="D1654"/>
      <c r="E1654"/>
      <c r="F1654"/>
      <c r="G1654"/>
      <c r="H1654"/>
    </row>
    <row r="1655" ht="25.5" customHeight="1">
      <c r="A1655" s="2" t="str">
        <f>=HYPERLINK("https://www.youtube.com/@TEOGarden", "https://www.youtube.com/@TEOGarden")</f>
        <v>https://www.youtube.com/@TEOGarden</v>
      </c>
      <c r="B1655" t="inlineStr">
        <is>
          <t>302 videos</t>
        </is>
      </c>
      <c r="C1655" t="inlineStr">
        <is>
          <t>potting plants</t>
        </is>
      </c>
      <c r="D1655"/>
      <c r="E1655"/>
      <c r="F1655"/>
      <c r="G1655"/>
      <c r="H1655"/>
    </row>
    <row r="1656" ht="25.5" customHeight="1">
      <c r="A1656" s="2" t="str">
        <f>=HYPERLINK("https://www.youtube.com/@unboxtherapy/videos", "https://www.youtube.com/@unboxtherapy/videos")</f>
        <v>https://www.youtube.com/@unboxtherapy/videos</v>
      </c>
      <c r="B1656" t="inlineStr">
        <is>
          <t xml:space="preserve">2.2k unboxing videos </t>
        </is>
      </c>
      <c r="C1656" t="inlineStr">
        <is>
          <t>opening a box, unboxing</t>
        </is>
      </c>
      <c r="D1656"/>
      <c r="E1656"/>
      <c r="F1656"/>
      <c r="G1656"/>
      <c r="H1656"/>
    </row>
    <row r="1657" ht="25.5" customHeight="1">
      <c r="A1657" s="2" t="str">
        <f>=HYPERLINK("https://www.youtube.com/@maiphammy/videos", "https://www.youtube.com/@maiphammy/videos")</f>
        <v>https://www.youtube.com/@maiphammy/videos</v>
      </c>
      <c r="B1657" t="inlineStr">
        <is>
          <t>716 unboxing and selfie blogging</t>
        </is>
      </c>
      <c r="C1657" t="inlineStr">
        <is>
          <t>opening a box</t>
        </is>
      </c>
      <c r="D1657"/>
      <c r="E1657"/>
      <c r="F1657"/>
      <c r="G1657"/>
      <c r="H1657"/>
    </row>
    <row r="1658" ht="25.5" customHeight="1">
      <c r="A1658" s="2" t="str">
        <f>=HYPERLINK("https://www.youtube.com/@rhia.official/videos", "https://www.youtube.com/@rhia.official/videos")</f>
        <v>https://www.youtube.com/@rhia.official/videos</v>
      </c>
      <c r="B1658" t="inlineStr">
        <is>
          <t>869 unboxing and toy videos</t>
        </is>
      </c>
      <c r="C1658" t="inlineStr">
        <is>
          <t>opening a box</t>
        </is>
      </c>
      <c r="D1658"/>
      <c r="E1658"/>
      <c r="F1658"/>
      <c r="G1658"/>
      <c r="H1658"/>
    </row>
    <row r="1659" ht="25.5" customHeight="1">
      <c r="A1659" s="2" t="str">
        <f>=HYPERLINK("https://www.youtube.com/@imSugarStar/videos", "https://www.youtube.com/@imSugarStar/videos")</f>
        <v>https://www.youtube.com/@imSugarStar/videos</v>
      </c>
      <c r="B1659" t="inlineStr">
        <is>
          <t>145 toy unboxing videos</t>
        </is>
      </c>
      <c r="C1659" t="inlineStr">
        <is>
          <t>opening a box</t>
        </is>
      </c>
      <c r="D1659"/>
      <c r="E1659"/>
      <c r="F1659"/>
      <c r="G1659"/>
      <c r="H1659"/>
    </row>
    <row r="1660" ht="25.5" customHeight="1">
      <c r="A1660" s="2" t="str">
        <f>=HYPERLINK("https://www.youtube.com/@DrDebox/videos", "https://www.youtube.com/@DrDebox/videos")</f>
        <v>https://www.youtube.com/@DrDebox/videos</v>
      </c>
      <c r="B1660" t="inlineStr">
        <is>
          <t>216 tech unboxing videos</t>
        </is>
      </c>
      <c r="C1660" t="inlineStr">
        <is>
          <t>opening a box, unboxing</t>
        </is>
      </c>
      <c r="D1660"/>
      <c r="E1660"/>
      <c r="F1660"/>
      <c r="G1660"/>
      <c r="H1660"/>
    </row>
    <row r="1661" ht="25.5" customHeight="1">
      <c r="A1661" s="2" t="str">
        <f>=HYPERLINK("https://www.youtube.com/@dimes.", "https://www.youtube.com/@dimes.")</f>
        <v>https://www.youtube.com/@dimes.</v>
      </c>
      <c r="B1661" t="inlineStr">
        <is>
          <t>167 videos - american football throwing tutorials</t>
        </is>
      </c>
      <c r="C1661" t="inlineStr">
        <is>
          <t>passing American football (not in game)</t>
        </is>
      </c>
      <c r="D1661"/>
      <c r="E1661"/>
      <c r="F1661"/>
      <c r="G1661"/>
      <c r="H1661"/>
    </row>
    <row r="1662" ht="25.5" customHeight="1">
      <c r="A1662" s="2" t="str">
        <f>=HYPERLINK("https://www.youtube.com/@DottiesToys/videos", "https://www.youtube.com/@DottiesToys/videos")</f>
        <v>https://www.youtube.com/@DottiesToys/videos</v>
      </c>
      <c r="B1662" t="inlineStr">
        <is>
          <t>304 videos</t>
        </is>
      </c>
      <c r="C1662" t="inlineStr">
        <is>
          <t>unboxing</t>
        </is>
      </c>
      <c r="D1662"/>
      <c r="E1662" t="inlineStr">
        <is>
          <t>n</t>
        </is>
      </c>
      <c r="F1662" t="inlineStr">
        <is>
          <t>n</t>
        </is>
      </c>
      <c r="G1662" t="inlineStr">
        <is>
          <t>n</t>
        </is>
      </c>
      <c r="H1662" t="inlineStr">
        <is>
          <t>n</t>
        </is>
      </c>
    </row>
    <row r="1663" ht="25.5" customHeight="1">
      <c r="A1663" s="2" t="str">
        <f>=HYPERLINK("https://www.youtube.com/@THEMADWATCHCOLLECTOR/videos", "https://www.youtube.com/@THEMADWATCHCOLLECTOR/videos")</f>
        <v>https://www.youtube.com/@THEMADWATCHCOLLECTOR/videos</v>
      </c>
      <c r="B1663" t="inlineStr">
        <is>
          <t>349 videos</t>
        </is>
      </c>
      <c r="C1663" t="inlineStr">
        <is>
          <t>unboxing</t>
        </is>
      </c>
      <c r="D1663"/>
      <c r="E1663" t="inlineStr">
        <is>
          <t>y</t>
        </is>
      </c>
      <c r="F1663" t="inlineStr">
        <is>
          <t>y</t>
        </is>
      </c>
      <c r="G1663" t="inlineStr">
        <is>
          <t>n</t>
        </is>
      </c>
      <c r="H1663" t="inlineStr">
        <is>
          <t>n</t>
        </is>
      </c>
    </row>
    <row r="1664" ht="25.5" customHeight="1">
      <c r="A1664" s="2" t="str">
        <f>=HYPERLINK("https://www.youtube.com/@TheRelaxingEnd/videos", "https://www.youtube.com/@TheRelaxingEnd/videos")</f>
        <v>https://www.youtube.com/@TheRelaxingEnd/videos</v>
      </c>
      <c r="B1664" t="inlineStr">
        <is>
          <t>4K videos</t>
        </is>
      </c>
      <c r="C1664" t="inlineStr">
        <is>
          <t>unboxing</t>
        </is>
      </c>
      <c r="D1664"/>
      <c r="E1664" t="inlineStr">
        <is>
          <t>y</t>
        </is>
      </c>
      <c r="F1664" t="inlineStr">
        <is>
          <t>y</t>
        </is>
      </c>
      <c r="G1664" t="inlineStr">
        <is>
          <t>y</t>
        </is>
      </c>
      <c r="H1664" t="inlineStr">
        <is>
          <t>n</t>
        </is>
      </c>
    </row>
    <row r="1665" ht="25.5" customHeight="1">
      <c r="A1665" s="2" t="str">
        <f>=HYPERLINK("https://www.youtube.com/watch?v=RZ346uzVX5Y", "https://www.youtube.com/@ShoeShinewithKat/videos")</f>
        <v>https://www.youtube.com/@ShoeShinewithKat/videos</v>
      </c>
      <c r="B1665" t="inlineStr">
        <is>
          <t>179 Videos, Shoe cleaning, Shoe shining, asmr, mexico city, diverse angles</t>
        </is>
      </c>
      <c r="C1665" t="inlineStr">
        <is>
          <t>Shoe shining, shoe cleaning</t>
        </is>
      </c>
      <c r="D1665"/>
      <c r="E1665"/>
      <c r="F1665"/>
      <c r="G1665"/>
      <c r="H1665"/>
    </row>
    <row r="1666" ht="25.5" customHeight="1">
      <c r="A1666" s="2" t="str">
        <f>=HYPERLINK("https://www.youtube.com/@AngeloShoeShine/videos", "https://www.youtube.com/@AngeloShoeShine/videos")</f>
        <v>https://www.youtube.com/@AngeloShoeShine/videos</v>
      </c>
      <c r="B1666" t="inlineStr">
        <is>
          <t>260 Video, top view shoe cleaning</t>
        </is>
      </c>
      <c r="C1666" t="inlineStr">
        <is>
          <t>Shoe shining, shoe cleaning, cleaning_shoes</t>
        </is>
      </c>
      <c r="D1666"/>
      <c r="E1666"/>
      <c r="F1666"/>
      <c r="G1666"/>
      <c r="H1666"/>
    </row>
    <row r="1667" ht="25.5" customHeight="1">
      <c r="A1667" s="2" t="str">
        <f>=HYPERLINK("https://www.youtube.com/@machinemanHernandez/videos", "https://www.youtube.com/@machinemanHernandez/videos")</f>
        <v>https://www.youtube.com/@machinemanHernandez/videos</v>
      </c>
      <c r="B1667" t="inlineStr">
        <is>
          <t>427 videos, side and top view, Mexico City, visible cleaner, face</t>
        </is>
      </c>
      <c r="C1667" t="inlineStr">
        <is>
          <t>Shoe shining, shoe cleaning</t>
        </is>
      </c>
      <c r="D1667"/>
      <c r="E1667"/>
      <c r="F1667"/>
      <c r="G1667"/>
      <c r="H1667"/>
    </row>
    <row r="1668" ht="25.5" customHeight="1">
      <c r="A1668" s="2" t="str">
        <f>=HYPERLINK("https://www.youtube.com/@lastbornfarm1787", "https://www.youtube.com/@lastbornfarm1787")</f>
        <v>https://www.youtube.com/@lastbornfarm1787</v>
      </c>
      <c r="B1668" t="inlineStr">
        <is>
          <t>58 videos</t>
        </is>
      </c>
      <c r="C1668" t="inlineStr">
        <is>
          <t>gardening, harvest</t>
        </is>
      </c>
      <c r="D1668"/>
      <c r="E1668"/>
      <c r="F1668"/>
      <c r="G1668"/>
      <c r="H1668"/>
    </row>
    <row r="1669" ht="25.5" customHeight="1">
      <c r="A1669" s="2" t="str">
        <f>=HYPERLINK("https://www.youtube.com/@Shoeshinegentlemanshoes/videos", "https://www.youtube.com/@Shoeshinegentlemanshoes/videos")</f>
        <v>https://www.youtube.com/@Shoeshinegentlemanshoes/videos</v>
      </c>
      <c r="B1669" t="inlineStr">
        <is>
          <t>52 videos, pov of cleaner, leather shoes and boots</t>
        </is>
      </c>
      <c r="C1669" t="inlineStr">
        <is>
          <t>Shoe shining, shoe cleaning</t>
        </is>
      </c>
      <c r="D1669"/>
      <c r="E1669"/>
      <c r="F1669"/>
      <c r="G1669"/>
      <c r="H1669"/>
    </row>
    <row r="1670" ht="25.5" customHeight="1">
      <c r="A1670" s="2" t="str">
        <f>=HYPERLINK("https://www.youtube.com/@ASMRshoeshineFaustoArizmendi/videos", "https://www.youtube.com/@ASMRshoeshineFaustoArizmendi/videos")</f>
        <v>https://www.youtube.com/@ASMRshoeshineFaustoArizmendi/videos</v>
      </c>
      <c r="B1670" t="inlineStr">
        <is>
          <t>1k video shoe clening</t>
        </is>
      </c>
      <c r="C1670" t="inlineStr">
        <is>
          <t>Shoe shining, shoe cleaning</t>
        </is>
      </c>
      <c r="D1670"/>
      <c r="E1670"/>
      <c r="F1670"/>
      <c r="G1670"/>
      <c r="H1670"/>
    </row>
    <row r="1671" ht="25.5" customHeight="1">
      <c r="A1671" s="2" t="str">
        <f>=HYPERLINK("https://www.youtube.com/@Dratewka_ASMR/videos", "https://www.youtube.com/@Dratewka_ASMR/videos")</f>
        <v>https://www.youtube.com/@Dratewka_ASMR/videos</v>
      </c>
      <c r="B1671" t="inlineStr">
        <is>
          <t>192 videos Shoe in hand, side view</t>
        </is>
      </c>
      <c r="C1671" t="inlineStr">
        <is>
          <t>Shoe shining, shoe cleaning</t>
        </is>
      </c>
      <c r="D1671"/>
      <c r="E1671"/>
      <c r="F1671"/>
      <c r="G1671"/>
      <c r="H1671"/>
    </row>
    <row r="1672" ht="25.5" customHeight="1">
      <c r="A1672" s="2" t="str">
        <f>=HYPERLINK("https://www.youtube.com/@TheGlassToe/videos", "https://www.youtube.com/@TheGlassToe/videos")</f>
        <v>https://www.youtube.com/@TheGlassToe/videos</v>
      </c>
      <c r="B1672" t="inlineStr">
        <is>
          <t>48 videos, Cleaner POV, all sorts of shoes</t>
        </is>
      </c>
      <c r="C1672" t="inlineStr">
        <is>
          <t>Shoe shining, shoe cleaning</t>
        </is>
      </c>
      <c r="D1672"/>
      <c r="E1672"/>
      <c r="F1672"/>
      <c r="G1672"/>
      <c r="H1672"/>
    </row>
    <row r="1673" ht="25.5" customHeight="1">
      <c r="A1673" s="2" t="str">
        <f>=HYPERLINK("https://www.youtube.com/@ShoeshineASMRTherapy/videos", "https://www.youtube.com/@ShoeshineASMRTherapy/videos")</f>
        <v>https://www.youtube.com/@ShoeshineASMRTherapy/videos</v>
      </c>
      <c r="B1673" t="inlineStr">
        <is>
          <t>48 Videos, top and side views of cleaning diverse shoes</t>
        </is>
      </c>
      <c r="C1673" t="inlineStr">
        <is>
          <t>Shoe shining, shoe cleaning</t>
        </is>
      </c>
      <c r="D1673"/>
      <c r="E1673"/>
      <c r="F1673"/>
      <c r="G1673"/>
      <c r="H1673"/>
    </row>
    <row r="1674" ht="25.5" customHeight="1">
      <c r="A1674" s="2" t="str">
        <f>=HYPERLINK("https://www.youtube.com/@JaumeSolerMovies/videos", "https://www.youtube.com/@JaumeSolerMovies/videos")</f>
        <v>https://www.youtube.com/@JaumeSolerMovies/videos</v>
      </c>
      <c r="B1674" t="inlineStr">
        <is>
          <t>1.7k Videos</t>
        </is>
      </c>
      <c r="C1674" t="inlineStr">
        <is>
          <t>Motocross</t>
        </is>
      </c>
      <c r="D1674"/>
      <c r="E1674"/>
      <c r="F1674"/>
      <c r="G1674"/>
      <c r="H1674"/>
    </row>
    <row r="1675" ht="25.5" customHeight="1">
      <c r="A1675" s="2" t="str">
        <f>=HYPERLINK("https://www.youtube.com/@Strengthside/videos", "https://www.youtube.com/@Strengthside/videos")</f>
        <v>https://www.youtube.com/@Strengthside/videos</v>
      </c>
      <c r="B1675" t="inlineStr">
        <is>
          <t>646 human movement/workout videos</t>
        </is>
      </c>
      <c r="C1675" t="inlineStr">
        <is>
          <t>pullups</t>
        </is>
      </c>
      <c r="D1675"/>
      <c r="E1675"/>
      <c r="F1675"/>
      <c r="G1675"/>
      <c r="H1675"/>
    </row>
    <row r="1676" ht="25.5" customHeight="1">
      <c r="A1676" s="2" t="str">
        <f>=HYPERLINK("https://www.youtube.com/@SquatUniversity/videos", "https://www.youtube.com/@SquatUniversity/videos")</f>
        <v>https://www.youtube.com/@SquatUniversity/videos</v>
      </c>
      <c r="B1676" t="inlineStr">
        <is>
          <t>2k videos of working out</t>
        </is>
      </c>
      <c r="C1676" t="inlineStr">
        <is>
          <t>pullups, pull ups</t>
        </is>
      </c>
      <c r="D1676"/>
      <c r="E1676"/>
      <c r="F1676"/>
      <c r="G1676"/>
      <c r="H1676"/>
    </row>
    <row r="1677" ht="25.5" customHeight="1">
      <c r="A1677" s="2" t="str">
        <f>=HYPERLINK("https://www.youtube.com/@athleanx/videos", "https://www.youtube.com/@athleanx/videos")</f>
        <v>https://www.youtube.com/@athleanx/videos</v>
      </c>
      <c r="B1677" t="inlineStr">
        <is>
          <t>1.4k workout videos</t>
        </is>
      </c>
      <c r="C1677" t="inlineStr">
        <is>
          <t>pullups</t>
        </is>
      </c>
      <c r="D1677"/>
      <c r="E1677"/>
      <c r="F1677"/>
      <c r="G1677"/>
      <c r="H1677"/>
    </row>
    <row r="1678" ht="25.5" customHeight="1">
      <c r="A1678" s="2" t="str">
        <f>=HYPERLINK("https://www.youtube.com/@AmericanMotocross/videos", "https://www.youtube.com/@AmericanMotocross/videos")</f>
        <v>https://www.youtube.com/@AmericanMotocross/videos</v>
      </c>
      <c r="B1678" t="inlineStr">
        <is>
          <t>2.3k Videos</t>
        </is>
      </c>
      <c r="C1678" t="inlineStr">
        <is>
          <t>Motocross</t>
        </is>
      </c>
      <c r="D1678"/>
      <c r="E1678"/>
      <c r="F1678"/>
      <c r="G1678"/>
      <c r="H1678"/>
    </row>
    <row r="1679" ht="25.5" customHeight="1">
      <c r="A1679" s="2" t="str">
        <f>=HYPERLINK("https://www.youtube.com/@TKDNEWS/videos", "https://www.youtube.com/@TKDNEWS/videos")</f>
        <v>https://www.youtube.com/@TKDNEWS/videos</v>
      </c>
      <c r="B1679" t="inlineStr">
        <is>
          <t>150 videos</t>
        </is>
      </c>
      <c r="C1679" t="inlineStr">
        <is>
          <t>taekwondo</t>
        </is>
      </c>
      <c r="D1679"/>
      <c r="E1679"/>
      <c r="F1679"/>
      <c r="G1679"/>
      <c r="H1679"/>
    </row>
    <row r="1680" ht="25.5" customHeight="1">
      <c r="A1680" s="2" t="str">
        <f>=HYPERLINK("https://www.youtube.com/@Megsquats/videos", "https://www.youtube.com/@Megsquats/videos")</f>
        <v>https://www.youtube.com/@Megsquats/videos</v>
      </c>
      <c r="B1680" t="inlineStr">
        <is>
          <t>667 workout videos</t>
        </is>
      </c>
      <c r="C1680" t="inlineStr">
        <is>
          <t>pullups</t>
        </is>
      </c>
      <c r="D1680"/>
      <c r="E1680"/>
      <c r="F1680"/>
      <c r="G1680"/>
      <c r="H1680"/>
    </row>
    <row r="1681" ht="25.5" customHeight="1">
      <c r="A1681" s="2" t="str">
        <f>=HYPERLINK("https://www.youtube.com/@Tanner_Shuck1/videos", "https://www.youtube.com/@Tanner_Shuck1/videos")</f>
        <v>https://www.youtube.com/@Tanner_Shuck1/videos</v>
      </c>
      <c r="B1681" t="inlineStr">
        <is>
          <t>860 workoutvideos</t>
        </is>
      </c>
      <c r="C1681" t="inlineStr">
        <is>
          <t>pullups</t>
        </is>
      </c>
      <c r="D1681"/>
      <c r="E1681"/>
      <c r="F1681"/>
      <c r="G1681"/>
      <c r="H1681"/>
    </row>
    <row r="1682" ht="25.5" customHeight="1">
      <c r="A1682" s="2" t="str">
        <f>=HYPERLINK("https://www.youtube.com/@thatsgoodmoney/videos", "https://www.youtube.com/@thatsgoodmoney/videos")</f>
        <v>https://www.youtube.com/@thatsgoodmoney/videos</v>
      </c>
      <c r="B1682" t="inlineStr">
        <is>
          <t>1.4k outdoor workout videos</t>
        </is>
      </c>
      <c r="C1682" t="inlineStr">
        <is>
          <t>pullups</t>
        </is>
      </c>
      <c r="D1682"/>
      <c r="E1682"/>
      <c r="F1682"/>
      <c r="G1682"/>
      <c r="H1682"/>
    </row>
    <row r="1683" ht="25.5" customHeight="1">
      <c r="A1683" s="2" t="str">
        <f>=HYPERLINK("https://www.youtube.com/@InkwellMedia/videos", "https://www.youtube.com/@InkwellMedia/videos")</f>
        <v>https://www.youtube.com/@InkwellMedia/videos</v>
      </c>
      <c r="B1683" t="inlineStr">
        <is>
          <t>37 videos - writers education</t>
        </is>
      </c>
      <c r="C1683" t="inlineStr">
        <is>
          <t>Writing</t>
        </is>
      </c>
      <c r="D1683"/>
      <c r="E1683" t="inlineStr">
        <is>
          <t>y</t>
        </is>
      </c>
      <c r="F1683" t="inlineStr">
        <is>
          <t>y</t>
        </is>
      </c>
      <c r="G1683" t="inlineStr">
        <is>
          <t>y</t>
        </is>
      </c>
      <c r="H1683" t="inlineStr">
        <is>
          <t>y</t>
        </is>
      </c>
    </row>
    <row r="1684" ht="25.5" customHeight="1">
      <c r="A1684" s="2" t="str">
        <f>=HYPERLINK("https://www.youtube.com/@christy-anne-jones/videos", "https://www.youtube.com/@christy-anne-jones/videos")</f>
        <v>https://www.youtube.com/@christy-anne-jones/videos</v>
      </c>
      <c r="B1684" t="inlineStr">
        <is>
          <t>257 videos - creative writing, blog</t>
        </is>
      </c>
      <c r="C1684" t="inlineStr">
        <is>
          <t>Writing</t>
        </is>
      </c>
      <c r="D1684"/>
      <c r="E1684" t="inlineStr">
        <is>
          <t>y</t>
        </is>
      </c>
      <c r="F1684" t="inlineStr">
        <is>
          <t>n</t>
        </is>
      </c>
      <c r="G1684" t="inlineStr">
        <is>
          <t>y</t>
        </is>
      </c>
      <c r="H1684" t="inlineStr">
        <is>
          <t>n</t>
        </is>
      </c>
    </row>
    <row r="1685" ht="25.5" customHeight="1">
      <c r="A1685" s="2" t="str">
        <f>=HYPERLINK("https://www.youtube.com/@engvidAdam", "https://www.youtube.com/@engvidAdam")</f>
        <v>https://www.youtube.com/@engvidAdam</v>
      </c>
      <c r="B1685" t="inlineStr">
        <is>
          <t>217 videos - english teaching</t>
        </is>
      </c>
      <c r="C1685" t="inlineStr">
        <is>
          <t>Writing</t>
        </is>
      </c>
      <c r="D1685"/>
      <c r="E1685" t="inlineStr">
        <is>
          <t>n</t>
        </is>
      </c>
      <c r="F1685" t="inlineStr">
        <is>
          <t>n</t>
        </is>
      </c>
      <c r="G1685" t="inlineStr">
        <is>
          <t>y</t>
        </is>
      </c>
      <c r="H1685" t="inlineStr">
        <is>
          <t>n</t>
        </is>
      </c>
    </row>
    <row r="1686" ht="25.5" customHeight="1">
      <c r="A1686" s="2" t="str">
        <f>=HYPERLINK("https://www.youtube.com/@_jared/videos", "https://www.youtube.com/@_jared/videos")</f>
        <v>https://www.youtube.com/@_jared/videos</v>
      </c>
      <c r="B1686" t="inlineStr">
        <is>
          <t>58 videos - book reviews</t>
        </is>
      </c>
      <c r="C1686" t="inlineStr">
        <is>
          <t>Writing</t>
        </is>
      </c>
      <c r="D1686"/>
      <c r="E1686" t="inlineStr">
        <is>
          <t>n</t>
        </is>
      </c>
      <c r="F1686" t="inlineStr">
        <is>
          <t>n</t>
        </is>
      </c>
      <c r="G1686" t="inlineStr">
        <is>
          <t>y</t>
        </is>
      </c>
      <c r="H1686" t="inlineStr">
        <is>
          <t>n</t>
        </is>
      </c>
    </row>
    <row r="1687" ht="25.5" customHeight="1">
      <c r="A1687" s="2" t="str">
        <f>=HYPERLINK("https://www.youtube.com/@CharmScribbles", "https://www.youtube.com/@KaelynGraceApple/videos")</f>
        <v>https://www.youtube.com/@KaelynGraceApple/videos</v>
      </c>
      <c r="B1687" t="inlineStr">
        <is>
          <t>466 videos - writting tips, vlog</t>
        </is>
      </c>
      <c r="C1687" t="inlineStr">
        <is>
          <t>Writing</t>
        </is>
      </c>
      <c r="D1687"/>
      <c r="E1687" t="inlineStr">
        <is>
          <t>y</t>
        </is>
      </c>
      <c r="F1687" t="inlineStr">
        <is>
          <t>y</t>
        </is>
      </c>
      <c r="G1687" t="inlineStr">
        <is>
          <t>y</t>
        </is>
      </c>
      <c r="H1687" t="inlineStr">
        <is>
          <t>n</t>
        </is>
      </c>
    </row>
    <row r="1688" ht="25.5" customHeight="1">
      <c r="A1688" s="2" t="str">
        <f>=HYPERLINK("https://www.youtube.com/@XylophoneGirl101", "https://www.youtube.com/@XylophoneGirl101")</f>
        <v>https://www.youtube.com/@XylophoneGirl101</v>
      </c>
      <c r="B1688" t="inlineStr">
        <is>
          <t>41 videos / playing xylophone</t>
        </is>
      </c>
      <c r="C1688" t="inlineStr">
        <is>
          <t>playing xylophone</t>
        </is>
      </c>
      <c r="D1688"/>
      <c r="E1688"/>
      <c r="F1688"/>
      <c r="G1688"/>
      <c r="H1688"/>
    </row>
    <row r="1689" ht="25.5" customHeight="1">
      <c r="A1689" s="2" t="str">
        <f>=HYPERLINK("https://www.youtube.com/@YuniMarimba", "https://www.youtube.com/@YuniMarimba")</f>
        <v>https://www.youtube.com/@YuniMarimba</v>
      </c>
      <c r="B1689" t="inlineStr">
        <is>
          <t>158 videos / playing xylophone</t>
        </is>
      </c>
      <c r="C1689" t="inlineStr">
        <is>
          <t>playing xylophone</t>
        </is>
      </c>
      <c r="D1689"/>
      <c r="E1689"/>
      <c r="F1689"/>
      <c r="G1689"/>
      <c r="H1689"/>
    </row>
    <row r="1690" ht="25.5" customHeight="1">
      <c r="A1690" s="2" t="str">
        <f>=HYPERLINK("https://www.youtube.com/@HybridCalisthenics/videos", "https://www.youtube.com/@HybridCalisthenics/videos")</f>
        <v>https://www.youtube.com/@HybridCalisthenics/videos</v>
      </c>
      <c r="B1690" t="inlineStr">
        <is>
          <t>374 workout videos</t>
        </is>
      </c>
      <c r="C1690" t="inlineStr">
        <is>
          <t>pullups</t>
        </is>
      </c>
      <c r="D1690"/>
      <c r="E1690"/>
      <c r="F1690"/>
      <c r="G1690"/>
      <c r="H1690"/>
    </row>
    <row r="1691" ht="25.5" customHeight="1">
      <c r="A1691" s="2" t="str">
        <f>=HYPERLINK("https://www.youtube.com/@CHRISHERIA/videos", "https://www.youtube.com/@CHRISHERIA/videos")</f>
        <v>https://www.youtube.com/@CHRISHERIA/videos</v>
      </c>
      <c r="B1691" t="inlineStr">
        <is>
          <t>307 workout videos</t>
        </is>
      </c>
      <c r="C1691" t="inlineStr">
        <is>
          <t>pullups</t>
        </is>
      </c>
      <c r="D1691"/>
      <c r="E1691"/>
      <c r="F1691"/>
      <c r="G1691"/>
      <c r="H1691"/>
    </row>
    <row r="1692" ht="25.5" customHeight="1">
      <c r="A1692" s="2" t="str">
        <f>=HYPERLINK("https://www.youtube.com/@MotorsportsonNBC/videos", "https://www.youtube.com/@MotorsportsonNBC/videos")</f>
        <v>https://www.youtube.com/@MotorsportsonNBC/videos</v>
      </c>
      <c r="B1692" t="inlineStr">
        <is>
          <t>https://www.youtube.com/@MotorsportsonNBC/videos</t>
        </is>
      </c>
      <c r="C1692" t="inlineStr">
        <is>
          <t>Motorsports (various)</t>
        </is>
      </c>
      <c r="D1692"/>
      <c r="E1692"/>
      <c r="F1692"/>
      <c r="G1692"/>
      <c r="H1692"/>
    </row>
    <row r="1693" ht="25.5" customHeight="1">
      <c r="A1693" s="2" t="str">
        <f>=HYPERLINK("https://www.youtube.com/@gillette/videos", "https://www.youtube.com/@gillette/videos")</f>
        <v>https://www.youtube.com/@gillette/videos</v>
      </c>
      <c r="B1693" t="inlineStr">
        <is>
          <t>113 videos, grooming content</t>
        </is>
      </c>
      <c r="C1693" t="inlineStr">
        <is>
          <t>shaving legs</t>
        </is>
      </c>
      <c r="D1693"/>
      <c r="E1693"/>
      <c r="F1693"/>
      <c r="G1693"/>
      <c r="H1693"/>
    </row>
    <row r="1694" ht="25.5" customHeight="1">
      <c r="A1694" s="2" t="str">
        <f>=HYPERLINK("https://www.youtube.com/@AmethystVazquez1/videos", "https://www.youtube.com/@AmethystVazquez1/videos")</f>
        <v>https://www.youtube.com/@AmethystVazquez1/videos</v>
      </c>
      <c r="B1694" t="inlineStr">
        <is>
          <t>181 Videos</t>
        </is>
      </c>
      <c r="C1694" t="inlineStr">
        <is>
          <t>Spraypainting</t>
        </is>
      </c>
      <c r="D1694"/>
      <c r="E1694"/>
      <c r="F1694"/>
      <c r="G1694"/>
      <c r="H1694"/>
    </row>
    <row r="1695" ht="25.5" customHeight="1">
      <c r="A1695" s="2" t="str">
        <f>=HYPERLINK("https://www.youtube.com/@SkechArt/videos", "https://www.youtube.com/@SkechArt/videos")</f>
        <v>https://www.youtube.com/@SkechArt/videos</v>
      </c>
      <c r="B1695" t="inlineStr">
        <is>
          <t>505 Videos</t>
        </is>
      </c>
      <c r="C1695" t="inlineStr">
        <is>
          <t>Spraypainting</t>
        </is>
      </c>
      <c r="D1695"/>
      <c r="E1695"/>
      <c r="F1695"/>
      <c r="G1695"/>
      <c r="H1695"/>
    </row>
    <row r="1696" ht="25.5" customHeight="1">
      <c r="A1696" s="2" t="str">
        <f>=HYPERLINK("https://www.youtube.com/@mattyconradgrooming", "https://www.youtube.com/@mattyconradgrooming")</f>
        <v>https://www.youtube.com/@mattyconradgrooming</v>
      </c>
      <c r="B1696" t="inlineStr">
        <is>
          <t>46 videos - beard trimming + styling</t>
        </is>
      </c>
      <c r="C1696" t="inlineStr">
        <is>
          <t>trimming or shaving beard</t>
        </is>
      </c>
      <c r="D1696"/>
      <c r="E1696"/>
      <c r="F1696"/>
      <c r="G1696"/>
      <c r="H1696"/>
    </row>
    <row r="1697" ht="25.5" customHeight="1">
      <c r="A1697" s="2" t="str">
        <f>=HYPERLINK("https://www.youtube.com/@DOST_PAGASA/videos", "https://www.youtube.com/@DOST_PAGASA/videos")</f>
        <v>https://www.youtube.com/@DOST_PAGASA/videos</v>
      </c>
      <c r="B1697" t="inlineStr">
        <is>
          <t>6.2k Videos</t>
        </is>
      </c>
      <c r="C1697" t="inlineStr">
        <is>
          <t>Presenting_Weather_Forecast</t>
        </is>
      </c>
      <c r="D1697"/>
      <c r="E1697"/>
      <c r="F1697"/>
      <c r="G1697"/>
      <c r="H1697"/>
    </row>
    <row r="1698" ht="25.5" customHeight="1">
      <c r="A1698" s="2" t="str">
        <f>=HYPERLINK("https://www.youtube.com/@SVFTV/videos", "https://www.youtube.com/@SVFTV/videos")</f>
        <v>https://www.youtube.com/@SVFTV/videos</v>
      </c>
      <c r="B1698" t="inlineStr">
        <is>
          <t>612 videos of (various) cinematic stock footage</t>
        </is>
      </c>
      <c r="C1698" t="inlineStr">
        <is>
          <t>cinematography</t>
        </is>
      </c>
      <c r="D1698"/>
      <c r="E1698"/>
      <c r="F1698"/>
      <c r="G1698"/>
      <c r="H1698"/>
    </row>
    <row r="1699" ht="25.5" customHeight="1">
      <c r="A1699" s="2" t="str">
        <f>=HYPERLINK("https://www.youtube.com/@GALLEN-vf7uy/videos", "https://www.youtube.com/@GALLEN-vf7uy/videos")</f>
        <v>https://www.youtube.com/@GALLEN-vf7uy/videos</v>
      </c>
      <c r="B1699"/>
      <c r="C1699" t="inlineStr">
        <is>
          <t>Trail_Riding</t>
        </is>
      </c>
      <c r="D1699"/>
      <c r="E1699"/>
      <c r="F1699"/>
      <c r="G1699"/>
      <c r="H1699"/>
    </row>
    <row r="1700" ht="25.5" customHeight="1">
      <c r="A1700" s="2" t="str">
        <f>=HYPERLINK("https://www.youtube.com/@bellacococrochet/videos", "https://www.youtube.com/@bellacococrochet/videos")</f>
        <v>https://www.youtube.com/@bellacococrochet/videos</v>
      </c>
      <c r="B1700" t="inlineStr">
        <is>
          <t>593 videos</t>
        </is>
      </c>
      <c r="C1700" t="inlineStr">
        <is>
          <t>crochet</t>
        </is>
      </c>
      <c r="D1700"/>
      <c r="E1700"/>
      <c r="F1700"/>
      <c r="G1700"/>
      <c r="H1700"/>
    </row>
    <row r="1701" ht="25.5" customHeight="1">
      <c r="A1701" s="2" t="str">
        <f>=HYPERLINK("https://www.youtube.com/@BjornRuther", "https://www.youtube.com/@BjornRuther")</f>
        <v>https://www.youtube.com/@BjornRuther</v>
      </c>
      <c r="B1701" t="inlineStr">
        <is>
          <t>155 videos</t>
        </is>
      </c>
      <c r="C1701" t="inlineStr">
        <is>
          <t>sword fighting lessons</t>
        </is>
      </c>
      <c r="D1701"/>
      <c r="E1701"/>
      <c r="F1701"/>
      <c r="G1701"/>
      <c r="H1701"/>
    </row>
    <row r="1702" ht="25.5" customHeight="1">
      <c r="A1702" s="2" t="str">
        <f>=HYPERLINK("https://www.youtube.com/@FedericoMalagutti", "https://www.youtube.com/@FedericoMalagutti")</f>
        <v>https://www.youtube.com/@FedericoMalagutti</v>
      </c>
      <c r="B1702" t="inlineStr">
        <is>
          <t>360 videos</t>
        </is>
      </c>
      <c r="C1702" t="inlineStr">
        <is>
          <t>sword fighting lessons</t>
        </is>
      </c>
      <c r="D1702"/>
      <c r="E1702"/>
      <c r="F1702"/>
      <c r="G1702"/>
      <c r="H1702"/>
    </row>
    <row r="1703" ht="25.5" customHeight="1">
      <c r="A1703" s="2" t="str">
        <f>=HYPERLINK("https://www.youtube.com/@SifuKuttel", "https://www.youtube.com/@SifuKuttel")</f>
        <v>https://www.youtube.com/@SifuKuttel</v>
      </c>
      <c r="B1703" t="inlineStr">
        <is>
          <t>480 videos</t>
        </is>
      </c>
      <c r="C1703" t="inlineStr">
        <is>
          <t>kung fu</t>
        </is>
      </c>
      <c r="D1703"/>
      <c r="E1703"/>
      <c r="F1703"/>
      <c r="G1703"/>
      <c r="H1703"/>
    </row>
    <row r="1704" ht="25.5" customHeight="1">
      <c r="A1704" s="2" t="str">
        <f>=HYPERLINK("https://www.youtube.com/@amyturkharp/videos", "https://www.youtube.com/@amyturkharp/videos")</f>
        <v>https://www.youtube.com/@amyturkharp/videos</v>
      </c>
      <c r="B1704" t="inlineStr">
        <is>
          <t>141 videos, harp sessions</t>
        </is>
      </c>
      <c r="C1704" t="inlineStr">
        <is>
          <t>playing harp</t>
        </is>
      </c>
      <c r="D1704"/>
      <c r="E1704"/>
      <c r="F1704"/>
      <c r="G1704"/>
      <c r="H1704"/>
    </row>
    <row r="1705" ht="25.5" customHeight="1">
      <c r="A1705" s="2" t="str">
        <f>=HYPERLINK("https://www.youtube.com/@NaomiSV/videos", "https://www.youtube.com/@NaomiSV/videos")</f>
        <v>https://www.youtube.com/@NaomiSV/videos</v>
      </c>
      <c r="B1705" t="inlineStr">
        <is>
          <t>63 videos, harp playing</t>
        </is>
      </c>
      <c r="C1705" t="inlineStr">
        <is>
          <t>playing harp</t>
        </is>
      </c>
      <c r="D1705"/>
      <c r="E1705"/>
      <c r="F1705"/>
      <c r="G1705"/>
      <c r="H1705"/>
    </row>
    <row r="1706" ht="25.5" customHeight="1">
      <c r="A1706" s="2" t="str">
        <f>=HYPERLINK("https://www.youtube.com/@LearningtheHarp/videos", "https://www.youtube.com/@LearningtheHarp/videos")</f>
        <v>https://www.youtube.com/@LearningtheHarp/videos</v>
      </c>
      <c r="B1706" t="inlineStr">
        <is>
          <t>444 videos, harp lessons</t>
        </is>
      </c>
      <c r="C1706" t="inlineStr">
        <is>
          <t>playing harp</t>
        </is>
      </c>
      <c r="D1706"/>
      <c r="E1706"/>
      <c r="F1706"/>
      <c r="G1706"/>
      <c r="H1706"/>
    </row>
    <row r="1707" ht="25.5" customHeight="1">
      <c r="A1707" s="2" t="str">
        <f>=HYPERLINK("https://www.youtube.com/@vitoiacopelli/videos", "https://www.youtube.com/@vitoiacopelli/videos")</f>
        <v>https://www.youtube.com/@vitoiacopelli/videos</v>
      </c>
      <c r="B1707" t="inlineStr">
        <is>
          <t>635 videos</t>
        </is>
      </c>
      <c r="C1707" t="inlineStr">
        <is>
          <t>making_pizza</t>
        </is>
      </c>
      <c r="D1707"/>
      <c r="E1707"/>
      <c r="F1707"/>
      <c r="G1707"/>
      <c r="H1707"/>
    </row>
    <row r="1708" ht="25.5" customHeight="1">
      <c r="A1708" s="2" t="str">
        <f>=HYPERLINK("https://www.youtube.com/@MasterSongKungFu", "https://www.youtube.com/@MasterSongKungFu")</f>
        <v>https://www.youtube.com/@MasterSongKungFu</v>
      </c>
      <c r="B1708" t="inlineStr">
        <is>
          <t>205 videos</t>
        </is>
      </c>
      <c r="C1708" t="inlineStr">
        <is>
          <t>kung fu</t>
        </is>
      </c>
      <c r="D1708"/>
      <c r="E1708"/>
      <c r="F1708"/>
      <c r="G1708"/>
      <c r="H1708"/>
    </row>
    <row r="1709" ht="25.5" customHeight="1">
      <c r="A1709" s="2" t="str">
        <f>=HYPERLINK("https://www.youtube.com/@columbuskryptonite", "https://www.youtube.com/@columbuskryptonite")</f>
        <v>https://www.youtube.com/@columbuskryptonite</v>
      </c>
      <c r="B1709" t="inlineStr">
        <is>
          <t>14 videos, amateur kickball highlights</t>
        </is>
      </c>
      <c r="C1709" t="inlineStr">
        <is>
          <t>playing kickball</t>
        </is>
      </c>
      <c r="D1709"/>
      <c r="E1709"/>
      <c r="F1709"/>
      <c r="G1709"/>
      <c r="H1709"/>
    </row>
    <row r="1710" ht="25.5" customHeight="1">
      <c r="A1710" s="2" t="str">
        <f>=HYPERLINK("https://www.youtube.com/@ROYALTYFREE4KVIDEOS880/videos", "https://www.youtube.com/@ROYALTYFREE4KVIDEOS880/videos")</f>
        <v>https://www.youtube.com/@ROYALTYFREE4KVIDEOS880/videos</v>
      </c>
      <c r="B1710" t="inlineStr">
        <is>
          <t>2.1k Videos, trail riding, horse riding</t>
        </is>
      </c>
      <c r="C1710" t="inlineStr">
        <is>
          <t>cinematography (various)</t>
        </is>
      </c>
      <c r="D1710"/>
      <c r="E1710"/>
      <c r="F1710"/>
      <c r="G1710"/>
      <c r="H1710"/>
    </row>
    <row r="1711" ht="25.5" customHeight="1">
      <c r="A1711" s="2" t="str">
        <f>=HYPERLINK("https://www.youtube.com/@GymnasticTips", "https://www.youtube.com/@GymnasticTips")</f>
        <v>https://www.youtube.com/@GymnasticTips</v>
      </c>
      <c r="B1711" t="inlineStr">
        <is>
          <t>282 videos - somersault / gymnastics tutorials</t>
        </is>
      </c>
      <c r="C1711" t="inlineStr">
        <is>
          <t>somersault, balance beam</t>
        </is>
      </c>
      <c r="D1711"/>
      <c r="E1711"/>
      <c r="F1711"/>
      <c r="G1711"/>
      <c r="H1711"/>
    </row>
    <row r="1712" ht="25.5" customHeight="1">
      <c r="A1712" s="2" t="str">
        <f>=HYPERLINK("https://www.youtube.com/@user-lm1qq1nd1z/videos", "https://www.youtube.com/@user-lm1qq1nd1z/videos")</f>
        <v>https://www.youtube.com/@user-lm1qq1nd1z/videos</v>
      </c>
      <c r="B1712" t="inlineStr">
        <is>
          <t>1500 videos - full kung fu movies</t>
        </is>
      </c>
      <c r="C1712" t="inlineStr">
        <is>
          <t>kung fu</t>
        </is>
      </c>
      <c r="D1712"/>
      <c r="E1712"/>
      <c r="F1712"/>
      <c r="G1712"/>
      <c r="H1712"/>
    </row>
    <row r="1713" ht="25.5" customHeight="1">
      <c r="A1713" s="2" t="str">
        <f>=HYPERLINK("https://www.youtube.com/@And5678LineDanceClass/videos", "https://www.youtube.com/@And5678LineDanceClass/videos")</f>
        <v>https://www.youtube.com/@And5678LineDanceClass/videos</v>
      </c>
      <c r="B1713" t="inlineStr">
        <is>
          <t>518 Videos</t>
        </is>
      </c>
      <c r="C1713" t="inlineStr">
        <is>
          <t>line dancing</t>
        </is>
      </c>
      <c r="D1713"/>
      <c r="E1713"/>
      <c r="F1713"/>
      <c r="G1713"/>
      <c r="H1713"/>
    </row>
    <row r="1714" ht="25.5" customHeight="1">
      <c r="A1714" s="2" t="str">
        <f>=HYPERLINK("https://www.youtube.com/@BritishGymnasticstv", "https://www.youtube.com/@BritishGymnasticstv")</f>
        <v>https://www.youtube.com/@BritishGymnasticstv</v>
      </c>
      <c r="B1714" t="inlineStr">
        <is>
          <t>4.8k videos - gymastics videos</t>
        </is>
      </c>
      <c r="C1714" t="inlineStr">
        <is>
          <t>parallel bars</t>
        </is>
      </c>
      <c r="D1714"/>
      <c r="E1714"/>
      <c r="F1714"/>
      <c r="G1714"/>
      <c r="H1714"/>
    </row>
    <row r="1715" ht="25.5" customHeight="1">
      <c r="A1715" s="2" t="str">
        <f>=HYPERLINK("https://www.youtube.com/@RedSummitRF", "https://www.youtube.com/@RedSummitRF")</f>
        <v>https://www.youtube.com/@RedSummitRF</v>
      </c>
      <c r="B1715" t="inlineStr">
        <is>
          <t>439 videos</t>
        </is>
      </c>
      <c r="C1715" t="inlineStr">
        <is>
          <t>amateur radio</t>
        </is>
      </c>
      <c r="D1715"/>
      <c r="E1715"/>
      <c r="F1715"/>
      <c r="G1715"/>
      <c r="H1715"/>
    </row>
    <row r="1716" ht="25.5" customHeight="1">
      <c r="A1716" s="2" t="str">
        <f>=HYPERLINK("https://www.youtube.com/@allvideofree/videos", "https://www.youtube.com/@allvideofree/videos")</f>
        <v>https://www.youtube.com/@allvideofree/videos</v>
      </c>
      <c r="B1716" t="inlineStr">
        <is>
          <t>98 videos - stock footage / scenes / various</t>
        </is>
      </c>
      <c r="C1716" t="inlineStr">
        <is>
          <t>cinematography (various)</t>
        </is>
      </c>
      <c r="D1716"/>
      <c r="E1716"/>
      <c r="F1716"/>
      <c r="G1716"/>
      <c r="H1716"/>
    </row>
    <row r="1717" ht="25.5" customHeight="1">
      <c r="A1717" s="2" t="str">
        <f>=HYPERLINK("https://www.youtube.com/@allgoodsumo6120", "https://www.youtube.com/@allgoodsumo6120")</f>
        <v>https://www.youtube.com/@allgoodsumo6120</v>
      </c>
      <c r="B1717" t="inlineStr">
        <is>
          <t>100 videos - sumo fighting</t>
        </is>
      </c>
      <c r="C1717" t="inlineStr">
        <is>
          <t>sumo</t>
        </is>
      </c>
      <c r="D1717"/>
      <c r="E1717"/>
      <c r="F1717"/>
      <c r="G1717"/>
      <c r="H1717"/>
    </row>
    <row r="1718" ht="25.5" customHeight="1">
      <c r="A1718" s="2" t="str">
        <f>=HYPERLINK("https://www.youtube.com/@full15sumo", "https://www.youtube.com/@full15sumo")</f>
        <v>https://www.youtube.com/@full15sumo</v>
      </c>
      <c r="B1718" t="inlineStr">
        <is>
          <t>15 videos - sumo fighting</t>
        </is>
      </c>
      <c r="C1718" t="inlineStr">
        <is>
          <t>sumo</t>
        </is>
      </c>
      <c r="D1718"/>
      <c r="E1718"/>
      <c r="F1718"/>
      <c r="G1718"/>
      <c r="H1718"/>
    </row>
    <row r="1719" ht="25.5" customHeight="1">
      <c r="A1719" s="2" t="str">
        <f>=HYPERLINK("https://www.youtube.com/@RoyaltyFreeVideos/videos", "https://www.youtube.com/@RoyaltyFreeVideos/videos")</f>
        <v>https://www.youtube.com/@RoyaltyFreeVideos/videos</v>
      </c>
      <c r="B1719" t="inlineStr">
        <is>
          <t>698 videos - stock footage / scenes / various</t>
        </is>
      </c>
      <c r="C1719" t="inlineStr">
        <is>
          <t>cinematography (various)</t>
        </is>
      </c>
      <c r="D1719"/>
      <c r="E1719"/>
      <c r="F1719"/>
      <c r="G1719"/>
      <c r="H1719"/>
    </row>
    <row r="1720" ht="25.5" customHeight="1">
      <c r="A1720" s="2" t="str">
        <f>=HYPERLINK("https://www.youtube.com/@sumoprimetime7506", "https://www.youtube.com/@sumoprimetime7506")</f>
        <v>https://www.youtube.com/@sumoprimetime7506</v>
      </c>
      <c r="B1720" t="inlineStr">
        <is>
          <t>141 videos - sumo fighting</t>
        </is>
      </c>
      <c r="C1720" t="inlineStr">
        <is>
          <t>sumo</t>
        </is>
      </c>
      <c r="D1720"/>
      <c r="E1720"/>
      <c r="F1720"/>
      <c r="G1720"/>
      <c r="H1720"/>
    </row>
    <row r="1721" ht="25.5" customHeight="1">
      <c r="A1721" s="2" t="str">
        <f>=HYPERLINK("https://www.youtube.com/@footagekontor9753/videos", "https://www.youtube.com/@footagekontor9753/videos")</f>
        <v>https://www.youtube.com/@footagekontor9753/videos</v>
      </c>
      <c r="B1721" t="inlineStr">
        <is>
          <t>74 videos - stock footage / scenes / various</t>
        </is>
      </c>
      <c r="C1721" t="inlineStr">
        <is>
          <t>cinematography (various)</t>
        </is>
      </c>
      <c r="D1721"/>
      <c r="E1721"/>
      <c r="F1721"/>
      <c r="G1721"/>
      <c r="H1721"/>
    </row>
    <row r="1722" ht="25.5" customHeight="1">
      <c r="A1722" s="2" t="str">
        <f>=HYPERLINK("https://www.youtube.com/@cinetrove/videos", "https://www.youtube.com/@cinetrove/videos")</f>
        <v>https://www.youtube.com/@cinetrove/videos</v>
      </c>
      <c r="B1722" t="inlineStr">
        <is>
          <t>469 videos - stock footage / scenes / various</t>
        </is>
      </c>
      <c r="C1722" t="inlineStr">
        <is>
          <t>cinematography (various)</t>
        </is>
      </c>
      <c r="D1722"/>
      <c r="E1722"/>
      <c r="F1722"/>
      <c r="G1722"/>
      <c r="H1722"/>
    </row>
    <row r="1723" ht="25.5" customHeight="1">
      <c r="A1723" s="2" t="str">
        <f>=HYPERLINK("https://www.youtube.com/nbcuacademy", "https://www.youtube.com/@NBCUAcademy/videos")</f>
        <v>https://www.youtube.com/@NBCUAcademy/videos</v>
      </c>
      <c r="B1723" t="inlineStr">
        <is>
          <t>325 videos - news anchoring/journalism</t>
        </is>
      </c>
      <c r="C1723" t="inlineStr">
        <is>
          <t>news anchoring</t>
        </is>
      </c>
      <c r="D1723"/>
      <c r="E1723"/>
      <c r="F1723"/>
      <c r="G1723"/>
      <c r="H1723"/>
    </row>
    <row r="1724" ht="25.5" customHeight="1">
      <c r="A1724" s="2" t="str">
        <f>=HYPERLINK("https://www.youtube.com/@BenjaminOrtega/featured", "https://www.youtube.com/@BenjaminOrtega/")</f>
        <v>https://www.youtube.com/@BenjaminOrtega/</v>
      </c>
      <c r="B1724" t="inlineStr">
        <is>
          <t>63 Videos</t>
        </is>
      </c>
      <c r="C1724" t="inlineStr">
        <is>
          <t>cinematography (various)</t>
        </is>
      </c>
      <c r="D1724"/>
      <c r="E1724"/>
      <c r="F1724"/>
      <c r="G1724"/>
      <c r="H1724"/>
    </row>
    <row r="1725" ht="25.5" customHeight="1">
      <c r="A1725" s="2" t="str">
        <f>=HYPERLINK("https://www.youtube.com/@jutah/videos", "https://www.youtube.com/@jutah/videos")</f>
        <v>https://www.youtube.com/@jutah/videos</v>
      </c>
      <c r="B1725" t="inlineStr">
        <is>
          <t>733 videos POV driving in various cities</t>
        </is>
      </c>
      <c r="C1725" t="inlineStr">
        <is>
          <t>driving / POV, skyscrapers</t>
        </is>
      </c>
      <c r="D1725"/>
      <c r="E1725"/>
      <c r="F1725"/>
      <c r="G1725"/>
      <c r="H1725"/>
    </row>
    <row r="1726" ht="25.5" customHeight="1">
      <c r="A1726" s="2" t="str">
        <f>=HYPERLINK("https://www.youtube.com/@IURETAe/videos", "https://www.youtube.com/@IURETAe/videos")</f>
        <v>https://www.youtube.com/@IURETAe/videos</v>
      </c>
      <c r="B1726" t="inlineStr">
        <is>
          <t>62 videos - cinematic walking POVs</t>
        </is>
      </c>
      <c r="C1726" t="inlineStr">
        <is>
          <t>walking / pov</t>
        </is>
      </c>
      <c r="D1726"/>
      <c r="E1726"/>
      <c r="F1726"/>
      <c r="G1726"/>
      <c r="H1726"/>
    </row>
    <row r="1727" ht="25.5" customHeight="1">
      <c r="A1727" s="2" t="str">
        <f>=HYPERLINK("https://www.youtube.com/@MorningLightMusic/videos", "https://www.youtube.com/@MorningLightMusic/videos")</f>
        <v>https://www.youtube.com/@MorningLightMusic/videos</v>
      </c>
      <c r="B1727" t="inlineStr">
        <is>
          <t>384 videos of various scenes / activities / footage</t>
        </is>
      </c>
      <c r="C1727" t="inlineStr">
        <is>
          <t>cinematography (various)</t>
        </is>
      </c>
      <c r="D1727"/>
      <c r="E1727"/>
      <c r="F1727"/>
      <c r="G1727"/>
      <c r="H1727"/>
    </row>
    <row r="1728" ht="25.5" customHeight="1">
      <c r="A1728" s="2" t="str">
        <f>=HYPERLINK("https://www.youtube.com/@AntonNordstrand/videos", "https://www.youtube.com/@AntonNordstrand/videos")</f>
        <v>https://www.youtube.com/@AntonNordstrand/videos</v>
      </c>
      <c r="B1728" t="inlineStr">
        <is>
          <t>42 videos  of various scenes / activities / footage</t>
        </is>
      </c>
      <c r="C1728" t="inlineStr">
        <is>
          <t>cinematography (various)</t>
        </is>
      </c>
      <c r="D1728"/>
      <c r="E1728"/>
      <c r="F1728"/>
      <c r="G1728"/>
      <c r="H1728"/>
    </row>
    <row r="1729" ht="25.5" customHeight="1">
      <c r="A1729" s="2" t="str">
        <f>=HYPERLINK("https://www.youtube.com/@DenisBarbas/videos", "https://www.youtube.com/@DenisBarbas/videos")</f>
        <v>https://www.youtube.com/@DenisBarbas/videos</v>
      </c>
      <c r="B1729" t="inlineStr">
        <is>
          <t>80 videos - cinematography and camera tests</t>
        </is>
      </c>
      <c r="C1729" t="inlineStr">
        <is>
          <t>cinematography (various)</t>
        </is>
      </c>
      <c r="D1729"/>
      <c r="E1729"/>
      <c r="F1729"/>
      <c r="G1729"/>
      <c r="H1729"/>
    </row>
    <row r="1730" ht="25.5" customHeight="1">
      <c r="A1730" s="2" t="str">
        <f>=HYPERLINK("https://www.youtube.com/@maxplanckquantum", "https://www.youtube.com/@maxplanckquantum")</f>
        <v>https://www.youtube.com/@maxplanckquantum</v>
      </c>
      <c r="B1730" t="inlineStr">
        <is>
          <t>39 videos</t>
        </is>
      </c>
      <c r="C1730" t="inlineStr">
        <is>
          <t>Optical devices</t>
        </is>
      </c>
      <c r="D1730"/>
      <c r="E1730"/>
      <c r="F1730"/>
      <c r="G1730"/>
      <c r="H1730"/>
    </row>
    <row r="1731" ht="25.5" customHeight="1">
      <c r="A1731" s="2" t="str">
        <f>=HYPERLINK("https://www.youtube.com/@Antonsomewhere/featured", "https://www.youtube.com/@Antonsomewhere/")</f>
        <v>https://www.youtube.com/@Antonsomewhere/</v>
      </c>
      <c r="B1731" t="inlineStr">
        <is>
          <t>36 Videos</t>
        </is>
      </c>
      <c r="C1731" t="inlineStr">
        <is>
          <t>cinematography (various)</t>
        </is>
      </c>
      <c r="D1731"/>
      <c r="E1731"/>
      <c r="F1731"/>
      <c r="G1731"/>
      <c r="H1731"/>
    </row>
    <row r="1732" ht="25.5" customHeight="1">
      <c r="A1732" s="2" t="str">
        <f>=HYPERLINK("https://www.youtube.com/@desmondyuen8", "https://www.youtube.com/@desmondyuen8")</f>
        <v>https://www.youtube.com/@desmondyuen8</v>
      </c>
      <c r="B1732" t="inlineStr">
        <is>
          <t>143 videos</t>
        </is>
      </c>
      <c r="C1732" t="inlineStr">
        <is>
          <t>Optical devices / manufacturing / packing</t>
        </is>
      </c>
      <c r="D1732"/>
      <c r="E1732"/>
      <c r="F1732"/>
      <c r="G1732"/>
      <c r="H1732"/>
    </row>
    <row r="1733" ht="25.5" customHeight="1">
      <c r="A1733" s="2" t="str">
        <f>=HYPERLINK("https://www.youtube.com/@casey", "https://www.youtube.com/@casey")</f>
        <v>https://www.youtube.com/@casey</v>
      </c>
      <c r="B1733" t="inlineStr">
        <is>
          <t>1111 videos</t>
        </is>
      </c>
      <c r="C1733" t="inlineStr">
        <is>
          <t>cinematography / vlogging (various)</t>
        </is>
      </c>
      <c r="D1733"/>
      <c r="E1733"/>
      <c r="F1733"/>
      <c r="G1733"/>
      <c r="H1733"/>
    </row>
    <row r="1734" ht="25.5" customHeight="1">
      <c r="A1734" s="2" t="str">
        <f>=HYPERLINK("https://www.youtube.com/@JayAlvarrez/videos", "https://www.youtube.com/@JayAlvarrez")</f>
        <v>https://www.youtube.com/@JayAlvarrez</v>
      </c>
      <c r="B1734" t="inlineStr">
        <is>
          <t>31 videos</t>
        </is>
      </c>
      <c r="C1734" t="inlineStr">
        <is>
          <t>cinematography (various)</t>
        </is>
      </c>
      <c r="D1734"/>
      <c r="E1734"/>
      <c r="F1734"/>
      <c r="G1734"/>
      <c r="H1734"/>
    </row>
    <row r="1735" ht="25.5" customHeight="1">
      <c r="A1735" s="2" t="str">
        <f>=HYPERLINK("https://www.youtube.com/@JonOlsson/featured", "https://www.youtube.com/@JonOlsson")</f>
        <v>https://www.youtube.com/@JonOlsson</v>
      </c>
      <c r="B1735" t="inlineStr">
        <is>
          <t>1057 Videos</t>
        </is>
      </c>
      <c r="C1735" t="inlineStr">
        <is>
          <t>cinematography (various)</t>
        </is>
      </c>
      <c r="D1735"/>
      <c r="E1735"/>
      <c r="F1735"/>
      <c r="G1735"/>
      <c r="H1735"/>
    </row>
    <row r="1736" ht="25.5" customHeight="1">
      <c r="A1736" s="2" t="str">
        <f>=HYPERLINK("https://www.youtube.com/@MrJWW", "https://www.youtube.com/@MrJWW")</f>
        <v>https://www.youtube.com/@MrJWW</v>
      </c>
      <c r="B1736" t="inlineStr">
        <is>
          <t>942 Videos</t>
        </is>
      </c>
      <c r="C1736" t="inlineStr">
        <is>
          <t>cinematography (car focussed)</t>
        </is>
      </c>
      <c r="D1736"/>
      <c r="E1736"/>
      <c r="F1736"/>
      <c r="G1736"/>
      <c r="H1736"/>
    </row>
    <row r="1737" ht="25.5" customHeight="1">
      <c r="A1737" s="2" t="str">
        <f>=HYPERLINK("https://www.youtube.com/@SagoniaLazarof/videos", "https://www.youtube.com/@SagoniaLazarof/videos")</f>
        <v>https://www.youtube.com/@SagoniaLazarof/videos</v>
      </c>
      <c r="B1737" t="inlineStr">
        <is>
          <t>167 videos, applying cream, skincare, body care, make up routine</t>
        </is>
      </c>
      <c r="C1737" t="inlineStr">
        <is>
          <t>Applying cream</t>
        </is>
      </c>
      <c r="D1737"/>
      <c r="E1737"/>
      <c r="F1737"/>
      <c r="G1737"/>
      <c r="H1737"/>
    </row>
    <row r="1738" ht="25.5" customHeight="1">
      <c r="A1738" s="2" t="str">
        <f>=HYPERLINK("https://www.youtube.com/@HarpersBazaar/videos", "https://www.youtube.com/@HarpersBazaar/videos")</f>
        <v>https://www.youtube.com/@HarpersBazaar/videos</v>
      </c>
      <c r="B1738" t="inlineStr">
        <is>
          <t>1.9K videos, skincare, night routine, food, celebrities, interviews</t>
        </is>
      </c>
      <c r="C1738" t="inlineStr">
        <is>
          <t>Applying cream, talking</t>
        </is>
      </c>
      <c r="D1738"/>
      <c r="E1738"/>
      <c r="F1738"/>
      <c r="G1738"/>
      <c r="H1738"/>
    </row>
    <row r="1739" ht="25.5" customHeight="1">
      <c r="A1739" s="2" t="str">
        <f>=HYPERLINK("https://www.youtube.com/@Oliur", "https://www.youtube.com/@Oliur")</f>
        <v>https://www.youtube.com/@Oliur</v>
      </c>
      <c r="B1739" t="inlineStr">
        <is>
          <t>355 Videos</t>
        </is>
      </c>
      <c r="C1739" t="inlineStr">
        <is>
          <t>cinematography (tech focussed)</t>
        </is>
      </c>
      <c r="D1739"/>
      <c r="E1739"/>
      <c r="F1739"/>
      <c r="G1739"/>
      <c r="H1739"/>
    </row>
    <row r="1740" ht="25.5" customHeight="1">
      <c r="A1740" s="2" t="str">
        <f>=HYPERLINK("https://www.youtube.com/@RyanSerhant", "https://www.youtube.com/@RyanSerhant")</f>
        <v>https://www.youtube.com/@RyanSerhant</v>
      </c>
      <c r="B1740" t="inlineStr">
        <is>
          <t>393 Videos</t>
        </is>
      </c>
      <c r="C1740" t="inlineStr">
        <is>
          <t>cinematography (real estate)</t>
        </is>
      </c>
      <c r="D1740"/>
      <c r="E1740"/>
      <c r="F1740"/>
      <c r="G1740"/>
      <c r="H1740"/>
    </row>
    <row r="1741" ht="25.5" customHeight="1">
      <c r="A1741" s="2" t="str">
        <f>=HYPERLINK("https://www.youtube.com/@TaehaTypes", "https://www.youtube.com/@TaehaTypes")</f>
        <v>https://www.youtube.com/@TaehaTypes</v>
      </c>
      <c r="B1741" t="inlineStr">
        <is>
          <t>448 Videos</t>
        </is>
      </c>
      <c r="C1741" t="inlineStr">
        <is>
          <t>cinematography (mechanical keyboard building)</t>
        </is>
      </c>
      <c r="D1741"/>
      <c r="E1741"/>
      <c r="F1741"/>
      <c r="G1741"/>
      <c r="H1741"/>
    </row>
    <row r="1742" ht="25.5" customHeight="1">
      <c r="A1742" s="2" t="str">
        <f>=HYPERLINK("https://www.youtube.com/@thegrandtour/videos", "https://www.youtube.com/@thegrandtour")</f>
        <v>https://www.youtube.com/@thegrandtour</v>
      </c>
      <c r="B1742" t="inlineStr">
        <is>
          <t>652 Videos</t>
        </is>
      </c>
      <c r="C1742" t="inlineStr">
        <is>
          <t>cinematography (car focussed)</t>
        </is>
      </c>
      <c r="D1742"/>
      <c r="E1742"/>
      <c r="F1742"/>
      <c r="G1742"/>
      <c r="H1742"/>
    </row>
    <row r="1743" ht="25.5" customHeight="1">
      <c r="A1743" s="2" t="str">
        <f>=HYPERLINK("https://www.youtube.com/@ptuxermann", "https://www.youtube.com/@ptuxermann")</f>
        <v>https://www.youtube.com/@ptuxermann</v>
      </c>
      <c r="B1743" t="inlineStr">
        <is>
          <t>96 Videos</t>
        </is>
      </c>
      <c r="C1743" t="inlineStr">
        <is>
          <t>cinematography (various)</t>
        </is>
      </c>
      <c r="D1743"/>
      <c r="E1743"/>
      <c r="F1743"/>
      <c r="G1743"/>
      <c r="H1743"/>
    </row>
    <row r="1744" ht="25.5" customHeight="1">
      <c r="A1744" s="2" t="str">
        <f>=HYPERLINK("https://www.youtube.com/@GolgappaYKites", "https://www.youtube.com/@GolgappaYKites")</f>
        <v>https://www.youtube.com/@GolgappaYKites</v>
      </c>
      <c r="B1744" t="inlineStr">
        <is>
          <t>236 videos</t>
        </is>
      </c>
      <c r="C1744" t="inlineStr">
        <is>
          <t>Kite making</t>
        </is>
      </c>
      <c r="D1744"/>
      <c r="E1744"/>
      <c r="F1744"/>
      <c r="G1744"/>
      <c r="H1744"/>
    </row>
    <row r="1745" ht="25.5" customHeight="1">
      <c r="A1745" s="2" t="str">
        <f>=HYPERLINK("https://www.youtube.com/@MyTrainingApp", "https://www.youtube.com/@MyTrainingApp")</f>
        <v>https://www.youtube.com/@MyTrainingApp</v>
      </c>
      <c r="B1745" t="inlineStr">
        <is>
          <t>182 videos</t>
        </is>
      </c>
      <c r="C1745" t="inlineStr">
        <is>
          <t>front raises</t>
        </is>
      </c>
      <c r="D1745"/>
      <c r="E1745"/>
      <c r="F1745"/>
      <c r="G1745"/>
      <c r="H1745"/>
    </row>
    <row r="1746" ht="25.5" customHeight="1">
      <c r="A1746" s="2" t="str">
        <f>=HYPERLINK("https://www.youtube.com/@RelaxingMelody88", "https://www.youtube.com/@RelaxingMelody88")</f>
        <v>https://www.youtube.com/@RelaxingMelody88</v>
      </c>
      <c r="B1746" t="inlineStr">
        <is>
          <t>710 videos, scenery</t>
        </is>
      </c>
      <c r="C1746"/>
      <c r="D1746"/>
      <c r="E1746"/>
      <c r="F1746"/>
      <c r="G1746"/>
      <c r="H1746"/>
    </row>
    <row r="1747" ht="25.5" customHeight="1">
      <c r="A1747" s="2" t="str">
        <f>=HYPERLINK("https://www.youtube.com/@JetTechProducts", "https://www.youtube.com/@JetTechProducts")</f>
        <v>https://www.youtube.com/@JetTechProducts</v>
      </c>
      <c r="B1747" t="inlineStr">
        <is>
          <t>58 videos - jet ski tutorials and repair</t>
        </is>
      </c>
      <c r="C1747" t="inlineStr">
        <is>
          <t>jet skiing</t>
        </is>
      </c>
      <c r="D1747"/>
      <c r="E1747"/>
      <c r="F1747"/>
      <c r="G1747"/>
      <c r="H1747"/>
    </row>
    <row r="1748" ht="25.5" customHeight="1">
      <c r="A1748" s="2" t="str">
        <f>=HYPERLINK("https://www.youtube.com/@aspect61", "https://www.youtube.com/@aspect61")</f>
        <v>https://www.youtube.com/@aspect61</v>
      </c>
      <c r="B1748" t="inlineStr">
        <is>
          <t>260 videos</t>
        </is>
      </c>
      <c r="C1748" t="inlineStr">
        <is>
          <t>manufacturing / computers and electronics</t>
        </is>
      </c>
      <c r="D1748"/>
      <c r="E1748"/>
      <c r="F1748"/>
      <c r="G1748"/>
      <c r="H1748"/>
    </row>
    <row r="1749" ht="25.5" customHeight="1">
      <c r="A1749" s="2" t="str">
        <f>=HYPERLINK("https://www.youtube.com/@123GO_/videos", "https://www.youtube.com/@123GO_/videos")</f>
        <v>https://www.youtube.com/@123GO_/videos</v>
      </c>
      <c r="B1749" t="inlineStr">
        <is>
          <t>773 videos</t>
        </is>
      </c>
      <c r="C1749" t="inlineStr">
        <is>
          <t>Tricks and pranks</t>
        </is>
      </c>
      <c r="D1749"/>
      <c r="E1749" t="inlineStr">
        <is>
          <t>y</t>
        </is>
      </c>
      <c r="F1749" t="inlineStr">
        <is>
          <t>y</t>
        </is>
      </c>
      <c r="G1749" t="inlineStr">
        <is>
          <t>y</t>
        </is>
      </c>
      <c r="H1749" t="inlineStr">
        <is>
          <t>y</t>
        </is>
      </c>
    </row>
    <row r="1750" ht="25.5" customHeight="1">
      <c r="A1750" s="2" t="str">
        <f>=HYPERLINK("https://www.youtube.com/@ComicaLTV/videos", "https://www.youtube.com/@ComicaLTV/videos")</f>
        <v>https://www.youtube.com/@ComicaLTV/videos</v>
      </c>
      <c r="B1750" t="inlineStr">
        <is>
          <t>101 videos</t>
        </is>
      </c>
      <c r="C1750" t="inlineStr">
        <is>
          <t>Tricks and pranks</t>
        </is>
      </c>
      <c r="D1750"/>
      <c r="E1750" t="inlineStr">
        <is>
          <t>n</t>
        </is>
      </c>
      <c r="F1750" t="inlineStr">
        <is>
          <t>y</t>
        </is>
      </c>
      <c r="G1750" t="inlineStr">
        <is>
          <t>y</t>
        </is>
      </c>
      <c r="H1750" t="inlineStr">
        <is>
          <t>n</t>
        </is>
      </c>
    </row>
    <row r="1751" ht="25.5" customHeight="1">
      <c r="A1751" s="2" t="str">
        <f>=HYPERLINK("https://www.youtube.com/@5MinuteCraftsYouTube/videos", "https://www.youtube.com/@5MinuteCraftsYouTube/videos")</f>
        <v>https://www.youtube.com/@5MinuteCraftsYouTube/videos</v>
      </c>
      <c r="B1751" t="inlineStr">
        <is>
          <t>6.8K videos crafts / tricks</t>
        </is>
      </c>
      <c r="C1751" t="inlineStr">
        <is>
          <t>Tricks and pranks</t>
        </is>
      </c>
      <c r="D1751"/>
      <c r="E1751" t="inlineStr">
        <is>
          <t>y</t>
        </is>
      </c>
      <c r="F1751" t="inlineStr">
        <is>
          <t>y</t>
        </is>
      </c>
      <c r="G1751" t="inlineStr">
        <is>
          <t>y</t>
        </is>
      </c>
      <c r="H1751" t="inlineStr">
        <is>
          <t>n</t>
        </is>
      </c>
    </row>
    <row r="1752" ht="25.5" customHeight="1">
      <c r="A1752" s="2" t="str">
        <f>=HYPERLINK("https://www.youtube.com/@teenvee/videos", "https://www.youtube.com/@teenvee/videos")</f>
        <v>https://www.youtube.com/@teenvee/videos</v>
      </c>
      <c r="B1752" t="inlineStr">
        <is>
          <t>406 videos</t>
        </is>
      </c>
      <c r="C1752" t="inlineStr">
        <is>
          <t>Tricks and pranks</t>
        </is>
      </c>
      <c r="D1752"/>
      <c r="E1752" t="inlineStr">
        <is>
          <t>n</t>
        </is>
      </c>
      <c r="F1752" t="inlineStr">
        <is>
          <t>y</t>
        </is>
      </c>
      <c r="G1752" t="inlineStr">
        <is>
          <t>y</t>
        </is>
      </c>
      <c r="H1752" t="inlineStr">
        <is>
          <t>y</t>
        </is>
      </c>
    </row>
    <row r="1753" ht="25.5" customHeight="1">
      <c r="A1753" s="2" t="str">
        <f>=HYPERLINK("https://www.youtube.com/@Troom_Troom_Select", "https://www.youtube.com/@Troom_Troom_Select/videos")</f>
        <v>https://www.youtube.com/@Troom_Troom_Select/videos</v>
      </c>
      <c r="B1753" t="inlineStr">
        <is>
          <t>2.2K videos - sketches? and pranks</t>
        </is>
      </c>
      <c r="C1753" t="inlineStr">
        <is>
          <t>Tricks and pranks</t>
        </is>
      </c>
      <c r="D1753"/>
      <c r="E1753" t="inlineStr">
        <is>
          <t>y</t>
        </is>
      </c>
      <c r="F1753" t="inlineStr">
        <is>
          <t>y</t>
        </is>
      </c>
      <c r="G1753" t="inlineStr">
        <is>
          <t>y</t>
        </is>
      </c>
      <c r="H1753" t="inlineStr">
        <is>
          <t>n</t>
        </is>
      </c>
    </row>
    <row r="1754" ht="25.5" customHeight="1">
      <c r="A1754" s="2" t="str">
        <f>=HYPERLINK("https://www.youtube.com/@EvanEraTV/videos", "https://www.youtube.com/@EvanEraTV/videos")</f>
        <v>https://www.youtube.com/@EvanEraTV/videos</v>
      </c>
      <c r="B1754" t="inlineStr">
        <is>
          <t>2.6K videos. magic and travel</t>
        </is>
      </c>
      <c r="C1754" t="inlineStr">
        <is>
          <t>Tricks and pranks</t>
        </is>
      </c>
      <c r="D1754"/>
      <c r="E1754" t="inlineStr">
        <is>
          <t>y</t>
        </is>
      </c>
      <c r="F1754" t="inlineStr">
        <is>
          <t>y</t>
        </is>
      </c>
      <c r="G1754" t="inlineStr">
        <is>
          <t>y</t>
        </is>
      </c>
      <c r="H1754" t="inlineStr">
        <is>
          <t>n</t>
        </is>
      </c>
    </row>
    <row r="1755" ht="25.5" customHeight="1">
      <c r="A1755" s="2" t="str">
        <f>=HYPERLINK("https://www.youtube.com/@watermagic_fun", "https://www.youtube.com/@watermagic_fun")</f>
        <v>https://www.youtube.com/@watermagic_fun</v>
      </c>
      <c r="B1755" t="inlineStr">
        <is>
          <t>111 videos - jumping into pool, cliff diving, water sports</t>
        </is>
      </c>
      <c r="C1755" t="inlineStr">
        <is>
          <t>jumping into pool</t>
        </is>
      </c>
      <c r="D1755"/>
      <c r="E1755"/>
      <c r="F1755"/>
      <c r="G1755"/>
      <c r="H1755"/>
    </row>
    <row r="1756" ht="25.5" customHeight="1">
      <c r="A1756" s="2" t="str">
        <f>=HYPERLINK("https://www.youtube.com/@StripHairGentleGroomer/videos", "https://www.youtube.com/@StripHairGentleGroomer/videos")</f>
        <v>https://www.youtube.com/@StripHairGentleGroomer/videos</v>
      </c>
      <c r="B1756" t="inlineStr">
        <is>
          <t>62 videos, horse grooming</t>
        </is>
      </c>
      <c r="C1756" t="inlineStr">
        <is>
          <t>horse grooming</t>
        </is>
      </c>
      <c r="D1756"/>
      <c r="E1756"/>
      <c r="F1756"/>
      <c r="G1756"/>
      <c r="H1756"/>
    </row>
    <row r="1757" ht="25.5" customHeight="1">
      <c r="A1757" s="2" t="str">
        <f>=HYPERLINK("https://www.youtube.com/@YohanKimMusic/videos", "https://www.youtube.com/@YohanKimMusic/videos")</f>
        <v>https://www.youtube.com/@YohanKimMusic/videos</v>
      </c>
      <c r="B1757" t="inlineStr">
        <is>
          <t>370 videos, playing keyboard</t>
        </is>
      </c>
      <c r="C1757" t="inlineStr">
        <is>
          <t>playing keyboard</t>
        </is>
      </c>
      <c r="D1757"/>
      <c r="E1757"/>
      <c r="F1757"/>
      <c r="G1757"/>
      <c r="H1757"/>
    </row>
    <row r="1758" ht="25.5" customHeight="1">
      <c r="A1758" s="2" t="str">
        <f>=HYPERLINK("https://www.youtube.com/@kojikobura/videos", "https://www.youtube.com/@kojikobura/videos")</f>
        <v>https://www.youtube.com/@kojikobura/videos</v>
      </c>
      <c r="B1758" t="inlineStr">
        <is>
          <t>369 videos, playing keyboard</t>
        </is>
      </c>
      <c r="C1758" t="inlineStr">
        <is>
          <t>playing keyboard</t>
        </is>
      </c>
      <c r="D1758"/>
      <c r="E1758"/>
      <c r="F1758"/>
      <c r="G1758"/>
      <c r="H1758"/>
    </row>
    <row r="1759" ht="25.5" customHeight="1">
      <c r="A1759" s="2" t="str">
        <f>=HYPERLINK("https://www.youtube.com/@rsato1able/videos", "https://www.youtube.com/@rsato1able/videos")</f>
        <v>https://www.youtube.com/@rsato1able/videos</v>
      </c>
      <c r="B1759" t="inlineStr">
        <is>
          <t>15 videos, playing keyboard</t>
        </is>
      </c>
      <c r="C1759" t="inlineStr">
        <is>
          <t>playing keyboard</t>
        </is>
      </c>
      <c r="D1759"/>
      <c r="E1759"/>
      <c r="F1759"/>
      <c r="G1759"/>
      <c r="H1759"/>
    </row>
    <row r="1760" ht="25.5" customHeight="1">
      <c r="A1760" s="2" t="str">
        <f>=HYPERLINK("https://www.youtube.com/@KentuckyBallistics", "https://www.youtube.com/@KentuckyBallistics")</f>
        <v>https://www.youtube.com/@KentuckyBallistics</v>
      </c>
      <c r="B1760" t="inlineStr">
        <is>
          <t>624 videos, guns</t>
        </is>
      </c>
      <c r="C1760"/>
      <c r="D1760"/>
      <c r="E1760"/>
      <c r="F1760"/>
      <c r="G1760"/>
      <c r="H1760"/>
    </row>
    <row r="1761" ht="25.5" customHeight="1">
      <c r="A1761" s="2" t="str">
        <f>=HYPERLINK("https://www.youtube.com/@guitarinstrumental.no1", "https://www.youtube.com/@guitarinstrumental.no1")</f>
        <v>https://www.youtube.com/@guitarinstrumental.no1</v>
      </c>
      <c r="B1761" t="inlineStr">
        <is>
          <t>270 videos, farming footage</t>
        </is>
      </c>
      <c r="C1761"/>
      <c r="D1761"/>
      <c r="E1761"/>
      <c r="F1761"/>
      <c r="G1761"/>
      <c r="H1761"/>
    </row>
    <row r="1762" ht="25.5" customHeight="1">
      <c r="A1762" s="2" t="str">
        <f>=HYPERLINK("https://www.youtube.com/@vincenzosplate", "https://www.youtube.com/@vincenzosplate")</f>
        <v>https://www.youtube.com/@vincenzosplate</v>
      </c>
      <c r="B1762" t="inlineStr">
        <is>
          <t>1k videos, pizza / italian cooking</t>
        </is>
      </c>
      <c r="C1762" t="inlineStr">
        <is>
          <t>making pizza</t>
        </is>
      </c>
      <c r="D1762"/>
      <c r="E1762"/>
      <c r="F1762"/>
      <c r="G1762"/>
      <c r="H1762"/>
    </row>
    <row r="1763" ht="25.5" customHeight="1">
      <c r="A1763" s="2" t="str">
        <f>=HYPERLINK("https://www.youtube.com/@vkgoeswildofficial/videos", "https://www.youtube.com/@vkgoeswildofficial/videos")</f>
        <v>https://www.youtube.com/@vkgoeswildofficial/videos</v>
      </c>
      <c r="B1763" t="inlineStr">
        <is>
          <t>1K videos, playing keyboard</t>
        </is>
      </c>
      <c r="C1763" t="inlineStr">
        <is>
          <t>playing keyboard</t>
        </is>
      </c>
      <c r="D1763"/>
      <c r="E1763"/>
      <c r="F1763"/>
      <c r="G1763"/>
      <c r="H1763"/>
    </row>
    <row r="1764" ht="25.5" customHeight="1">
      <c r="A1764" s="2" t="str">
        <f>=HYPERLINK("https://www.youtube.com/@uesound/videos", "https://www.youtube.com/@uesound/videos")</f>
        <v>https://www.youtube.com/@uesound/videos</v>
      </c>
      <c r="B1764" t="inlineStr">
        <is>
          <t>60 videos, playing keyboard</t>
        </is>
      </c>
      <c r="C1764" t="inlineStr">
        <is>
          <t>playing keyboard</t>
        </is>
      </c>
      <c r="D1764"/>
      <c r="E1764"/>
      <c r="F1764"/>
      <c r="G1764"/>
      <c r="H1764"/>
    </row>
    <row r="1765" ht="25.5" customHeight="1">
      <c r="A1765" s="2" t="str">
        <f>=HYPERLINK("https://www.youtube.com/@elliotgrafton/videos", "https://www.youtube.com/@elliotgrafton/videos")</f>
        <v>https://www.youtube.com/@elliotgrafton/videos</v>
      </c>
      <c r="B1765" t="inlineStr">
        <is>
          <t>43 videos - cinematography</t>
        </is>
      </c>
      <c r="C1765" t="inlineStr">
        <is>
          <t>cinematography (various)</t>
        </is>
      </c>
      <c r="D1765"/>
      <c r="E1765"/>
      <c r="F1765"/>
      <c r="G1765"/>
      <c r="H1765"/>
    </row>
    <row r="1766" ht="25.5" customHeight="1">
      <c r="A1766" s="2" t="str">
        <f>=HYPERLINK("https://www.youtube.com/@Audioknap_music/videos", "https://www.youtube.com/@Audioknap_music/videos")</f>
        <v>https://www.youtube.com/@Audioknap_music/videos</v>
      </c>
      <c r="B1766" t="inlineStr">
        <is>
          <t>205 videos - cinematography (various)</t>
        </is>
      </c>
      <c r="C1766" t="inlineStr">
        <is>
          <t>cinematography (various)</t>
        </is>
      </c>
      <c r="D1766"/>
      <c r="E1766"/>
      <c r="F1766"/>
      <c r="G1766"/>
      <c r="H1766"/>
    </row>
    <row r="1767" ht="25.5" customHeight="1">
      <c r="A1767" s="2" t="str">
        <f>=HYPERLINK("https://www.youtube.com/@Military_Archive", "https://www.youtube.com/@Military_Archive")</f>
        <v>https://www.youtube.com/@Military_Archive</v>
      </c>
      <c r="B1767" t="inlineStr">
        <is>
          <t>230 videos</t>
        </is>
      </c>
      <c r="C1767" t="inlineStr">
        <is>
          <t>military vehicles</t>
        </is>
      </c>
      <c r="D1767"/>
      <c r="E1767"/>
      <c r="F1767"/>
      <c r="G1767"/>
      <c r="H1767"/>
    </row>
    <row r="1768" ht="25.5" customHeight="1">
      <c r="A1768" s="2" t="str">
        <f>=HYPERLINK("https://www.youtube.com/@UltimateMilitaryChannel", "https://www.youtube.com/@UltimateMilitaryChannel")</f>
        <v>https://www.youtube.com/@UltimateMilitaryChannel</v>
      </c>
      <c r="B1768" t="inlineStr">
        <is>
          <t>790</t>
        </is>
      </c>
      <c r="C1768" t="inlineStr">
        <is>
          <t>military vehicles</t>
        </is>
      </c>
      <c r="D1768"/>
      <c r="E1768"/>
      <c r="F1768"/>
      <c r="G1768"/>
      <c r="H1768"/>
    </row>
    <row r="1769" ht="25.5" customHeight="1">
      <c r="A1769" s="2" t="str">
        <f>=HYPERLINK("https://www.youtube.com/@PHSABC", "https://www.youtube.com/@PHSABC")</f>
        <v>https://www.youtube.com/@PHSABC</v>
      </c>
      <c r="B1769" t="inlineStr">
        <is>
          <t>595 videos</t>
        </is>
      </c>
      <c r="C1769" t="inlineStr">
        <is>
          <t>gargling</t>
        </is>
      </c>
      <c r="D1769"/>
      <c r="E1769"/>
      <c r="F1769"/>
      <c r="G1769"/>
      <c r="H1769"/>
    </row>
    <row r="1770" ht="25.5" customHeight="1">
      <c r="A1770" s="2" t="str">
        <f>=HYPERLINK("https://www.youtube.com/@expertvillage", "https://www.youtube.com/@expertvillage")</f>
        <v>https://www.youtube.com/@expertvillage</v>
      </c>
      <c r="B1770" t="inlineStr">
        <is>
          <t>256K videos</t>
        </is>
      </c>
      <c r="C1770" t="inlineStr">
        <is>
          <t>gargling</t>
        </is>
      </c>
      <c r="D1770"/>
      <c r="E1770"/>
      <c r="F1770"/>
      <c r="G1770"/>
      <c r="H1770"/>
    </row>
    <row r="1771" ht="25.5" customHeight="1">
      <c r="A1771" s="2" t="str">
        <f>=HYPERLINK("https://www.youtube.com/@VoiceBodyConnection", "https://www.youtube.com/@VoiceBodyConnection")</f>
        <v>https://www.youtube.com/@VoiceBodyConnection</v>
      </c>
      <c r="B1771" t="inlineStr">
        <is>
          <t>107 videos</t>
        </is>
      </c>
      <c r="C1771" t="inlineStr">
        <is>
          <t>gargling</t>
        </is>
      </c>
      <c r="D1771"/>
      <c r="E1771"/>
      <c r="F1771"/>
      <c r="G1771"/>
      <c r="H1771"/>
    </row>
    <row r="1772" ht="25.5" customHeight="1">
      <c r="A1772" s="2" t="str">
        <f>=HYPERLINK("https://www.youtube.com/@GMA", "https://www.youtube.com/@GMA")</f>
        <v>https://www.youtube.com/@GMA</v>
      </c>
      <c r="B1772" t="inlineStr">
        <is>
          <t>35K videos, good morning america</t>
        </is>
      </c>
      <c r="C1772" t="inlineStr">
        <is>
          <t>gargling</t>
        </is>
      </c>
      <c r="D1772"/>
      <c r="E1772"/>
      <c r="F1772"/>
      <c r="G1772"/>
      <c r="H1772"/>
    </row>
    <row r="1773" ht="25.5" customHeight="1">
      <c r="A1773" s="2" t="str">
        <f>=HYPERLINK("https://www.youtube.com/@rachardjohnson", "https://www.youtube.com/@rachardjohnson")</f>
        <v>https://www.youtube.com/@rachardjohnson</v>
      </c>
      <c r="B1773" t="inlineStr">
        <is>
          <t>343 videos, trick rollerblading</t>
        </is>
      </c>
      <c r="C1773" t="inlineStr">
        <is>
          <t>rollerblading</t>
        </is>
      </c>
      <c r="D1773"/>
      <c r="E1773"/>
      <c r="F1773"/>
      <c r="G1773"/>
      <c r="H1773"/>
    </row>
    <row r="1774" ht="25.5" customHeight="1">
      <c r="A1774" s="2" t="str">
        <f>=HYPERLINK("https://www.youtube.com/@rerollinginline", "https://www.youtube.com/@rerollinginline")</f>
        <v>https://www.youtube.com/@rerollinginline</v>
      </c>
      <c r="B1774" t="inlineStr">
        <is>
          <t>65 videos, inline skating city</t>
        </is>
      </c>
      <c r="C1774" t="inlineStr">
        <is>
          <t>rollerblading</t>
        </is>
      </c>
      <c r="D1774"/>
      <c r="E1774"/>
      <c r="F1774"/>
      <c r="G1774"/>
      <c r="H1774"/>
    </row>
    <row r="1775" ht="25.5" customHeight="1">
      <c r="A1775" s="2" t="str">
        <f>=HYPERLINK("https://www.youtube.com/@flybubbleparagliding/videos", "https://www.youtube.com/@flybubbleparagliding/videos")</f>
        <v>https://www.youtube.com/@flybubbleparagliding/videos</v>
      </c>
      <c r="B1775" t="inlineStr">
        <is>
          <t>361 Videos</t>
        </is>
      </c>
      <c r="C1775" t="inlineStr">
        <is>
          <t>Paragliding</t>
        </is>
      </c>
      <c r="D1775"/>
      <c r="E1775"/>
      <c r="F1775"/>
      <c r="G1775"/>
      <c r="H1775"/>
    </row>
    <row r="1776" ht="25.5" customHeight="1">
      <c r="A1776" s="2" t="str">
        <f>=HYPERLINK("https://www.youtube.com/@vasseurbeauty/videos", "https://www.youtube.com/@vasseurbeauty/videos")</f>
        <v>https://www.youtube.com/@vasseurbeauty/videos</v>
      </c>
      <c r="B1776" t="inlineStr">
        <is>
          <t>581 videos</t>
        </is>
      </c>
      <c r="C1776" t="inlineStr">
        <is>
          <t>housekeeping</t>
        </is>
      </c>
      <c r="D1776"/>
      <c r="E1776" t="inlineStr">
        <is>
          <t>y</t>
        </is>
      </c>
      <c r="F1776" t="inlineStr">
        <is>
          <t>y</t>
        </is>
      </c>
      <c r="G1776" t="inlineStr">
        <is>
          <t>y</t>
        </is>
      </c>
      <c r="H1776" t="inlineStr">
        <is>
          <t>n</t>
        </is>
      </c>
    </row>
    <row r="1777" ht="25.5" customHeight="1">
      <c r="A1777" s="2" t="str">
        <f>=HYPERLINK("https://www.youtube.com/@goodhousekeeping/videos", "https://www.youtube.com/@goodhousekeeping/videos")</f>
        <v>https://www.youtube.com/@goodhousekeeping/videos</v>
      </c>
      <c r="B1777" t="inlineStr">
        <is>
          <t>1K videos</t>
        </is>
      </c>
      <c r="C1777" t="inlineStr">
        <is>
          <t>housekeeping</t>
        </is>
      </c>
      <c r="D1777"/>
      <c r="E1777" t="inlineStr">
        <is>
          <t>y</t>
        </is>
      </c>
      <c r="F1777" t="inlineStr">
        <is>
          <t>y</t>
        </is>
      </c>
      <c r="G1777" t="inlineStr">
        <is>
          <t>y</t>
        </is>
      </c>
      <c r="H1777" t="inlineStr">
        <is>
          <t>n</t>
        </is>
      </c>
    </row>
    <row r="1778" ht="25.5" customHeight="1">
      <c r="A1778" s="2" t="str">
        <f>=HYPERLINK("https://www.youtube.com/@TheMidnightScreening/videos", "https://www.youtube.com/@TheMidnightScreening/videos")</f>
        <v>https://www.youtube.com/@TheMidnightScreening/videos</v>
      </c>
      <c r="B1778" t="inlineStr">
        <is>
          <t>298 videos - lowbudget movies  (full movies)</t>
        </is>
      </c>
      <c r="C1778" t="inlineStr">
        <is>
          <t>movies</t>
        </is>
      </c>
      <c r="D1778"/>
      <c r="E1778" t="inlineStr">
        <is>
          <t>y</t>
        </is>
      </c>
      <c r="F1778" t="inlineStr">
        <is>
          <t>y</t>
        </is>
      </c>
      <c r="G1778" t="inlineStr">
        <is>
          <t>y</t>
        </is>
      </c>
      <c r="H1778" t="inlineStr">
        <is>
          <t>y</t>
        </is>
      </c>
    </row>
    <row r="1779" ht="25.5" customHeight="1">
      <c r="A1779" s="2" t="str">
        <f>=HYPERLINK("https://www.youtube.com/@samuelgoldwynfilmcom/videos", "https://www.youtube.com/@samuelgoldwynfilmcom/videos")</f>
        <v>https://www.youtube.com/@samuelgoldwynfilmcom/videos</v>
      </c>
      <c r="B1779" t="inlineStr">
        <is>
          <t>474 videos - old movies  (full movies)</t>
        </is>
      </c>
      <c r="C1779" t="inlineStr">
        <is>
          <t>movies</t>
        </is>
      </c>
      <c r="D1779"/>
      <c r="E1779" t="inlineStr">
        <is>
          <t>y</t>
        </is>
      </c>
      <c r="F1779" t="inlineStr">
        <is>
          <t>y</t>
        </is>
      </c>
      <c r="G1779" t="inlineStr">
        <is>
          <t>y</t>
        </is>
      </c>
      <c r="H1779" t="inlineStr">
        <is>
          <t>y</t>
        </is>
      </c>
    </row>
    <row r="1780" ht="25.5" customHeight="1">
      <c r="A1780" s="2" t="str">
        <f>=HYPERLINK("https://www.youtube.com/@fortunefilms6607/videos", "https://www.youtube.com/@fortunefilms6607/videos")</f>
        <v>https://www.youtube.com/@fortunefilms6607/videos</v>
      </c>
      <c r="B1780" t="inlineStr">
        <is>
          <t>33 videos - old action movies (full movies)</t>
        </is>
      </c>
      <c r="C1780" t="inlineStr">
        <is>
          <t>movies</t>
        </is>
      </c>
      <c r="D1780"/>
      <c r="E1780" t="inlineStr">
        <is>
          <t>y</t>
        </is>
      </c>
      <c r="F1780" t="inlineStr">
        <is>
          <t>y</t>
        </is>
      </c>
      <c r="G1780" t="inlineStr">
        <is>
          <t>y</t>
        </is>
      </c>
      <c r="H1780" t="inlineStr">
        <is>
          <t>y</t>
        </is>
      </c>
    </row>
    <row r="1781" ht="25.5" customHeight="1">
      <c r="A1781" s="2" t="str">
        <f>=HYPERLINK("https://www.youtube.com/@HollywoodEnglishCollection/videos", "https://www.youtube.com/@HollywoodEnglishCollection/videos")</f>
        <v>https://www.youtube.com/@HollywoodEnglishCollection/videos</v>
      </c>
      <c r="B1781" t="inlineStr">
        <is>
          <t>88 videos - low buget movies (full movies)</t>
        </is>
      </c>
      <c r="C1781" t="inlineStr">
        <is>
          <t>movies</t>
        </is>
      </c>
      <c r="D1781"/>
      <c r="E1781" t="inlineStr">
        <is>
          <t>y</t>
        </is>
      </c>
      <c r="F1781" t="inlineStr">
        <is>
          <t>y</t>
        </is>
      </c>
      <c r="G1781" t="inlineStr">
        <is>
          <t>y</t>
        </is>
      </c>
      <c r="H1781" t="inlineStr">
        <is>
          <t>y</t>
        </is>
      </c>
    </row>
    <row r="1782" ht="25.5" customHeight="1">
      <c r="A1782" s="2" t="str">
        <f>=HYPERLINK("https://www.youtube.com/@throwbackTV/videos", "https://www.youtube.com/@throwbackTV/videos")</f>
        <v>https://www.youtube.com/@throwbackTV/videos</v>
      </c>
      <c r="B1782" t="inlineStr">
        <is>
          <t>835 videos - throw back videos from shows</t>
        </is>
      </c>
      <c r="C1782" t="inlineStr">
        <is>
          <t>movies</t>
        </is>
      </c>
      <c r="D1782"/>
      <c r="E1782" t="inlineStr">
        <is>
          <t>y</t>
        </is>
      </c>
      <c r="F1782" t="inlineStr">
        <is>
          <t>y</t>
        </is>
      </c>
      <c r="G1782" t="inlineStr">
        <is>
          <t>y</t>
        </is>
      </c>
      <c r="H1782" t="inlineStr">
        <is>
          <t>y</t>
        </is>
      </c>
    </row>
    <row r="1783" ht="25.5" customHeight="1">
      <c r="A1783" s="2" t="str">
        <f>=HYPERLINK("https://www.youtube.com/@BrainPilot", "https://www.youtube.com/@BrainPilot")</f>
        <v>https://www.youtube.com/@BrainPilot</v>
      </c>
      <c r="B1783" t="inlineStr">
        <is>
          <t>1.2K videos reviews</t>
        </is>
      </c>
      <c r="C1783" t="inlineStr">
        <is>
          <t>movies</t>
        </is>
      </c>
      <c r="D1783"/>
      <c r="E1783" t="inlineStr">
        <is>
          <t>y</t>
        </is>
      </c>
      <c r="F1783" t="inlineStr">
        <is>
          <t>y</t>
        </is>
      </c>
      <c r="G1783" t="inlineStr">
        <is>
          <t>y</t>
        </is>
      </c>
      <c r="H1783" t="inlineStr">
        <is>
          <t>y</t>
        </is>
      </c>
    </row>
    <row r="1784" ht="25.5" customHeight="1">
      <c r="A1784" s="2" t="str">
        <f>=HYPERLINK("https://www.youtube.com/@cineparalanoche-mg4xi/videos", "https://www.youtube.com/@cineparalanoche-mg4xi/videos")</f>
        <v>https://www.youtube.com/@cineparalanoche-mg4xi/videos</v>
      </c>
      <c r="B1784" t="inlineStr">
        <is>
          <t>44 videos</t>
        </is>
      </c>
      <c r="C1784" t="inlineStr">
        <is>
          <t>películas (movies)</t>
        </is>
      </c>
      <c r="D1784" t="inlineStr">
        <is>
          <t>Spanish</t>
        </is>
      </c>
      <c r="E1784"/>
      <c r="F1784"/>
      <c r="G1784"/>
      <c r="H1784"/>
    </row>
    <row r="1785" ht="25.5" customHeight="1">
      <c r="A1785" s="2" t="str">
        <f>=HYPERLINK("https://www.youtube.com/@PeliMania-pc9ml/videos", "https://www.youtube.com/@PeliMania-pc9ml/videos")</f>
        <v>https://www.youtube.com/@PeliMania-pc9ml/videos</v>
      </c>
      <c r="B1785" t="inlineStr">
        <is>
          <t>27 videos</t>
        </is>
      </c>
      <c r="C1785" t="inlineStr">
        <is>
          <t>películas (movies)</t>
        </is>
      </c>
      <c r="D1785" t="inlineStr">
        <is>
          <t>Spanish</t>
        </is>
      </c>
      <c r="E1785"/>
      <c r="F1785"/>
      <c r="G1785"/>
      <c r="H1785"/>
    </row>
    <row r="1786" ht="25.5" customHeight="1">
      <c r="A1786" s="2" t="str">
        <f>=HYPERLINK("https://www.youtube.com/@andrespeliculas2103/videos", "https://www.youtube.com/@andrespeliculas2103/videos")</f>
        <v>https://www.youtube.com/@andrespeliculas2103/videos</v>
      </c>
      <c r="B1786" t="inlineStr">
        <is>
          <t>127 videos</t>
        </is>
      </c>
      <c r="C1786" t="inlineStr">
        <is>
          <t>películas (movies)</t>
        </is>
      </c>
      <c r="D1786" t="inlineStr">
        <is>
          <t>Spanish</t>
        </is>
      </c>
      <c r="E1786"/>
      <c r="F1786"/>
      <c r="G1786"/>
      <c r="H1786"/>
    </row>
    <row r="1787" ht="25.5" customHeight="1">
      <c r="A1787" s="2" t="str">
        <f>=HYPERLINK("https://www.youtube.com/@EstudioMovieEnLinea/videos", "https://www.youtube.com/@EstudioMovieEnLinea/videos")</f>
        <v>https://www.youtube.com/@EstudioMovieEnLinea/videos</v>
      </c>
      <c r="B1787" t="inlineStr">
        <is>
          <t>37 videos</t>
        </is>
      </c>
      <c r="C1787" t="inlineStr">
        <is>
          <t>películas (movies)</t>
        </is>
      </c>
      <c r="D1787" t="inlineStr">
        <is>
          <t>Spanish</t>
        </is>
      </c>
      <c r="E1787"/>
      <c r="F1787"/>
      <c r="G1787"/>
      <c r="H1787"/>
    </row>
    <row r="1788" ht="25.5" customHeight="1">
      <c r="A1788" s="2" t="str">
        <f>=HYPERLINK("https://www.youtube.com/@AsianEnt/videos", "https://www.youtube.com/@whatculture")</f>
        <v>https://www.youtube.com/@whatculture</v>
      </c>
      <c r="B1788" t="inlineStr">
        <is>
          <t>4.9K videos - movie list and clips</t>
        </is>
      </c>
      <c r="C1788" t="inlineStr">
        <is>
          <t>movies</t>
        </is>
      </c>
      <c r="D1788" t="inlineStr">
        <is>
          <t>Hindi</t>
        </is>
      </c>
      <c r="E1788" t="inlineStr">
        <is>
          <t>y</t>
        </is>
      </c>
      <c r="F1788" t="inlineStr">
        <is>
          <t>y</t>
        </is>
      </c>
      <c r="G1788" t="inlineStr">
        <is>
          <t>y</t>
        </is>
      </c>
      <c r="H1788" t="inlineStr">
        <is>
          <t>y</t>
        </is>
      </c>
    </row>
    <row r="1789" ht="25.5" customHeight="1">
      <c r="A1789" s="2" t="str">
        <f>=HYPERLINK("https://www.youtube.com/@ButcherWizard", "https://www.youtube.com/@ButcherWizard")</f>
        <v>https://www.youtube.com/@ButcherWizard</v>
      </c>
      <c r="B1789" t="inlineStr">
        <is>
          <t>73 videos</t>
        </is>
      </c>
      <c r="C1789" t="inlineStr">
        <is>
          <t>grinding meat</t>
        </is>
      </c>
      <c r="D1789"/>
      <c r="E1789"/>
      <c r="F1789"/>
      <c r="G1789"/>
      <c r="H1789"/>
    </row>
    <row r="1790" ht="25.5" customHeight="1">
      <c r="A1790" s="2" t="str">
        <f>=HYPERLINK("https://www.youtube.com/@thelistshowtv", "https://www.youtube.com/@thelistshowtv")</f>
        <v>https://www.youtube.com/@thelistshowtv</v>
      </c>
      <c r="B1790" t="inlineStr">
        <is>
          <t>13k videos, news</t>
        </is>
      </c>
      <c r="C1790" t="inlineStr">
        <is>
          <t>grinding meat</t>
        </is>
      </c>
      <c r="D1790"/>
      <c r="E1790"/>
      <c r="F1790"/>
      <c r="G1790"/>
      <c r="H1790"/>
    </row>
    <row r="1791" ht="25.5" customHeight="1">
      <c r="A1791" s="2" t="str">
        <f>=HYPERLINK("https://www.youtube.com/@ArnieTex", "https://www.youtube.com/@ArnieTex")</f>
        <v>https://www.youtube.com/@ArnieTex</v>
      </c>
      <c r="B1791" t="inlineStr">
        <is>
          <t>362 videos</t>
        </is>
      </c>
      <c r="C1791" t="inlineStr">
        <is>
          <t>grinding meat</t>
        </is>
      </c>
      <c r="D1791"/>
      <c r="E1791"/>
      <c r="F1791"/>
      <c r="G1791"/>
      <c r="H1791"/>
    </row>
    <row r="1792" ht="25.5" customHeight="1">
      <c r="A1792" s="2" t="str">
        <f>=HYPERLINK("https://www.youtube.com/@HouseDadLife", "https://www.youtube.com/@HouseDadLife")</f>
        <v>https://www.youtube.com/@HouseDadLife</v>
      </c>
      <c r="B1792" t="inlineStr">
        <is>
          <t>162 videos, DIY</t>
        </is>
      </c>
      <c r="C1792" t="inlineStr">
        <is>
          <t>grinding meat</t>
        </is>
      </c>
      <c r="D1792"/>
      <c r="E1792"/>
      <c r="F1792"/>
      <c r="G1792"/>
      <c r="H1792"/>
    </row>
    <row r="1793" ht="25.5" customHeight="1">
      <c r="A1793" s="2" t="str">
        <f>=HYPERLINK("https://www.youtube.com/@AModernHomestead", "https://www.youtube.com/@AModernHomestead")</f>
        <v>https://www.youtube.com/@AModernHomestead</v>
      </c>
      <c r="B1793" t="inlineStr">
        <is>
          <t>61 videos</t>
        </is>
      </c>
      <c r="C1793" t="inlineStr">
        <is>
          <t>grinding meat</t>
        </is>
      </c>
      <c r="D1793"/>
      <c r="E1793"/>
      <c r="F1793"/>
      <c r="G1793"/>
      <c r="H1793"/>
    </row>
    <row r="1794" ht="25.5" customHeight="1">
      <c r="A1794" s="2" t="str">
        <f>=HYPERLINK("https://www.youtube.com/@FarawayVillageFamilyLife", "https://www.youtube.com/@FarawayVillageFamilyLife")</f>
        <v>https://www.youtube.com/@FarawayVillageFamilyLife</v>
      </c>
      <c r="B1794" t="inlineStr">
        <is>
          <t>180 videos</t>
        </is>
      </c>
      <c r="C1794" t="inlineStr">
        <is>
          <t>grinding meat</t>
        </is>
      </c>
      <c r="D1794"/>
      <c r="E1794"/>
      <c r="F1794"/>
      <c r="G1794"/>
      <c r="H1794"/>
    </row>
    <row r="1795" ht="25.5" customHeight="1">
      <c r="A1795" s="2" t="str">
        <f>=HYPERLINK("https://www.youtube.com/@tipsandhacks", "https://www.youtube.com/@tipsandhacks")</f>
        <v>https://www.youtube.com/@tipsandhacks</v>
      </c>
      <c r="B1795" t="inlineStr">
        <is>
          <t>153 videos</t>
        </is>
      </c>
      <c r="C1795" t="inlineStr">
        <is>
          <t>grinding meat</t>
        </is>
      </c>
      <c r="D1795"/>
      <c r="E1795"/>
      <c r="F1795"/>
      <c r="G1795"/>
      <c r="H1795"/>
    </row>
    <row r="1796" ht="25.5" customHeight="1">
      <c r="A1796" s="2" t="str">
        <f>=HYPERLINK("https://www.youtube.com/@2guysandacooler", "https://www.youtube.com/@2guysandacooler")</f>
        <v>https://www.youtube.com/@2guysandacooler</v>
      </c>
      <c r="B1796" t="inlineStr">
        <is>
          <t>567 videos</t>
        </is>
      </c>
      <c r="C1796" t="inlineStr">
        <is>
          <t>grinding meat</t>
        </is>
      </c>
      <c r="D1796"/>
      <c r="E1796"/>
      <c r="F1796"/>
      <c r="G1796"/>
      <c r="H1796"/>
    </row>
    <row r="1797" ht="25.5" customHeight="1">
      <c r="A1797" s="2" t="str">
        <f>=HYPERLINK("https://www.youtube.com/@MeatEaterTV", "https://www.youtube.com/@MeatEaterTV")</f>
        <v>https://www.youtube.com/@MeatEaterTV</v>
      </c>
      <c r="B1797" t="inlineStr">
        <is>
          <t>911 videos</t>
        </is>
      </c>
      <c r="C1797" t="inlineStr">
        <is>
          <t>grinding meat, wolf, nature, animal, outdoor</t>
        </is>
      </c>
      <c r="D1797"/>
      <c r="E1797"/>
      <c r="F1797"/>
      <c r="G1797"/>
      <c r="H1797"/>
    </row>
    <row r="1798" ht="25.5" customHeight="1">
      <c r="A1798" s="2" t="str">
        <f>=HYPERLINK("https://www.youtube.com/@TheBarbecueLab", "https://www.youtube.com/@TheBarbecueLab")</f>
        <v>https://www.youtube.com/@TheBarbecueLab</v>
      </c>
      <c r="B1798" t="inlineStr">
        <is>
          <t>223 videos</t>
        </is>
      </c>
      <c r="C1798" t="inlineStr">
        <is>
          <t>grinding meat</t>
        </is>
      </c>
      <c r="D1798"/>
      <c r="E1798"/>
      <c r="F1798"/>
      <c r="G1798"/>
      <c r="H1798"/>
    </row>
    <row r="1799" ht="25.5" customHeight="1">
      <c r="A1799" s="2" t="str">
        <f>=HYPERLINK("https://www.youtube.com/@midwayusa", "https://www.youtube.com/@midwayusa")</f>
        <v>https://www.youtube.com/@midwayusa</v>
      </c>
      <c r="B1799" t="inlineStr">
        <is>
          <t>722 videos</t>
        </is>
      </c>
      <c r="C1799" t="inlineStr">
        <is>
          <t>grinding meat</t>
        </is>
      </c>
      <c r="D1799"/>
      <c r="E1799"/>
      <c r="F1799"/>
      <c r="G1799"/>
      <c r="H1799"/>
    </row>
    <row r="1800" ht="25.5" customHeight="1">
      <c r="A1800" s="2" t="str">
        <f>=HYPERLINK("https://www.youtube.com/@MirandaGoesOutside", "https://www.youtube.com/@MirandaGoesOutside")</f>
        <v>https://www.youtube.com/@MirandaGoesOutside</v>
      </c>
      <c r="B1800" t="inlineStr">
        <is>
          <t>40 videos</t>
        </is>
      </c>
      <c r="C1800" t="inlineStr">
        <is>
          <t>rei</t>
        </is>
      </c>
      <c r="D1800"/>
      <c r="E1800"/>
      <c r="F1800"/>
      <c r="G1800"/>
      <c r="H1800"/>
    </row>
    <row r="1801" ht="25.5" customHeight="1">
      <c r="A1801" s="2" t="str">
        <f>=HYPERLINK("https://www.youtube.com/@FutureProofTV", "https://www.youtube.com/@FutureProofTV")</f>
        <v>https://www.youtube.com/@FutureProofTV</v>
      </c>
      <c r="B1801" t="inlineStr">
        <is>
          <t>132 videos</t>
        </is>
      </c>
      <c r="C1801" t="inlineStr">
        <is>
          <t>rei</t>
        </is>
      </c>
      <c r="D1801"/>
      <c r="E1801"/>
      <c r="F1801"/>
      <c r="G1801"/>
      <c r="H1801"/>
    </row>
    <row r="1802" ht="25.5" customHeight="1">
      <c r="A1802" s="2" t="str">
        <f>=HYPERLINK("https://www.youtube.com/@richardlindesay/videos", "https://www.youtube.com/@richardlindesay/videos")</f>
        <v>https://www.youtube.com/@richardlindesay/videos</v>
      </c>
      <c r="B1802" t="inlineStr">
        <is>
          <t>156 videos, playing recorder</t>
        </is>
      </c>
      <c r="C1802" t="inlineStr">
        <is>
          <t>playing recorder</t>
        </is>
      </c>
      <c r="D1802"/>
      <c r="E1802"/>
      <c r="F1802"/>
      <c r="G1802"/>
      <c r="H1802"/>
    </row>
    <row r="1803" ht="25.5" customHeight="1">
      <c r="A1803" s="2" t="str">
        <f>=HYPERLINK("https://www.youtube.com/@ghazalmusic1/videos", "https://www.youtube.com/@ghazalmusic1/videos")</f>
        <v>https://www.youtube.com/@ghazalmusic1/videos</v>
      </c>
      <c r="B1803" t="inlineStr">
        <is>
          <t>67 videos, playing recorder, tutorials</t>
        </is>
      </c>
      <c r="C1803" t="inlineStr">
        <is>
          <t>playing recorder</t>
        </is>
      </c>
      <c r="D1803"/>
      <c r="E1803"/>
      <c r="F1803"/>
      <c r="G1803"/>
      <c r="H1803"/>
    </row>
    <row r="1804" ht="25.5" customHeight="1">
      <c r="A1804" s="2" t="str">
        <f>=HYPERLINK("https://www.youtube.com/@luciehorsch4454/videos", "https://www.youtube.com/@luciehorsch4454/videos")</f>
        <v>https://www.youtube.com/@luciehorsch4454/videos</v>
      </c>
      <c r="B1804" t="inlineStr">
        <is>
          <t>10 videos, playing recorder, ensemble</t>
        </is>
      </c>
      <c r="C1804" t="inlineStr">
        <is>
          <t>playing recorder</t>
        </is>
      </c>
      <c r="D1804"/>
      <c r="E1804"/>
      <c r="F1804"/>
      <c r="G1804"/>
      <c r="H1804"/>
    </row>
    <row r="1805" ht="25.5" customHeight="1">
      <c r="A1805" s="2" t="str">
        <f>=HYPERLINK("https://www.youtube.com/@SensiblePrepper", "https://www.youtube.com/@SensiblePrepper")</f>
        <v>https://www.youtube.com/@SensiblePrepper</v>
      </c>
      <c r="B1805" t="inlineStr">
        <is>
          <t>806 videos</t>
        </is>
      </c>
      <c r="C1805" t="inlineStr">
        <is>
          <t>prepping</t>
        </is>
      </c>
      <c r="D1805"/>
      <c r="E1805"/>
      <c r="F1805"/>
      <c r="G1805"/>
      <c r="H1805"/>
    </row>
    <row r="1806" ht="25.5" customHeight="1">
      <c r="A1806" s="2" t="str">
        <f>=HYPERLINK("https://www.youtube.com/@MyLifeOutdoors", "https://www.youtube.com/@MyLifeOutdoors")</f>
        <v>https://www.youtube.com/@MyLifeOutdoors</v>
      </c>
      <c r="B1806" t="inlineStr">
        <is>
          <t>177 videos, outdoors</t>
        </is>
      </c>
      <c r="C1806"/>
      <c r="D1806"/>
      <c r="E1806"/>
      <c r="F1806"/>
      <c r="G1806"/>
      <c r="H1806"/>
    </row>
    <row r="1807" ht="25.5" customHeight="1">
      <c r="A1807" s="2" t="str">
        <f>=HYPERLINK("https://www.youtube.com/@WoodpeckersQuartet/videos", "https://www.youtube.com/@WoodpeckersQuartet/videos")</f>
        <v>https://www.youtube.com/@WoodpeckersQuartet/videos</v>
      </c>
      <c r="B1807" t="inlineStr">
        <is>
          <t>26 videos, playing recorder, quartet</t>
        </is>
      </c>
      <c r="C1807" t="inlineStr">
        <is>
          <t>playing recorder</t>
        </is>
      </c>
      <c r="D1807"/>
      <c r="E1807"/>
      <c r="F1807"/>
      <c r="G1807"/>
      <c r="H1807"/>
    </row>
    <row r="1808" ht="25.5" customHeight="1">
      <c r="A1808" s="2" t="str">
        <f>=HYPERLINK("https://www.youtube.com/@Team_Recorder/videos", "https://www.youtube.com/@Team_Recorder/videos")</f>
        <v>https://www.youtube.com/@Team_Recorder/videos</v>
      </c>
      <c r="B1808" t="inlineStr">
        <is>
          <t>391 videos, playing recorder, tutorials</t>
        </is>
      </c>
      <c r="C1808" t="inlineStr">
        <is>
          <t>playing recorder</t>
        </is>
      </c>
      <c r="D1808"/>
      <c r="E1808"/>
      <c r="F1808"/>
      <c r="G1808"/>
      <c r="H1808"/>
    </row>
    <row r="1809" ht="25.5" customHeight="1">
      <c r="A1809" s="2" t="str">
        <f>=HYPERLINK("https://www.youtube.com/@blu-raymaniacsinfo5413", "https://www.youtube.com/@blu-raymaniacsinfo5413")</f>
        <v>https://www.youtube.com/@blu-raymaniacsinfo5413</v>
      </c>
      <c r="B1809" t="inlineStr">
        <is>
          <t>260 videos</t>
        </is>
      </c>
      <c r="C1809"/>
      <c r="D1809"/>
      <c r="E1809"/>
      <c r="F1809"/>
      <c r="G1809"/>
      <c r="H1809"/>
    </row>
    <row r="1810" ht="25.5" customHeight="1">
      <c r="A1810" s="2" t="str">
        <f>=HYPERLINK("https://www.youtube.com/@sondretanya/videos", "https://www.youtube.com/@sondretanya/videos")</f>
        <v>https://www.youtube.com/@sondretanya/videos</v>
      </c>
      <c r="B1810" t="inlineStr">
        <is>
          <t>659 videos, swing dance couple</t>
        </is>
      </c>
      <c r="C1810" t="inlineStr">
        <is>
          <t>swing dancing</t>
        </is>
      </c>
      <c r="D1810"/>
      <c r="E1810"/>
      <c r="F1810"/>
      <c r="G1810"/>
      <c r="H1810"/>
    </row>
    <row r="1811" ht="25.5" customHeight="1">
      <c r="A1811" s="2" t="str">
        <f>=HYPERLINK("https://www.youtube.com/@benmorrisdance/videos", "https://www.youtube.com/@benmorrisdance/videos")</f>
        <v>https://www.youtube.com/@benmorrisdance/videos</v>
      </c>
      <c r="B1811" t="inlineStr">
        <is>
          <t>515 videos, swing dance showcase</t>
        </is>
      </c>
      <c r="C1811" t="inlineStr">
        <is>
          <t>swing dancing</t>
        </is>
      </c>
      <c r="D1811"/>
      <c r="E1811"/>
      <c r="F1811"/>
      <c r="G1811"/>
      <c r="H1811"/>
    </row>
    <row r="1812" ht="25.5" customHeight="1">
      <c r="A1812" s="2" t="str">
        <f>=HYPERLINK("https://www.youtube.com/@Cinematicmemories_/videos", "https://www.youtube.com/@Cinematicmemories_/videos")</f>
        <v>https://www.youtube.com/@Cinematicmemories_/videos</v>
      </c>
      <c r="B1812" t="inlineStr">
        <is>
          <t>45 videos - cinematic vignettes and short clips</t>
        </is>
      </c>
      <c r="C1812" t="inlineStr">
        <is>
          <t>cinematography (various)</t>
        </is>
      </c>
      <c r="D1812"/>
      <c r="E1812"/>
      <c r="F1812"/>
      <c r="G1812"/>
      <c r="H1812"/>
    </row>
    <row r="1813" ht="25.5" customHeight="1">
      <c r="A1813" s="2" t="str">
        <f>=HYPERLINK("https://www.youtube.com/@hard2hurt", "https://www.youtube.com/@hard2hurt")</f>
        <v>https://www.youtube.com/@hard2hurt</v>
      </c>
      <c r="B1813" t="inlineStr">
        <is>
          <t>551 videos</t>
        </is>
      </c>
      <c r="C1813" t="inlineStr">
        <is>
          <t>headbutting</t>
        </is>
      </c>
      <c r="D1813"/>
      <c r="E1813"/>
      <c r="F1813"/>
      <c r="G1813"/>
      <c r="H1813"/>
    </row>
    <row r="1814" ht="25.5" customHeight="1">
      <c r="A1814" s="2" t="str">
        <f>=HYPERLINK("https://www.youtube.com/@dreamworksmadagascaremportugue", "https://www.youtube.com/@dreamworksmadagascaremportugue")</f>
        <v>https://www.youtube.com/@dreamworksmadagascaremportugue</v>
      </c>
      <c r="B1814" t="inlineStr">
        <is>
          <t>660 videos</t>
        </is>
      </c>
      <c r="C1814"/>
      <c r="D1814"/>
      <c r="E1814"/>
      <c r="F1814"/>
      <c r="G1814"/>
      <c r="H1814"/>
    </row>
    <row r="1815" ht="25.5" customHeight="1">
      <c r="A1815" s="2" t="str">
        <f>=HYPERLINK("https://www.youtube.com/@fighttips", "https://www.youtube.com/@fighttips")</f>
        <v>https://www.youtube.com/@fighttips</v>
      </c>
      <c r="B1815" t="inlineStr">
        <is>
          <t>1.2k videos</t>
        </is>
      </c>
      <c r="C1815" t="inlineStr">
        <is>
          <t>headbutting, side kick</t>
        </is>
      </c>
      <c r="D1815"/>
      <c r="E1815"/>
      <c r="F1815"/>
      <c r="G1815"/>
      <c r="H1815"/>
    </row>
    <row r="1816" ht="25.5" customHeight="1">
      <c r="A1816" s="2" t="str">
        <f>=HYPERLINK("https://www.youtube.com/@cellodeck/videos", "https://www.youtube.com/@cellodeck/videos")</f>
        <v>https://www.youtube.com/@cellodeck/videos</v>
      </c>
      <c r="B1816" t="inlineStr">
        <is>
          <t>253 Videos</t>
        </is>
      </c>
      <c r="C1816" t="inlineStr">
        <is>
          <t>Playing Cello, playing cello</t>
        </is>
      </c>
      <c r="D1816"/>
      <c r="E1816"/>
      <c r="F1816"/>
      <c r="G1816"/>
      <c r="H1816"/>
    </row>
    <row r="1817" ht="25.5" customHeight="1">
      <c r="A1817" s="2" t="str">
        <f>=HYPERLINK("https://www.youtube.com/@941Kickball/videos", "https://www.youtube.com/@941Kickball/videos")</f>
        <v>https://www.youtube.com/@941Kickball/videos</v>
      </c>
      <c r="B1817" t="inlineStr">
        <is>
          <t>1.8k Videos</t>
        </is>
      </c>
      <c r="C1817" t="inlineStr">
        <is>
          <t>Playing Dodgeball</t>
        </is>
      </c>
      <c r="D1817"/>
      <c r="E1817"/>
      <c r="F1817"/>
      <c r="G1817"/>
      <c r="H1817"/>
    </row>
    <row r="1818" ht="25.5" customHeight="1">
      <c r="A1818" s="2" t="str">
        <f>=HYPERLINK("https://www.youtube.com/@CoachMicahB", "https://www.youtube.com/@CoachMicahB")</f>
        <v>https://www.youtube.com/@CoachMicahB</v>
      </c>
      <c r="B1818" t="inlineStr">
        <is>
          <t>76 videos</t>
        </is>
      </c>
      <c r="C1818" t="inlineStr">
        <is>
          <t>muay thai</t>
        </is>
      </c>
      <c r="D1818"/>
      <c r="E1818"/>
      <c r="F1818"/>
      <c r="G1818"/>
      <c r="H1818"/>
    </row>
    <row r="1819" ht="25.5" customHeight="1">
      <c r="A1819" s="2" t="str">
        <f>=HYPERLINK("https://www.youtube.com/@dankofilmscz/videos", "https://www.youtube.com/@dankofilmscz/videos")</f>
        <v>https://www.youtube.com/@dankofilmscz/videos</v>
      </c>
      <c r="B1819" t="inlineStr">
        <is>
          <t>31 videos - wedding cinematography</t>
        </is>
      </c>
      <c r="C1819" t="inlineStr">
        <is>
          <t>wedding cinematography</t>
        </is>
      </c>
      <c r="D1819"/>
      <c r="E1819"/>
      <c r="F1819"/>
      <c r="G1819"/>
      <c r="H1819"/>
    </row>
    <row r="1820" ht="25.5" customHeight="1">
      <c r="A1820" s="2" t="str">
        <f>=HYPERLINK("https://www.youtube.com/@MRPORTER", "https://www.youtube.com/@MRPORTER")</f>
        <v>https://www.youtube.com/@MRPORTER</v>
      </c>
      <c r="B1820" t="inlineStr">
        <is>
          <t>514 videos, men's style</t>
        </is>
      </c>
      <c r="C1820" t="inlineStr">
        <is>
          <t>tying a bowtie</t>
        </is>
      </c>
      <c r="D1820"/>
      <c r="E1820"/>
      <c r="F1820"/>
      <c r="G1820"/>
      <c r="H1820"/>
    </row>
    <row r="1821" ht="25.5" customHeight="1">
      <c r="A1821" s="2" t="str">
        <f>=HYPERLINK("https://www.youtube.com/@donavantkd", "https://www.youtube.com/@donavantkd")</f>
        <v>https://www.youtube.com/@donavantkd</v>
      </c>
      <c r="B1821" t="inlineStr">
        <is>
          <t>169 videos</t>
        </is>
      </c>
      <c r="C1821" t="inlineStr">
        <is>
          <t>high kick</t>
        </is>
      </c>
      <c r="D1821"/>
      <c r="E1821"/>
      <c r="F1821"/>
      <c r="G1821"/>
      <c r="H1821"/>
    </row>
    <row r="1822" ht="25.5" customHeight="1">
      <c r="A1822" s="2" t="str">
        <f>=HYPERLINK("https://www.youtube.com/@cadennovikoff/videos", "https://www.youtube.com/@cadennovikoff/videos")</f>
        <v>https://www.youtube.com/@cadennovikoff/videos</v>
      </c>
      <c r="B1822" t="inlineStr">
        <is>
          <t>45 vidoes about kicking field goals</t>
        </is>
      </c>
      <c r="C1822" t="inlineStr">
        <is>
          <t>kicking field goal</t>
        </is>
      </c>
      <c r="D1822"/>
      <c r="E1822"/>
      <c r="F1822"/>
      <c r="G1822"/>
      <c r="H1822"/>
    </row>
    <row r="1823" ht="25.5" customHeight="1">
      <c r="A1823" s="2" t="str">
        <f>=HYPERLINK("https://www.youtube.com/@OdellCompleteConcrete/videos", "https://www.youtube.com/@OdellCompleteConcrete/videos")</f>
        <v>https://www.youtube.com/@OdellCompleteConcrete/videos</v>
      </c>
      <c r="B1823" t="inlineStr">
        <is>
          <t>616 videos laying concrete</t>
        </is>
      </c>
      <c r="C1823" t="inlineStr">
        <is>
          <t>laying concrete</t>
        </is>
      </c>
      <c r="D1823"/>
      <c r="E1823"/>
      <c r="F1823"/>
      <c r="G1823"/>
      <c r="H1823"/>
    </row>
    <row r="1824" ht="25.5" customHeight="1">
      <c r="A1824" s="2" t="str">
        <f>=HYPERLINK("https://www.youtube.com/@MarshalltownCompany/videos", "https://www.youtube.com/@MarshalltownCompany/videos")</f>
        <v>https://www.youtube.com/@MarshalltownCompany/videos</v>
      </c>
      <c r="B1824" t="inlineStr">
        <is>
          <t>185 construction videos</t>
        </is>
      </c>
      <c r="C1824" t="inlineStr">
        <is>
          <t>laying concrete</t>
        </is>
      </c>
      <c r="D1824"/>
      <c r="E1824"/>
      <c r="F1824"/>
      <c r="G1824"/>
      <c r="H1824"/>
    </row>
    <row r="1825" ht="25.5" customHeight="1">
      <c r="A1825" s="2" t="str">
        <f>=HYPERLINK("https://www.youtube.com/@MikeDayConcrete/videos", "https://www.youtube.com/@MikeDayConcrete/videos")</f>
        <v>https://www.youtube.com/@MikeDayConcrete/videos</v>
      </c>
      <c r="B1825" t="inlineStr">
        <is>
          <t>1.1k videos laying concrete</t>
        </is>
      </c>
      <c r="C1825" t="inlineStr">
        <is>
          <t>laying concrete</t>
        </is>
      </c>
      <c r="D1825"/>
      <c r="E1825"/>
      <c r="F1825"/>
      <c r="G1825"/>
      <c r="H1825"/>
    </row>
    <row r="1826" ht="25.5" customHeight="1">
      <c r="A1826" s="2" t="str">
        <f>=HYPERLINK("https://www.youtube.com/@TonyBynum", "https://www.youtube.com/@TonyBynum")</f>
        <v>https://www.youtube.com/@TonyBynum</v>
      </c>
      <c r="B1826" t="inlineStr">
        <is>
          <t>57 videos, nature</t>
        </is>
      </c>
      <c r="C1826" t="inlineStr">
        <is>
          <t>head butting</t>
        </is>
      </c>
      <c r="D1826"/>
      <c r="E1826"/>
      <c r="F1826"/>
      <c r="G1826"/>
      <c r="H1826"/>
    </row>
    <row r="1827" ht="25.5" customHeight="1">
      <c r="A1827" s="2" t="str">
        <f>=HYPERLINK("https://www.youtube.com/@SelfDefenseTutorials", "https://www.youtube.com/@SelfDefenseTutorials")</f>
        <v>https://www.youtube.com/@SelfDefenseTutorials</v>
      </c>
      <c r="B1827" t="inlineStr">
        <is>
          <t>163 videos</t>
        </is>
      </c>
      <c r="C1827" t="inlineStr">
        <is>
          <t>head butting</t>
        </is>
      </c>
      <c r="D1827"/>
      <c r="E1827"/>
      <c r="F1827"/>
      <c r="G1827"/>
      <c r="H1827"/>
    </row>
    <row r="1828" ht="25.5" customHeight="1">
      <c r="A1828" s="2" t="str">
        <f>=HYPERLINK("https://www.youtube.com/@mayahiga", "https://www.youtube.com/@mayahiga")</f>
        <v>https://www.youtube.com/@mayahiga</v>
      </c>
      <c r="B1828" t="inlineStr">
        <is>
          <t>191 videos</t>
        </is>
      </c>
      <c r="C1828" t="inlineStr">
        <is>
          <t>head butting</t>
        </is>
      </c>
      <c r="D1828"/>
      <c r="E1828"/>
      <c r="F1828"/>
      <c r="G1828"/>
      <c r="H1828"/>
    </row>
    <row r="1829" ht="25.5" customHeight="1">
      <c r="A1829" s="2" t="str">
        <f>=HYPERLINK("https://www.youtube.com/@Foxsoccer", "https://www.youtube.com/@Foxsoccer/videos")</f>
        <v>https://www.youtube.com/@Foxsoccer/videos</v>
      </c>
      <c r="B1829" t="inlineStr">
        <is>
          <t>9.8k videos, soccer</t>
        </is>
      </c>
      <c r="C1829" t="inlineStr">
        <is>
          <t>head butting, soccer</t>
        </is>
      </c>
      <c r="D1829"/>
      <c r="E1829"/>
      <c r="F1829"/>
      <c r="G1829"/>
      <c r="H1829"/>
    </row>
    <row r="1830" ht="25.5" customHeight="1">
      <c r="A1830" s="2" t="str">
        <f>=HYPERLINK("https://www.youtube.com/@LeducLethwei", "https://www.youtube.com/@LeducLethwei")</f>
        <v>https://www.youtube.com/@LeducLethwei</v>
      </c>
      <c r="B1830" t="inlineStr">
        <is>
          <t>129 videos</t>
        </is>
      </c>
      <c r="C1830" t="inlineStr">
        <is>
          <t>head butting</t>
        </is>
      </c>
      <c r="D1830"/>
      <c r="E1830"/>
      <c r="F1830"/>
      <c r="G1830"/>
      <c r="H1830"/>
    </row>
    <row r="1831" ht="25.5" customHeight="1">
      <c r="A1831" s="2" t="str">
        <f>=HYPERLINK("https://www.youtube.com/@mls/videos", "https://www.youtube.com/@mls/videos")</f>
        <v>https://www.youtube.com/@mls/videos</v>
      </c>
      <c r="B1831" t="inlineStr">
        <is>
          <t>18k Videos</t>
        </is>
      </c>
      <c r="C1831"/>
      <c r="D1831"/>
      <c r="E1831"/>
      <c r="F1831"/>
      <c r="G1831"/>
      <c r="H1831"/>
    </row>
    <row r="1832" ht="25.5" customHeight="1">
      <c r="A1832" s="2" t="str">
        <f>=HYPERLINK("https://www.youtube.com/@paulcarrillo_", "https://www.youtube.com/@paulcarrillo_")</f>
        <v>https://www.youtube.com/@paulcarrillo_</v>
      </c>
      <c r="B1832" t="inlineStr">
        <is>
          <t>41 videos</t>
        </is>
      </c>
      <c r="C1832" t="inlineStr">
        <is>
          <t>canoeing or kayaking</t>
        </is>
      </c>
      <c r="D1832"/>
      <c r="E1832"/>
      <c r="F1832"/>
      <c r="G1832"/>
      <c r="H1832"/>
    </row>
    <row r="1833" ht="25.5" customHeight="1">
      <c r="A1833" s="2" t="str">
        <f>=HYPERLINK("https://www.youtube.com/@KomarProject/videos", "https://www.youtube.com/@KomarProject/videos")</f>
        <v>https://www.youtube.com/@KomarProject/videos</v>
      </c>
      <c r="B1833" t="inlineStr">
        <is>
          <t>127 home construction videos</t>
        </is>
      </c>
      <c r="C1833" t="inlineStr">
        <is>
          <t>laying concrete</t>
        </is>
      </c>
      <c r="D1833"/>
      <c r="E1833"/>
      <c r="F1833"/>
      <c r="G1833"/>
      <c r="H1833"/>
    </row>
    <row r="1834" ht="25.5" customHeight="1">
      <c r="A1834" s="2" t="str">
        <f>=HYPERLINK("https://www.youtube.com/@AdamBotkin/videos", "https://www.youtube.com/@AdamBotkin/videos")</f>
        <v>https://www.youtube.com/@AdamBotkin/videos</v>
      </c>
      <c r="B1834" t="inlineStr">
        <is>
          <t>418 videos about kicking fieldgoals and football</t>
        </is>
      </c>
      <c r="C1834" t="inlineStr">
        <is>
          <t>kicking field goal</t>
        </is>
      </c>
      <c r="D1834"/>
      <c r="E1834"/>
      <c r="F1834"/>
      <c r="G1834"/>
      <c r="H1834"/>
    </row>
    <row r="1835" ht="25.5" customHeight="1">
      <c r="A1835" s="2" t="str">
        <f>=HYPERLINK("https://www.youtube.com/@GabrielVargaOfficial", "https://www.youtube.com/@GabrielVargaOfficial")</f>
        <v>https://www.youtube.com/@GabrielVargaOfficial</v>
      </c>
      <c r="B1835" t="inlineStr">
        <is>
          <t>1.4k videos</t>
        </is>
      </c>
      <c r="C1835" t="inlineStr">
        <is>
          <t>high kick</t>
        </is>
      </c>
      <c r="D1835"/>
      <c r="E1835"/>
      <c r="F1835"/>
      <c r="G1835"/>
      <c r="H1835"/>
    </row>
    <row r="1836" ht="25.5" customHeight="1">
      <c r="A1836" s="2" t="str">
        <f>=HYPERLINK("https://www.youtube.com/@VINDISKITCHEN", "https://www.youtube.com/@VINDISKITCHEN")</f>
        <v>https://www.youtube.com/@VINDISKITCHEN</v>
      </c>
      <c r="B1836" t="inlineStr">
        <is>
          <t>59 videos</t>
        </is>
      </c>
      <c r="C1836" t="inlineStr">
        <is>
          <t>rolling pastry</t>
        </is>
      </c>
      <c r="D1836"/>
      <c r="E1836"/>
      <c r="F1836"/>
      <c r="G1836"/>
      <c r="H1836"/>
    </row>
    <row r="1837" ht="25.5" customHeight="1">
      <c r="A1837" s="2" t="str">
        <f>=HYPERLINK("https://www.youtube.com/@1sweettastekitchen829", "https://www.youtube.com/@1sweettastekitchen829")</f>
        <v>https://www.youtube.com/@1sweettastekitchen829</v>
      </c>
      <c r="B1837" t="inlineStr">
        <is>
          <t>282 videos</t>
        </is>
      </c>
      <c r="C1837" t="inlineStr">
        <is>
          <t>cooking / kneading</t>
        </is>
      </c>
      <c r="D1837"/>
      <c r="E1837"/>
      <c r="F1837"/>
      <c r="G1837"/>
      <c r="H1837"/>
    </row>
    <row r="1838" ht="25.5" customHeight="1">
      <c r="A1838" s="2" t="str">
        <f>=HYPERLINK("https://www.youtube.com/@DroneProfs", "https://www.youtube.com/@DroneProfs")</f>
        <v>https://www.youtube.com/@DroneProfs</v>
      </c>
      <c r="B1838" t="inlineStr">
        <is>
          <t>103 videos</t>
        </is>
      </c>
      <c r="C1838"/>
      <c r="D1838"/>
      <c r="E1838"/>
      <c r="F1838"/>
      <c r="G1838"/>
      <c r="H1838"/>
    </row>
    <row r="1839" ht="25.5" customHeight="1">
      <c r="A1839" s="2" t="str">
        <f>=HYPERLINK("https://www.youtube.com/@clairecats6852/videos", "https://www.youtube.com/@clairecats6852/videos")</f>
        <v>https://www.youtube.com/@clairecats6852/videos</v>
      </c>
      <c r="B1839" t="inlineStr">
        <is>
          <t>142 videos, petting cat, cats playing, cats sleeping</t>
        </is>
      </c>
      <c r="C1839" t="inlineStr">
        <is>
          <t>petting cat</t>
        </is>
      </c>
      <c r="D1839"/>
      <c r="E1839"/>
      <c r="F1839"/>
      <c r="G1839"/>
      <c r="H1839"/>
    </row>
    <row r="1840" ht="25.5" customHeight="1">
      <c r="A1840" s="2" t="str">
        <f>=HYPERLINK("https://www.youtube.com/@ArchieTheCat/videos", "https://www.youtube.com/@ArchieTheCat/videos")</f>
        <v>https://www.youtube.com/@ArchieTheCat/videos</v>
      </c>
      <c r="B1840" t="inlineStr">
        <is>
          <t>342 videos, petting cat</t>
        </is>
      </c>
      <c r="C1840" t="inlineStr">
        <is>
          <t>petting cat</t>
        </is>
      </c>
      <c r="D1840"/>
      <c r="E1840"/>
      <c r="F1840"/>
      <c r="G1840"/>
      <c r="H1840"/>
    </row>
    <row r="1841" ht="25.5" customHeight="1">
      <c r="A1841" s="2" t="str">
        <f>=HYPERLINK("https://www.youtube.com/@straypawsclip/videos", "https://www.youtube.com/@straypawsclip/videos")</f>
        <v>https://www.youtube.com/@straypawsclip/videos</v>
      </c>
      <c r="B1841" t="inlineStr">
        <is>
          <t>79 videos, petting cat</t>
        </is>
      </c>
      <c r="C1841" t="inlineStr">
        <is>
          <t>petting cat</t>
        </is>
      </c>
      <c r="D1841"/>
      <c r="E1841"/>
      <c r="F1841"/>
      <c r="G1841"/>
      <c r="H1841"/>
    </row>
    <row r="1842" ht="25.5" customHeight="1">
      <c r="A1842" s="2" t="str">
        <f>=HYPERLINK("https://www.youtube.com/@Flighttime787", "https://www.youtube.com/@Flighttime787")</f>
        <v>https://www.youtube.com/@Flighttime787</v>
      </c>
      <c r="B1842" t="inlineStr">
        <is>
          <t>231 videos</t>
        </is>
      </c>
      <c r="C1842" t="inlineStr">
        <is>
          <t>model aircraft</t>
        </is>
      </c>
      <c r="D1842"/>
      <c r="E1842"/>
      <c r="F1842"/>
      <c r="G1842"/>
      <c r="H1842"/>
    </row>
    <row r="1843" ht="25.5" customHeight="1">
      <c r="A1843" s="2" t="str">
        <f>=HYPERLINK("https://www.youtube.com/@honeysada/videos", "https://www.youtube.com/@honeysada/videos")</f>
        <v>https://www.youtube.com/@honeysada/videos</v>
      </c>
      <c r="B1843" t="inlineStr">
        <is>
          <t>82 videos, petting cat, adventurous cat, wild life, nature</t>
        </is>
      </c>
      <c r="C1843" t="inlineStr">
        <is>
          <t>petting cat</t>
        </is>
      </c>
      <c r="D1843"/>
      <c r="E1843"/>
      <c r="F1843"/>
      <c r="G1843"/>
      <c r="H1843"/>
    </row>
    <row r="1844" ht="25.5" customHeight="1">
      <c r="A1844" s="2" t="str">
        <f>=HYPERLINK("https://www.youtube.com/@seakayakingcornwall", "https://www.youtube.com/@seakayakingcornwall")</f>
        <v>https://www.youtube.com/@seakayakingcornwall</v>
      </c>
      <c r="B1844" t="inlineStr">
        <is>
          <t>75 videos</t>
        </is>
      </c>
      <c r="C1844" t="inlineStr">
        <is>
          <t>sea kayak</t>
        </is>
      </c>
      <c r="D1844"/>
      <c r="E1844"/>
      <c r="F1844"/>
      <c r="G1844"/>
      <c r="H1844"/>
    </row>
    <row r="1845" ht="25.5" customHeight="1">
      <c r="A1845" s="2" t="str">
        <f>=HYPERLINK("https://www.youtube.com/@ShipsYouShouldKnow", "https://www.youtube.com/@ShipsYouShouldKnow")</f>
        <v>https://www.youtube.com/@ShipsYouShouldKnow</v>
      </c>
      <c r="B1845" t="inlineStr">
        <is>
          <t>760 videos</t>
        </is>
      </c>
      <c r="C1845" t="inlineStr">
        <is>
          <t>ships</t>
        </is>
      </c>
      <c r="D1845"/>
      <c r="E1845"/>
      <c r="F1845"/>
      <c r="G1845"/>
      <c r="H1845"/>
    </row>
    <row r="1846" ht="25.5" customHeight="1">
      <c r="A1846" s="2" t="str">
        <f>=HYPERLINK("https://www.youtube.com/@Superbon16", "https://www.youtube.com/@Superbon16")</f>
        <v>https://www.youtube.com/@Superbon16</v>
      </c>
      <c r="B1846" t="inlineStr">
        <is>
          <t>150 videos</t>
        </is>
      </c>
      <c r="C1846" t="inlineStr">
        <is>
          <t>high kick</t>
        </is>
      </c>
      <c r="D1846"/>
      <c r="E1846"/>
      <c r="F1846"/>
      <c r="G1846"/>
      <c r="H1846"/>
    </row>
    <row r="1847" ht="25.5" customHeight="1">
      <c r="A1847" s="2" t="str">
        <f>=HYPERLINK("https://www.youtube.com/@kohlskicking/videos", "https://www.youtube.com/@kohlskicking/videos")</f>
        <v>https://www.youtube.com/@kohlskicking/videos</v>
      </c>
      <c r="B1847" t="inlineStr">
        <is>
          <t>744 videos on kicking field goals and football</t>
        </is>
      </c>
      <c r="C1847" t="inlineStr">
        <is>
          <t>kicking field goal</t>
        </is>
      </c>
      <c r="D1847"/>
      <c r="E1847"/>
      <c r="F1847"/>
      <c r="G1847"/>
      <c r="H1847"/>
    </row>
    <row r="1848" ht="25.5" customHeight="1">
      <c r="A1848" s="2" t="str">
        <f>=HYPERLINK("https://www.youtube.com/@JessRonaGrooming/videos", "https://www.youtube.com/@JessRonaGrooming/videos")</f>
        <v>https://www.youtube.com/@JessRonaGrooming/videos</v>
      </c>
      <c r="B1848" t="inlineStr">
        <is>
          <t>201 dog grooming videos</t>
        </is>
      </c>
      <c r="C1848" t="inlineStr">
        <is>
          <t>bathing dog</t>
        </is>
      </c>
      <c r="D1848"/>
      <c r="E1848"/>
      <c r="F1848"/>
      <c r="G1848"/>
      <c r="H1848"/>
    </row>
    <row r="1849" ht="25.5" customHeight="1">
      <c r="A1849" s="2" t="str">
        <f>=HYPERLINK("https://www.youtube.com/@TopNotchLawns/videos", "https://www.youtube.com/@TopNotchLawns/videos")</f>
        <v>https://www.youtube.com/@TopNotchLawns/videos</v>
      </c>
      <c r="B1849" t="inlineStr">
        <is>
          <t>741 videos, lawn care</t>
        </is>
      </c>
      <c r="C1849" t="inlineStr">
        <is>
          <t>yardwork</t>
        </is>
      </c>
      <c r="D1849"/>
      <c r="E1849"/>
      <c r="F1849"/>
      <c r="G1849"/>
      <c r="H1849"/>
    </row>
    <row r="1850" ht="25.5" customHeight="1">
      <c r="A1850" s="2" t="str">
        <f>=HYPERLINK("https://www.youtube.com/@AprilWilkerson/videos", "https://www.youtube.com/@AprilWilkerson/videos")</f>
        <v>https://www.youtube.com/@AprilWilkerson/videos</v>
      </c>
      <c r="B1850" t="inlineStr">
        <is>
          <t>479 videos, home DIY</t>
        </is>
      </c>
      <c r="C1850" t="inlineStr">
        <is>
          <t>yardwork</t>
        </is>
      </c>
      <c r="D1850"/>
      <c r="E1850"/>
      <c r="F1850"/>
      <c r="G1850"/>
      <c r="H1850"/>
    </row>
    <row r="1851" ht="25.5" customHeight="1">
      <c r="A1851" s="2" t="str">
        <f>=HYPERLINK("https://www.youtube.com/@mdlawncare1501", "https://www.youtube.com/@mdlawncare1501")</f>
        <v>https://www.youtube.com/@mdlawncare1501</v>
      </c>
      <c r="B1851" t="inlineStr">
        <is>
          <t>158 videos, lawn care</t>
        </is>
      </c>
      <c r="C1851" t="inlineStr">
        <is>
          <t>yardwork</t>
        </is>
      </c>
      <c r="D1851"/>
      <c r="E1851"/>
      <c r="F1851"/>
      <c r="G1851"/>
      <c r="H1851"/>
    </row>
    <row r="1852" ht="25.5" customHeight="1">
      <c r="A1852" s="2" t="str">
        <f>=HYPERLINK("https://www.youtube.com/@santoshzungrana1974/videos", "https://www.youtube.com/@santoshzungrana1974/videos")</f>
        <v>https://www.youtube.com/@santoshzungrana1974/videos</v>
      </c>
      <c r="B1852" t="inlineStr">
        <is>
          <t>26 Videos, Bungee Jumping</t>
        </is>
      </c>
      <c r="C1852" t="inlineStr">
        <is>
          <t>Bungee Jumping</t>
        </is>
      </c>
      <c r="D1852"/>
      <c r="E1852"/>
      <c r="F1852"/>
      <c r="G1852"/>
      <c r="H1852"/>
    </row>
    <row r="1853" ht="25.5" customHeight="1">
      <c r="A1853" s="2" t="str">
        <f>=HYPERLINK("https://www.youtube.com/@HD1080ide", "https://www.youtube.com/@HD1080ide")</f>
        <v>https://www.youtube.com/@HD1080ide</v>
      </c>
      <c r="B1853" t="inlineStr">
        <is>
          <t>447 videos</t>
        </is>
      </c>
      <c r="C1853" t="inlineStr">
        <is>
          <t>hot air balloons / transportation</t>
        </is>
      </c>
      <c r="D1853"/>
      <c r="E1853"/>
      <c r="F1853"/>
      <c r="G1853"/>
      <c r="H1853"/>
    </row>
    <row r="1854" ht="25.5" customHeight="1">
      <c r="A1854" s="2" t="str">
        <f>=HYPERLINK("https://www.youtube.com/@ChristopherHiedeman", "https://www.youtube.com/@ChristopherHiedeman")</f>
        <v>https://www.youtube.com/@ChristopherHiedeman</v>
      </c>
      <c r="B1854" t="inlineStr">
        <is>
          <t>337 Videos / Christmas Decorations / Decorations</t>
        </is>
      </c>
      <c r="C1854" t="inlineStr">
        <is>
          <t>decorating the christmas tree</t>
        </is>
      </c>
      <c r="D1854"/>
      <c r="E1854"/>
      <c r="F1854"/>
      <c r="G1854"/>
      <c r="H1854"/>
    </row>
    <row r="1855" ht="25.5" customHeight="1">
      <c r="A1855" s="2" t="str">
        <f>=HYPERLINK("https://www.youtube.com/@LearnHowtoSign", "https://www.youtube.com/@LearnHowtoSign")</f>
        <v>https://www.youtube.com/@LearnHowtoSign</v>
      </c>
      <c r="B1855" t="inlineStr">
        <is>
          <t>227 videos - sign language lessons</t>
        </is>
      </c>
      <c r="C1855"/>
      <c r="D1855"/>
      <c r="E1855"/>
      <c r="F1855"/>
      <c r="G1855"/>
      <c r="H1855"/>
    </row>
    <row r="1856" ht="25.5" customHeight="1">
      <c r="A1856" s="2" t="str">
        <f>=HYPERLINK("https://www.youtube.com/@kickingworld/videos", "https://www.youtube.com/@kickingworld/videos")</f>
        <v>https://www.youtube.com/@kickingworld/videos</v>
      </c>
      <c r="B1856" t="inlineStr">
        <is>
          <t>736 videos about kicking footballs</t>
        </is>
      </c>
      <c r="C1856" t="inlineStr">
        <is>
          <t>kicking field goal / punting / kicking</t>
        </is>
      </c>
      <c r="D1856"/>
      <c r="E1856"/>
      <c r="F1856"/>
      <c r="G1856"/>
      <c r="H1856"/>
    </row>
    <row r="1857" ht="25.5" customHeight="1">
      <c r="A1857" s="2" t="str">
        <f>=HYPERLINK("https://www.youtube.com/@BROCOOLING", "https://www.youtube.com/@BROCOOLING")</f>
        <v>https://www.youtube.com/@BROCOOLING</v>
      </c>
      <c r="B1857" t="inlineStr">
        <is>
          <t>92 Videos / assembling computer</t>
        </is>
      </c>
      <c r="C1857" t="inlineStr">
        <is>
          <t>sign language interpreting</t>
        </is>
      </c>
      <c r="D1857"/>
      <c r="E1857"/>
      <c r="F1857"/>
      <c r="G1857"/>
      <c r="H1857"/>
    </row>
    <row r="1858" ht="25.5" customHeight="1">
      <c r="A1858" s="2" t="str">
        <f>=HYPERLINK("https://www.youtube.com/@TechTesseract", "https://www.youtube.com/@TechTesseract")</f>
        <v>https://www.youtube.com/@TechTesseract</v>
      </c>
      <c r="B1858" t="inlineStr">
        <is>
          <t>350 Videos / assembling computer</t>
        </is>
      </c>
      <c r="C1858" t="inlineStr">
        <is>
          <t>assembling computer</t>
        </is>
      </c>
      <c r="D1858"/>
      <c r="E1858"/>
      <c r="F1858"/>
      <c r="G1858"/>
      <c r="H1858"/>
    </row>
    <row r="1859" ht="25.5" customHeight="1">
      <c r="A1859" s="2" t="str">
        <f>=HYPERLINK("https://www.youtube.com/@CoopersFerrySite", "https://www.youtube.com/@CoopersFerrySite")</f>
        <v>https://www.youtube.com/@CoopersFerrySite</v>
      </c>
      <c r="B1859" t="inlineStr">
        <is>
          <t>118 Videos / Archaeological Excavation</t>
        </is>
      </c>
      <c r="C1859" t="inlineStr">
        <is>
          <t>Archaeological Excavation</t>
        </is>
      </c>
      <c r="D1859"/>
      <c r="E1859"/>
      <c r="F1859"/>
      <c r="G1859"/>
      <c r="H1859"/>
    </row>
    <row r="1860" ht="25.5" customHeight="1">
      <c r="A1860" s="2" t="str">
        <f>=HYPERLINK("https://www.youtube.com/@ImpressedCatVideo/videos", "https://www.youtube.com/@ImpressedCatVideo/videos")</f>
        <v>https://www.youtube.com/@ImpressedCatVideo/videos</v>
      </c>
      <c r="B1860" t="inlineStr">
        <is>
          <t>9K videos, petting cats, stray cats</t>
        </is>
      </c>
      <c r="C1860" t="inlineStr">
        <is>
          <t>petting cat</t>
        </is>
      </c>
      <c r="D1860"/>
      <c r="E1860"/>
      <c r="F1860"/>
      <c r="G1860"/>
      <c r="H1860"/>
    </row>
    <row r="1861" ht="25.5" customHeight="1">
      <c r="A1861" s="2" t="str">
        <f>=HYPERLINK("https://www.youtube.com/@PizzaandLuna/videos", "https://www.youtube.com/@PizzaandLuna/videos")</f>
        <v>https://www.youtube.com/@PizzaandLuna/videos</v>
      </c>
      <c r="B1861" t="inlineStr">
        <is>
          <t>657 videos, petting cats, vlogs</t>
        </is>
      </c>
      <c r="C1861" t="inlineStr">
        <is>
          <t>assembling computer</t>
        </is>
      </c>
      <c r="D1861"/>
      <c r="E1861"/>
      <c r="F1861"/>
      <c r="G1861"/>
      <c r="H1861"/>
    </row>
    <row r="1862" ht="25.5" customHeight="1">
      <c r="A1862" s="2" t="str">
        <f>=HYPERLINK("https://www.youtube.com/@AncientRomeLive", "https://www.youtube.com/@AncientRomeLive")</f>
        <v>https://www.youtube.com/@AncientRomeLive</v>
      </c>
      <c r="B1862" t="inlineStr">
        <is>
          <t>291 Videos / Archaeological Excavation</t>
        </is>
      </c>
      <c r="C1862" t="inlineStr">
        <is>
          <t>Archaeological Excavation</t>
        </is>
      </c>
      <c r="D1862"/>
      <c r="E1862"/>
      <c r="F1862"/>
      <c r="G1862"/>
      <c r="H1862"/>
    </row>
    <row r="1863" ht="25.5" customHeight="1">
      <c r="A1863" s="2" t="str">
        <f>=HYPERLINK("https://www.youtube.com/@GroomHouse/videos", "https://www.youtube.com/@GroomHouse/videos")</f>
        <v>https://www.youtube.com/@GroomHouse/videos</v>
      </c>
      <c r="B1863" t="inlineStr">
        <is>
          <t>160 pet grooming videos</t>
        </is>
      </c>
      <c r="C1863" t="inlineStr">
        <is>
          <t>bathing dog, grooming dog</t>
        </is>
      </c>
      <c r="D1863"/>
      <c r="E1863"/>
      <c r="F1863"/>
      <c r="G1863"/>
      <c r="H1863"/>
    </row>
    <row r="1864" ht="25.5" customHeight="1">
      <c r="A1864" s="2" t="str">
        <f>=HYPERLINK("https://www.youtube.com/@girlwiththedogs212/videos", "https://www.youtube.com/@girlwiththedogs212/videos")</f>
        <v>https://www.youtube.com/@girlwiththedogs212/videos</v>
      </c>
      <c r="B1864" t="inlineStr">
        <is>
          <t>106 videos of dog grooming</t>
        </is>
      </c>
      <c r="C1864" t="inlineStr">
        <is>
          <t>bathing dog</t>
        </is>
      </c>
      <c r="D1864"/>
      <c r="E1864"/>
      <c r="F1864"/>
      <c r="G1864"/>
      <c r="H1864"/>
    </row>
    <row r="1865" ht="25.5" customHeight="1">
      <c r="A1865" s="2" t="str">
        <f>=HYPERLINK("https://www.youtube.com/@HandymanHal", "https://www.youtube.com/@HandymanHal")</f>
        <v>https://www.youtube.com/@HandymanHal</v>
      </c>
      <c r="B1865" t="inlineStr">
        <is>
          <t>411 videos, handyman work</t>
        </is>
      </c>
      <c r="C1865" t="inlineStr">
        <is>
          <t>handyman</t>
        </is>
      </c>
      <c r="D1865"/>
      <c r="E1865"/>
      <c r="F1865"/>
      <c r="G1865"/>
      <c r="H1865"/>
    </row>
    <row r="1866" ht="25.5" customHeight="1">
      <c r="A1866" s="2" t="str">
        <f>=HYPERLINK("https://www.youtube.com/@TheHandyman1/videos", "https://www.youtube.com/@TheHandyman1/videos")</f>
        <v>https://www.youtube.com/@TheHandyman1/videos</v>
      </c>
      <c r="B1866" t="inlineStr">
        <is>
          <t>615 videos, handyman work at home</t>
        </is>
      </c>
      <c r="C1866" t="inlineStr">
        <is>
          <t>handyman</t>
        </is>
      </c>
      <c r="D1866"/>
      <c r="E1866"/>
      <c r="F1866"/>
      <c r="G1866"/>
      <c r="H1866"/>
    </row>
    <row r="1867" ht="25.5" customHeight="1">
      <c r="A1867" s="2" t="str">
        <f>=HYPERLINK("https://www.youtube.com/@TheHandymanBusiness/videos", "https://www.youtube.com/@TheHandymanBusiness/videos")</f>
        <v>https://www.youtube.com/@TheHandymanBusiness/videos</v>
      </c>
      <c r="B1867" t="inlineStr">
        <is>
          <t>90 videos, home service</t>
        </is>
      </c>
      <c r="C1867" t="inlineStr">
        <is>
          <t>handyman</t>
        </is>
      </c>
      <c r="D1867"/>
      <c r="E1867"/>
      <c r="F1867"/>
      <c r="G1867"/>
      <c r="H1867"/>
    </row>
    <row r="1868" ht="25.5" customHeight="1">
      <c r="A1868" s="2" t="str">
        <f>=HYPERLINK("https://www.youtube.com/@SteFly", "https://www.youtube.com/@SteFly")</f>
        <v>https://www.youtube.com/@SteFly</v>
      </c>
      <c r="B1868" t="inlineStr">
        <is>
          <t>317 videos</t>
        </is>
      </c>
      <c r="C1868" t="inlineStr">
        <is>
          <t>gliding</t>
        </is>
      </c>
      <c r="D1868"/>
      <c r="E1868"/>
      <c r="F1868"/>
      <c r="G1868"/>
      <c r="H1868"/>
    </row>
    <row r="1869" ht="25.5" customHeight="1">
      <c r="A1869" s="2" t="str">
        <f>=HYPERLINK("https://www.youtube.com/@workshopinsider/videos", "https://www.youtube.com/@workshopinsider/videos")</f>
        <v>https://www.youtube.com/@workshopinsider/videos</v>
      </c>
      <c r="B1869" t="inlineStr">
        <is>
          <t>242 videos, tools, lifehacks, reviews</t>
        </is>
      </c>
      <c r="C1869" t="inlineStr">
        <is>
          <t>tools</t>
        </is>
      </c>
      <c r="D1869"/>
      <c r="E1869"/>
      <c r="F1869"/>
      <c r="G1869"/>
      <c r="H1869"/>
    </row>
    <row r="1870" ht="25.5" customHeight="1">
      <c r="A1870" s="2" t="str">
        <f>=HYPERLINK("https://www.youtube.com/@mrsunyofficial/videos", "https://www.youtube.com/@mrsunyofficial/videos")</f>
        <v>https://www.youtube.com/@mrsunyofficial/videos</v>
      </c>
      <c r="B1870" t="inlineStr">
        <is>
          <t>943 videos, tool tips</t>
        </is>
      </c>
      <c r="C1870" t="inlineStr">
        <is>
          <t>tools</t>
        </is>
      </c>
      <c r="D1870"/>
      <c r="E1870"/>
      <c r="F1870"/>
      <c r="G1870"/>
      <c r="H1870"/>
    </row>
    <row r="1871" ht="25.5" customHeight="1">
      <c r="A1871" s="2" t="str">
        <f>=HYPERLINK("https://www.youtube.com/@hdknots", "https://www.youtube.com/@hdknots")</f>
        <v>https://www.youtube.com/@hdknots</v>
      </c>
      <c r="B1871" t="inlineStr">
        <is>
          <t>22 videos, knots</t>
        </is>
      </c>
      <c r="C1871" t="inlineStr">
        <is>
          <t>tying knot (not on a tie)</t>
        </is>
      </c>
      <c r="D1871"/>
      <c r="E1871"/>
      <c r="F1871"/>
      <c r="G1871"/>
      <c r="H1871"/>
    </row>
    <row r="1872" ht="25.5" customHeight="1">
      <c r="A1872" s="2" t="str">
        <f>=HYPERLINK("https://www.youtube.com/@ROPEWORK170/videos", "https://www.youtube.com/@ROPEWORK170/videos")</f>
        <v>https://www.youtube.com/@ROPEWORK170/videos</v>
      </c>
      <c r="B1872" t="inlineStr">
        <is>
          <t>126 videos, knots</t>
        </is>
      </c>
      <c r="C1872" t="inlineStr">
        <is>
          <t>tying knot (not on a tie)</t>
        </is>
      </c>
      <c r="D1872"/>
      <c r="E1872"/>
      <c r="F1872"/>
      <c r="G1872"/>
      <c r="H1872"/>
    </row>
    <row r="1873" ht="25.5" customHeight="1">
      <c r="A1873" s="2" t="str">
        <f>=HYPERLINK("https://www.youtube.com/@Knot_Master", "https://www.youtube.com/@Knot_Master")</f>
        <v>https://www.youtube.com/@Knot_Master</v>
      </c>
      <c r="B1873" t="inlineStr">
        <is>
          <t>510 videos, knots</t>
        </is>
      </c>
      <c r="C1873" t="inlineStr">
        <is>
          <t>tying knot (not on a tie)</t>
        </is>
      </c>
      <c r="D1873"/>
      <c r="E1873"/>
      <c r="F1873"/>
      <c r="G1873"/>
      <c r="H1873"/>
    </row>
    <row r="1874" ht="25.5" customHeight="1">
      <c r="A1874" s="2" t="str">
        <f>=HYPERLINK("https://www.youtube.com/@GoldendogAndHusky/videos", "https://www.youtube.com/@GoldendogAndHusky/videos")</f>
        <v>https://www.youtube.com/@GoldendogAndHusky/videos</v>
      </c>
      <c r="B1874" t="inlineStr">
        <is>
          <t>755 animal videos</t>
        </is>
      </c>
      <c r="C1874" t="inlineStr">
        <is>
          <t>bathing dog</t>
        </is>
      </c>
      <c r="D1874"/>
      <c r="E1874"/>
      <c r="F1874"/>
      <c r="G1874"/>
      <c r="H1874"/>
    </row>
    <row r="1875" ht="25.5" customHeight="1">
      <c r="A1875" s="2" t="str">
        <f>=HYPERLINK("https://www.youtube.com/@AlexToproll/videos", "https://www.youtube.com/@AlexToproll/videos")</f>
        <v>https://www.youtube.com/@AlexToproll/videos</v>
      </c>
      <c r="B1875" t="inlineStr">
        <is>
          <t>551 arm wrestling videos</t>
        </is>
      </c>
      <c r="C1875" t="inlineStr">
        <is>
          <t>arm wrestling</t>
        </is>
      </c>
      <c r="D1875"/>
      <c r="E1875"/>
      <c r="F1875"/>
      <c r="G1875"/>
      <c r="H1875"/>
    </row>
    <row r="1876" ht="25.5" customHeight="1">
      <c r="A1876" s="2" t="str">
        <f>=HYPERLINK("https://www.youtube.com/@voiceofarmwrestling/videos", "https://www.youtube.com/@voiceofarmwrestling/videos")</f>
        <v>https://www.youtube.com/@voiceofarmwrestling/videos</v>
      </c>
      <c r="B1876" t="inlineStr">
        <is>
          <t>1.9k arm wrestling videos</t>
        </is>
      </c>
      <c r="C1876" t="inlineStr">
        <is>
          <t>arm wrestling</t>
        </is>
      </c>
      <c r="D1876"/>
      <c r="E1876"/>
      <c r="F1876"/>
      <c r="G1876"/>
      <c r="H1876"/>
    </row>
    <row r="1877" ht="25.5" customHeight="1">
      <c r="A1877" s="2" t="str">
        <f>=HYPERLINK("https://www.youtube.com/@MarthaStewart", "https://www.youtube.com/@MarthaStewart")</f>
        <v>https://www.youtube.com/@MarthaStewart</v>
      </c>
      <c r="B1877" t="inlineStr">
        <is>
          <t>3k videos, professional cooking</t>
        </is>
      </c>
      <c r="C1877" t="inlineStr">
        <is>
          <t>holiday cooking, cooking</t>
        </is>
      </c>
      <c r="D1877"/>
      <c r="E1877"/>
      <c r="F1877"/>
      <c r="G1877"/>
      <c r="H1877"/>
    </row>
    <row r="1878" ht="25.5" customHeight="1">
      <c r="A1878" s="2" t="str">
        <f>=HYPERLINK("https://www.youtube.com/@WeBodyboard_Official/videos", "https://www.youtube.com/@WeBodyboard_Official/videos")</f>
        <v>https://www.youtube.com/@WeBodyboard_Official/videos</v>
      </c>
      <c r="B1878" t="inlineStr">
        <is>
          <t>825 bodysurfing videos</t>
        </is>
      </c>
      <c r="C1878" t="inlineStr">
        <is>
          <t>bodysurfing, bodyboarding</t>
        </is>
      </c>
      <c r="D1878"/>
      <c r="E1878"/>
      <c r="F1878"/>
      <c r="G1878"/>
      <c r="H1878"/>
    </row>
    <row r="1879" ht="25.5" customHeight="1">
      <c r="A1879" s="2" t="str">
        <f>=HYPERLINK("https://www.youtube.com/@oahusurffilms/videos", "https://www.youtube.com/@oahusurffilms/videos")</f>
        <v>https://www.youtube.com/@oahusurffilms/videos</v>
      </c>
      <c r="B1879" t="inlineStr">
        <is>
          <t>337 surf videos</t>
        </is>
      </c>
      <c r="C1879" t="inlineStr">
        <is>
          <t>bodysurfing</t>
        </is>
      </c>
      <c r="D1879"/>
      <c r="E1879"/>
      <c r="F1879"/>
      <c r="G1879"/>
      <c r="H1879"/>
    </row>
    <row r="1880" ht="25.5" customHeight="1">
      <c r="A1880" s="2" t="str">
        <f>=HYPERLINK("https://www.youtube.com/@surfertoday/videos", "https://www.youtube.com/@surfertoday/videos")</f>
        <v>https://www.youtube.com/@surfertoday/videos</v>
      </c>
      <c r="B1880" t="inlineStr">
        <is>
          <t>674 surfing videos</t>
        </is>
      </c>
      <c r="C1880" t="inlineStr">
        <is>
          <t>bodysurfing, sandboarding</t>
        </is>
      </c>
      <c r="D1880"/>
      <c r="E1880"/>
      <c r="F1880"/>
      <c r="G1880"/>
      <c r="H1880"/>
    </row>
    <row r="1881" ht="25.5" customHeight="1">
      <c r="A1881" s="2" t="str">
        <f>=HYPERLINK("https://www.youtube.com/@ridingzone/videos", "https://www.youtube.com/@ridingzone/videos")</f>
        <v>https://www.youtube.com/@ridingzone/videos</v>
      </c>
      <c r="B1881" t="inlineStr">
        <is>
          <t>1.2k extreme sport videos</t>
        </is>
      </c>
      <c r="C1881" t="inlineStr">
        <is>
          <t>bodysurfing</t>
        </is>
      </c>
      <c r="D1881"/>
      <c r="E1881"/>
      <c r="F1881"/>
      <c r="G1881"/>
      <c r="H1881"/>
    </row>
    <row r="1882" ht="25.5" customHeight="1">
      <c r="A1882" s="2" t="str">
        <f>=HYPERLINK("https://www.youtube.com/@SurfKawelaHawaii/videos", "https://www.youtube.com/@SurfKawelaHawaii/videos")</f>
        <v>https://www.youtube.com/@SurfKawelaHawaii/videos</v>
      </c>
      <c r="B1882" t="inlineStr">
        <is>
          <t>411 surf videos</t>
        </is>
      </c>
      <c r="C1882" t="inlineStr">
        <is>
          <t>bodysurfing</t>
        </is>
      </c>
      <c r="D1882"/>
      <c r="E1882"/>
      <c r="F1882"/>
      <c r="G1882"/>
      <c r="H1882"/>
    </row>
    <row r="1883" ht="25.5" customHeight="1">
      <c r="A1883" s="2" t="str">
        <f>=HYPERLINK("https://www.youtube.com/@JuzzieSmithYoutube/videos", "https://www.youtube.com/@JuzzieSmithYoutube/videos")</f>
        <v>https://www.youtube.com/@JuzzieSmithYoutube/videos</v>
      </c>
      <c r="B1883" t="inlineStr">
        <is>
          <t>114 videos playing harmonica</t>
        </is>
      </c>
      <c r="C1883" t="inlineStr">
        <is>
          <t>playing harmonica</t>
        </is>
      </c>
      <c r="D1883"/>
      <c r="E1883"/>
      <c r="F1883"/>
      <c r="G1883"/>
      <c r="H1883"/>
    </row>
    <row r="1884" ht="25.5" customHeight="1">
      <c r="A1884" s="2" t="str">
        <f>=HYPERLINK("https://www.youtube.com/@WavesoftheWorld/videos", "https://www.youtube.com/@WavesoftheWorld/videos")</f>
        <v>https://www.youtube.com/@WavesoftheWorld/videos</v>
      </c>
      <c r="B1884" t="inlineStr">
        <is>
          <t>2.4 4k surf videos</t>
        </is>
      </c>
      <c r="C1884" t="inlineStr">
        <is>
          <t>bodysurfing</t>
        </is>
      </c>
      <c r="D1884"/>
      <c r="E1884"/>
      <c r="F1884"/>
      <c r="G1884"/>
      <c r="H1884"/>
    </row>
    <row r="1885" ht="25.5" customHeight="1">
      <c r="A1885" s="2" t="str">
        <f>=HYPERLINK("https://www.youtube.com/@baseballbatbros", "https://www.youtube.com/@baseballbatbros")</f>
        <v>https://www.youtube.com/@baseballbatbros</v>
      </c>
      <c r="B1885" t="inlineStr">
        <is>
          <t>338 videos</t>
        </is>
      </c>
      <c r="C1885" t="inlineStr">
        <is>
          <t>hitting baseball</t>
        </is>
      </c>
      <c r="D1885"/>
      <c r="E1885"/>
      <c r="F1885"/>
      <c r="G1885"/>
      <c r="H1885"/>
    </row>
    <row r="1886" ht="25.5" customHeight="1">
      <c r="A1886" s="2" t="str">
        <f>=HYPERLINK("https://www.youtube.com/@PaulFey/videos", "https://www.youtube.com/@PaulFey/videos")</f>
        <v>https://www.youtube.com/@PaulFey/videos</v>
      </c>
      <c r="B1886" t="inlineStr">
        <is>
          <t>839 videos, playing organ</t>
        </is>
      </c>
      <c r="C1886" t="inlineStr">
        <is>
          <t>playing organ</t>
        </is>
      </c>
      <c r="D1886"/>
      <c r="E1886"/>
      <c r="F1886"/>
      <c r="G1886"/>
      <c r="H1886"/>
    </row>
    <row r="1887" ht="25.5" customHeight="1">
      <c r="A1887" s="2" t="str">
        <f>=HYPERLINK("https://www.youtube.com/@kalnciema/videos", "https://www.youtube.com/@kalnciema/videos")</f>
        <v>https://www.youtube.com/@kalnciema/videos</v>
      </c>
      <c r="B1887" t="inlineStr">
        <is>
          <t>30 videos, playing organ</t>
        </is>
      </c>
      <c r="C1887" t="inlineStr">
        <is>
          <t>playing organ</t>
        </is>
      </c>
      <c r="D1887"/>
      <c r="E1887"/>
      <c r="F1887"/>
      <c r="G1887"/>
      <c r="H1887"/>
    </row>
    <row r="1888" ht="25.5" customHeight="1">
      <c r="A1888" s="2" t="str">
        <f>=HYPERLINK("https://www.youtube.com/@scottbrothersduo/videos", "https://www.youtube.com/@scottbrothersduo/videos")</f>
        <v>https://www.youtube.com/@scottbrothersduo/videos</v>
      </c>
      <c r="B1888" t="inlineStr">
        <is>
          <t>609 videos, playing organ, playing piano, vlogs</t>
        </is>
      </c>
      <c r="C1888" t="inlineStr">
        <is>
          <t>playing organ</t>
        </is>
      </c>
      <c r="D1888"/>
      <c r="E1888"/>
      <c r="F1888"/>
      <c r="G1888"/>
      <c r="H1888"/>
    </row>
    <row r="1889" ht="25.5" customHeight="1">
      <c r="A1889" s="2" t="str">
        <f>=HYPERLINK("https://www.youtube.com/@SecretsofOrganPlaying/videos", "https://www.youtube.com/@SecretsofOrganPlaying/videos")</f>
        <v>https://www.youtube.com/@SecretsofOrganPlaying/videos</v>
      </c>
      <c r="B1889" t="inlineStr">
        <is>
          <t>3.6K videos, playing organ</t>
        </is>
      </c>
      <c r="C1889" t="inlineStr">
        <is>
          <t>playing organ</t>
        </is>
      </c>
      <c r="D1889"/>
      <c r="E1889"/>
      <c r="F1889"/>
      <c r="G1889"/>
      <c r="H1889"/>
    </row>
    <row r="1890" ht="25.5" customHeight="1">
      <c r="A1890" s="2" t="str">
        <f>=HYPERLINK("https://www.youtube.com/@AnnaLapwoodOrgan/videos", "https://www.youtube.com/@AnnaLapwoodOrgan/videos")</f>
        <v>https://www.youtube.com/@AnnaLapwoodOrgan/videos</v>
      </c>
      <c r="B1890" t="inlineStr">
        <is>
          <t>122 videos, playing organ, choir, conductor, interview</t>
        </is>
      </c>
      <c r="C1890" t="inlineStr">
        <is>
          <t>playing organ</t>
        </is>
      </c>
      <c r="D1890"/>
      <c r="E1890"/>
      <c r="F1890"/>
      <c r="G1890"/>
      <c r="H1890"/>
    </row>
    <row r="1891" ht="25.5" customHeight="1">
      <c r="A1891" s="2" t="str">
        <f>=HYPERLINK("https://www.youtube.com/@wrapsir_giftwrapping/videos", "https://www.youtube.com/@wrapsir_giftwrapping/videos")</f>
        <v>https://www.youtube.com/@wrapsir_giftwrapping/videos</v>
      </c>
      <c r="B1891" t="inlineStr">
        <is>
          <t>166 Videos, gift wrapping, present wrapping, POV shot, top view, colorful, white background</t>
        </is>
      </c>
      <c r="C1891" t="inlineStr">
        <is>
          <t>wrapping present, gift wrapping</t>
        </is>
      </c>
      <c r="D1891"/>
      <c r="E1891"/>
      <c r="F1891"/>
      <c r="G1891"/>
      <c r="H1891"/>
    </row>
    <row r="1892" ht="25.5" customHeight="1">
      <c r="A1892" s="2" t="str">
        <f>=HYPERLINK("https://www.youtube.com/@ShihoMasuda/videos", "https://www.youtube.com/@ShihoMasuda/videos")</f>
        <v>https://www.youtube.com/@ShihoMasuda/videos</v>
      </c>
      <c r="B1892" t="inlineStr">
        <is>
          <t>167 Video, Side angle view, top view, gift wrapping, present wrapping,</t>
        </is>
      </c>
      <c r="C1892" t="inlineStr">
        <is>
          <t>wrapping present, gift wrapping</t>
        </is>
      </c>
      <c r="D1892"/>
      <c r="E1892"/>
      <c r="F1892"/>
      <c r="G1892"/>
      <c r="H1892"/>
    </row>
    <row r="1893" ht="25.5" customHeight="1">
      <c r="A1893" s="2" t="str">
        <f>=HYPERLINK("https://www.youtube.com/@rainbowstar_giftwrapping0529/videos", "https://www.youtube.com/@rainbowstar_giftwrapping0529/videos")</f>
        <v>https://www.youtube.com/@rainbowstar_giftwrapping0529/videos</v>
      </c>
      <c r="B1893" t="inlineStr">
        <is>
          <t>164 Videos, gift wrapping, present wrapping, Top View, POV </t>
        </is>
      </c>
      <c r="C1893" t="inlineStr">
        <is>
          <t>wrapping present, gift wrapping</t>
        </is>
      </c>
      <c r="D1893"/>
      <c r="E1893"/>
      <c r="F1893"/>
      <c r="G1893"/>
      <c r="H1893"/>
    </row>
    <row r="1894" ht="25.5" customHeight="1">
      <c r="A1894" s="2" t="str">
        <f>=HYPERLINK("https://www.youtube.com/@wrappinggift3969/videos", "https://www.youtube.com/@wrappinggift3969/videos")</f>
        <v>https://www.youtube.com/@wrappinggift3969/videos</v>
      </c>
      <c r="B1894" t="inlineStr">
        <is>
          <t>43 Videos , gift wrapping, present wrapping, Top View, POV</t>
        </is>
      </c>
      <c r="C1894" t="inlineStr">
        <is>
          <t>wrapping present, gift wrapping</t>
        </is>
      </c>
      <c r="D1894"/>
      <c r="E1894"/>
      <c r="F1894"/>
      <c r="G1894"/>
      <c r="H1894"/>
    </row>
    <row r="1895" ht="25.5" customHeight="1">
      <c r="A1895" s="2" t="str">
        <f>=HYPERLINK("https://www.youtube.com/@littleelfproducts/videos", "https://www.youtube.com/@littleelfproducts/videos")</f>
        <v>https://www.youtube.com/@littleelfproducts/videos</v>
      </c>
      <c r="B1895" t="inlineStr">
        <is>
          <t>306 Videos, good side angle gift wrapping, present wrapping </t>
        </is>
      </c>
      <c r="C1895" t="inlineStr">
        <is>
          <t>wrapping present, gift wrapping</t>
        </is>
      </c>
      <c r="D1895"/>
      <c r="E1895"/>
      <c r="F1895"/>
      <c r="G1895"/>
      <c r="H1895"/>
    </row>
    <row r="1896" ht="25.5" customHeight="1">
      <c r="A1896" s="2" t="str">
        <f>=HYPERLINK("https://www.youtube.com/@Valrtin/videos", "https://www.youtube.com/@Valrtin/videos")</f>
        <v>https://www.youtube.com/@Valrtin/videos</v>
      </c>
      <c r="B1896" t="inlineStr">
        <is>
          <t>88 video, gift wrapping, present wrapping, side angle, room details</t>
        </is>
      </c>
      <c r="C1896" t="inlineStr">
        <is>
          <t>wrapping present, gift wrapping</t>
        </is>
      </c>
      <c r="D1896"/>
      <c r="E1896"/>
      <c r="F1896"/>
      <c r="G1896"/>
      <c r="H1896"/>
    </row>
    <row r="1897" ht="25.5" customHeight="1">
      <c r="A1897" s="2" t="str">
        <f>=HYPERLINK("https://www.youtube.com/@ElaineCuzner/videos", "https://www.youtube.com/@ElaineCuzner/videos")</f>
        <v>https://www.youtube.com/@ElaineCuzner/videos</v>
      </c>
      <c r="B1897" t="inlineStr">
        <is>
          <t>56 videos, gift wrapping, present wrapping</t>
        </is>
      </c>
      <c r="C1897" t="inlineStr">
        <is>
          <t>wrapping present, gift wrapping</t>
        </is>
      </c>
      <c r="D1897"/>
      <c r="E1897"/>
      <c r="F1897"/>
      <c r="G1897"/>
      <c r="H1897"/>
    </row>
    <row r="1898" ht="25.5" customHeight="1">
      <c r="A1898" s="2" t="str">
        <f>=HYPERLINK("https://www.youtube.com/@seansurf_bali/videos", "https://www.youtube.com/@seansurf_bali/videos")</f>
        <v>https://www.youtube.com/@seansurf_bali/videos</v>
      </c>
      <c r="B1898" t="inlineStr">
        <is>
          <t>124 surf videos</t>
        </is>
      </c>
      <c r="C1898" t="inlineStr">
        <is>
          <t>body surfing</t>
        </is>
      </c>
      <c r="D1898"/>
      <c r="E1898"/>
      <c r="F1898"/>
      <c r="G1898"/>
      <c r="H1898"/>
    </row>
    <row r="1899" ht="25.5" customHeight="1">
      <c r="A1899" s="2" t="str">
        <f>=HYPERLINK("https://www.youtube.com/@workerwithhands/videos", "https://www.youtube.com/@workerwithhands/videos")</f>
        <v>https://www.youtube.com/@workerwithhands/videos</v>
      </c>
      <c r="B1899" t="inlineStr">
        <is>
          <t>265 hand tool videos</t>
        </is>
      </c>
      <c r="C1899" t="inlineStr">
        <is>
          <t>using a wrench</t>
        </is>
      </c>
      <c r="D1899"/>
      <c r="E1899"/>
      <c r="F1899"/>
      <c r="G1899"/>
      <c r="H1899"/>
    </row>
    <row r="1900" ht="25.5" customHeight="1">
      <c r="A1900" s="2" t="str">
        <f>=HYPERLINK("https://www.youtube.com/@StonesWorld", "https://www.youtube.com/@StonesWorld")</f>
        <v>https://www.youtube.com/@StonesWorld</v>
      </c>
      <c r="B1900" t="inlineStr">
        <is>
          <t>160 videos, snake and reptile handling</t>
        </is>
      </c>
      <c r="C1900" t="inlineStr">
        <is>
          <t>holding_snake, holding snake</t>
        </is>
      </c>
      <c r="D1900"/>
      <c r="E1900"/>
      <c r="F1900"/>
      <c r="G1900"/>
      <c r="H1900"/>
    </row>
    <row r="1901" ht="25.5" customHeight="1">
      <c r="A1901" s="2" t="str">
        <f>=HYPERLINK("https://www.youtube.com/@BlacksmithLife-wy8ps", "https://www.youtube.com/@BlacksmithLife-wy8ps")</f>
        <v>https://www.youtube.com/@BlacksmithLife-wy8ps</v>
      </c>
      <c r="B1901" t="inlineStr">
        <is>
          <t>40 blacksmith videos</t>
        </is>
      </c>
      <c r="C1901" t="inlineStr">
        <is>
          <t>using a wrench</t>
        </is>
      </c>
      <c r="D1901"/>
      <c r="E1901"/>
      <c r="F1901"/>
      <c r="G1901"/>
      <c r="H1901"/>
    </row>
    <row r="1902" ht="25.5" customHeight="1">
      <c r="A1902" s="2" t="str">
        <f>=HYPERLINK("https://www.youtube.com/@hgtvhandmade", "https://www.youtube.com/@hgtvhandmade")</f>
        <v>https://www.youtube.com/@hgtvhandmade</v>
      </c>
      <c r="B1902" t="inlineStr">
        <is>
          <t>2k videos</t>
        </is>
      </c>
      <c r="C1902" t="inlineStr">
        <is>
          <t>craft DIY / Tidying up a table</t>
        </is>
      </c>
      <c r="D1902"/>
      <c r="E1902"/>
      <c r="F1902"/>
      <c r="G1902"/>
      <c r="H1902"/>
    </row>
    <row r="1903" ht="25.5" customHeight="1">
      <c r="A1903" s="2" t="str">
        <f>=HYPERLINK("https://www.youtube.com/@ToolTips", "https://www.youtube.com/@ToolTips")</f>
        <v>https://www.youtube.com/@ToolTips</v>
      </c>
      <c r="B1903" t="inlineStr">
        <is>
          <t>4.3K videos</t>
        </is>
      </c>
      <c r="C1903" t="inlineStr">
        <is>
          <t>Tools / Fix / repair</t>
        </is>
      </c>
      <c r="D1903"/>
      <c r="E1903"/>
      <c r="F1903"/>
      <c r="G1903"/>
      <c r="H1903"/>
    </row>
    <row r="1904" ht="25.5" customHeight="1">
      <c r="A1904" s="2" t="str">
        <f>=HYPERLINK("https://www.youtube.com/@FixThisHouse", "https://www.youtube.com/@FixThisHouse")</f>
        <v>https://www.youtube.com/@FixThisHouse</v>
      </c>
      <c r="B1904" t="inlineStr">
        <is>
          <t>390 videos</t>
        </is>
      </c>
      <c r="C1904" t="inlineStr">
        <is>
          <t>House repair</t>
        </is>
      </c>
      <c r="D1904"/>
      <c r="E1904"/>
      <c r="F1904"/>
      <c r="G1904"/>
      <c r="H1904"/>
    </row>
    <row r="1905" ht="25.5" customHeight="1">
      <c r="A1905" s="2" t="str">
        <f>=HYPERLINK("https://www.youtube.com/@JamesKGraves", "https://www.youtube.com/@JamesKGraves")</f>
        <v>https://www.youtube.com/@JamesKGraves</v>
      </c>
      <c r="B1905" t="inlineStr">
        <is>
          <t>71 Videos / Leatherworking</t>
        </is>
      </c>
      <c r="C1905" t="inlineStr">
        <is>
          <t>Leatherworking</t>
        </is>
      </c>
      <c r="D1905"/>
      <c r="E1905"/>
      <c r="F1905"/>
      <c r="G1905"/>
      <c r="H1905"/>
    </row>
    <row r="1906" ht="25.5" customHeight="1">
      <c r="A1906" s="2" t="str">
        <f>=HYPERLINK("https://www.youtube.com/@CastilloHeritageCrafts", "https://www.youtube.com/@CastilloHeritageCrafts")</f>
        <v>https://www.youtube.com/@CastilloHeritageCrafts</v>
      </c>
      <c r="B1906" t="inlineStr">
        <is>
          <t>8 Videos / Leatherworking</t>
        </is>
      </c>
      <c r="C1906" t="inlineStr">
        <is>
          <t>Leatherworking</t>
        </is>
      </c>
      <c r="D1906"/>
      <c r="E1906"/>
      <c r="F1906"/>
      <c r="G1906"/>
      <c r="H1906"/>
    </row>
    <row r="1907" ht="25.5" customHeight="1">
      <c r="A1907" s="2" t="str">
        <f>=HYPERLINK("https://www.youtube.com/@LittleKingGoods", "https://www.youtube.com/@LittleKingGoods")</f>
        <v>https://www.youtube.com/@LittleKingGoods</v>
      </c>
      <c r="B1907" t="inlineStr">
        <is>
          <t>99 Videos / Leatherworking</t>
        </is>
      </c>
      <c r="C1907" t="inlineStr">
        <is>
          <t>Leatherworking</t>
        </is>
      </c>
      <c r="D1907"/>
      <c r="E1907"/>
      <c r="F1907"/>
      <c r="G1907"/>
      <c r="H1907"/>
    </row>
    <row r="1908" ht="25.5" customHeight="1">
      <c r="A1908" s="2" t="str">
        <f>=HYPERLINK("https://www.youtube.com/@Corter", "https://www.youtube.com/@Corter")</f>
        <v>https://www.youtube.com/@Corter</v>
      </c>
      <c r="B1908" t="inlineStr">
        <is>
          <t>345 Videos / Leatherworking</t>
        </is>
      </c>
      <c r="C1908" t="inlineStr">
        <is>
          <t>Leatherworking</t>
        </is>
      </c>
      <c r="D1908"/>
      <c r="E1908"/>
      <c r="F1908"/>
      <c r="G1908"/>
      <c r="H1908"/>
    </row>
    <row r="1909" ht="25.5" customHeight="1">
      <c r="A1909" s="2" t="str">
        <f>=HYPERLINK("https://www.youtube.com/@BlackFlagLeatherGoods", "https://www.youtube.com/@BlackFlagLeatherGoods")</f>
        <v>https://www.youtube.com/@BlackFlagLeatherGoods</v>
      </c>
      <c r="B1909" t="inlineStr">
        <is>
          <t>95 Videos / Leatherworking</t>
        </is>
      </c>
      <c r="C1909" t="inlineStr">
        <is>
          <t>Leatherworking</t>
        </is>
      </c>
      <c r="D1909"/>
      <c r="E1909"/>
      <c r="F1909"/>
      <c r="G1909"/>
      <c r="H1909"/>
    </row>
    <row r="1910" ht="25.5" customHeight="1">
      <c r="A1910" s="2" t="str">
        <f>=HYPERLINK("https://www.youtube.com/@charlie.gee__", "https://www.youtube.com/@charlie.gee__")</f>
        <v>https://www.youtube.com/@charlie.gee__</v>
      </c>
      <c r="B1910" t="inlineStr">
        <is>
          <t>79 Videos / Stone Carving</t>
        </is>
      </c>
      <c r="C1910" t="inlineStr">
        <is>
          <t>Stone Carving</t>
        </is>
      </c>
      <c r="D1910"/>
      <c r="E1910"/>
      <c r="F1910"/>
      <c r="G1910"/>
      <c r="H1910"/>
    </row>
    <row r="1911" ht="25.5" customHeight="1">
      <c r="A1911" s="2" t="str">
        <f>=HYPERLINK("https://www.youtube.com/@AtharJaber", "https://www.youtube.com/@AtharJaber")</f>
        <v>https://www.youtube.com/@AtharJaber</v>
      </c>
      <c r="B1911" t="inlineStr">
        <is>
          <t>110 Videos / Stone Carving</t>
        </is>
      </c>
      <c r="C1911" t="inlineStr">
        <is>
          <t>Stone Carving</t>
        </is>
      </c>
      <c r="D1911"/>
      <c r="E1911"/>
      <c r="F1911"/>
      <c r="G1911"/>
      <c r="H1911"/>
    </row>
    <row r="1912" ht="25.5" customHeight="1">
      <c r="A1912" s="2" t="str">
        <f>=HYPERLINK("https://www.youtube.com/@WheelstoWander", "https://www.youtube.com/@WheelstoWander")</f>
        <v>https://www.youtube.com/@WheelstoWander</v>
      </c>
      <c r="B1912" t="inlineStr">
        <is>
          <t>136 Videos / Assembling Bicycles</t>
        </is>
      </c>
      <c r="C1912" t="inlineStr">
        <is>
          <t>Assembling Bicycles</t>
        </is>
      </c>
      <c r="D1912"/>
      <c r="E1912"/>
      <c r="F1912"/>
      <c r="G1912"/>
      <c r="H1912"/>
    </row>
    <row r="1913" ht="25.5" customHeight="1">
      <c r="A1913" s="2" t="str">
        <f>=HYPERLINK("https://www.youtube.com/@FortNine", "https://www.youtube.com/@FortNine")</f>
        <v>https://www.youtube.com/@FortNine</v>
      </c>
      <c r="B1913" t="inlineStr">
        <is>
          <t>386 Videos / Assembling Bicycles</t>
        </is>
      </c>
      <c r="C1913" t="inlineStr">
        <is>
          <t>Assembling Bicycles</t>
        </is>
      </c>
      <c r="D1913"/>
      <c r="E1913"/>
      <c r="F1913"/>
      <c r="G1913"/>
      <c r="H1913"/>
    </row>
    <row r="1914" ht="25.5" customHeight="1">
      <c r="A1914" s="2" t="str">
        <f>=HYPERLINK("https://www.youtube.com/@Bikemagazine", "https://www.youtube.com/@Bikemagazine")</f>
        <v>https://www.youtube.com/@Bikemagazine</v>
      </c>
      <c r="B1914" t="inlineStr">
        <is>
          <t>745 Videos / Assembling Bicycles</t>
        </is>
      </c>
      <c r="C1914" t="inlineStr">
        <is>
          <t>Assembling Bicycles</t>
        </is>
      </c>
      <c r="D1914"/>
      <c r="E1914"/>
      <c r="F1914"/>
      <c r="G1914"/>
      <c r="H1914"/>
    </row>
    <row r="1915" ht="25.5" customHeight="1">
      <c r="A1915" s="2" t="str">
        <f>=HYPERLINK("https://www.youtube.com/@SethsBikeHacks", "https://www.youtube.com/@SethsBikeHacks")</f>
        <v>https://www.youtube.com/@SethsBikeHacks</v>
      </c>
      <c r="B1915" t="inlineStr">
        <is>
          <t>475 Videos / Assembling Bicycles</t>
        </is>
      </c>
      <c r="C1915" t="inlineStr">
        <is>
          <t>Assembling Bicycles</t>
        </is>
      </c>
      <c r="D1915"/>
      <c r="E1915"/>
      <c r="F1915"/>
      <c r="G1915"/>
      <c r="H1915"/>
    </row>
    <row r="1916" ht="25.5" customHeight="1">
      <c r="A1916" s="2" t="str">
        <f>=HYPERLINK("https://www.youtube.com/@GeeMilner", "https://www.youtube.com/@GeeMilner")</f>
        <v>https://www.youtube.com/@GeeMilner</v>
      </c>
      <c r="B1916" t="inlineStr">
        <is>
          <t>430 Videos / Assembling Bicycles</t>
        </is>
      </c>
      <c r="C1916" t="inlineStr">
        <is>
          <t>Assembling Bicycles</t>
        </is>
      </c>
      <c r="D1916"/>
      <c r="E1916"/>
      <c r="F1916"/>
      <c r="G1916"/>
      <c r="H1916"/>
    </row>
    <row r="1917" ht="25.5" customHeight="1">
      <c r="A1917" s="2" t="str">
        <f>=HYPERLINK("https://www.youtube.com/@Stucrompton1", "https://www.youtube.com/@Stucrompton1")</f>
        <v>https://www.youtube.com/@Stucrompton1</v>
      </c>
      <c r="B1917" t="inlineStr">
        <is>
          <t>648 videos</t>
        </is>
      </c>
      <c r="C1917" t="inlineStr">
        <is>
          <t>laying bricks</t>
        </is>
      </c>
      <c r="D1917"/>
      <c r="E1917"/>
      <c r="F1917"/>
      <c r="G1917"/>
      <c r="H1917"/>
    </row>
    <row r="1918" ht="25.5" customHeight="1">
      <c r="A1918" s="2" t="str">
        <f>=HYPERLINK("https://www.youtube.com/@RodianBuilds", "https://www.youtube.com/@RodianBuilds")</f>
        <v>https://www.youtube.com/@RodianBuilds</v>
      </c>
      <c r="B1918" t="inlineStr">
        <is>
          <t>261 videos</t>
        </is>
      </c>
      <c r="C1918" t="inlineStr">
        <is>
          <t>laying bricks</t>
        </is>
      </c>
      <c r="D1918"/>
      <c r="E1918"/>
      <c r="F1918"/>
      <c r="G1918"/>
      <c r="H1918"/>
    </row>
    <row r="1919" ht="25.5" customHeight="1">
      <c r="A1919" s="2" t="str">
        <f>=HYPERLINK("https://www.youtube.com/@CliftonChilliClub", "https://www.youtube.com/@CliftonChilliClub")</f>
        <v>https://www.youtube.com/@CliftonChilliClub</v>
      </c>
      <c r="B1919" t="inlineStr">
        <is>
          <t>766 videos</t>
        </is>
      </c>
      <c r="C1919"/>
      <c r="D1919"/>
      <c r="E1919"/>
      <c r="F1919"/>
      <c r="G1919"/>
      <c r="H1919"/>
    </row>
    <row r="1920" ht="25.5" customHeight="1">
      <c r="A1920" s="2" t="str">
        <f>=HYPERLINK("https://www.youtube.com/@ChampiondeChileoficial", "https://www.youtube.com/@ChampiondeChileoficial")</f>
        <v>https://www.youtube.com/@ChampiondeChileoficial</v>
      </c>
      <c r="B1920" t="inlineStr">
        <is>
          <t>547 videos</t>
        </is>
      </c>
      <c r="C1920" t="inlineStr">
        <is>
          <t>chilean rodeo</t>
        </is>
      </c>
      <c r="D1920"/>
      <c r="E1920"/>
      <c r="F1920"/>
      <c r="G1920"/>
      <c r="H1920"/>
    </row>
    <row r="1921" ht="25.5" customHeight="1">
      <c r="A1921" s="2" t="str">
        <f>=HYPERLINK("https://www.youtube.com/@xinsurance_sports", "https://www.youtube.com/@xinsurance_sports")</f>
        <v>https://www.youtube.com/@xinsurance_sports</v>
      </c>
      <c r="B1921" t="inlineStr">
        <is>
          <t>83 videos</t>
        </is>
      </c>
      <c r="C1921" t="inlineStr">
        <is>
          <t>motorboat racing</t>
        </is>
      </c>
      <c r="D1921"/>
      <c r="E1921"/>
      <c r="F1921"/>
      <c r="G1921"/>
      <c r="H1921"/>
    </row>
    <row r="1922" ht="25.5" customHeight="1">
      <c r="A1922" s="2" t="str">
        <f>=HYPERLINK("https://www.youtube.com/@The_Proposal/videos", "https://www.youtube.com/@The_Proposal/videos")</f>
        <v>https://www.youtube.com/@The_Proposal/videos</v>
      </c>
      <c r="B1922" t="inlineStr">
        <is>
          <t>239 videos</t>
        </is>
      </c>
      <c r="C1922" t="inlineStr">
        <is>
          <t>marriage_proposal</t>
        </is>
      </c>
      <c r="D1922"/>
      <c r="E1922"/>
      <c r="F1922"/>
      <c r="G1922"/>
      <c r="H1922"/>
    </row>
    <row r="1923" ht="25.5" customHeight="1">
      <c r="A1923" s="2" t="str">
        <f>=HYPERLINK("https://www.youtube.com/@ByBonnieJewelry/videos", "https://www.youtube.com/@ByBonnieJewelry/videos")</f>
        <v>https://www.youtube.com/@ByBonnieJewelry/videos</v>
      </c>
      <c r="B1923" t="inlineStr">
        <is>
          <t>344 videos - wedding engagement rings</t>
        </is>
      </c>
      <c r="C1923" t="inlineStr">
        <is>
          <t>marriage_proposal</t>
        </is>
      </c>
      <c r="D1923"/>
      <c r="E1923"/>
      <c r="F1923"/>
      <c r="G1923"/>
      <c r="H1923"/>
    </row>
    <row r="1924" ht="25.5" customHeight="1">
      <c r="A1924" s="2" t="str">
        <f>=HYPERLINK("https://www.youtube.com/@hannahmorrisbouldering/videos", "https://www.youtube.com/@hannahmorrisbouldering/videos")</f>
        <v>https://www.youtube.com/@hannahmorrisbouldering/videos</v>
      </c>
      <c r="B1924" t="inlineStr">
        <is>
          <t>193 videos - indoor climbing</t>
        </is>
      </c>
      <c r="C1924" t="inlineStr">
        <is>
          <t>rock_climbing</t>
        </is>
      </c>
      <c r="D1924"/>
      <c r="E1924"/>
      <c r="F1924"/>
      <c r="G1924"/>
      <c r="H1924"/>
    </row>
    <row r="1925" ht="25.5" customHeight="1">
      <c r="A1925" s="2" t="str">
        <f>=HYPERLINK("https://www.youtube.com/@scarpaNA/videos", "https://www.youtube.com/@scarpaNA/videos")</f>
        <v>https://www.youtube.com/@scarpaNA/videos</v>
      </c>
      <c r="B1925" t="inlineStr">
        <is>
          <t>191 videos - gear, how tos</t>
        </is>
      </c>
      <c r="C1925" t="inlineStr">
        <is>
          <t>rock_climbing</t>
        </is>
      </c>
      <c r="D1925"/>
      <c r="E1925"/>
      <c r="F1925"/>
      <c r="G1925"/>
      <c r="H1925"/>
    </row>
    <row r="1926" ht="25.5" customHeight="1">
      <c r="A1926" s="2" t="str">
        <f>=HYPERLINK("https://www.youtube.com/@HorseNetworkVideo", "https://www.youtube.com/@HorseNetworkVideo")</f>
        <v>https://www.youtube.com/@HorseNetworkVideo</v>
      </c>
      <c r="B1926" t="inlineStr">
        <is>
          <t>7.1 k videos</t>
        </is>
      </c>
      <c r="C1926" t="inlineStr">
        <is>
          <t>polo</t>
        </is>
      </c>
      <c r="D1926"/>
      <c r="E1926"/>
      <c r="F1926"/>
      <c r="G1926"/>
      <c r="H1926"/>
    </row>
    <row r="1927" ht="25.5" customHeight="1">
      <c r="A1927" s="2" t="str">
        <f>=HYPERLINK("https://www.youtube.com/@NoahKane/videos", "https://www.youtube.com/@NoahKane/videos")</f>
        <v>https://www.youtube.com/@NoahKane/videos</v>
      </c>
      <c r="B1927" t="inlineStr">
        <is>
          <t>226 videos - outdoor climbing</t>
        </is>
      </c>
      <c r="C1927" t="inlineStr">
        <is>
          <t>rock_climbing</t>
        </is>
      </c>
      <c r="D1927"/>
      <c r="E1927"/>
      <c r="F1927"/>
      <c r="G1927"/>
      <c r="H1927"/>
    </row>
    <row r="1928" ht="25.5" customHeight="1">
      <c r="A1928" s="2" t="str">
        <f>=HYPERLINK("https://www.youtube.com/@PetzlSportVideos/videos", "https://www.youtube.com/@PetzlSportVideos/videos")</f>
        <v>https://www.youtube.com/@PetzlSportVideos/videos</v>
      </c>
      <c r="B1928" t="inlineStr">
        <is>
          <t>266 videos - cinematic shots</t>
        </is>
      </c>
      <c r="C1928" t="inlineStr">
        <is>
          <t>rock_climbing</t>
        </is>
      </c>
      <c r="D1928"/>
      <c r="E1928"/>
      <c r="F1928"/>
      <c r="G1928"/>
      <c r="H1928"/>
    </row>
    <row r="1929" ht="25.5" customHeight="1">
      <c r="A1929" s="2" t="str">
        <f>=HYPERLINK("https://www.youtube.com/@TulipColorCrafts/videos", "https://www.youtube.com/@TulipColorCrafts/videos")</f>
        <v>https://www.youtube.com/@TulipColorCrafts/videos</v>
      </c>
      <c r="B1929" t="inlineStr">
        <is>
          <t>923 videos</t>
        </is>
      </c>
      <c r="C1929" t="inlineStr">
        <is>
          <t>tie_dying</t>
        </is>
      </c>
      <c r="D1929"/>
      <c r="E1929"/>
      <c r="F1929"/>
      <c r="G1929"/>
      <c r="H1929"/>
    </row>
    <row r="1930" ht="25.5" customHeight="1">
      <c r="A1930" s="2" t="str">
        <f>=HYPERLINK("https://www.youtube.com/@RiahsTieDye/videos", "https://www.youtube.com/@RiahsTieDye/videos")</f>
        <v>https://www.youtube.com/@RiahsTieDye/videos</v>
      </c>
      <c r="B1930" t="inlineStr">
        <is>
          <t>850 videos</t>
        </is>
      </c>
      <c r="C1930" t="inlineStr">
        <is>
          <t>tie_dying</t>
        </is>
      </c>
      <c r="D1930"/>
      <c r="E1930"/>
      <c r="F1930"/>
      <c r="G1930"/>
      <c r="H1930"/>
    </row>
    <row r="1931" ht="25.5" customHeight="1">
      <c r="A1931" s="2" t="str">
        <f>=HYPERLINK("https://www.youtube.com/@LSDTieDyeTV/videos", "https://www.youtube.com/@LSDTieDyeTV/videos")</f>
        <v>https://www.youtube.com/@LSDTieDyeTV/videos</v>
      </c>
      <c r="B1931" t="inlineStr">
        <is>
          <t>208 videos</t>
        </is>
      </c>
      <c r="C1931" t="inlineStr">
        <is>
          <t>tie_dying</t>
        </is>
      </c>
      <c r="D1931"/>
      <c r="E1931"/>
      <c r="F1931"/>
      <c r="G1931"/>
      <c r="H1931"/>
    </row>
    <row r="1932" ht="25.5" customHeight="1">
      <c r="A1932" s="2" t="str">
        <f>=HYPERLINK("https://www.youtube.com/@FunEndeavors/videos", "https://www.youtube.com/@FunEndeavors/videos")</f>
        <v>https://www.youtube.com/@FunEndeavors/videos</v>
      </c>
      <c r="B1932" t="inlineStr">
        <is>
          <t>649 videos</t>
        </is>
      </c>
      <c r="C1932" t="inlineStr">
        <is>
          <t>tie_dying</t>
        </is>
      </c>
      <c r="D1932"/>
      <c r="E1932"/>
      <c r="F1932"/>
      <c r="G1932"/>
      <c r="H1932"/>
    </row>
    <row r="1933" ht="25.5" customHeight="1">
      <c r="A1933" s="2" t="str">
        <f>=HYPERLINK("https://www.youtube.com/@ECD", "https://www.youtube.com/@ECD")</f>
        <v>https://www.youtube.com/@ECD</v>
      </c>
      <c r="B1933" t="inlineStr">
        <is>
          <t>3k videos</t>
        </is>
      </c>
      <c r="C1933" t="inlineStr">
        <is>
          <t>lacrosse, playing lacrosse</t>
        </is>
      </c>
      <c r="D1933"/>
      <c r="E1933"/>
      <c r="F1933"/>
      <c r="G1933"/>
      <c r="H1933"/>
    </row>
    <row r="1934" ht="25.5" customHeight="1">
      <c r="A1934" s="2" t="str">
        <f>=HYPERLINK("https://www.youtube.com/@insidelacrosse", "https://www.youtube.com/@insidelacrosse")</f>
        <v>https://www.youtube.com/@insidelacrosse</v>
      </c>
      <c r="B1934" t="inlineStr">
        <is>
          <t>1.3K videos</t>
        </is>
      </c>
      <c r="C1934" t="inlineStr">
        <is>
          <t>lacrosse, playing lacrosse</t>
        </is>
      </c>
      <c r="D1934"/>
      <c r="E1934"/>
      <c r="F1934"/>
      <c r="G1934"/>
      <c r="H1934"/>
    </row>
    <row r="1935" ht="25.5" customHeight="1">
      <c r="A1935" s="2" t="str">
        <f>=HYPERLINK("https://www.youtube.com/@HowToSandAFloor/videos", "https://www.youtube.com/@HowToSandAFloor/videos")</f>
        <v>https://www.youtube.com/@HowToSandAFloor/videos</v>
      </c>
      <c r="B1935" t="inlineStr">
        <is>
          <t>53 videos on sanding floors</t>
        </is>
      </c>
      <c r="C1935" t="inlineStr">
        <is>
          <t>sanding floor</t>
        </is>
      </c>
      <c r="D1935"/>
      <c r="E1935"/>
      <c r="F1935"/>
      <c r="G1935"/>
      <c r="H1935"/>
    </row>
    <row r="1936" ht="25.5" customHeight="1">
      <c r="A1936" s="2" t="str">
        <f>=HYPERLINK("https://www.youtube.com/@trumanhardwoodfloorservices/videos", "https://www.youtube.com/@trumanhardwoodfloorservices/videos")</f>
        <v>https://www.youtube.com/@trumanhardwoodfloorservices/videos</v>
      </c>
      <c r="B1936" t="inlineStr">
        <is>
          <t>2.5K videos on floor repair, sanding and care</t>
        </is>
      </c>
      <c r="C1936" t="inlineStr">
        <is>
          <t>sanding floor</t>
        </is>
      </c>
      <c r="D1936"/>
      <c r="E1936"/>
      <c r="F1936"/>
      <c r="G1936"/>
      <c r="H1936"/>
    </row>
    <row r="1937" ht="25.5" customHeight="1">
      <c r="A1937" s="2" t="str">
        <f>=HYPERLINK("https://www.youtube.com/@BYOTools/videos", "https://www.youtube.com/@BYOTools/videos")</f>
        <v>https://www.youtube.com/@BYOTools/videos</v>
      </c>
      <c r="B1937" t="inlineStr">
        <is>
          <t>348 videos on home construction / contracting</t>
        </is>
      </c>
      <c r="C1937" t="inlineStr">
        <is>
          <t>sanding floor</t>
        </is>
      </c>
      <c r="D1937"/>
      <c r="E1937"/>
      <c r="F1937"/>
      <c r="G1937"/>
      <c r="H1937"/>
    </row>
    <row r="1938" ht="25.5" customHeight="1">
      <c r="A1938" s="2" t="str">
        <f>=HYPERLINK("https://www.youtube.com/@30by40", "https://www.youtube.com/@30by40")</f>
        <v>https://www.youtube.com/@30by40</v>
      </c>
      <c r="B1938" t="inlineStr">
        <is>
          <t>270 videos, architecture, design</t>
        </is>
      </c>
      <c r="C1938" t="inlineStr">
        <is>
          <t>model making</t>
        </is>
      </c>
      <c r="D1938"/>
      <c r="E1938"/>
      <c r="F1938"/>
      <c r="G1938"/>
      <c r="H1938"/>
    </row>
    <row r="1939" ht="25.5" customHeight="1">
      <c r="A1939" s="2" t="str">
        <f>=HYPERLINK("https://www.youtube.com/@minibrickscraft", "https://www.youtube.com/@minibrickscraft")</f>
        <v>https://www.youtube.com/@minibrickscraft</v>
      </c>
      <c r="B1939" t="inlineStr">
        <is>
          <t>71 videos, miniature models</t>
        </is>
      </c>
      <c r="C1939" t="inlineStr">
        <is>
          <t>model making</t>
        </is>
      </c>
      <c r="D1939"/>
      <c r="E1939"/>
      <c r="F1939"/>
      <c r="G1939"/>
      <c r="H1939"/>
    </row>
    <row r="1940" ht="25.5" customHeight="1">
      <c r="A1940" s="2" t="str">
        <f>=HYPERLINK("https://www.youtube.com/@smolworldworkshop", "https://www.youtube.com/@smolworldworkshop")</f>
        <v>https://www.youtube.com/@smolworldworkshop</v>
      </c>
      <c r="B1940" t="inlineStr">
        <is>
          <t>24 videos, model workshops</t>
        </is>
      </c>
      <c r="C1940" t="inlineStr">
        <is>
          <t>model making</t>
        </is>
      </c>
      <c r="D1940"/>
      <c r="E1940"/>
      <c r="F1940"/>
      <c r="G1940"/>
      <c r="H1940"/>
    </row>
    <row r="1941" ht="25.5" customHeight="1">
      <c r="A1941" s="2" t="str">
        <f>=HYPERLINK("https://www.youtube.com/@QuicksandFlooring/videos", "https://www.youtube.com/@QuicksandFlooring/videos")</f>
        <v>https://www.youtube.com/@QuicksandFlooring/videos</v>
      </c>
      <c r="B1941" t="inlineStr">
        <is>
          <t>55 videos on sanding floors</t>
        </is>
      </c>
      <c r="C1941" t="inlineStr">
        <is>
          <t>sanding floor</t>
        </is>
      </c>
      <c r="D1941"/>
      <c r="E1941"/>
      <c r="F1941"/>
      <c r="G1941"/>
      <c r="H1941"/>
    </row>
    <row r="1942" ht="25.5" customHeight="1">
      <c r="A1942" s="2" t="str">
        <f>=HYPERLINK("https://www.youtube.com/@mysalsahome/videos", "https://www.youtube.com/@mysalsahome/videos")</f>
        <v>https://www.youtube.com/@mysalsahome/videos</v>
      </c>
      <c r="B1942" t="inlineStr">
        <is>
          <t>233 videos about salsa dancing / dancing</t>
        </is>
      </c>
      <c r="C1942" t="inlineStr">
        <is>
          <t>salsa dancing</t>
        </is>
      </c>
      <c r="D1942"/>
      <c r="E1942"/>
      <c r="F1942"/>
      <c r="G1942"/>
      <c r="H1942"/>
    </row>
    <row r="1943" ht="25.5" customHeight="1">
      <c r="A1943" s="2" t="str">
        <f>=HYPERLINK("https://www.youtube.com/@marcoysarabachata7104/videos", "https://www.youtube.com/@marcoysarabachata7104/videos")</f>
        <v>https://www.youtube.com/@marcoysarabachata7104/videos</v>
      </c>
      <c r="B1943" t="inlineStr">
        <is>
          <t>329 videos about salsa and bachata dancing</t>
        </is>
      </c>
      <c r="C1943" t="inlineStr">
        <is>
          <t>salsa dancing</t>
        </is>
      </c>
      <c r="D1943"/>
      <c r="E1943"/>
      <c r="F1943"/>
      <c r="G1943"/>
      <c r="H1943"/>
    </row>
    <row r="1944" ht="25.5" customHeight="1">
      <c r="A1944" s="2" t="str">
        <f>=HYPERLINK("https://www.youtube.com/@BachataDanceAcademy/videos", "https://www.youtube.com/@BachataDanceAcademy/videos")</f>
        <v>https://www.youtube.com/@BachataDanceAcademy/videos</v>
      </c>
      <c r="B1944" t="inlineStr">
        <is>
          <t>164 videos on salsa and bachata dancing</t>
        </is>
      </c>
      <c r="C1944" t="inlineStr">
        <is>
          <t>salsa dancing</t>
        </is>
      </c>
      <c r="D1944"/>
      <c r="E1944"/>
      <c r="F1944"/>
      <c r="G1944"/>
      <c r="H1944"/>
    </row>
    <row r="1945" ht="25.5" customHeight="1">
      <c r="A1945" s="2" t="str">
        <f>=HYPERLINK("https://www.youtube.com/@MarchingsportHD", "https://www.youtube.com/@MarchingsportHD")</f>
        <v>https://www.youtube.com/@MarchingsportHD</v>
      </c>
      <c r="B1945" t="inlineStr">
        <is>
          <t>2.3k videos - marching band performance and competition</t>
        </is>
      </c>
      <c r="C1945" t="inlineStr">
        <is>
          <t>Marching</t>
        </is>
      </c>
      <c r="D1945"/>
      <c r="E1945"/>
      <c r="F1945"/>
      <c r="G1945"/>
      <c r="H1945"/>
    </row>
    <row r="1946" ht="25.5" customHeight="1">
      <c r="A1946" s="2" t="str">
        <f>=HYPERLINK("https://www.youtube.com/@KayakSessionTV/videos", "https://www.youtube.com/@KayakSessionTV/videos")</f>
        <v>https://www.youtube.com/@KayakSessionTV/videos</v>
      </c>
      <c r="B1946" t="inlineStr">
        <is>
          <t>1.2k videos</t>
        </is>
      </c>
      <c r="C1946" t="inlineStr">
        <is>
          <t>whitewater kayaking</t>
        </is>
      </c>
      <c r="D1946"/>
      <c r="E1946"/>
      <c r="F1946"/>
      <c r="G1946"/>
      <c r="H1946"/>
    </row>
    <row r="1947" ht="25.5" customHeight="1">
      <c r="A1947" s="2" t="str">
        <f>=HYPERLINK("https://www.youtube.com/@doggroomingbydianapaiva/videos", "https://www.youtube.com/@doggroomingbydianapaiva/videos")</f>
        <v>https://www.youtube.com/@doggroomingbydianapaiva/videos</v>
      </c>
      <c r="B1947" t="inlineStr">
        <is>
          <t>277 videos</t>
        </is>
      </c>
      <c r="C1947" t="inlineStr">
        <is>
          <t>grooming dog</t>
        </is>
      </c>
      <c r="D1947"/>
      <c r="E1947"/>
      <c r="F1947"/>
      <c r="G1947"/>
      <c r="H1947"/>
    </row>
    <row r="1948" ht="25.5" customHeight="1">
      <c r="A1948" s="2" t="str">
        <f>=HYPERLINK("https://www.youtube.com/@RoversOK/videos", "https://www.youtube.com/@RoversOK/videos")</f>
        <v>https://www.youtube.com/@RoversOK/videos</v>
      </c>
      <c r="B1948" t="inlineStr">
        <is>
          <t>243 videos</t>
        </is>
      </c>
      <c r="C1948" t="inlineStr">
        <is>
          <t>grooming dog</t>
        </is>
      </c>
      <c r="D1948"/>
      <c r="E1948"/>
      <c r="F1948"/>
      <c r="G1948"/>
      <c r="H1948"/>
    </row>
    <row r="1949" ht="25.5" customHeight="1">
      <c r="A1949" s="2" t="str">
        <f>=HYPERLINK("https://www.youtube.com/@LoveofGrooming/videos", "https://www.youtube.com/@LoveofGrooming/videos")</f>
        <v>https://www.youtube.com/@LoveofGrooming/videos</v>
      </c>
      <c r="B1949" t="inlineStr">
        <is>
          <t>157 videos</t>
        </is>
      </c>
      <c r="C1949" t="inlineStr">
        <is>
          <t>grooming dog</t>
        </is>
      </c>
      <c r="D1949"/>
      <c r="E1949"/>
      <c r="F1949"/>
      <c r="G1949"/>
      <c r="H1949"/>
    </row>
    <row r="1950" ht="25.5" customHeight="1">
      <c r="A1950" s="2" t="str">
        <f>=HYPERLINK("https://www.youtube.com/@k9clipz-doggroomingtips7422/videos", "https://www.youtube.com/@k9clipz-doggroomingtips7422/videos")</f>
        <v>https://www.youtube.com/@k9clipz-doggroomingtips7422/videos</v>
      </c>
      <c r="B1950" t="inlineStr">
        <is>
          <t>969 videos</t>
        </is>
      </c>
      <c r="C1950" t="inlineStr">
        <is>
          <t>grooming dog</t>
        </is>
      </c>
      <c r="D1950"/>
      <c r="E1950"/>
      <c r="F1950"/>
      <c r="G1950"/>
      <c r="H1950"/>
    </row>
    <row r="1951" ht="25.5" customHeight="1">
      <c r="A1951" s="2" t="str">
        <f>=HYPERLINK("https://www.youtube.com/@VictorPoulin", "https://www.youtube.com/@VictorPoulin")</f>
        <v>https://www.youtube.com/@VictorPoulin</v>
      </c>
      <c r="B1951" t="inlineStr">
        <is>
          <t>457 videos, boomerang throwing catching</t>
        </is>
      </c>
      <c r="C1951" t="inlineStr">
        <is>
          <t>boomerang</t>
        </is>
      </c>
      <c r="D1951"/>
      <c r="E1951"/>
      <c r="F1951"/>
      <c r="G1951"/>
      <c r="H1951"/>
    </row>
    <row r="1952" ht="25.5" customHeight="1">
      <c r="A1952" s="2" t="str">
        <f>=HYPERLINK("https://www.youtube.com/@SwimUp/videos", "https://www.youtube.com/@SwimUp/videos")</f>
        <v>https://www.youtube.com/@SwimUp/videos</v>
      </c>
      <c r="B1952" t="inlineStr">
        <is>
          <t>41 videos about swimming (various)</t>
        </is>
      </c>
      <c r="C1952" t="inlineStr">
        <is>
          <t>swimming (stroke)</t>
        </is>
      </c>
      <c r="D1952"/>
      <c r="E1952"/>
      <c r="F1952"/>
      <c r="G1952"/>
      <c r="H1952"/>
    </row>
    <row r="1953" ht="25.5" customHeight="1">
      <c r="A1953" s="2" t="str">
        <f>=HYPERLINK("https://www.youtube.com/@RocketSwimming/videos", "https://www.youtube.com/@RocketSwimming/videos")</f>
        <v>https://www.youtube.com/@RocketSwimming/videos</v>
      </c>
      <c r="B1953" t="inlineStr">
        <is>
          <t>113 videos about swimming (various)</t>
        </is>
      </c>
      <c r="C1953" t="inlineStr">
        <is>
          <t>swimming (stroke)</t>
        </is>
      </c>
      <c r="D1953"/>
      <c r="E1953"/>
      <c r="F1953"/>
      <c r="G1953"/>
      <c r="H1953"/>
    </row>
    <row r="1954" ht="25.5" customHeight="1">
      <c r="A1954" s="2" t="str">
        <f>=HYPERLINK("https://www.youtube.com/@myswimpro/videos", "https://www.youtube.com/@myswimpro/videos")</f>
        <v>https://www.youtube.com/@myswimpro/videos</v>
      </c>
      <c r="B1954" t="inlineStr">
        <is>
          <t>740 videos about swimming (various)</t>
        </is>
      </c>
      <c r="C1954" t="inlineStr">
        <is>
          <t>swimming (stroke)</t>
        </is>
      </c>
      <c r="D1954"/>
      <c r="E1954"/>
      <c r="F1954"/>
      <c r="G1954"/>
      <c r="H1954"/>
    </row>
    <row r="1955" ht="25.5" customHeight="1">
      <c r="A1955" s="2" t="str">
        <f>=HYPERLINK("https://www.youtube.com/@FaresKsebati", "https://www.youtube.com/@FaresKsebati")</f>
        <v>https://www.youtube.com/@FaresKsebati</v>
      </c>
      <c r="B1955" t="inlineStr">
        <is>
          <t>1.8K videos about swimming</t>
        </is>
      </c>
      <c r="C1955" t="inlineStr">
        <is>
          <t>swimming (stroke)</t>
        </is>
      </c>
      <c r="D1955"/>
      <c r="E1955"/>
      <c r="F1955"/>
      <c r="G1955"/>
      <c r="H1955"/>
    </row>
    <row r="1956" ht="25.5" customHeight="1">
      <c r="A1956" s="2" t="str">
        <f>=HYPERLINK("https://www.youtube.com/@SpeedoInternational/videos", "https://www.youtube.com/@SpeedoInternational/videos")</f>
        <v>https://www.youtube.com/@SpeedoInternational/videos</v>
      </c>
      <c r="B1956" t="inlineStr">
        <is>
          <t>428 Videos related to swimming (various)</t>
        </is>
      </c>
      <c r="C1956" t="inlineStr">
        <is>
          <t>swimming (stroke)</t>
        </is>
      </c>
      <c r="D1956"/>
      <c r="E1956"/>
      <c r="F1956"/>
      <c r="G1956"/>
      <c r="H1956"/>
    </row>
    <row r="1957" ht="25.5" customHeight="1">
      <c r="A1957" s="2" t="str">
        <f>=HYPERLINK("https://www.youtube.com/@gtn", "https://www.youtube.com/@gtn")</f>
        <v>https://www.youtube.com/@gtn</v>
      </c>
      <c r="B1957" t="inlineStr">
        <is>
          <t>2.5K videos on triathlon training / tips</t>
        </is>
      </c>
      <c r="C1957" t="inlineStr">
        <is>
          <t>triathlon, runing on treadmill</t>
        </is>
      </c>
      <c r="D1957"/>
      <c r="E1957"/>
      <c r="F1957"/>
      <c r="G1957"/>
      <c r="H1957"/>
    </row>
    <row r="1958" ht="25.5" customHeight="1">
      <c r="A1958" s="2" t="str">
        <f>=HYPERLINK("https://www.youtube.com/@ironmantriathlon/videos", "https://www.youtube.com/@ironmantriathlon/videos")</f>
        <v>https://www.youtube.com/@ironmantriathlon/videos</v>
      </c>
      <c r="B1958" t="inlineStr">
        <is>
          <t>2.5K videos about triathlons / triathletes</t>
        </is>
      </c>
      <c r="C1958" t="inlineStr">
        <is>
          <t>triathlon</t>
        </is>
      </c>
      <c r="D1958"/>
      <c r="E1958"/>
      <c r="F1958"/>
      <c r="G1958"/>
      <c r="H1958"/>
    </row>
    <row r="1959" ht="25.5" customHeight="1">
      <c r="A1959" s="2" t="str">
        <f>=HYPERLINK("https://www.youtube.com/@worldtriathlon/videos", "https://www.youtube.com/@worldtriathlon/videos")</f>
        <v>https://www.youtube.com/@worldtriathlon/videos</v>
      </c>
      <c r="B1959" t="inlineStr">
        <is>
          <t>1.6K videos about triathlons / triathletes</t>
        </is>
      </c>
      <c r="C1959" t="inlineStr">
        <is>
          <t>triathlon</t>
        </is>
      </c>
      <c r="D1959"/>
      <c r="E1959"/>
      <c r="F1959"/>
      <c r="G1959"/>
      <c r="H1959"/>
    </row>
    <row r="1960" ht="25.5" customHeight="1">
      <c r="A1960" s="2" t="str">
        <f>=HYPERLINK("https://www.youtube.com/@MikeTheScavenger/videos", "https://www.youtube.com/@MikeTheScavenger/videos")</f>
        <v>https://www.youtube.com/@MikeTheScavenger/videos</v>
      </c>
      <c r="B1960" t="inlineStr">
        <is>
          <t>933 videos</t>
        </is>
      </c>
      <c r="C1960" t="inlineStr">
        <is>
          <t>dumpster_diving</t>
        </is>
      </c>
      <c r="D1960"/>
      <c r="E1960"/>
      <c r="F1960"/>
      <c r="G1960"/>
      <c r="H1960"/>
    </row>
    <row r="1961" ht="25.5" customHeight="1">
      <c r="A1961" s="2" t="str">
        <f>=HYPERLINK("https://www.youtube.com/@dumpsterdivingmommaof2/videos", "https://www.youtube.com/@dumpsterdivingmommaof2/videos")</f>
        <v>https://www.youtube.com/@dumpsterdivingmommaof2/videos</v>
      </c>
      <c r="B1961" t="inlineStr">
        <is>
          <t>779 videos</t>
        </is>
      </c>
      <c r="C1961" t="inlineStr">
        <is>
          <t>dumpster_diving</t>
        </is>
      </c>
      <c r="D1961"/>
      <c r="E1961"/>
      <c r="F1961"/>
      <c r="G1961"/>
      <c r="H1961"/>
    </row>
    <row r="1962" ht="25.5" customHeight="1">
      <c r="A1962" s="2" t="str">
        <f>=HYPERLINK("https://www.youtube.com/@findingtreasures737/videos", "https://www.youtube.com/@findingtreasures737/videos")</f>
        <v>https://www.youtube.com/@findingtreasures737/videos</v>
      </c>
      <c r="B1962" t="inlineStr">
        <is>
          <t>187 videos</t>
        </is>
      </c>
      <c r="C1962" t="inlineStr">
        <is>
          <t>dumpster_diving</t>
        </is>
      </c>
      <c r="D1962"/>
      <c r="E1962"/>
      <c r="F1962"/>
      <c r="G1962"/>
      <c r="H1962"/>
    </row>
    <row r="1963" ht="25.5" customHeight="1">
      <c r="A1963" s="2" t="str">
        <f>=HYPERLINK("https://www.youtube.com/@jezvlog/videos", "https://www.youtube.com/@jezvlog/videos")</f>
        <v>https://www.youtube.com/@jezvlog/videos</v>
      </c>
      <c r="B1963" t="inlineStr">
        <is>
          <t>820 videos</t>
        </is>
      </c>
      <c r="C1963" t="inlineStr">
        <is>
          <t>dumpster_diving</t>
        </is>
      </c>
      <c r="D1963"/>
      <c r="E1963"/>
      <c r="F1963"/>
      <c r="G1963"/>
      <c r="H1963"/>
    </row>
    <row r="1964" ht="25.5" customHeight="1">
      <c r="A1964" s="2" t="str">
        <f>=HYPERLINK("https://www.youtube.com/@GlamourDDive/videos", "https://www.youtube.com/@GlamourDDive/videos")</f>
        <v>https://www.youtube.com/@GlamourDDive/videos</v>
      </c>
      <c r="B1964" t="inlineStr">
        <is>
          <t>146 vídeos</t>
        </is>
      </c>
      <c r="C1964" t="inlineStr">
        <is>
          <t>dumpster_diving</t>
        </is>
      </c>
      <c r="D1964"/>
      <c r="E1964"/>
      <c r="F1964"/>
      <c r="G1964"/>
      <c r="H1964"/>
    </row>
    <row r="1965" ht="25.5" customHeight="1">
      <c r="A1965" s="2" t="str">
        <f>=HYPERLINK("https://www.youtube.com/@kirstendirksen/videos", "https://www.youtube.com/@kirstendirksen/videos")</f>
        <v>https://www.youtube.com/@kirstendirksen/videos</v>
      </c>
      <c r="B1965" t="inlineStr">
        <is>
          <t>1.1K videos, sustainable living, tiny homes, interviews</t>
        </is>
      </c>
      <c r="C1965" t="inlineStr">
        <is>
          <t>sustainable living</t>
        </is>
      </c>
      <c r="D1965"/>
      <c r="E1965"/>
      <c r="F1965"/>
      <c r="G1965"/>
      <c r="H1965"/>
    </row>
    <row r="1966" ht="25.5" customHeight="1">
      <c r="A1966" s="2" t="str">
        <f>=HYPERLINK("https://www.youtube.com/@Robin.Greenfield/videos", "https://www.youtube.com/@Robin.Greenfield/videos")</f>
        <v>https://www.youtube.com/@Robin.Greenfield/videos</v>
      </c>
      <c r="B1966" t="inlineStr">
        <is>
          <t>304 videos, sustainable living, planting, gardening, community</t>
        </is>
      </c>
      <c r="C1966" t="inlineStr">
        <is>
          <t>sustainable living</t>
        </is>
      </c>
      <c r="D1966"/>
      <c r="E1966"/>
      <c r="F1966"/>
      <c r="G1966"/>
      <c r="H1966"/>
    </row>
    <row r="1967" ht="25.5" customHeight="1">
      <c r="A1967" s="2" t="str">
        <f>=HYPERLINK("https://www.youtube.com/@FairylandCottage/videos", "https://www.youtube.com/@FairylandCottage/videos")</f>
        <v>https://www.youtube.com/@FairylandCottage/videos</v>
      </c>
      <c r="B1967" t="inlineStr">
        <is>
          <t>283 videos, sustainable living, vlogs, routines, gardening, country</t>
        </is>
      </c>
      <c r="C1967" t="inlineStr">
        <is>
          <t>sustainable living</t>
        </is>
      </c>
      <c r="D1967"/>
      <c r="E1967"/>
      <c r="F1967"/>
      <c r="G1967"/>
      <c r="H1967"/>
    </row>
    <row r="1968" ht="25.5" customHeight="1">
      <c r="A1968" s="2" t="str">
        <f>=HYPERLINK("https://www.youtube.com/@sonthon", "https://www.youtube.com/@sonthon")</f>
        <v>https://www.youtube.com/@sonthon</v>
      </c>
      <c r="B1968" t="inlineStr">
        <is>
          <t>85 videos, sustainable living, farming, gardening, vietnam, country</t>
        </is>
      </c>
      <c r="C1968" t="inlineStr">
        <is>
          <t>sustainable living</t>
        </is>
      </c>
      <c r="D1968"/>
      <c r="E1968"/>
      <c r="F1968"/>
      <c r="G1968"/>
      <c r="H1968"/>
    </row>
    <row r="1969" ht="25.5" customHeight="1">
      <c r="A1969" s="2" t="str">
        <f>=HYPERLINK("https://www.youtube.com/@Village_lifestyle./videos", "https://www.youtube.com/@Village_lifestyle./videos")</f>
        <v>https://www.youtube.com/@Village_lifestyle./videos</v>
      </c>
      <c r="B1969" t="inlineStr">
        <is>
          <t>14 videos, sustainable living, cooking, village</t>
        </is>
      </c>
      <c r="C1969" t="inlineStr">
        <is>
          <t>sustainable living</t>
        </is>
      </c>
      <c r="D1969"/>
      <c r="E1969"/>
      <c r="F1969"/>
      <c r="G1969"/>
      <c r="H1969"/>
    </row>
    <row r="1970" ht="25.5" customHeight="1">
      <c r="A1970" s="2" t="str">
        <f>=HYPERLINK("https://www.youtube.com/@ExploringAlternatives/videos", "https://www.youtube.com/@ExploringAlternatives/videos")</f>
        <v>https://www.youtube.com/@ExploringAlternatives/videos</v>
      </c>
      <c r="B1970" t="inlineStr">
        <is>
          <t>362 videos, sustainable living, tiny homes, eco living</t>
        </is>
      </c>
      <c r="C1970" t="inlineStr">
        <is>
          <t>sustainable living</t>
        </is>
      </c>
      <c r="D1970"/>
      <c r="E1970"/>
      <c r="F1970"/>
      <c r="G1970"/>
      <c r="H1970"/>
    </row>
    <row r="1971" ht="25.5" customHeight="1">
      <c r="A1971" s="2" t="str">
        <f>=HYPERLINK("https://www.youtube.com/@SarahHomfrayEmbroidery/videos", "https://www.youtube.com/@SarahHomfrayEmbroidery/videos")</f>
        <v>https://www.youtube.com/@SarahHomfrayEmbroidery/videos</v>
      </c>
      <c r="B1971" t="inlineStr">
        <is>
          <t>379 videos</t>
        </is>
      </c>
      <c r="C1971" t="inlineStr">
        <is>
          <t>embroidering</t>
        </is>
      </c>
      <c r="D1971"/>
      <c r="E1971"/>
      <c r="F1971"/>
      <c r="G1971"/>
      <c r="H1971"/>
    </row>
    <row r="1972" ht="25.5" customHeight="1">
      <c r="A1972" s="2" t="str">
        <f>=HYPERLINK("https://www.youtube.com/@letsexplore2125/videos", "https://www.youtube.com/@letsexplore2125/videos")</f>
        <v>https://www.youtube.com/@letsexplore2125/videos</v>
      </c>
      <c r="B1972" t="inlineStr">
        <is>
          <t>1.4K videos</t>
        </is>
      </c>
      <c r="C1972" t="inlineStr">
        <is>
          <t>embroidering</t>
        </is>
      </c>
      <c r="D1972"/>
      <c r="E1972"/>
      <c r="F1972"/>
      <c r="G1972"/>
      <c r="H1972"/>
    </row>
    <row r="1973" ht="25.5" customHeight="1">
      <c r="A1973" s="2" t="str">
        <f>=HYPERLINK("https://www.youtube.com/@morderncraft9411/videos", "https://www.youtube.com/@morderncraft9411/videos")</f>
        <v>https://www.youtube.com/@morderncraft9411/videos</v>
      </c>
      <c r="B1973" t="inlineStr">
        <is>
          <t>1K videos</t>
        </is>
      </c>
      <c r="C1973" t="inlineStr">
        <is>
          <t>embroidering</t>
        </is>
      </c>
      <c r="D1973"/>
      <c r="E1973"/>
      <c r="F1973"/>
      <c r="G1973"/>
      <c r="H1973"/>
    </row>
    <row r="1974" ht="25.5" customHeight="1">
      <c r="A1974" s="2" t="str">
        <f>=HYPERLINK("https://www.youtube.com/@dianavingert9227/videos", "https://www.youtube.com/@dianavingert9227/videos")</f>
        <v>https://www.youtube.com/@dianavingert9227/videos</v>
      </c>
      <c r="B1974" t="inlineStr">
        <is>
          <t>186 videos</t>
        </is>
      </c>
      <c r="C1974" t="inlineStr">
        <is>
          <t>embroidering</t>
        </is>
      </c>
      <c r="D1974"/>
      <c r="E1974"/>
      <c r="F1974"/>
      <c r="G1974"/>
      <c r="H1974"/>
    </row>
    <row r="1975" ht="25.5" customHeight="1">
      <c r="A1975" s="2" t="str">
        <f>=HYPERLINK("https://www.youtube.com/@kidsfunplay9143", "https://www.youtube.com/@kidsfunplay9143")</f>
        <v>https://www.youtube.com/@kidsfunplay9143</v>
      </c>
      <c r="B1975" t="inlineStr">
        <is>
          <t>77 videos</t>
        </is>
      </c>
      <c r="C1975" t="inlineStr">
        <is>
          <t>hopscotch</t>
        </is>
      </c>
      <c r="D1975"/>
      <c r="E1975"/>
      <c r="F1975"/>
      <c r="G1975"/>
      <c r="H1975"/>
    </row>
    <row r="1976" ht="25.5" customHeight="1">
      <c r="A1976" s="2" t="str">
        <f>=HYPERLINK("https://www.youtube.com/@clarkeboyshunting", "https://www.youtube.com/@clarkeboyshunting")</f>
        <v>https://www.youtube.com/@clarkeboyshunting</v>
      </c>
      <c r="B1976" t="inlineStr">
        <is>
          <t>149 Videos</t>
        </is>
      </c>
      <c r="C1976" t="inlineStr">
        <is>
          <t>Hunting</t>
        </is>
      </c>
      <c r="D1976"/>
      <c r="E1976"/>
      <c r="F1976"/>
      <c r="G1976"/>
      <c r="H1976"/>
    </row>
    <row r="1977" ht="25.5" customHeight="1">
      <c r="A1977" s="2" t="str">
        <f>=HYPERLINK("https://www.youtube.com/@ardaghsheepdogs6040", "https://www.youtube.com/@ardaghsheepdogs6040")</f>
        <v>https://www.youtube.com/@ardaghsheepdogs6040</v>
      </c>
      <c r="B1977" t="inlineStr">
        <is>
          <t>66 videos, sheepdog trials</t>
        </is>
      </c>
      <c r="C1977" t="inlineStr">
        <is>
          <t>sheepdog trials</t>
        </is>
      </c>
      <c r="D1977"/>
      <c r="E1977"/>
      <c r="F1977"/>
      <c r="G1977"/>
      <c r="H1977"/>
    </row>
    <row r="1978" ht="25.5" customHeight="1">
      <c r="A1978" s="2" t="str">
        <f>=HYPERLINK("https://www.youtube.com/@tracyhuxtable/videos", "https://www.youtube.com/@tracyhuxtable/videos")</f>
        <v>https://www.youtube.com/@tracyhuxtable/videos</v>
      </c>
      <c r="B1978" t="inlineStr">
        <is>
          <t>21 videos, sheepdog trials</t>
        </is>
      </c>
      <c r="C1978" t="inlineStr">
        <is>
          <t>sheepdog trials</t>
        </is>
      </c>
      <c r="D1978"/>
      <c r="E1978"/>
      <c r="F1978"/>
      <c r="G1978"/>
      <c r="H1978"/>
    </row>
    <row r="1979" ht="25.5" customHeight="1">
      <c r="A1979" s="2" t="str">
        <f>=HYPERLINK("https://www.youtube.com/@seanthesheepman5845/videos", "https://www.youtube.com/@seanthesheepman5845/videos")</f>
        <v>https://www.youtube.com/@seanthesheepman5845/videos</v>
      </c>
      <c r="B1979" t="inlineStr">
        <is>
          <t>226 videos, sheepdogs, vlogs</t>
        </is>
      </c>
      <c r="C1979" t="inlineStr">
        <is>
          <t>sheepdog trials</t>
        </is>
      </c>
      <c r="D1979"/>
      <c r="E1979"/>
      <c r="F1979"/>
      <c r="G1979"/>
      <c r="H1979"/>
    </row>
    <row r="1980" ht="25.5" customHeight="1">
      <c r="A1980" s="2" t="str">
        <f>=HYPERLINK("https://www.youtube.com/@barryfawthrop9962/videos", "https://www.youtube.com/@barryfawthrop9962/videos")</f>
        <v>https://www.youtube.com/@barryfawthrop9962/videos</v>
      </c>
      <c r="B1980" t="inlineStr">
        <is>
          <t>85 videos, sheepdog trials</t>
        </is>
      </c>
      <c r="C1980" t="inlineStr">
        <is>
          <t>sheepdog trials</t>
        </is>
      </c>
      <c r="D1980"/>
      <c r="E1980"/>
      <c r="F1980"/>
      <c r="G1980"/>
      <c r="H1980"/>
    </row>
    <row r="1981" ht="25.5" customHeight="1">
      <c r="A1981" s="2" t="str">
        <f>=HYPERLINK("https://www.youtube.com/@isdslive/videos", "https://www.youtube.com/@isdslive/videos")</f>
        <v>https://www.youtube.com/@isdslive/videos</v>
      </c>
      <c r="B1981" t="inlineStr">
        <is>
          <t>42 videos, sheepdog trials</t>
        </is>
      </c>
      <c r="C1981" t="inlineStr">
        <is>
          <t>sheepdog trials</t>
        </is>
      </c>
      <c r="D1981"/>
      <c r="E1981"/>
      <c r="F1981"/>
      <c r="G1981"/>
      <c r="H1981"/>
    </row>
    <row r="1982" ht="25.5" customHeight="1">
      <c r="A1982" s="2" t="str">
        <f>=HYPERLINK("https://www.youtube.com/@SheepdogTrialsLive/videos", "https://www.youtube.com/@SheepdogTrialsLive/videos")</f>
        <v>https://www.youtube.com/@SheepdogTrialsLive/videos</v>
      </c>
      <c r="B1982" t="inlineStr">
        <is>
          <t>196 videos, sheepdog trials, drone footage, 4k</t>
        </is>
      </c>
      <c r="C1982" t="inlineStr">
        <is>
          <t>sheepdog trials</t>
        </is>
      </c>
      <c r="D1982"/>
      <c r="E1982"/>
      <c r="F1982"/>
      <c r="G1982"/>
      <c r="H1982"/>
    </row>
    <row r="1983" ht="25.5" customHeight="1">
      <c r="A1983" s="2" t="str">
        <f>=HYPERLINK("https://www.youtube.com/@Fresh_Tracks", "https://www.youtube.com/@Fresh_Tracks")</f>
        <v>https://www.youtube.com/@Fresh_Tracks</v>
      </c>
      <c r="B1983" t="inlineStr">
        <is>
          <t xml:space="preserve">1700 Videos </t>
        </is>
      </c>
      <c r="C1983" t="inlineStr">
        <is>
          <t>Hunting</t>
        </is>
      </c>
      <c r="D1983"/>
      <c r="E1983"/>
      <c r="F1983"/>
      <c r="G1983"/>
      <c r="H1983"/>
    </row>
    <row r="1984" ht="25.5" customHeight="1">
      <c r="A1984" s="2" t="str">
        <f>=HYPERLINK("https://www.youtube.com/@MrRescue/videos", "https://www.youtube.com/@MrRescue/videos")</f>
        <v>https://www.youtube.com/@MrRescue/videos</v>
      </c>
      <c r="B1984" t="inlineStr">
        <is>
          <t>61 videos</t>
        </is>
      </c>
      <c r="C1984" t="inlineStr">
        <is>
          <t>fixing_bicycle</t>
        </is>
      </c>
      <c r="D1984"/>
      <c r="E1984"/>
      <c r="F1984"/>
      <c r="G1984"/>
      <c r="H1984"/>
    </row>
    <row r="1985" ht="25.5" customHeight="1">
      <c r="A1985" s="2" t="str">
        <f>=HYPERLINK("https://www.youtube.com/@IvanhoeCycles/videos", "https://www.youtube.com/@IvanhoeCycles/videos")</f>
        <v>https://www.youtube.com/@IvanhoeCycles/videos</v>
      </c>
      <c r="B1985" t="inlineStr">
        <is>
          <t>409 videos</t>
        </is>
      </c>
      <c r="C1985" t="inlineStr">
        <is>
          <t>fixing_bicycle</t>
        </is>
      </c>
      <c r="D1985"/>
      <c r="E1985"/>
      <c r="F1985"/>
      <c r="G1985"/>
      <c r="H1985"/>
    </row>
    <row r="1986" ht="25.5" customHeight="1">
      <c r="A1986" s="2" t="str">
        <f>=HYPERLINK("https://www.youtube.com/@IvanhoeCycles/videos", "https://www.youtube.com/@RepairRestoration7/videos")</f>
        <v>https://www.youtube.com/@RepairRestoration7/videos</v>
      </c>
      <c r="B1986" t="inlineStr">
        <is>
          <t>161 videos</t>
        </is>
      </c>
      <c r="C1986" t="inlineStr">
        <is>
          <t>fixing_bicycle</t>
        </is>
      </c>
      <c r="D1986"/>
      <c r="E1986"/>
      <c r="F1986"/>
      <c r="G1986"/>
      <c r="H1986"/>
    </row>
    <row r="1987" ht="25.5" customHeight="1">
      <c r="A1987" s="2" t="str">
        <f>=HYPERLINK("https://www.youtube.com/@COMETRESTORATION/videos", "https://www.youtube.com/@COMETRESTORATION/videos")</f>
        <v>https://www.youtube.com/@COMETRESTORATION/videos</v>
      </c>
      <c r="B1987" t="inlineStr">
        <is>
          <t>103 videos</t>
        </is>
      </c>
      <c r="C1987" t="inlineStr">
        <is>
          <t>fixing_bicycle</t>
        </is>
      </c>
      <c r="D1987"/>
      <c r="E1987"/>
      <c r="F1987"/>
      <c r="G1987"/>
      <c r="H1987"/>
    </row>
    <row r="1988" ht="25.5" customHeight="1">
      <c r="A1988" s="2" t="str">
        <f>=HYPERLINK("https://www.youtube.com/@canadaintheroughtv", "https://www.youtube.com/@canadaintheroughtv")</f>
        <v>https://www.youtube.com/@canadaintheroughtv</v>
      </c>
      <c r="B1988" t="inlineStr">
        <is>
          <t>737 Videos</t>
        </is>
      </c>
      <c r="C1988" t="inlineStr">
        <is>
          <t>Hunting, deer</t>
        </is>
      </c>
      <c r="D1988"/>
      <c r="E1988"/>
      <c r="F1988"/>
      <c r="G1988"/>
      <c r="H1988"/>
    </row>
    <row r="1989" ht="25.5" customHeight="1">
      <c r="A1989" s="2" t="str">
        <f>=HYPERLINK("https://www.youtube.com/@j.e.wilds-hunting", "https://www.youtube.com/@j.e.wilds-hunting")</f>
        <v>https://www.youtube.com/@j.e.wilds-hunting</v>
      </c>
      <c r="B1989" t="inlineStr">
        <is>
          <t>89 Videos</t>
        </is>
      </c>
      <c r="C1989" t="inlineStr">
        <is>
          <t>Hunting</t>
        </is>
      </c>
      <c r="D1989"/>
      <c r="E1989"/>
      <c r="F1989"/>
      <c r="G1989"/>
      <c r="H1989"/>
    </row>
    <row r="1990" ht="25.5" customHeight="1">
      <c r="A1990" s="2" t="str">
        <f>=HYPERLINK("https://www.youtube.com/@laserarenacybertag4565", "https://www.youtube.com/@laserarenacybertag4565")</f>
        <v>https://www.youtube.com/@laserarenacybertag4565</v>
      </c>
      <c r="B1990" t="inlineStr">
        <is>
          <t>32 Videos / Laser Tag</t>
        </is>
      </c>
      <c r="C1990" t="inlineStr">
        <is>
          <t>laser tag</t>
        </is>
      </c>
      <c r="D1990"/>
      <c r="E1990"/>
      <c r="F1990"/>
      <c r="G1990"/>
      <c r="H1990"/>
    </row>
    <row r="1991" ht="25.5" customHeight="1">
      <c r="A1991" s="2" t="str">
        <f>=HYPERLINK("https://www.youtube.com/@jungdegung8294/videos", "https://www.youtube.com/@jungdegung8294/videos")</f>
        <v>https://www.youtube.com/@jungdegung8294/videos</v>
      </c>
      <c r="B1991" t="inlineStr">
        <is>
          <t>216 videos on housekeeping / bed making</t>
        </is>
      </c>
      <c r="C1991" t="inlineStr">
        <is>
          <t>making bed</t>
        </is>
      </c>
      <c r="D1991"/>
      <c r="E1991"/>
      <c r="F1991"/>
      <c r="G1991"/>
      <c r="H1991"/>
    </row>
    <row r="1992" ht="25.5" customHeight="1">
      <c r="A1992" s="2" t="str">
        <f>=HYPERLINK("https://www.youtube.com/@authenticsociall7239", "https://www.youtube.com/@authenticsociall7239")</f>
        <v>https://www.youtube.com/@authenticsociall7239</v>
      </c>
      <c r="B1992" t="inlineStr">
        <is>
          <t>1 video stock footage</t>
        </is>
      </c>
      <c r="C1992"/>
      <c r="D1992"/>
      <c r="E1992"/>
      <c r="F1992"/>
      <c r="G1992"/>
      <c r="H1992"/>
    </row>
    <row r="1993" ht="25.5" customHeight="1">
      <c r="A1993" s="2" t="str">
        <f>=HYPERLINK("https://www.youtube.com/@RescueMovingServices/videos", "https://www.youtube.com/@RescueMovingServices/videos")</f>
        <v>https://www.youtube.com/@RescueMovingServices/videos</v>
      </c>
      <c r="B1993" t="inlineStr">
        <is>
          <t>369 videos about moving / packing furniture</t>
        </is>
      </c>
      <c r="C1993" t="inlineStr">
        <is>
          <t>moving furniture</t>
        </is>
      </c>
      <c r="D1993"/>
      <c r="E1993"/>
      <c r="F1993"/>
      <c r="G1993"/>
      <c r="H1993"/>
    </row>
    <row r="1994" ht="25.5" customHeight="1">
      <c r="A1994" s="2" t="str">
        <f>=HYPERLINK("https://www.youtube.com/@Free-Stock-Video-Footage", "https://www.youtube.com/@Free-Stock-Video-Footage")</f>
        <v>https://www.youtube.com/@Free-Stock-Video-Footage</v>
      </c>
      <c r="B1994" t="inlineStr">
        <is>
          <t>83 video stock footage</t>
        </is>
      </c>
      <c r="C1994" t="inlineStr">
        <is>
          <t>stock footage</t>
        </is>
      </c>
      <c r="D1994"/>
      <c r="E1994"/>
      <c r="F1994"/>
      <c r="G1994"/>
      <c r="H1994"/>
    </row>
    <row r="1995" ht="25.5" customHeight="1">
      <c r="A1995" s="2" t="str">
        <f>=HYPERLINK("https://www.youtube.com/@PremiumFootagePlanet/videos", "https://www.youtube.com/@PremiumFootagePlanet/videos")</f>
        <v>https://www.youtube.com/@PremiumFootagePlanet/videos</v>
      </c>
      <c r="B1995" t="inlineStr">
        <is>
          <t>266 videos stock footage</t>
        </is>
      </c>
      <c r="C1995" t="inlineStr">
        <is>
          <t>stock footage</t>
        </is>
      </c>
      <c r="D1995"/>
      <c r="E1995"/>
      <c r="F1995"/>
      <c r="G1995"/>
      <c r="H1995"/>
    </row>
    <row r="1996" ht="25.5" customHeight="1">
      <c r="A1996" s="2" t="str">
        <f>=HYPERLINK("https://www.youtube.com/@EmiratesTeamNZ", "https://www.youtube.com/@EmiratesTeamNZ")</f>
        <v>https://www.youtube.com/@EmiratesTeamNZ</v>
      </c>
      <c r="B1996" t="inlineStr">
        <is>
          <t>723 Videos / Sailing, Landsailing</t>
        </is>
      </c>
      <c r="C1996" t="inlineStr">
        <is>
          <t>land sailing</t>
        </is>
      </c>
      <c r="D1996"/>
      <c r="E1996"/>
      <c r="F1996"/>
      <c r="G1996"/>
      <c r="H1996"/>
    </row>
    <row r="1997" ht="25.5" customHeight="1">
      <c r="A1997" s="2" t="str">
        <f>=HYPERLINK("https://www.youtube.com/@stockvlog6538", "https://www.youtube.com/@stockvlog6538")</f>
        <v>https://www.youtube.com/@stockvlog6538</v>
      </c>
      <c r="B1997" t="inlineStr">
        <is>
          <t>19 videos stock footage</t>
        </is>
      </c>
      <c r="C1997" t="inlineStr">
        <is>
          <t>hugging</t>
        </is>
      </c>
      <c r="D1997"/>
      <c r="E1997"/>
      <c r="F1997"/>
      <c r="G1997"/>
      <c r="H1997"/>
    </row>
    <row r="1998" ht="25.5" customHeight="1">
      <c r="A1998" s="2" t="str">
        <f>=HYPERLINK("https://www.youtube.com/@StockFootagesWorld175", "https://www.youtube.com/@StockFootagesWorld175")</f>
        <v>https://www.youtube.com/@StockFootagesWorld175</v>
      </c>
      <c r="B1998" t="inlineStr">
        <is>
          <t>5 videos stock footage</t>
        </is>
      </c>
      <c r="C1998" t="inlineStr">
        <is>
          <t>hugging</t>
        </is>
      </c>
      <c r="D1998"/>
      <c r="E1998"/>
      <c r="F1998"/>
      <c r="G1998"/>
      <c r="H1998"/>
    </row>
    <row r="1999" ht="25.5" customHeight="1">
      <c r="A1999" s="2" t="str">
        <f>=HYPERLINK("https://www.youtube.com/@PexBell", "https://www.youtube.com/@PexBell")</f>
        <v>https://www.youtube.com/@PexBell</v>
      </c>
      <c r="B1999" t="inlineStr">
        <is>
          <t>569 videos stock footage</t>
        </is>
      </c>
      <c r="C1999" t="inlineStr">
        <is>
          <t>hugging</t>
        </is>
      </c>
      <c r="D1999"/>
      <c r="E1999"/>
      <c r="F1999"/>
      <c r="G1999"/>
      <c r="H1999"/>
    </row>
    <row r="2000" ht="25.5" customHeight="1">
      <c r="A2000" s="2" t="str">
        <f>=HYPERLINK("https://www.youtube.com/@nocopyrightfootage", "https://www.youtube.com/@nocopyrightfootage")</f>
        <v>https://www.youtube.com/@nocopyrightfootage</v>
      </c>
      <c r="B2000" t="inlineStr">
        <is>
          <t>500 videos stock footage</t>
        </is>
      </c>
      <c r="C2000" t="inlineStr">
        <is>
          <t>hugging</t>
        </is>
      </c>
      <c r="D2000"/>
      <c r="E2000"/>
      <c r="F2000"/>
      <c r="G2000"/>
      <c r="H2000"/>
    </row>
    <row r="2001" ht="25.5" customHeight="1">
      <c r="A2001" s="2" t="str">
        <f>=HYPERLINK("https://www.youtube.com/@WagEntertainment", "https://www.youtube.com/@WagEntertainment")</f>
        <v>https://www.youtube.com/@WagEntertainment</v>
      </c>
      <c r="B2001" t="inlineStr">
        <is>
          <t>304 Videos / Airsoft</t>
        </is>
      </c>
      <c r="C2001" t="inlineStr">
        <is>
          <t>airsoft</t>
        </is>
      </c>
      <c r="D2001"/>
      <c r="E2001"/>
      <c r="F2001"/>
      <c r="G2001"/>
      <c r="H2001"/>
    </row>
    <row r="2002" ht="25.5" customHeight="1">
      <c r="A2002" s="2" t="str">
        <f>=HYPERLINK("https://www.youtube.com/@Barker", "https://www.youtube.com/@Barker")</f>
        <v>https://www.youtube.com/@Barker</v>
      </c>
      <c r="B2002" t="inlineStr">
        <is>
          <t>330 Videos / Airsoft / Paintball</t>
        </is>
      </c>
      <c r="C2002" t="inlineStr">
        <is>
          <t>airsoft</t>
        </is>
      </c>
      <c r="D2002"/>
      <c r="E2002"/>
      <c r="F2002"/>
      <c r="G2002"/>
      <c r="H2002"/>
    </row>
    <row r="2003" ht="25.5" customHeight="1">
      <c r="A2003" s="2" t="str">
        <f>=HYPERLINK("https://www.youtube.com/@kickingmustang", "https://www.youtube.com/@kickingmustang")</f>
        <v>https://www.youtube.com/@kickingmustang</v>
      </c>
      <c r="B2003" t="inlineStr">
        <is>
          <t>309 Videos / Airsoft</t>
        </is>
      </c>
      <c r="C2003" t="inlineStr">
        <is>
          <t>airsoft</t>
        </is>
      </c>
      <c r="D2003"/>
      <c r="E2003"/>
      <c r="F2003"/>
      <c r="G2003"/>
      <c r="H2003"/>
    </row>
    <row r="2004" ht="25.5" customHeight="1">
      <c r="A2004" s="2" t="str">
        <f>=HYPERLINK("https://www.youtube.com/@evikecom", "https://www.youtube.com/@evikecom")</f>
        <v>https://www.youtube.com/@evikecom</v>
      </c>
      <c r="B2004" t="inlineStr">
        <is>
          <t>1500 Videos / Airsoft</t>
        </is>
      </c>
      <c r="C2004" t="inlineStr">
        <is>
          <t>airsoft</t>
        </is>
      </c>
      <c r="D2004"/>
      <c r="E2004"/>
      <c r="F2004"/>
      <c r="G2004"/>
      <c r="H2004"/>
    </row>
    <row r="2005" ht="25.5" customHeight="1">
      <c r="A2005" s="2" t="str">
        <f>=HYPERLINK("https://www.youtube.com/@NamesNicco", "https://www.youtube.com/@NamesNicco")</f>
        <v>https://www.youtube.com/@NamesNicco</v>
      </c>
      <c r="B2005" t="inlineStr">
        <is>
          <t>231 Videos / Airsoft</t>
        </is>
      </c>
      <c r="C2005" t="inlineStr">
        <is>
          <t>airsoft</t>
        </is>
      </c>
      <c r="D2005"/>
      <c r="E2005"/>
      <c r="F2005"/>
      <c r="G2005"/>
      <c r="H2005"/>
    </row>
    <row r="2006" ht="25.5" customHeight="1">
      <c r="A2006" s="2" t="str">
        <f>=HYPERLINK("https://www.youtube.com/@aaronschromm292", "https://www.youtube.com/@aaronschromm292")</f>
        <v>https://www.youtube.com/@aaronschromm292</v>
      </c>
      <c r="B2006" t="inlineStr">
        <is>
          <t>3 Videos / Ice Sailing</t>
        </is>
      </c>
      <c r="C2006" t="inlineStr">
        <is>
          <t>land sailing</t>
        </is>
      </c>
      <c r="D2006"/>
      <c r="E2006"/>
      <c r="F2006"/>
      <c r="G2006"/>
      <c r="H2006"/>
    </row>
    <row r="2007" ht="25.5" customHeight="1">
      <c r="A2007" s="2" t="str">
        <f>=HYPERLINK("https://www.youtube.com/@basethekid", "https://www.youtube.com/@basethekid")</f>
        <v>https://www.youtube.com/@basethekid</v>
      </c>
      <c r="B2007" t="inlineStr">
        <is>
          <t>32 Videos / Skydiving</t>
        </is>
      </c>
      <c r="C2007" t="inlineStr">
        <is>
          <t>parachuting</t>
        </is>
      </c>
      <c r="D2007"/>
      <c r="E2007"/>
      <c r="F2007"/>
      <c r="G2007"/>
      <c r="H2007"/>
    </row>
    <row r="2008" ht="25.5" customHeight="1">
      <c r="A2008" s="2" t="str">
        <f>=HYPERLINK("https://www.youtube.com/@XDubai/featured", "https://www.youtube.com/@XDubai/featured")</f>
        <v>https://www.youtube.com/@XDubai/featured</v>
      </c>
      <c r="B2008" t="inlineStr">
        <is>
          <t>39 Videos / Skydiving, Wingsuit, Action, Parachuting</t>
        </is>
      </c>
      <c r="C2008" t="inlineStr">
        <is>
          <t>wingsuit flying, stock videos</t>
        </is>
      </c>
      <c r="D2008"/>
      <c r="E2008"/>
      <c r="F2008"/>
      <c r="G2008"/>
      <c r="H2008"/>
    </row>
    <row r="2009" ht="25.5" customHeight="1">
      <c r="A2009" s="2" t="str">
        <f>=HYPERLINK("https://www.youtube.com/@clipsnocopyright7243", "https://www.youtube.com/@clipsnocopyright7243")</f>
        <v>https://www.youtube.com/@clipsnocopyright7243</v>
      </c>
      <c r="B2009" t="inlineStr">
        <is>
          <t>204 videos stock footage</t>
        </is>
      </c>
      <c r="C2009" t="inlineStr">
        <is>
          <t>stock footage</t>
        </is>
      </c>
      <c r="D2009"/>
      <c r="E2009"/>
      <c r="F2009"/>
      <c r="G2009"/>
      <c r="H2009"/>
    </row>
    <row r="2010" ht="25.5" customHeight="1">
      <c r="A2010" s="2" t="str">
        <f>=HYPERLINK("https://www.youtube.com/@JerseyGroovyFilms/videos", "https://www.youtube.com/@JerseyGroovyFilms/videos")</f>
        <v>https://www.youtube.com/@JerseyGroovyFilms/videos</v>
      </c>
      <c r="B2010" t="inlineStr">
        <is>
          <t>357 videos, greyhound racing, dogs</t>
        </is>
      </c>
      <c r="C2010" t="inlineStr">
        <is>
          <t>greyhound racing</t>
        </is>
      </c>
      <c r="D2010"/>
      <c r="E2010"/>
      <c r="F2010"/>
      <c r="G2010"/>
      <c r="H2010"/>
    </row>
    <row r="2011" ht="25.5" customHeight="1">
      <c r="A2011" s="2" t="str">
        <f>=HYPERLINK("https://www.youtube.com/@GreyhoundRacingNZ/videos", "https://www.youtube.com/@GreyhoundRacingNZ/videos")</f>
        <v>https://www.youtube.com/@GreyhoundRacingNZ/videos</v>
      </c>
      <c r="B2011" t="inlineStr">
        <is>
          <t>2.5K videos, greyhound racing</t>
        </is>
      </c>
      <c r="C2011" t="inlineStr">
        <is>
          <t>greyhound racing</t>
        </is>
      </c>
      <c r="D2011"/>
      <c r="E2011"/>
      <c r="F2011"/>
      <c r="G2011"/>
      <c r="H2011"/>
    </row>
    <row r="2012" ht="25.5" customHeight="1">
      <c r="A2012" s="2" t="str">
        <f>=HYPERLINK("https://www.youtube.com/@GreyhoundCoursingclub/videos", "https://www.youtube.com/@GreyhoundCoursingclub/videos")</f>
        <v>https://www.youtube.com/@GreyhoundCoursingclub/videos</v>
      </c>
      <c r="B2012" t="inlineStr">
        <is>
          <t>1.3K videos, greyhound racing, greyhound vs hare race, rabbit</t>
        </is>
      </c>
      <c r="C2012" t="inlineStr">
        <is>
          <t>greyhound racing</t>
        </is>
      </c>
      <c r="D2012"/>
      <c r="E2012"/>
      <c r="F2012"/>
      <c r="G2012"/>
      <c r="H2012"/>
    </row>
    <row r="2013" ht="25.5" customHeight="1">
      <c r="A2013" s="2" t="str">
        <f>=HYPERLINK("https://www.youtube.com/@liffordgreyhounds/videos", "https://www.youtube.com/@liffordgreyhounds/videos")</f>
        <v>https://www.youtube.com/@liffordgreyhounds/videos</v>
      </c>
      <c r="B2013" t="inlineStr">
        <is>
          <t>1K videos, greyhound racing</t>
        </is>
      </c>
      <c r="C2013" t="inlineStr">
        <is>
          <t>greyhound racing</t>
        </is>
      </c>
      <c r="D2013"/>
      <c r="E2013"/>
      <c r="F2013"/>
      <c r="G2013"/>
      <c r="H2013"/>
    </row>
    <row r="2014" ht="25.5" customHeight="1">
      <c r="A2014" s="2" t="str">
        <f>=HYPERLINK("https://www.youtube.com/@Saluki_Race/videos", "https://www.youtube.com/@Saluki_Race/videos")</f>
        <v>https://www.youtube.com/@Saluki_Race/videos</v>
      </c>
      <c r="B2014" t="inlineStr">
        <is>
          <t>249 videos, greyhound racing</t>
        </is>
      </c>
      <c r="C2014" t="inlineStr">
        <is>
          <t>greyhound racing</t>
        </is>
      </c>
      <c r="D2014"/>
      <c r="E2014"/>
      <c r="F2014"/>
      <c r="G2014"/>
      <c r="H2014"/>
    </row>
    <row r="2015" ht="25.5" customHeight="1">
      <c r="A2015" s="2" t="str">
        <f>=HYPERLINK("https://www.youtube.com/@StockVideoDownload", "https://www.youtube.com/@StockVideoDownload")</f>
        <v>https://www.youtube.com/@StockVideoDownload</v>
      </c>
      <c r="B2015" t="inlineStr">
        <is>
          <t>2k videos vertical aspect ration</t>
        </is>
      </c>
      <c r="C2015" t="inlineStr">
        <is>
          <t>stock footage</t>
        </is>
      </c>
      <c r="D2015"/>
      <c r="E2015"/>
      <c r="F2015"/>
      <c r="G2015"/>
      <c r="H2015"/>
    </row>
    <row r="2016" ht="25.5" customHeight="1">
      <c r="A2016" s="2" t="str">
        <f>=HYPERLINK("https://www.youtube.com/@allthingsgaa/videos", "https://www.youtube.com/@allthingsgaa/videos")</f>
        <v>https://www.youtube.com/@allthingsgaa/videos</v>
      </c>
      <c r="B2016" t="inlineStr">
        <is>
          <t>86 videos</t>
        </is>
      </c>
      <c r="C2016" t="inlineStr">
        <is>
          <t>hurling (sport)</t>
        </is>
      </c>
      <c r="D2016"/>
      <c r="E2016"/>
      <c r="F2016"/>
      <c r="G2016"/>
      <c r="H2016"/>
    </row>
    <row r="2017" ht="25.5" customHeight="1">
      <c r="A2017" s="2" t="str">
        <f>=HYPERLINK("https://www.youtube.com/@matthewedgeworth4509/videos", "https://www.youtube.com/@matthewedgeworth4509/videos")</f>
        <v>https://www.youtube.com/@matthewedgeworth4509/videos</v>
      </c>
      <c r="B2017" t="inlineStr">
        <is>
          <t>37 videos</t>
        </is>
      </c>
      <c r="C2017" t="inlineStr">
        <is>
          <t>hurling (sport)</t>
        </is>
      </c>
      <c r="D2017"/>
      <c r="E2017"/>
      <c r="F2017"/>
      <c r="G2017"/>
      <c r="H2017"/>
    </row>
    <row r="2018" ht="25.5" customHeight="1">
      <c r="A2018" s="2" t="str">
        <f>=HYPERLINK("https://www.youtube.com/@RAdventureMedia", "https://www.youtube.com/@RAdventureMedia")</f>
        <v>https://www.youtube.com/@RAdventureMedia</v>
      </c>
      <c r="B2018" t="inlineStr">
        <is>
          <t>21 Videos / Wingsuit</t>
        </is>
      </c>
      <c r="C2018" t="inlineStr">
        <is>
          <t>wingsuit flying</t>
        </is>
      </c>
      <c r="D2018"/>
      <c r="E2018"/>
      <c r="F2018"/>
      <c r="G2018"/>
      <c r="H2018"/>
    </row>
    <row r="2019" ht="25.5" customHeight="1">
      <c r="A2019" s="2" t="str">
        <f>=HYPERLINK("https://www.youtube.com/@mccordia", "https://www.youtube.com/@mccordia")</f>
        <v>https://www.youtube.com/@mccordia</v>
      </c>
      <c r="B2019" t="inlineStr">
        <is>
          <t>480 Videos / Wingsuit</t>
        </is>
      </c>
      <c r="C2019" t="inlineStr">
        <is>
          <t>wingsuit flying</t>
        </is>
      </c>
      <c r="D2019"/>
      <c r="E2019"/>
      <c r="F2019"/>
      <c r="G2019"/>
      <c r="H2019"/>
    </row>
    <row r="2020" ht="25.5" customHeight="1">
      <c r="A2020" s="2" t="str">
        <f>=HYPERLINK("https://www.youtube.com/@gdkstockvideo6208", "https://www.youtube.com/@gdkstockvideo6208")</f>
        <v>https://www.youtube.com/@gdkstockvideo6208</v>
      </c>
      <c r="B2020" t="inlineStr">
        <is>
          <t>2.9k videos</t>
        </is>
      </c>
      <c r="C2020" t="inlineStr">
        <is>
          <t>stock footage</t>
        </is>
      </c>
      <c r="D2020"/>
      <c r="E2020"/>
      <c r="F2020"/>
      <c r="G2020"/>
      <c r="H2020"/>
    </row>
    <row r="2021" ht="25.5" customHeight="1">
      <c r="A2021" s="2" t="str">
        <f>=HYPERLINK("https://www.youtube.com/@laurastar", "https://www.youtube.com/@laurastar")</f>
        <v>https://www.youtube.com/@laurastar</v>
      </c>
      <c r="B2021" t="inlineStr">
        <is>
          <t>580 videos</t>
        </is>
      </c>
      <c r="C2021" t="inlineStr">
        <is>
          <t>ironing</t>
        </is>
      </c>
      <c r="D2021"/>
      <c r="E2021"/>
      <c r="F2021"/>
      <c r="G2021"/>
      <c r="H2021"/>
    </row>
    <row r="2022" ht="25.5" customHeight="1">
      <c r="A2022" s="2" t="str">
        <f>=HYPERLINK("https://www.youtube.com/@JoHannesWingsuit", "https://www.youtube.com/@JoHannesWingsuit")</f>
        <v>https://www.youtube.com/@JoHannesWingsuit</v>
      </c>
      <c r="B2022" t="inlineStr">
        <is>
          <t>156 Videos / Wingsuit</t>
        </is>
      </c>
      <c r="C2022" t="inlineStr">
        <is>
          <t>wingsuitflying</t>
        </is>
      </c>
      <c r="D2022"/>
      <c r="E2022"/>
      <c r="F2022"/>
      <c r="G2022"/>
      <c r="H2022"/>
    </row>
    <row r="2023" ht="25.5" customHeight="1">
      <c r="A2023" s="2" t="str">
        <f>=HYPERLINK("https://www.youtube.com/@feichannel/videos", "https://www.youtube.com/@feichannel/videos")</f>
        <v>https://www.youtube.com/@feichannel/videos</v>
      </c>
      <c r="B2023" t="inlineStr">
        <is>
          <t>6.4k videos</t>
        </is>
      </c>
      <c r="C2023" t="inlineStr">
        <is>
          <t>equestrianism, dressage, endurance riding, eventing, equestrian vaulting, cross country equestrian</t>
        </is>
      </c>
      <c r="D2023"/>
      <c r="E2023"/>
      <c r="F2023"/>
      <c r="G2023"/>
      <c r="H2023"/>
    </row>
    <row r="2024" ht="25.5" customHeight="1">
      <c r="A2024" s="2" t="str">
        <f>=HYPERLINK("https://www.youtube.com/@BeyondGrappling/videos", "https://www.youtube.com/@BeyondGrappling/videos")</f>
        <v>https://www.youtube.com/@BeyondGrappling/videos</v>
      </c>
      <c r="B2024" t="inlineStr">
        <is>
          <t>953 videos about grappling during fighting</t>
        </is>
      </c>
      <c r="C2024" t="inlineStr">
        <is>
          <t>grappling</t>
        </is>
      </c>
      <c r="D2024"/>
      <c r="E2024"/>
      <c r="F2024"/>
      <c r="G2024"/>
      <c r="H2024"/>
    </row>
    <row r="2025" ht="25.5" customHeight="1">
      <c r="A2025" s="2" t="str">
        <f>=HYPERLINK("https://www.youtube.com/@TeachMeGrappling/videos", "https://www.youtube.com/@TeachMeGrappling/videos")</f>
        <v>https://www.youtube.com/@TeachMeGrappling/videos</v>
      </c>
      <c r="B2025" t="inlineStr">
        <is>
          <t>1.8K videos about grappling during fighting</t>
        </is>
      </c>
      <c r="C2025" t="inlineStr">
        <is>
          <t>grappling</t>
        </is>
      </c>
      <c r="D2025"/>
      <c r="E2025"/>
      <c r="F2025"/>
      <c r="G2025"/>
      <c r="H2025"/>
    </row>
    <row r="2026" ht="25.5" customHeight="1">
      <c r="A2026" s="2" t="str">
        <f>=HYPERLINK("https://www.youtube.com/@JesseDrent/videos", "https://www.youtube.com/@JesseDrent/videos")</f>
        <v>https://www.youtube.com/@JesseDrent/videos</v>
      </c>
      <c r="B2026" t="inlineStr">
        <is>
          <t>251 videos</t>
        </is>
      </c>
      <c r="C2026" t="inlineStr">
        <is>
          <t>equestrianism, equestrian vaulting</t>
        </is>
      </c>
      <c r="D2026"/>
      <c r="E2026"/>
      <c r="F2026"/>
      <c r="G2026"/>
      <c r="H2026"/>
    </row>
    <row r="2027" ht="25.5" customHeight="1">
      <c r="A2027" s="2" t="str">
        <f>=HYPERLINK("https://www.youtube.com/@RenoAirRacingAssoc", "https://www.youtube.com/@RenoAirRacingAssoc")</f>
        <v>https://www.youtube.com/@RenoAirRacingAssoc</v>
      </c>
      <c r="B2027" t="inlineStr">
        <is>
          <t>210 Videos / Air Racing</t>
        </is>
      </c>
      <c r="C2027" t="inlineStr">
        <is>
          <t>air racing</t>
        </is>
      </c>
      <c r="D2027"/>
      <c r="E2027"/>
      <c r="F2027"/>
      <c r="G2027"/>
      <c r="H2027"/>
    </row>
    <row r="2028" ht="25.5" customHeight="1">
      <c r="A2028" s="2" t="str">
        <f>=HYPERLINK("https://www.youtube.com/@AmeliaNewcombDressage/videos", "https://www.youtube.com/@AmeliaNewcombDressage/videos")</f>
        <v>https://www.youtube.com/@AmeliaNewcombDressage/videos</v>
      </c>
      <c r="B2028" t="inlineStr">
        <is>
          <t>860 videos</t>
        </is>
      </c>
      <c r="C2028" t="inlineStr">
        <is>
          <t>equestrianism, dressage, eventing</t>
        </is>
      </c>
      <c r="D2028"/>
      <c r="E2028"/>
      <c r="F2028"/>
      <c r="G2028"/>
      <c r="H2028"/>
    </row>
    <row r="2029" ht="25.5" customHeight="1">
      <c r="A2029" s="2" t="str">
        <f>=HYPERLINK("https://www.youtube.com/@niklausprosper/videos", "https://www.youtube.com/@niklausprosper/videos")</f>
        <v>https://www.youtube.com/@niklausprosper/videos</v>
      </c>
      <c r="B2029" t="inlineStr">
        <is>
          <t>293 videos</t>
        </is>
      </c>
      <c r="C2029" t="inlineStr">
        <is>
          <t>ice_skating</t>
        </is>
      </c>
      <c r="D2029"/>
      <c r="E2029"/>
      <c r="F2029"/>
      <c r="G2029"/>
      <c r="H2029"/>
    </row>
    <row r="2030" ht="25.5" customHeight="1">
      <c r="A2030" s="2" t="str">
        <f>=HYPERLINK("https://www.youtube.com/@givemea2nd/videos", "https://www.youtube.com/@givemea2nd/videos")</f>
        <v>https://www.youtube.com/@givemea2nd/videos</v>
      </c>
      <c r="B2030" t="inlineStr">
        <is>
          <t>62 videos</t>
        </is>
      </c>
      <c r="C2030" t="inlineStr">
        <is>
          <t>ice_skating</t>
        </is>
      </c>
      <c r="D2030"/>
      <c r="E2030"/>
      <c r="F2030"/>
      <c r="G2030"/>
      <c r="H2030"/>
    </row>
    <row r="2031" ht="25.5" customHeight="1">
      <c r="A2031" s="2" t="str">
        <f>=HYPERLINK("https://www.youtube.com/@SkatingISU/videos", "https://www.youtube.com/@SkatingISU/videos")</f>
        <v>https://www.youtube.com/@SkatingISU/videos</v>
      </c>
      <c r="B2031" t="inlineStr">
        <is>
          <t>6.5K videos</t>
        </is>
      </c>
      <c r="C2031" t="inlineStr">
        <is>
          <t>ice_skating</t>
        </is>
      </c>
      <c r="D2031"/>
      <c r="E2031"/>
      <c r="F2031"/>
      <c r="G2031"/>
      <c r="H2031"/>
    </row>
    <row r="2032" ht="25.5" customHeight="1">
      <c r="A2032" s="2" t="str">
        <f>=HYPERLINK("https://www.youtube.com/@Redbullairrace", "https://www.youtube.com/@Redbullairrace")</f>
        <v>https://www.youtube.com/@Redbullairrace</v>
      </c>
      <c r="B2032" t="inlineStr">
        <is>
          <t>714 Videos / Air Racing</t>
        </is>
      </c>
      <c r="C2032" t="inlineStr">
        <is>
          <t>air racing</t>
        </is>
      </c>
      <c r="D2032"/>
      <c r="E2032"/>
      <c r="F2032"/>
      <c r="G2032"/>
      <c r="H2032"/>
    </row>
    <row r="2033" ht="25.5" customHeight="1">
      <c r="A2033" s="2" t="str">
        <f>=HYPERLINK("https://www.youtube.com/@KnightJiuJitsu/videos", "https://www.youtube.com/@KnightJiuJitsu/videos")</f>
        <v>https://www.youtube.com/@KnightJiuJitsu/videos</v>
      </c>
      <c r="B2033" t="inlineStr">
        <is>
          <t>506 videos about jiu jitsu training</t>
        </is>
      </c>
      <c r="C2033" t="inlineStr">
        <is>
          <t>jiu jitsu</t>
        </is>
      </c>
      <c r="D2033"/>
      <c r="E2033"/>
      <c r="F2033"/>
      <c r="G2033"/>
      <c r="H2033"/>
    </row>
    <row r="2034" ht="25.5" customHeight="1">
      <c r="A2034" s="2" t="str">
        <f>=HYPERLINK("https://www.youtube.com/@USCAthletics/videos", "https://www.youtube.com/@USCAthletics/videos")</f>
        <v>https://www.youtube.com/@USCAthletics/videos</v>
      </c>
      <c r="B2034" t="inlineStr">
        <is>
          <t>7.9k videos</t>
        </is>
      </c>
      <c r="C2034" t="inlineStr">
        <is>
          <t>water polo, playing water polo, basketball, volleyball, women's lacrosse, baseball</t>
        </is>
      </c>
      <c r="D2034"/>
      <c r="E2034"/>
      <c r="F2034"/>
      <c r="G2034"/>
      <c r="H2034"/>
    </row>
    <row r="2035" ht="25.5" customHeight="1">
      <c r="A2035" s="2" t="str">
        <f>=HYPERLINK("https://www.youtube.com/@JordanTeachesJiujitsu/videos", "https://www.youtube.com/@JordanTeachesJiujitsu/videos")</f>
        <v>https://www.youtube.com/@JordanTeachesJiujitsu/videos</v>
      </c>
      <c r="B2035" t="inlineStr">
        <is>
          <t>288 jiu jitsu training videos</t>
        </is>
      </c>
      <c r="C2035" t="inlineStr">
        <is>
          <t>jiu jitsu</t>
        </is>
      </c>
      <c r="D2035"/>
      <c r="E2035"/>
      <c r="F2035"/>
      <c r="G2035"/>
      <c r="H2035"/>
    </row>
    <row r="2036" ht="25.5" customHeight="1">
      <c r="A2036" s="2" t="str">
        <f>=HYPERLINK("https://www.youtube.com/@colecombatscience4205/videos", "https://www.youtube.com/@colecombatscience4205/videos")</f>
        <v>https://www.youtube.com/@colecombatscience4205/videos</v>
      </c>
      <c r="B2036" t="inlineStr">
        <is>
          <t>146 videos about jiu jitsu and combat</t>
        </is>
      </c>
      <c r="C2036" t="inlineStr">
        <is>
          <t>jiu jitsu</t>
        </is>
      </c>
      <c r="D2036"/>
      <c r="E2036"/>
      <c r="F2036"/>
      <c r="G2036"/>
      <c r="H2036"/>
    </row>
    <row r="2037" ht="25.5" customHeight="1">
      <c r="A2037" s="2" t="str">
        <f>=HYPERLINK("https://www.youtube.com/@OlympicsAquatics/videos", "https://www.youtube.com/@OlympicsAquatics/videos")</f>
        <v>https://www.youtube.com/@OlympicsAquatics/videos</v>
      </c>
      <c r="B2037" t="inlineStr">
        <is>
          <t>262 videos</t>
        </is>
      </c>
      <c r="C2037" t="inlineStr">
        <is>
          <t>water polo, playing water polo, swimming, springboard diving, synchronized swimming, 800 meters</t>
        </is>
      </c>
      <c r="D2037"/>
      <c r="E2037"/>
      <c r="F2037"/>
      <c r="G2037"/>
      <c r="H2037"/>
    </row>
    <row r="2038" ht="25.5" customHeight="1">
      <c r="A2038" s="2" t="str">
        <f>=HYPERLINK("https://www.youtube.com/@ibjjf/videos", "https://www.youtube.com/@ibjjf/videos")</f>
        <v>https://www.youtube.com/@ibjjf/videos</v>
      </c>
      <c r="B2038" t="inlineStr">
        <is>
          <t>13K videos about jiu jitsu</t>
        </is>
      </c>
      <c r="C2038" t="inlineStr">
        <is>
          <t>jiu jitsu</t>
        </is>
      </c>
      <c r="D2038"/>
      <c r="E2038"/>
      <c r="F2038"/>
      <c r="G2038"/>
      <c r="H2038"/>
    </row>
    <row r="2039" ht="25.5" customHeight="1">
      <c r="A2039" s="2" t="str">
        <f>=HYPERLINK("https://www.youtube.com/@mirandaproductions8", "https://www.youtube.com/@mirandaproductions8")</f>
        <v>https://www.youtube.com/@mirandaproductions8</v>
      </c>
      <c r="B2039" t="inlineStr">
        <is>
          <t>19 videos cinematic family</t>
        </is>
      </c>
      <c r="C2039" t="inlineStr">
        <is>
          <t>cinematic</t>
        </is>
      </c>
      <c r="D2039"/>
      <c r="E2039"/>
      <c r="F2039"/>
      <c r="G2039"/>
      <c r="H2039"/>
    </row>
    <row r="2040" ht="25.5" customHeight="1">
      <c r="A2040" s="2" t="str">
        <f>=HYPERLINK("https://www.youtube.com/@awhenzproductions", "https://www.youtube.com/@awhenzproductions")</f>
        <v>https://www.youtube.com/@awhenzproductions</v>
      </c>
      <c r="B2040" t="inlineStr">
        <is>
          <t>40 videos cinematic</t>
        </is>
      </c>
      <c r="C2040" t="inlineStr">
        <is>
          <t>cinematic</t>
        </is>
      </c>
      <c r="D2040"/>
      <c r="E2040"/>
      <c r="F2040"/>
      <c r="G2040"/>
      <c r="H2040"/>
    </row>
    <row r="2041" ht="25.5" customHeight="1">
      <c r="A2041" s="2" t="str">
        <f>=HYPERLINK("https://www.youtube.com/@likeolga", "https://www.youtube.com/@likeolga")</f>
        <v>https://www.youtube.com/@likeolga</v>
      </c>
      <c r="B2041" t="inlineStr">
        <is>
          <t>159 videos cleaning</t>
        </is>
      </c>
      <c r="C2041" t="inlineStr">
        <is>
          <t>ironing</t>
        </is>
      </c>
      <c r="D2041"/>
      <c r="E2041"/>
      <c r="F2041"/>
      <c r="G2041"/>
      <c r="H2041"/>
    </row>
    <row r="2042" ht="25.5" customHeight="1">
      <c r="A2042" s="2" t="str">
        <f>=HYPERLINK("https://www.youtube.com/@TheArmourytv", "https://www.youtube.com/@TheArmourytv")</f>
        <v>https://www.youtube.com/@TheArmourytv</v>
      </c>
      <c r="B2042" t="inlineStr">
        <is>
          <t>478 videos clothes</t>
        </is>
      </c>
      <c r="C2042" t="inlineStr">
        <is>
          <t>ironing</t>
        </is>
      </c>
      <c r="D2042"/>
      <c r="E2042"/>
      <c r="F2042"/>
      <c r="G2042"/>
      <c r="H2042"/>
    </row>
    <row r="2043" ht="25.5" customHeight="1">
      <c r="A2043" s="2" t="str">
        <f>=HYPERLINK("https://www.youtube.com/@trybetterclean", "https://www.youtube.com/@trybetterclean")</f>
        <v>https://www.youtube.com/@trybetterclean</v>
      </c>
      <c r="B2043" t="inlineStr">
        <is>
          <t>152 videos cleaning</t>
        </is>
      </c>
      <c r="C2043" t="inlineStr">
        <is>
          <t>ironing</t>
        </is>
      </c>
      <c r="D2043"/>
      <c r="E2043"/>
      <c r="F2043"/>
      <c r="G2043"/>
      <c r="H2043"/>
    </row>
    <row r="2044" ht="25.5" customHeight="1">
      <c r="A2044" s="2" t="str">
        <f>=HYPERLINK("https://www.youtube.com/@PatternScout", "https://www.youtube.com/@PatternScout")</f>
        <v>https://www.youtube.com/@PatternScout</v>
      </c>
      <c r="B2044" t="inlineStr">
        <is>
          <t>100 videos sewing cleaning clothes</t>
        </is>
      </c>
      <c r="C2044" t="inlineStr">
        <is>
          <t>ironing</t>
        </is>
      </c>
      <c r="D2044"/>
      <c r="E2044"/>
      <c r="F2044"/>
      <c r="G2044"/>
      <c r="H2044"/>
    </row>
    <row r="2045" ht="25.5" customHeight="1">
      <c r="A2045" s="2" t="str">
        <f>=HYPERLINK("https://www.youtube.com/@FreeStockFootage89", "https://www.youtube.com/@FreeStockFootage89")</f>
        <v>https://www.youtube.com/@FreeStockFootage89</v>
      </c>
      <c r="B2045" t="inlineStr">
        <is>
          <t>70 videos stock</t>
        </is>
      </c>
      <c r="C2045" t="inlineStr">
        <is>
          <t>laughing</t>
        </is>
      </c>
      <c r="D2045"/>
      <c r="E2045"/>
      <c r="F2045"/>
      <c r="G2045"/>
      <c r="H2045"/>
    </row>
    <row r="2046" ht="25.5" customHeight="1">
      <c r="A2046" s="2" t="str">
        <f>=HYPERLINK("https://www.youtube.com/@freestockfootage9191", "https://www.youtube.com/@freestockfootage9191")</f>
        <v>https://www.youtube.com/@freestockfootage9191</v>
      </c>
      <c r="B2046" t="inlineStr">
        <is>
          <t>90 videos stock footage</t>
        </is>
      </c>
      <c r="C2046" t="inlineStr">
        <is>
          <t>laughing</t>
        </is>
      </c>
      <c r="D2046"/>
      <c r="E2046"/>
      <c r="F2046"/>
      <c r="G2046"/>
      <c r="H2046"/>
    </row>
    <row r="2047" ht="25.5" customHeight="1">
      <c r="A2047" s="2" t="str">
        <f>=HYPERLINK("https://www.youtube.com/@stockvideofootages", "https://www.youtube.com/@stockvideofootages")</f>
        <v>https://www.youtube.com/@stockvideofootages</v>
      </c>
      <c r="B2047" t="inlineStr">
        <is>
          <t>368 videos stock</t>
        </is>
      </c>
      <c r="C2047" t="inlineStr">
        <is>
          <t>laughing</t>
        </is>
      </c>
      <c r="D2047"/>
      <c r="E2047"/>
      <c r="F2047"/>
      <c r="G2047"/>
      <c r="H2047"/>
    </row>
    <row r="2048" ht="25.5" customHeight="1">
      <c r="A2048" s="2" t="str">
        <f>=HYPERLINK("https://www.youtube.com/@AmberScholl/videos", "https://www.youtube.com/@AmberScholl/videos")</f>
        <v>https://www.youtube.com/@AmberScholl/videos</v>
      </c>
      <c r="B2048" t="inlineStr">
        <is>
          <t>664 videos</t>
        </is>
      </c>
      <c r="C2048" t="inlineStr">
        <is>
          <t>Shopping, clothes shopping</t>
        </is>
      </c>
      <c r="D2048"/>
      <c r="E2048"/>
      <c r="F2048"/>
      <c r="G2048"/>
      <c r="H2048"/>
    </row>
    <row r="2049" ht="25.5" customHeight="1">
      <c r="A2049" s="2" t="str">
        <f>=HYPERLINK("https://www.youtube.com/@MariaDraganovax/videos", "https://www.youtube.com/@MariaDraganovax/videos")</f>
        <v>https://www.youtube.com/@MariaDraganovax/videos</v>
      </c>
      <c r="B2049" t="inlineStr">
        <is>
          <t>592 videos</t>
        </is>
      </c>
      <c r="C2049" t="inlineStr">
        <is>
          <t>Shopping</t>
        </is>
      </c>
      <c r="D2049"/>
      <c r="E2049"/>
      <c r="F2049"/>
      <c r="G2049"/>
      <c r="H2049"/>
    </row>
    <row r="2050" ht="25.5" customHeight="1">
      <c r="A2050" s="2" t="str">
        <f>=HYPERLINK("https://www.youtube.com/@kristabrusso/videos", "https://www.youtube.com/@kristabrusso/videos")</f>
        <v>https://www.youtube.com/@kristabrusso/videos</v>
      </c>
      <c r="B2050" t="inlineStr">
        <is>
          <t>1.5K videos</t>
        </is>
      </c>
      <c r="C2050" t="inlineStr">
        <is>
          <t>Shopping</t>
        </is>
      </c>
      <c r="D2050"/>
      <c r="E2050"/>
      <c r="F2050"/>
      <c r="G2050"/>
      <c r="H2050"/>
    </row>
    <row r="2051" ht="25.5" customHeight="1">
      <c r="A2051" s="2" t="str">
        <f>=HYPERLINK("https://www.youtube.com/@prettynflawed/videos", "https://www.youtube.com/@prettynflawed/videos")</f>
        <v>https://www.youtube.com/@prettynflawed/videos</v>
      </c>
      <c r="B2051" t="inlineStr">
        <is>
          <t>3.6K videos</t>
        </is>
      </c>
      <c r="C2051" t="inlineStr">
        <is>
          <t>Shopping</t>
        </is>
      </c>
      <c r="D2051"/>
      <c r="E2051"/>
      <c r="F2051"/>
      <c r="G2051"/>
      <c r="H2051"/>
    </row>
    <row r="2052" ht="25.5" customHeight="1">
      <c r="A2052" s="2" t="str">
        <f>=HYPERLINK("https://www.youtube.com/@PeachyQueen/videos", "https://www.youtube.com/@PeachyQueen/videos")</f>
        <v>https://www.youtube.com/@PeachyQueen/videos</v>
      </c>
      <c r="B2052" t="inlineStr">
        <is>
          <t>764 videos</t>
        </is>
      </c>
      <c r="C2052" t="inlineStr">
        <is>
          <t>Shopping</t>
        </is>
      </c>
      <c r="D2052"/>
      <c r="E2052"/>
      <c r="F2052"/>
      <c r="G2052"/>
      <c r="H2052"/>
    </row>
    <row r="2053" ht="25.5" customHeight="1">
      <c r="A2053" s="2" t="str">
        <f>=HYPERLINK("https://www.youtube.com/@Zhirelle/videos", "https://www.youtube.com/@Zhirelle/videos")</f>
        <v>https://www.youtube.com/@Zhirelle/videos</v>
      </c>
      <c r="B2053" t="inlineStr">
        <is>
          <t>333 videos</t>
        </is>
      </c>
      <c r="C2053" t="inlineStr">
        <is>
          <t>Shopping</t>
        </is>
      </c>
      <c r="D2053"/>
      <c r="E2053"/>
      <c r="F2053"/>
      <c r="G2053"/>
      <c r="H2053"/>
    </row>
    <row r="2054" ht="25.5" customHeight="1">
      <c r="A2054" s="2" t="str">
        <f>=HYPERLINK("https://www.youtube.com/@tracelynnfilms3564", "https://www.youtube.com/@tracelynnfilms3564")</f>
        <v>https://www.youtube.com/@tracelynnfilms3564</v>
      </c>
      <c r="B2054" t="inlineStr">
        <is>
          <t>79 videos wedding stock</t>
        </is>
      </c>
      <c r="C2054" t="inlineStr">
        <is>
          <t>stock footage</t>
        </is>
      </c>
      <c r="D2054"/>
      <c r="E2054"/>
      <c r="F2054"/>
      <c r="G2054"/>
      <c r="H2054"/>
    </row>
    <row r="2055" ht="25.5" customHeight="1">
      <c r="A2055" s="2" t="str">
        <f>=HYPERLINK("https://www.youtube.com/@copyrightfreevideos8307", "https://www.youtube.com/@copyrightfreevideos8307")</f>
        <v>https://www.youtube.com/@copyrightfreevideos8307</v>
      </c>
      <c r="B2055" t="inlineStr">
        <is>
          <t>77 videos stock footage</t>
        </is>
      </c>
      <c r="C2055" t="inlineStr">
        <is>
          <t>stock footage</t>
        </is>
      </c>
      <c r="D2055"/>
      <c r="E2055"/>
      <c r="F2055"/>
      <c r="G2055"/>
      <c r="H2055"/>
    </row>
    <row r="2056" ht="25.5" customHeight="1">
      <c r="A2056" s="2" t="str">
        <f>=HYPERLINK("https://www.youtube.com/@creationelements841", "https://www.youtube.com/@creationelements841")</f>
        <v>https://www.youtube.com/@creationelements841</v>
      </c>
      <c r="B2056" t="inlineStr">
        <is>
          <t>10 videos stock footage</t>
        </is>
      </c>
      <c r="C2056" t="inlineStr">
        <is>
          <t>stock footage</t>
        </is>
      </c>
      <c r="D2056"/>
      <c r="E2056"/>
      <c r="F2056"/>
      <c r="G2056"/>
      <c r="H2056"/>
    </row>
    <row r="2057" ht="25.5" customHeight="1">
      <c r="A2057" s="2" t="str">
        <f>=HYPERLINK("https://www.youtube.com/@DanielMarshsidetracked", "https://www.youtube.com/@DanielMarshsidetracked")</f>
        <v>https://www.youtube.com/@DanielMarshsidetracked</v>
      </c>
      <c r="B2057" t="inlineStr">
        <is>
          <t>323 videos high quality travel</t>
        </is>
      </c>
      <c r="C2057"/>
      <c r="D2057"/>
      <c r="E2057"/>
      <c r="F2057"/>
      <c r="G2057"/>
      <c r="H2057"/>
    </row>
    <row r="2058" ht="25.5" customHeight="1">
      <c r="A2058" s="2" t="str">
        <f>=HYPERLINK("https://www.youtube.com/@FitnessForTransformation", "https://www.youtube.com/@FitnessForTransformation")</f>
        <v>https://www.youtube.com/@FitnessForTransformation</v>
      </c>
      <c r="B2058" t="inlineStr">
        <is>
          <t>192 videos fitness</t>
        </is>
      </c>
      <c r="C2058" t="inlineStr">
        <is>
          <t>lunge</t>
        </is>
      </c>
      <c r="D2058"/>
      <c r="E2058"/>
      <c r="F2058"/>
      <c r="G2058"/>
      <c r="H2058"/>
    </row>
    <row r="2059" ht="25.5" customHeight="1">
      <c r="A2059" s="2" t="str">
        <f>=HYPERLINK("https://www.youtube.com/@freddiethewhippett/videos", "https://www.youtube.com/@freddiethewhippett/videos")</f>
        <v>https://www.youtube.com/@freddiethewhippett/videos</v>
      </c>
      <c r="B2059" t="inlineStr">
        <is>
          <t>77 videos, sighthound, whippet, dogs, vlogs</t>
        </is>
      </c>
      <c r="C2059" t="inlineStr">
        <is>
          <t>sighthound, whippet</t>
        </is>
      </c>
      <c r="D2059"/>
      <c r="E2059"/>
      <c r="F2059"/>
      <c r="G2059"/>
      <c r="H2059"/>
    </row>
    <row r="2060" ht="25.5" customHeight="1">
      <c r="A2060" s="2" t="str">
        <f>=HYPERLINK("https://www.youtube.com/@airbenderdogs/videos", "https://www.youtube.com/@airbenderdogs/videos")</f>
        <v>https://www.youtube.com/@airbenderdogs/videos</v>
      </c>
      <c r="B2060" t="inlineStr">
        <is>
          <t>11 videos, sighthound, dogs, vlogs</t>
        </is>
      </c>
      <c r="C2060" t="inlineStr">
        <is>
          <t>sighthound</t>
        </is>
      </c>
      <c r="D2060"/>
      <c r="E2060"/>
      <c r="F2060"/>
      <c r="G2060"/>
      <c r="H2060"/>
    </row>
    <row r="2061" ht="25.5" customHeight="1">
      <c r="A2061" s="2" t="str">
        <f>=HYPERLINK("https://www.youtube.com/@user-jv2kj2eq5h/videos", "https://www.youtube.com/@user-jv2kj2eq5h/videos")</f>
        <v>https://www.youtube.com/@user-jv2kj2eq5h/videos</v>
      </c>
      <c r="B2061" t="inlineStr">
        <is>
          <t>18 videos, sighthound, dogs, borzoi</t>
        </is>
      </c>
      <c r="C2061" t="inlineStr">
        <is>
          <t>sighthound, borzoi</t>
        </is>
      </c>
      <c r="D2061"/>
      <c r="E2061"/>
      <c r="F2061"/>
      <c r="G2061"/>
      <c r="H2061"/>
    </row>
    <row r="2062" ht="25.5" customHeight="1">
      <c r="A2062" s="2" t="str">
        <f>=HYPERLINK("https://www.youtube.com/@theZoiTubechannel/videos", "https://www.youtube.com/@theZoiTubechannel/videos")</f>
        <v>https://www.youtube.com/@theZoiTubechannel/videos</v>
      </c>
      <c r="B2062" t="inlineStr">
        <is>
          <t>248 videos, sighthound, dogs, borzoi</t>
        </is>
      </c>
      <c r="C2062" t="inlineStr">
        <is>
          <t>sighthound, borzoi</t>
        </is>
      </c>
      <c r="D2062"/>
      <c r="E2062"/>
      <c r="F2062"/>
      <c r="G2062"/>
      <c r="H2062"/>
    </row>
    <row r="2063" ht="25.5" customHeight="1">
      <c r="A2063" s="2" t="str">
        <f>=HYPERLINK("https://www.youtube.com/@thelifeofnello", "https://www.youtube.com/@thelifeofnello")</f>
        <v>https://www.youtube.com/@thelifeofnello</v>
      </c>
      <c r="B2063" t="inlineStr">
        <is>
          <t>53 videos, sighthound, dogs, italian greyhound</t>
        </is>
      </c>
      <c r="C2063" t="inlineStr">
        <is>
          <t>sighthound, italian greyhound</t>
        </is>
      </c>
      <c r="D2063"/>
      <c r="E2063"/>
      <c r="F2063"/>
      <c r="G2063"/>
      <c r="H2063"/>
    </row>
    <row r="2064" ht="25.5" customHeight="1">
      <c r="A2064" s="2" t="str">
        <f>=HYPERLINK("https://www.youtube.com/@workingafghanhound2913/videos", "https://www.youtube.com/@workingafghanhound2913/videos")</f>
        <v>https://www.youtube.com/@workingafghanhound2913/videos</v>
      </c>
      <c r="B2064" t="inlineStr">
        <is>
          <t>11 videos, sighthound, dogs, afghan hound</t>
        </is>
      </c>
      <c r="C2064" t="inlineStr">
        <is>
          <t>sighthound, afghan hound</t>
        </is>
      </c>
      <c r="D2064"/>
      <c r="E2064"/>
      <c r="F2064"/>
      <c r="G2064"/>
      <c r="H2064"/>
    </row>
    <row r="2065" ht="25.5" customHeight="1">
      <c r="A2065" s="2" t="str">
        <f>=HYPERLINK("https://www.youtube.com/@Max-the-Greyhound/videos", "https://www.youtube.com/@Max-the-Greyhound/videos")</f>
        <v>https://www.youtube.com/@Max-the-Greyhound/videos</v>
      </c>
      <c r="B2065" t="inlineStr">
        <is>
          <t>68 videos, sighthound, dogs, greyhound</t>
        </is>
      </c>
      <c r="C2065" t="inlineStr">
        <is>
          <t>sighthound, greyhound</t>
        </is>
      </c>
      <c r="D2065"/>
      <c r="E2065"/>
      <c r="F2065"/>
      <c r="G2065"/>
      <c r="H2065"/>
    </row>
    <row r="2066" ht="25.5" customHeight="1">
      <c r="A2066" s="2" t="str">
        <f>=HYPERLINK("https://www.youtube.com/@bwftv/videos", "https://www.youtube.com/@bwftv/videos")</f>
        <v>https://www.youtube.com/@bwftv/videos</v>
      </c>
      <c r="B2066" t="inlineStr">
        <is>
          <t>16K videos, official, 1080</t>
        </is>
      </c>
      <c r="C2066" t="inlineStr">
        <is>
          <t>playing_badminton</t>
        </is>
      </c>
      <c r="D2066"/>
      <c r="E2066" t="inlineStr">
        <is>
          <t>Y</t>
        </is>
      </c>
      <c r="F2066"/>
      <c r="G2066"/>
      <c r="H2066"/>
    </row>
    <row r="2067" ht="25.5" customHeight="1">
      <c r="A2067" s="2" t="str">
        <f>=HYPERLINK("https://www.youtube.com/@IBEX-TRAINING", "https://www.youtube.com/@IBEX-TRAINING")</f>
        <v>https://www.youtube.com/@IBEX-TRAINING</v>
      </c>
      <c r="B2067" t="inlineStr">
        <is>
          <t>472 videos fitness</t>
        </is>
      </c>
      <c r="C2067" t="inlineStr">
        <is>
          <t>lunge</t>
        </is>
      </c>
      <c r="D2067"/>
      <c r="E2067"/>
      <c r="F2067"/>
      <c r="G2067"/>
      <c r="H2067"/>
    </row>
    <row r="2068" ht="25.5" customHeight="1">
      <c r="A2068" s="2" t="str">
        <f>=HYPERLINK("https://www.youtube.com/@toneandtighten", "https://www.youtube.com/@toneandtighten")</f>
        <v>https://www.youtube.com/@toneandtighten</v>
      </c>
      <c r="B2068" t="inlineStr">
        <is>
          <t>492 videos fitness</t>
        </is>
      </c>
      <c r="C2068" t="inlineStr">
        <is>
          <t>lunge</t>
        </is>
      </c>
      <c r="D2068"/>
      <c r="E2068"/>
      <c r="F2068"/>
      <c r="G2068"/>
      <c r="H2068"/>
    </row>
    <row r="2069" ht="25.5" customHeight="1">
      <c r="A2069" s="2" t="str">
        <f>=HYPERLINK("https://www.youtube.com/@MindPumpTV", "https://www.youtube.com/@MindPumpTV")</f>
        <v>https://www.youtube.com/@MindPumpTV</v>
      </c>
      <c r="B2069" t="inlineStr">
        <is>
          <t>1.2k videos</t>
        </is>
      </c>
      <c r="C2069" t="inlineStr">
        <is>
          <t>lunge</t>
        </is>
      </c>
      <c r="D2069"/>
      <c r="E2069"/>
      <c r="F2069"/>
      <c r="G2069"/>
      <c r="H2069"/>
    </row>
    <row r="2070" ht="25.5" customHeight="1">
      <c r="A2070" s="2" t="str">
        <f>=HYPERLINK("https://www.youtube.com/@cheerUPathletics/videos", "https://www.youtube.com/@cheerUPathletics/videos")</f>
        <v>https://www.youtube.com/@cheerUPathletics/videos</v>
      </c>
      <c r="B2070" t="inlineStr">
        <is>
          <t>106 videos</t>
        </is>
      </c>
      <c r="C2070" t="inlineStr">
        <is>
          <t>cheering</t>
        </is>
      </c>
      <c r="D2070"/>
      <c r="E2070"/>
      <c r="F2070"/>
      <c r="G2070"/>
      <c r="H2070"/>
    </row>
    <row r="2071" ht="25.5" customHeight="1">
      <c r="A2071" s="2" t="str">
        <f>=HYPERLINK("https://www.youtube.com/@cheerextreme/videos", "https://www.youtube.com/@cheerextreme/videos")</f>
        <v>https://www.youtube.com/@cheerextreme/videos</v>
      </c>
      <c r="B2071" t="inlineStr">
        <is>
          <t>1.5K videos</t>
        </is>
      </c>
      <c r="C2071" t="inlineStr">
        <is>
          <t>cheering</t>
        </is>
      </c>
      <c r="D2071"/>
      <c r="E2071"/>
      <c r="F2071"/>
      <c r="G2071"/>
      <c r="H2071"/>
    </row>
    <row r="2072" ht="25.5" customHeight="1">
      <c r="A2072" s="2" t="str">
        <f>=HYPERLINK("https://www.youtube.com/@westwoodcheer4965/videos", "https://www.youtube.com/@westwoodcheer4965/videos")</f>
        <v>https://www.youtube.com/@westwoodcheer4965/videos</v>
      </c>
      <c r="B2072" t="inlineStr">
        <is>
          <t>27 videos</t>
        </is>
      </c>
      <c r="C2072" t="inlineStr">
        <is>
          <t>cheering</t>
        </is>
      </c>
      <c r="D2072"/>
      <c r="E2072"/>
      <c r="F2072"/>
      <c r="G2072"/>
      <c r="H2072"/>
    </row>
    <row r="2073" ht="25.5" customHeight="1">
      <c r="A2073" s="2" t="str">
        <f>=HYPERLINK("https://www.youtube.com/@WorldNateTV", "https://www.youtube.com/@WorldNateTV")</f>
        <v>https://www.youtube.com/@WorldNateTV</v>
      </c>
      <c r="B2073" t="inlineStr">
        <is>
          <t>270 videos travel</t>
        </is>
      </c>
      <c r="C2073" t="inlineStr">
        <is>
          <t>building a snowman</t>
        </is>
      </c>
      <c r="D2073"/>
      <c r="E2073"/>
      <c r="F2073"/>
      <c r="G2073"/>
      <c r="H2073"/>
    </row>
    <row r="2074" ht="25.5" customHeight="1">
      <c r="A2074" s="2" t="str">
        <f>=HYPERLINK("https://www.youtube.com/@GiveitaGrow", "https://www.youtube.com/@GiveitaGrow")</f>
        <v>https://www.youtube.com/@GiveitaGrow</v>
      </c>
      <c r="B2074" t="inlineStr">
        <is>
          <t>1.3k videos</t>
        </is>
      </c>
      <c r="C2074" t="inlineStr">
        <is>
          <t>building a snowman</t>
        </is>
      </c>
      <c r="D2074"/>
      <c r="E2074"/>
      <c r="F2074"/>
      <c r="G2074"/>
      <c r="H2074"/>
    </row>
    <row r="2075" ht="25.5" customHeight="1">
      <c r="A2075" s="2" t="str">
        <f>=HYPERLINK("https://www.youtube.com/@TeamUSA/videos", "https://www.youtube.com/@TeamUSA/videos")</f>
        <v>https://www.youtube.com/@TeamUSA/videos</v>
      </c>
      <c r="B2075" t="inlineStr">
        <is>
          <t>1.8K videos, official</t>
        </is>
      </c>
      <c r="C2075" t="inlineStr">
        <is>
          <t>pommel horse, artistic gymnastics, floor (gymnastics), rings (gymnastics), vault, uneven bars</t>
        </is>
      </c>
      <c r="D2075"/>
      <c r="E2075" t="inlineStr">
        <is>
          <t>N</t>
        </is>
      </c>
      <c r="F2075"/>
      <c r="G2075"/>
      <c r="H2075"/>
    </row>
    <row r="2076" ht="25.5" customHeight="1">
      <c r="A2076" s="2" t="str">
        <f>=HYPERLINK("https://www.youtube.com/@gymnasticschannel/videos", "https://www.youtube.com/@gymnasticschannel/videos")</f>
        <v>https://www.youtube.com/@gymnasticschannel/videos</v>
      </c>
      <c r="B2076" t="inlineStr">
        <is>
          <t>27K videos</t>
        </is>
      </c>
      <c r="C2076" t="inlineStr">
        <is>
          <t>pommel horse, artistic gymnastics, floor (gymnastics), rings (gymnastics)</t>
        </is>
      </c>
      <c r="D2076"/>
      <c r="E2076"/>
      <c r="F2076"/>
      <c r="G2076"/>
      <c r="H2076"/>
    </row>
    <row r="2077" ht="25.5" customHeight="1">
      <c r="A2077" s="2" t="str">
        <f>=HYPERLINK("https://www.youtube.com/@KendallTodd", "https://www.youtube.com/@KendallTodd")</f>
        <v>https://www.youtube.com/@KendallTodd</v>
      </c>
      <c r="B2077"/>
      <c r="C2077" t="inlineStr">
        <is>
          <t>mopping floor</t>
        </is>
      </c>
      <c r="D2077"/>
      <c r="E2077"/>
      <c r="F2077"/>
      <c r="G2077"/>
      <c r="H2077"/>
    </row>
    <row r="2078" ht="25.5" customHeight="1">
      <c r="A2078" s="2" t="str">
        <f>=HYPERLINK("https://www.youtube.com/@BetcoCorp", "https://www.youtube.com/@BetcoCorp")</f>
        <v>https://www.youtube.com/@BetcoCorp</v>
      </c>
      <c r="B2078" t="inlineStr">
        <is>
          <t>237 videos</t>
        </is>
      </c>
      <c r="C2078" t="inlineStr">
        <is>
          <t>mopping floor</t>
        </is>
      </c>
      <c r="D2078"/>
      <c r="E2078"/>
      <c r="F2078"/>
      <c r="G2078"/>
      <c r="H2078"/>
    </row>
    <row r="2079" ht="25.5" customHeight="1">
      <c r="A2079" s="2" t="str">
        <f>=HYPERLINK("https://www.youtube.com/@rcpworksmarter", "https://www.youtube.com/@rcpworksmarter")</f>
        <v>https://www.youtube.com/@rcpworksmarter</v>
      </c>
      <c r="B2079" t="inlineStr">
        <is>
          <t>242 videos</t>
        </is>
      </c>
      <c r="C2079" t="inlineStr">
        <is>
          <t>mopping floor</t>
        </is>
      </c>
      <c r="D2079"/>
      <c r="E2079"/>
      <c r="F2079"/>
      <c r="G2079"/>
      <c r="H2079"/>
    </row>
    <row r="2080" ht="25.5" customHeight="1">
      <c r="A2080" s="2" t="str">
        <f>=HYPERLINK("https://www.youtube.com/@HedgehogX/videos", "https://www.youtube.com/@HedgehogX/videos")</f>
        <v>https://www.youtube.com/@HedgehogX/videos</v>
      </c>
      <c r="B2080" t="inlineStr">
        <is>
          <t>1.1k 4k gameplay videos</t>
        </is>
      </c>
      <c r="C2080" t="inlineStr">
        <is>
          <t>gameplay</t>
        </is>
      </c>
      <c r="D2080"/>
      <c r="E2080"/>
      <c r="F2080"/>
      <c r="G2080"/>
      <c r="H2080"/>
    </row>
    <row r="2081" ht="25.5" customHeight="1">
      <c r="A2081" s="2" t="str">
        <f>=HYPERLINK("https://www.youtube.com/@mindyourgamesyt", "https://www.youtube.com/@mindyourgamesyt")</f>
        <v>https://www.youtube.com/@mindyourgamesyt</v>
      </c>
      <c r="B2081" t="inlineStr">
        <is>
          <t>2.6K videos</t>
        </is>
      </c>
      <c r="C2081" t="inlineStr">
        <is>
          <t>gameplay</t>
        </is>
      </c>
      <c r="D2081"/>
      <c r="E2081"/>
      <c r="F2081"/>
      <c r="G2081"/>
      <c r="H2081"/>
    </row>
    <row r="2082" ht="25.5" customHeight="1">
      <c r="A2082" s="2" t="str">
        <f>=HYPERLINK("https://www.youtube.com/@shavesandmassages/videos", "https://www.youtube.com/@shavesandmassages/videos")</f>
        <v>https://www.youtube.com/@shavesandmassages/videos</v>
      </c>
      <c r="B2082" t="inlineStr">
        <is>
          <t>89 shave and massage videos</t>
        </is>
      </c>
      <c r="C2082" t="inlineStr">
        <is>
          <t>barber</t>
        </is>
      </c>
      <c r="D2082"/>
      <c r="E2082"/>
      <c r="F2082"/>
      <c r="G2082"/>
      <c r="H2082"/>
    </row>
    <row r="2083" ht="25.5" customHeight="1">
      <c r="A2083" s="2" t="str">
        <f>=HYPERLINK("https://www.youtube.com/@CrossFitGamesTV", "https://www.youtube.com/@CrossFitGamesTV")</f>
        <v>https://www.youtube.com/@CrossFitGamesTV</v>
      </c>
      <c r="B2083" t="inlineStr">
        <is>
          <t>6.5K videos on professional crossfit competitions</t>
        </is>
      </c>
      <c r="C2083" t="inlineStr">
        <is>
          <t>crossfit</t>
        </is>
      </c>
      <c r="D2083"/>
      <c r="E2083"/>
      <c r="F2083"/>
      <c r="G2083"/>
      <c r="H2083"/>
    </row>
    <row r="2084" ht="25.5" customHeight="1">
      <c r="A2084" s="2" t="str">
        <f>=HYPERLINK("https://www.youtube.com/@CFProjectMayhem/videos", "https://www.youtube.com/@CFProjectMayhem/videos")</f>
        <v>https://www.youtube.com/@CFProjectMayhem/videos</v>
      </c>
      <c r="B2084" t="inlineStr">
        <is>
          <t>1.3K videos about crossfit</t>
        </is>
      </c>
      <c r="C2084" t="inlineStr">
        <is>
          <t>crossfit</t>
        </is>
      </c>
      <c r="D2084"/>
      <c r="E2084"/>
      <c r="F2084"/>
      <c r="G2084"/>
      <c r="H2084"/>
    </row>
    <row r="2085" ht="25.5" customHeight="1">
      <c r="A2085" s="2" t="str">
        <f>=HYPERLINK("https://www.youtube.com/@curlingcanada/videos", "https://www.youtube.com/@curlingcanada/videos")</f>
        <v>https://www.youtube.com/@curlingcanada/videos</v>
      </c>
      <c r="B2085" t="inlineStr">
        <is>
          <t>3.5K videos related to curling</t>
        </is>
      </c>
      <c r="C2085" t="inlineStr">
        <is>
          <t>curling</t>
        </is>
      </c>
      <c r="D2085"/>
      <c r="E2085"/>
      <c r="F2085"/>
      <c r="G2085"/>
      <c r="H2085"/>
    </row>
    <row r="2086" ht="25.5" customHeight="1">
      <c r="A2086" s="2" t="str">
        <f>=HYPERLINK("https://www.youtube.com/@WorldCurling/videos", "https://www.youtube.com/@WorldCurling/videos")</f>
        <v>https://www.youtube.com/@WorldCurling/videos</v>
      </c>
      <c r="B2086" t="inlineStr">
        <is>
          <t>3K videos about curling</t>
        </is>
      </c>
      <c r="C2086" t="inlineStr">
        <is>
          <t>curling</t>
        </is>
      </c>
      <c r="D2086"/>
      <c r="E2086"/>
      <c r="F2086"/>
      <c r="G2086"/>
      <c r="H2086"/>
    </row>
    <row r="2087" ht="25.5" customHeight="1">
      <c r="A2087" s="2" t="str">
        <f>=HYPERLINK("https://www.youtube.com/@movierecapsofficial/videos", "https://www.youtube.com/@movierecapsofficial/videos")</f>
        <v>https://www.youtube.com/@movierecapsofficial/videos</v>
      </c>
      <c r="B2087" t="inlineStr">
        <is>
          <t>698 movie recaps</t>
        </is>
      </c>
      <c r="C2087" t="inlineStr">
        <is>
          <t>sci-fi cinematic</t>
        </is>
      </c>
      <c r="D2087"/>
      <c r="E2087"/>
      <c r="F2087"/>
      <c r="G2087"/>
      <c r="H2087"/>
    </row>
    <row r="2088" ht="25.5" customHeight="1">
      <c r="A2088" s="2" t="str">
        <f>=HYPERLINK("https://www.youtube.com/@TodaysRecapMovie/videos", "https://www.youtube.com/@TodaysRecapMovie/videos")</f>
        <v>https://www.youtube.com/@TodaysRecapMovie/videos</v>
      </c>
      <c r="B2088" t="inlineStr">
        <is>
          <t>190 movie recaps</t>
        </is>
      </c>
      <c r="C2088" t="inlineStr">
        <is>
          <t>sci-fi cinematic</t>
        </is>
      </c>
      <c r="D2088"/>
      <c r="E2088"/>
      <c r="F2088"/>
      <c r="G2088"/>
      <c r="H2088"/>
    </row>
    <row r="2089" ht="25.5" customHeight="1">
      <c r="A2089" s="2" t="str">
        <f>=HYPERLINK("https://www.youtube.com/@VoyageOfficialChannel/videos", "https://www.youtube.com/@VoyageOfficialChannel/videos")</f>
        <v>https://www.youtube.com/@VoyageOfficialChannel/videos</v>
      </c>
      <c r="B2089" t="inlineStr">
        <is>
          <t>983 best of sci fi</t>
        </is>
      </c>
      <c r="C2089" t="inlineStr">
        <is>
          <t>sci-fi cinematic</t>
        </is>
      </c>
      <c r="D2089"/>
      <c r="E2089"/>
      <c r="F2089"/>
      <c r="G2089"/>
      <c r="H2089"/>
    </row>
    <row r="2090" ht="25.5" customHeight="1">
      <c r="A2090" s="2" t="str">
        <f>=HYPERLINK("https://www.youtube.com/@refinery29/videos", "https://www.youtube.com/@refinery29/videos")</f>
        <v>https://www.youtube.com/@refinery29/videos</v>
      </c>
      <c r="B2090" t="inlineStr">
        <is>
          <t>2.5k misc videos beauty, fashion, etc</t>
        </is>
      </c>
      <c r="C2090" t="inlineStr">
        <is>
          <t>shaving head</t>
        </is>
      </c>
      <c r="D2090"/>
      <c r="E2090"/>
      <c r="F2090"/>
      <c r="G2090"/>
      <c r="H2090"/>
    </row>
    <row r="2091" ht="25.5" customHeight="1">
      <c r="A2091" s="2" t="str">
        <f>=HYPERLINK("https://www.youtube.com/@lotuslens/videos", "https://www.youtube.com/@lotuslens/videos")</f>
        <v>https://www.youtube.com/@lotuslens/videos</v>
      </c>
      <c r="B2091" t="inlineStr">
        <is>
          <t>288 videos facials, hair washing, asmr</t>
        </is>
      </c>
      <c r="C2091" t="inlineStr">
        <is>
          <t>washing_hair</t>
        </is>
      </c>
      <c r="D2091"/>
      <c r="E2091"/>
      <c r="F2091"/>
      <c r="G2091"/>
      <c r="H2091"/>
    </row>
    <row r="2092" ht="25.5" customHeight="1">
      <c r="A2092" s="2" t="str">
        <f>=HYPERLINK("https://www.youtube.com/@DitzTV15MakeoverSalon", "https://www.youtube.com/@DitzTV15MakeoverSalon")</f>
        <v>https://www.youtube.com/@DitzTV15MakeoverSalon</v>
      </c>
      <c r="B2092" t="inlineStr">
        <is>
          <t>160 videos</t>
        </is>
      </c>
      <c r="C2092" t="inlineStr">
        <is>
          <t>washing_hair</t>
        </is>
      </c>
      <c r="D2092"/>
      <c r="E2092"/>
      <c r="F2092"/>
      <c r="G2092"/>
      <c r="H2092"/>
    </row>
    <row r="2093" ht="25.5" customHeight="1">
      <c r="A2093" s="2" t="str">
        <f>=HYPERLINK("https://www.youtube.com/@DeeperThanHairTv/videos", "https://www.youtube.com/@DeeperThanHairTv/videos")</f>
        <v>https://www.youtube.com/@DeeperThanHairTv/videos</v>
      </c>
      <c r="B2093" t="inlineStr">
        <is>
          <t>217 videos</t>
        </is>
      </c>
      <c r="C2093" t="inlineStr">
        <is>
          <t>washing_hair</t>
        </is>
      </c>
      <c r="D2093"/>
      <c r="E2093"/>
      <c r="F2093"/>
      <c r="G2093"/>
      <c r="H2093"/>
    </row>
    <row r="2094" ht="25.5" customHeight="1">
      <c r="A2094" s="2" t="str">
        <f>=HYPERLINK("https://www.youtube.com/@asmr-angie/videos", "https://www.youtube.com/@asmr-angie/videos")</f>
        <v>https://www.youtube.com/@asmr-angie/videos</v>
      </c>
      <c r="B2094" t="inlineStr">
        <is>
          <t xml:space="preserve">97 videos - asmr </t>
        </is>
      </c>
      <c r="C2094" t="inlineStr">
        <is>
          <t>washing_hair</t>
        </is>
      </c>
      <c r="D2094"/>
      <c r="E2094"/>
      <c r="F2094"/>
      <c r="G2094"/>
      <c r="H2094"/>
    </row>
    <row r="2095" ht="25.5" customHeight="1">
      <c r="A2095" s="2" t="str">
        <f>=HYPERLINK("https://www.youtube.com/@padeldriver/videos", "https://www.youtube.com/@padeldriver/videos")</f>
        <v>https://www.youtube.com/@padeldriver/videos</v>
      </c>
      <c r="B2095" t="inlineStr">
        <is>
          <t>96 videos</t>
        </is>
      </c>
      <c r="C2095" t="inlineStr">
        <is>
          <t>padel tennis</t>
        </is>
      </c>
      <c r="D2095"/>
      <c r="E2095"/>
      <c r="F2095"/>
      <c r="G2095"/>
      <c r="H2095"/>
    </row>
    <row r="2096" ht="25.5" customHeight="1">
      <c r="A2096" s="2" t="str">
        <f>=HYPERLINK("https://www.youtube.com/@dianxixiaoge", "https://www.youtube.com/@dianxixiaoge")</f>
        <v>https://www.youtube.com/@dianxixiaoge</v>
      </c>
      <c r="B2096" t="inlineStr">
        <is>
          <t>476 videos gardening / cooking</t>
        </is>
      </c>
      <c r="C2096" t="inlineStr">
        <is>
          <t>gardening</t>
        </is>
      </c>
      <c r="D2096" t="inlineStr">
        <is>
          <t>Chinese</t>
        </is>
      </c>
      <c r="E2096"/>
      <c r="F2096" t="inlineStr">
        <is>
          <t>Y</t>
        </is>
      </c>
      <c r="G2096"/>
      <c r="H2096"/>
    </row>
    <row r="2097" ht="25.5" customHeight="1">
      <c r="A2097" s="2" t="str">
        <f>=HYPERLINK("https://www.youtube.com/@RGYMRUSSIA/videos", "https://www.youtube.com/@RGYMRUSSIA/videos")</f>
        <v>https://www.youtube.com/@RGYMRUSSIA/videos</v>
      </c>
      <c r="B2097" t="inlineStr">
        <is>
          <t>4.4K videos - rhythmic gymnastics</t>
        </is>
      </c>
      <c r="C2097" t="inlineStr">
        <is>
          <t>rhythmic gymnastics</t>
        </is>
      </c>
      <c r="D2097"/>
      <c r="E2097"/>
      <c r="F2097"/>
      <c r="G2097"/>
      <c r="H2097"/>
    </row>
    <row r="2098" ht="25.5" customHeight="1">
      <c r="A2098" s="2" t="str">
        <f>=HYPERLINK("https://www.youtube.com/@asmrpuzzle/shorts", "https://www.youtube.com/@asmrpuzzle/shorts")</f>
        <v>https://www.youtube.com/@asmrpuzzle/shorts</v>
      </c>
      <c r="B2098" t="inlineStr">
        <is>
          <t>15 videos, assembling puzzle, black background,</t>
        </is>
      </c>
      <c r="C2098" t="inlineStr">
        <is>
          <t>assembling puzzle</t>
        </is>
      </c>
      <c r="D2098"/>
      <c r="E2098"/>
      <c r="F2098"/>
      <c r="G2098"/>
      <c r="H2098"/>
    </row>
    <row r="2099" ht="25.5" customHeight="1">
      <c r="A2099" s="2" t="str">
        <f>=HYPERLINK("https://www.youtube.com/@maxmassage24/videos", "https://www.youtube.com/@maxmassage24/videos")</f>
        <v>https://www.youtube.com/@maxmassage24/videos</v>
      </c>
      <c r="B2099" t="inlineStr">
        <is>
          <t>15 videos of haircuts and massages</t>
        </is>
      </c>
      <c r="C2099" t="inlineStr">
        <is>
          <t>barber</t>
        </is>
      </c>
      <c r="D2099"/>
      <c r="E2099"/>
      <c r="F2099"/>
      <c r="G2099"/>
      <c r="H2099"/>
    </row>
    <row r="2100" ht="25.5" customHeight="1">
      <c r="A2100" s="2" t="str">
        <f>=HYPERLINK("https://www.youtube.com/watch?v=52wdxIn-ayI", "https://www.youtube.com/@erikvanconover/videos")</f>
        <v>https://www.youtube.com/@erikvanconover/videos</v>
      </c>
      <c r="B2100" t="inlineStr">
        <is>
          <t>256 videos of luxury living spaces, fitness and travel</t>
        </is>
      </c>
      <c r="C2100" t="inlineStr">
        <is>
          <t>Walking through a doorway</t>
        </is>
      </c>
      <c r="D2100"/>
      <c r="E2100"/>
      <c r="F2100"/>
      <c r="G2100"/>
      <c r="H2100"/>
    </row>
    <row r="2101" ht="25.5" customHeight="1">
      <c r="A2101" s="2" t="str">
        <f>=HYPERLINK("https://www.youtube.com/@SydneyOperaHouse", "https://www.youtube.com/@SydneyOperaHouse")</f>
        <v>https://www.youtube.com/@SydneyOperaHouse</v>
      </c>
      <c r="B2101" t="inlineStr">
        <is>
          <t>578 videos of Sydney Opera House music performance</t>
        </is>
      </c>
      <c r="C2101" t="inlineStr">
        <is>
          <t>playing_trumpet</t>
        </is>
      </c>
      <c r="D2101"/>
      <c r="E2101"/>
      <c r="F2101"/>
      <c r="G2101"/>
      <c r="H2101"/>
    </row>
    <row r="2102" ht="25.5" customHeight="1">
      <c r="A2102" s="2" t="str">
        <f>=HYPERLINK("https://www.youtube.com/@NationalTrumpetComp", "https://www.youtube.com/@NationalTrumpetComp")</f>
        <v>https://www.youtube.com/@NationalTrumpetComp</v>
      </c>
      <c r="B2102" t="inlineStr">
        <is>
          <t>694 videos of National Trumpet Competition</t>
        </is>
      </c>
      <c r="C2102" t="inlineStr">
        <is>
          <t>playing_trumpet</t>
        </is>
      </c>
      <c r="D2102"/>
      <c r="E2102"/>
      <c r="F2102"/>
      <c r="G2102"/>
      <c r="H2102"/>
    </row>
    <row r="2103" ht="25.5" customHeight="1">
      <c r="A2103" s="2" t="str">
        <f>=HYPERLINK("https://www.youtube.com/@BerlinBrassQuintet", "https://www.youtube.com/@BerlinBrassQuintet")</f>
        <v>https://www.youtube.com/@BerlinBrassQuintet</v>
      </c>
      <c r="B2103" t="inlineStr">
        <is>
          <t>6 videos of playing Brass</t>
        </is>
      </c>
      <c r="C2103" t="inlineStr">
        <is>
          <t>playing_trumpet</t>
        </is>
      </c>
      <c r="D2103"/>
      <c r="E2103"/>
      <c r="F2103"/>
      <c r="G2103"/>
      <c r="H2103"/>
    </row>
    <row r="2104" ht="25.5" customHeight="1">
      <c r="A2104" s="2" t="str">
        <f>=HYPERLINK("https://www.youtube.com/@shearingschool/videos", "https://www.youtube.com/@shearingschool/videos")</f>
        <v>https://www.youtube.com/@shearingschool/videos</v>
      </c>
      <c r="B2104" t="inlineStr">
        <is>
          <t>597 videos</t>
        </is>
      </c>
      <c r="C2104" t="inlineStr">
        <is>
          <t>shearing sheep</t>
        </is>
      </c>
      <c r="D2104"/>
      <c r="E2104"/>
      <c r="F2104"/>
      <c r="G2104"/>
      <c r="H2104"/>
    </row>
    <row r="2105" ht="25.5" customHeight="1">
      <c r="A2105" s="2" t="str">
        <f>=HYPERLINK("https://www.youtube.com/@AdvancedSheepShearing/videos", "https://www.youtube.com/@AdvancedSheepShearing/videos")</f>
        <v>https://www.youtube.com/@AdvancedSheepShearing/videos</v>
      </c>
      <c r="B2105" t="inlineStr">
        <is>
          <t>37 videos</t>
        </is>
      </c>
      <c r="C2105" t="inlineStr">
        <is>
          <t>shearing sheep</t>
        </is>
      </c>
      <c r="D2105"/>
      <c r="E2105"/>
      <c r="F2105"/>
      <c r="G2105"/>
      <c r="H2105"/>
    </row>
    <row r="2106" ht="25.5" customHeight="1">
      <c r="A2106" s="2" t="str">
        <f>=HYPERLINK("https://www.youtube.com/@MichaelKSherman/videos", "https://www.youtube.com/@MichaelKSherman/videos")</f>
        <v>https://www.youtube.com/@MichaelKSherman/videos</v>
      </c>
      <c r="B2106" t="inlineStr">
        <is>
          <t>656 videos, different types of kites</t>
        </is>
      </c>
      <c r="C2106"/>
      <c r="D2106"/>
      <c r="E2106"/>
      <c r="F2106"/>
      <c r="G2106"/>
      <c r="H2106"/>
    </row>
    <row r="2107" ht="25.5" customHeight="1">
      <c r="A2107" s="2" t="str">
        <f>=HYPERLINK("https://www.youtube.com/@BobbyWhite", "https://www.youtube.com/@BobbyWhite")</f>
        <v>https://www.youtube.com/@BobbyWhite</v>
      </c>
      <c r="B2107" t="inlineStr">
        <is>
          <t>103 videos of jewelry making</t>
        </is>
      </c>
      <c r="C2107" t="inlineStr">
        <is>
          <t>making_jewelry</t>
        </is>
      </c>
      <c r="D2107"/>
      <c r="E2107"/>
      <c r="F2107"/>
      <c r="G2107"/>
      <c r="H2107"/>
    </row>
    <row r="2108" ht="25.5" customHeight="1">
      <c r="A2108" s="2" t="str">
        <f>=HYPERLINK("https://www.youtube.com/@PabloCimadevila", "https://www.youtube.com/@PabloCimadevila")</f>
        <v>https://www.youtube.com/@PabloCimadevila</v>
      </c>
      <c r="B2108" t="inlineStr">
        <is>
          <t>40 videos of jewelry making, 4M subscribers</t>
        </is>
      </c>
      <c r="C2108" t="inlineStr">
        <is>
          <t>making_jewelry</t>
        </is>
      </c>
      <c r="D2108"/>
      <c r="E2108"/>
      <c r="F2108"/>
      <c r="G2108"/>
      <c r="H2108"/>
    </row>
    <row r="2109" ht="25.5" customHeight="1">
      <c r="A2109" s="2" t="str">
        <f>=HYPERLINK("https://www.youtube.com/@PatrickAdairDesigns", "https://www.youtube.com/@PatrickAdairDesigns")</f>
        <v>https://www.youtube.com/@PatrickAdairDesigns</v>
      </c>
      <c r="B2109" t="inlineStr">
        <is>
          <t>290 videos of making rings</t>
        </is>
      </c>
      <c r="C2109" t="inlineStr">
        <is>
          <t>making_jewelry</t>
        </is>
      </c>
      <c r="D2109"/>
      <c r="E2109"/>
      <c r="F2109"/>
      <c r="G2109"/>
      <c r="H2109"/>
    </row>
    <row r="2110" ht="25.5" customHeight="1">
      <c r="A2110" s="2" t="str">
        <f>=HYPERLINK("https://www.youtube.com/@PianoJazzCafe/videos", "https://www.youtube.com/@PianoJazzCafe/videos")</f>
        <v>https://www.youtube.com/@PianoJazzCafe/videos</v>
      </c>
      <c r="B2110" t="inlineStr">
        <is>
          <t>186 videos</t>
        </is>
      </c>
      <c r="C2110" t="inlineStr">
        <is>
          <t>making coffee</t>
        </is>
      </c>
      <c r="D2110"/>
      <c r="E2110"/>
      <c r="F2110"/>
      <c r="G2110"/>
      <c r="H2110"/>
    </row>
    <row r="2111" ht="25.5" customHeight="1">
      <c r="A2111" s="2" t="str">
        <f>=HYPERLINK("https://www.youtube.com/@ArtistiCoffeeRoasters/videos", "https://www.youtube.com/@ArtistiCoffeeRoasters/videos")</f>
        <v>https://www.youtube.com/@ArtistiCoffeeRoasters/videos</v>
      </c>
      <c r="B2111" t="inlineStr">
        <is>
          <t>422 videos</t>
        </is>
      </c>
      <c r="C2111" t="inlineStr">
        <is>
          <t>making coffee</t>
        </is>
      </c>
      <c r="D2111"/>
      <c r="E2111"/>
      <c r="F2111"/>
      <c r="G2111"/>
      <c r="H2111"/>
    </row>
    <row r="2112" ht="25.5" customHeight="1">
      <c r="A2112" s="2" t="str">
        <f>=HYPERLINK("https://www.youtube.com/@CoffeetoArt/videos", "https://www.youtube.com/@CoffeetoArt/videos")</f>
        <v>https://www.youtube.com/@CoffeetoArt/videos</v>
      </c>
      <c r="B2112" t="inlineStr">
        <is>
          <t>129 videos</t>
        </is>
      </c>
      <c r="C2112" t="inlineStr">
        <is>
          <t>making coffee</t>
        </is>
      </c>
      <c r="D2112"/>
      <c r="E2112"/>
      <c r="F2112"/>
      <c r="G2112"/>
      <c r="H2112"/>
    </row>
    <row r="2113" ht="25.5" customHeight="1">
      <c r="A2113" s="2" t="str">
        <f>=HYPERLINK("https://www.youtube.com/@fifa", "https://www.youtube.com/@fifa")</f>
        <v>https://www.youtube.com/@fifa</v>
      </c>
      <c r="B2113" t="inlineStr">
        <is>
          <t>11K videos</t>
        </is>
      </c>
      <c r="C2113" t="inlineStr">
        <is>
          <t>beach soccer</t>
        </is>
      </c>
      <c r="D2113"/>
      <c r="E2113"/>
      <c r="F2113"/>
      <c r="G2113"/>
      <c r="H2113"/>
    </row>
    <row r="2114" ht="25.5" customHeight="1">
      <c r="A2114" s="2" t="str">
        <f>=HYPERLINK("https://www.youtube.com/@concacaf", "https://www.youtube.com/@concacaf")</f>
        <v>https://www.youtube.com/@concacaf</v>
      </c>
      <c r="B2114" t="inlineStr">
        <is>
          <t>14K videos</t>
        </is>
      </c>
      <c r="C2114" t="inlineStr">
        <is>
          <t>beach soccer</t>
        </is>
      </c>
      <c r="D2114"/>
      <c r="E2114"/>
      <c r="F2114"/>
      <c r="G2114"/>
      <c r="H2114"/>
    </row>
    <row r="2115" ht="25.5" customHeight="1">
      <c r="A2115" s="2" t="str">
        <f>=HYPERLINK("https://www.youtube.com/@rizasri/videos", "https://www.youtube.com/@rizasri/videos")</f>
        <v>https://www.youtube.com/@rizasri/videos</v>
      </c>
      <c r="B2115" t="inlineStr">
        <is>
          <t>815 videos</t>
        </is>
      </c>
      <c r="C2115" t="inlineStr">
        <is>
          <t>making coffee</t>
        </is>
      </c>
      <c r="D2115"/>
      <c r="E2115"/>
      <c r="F2115"/>
      <c r="G2115"/>
      <c r="H2115"/>
    </row>
    <row r="2116" ht="25.5" customHeight="1">
      <c r="A2116" s="2" t="str">
        <f>=HYPERLINK("https://www.youtube.com/@EuropeanCoffeeTrip/videos", "https://www.youtube.com/@EuropeanCoffeeTrip/videos")</f>
        <v>https://www.youtube.com/@EuropeanCoffeeTrip/videos</v>
      </c>
      <c r="B2116" t="inlineStr">
        <is>
          <t>385 videos</t>
        </is>
      </c>
      <c r="C2116" t="inlineStr">
        <is>
          <t>making coffee</t>
        </is>
      </c>
      <c r="D2116"/>
      <c r="E2116"/>
      <c r="F2116"/>
      <c r="G2116"/>
      <c r="H2116"/>
    </row>
    <row r="2117" ht="25.5" customHeight="1">
      <c r="A2117" s="2" t="str">
        <f>=HYPERLINK("https://www.youtube.com/@deportes", "https://www.youtube.com/@deportes")</f>
        <v>https://www.youtube.com/@deportes</v>
      </c>
      <c r="B2117" t="inlineStr">
        <is>
          <t>49K videos</t>
        </is>
      </c>
      <c r="C2117" t="inlineStr">
        <is>
          <t>beach soccer</t>
        </is>
      </c>
      <c r="D2117"/>
      <c r="E2117"/>
      <c r="F2117"/>
      <c r="G2117"/>
      <c r="H2117"/>
    </row>
    <row r="2118" ht="25.5" customHeight="1">
      <c r="A2118" s="2" t="str">
        <f>=HYPERLINK("https://www.youtube.com/@ANOCWorldBeachGames", "https://www.youtube.com/@ANOCWorldBeachGames")</f>
        <v>https://www.youtube.com/@ANOCWorldBeachGames</v>
      </c>
      <c r="B2118" t="inlineStr">
        <is>
          <t>280 videos</t>
        </is>
      </c>
      <c r="C2118" t="inlineStr">
        <is>
          <t>beach soccer</t>
        </is>
      </c>
      <c r="D2118"/>
      <c r="E2118"/>
      <c r="F2118"/>
      <c r="G2118"/>
      <c r="H2118"/>
    </row>
    <row r="2119" ht="25.5" customHeight="1">
      <c r="A2119" s="2" t="str">
        <f>=HYPERLINK("https://www.youtube.com/@BogdanovStas/videos", "https://www.youtube.com/@BogdanovStas/videos")</f>
        <v>https://www.youtube.com/@BogdanovStas/videos</v>
      </c>
      <c r="B2119" t="inlineStr">
        <is>
          <t>142 videos</t>
        </is>
      </c>
      <c r="C2119" t="inlineStr">
        <is>
          <t>flying trapeze</t>
        </is>
      </c>
      <c r="D2119"/>
      <c r="E2119"/>
      <c r="F2119"/>
      <c r="G2119"/>
      <c r="H2119"/>
    </row>
    <row r="2120" ht="25.5" customHeight="1">
      <c r="A2120" s="2" t="str">
        <f>=HYPERLINK("https://www.youtube.com/@pneumaticarts/videos", "https://www.youtube.com/@pneumaticarts/videos")</f>
        <v>https://www.youtube.com/@pneumaticarts/videos</v>
      </c>
      <c r="B2120" t="inlineStr">
        <is>
          <t>23 videos</t>
        </is>
      </c>
      <c r="C2120" t="inlineStr">
        <is>
          <t>flying trapeze</t>
        </is>
      </c>
      <c r="D2120"/>
      <c r="E2120"/>
      <c r="F2120"/>
      <c r="G2120"/>
      <c r="H2120"/>
    </row>
    <row r="2121" ht="25.5" customHeight="1">
      <c r="A2121" s="2" t="str">
        <f>=HYPERLINK("https://www.youtube.com/@Flying-trapeze/videos", "https://www.youtube.com/@Flying-trapeze/videos")</f>
        <v>https://www.youtube.com/@Flying-trapeze/videos</v>
      </c>
      <c r="B2121" t="inlineStr">
        <is>
          <t>569 videos, short clips on different types of flying trapeze</t>
        </is>
      </c>
      <c r="C2121" t="inlineStr">
        <is>
          <t>flying_trapeze</t>
        </is>
      </c>
      <c r="D2121"/>
      <c r="E2121"/>
      <c r="F2121"/>
      <c r="G2121"/>
      <c r="H2121"/>
    </row>
    <row r="2122" ht="25.5" customHeight="1">
      <c r="A2122" s="2" t="str">
        <f>=HYPERLINK("https://www.youtube.com/@NationalCentreforCircusArts/videos", "https://www.youtube.com/@NationalCentreforCircusArts/videos")</f>
        <v>https://www.youtube.com/@NationalCentreforCircusArts/videos</v>
      </c>
      <c r="B2122" t="inlineStr">
        <is>
          <t>475 videos</t>
        </is>
      </c>
      <c r="C2122" t="inlineStr">
        <is>
          <t>trapeze artist</t>
        </is>
      </c>
      <c r="D2122"/>
      <c r="E2122"/>
      <c r="F2122"/>
      <c r="G2122"/>
      <c r="H2122"/>
    </row>
    <row r="2123" ht="25.5" customHeight="1">
      <c r="A2123" s="2" t="str">
        <f>=HYPERLINK("https://www.youtube.com/@FoodNetwork/videos", "https://www.youtube.com/@FoodNetwork/videos")</f>
        <v>https://www.youtube.com/@FoodNetwork/videos</v>
      </c>
      <c r="B2123" t="inlineStr">
        <is>
          <t>6.1k videos on food recipes</t>
        </is>
      </c>
      <c r="C2123" t="inlineStr">
        <is>
          <t>brunch, cooking, cooking equipment</t>
        </is>
      </c>
      <c r="D2123"/>
      <c r="E2123"/>
      <c r="F2123"/>
      <c r="G2123"/>
      <c r="H2123"/>
    </row>
    <row r="2124" ht="25.5" customHeight="1">
      <c r="A2124" s="2" t="str">
        <f>=HYPERLINK("https://www.youtube.com/@TishWonders/videos", "https://www.youtube.com/@TishWonders/videos")</f>
        <v>https://www.youtube.com/@TishWonders/videos</v>
      </c>
      <c r="B2124" t="inlineStr">
        <is>
          <t>114 videos</t>
        </is>
      </c>
      <c r="C2124" t="inlineStr">
        <is>
          <t>brunch</t>
        </is>
      </c>
      <c r="D2124"/>
      <c r="E2124"/>
      <c r="F2124"/>
      <c r="G2124"/>
      <c r="H2124"/>
    </row>
    <row r="2125" ht="25.5" customHeight="1">
      <c r="A2125" s="2" t="str">
        <f>=HYPERLINK("https://www.youtube.com/@XavierKickz/videos", "https://www.youtube.com/@XavierKickz/videos")</f>
        <v>https://www.youtube.com/@XavierKickz/videos</v>
      </c>
      <c r="B2125" t="inlineStr">
        <is>
          <t>300 videos on cleaning and customizing shoes</t>
        </is>
      </c>
      <c r="C2125" t="inlineStr">
        <is>
          <t>cleaning_shoes</t>
        </is>
      </c>
      <c r="D2125"/>
      <c r="E2125"/>
      <c r="F2125"/>
      <c r="G2125"/>
      <c r="H2125"/>
    </row>
    <row r="2126" ht="25.5" customHeight="1">
      <c r="A2126" s="2" t="str">
        <f>=HYPERLINK("https://www.youtube.com/@RESHOEVN8R/videos", "https://www.youtube.com/@RESHOEVN8R/videos")</f>
        <v>https://www.youtube.com/@RESHOEVN8R/videos</v>
      </c>
      <c r="B2126" t="inlineStr">
        <is>
          <t>1.3k videos</t>
        </is>
      </c>
      <c r="C2126" t="inlineStr">
        <is>
          <t>cleaning_shoes</t>
        </is>
      </c>
      <c r="D2126"/>
      <c r="E2126"/>
      <c r="F2126"/>
      <c r="G2126"/>
      <c r="H2126"/>
    </row>
    <row r="2127" ht="25.5" customHeight="1">
      <c r="A2127" s="2" t="str">
        <f>=HYPERLINK("https://www.youtube.com/@VETIVER/videos", "https://www.youtube.com/@VETIVER/videos")</f>
        <v>https://www.youtube.com/@VETIVER/videos</v>
      </c>
      <c r="B2127" t="inlineStr">
        <is>
          <t>190 videos</t>
        </is>
      </c>
      <c r="C2127" t="inlineStr">
        <is>
          <t>cleaning_shoes</t>
        </is>
      </c>
      <c r="D2127"/>
      <c r="E2127"/>
      <c r="F2127"/>
      <c r="G2127"/>
      <c r="H2127"/>
    </row>
    <row r="2128" ht="25.5" customHeight="1">
      <c r="A2128" s="2" t="str">
        <f>=HYPERLINK("https://www.youtube.com/@TheElegantOxford/videos", "https://www.youtube.com/@TheElegantOxford/videos")</f>
        <v>https://www.youtube.com/@TheElegantOxford/videos</v>
      </c>
      <c r="B2128" t="inlineStr">
        <is>
          <t>179 videos</t>
        </is>
      </c>
      <c r="C2128" t="inlineStr">
        <is>
          <t>shining shoes</t>
        </is>
      </c>
      <c r="D2128"/>
      <c r="E2128"/>
      <c r="F2128"/>
      <c r="G2128"/>
      <c r="H2128"/>
    </row>
    <row r="2129" ht="25.5" customHeight="1">
      <c r="A2129" s="2" t="str">
        <f>=HYPERLINK("https://www.youtube.com/@kiwishoecareuk6905/videos", "https://www.youtube.com/@kiwishoecareuk6905/videos")</f>
        <v>https://www.youtube.com/@kiwishoecareuk6905/videos</v>
      </c>
      <c r="B2129" t="inlineStr">
        <is>
          <t>14 videos</t>
        </is>
      </c>
      <c r="C2129" t="inlineStr">
        <is>
          <t>shining shoes</t>
        </is>
      </c>
      <c r="D2129"/>
      <c r="E2129"/>
      <c r="F2129"/>
      <c r="G2129"/>
      <c r="H2129"/>
    </row>
    <row r="2130" ht="25.5" customHeight="1">
      <c r="A2130" s="2" t="str">
        <f>=HYPERLINK("https://www.youtube.com/@JasonDornstar/videos", "https://www.youtube.com/@JasonDornstar/videos")</f>
        <v>https://www.youtube.com/@JasonDornstar/videos</v>
      </c>
      <c r="B2130" t="inlineStr">
        <is>
          <t>420 videos</t>
        </is>
      </c>
      <c r="C2130" t="inlineStr">
        <is>
          <t>shining shoes</t>
        </is>
      </c>
      <c r="D2130"/>
      <c r="E2130"/>
      <c r="F2130"/>
      <c r="G2130"/>
      <c r="H2130"/>
    </row>
    <row r="2131" ht="25.5" customHeight="1">
      <c r="A2131" s="2" t="str">
        <f>=HYPERLINK("https://www.youtube.com/@ShoeShineStreet/videos", "https://www.youtube.com/@ShoeShineStreet/videos")</f>
        <v>https://www.youtube.com/@ShoeShineStreet/videos</v>
      </c>
      <c r="B2131" t="inlineStr">
        <is>
          <t>379 videos ASMR</t>
        </is>
      </c>
      <c r="C2131" t="inlineStr">
        <is>
          <t>shining shoes</t>
        </is>
      </c>
      <c r="D2131"/>
      <c r="E2131"/>
      <c r="F2131"/>
      <c r="G2131"/>
      <c r="H2131"/>
    </row>
    <row r="2132" ht="25.5" customHeight="1">
      <c r="A2132" s="2" t="str">
        <f>=HYPERLINK("https://www.youtube.com/@DDAKS/videos", "https://www.youtube.com/@DDAKS/videos")</f>
        <v>https://www.youtube.com/@DDAKS/videos</v>
      </c>
      <c r="B2132" t="inlineStr">
        <is>
          <t>68 videos ASMR</t>
        </is>
      </c>
      <c r="C2132" t="inlineStr">
        <is>
          <t>shining shoes</t>
        </is>
      </c>
      <c r="D2132"/>
      <c r="E2132"/>
      <c r="F2132"/>
      <c r="G2132"/>
      <c r="H2132"/>
    </row>
    <row r="2133" ht="25.5" customHeight="1">
      <c r="A2133" s="2" t="str">
        <f>=HYPERLINK("https://www.youtube.com/@ErniesShoeShineParlor/videos", "https://www.youtube.com/@ErniesShoeShineParlor/videos")</f>
        <v>https://www.youtube.com/@ErniesShoeShineParlor/videos</v>
      </c>
      <c r="B2133" t="inlineStr">
        <is>
          <t>14 videos</t>
        </is>
      </c>
      <c r="C2133" t="inlineStr">
        <is>
          <t>shining shoes</t>
        </is>
      </c>
      <c r="D2133"/>
      <c r="E2133" t="inlineStr">
        <is>
          <t>Y</t>
        </is>
      </c>
      <c r="F2133"/>
      <c r="G2133"/>
      <c r="H2133"/>
    </row>
    <row r="2134" ht="25.5" customHeight="1">
      <c r="A2134" s="2" t="str">
        <f>=HYPERLINK("https://www.youtube.com/@rockscousteau", "https://www.youtube.com/@rockscousteau")</f>
        <v>https://www.youtube.com/@rockscousteau</v>
      </c>
      <c r="B2134" t="inlineStr">
        <is>
          <t>1.9k videos</t>
        </is>
      </c>
      <c r="C2134" t="inlineStr">
        <is>
          <t>opening bottle</t>
        </is>
      </c>
      <c r="D2134"/>
      <c r="E2134"/>
      <c r="F2134"/>
      <c r="G2134"/>
      <c r="H2134"/>
    </row>
    <row r="2135" ht="25.5" customHeight="1">
      <c r="A2135" s="2" t="str">
        <f>=HYPERLINK("https://www.youtube.com/@leonfaraday9069", "https://www.youtube.com/@leonfaraday9069")</f>
        <v>https://www.youtube.com/@leonfaraday9069</v>
      </c>
      <c r="B2135" t="inlineStr">
        <is>
          <t>54 videos</t>
        </is>
      </c>
      <c r="C2135" t="inlineStr">
        <is>
          <t>opening bottle</t>
        </is>
      </c>
      <c r="D2135"/>
      <c r="E2135"/>
      <c r="F2135"/>
      <c r="G2135"/>
      <c r="H2135"/>
    </row>
    <row r="2136" ht="25.5" customHeight="1">
      <c r="A2136" s="2" t="str">
        <f>=HYPERLINK("https://www.youtube.com/@beerlifehack5123", "https://www.youtube.com/@beerlifehack5123")</f>
        <v>https://www.youtube.com/@beerlifehack5123</v>
      </c>
      <c r="B2136" t="inlineStr">
        <is>
          <t>16 videos</t>
        </is>
      </c>
      <c r="C2136" t="inlineStr">
        <is>
          <t>opening bottle</t>
        </is>
      </c>
      <c r="D2136"/>
      <c r="E2136"/>
      <c r="F2136"/>
      <c r="G2136"/>
      <c r="H2136"/>
    </row>
    <row r="2137" ht="25.5" customHeight="1">
      <c r="A2137" s="2" t="str">
        <f>=HYPERLINK("https://www.youtube.com/@TheInghamFamily", "https://www.youtube.com/@TheInghamFamily")</f>
        <v>https://www.youtube.com/@TheInghamFamily</v>
      </c>
      <c r="B2137" t="inlineStr">
        <is>
          <t>2.7k videos</t>
        </is>
      </c>
      <c r="C2137" t="inlineStr">
        <is>
          <t>opening presents</t>
        </is>
      </c>
      <c r="D2137"/>
      <c r="E2137"/>
      <c r="F2137"/>
      <c r="G2137"/>
      <c r="H2137"/>
    </row>
    <row r="2138" ht="25.5" customHeight="1">
      <c r="A2138" s="2" t="str">
        <f>=HYPERLINK("https://www.youtube.com/@JKTOYS", "https://www.youtube.com/@JKTOYS")</f>
        <v>https://www.youtube.com/@JKTOYS</v>
      </c>
      <c r="B2138" t="inlineStr">
        <is>
          <t>76 videos</t>
        </is>
      </c>
      <c r="C2138" t="inlineStr">
        <is>
          <t>opening presents</t>
        </is>
      </c>
      <c r="D2138"/>
      <c r="E2138"/>
      <c r="F2138"/>
      <c r="G2138"/>
      <c r="H2138"/>
    </row>
    <row r="2139" ht="25.5" customHeight="1">
      <c r="A2139" s="2" t="str">
        <f>=HYPERLINK("https://www.youtube.com/@NatalieandTara", "https://www.youtube.com/@NatalieandTara")</f>
        <v>https://www.youtube.com/@NatalieandTara</v>
      </c>
      <c r="B2139" t="inlineStr">
        <is>
          <t>538 videos, variety</t>
        </is>
      </c>
      <c r="C2139" t="inlineStr">
        <is>
          <t>parasailing</t>
        </is>
      </c>
      <c r="D2139"/>
      <c r="E2139"/>
      <c r="F2139"/>
      <c r="G2139"/>
      <c r="H2139"/>
    </row>
    <row r="2140" ht="25.5" customHeight="1">
      <c r="A2140" s="2" t="str">
        <f>=HYPERLINK("https://www.youtube.com/@everydaybettereverydaystronger", "https://www.youtube.com/@everydaybettereverydaystronger")</f>
        <v>https://www.youtube.com/@everydaybettereverydaystronger</v>
      </c>
      <c r="B2140" t="inlineStr">
        <is>
          <t>221 videos, variety</t>
        </is>
      </c>
      <c r="C2140" t="inlineStr">
        <is>
          <t>parasailing</t>
        </is>
      </c>
      <c r="D2140"/>
      <c r="E2140"/>
      <c r="F2140"/>
      <c r="G2140"/>
      <c r="H2140"/>
    </row>
    <row r="2141" ht="25.5" customHeight="1">
      <c r="A2141" s="2" t="str">
        <f>=HYPERLINK("https://www.youtube.com/@nayan1224", "https://www.youtube.com/@nayan1224")</f>
        <v>https://www.youtube.com/@nayan1224</v>
      </c>
      <c r="B2141" t="inlineStr">
        <is>
          <t>20 videos</t>
        </is>
      </c>
      <c r="C2141" t="inlineStr">
        <is>
          <t>parasailing</t>
        </is>
      </c>
      <c r="D2141"/>
      <c r="E2141"/>
      <c r="F2141"/>
      <c r="G2141"/>
      <c r="H2141"/>
    </row>
    <row r="2142" ht="25.5" customHeight="1">
      <c r="A2142" s="2" t="str">
        <f>=HYPERLINK("https://www.youtube.com/@TuckerGott", "https://www.youtube.com/@TuckerGott")</f>
        <v>https://www.youtube.com/@TuckerGott</v>
      </c>
      <c r="B2142" t="inlineStr">
        <is>
          <t>668 adventure pov</t>
        </is>
      </c>
      <c r="C2142" t="inlineStr">
        <is>
          <t>parasailing</t>
        </is>
      </c>
      <c r="D2142"/>
      <c r="E2142"/>
      <c r="F2142"/>
      <c r="G2142"/>
      <c r="H2142"/>
    </row>
    <row r="2143" ht="25.5" customHeight="1">
      <c r="A2143" s="2" t="str">
        <f>=HYPERLINK("https://www.youtube.com/@NCCCulinary", "https://www.youtube.com/@NCCCulinary")</f>
        <v>https://www.youtube.com/@NCCCulinary</v>
      </c>
      <c r="B2143" t="inlineStr">
        <is>
          <t>97 videos</t>
        </is>
      </c>
      <c r="C2143" t="inlineStr">
        <is>
          <t>peeling apples</t>
        </is>
      </c>
      <c r="D2143"/>
      <c r="E2143"/>
      <c r="F2143"/>
      <c r="G2143"/>
      <c r="H2143"/>
    </row>
    <row r="2144" ht="25.5" customHeight="1">
      <c r="A2144" s="2" t="str">
        <f>=HYPERLINK("https://www.youtube.com/@Handimania", "https://www.youtube.com/@Handimania")</f>
        <v>https://www.youtube.com/@Handimania</v>
      </c>
      <c r="B2144" t="inlineStr">
        <is>
          <t>333 videos</t>
        </is>
      </c>
      <c r="C2144" t="inlineStr">
        <is>
          <t>peeling apples</t>
        </is>
      </c>
      <c r="D2144"/>
      <c r="E2144"/>
      <c r="F2144"/>
      <c r="G2144"/>
      <c r="H2144"/>
    </row>
    <row r="2145" ht="25.5" customHeight="1">
      <c r="A2145" s="2" t="str">
        <f>=HYPERLINK("https://www.youtube.com/@OliverPorter92", "https://www.youtube.com/@OliverPorter92")</f>
        <v>https://www.youtube.com/@OliverPorter92</v>
      </c>
      <c r="B2145" t="inlineStr">
        <is>
          <t>512 videos diy</t>
        </is>
      </c>
      <c r="C2145" t="inlineStr">
        <is>
          <t>peeling apples</t>
        </is>
      </c>
      <c r="D2145"/>
      <c r="E2145"/>
      <c r="F2145"/>
      <c r="G2145"/>
      <c r="H2145"/>
    </row>
    <row r="2146" ht="25.5" customHeight="1">
      <c r="A2146" s="2" t="str">
        <f>=HYPERLINK("https://www.youtube.com/@GoTech18", "https://www.youtube.com/@GoTech18")</f>
        <v>https://www.youtube.com/@GoTech18</v>
      </c>
      <c r="B2146" t="inlineStr">
        <is>
          <t>76 videos</t>
        </is>
      </c>
      <c r="C2146" t="inlineStr">
        <is>
          <t>peeling apples</t>
        </is>
      </c>
      <c r="D2146"/>
      <c r="E2146"/>
      <c r="F2146"/>
      <c r="G2146"/>
      <c r="H2146"/>
    </row>
    <row r="2147" ht="25.5" customHeight="1">
      <c r="A2147" s="2" t="str">
        <f>=HYPERLINK("https://www.youtube.com/@kevinleejacobs1364", "https://www.youtube.com/@kevinleejacobs1364")</f>
        <v>https://www.youtube.com/@kevinleejacobs1364</v>
      </c>
      <c r="B2147" t="inlineStr">
        <is>
          <t>530 videos</t>
        </is>
      </c>
      <c r="C2147" t="inlineStr">
        <is>
          <t>peeling apples</t>
        </is>
      </c>
      <c r="D2147"/>
      <c r="E2147"/>
      <c r="F2147"/>
      <c r="G2147"/>
      <c r="H2147"/>
    </row>
    <row r="2148" ht="25.5" customHeight="1">
      <c r="A2148" s="2" t="str">
        <f>=HYPERLINK("https://www.youtube.com/@Theplantingtree", "https://www.youtube.com/@Theplantingtree")</f>
        <v>https://www.youtube.com/@Theplantingtree</v>
      </c>
      <c r="B2148" t="inlineStr">
        <is>
          <t>76 videos</t>
        </is>
      </c>
      <c r="C2148" t="inlineStr">
        <is>
          <t>planting trees</t>
        </is>
      </c>
      <c r="D2148"/>
      <c r="E2148"/>
      <c r="F2148"/>
      <c r="G2148"/>
      <c r="H2148"/>
    </row>
    <row r="2149" ht="25.5" customHeight="1">
      <c r="A2149" s="2" t="str">
        <f>=HYPERLINK("https://www.youtube.com/@VMSConstruction", "https://www.youtube.com/@VMSConstruction")</f>
        <v>https://www.youtube.com/@VMSConstruction</v>
      </c>
      <c r="B2149" t="inlineStr">
        <is>
          <t>1.1k videos</t>
        </is>
      </c>
      <c r="C2149" t="inlineStr">
        <is>
          <t>plastering</t>
        </is>
      </c>
      <c r="D2149"/>
      <c r="E2149"/>
      <c r="F2149"/>
      <c r="G2149"/>
      <c r="H2149"/>
    </row>
    <row r="2150" ht="25.5" customHeight="1">
      <c r="A2150" s="2" t="str">
        <f>=HYPERLINK("https://www.youtube.com/@POUSEaroundtheHOUSE", "https://www.youtube.com/@POUSEaroundtheHOUSE")</f>
        <v>https://www.youtube.com/@POUSEaroundtheHOUSE</v>
      </c>
      <c r="B2150" t="inlineStr">
        <is>
          <t>217 videos diy</t>
        </is>
      </c>
      <c r="C2150" t="inlineStr">
        <is>
          <t>plastering</t>
        </is>
      </c>
      <c r="D2150"/>
      <c r="E2150"/>
      <c r="F2150"/>
      <c r="G2150"/>
      <c r="H2150"/>
    </row>
    <row r="2151" ht="25.5" customHeight="1">
      <c r="A2151" s="2" t="str">
        <f>=HYPERLINK("https://www.youtube.com/@Maxkil", "https://www.youtube.com/@Maxkil")</f>
        <v>https://www.youtube.com/@Maxkil</v>
      </c>
      <c r="B2151" t="inlineStr">
        <is>
          <t>2.1k videos</t>
        </is>
      </c>
      <c r="C2151" t="inlineStr">
        <is>
          <t>plastering</t>
        </is>
      </c>
      <c r="D2151"/>
      <c r="E2151"/>
      <c r="F2151"/>
      <c r="G2151"/>
      <c r="H2151"/>
    </row>
    <row r="2152" ht="25.5" customHeight="1">
      <c r="A2152" s="2" t="str">
        <f>=HYPERLINK("https://www.youtube.com/@drome93", "https://www.youtube.com/@drome93")</f>
        <v>https://www.youtube.com/@drome93</v>
      </c>
      <c r="B2152" t="inlineStr">
        <is>
          <t>170 videos</t>
        </is>
      </c>
      <c r="C2152" t="inlineStr">
        <is>
          <t>plastering</t>
        </is>
      </c>
      <c r="D2152"/>
      <c r="E2152"/>
      <c r="F2152"/>
      <c r="G2152"/>
      <c r="H2152"/>
    </row>
    <row r="2153" ht="25.5" customHeight="1">
      <c r="A2153" s="2" t="str">
        <f>=HYPERLINK("https://www.youtube.com/@PlasteringForBeginners", "https://www.youtube.com/@PlasteringForBeginners")</f>
        <v>https://www.youtube.com/@PlasteringForBeginners</v>
      </c>
      <c r="B2153" t="inlineStr">
        <is>
          <t>266 videos</t>
        </is>
      </c>
      <c r="C2153" t="inlineStr">
        <is>
          <t>plastering</t>
        </is>
      </c>
      <c r="D2153"/>
      <c r="E2153"/>
      <c r="F2153"/>
      <c r="G2153"/>
      <c r="H2153"/>
    </row>
    <row r="2154" ht="25.5" customHeight="1">
      <c r="A2154" s="2" t="str">
        <f>=HYPERLINK("https://www.youtube.com/@StuccoPlastering", "https://www.youtube.com/@StuccoPlastering")</f>
        <v>https://www.youtube.com/@StuccoPlastering</v>
      </c>
      <c r="B2154" t="inlineStr">
        <is>
          <t>991 videos</t>
        </is>
      </c>
      <c r="C2154" t="inlineStr">
        <is>
          <t>plastering</t>
        </is>
      </c>
      <c r="D2154"/>
      <c r="E2154"/>
      <c r="F2154"/>
      <c r="G2154"/>
      <c r="H2154"/>
    </row>
    <row r="2155" ht="25.5" customHeight="1">
      <c r="A2155" s="2" t="str">
        <f>=HYPERLINK("https://www.youtube.com/@Rubhen925/videos", "https://www.youtube.com/@Rubhen925/videos")</f>
        <v>https://www.youtube.com/@Rubhen925/videos</v>
      </c>
      <c r="B2155" t="inlineStr">
        <is>
          <t>5.8k videos of video games</t>
        </is>
      </c>
      <c r="C2155" t="inlineStr">
        <is>
          <t>gameplay</t>
        </is>
      </c>
      <c r="D2155"/>
      <c r="E2155"/>
      <c r="F2155"/>
      <c r="G2155"/>
      <c r="H2155"/>
    </row>
    <row r="2156" ht="25.5" customHeight="1">
      <c r="A2156" s="2" t="str">
        <f>=HYPERLINK("https://www.youtube.com/@Rombbb", "https://www.youtube.com/@Rombbb")</f>
        <v>https://www.youtube.com/@Rombbb</v>
      </c>
      <c r="B2156" t="inlineStr">
        <is>
          <t>2.7k no hud videogame playthroughs</t>
        </is>
      </c>
      <c r="C2156" t="inlineStr">
        <is>
          <t>gameplay</t>
        </is>
      </c>
      <c r="D2156"/>
      <c r="E2156"/>
      <c r="F2156"/>
      <c r="G2156"/>
      <c r="H2156"/>
    </row>
    <row r="2157" ht="25.5" customHeight="1">
      <c r="A2157" s="2" t="str">
        <f>=HYPERLINK("https://www.youtube.com/@airrosti", "https://www.youtube.com/@airrosti")</f>
        <v>https://www.youtube.com/@airrosti</v>
      </c>
      <c r="B2157" t="inlineStr">
        <is>
          <t>342 videos - stretching arms, legs, body, rehab</t>
        </is>
      </c>
      <c r="C2157" t="inlineStr">
        <is>
          <t>stretching arm, stretching leg</t>
        </is>
      </c>
      <c r="D2157"/>
      <c r="E2157"/>
      <c r="F2157"/>
      <c r="G2157"/>
      <c r="H2157"/>
    </row>
    <row r="2158" ht="25.5" customHeight="1">
      <c r="A2158" s="2" t="str">
        <f>=HYPERLINK("https://www.youtube.com/@riona01", "https://www.youtube.com/@riona01")</f>
        <v>https://www.youtube.com/@riona01</v>
      </c>
      <c r="B2158" t="inlineStr">
        <is>
          <t xml:space="preserve">77 videos - stretching, workout, colorful background </t>
        </is>
      </c>
      <c r="C2158" t="inlineStr">
        <is>
          <t>stretching arm, stretching leg</t>
        </is>
      </c>
      <c r="D2158"/>
      <c r="E2158"/>
      <c r="F2158"/>
      <c r="G2158"/>
      <c r="H2158"/>
    </row>
    <row r="2159" ht="25.5" customHeight="1">
      <c r="A2159" s="2" t="str">
        <f>=HYPERLINK("https://www.youtube.com/@PoisabloomASMR/videos", "https://www.youtube.com/@PoisabloomASMR/videos")</f>
        <v>https://www.youtube.com/@PoisabloomASMR/videos</v>
      </c>
      <c r="B2159" t="inlineStr">
        <is>
          <t>350 Videos / Newspaper Reading ASMR / Other ASMR</t>
        </is>
      </c>
      <c r="C2159" t="inlineStr">
        <is>
          <t>reading newspaper</t>
        </is>
      </c>
      <c r="D2159"/>
      <c r="E2159"/>
      <c r="F2159"/>
      <c r="G2159"/>
      <c r="H2159"/>
    </row>
    <row r="2160" ht="25.5" customHeight="1">
      <c r="A2160" s="2" t="str">
        <f>=HYPERLINK("https://www.youtube.com/@freestockfootage505/videos", "https://www.youtube.com/@freestockfootage505/videos")</f>
        <v>https://www.youtube.com/@freestockfootage505/videos</v>
      </c>
      <c r="B2160" t="inlineStr">
        <is>
          <t>801 Videos / Newspaper Reading, Stock Footage</t>
        </is>
      </c>
      <c r="C2160" t="inlineStr">
        <is>
          <t>reading newspaper</t>
        </is>
      </c>
      <c r="D2160"/>
      <c r="E2160"/>
      <c r="F2160"/>
      <c r="G2160"/>
      <c r="H2160"/>
    </row>
    <row r="2161" ht="25.5" customHeight="1">
      <c r="A2161" s="2" t="str">
        <f>=HYPERLINK("https://www.youtube.com/@Mr.benidorm/featured", "https://www.youtube.com/@Mr.benidorm/featured")</f>
        <v>https://www.youtube.com/@Mr.benidorm/featured</v>
      </c>
      <c r="B2161" t="inlineStr">
        <is>
          <t>255 Videos / Riding Mechanical Bull</t>
        </is>
      </c>
      <c r="C2161" t="inlineStr">
        <is>
          <t>riding mechanical bull</t>
        </is>
      </c>
      <c r="D2161"/>
      <c r="E2161"/>
      <c r="F2161"/>
      <c r="G2161"/>
      <c r="H2161"/>
    </row>
    <row r="2162" ht="25.5" customHeight="1">
      <c r="A2162" s="2" t="str">
        <f>=HYPERLINK("https://www.youtube.com/@benidormtouristtoday9028", "https://www.youtube.com/@benidormtouristtoday9028")</f>
        <v>https://www.youtube.com/@benidormtouristtoday9028</v>
      </c>
      <c r="B2162" t="inlineStr">
        <is>
          <t>681 Videos / Riding Mechanical Bull</t>
        </is>
      </c>
      <c r="C2162" t="inlineStr">
        <is>
          <t>riding mechanical bull</t>
        </is>
      </c>
      <c r="D2162"/>
      <c r="E2162"/>
      <c r="F2162"/>
      <c r="G2162"/>
      <c r="H2162"/>
    </row>
    <row r="2163" ht="25.5" customHeight="1">
      <c r="A2163" s="2" t="str">
        <f>=HYPERLINK("https://www.youtube.com/@BroncsAndDonks", "https://www.youtube.com/@BroncsAndDonks")</f>
        <v>https://www.youtube.com/@BroncsAndDonks</v>
      </c>
      <c r="B2163" t="inlineStr">
        <is>
          <t>100 Videos / Donkey &amp; Mule Riding</t>
        </is>
      </c>
      <c r="C2163" t="inlineStr">
        <is>
          <t>riding mule</t>
        </is>
      </c>
      <c r="D2163"/>
      <c r="E2163"/>
      <c r="F2163"/>
      <c r="G2163"/>
      <c r="H2163"/>
    </row>
    <row r="2164" ht="25.5" customHeight="1">
      <c r="A2164" s="2" t="str">
        <f>=HYPERLINK("https://www.youtube.com/@broncsanddonks2", "https://www.youtube.com/@broncsanddonks2")</f>
        <v>https://www.youtube.com/@broncsanddonks2</v>
      </c>
      <c r="B2164" t="inlineStr">
        <is>
          <t>26 Videos / Donkey &amp; Mule Riding</t>
        </is>
      </c>
      <c r="C2164" t="inlineStr">
        <is>
          <t>riding mule</t>
        </is>
      </c>
      <c r="D2164"/>
      <c r="E2164"/>
      <c r="F2164"/>
      <c r="G2164"/>
      <c r="H2164"/>
    </row>
    <row r="2165" ht="25.5" customHeight="1">
      <c r="A2165" s="2" t="str">
        <f>=HYPERLINK("https://www.youtube.com/@MTN_BUILT", "https://www.youtube.com/@MTN_BUILT")</f>
        <v>https://www.youtube.com/@MTN_BUILT</v>
      </c>
      <c r="B2165" t="inlineStr">
        <is>
          <t>127 Videos / Donkey &amp; Mule Riding</t>
        </is>
      </c>
      <c r="C2165" t="inlineStr">
        <is>
          <t>riding mule</t>
        </is>
      </c>
      <c r="D2165"/>
      <c r="E2165"/>
      <c r="F2165"/>
      <c r="G2165"/>
      <c r="H2165"/>
    </row>
    <row r="2166" ht="25.5" customHeight="1">
      <c r="A2166" s="2" t="str">
        <f>=HYPERLINK("https://www.youtube.com/@amazingcontructionnews5050", "https://www.youtube.com/@amazingcontructionnews5050")</f>
        <v>https://www.youtube.com/@amazingcontructionnews5050</v>
      </c>
      <c r="B2166" t="inlineStr">
        <is>
          <t>384 videos</t>
        </is>
      </c>
      <c r="C2166" t="inlineStr">
        <is>
          <t>plastering</t>
        </is>
      </c>
      <c r="D2166"/>
      <c r="E2166"/>
      <c r="F2166"/>
      <c r="G2166"/>
      <c r="H2166"/>
    </row>
    <row r="2167" ht="25.5" customHeight="1">
      <c r="A2167" s="2" t="str">
        <f>=HYPERLINK("https://www.youtube.com/@BuffDudesWorkouts", "https://www.youtube.com/@BuffDudesWorkouts")</f>
        <v>https://www.youtube.com/@BuffDudesWorkouts</v>
      </c>
      <c r="B2167" t="inlineStr">
        <is>
          <t>352 videos workout</t>
        </is>
      </c>
      <c r="C2167" t="inlineStr">
        <is>
          <t>squats</t>
        </is>
      </c>
      <c r="D2167"/>
      <c r="E2167"/>
      <c r="F2167"/>
      <c r="G2167"/>
      <c r="H2167"/>
    </row>
    <row r="2168" ht="25.5" customHeight="1">
      <c r="A2168" s="2" t="str">
        <f>=HYPERLINK("https://www.youtube.com/@freestockvideos8004", "https://www.youtube.com/@freestockvideos8004")</f>
        <v>https://www.youtube.com/@freestockvideos8004</v>
      </c>
      <c r="B2168" t="inlineStr">
        <is>
          <t>119 videos</t>
        </is>
      </c>
      <c r="C2168" t="inlineStr">
        <is>
          <t>playing controller</t>
        </is>
      </c>
      <c r="D2168"/>
      <c r="E2168"/>
      <c r="F2168"/>
      <c r="G2168"/>
      <c r="H2168"/>
    </row>
    <row r="2169" ht="25.5" customHeight="1">
      <c r="A2169" s="2" t="str">
        <f>=HYPERLINK("https://www.youtube.com/@SoultoneCymbalsusa", "https://www.youtube.com/@SoultoneCymbalsusa")</f>
        <v>https://www.youtube.com/@SoultoneCymbalsusa</v>
      </c>
      <c r="B2169" t="inlineStr">
        <is>
          <t>1.3k videos playing instruments</t>
        </is>
      </c>
      <c r="C2169" t="inlineStr">
        <is>
          <t>playing cymbals</t>
        </is>
      </c>
      <c r="D2169"/>
      <c r="E2169"/>
      <c r="F2169"/>
      <c r="G2169"/>
      <c r="H2169"/>
    </row>
    <row r="2170" ht="25.5" customHeight="1">
      <c r="A2170" s="2" t="str">
        <f>=HYPERLINK("https://www.youtube.com/@jakepaul/videos", "https://www.youtube.com/@jakepaul")</f>
        <v>https://www.youtube.com/@jakepaul</v>
      </c>
      <c r="B2170" t="inlineStr">
        <is>
          <t>1200 Videos / Boxing</t>
        </is>
      </c>
      <c r="C2170" t="inlineStr">
        <is>
          <t>pumping fists</t>
        </is>
      </c>
      <c r="D2170"/>
      <c r="E2170"/>
      <c r="F2170"/>
      <c r="G2170"/>
      <c r="H2170"/>
    </row>
    <row r="2171" ht="25.5" customHeight="1">
      <c r="A2171" s="2" t="str">
        <f>=HYPERLINK("https://www.youtube.com/@squashtv", "https://www.youtube.com/@squashtv")</f>
        <v>https://www.youtube.com/@squashtv</v>
      </c>
      <c r="B2171" t="inlineStr">
        <is>
          <t>6k videos</t>
        </is>
      </c>
      <c r="C2171" t="inlineStr">
        <is>
          <t>squash</t>
        </is>
      </c>
      <c r="D2171"/>
      <c r="E2171"/>
      <c r="F2171"/>
      <c r="G2171"/>
      <c r="H2171"/>
    </row>
    <row r="2172" ht="25.5" customHeight="1">
      <c r="A2172" s="2" t="str">
        <f>=HYPERLINK("https://www.youtube.com/@manillaathletics5277", "https://www.youtube.com/@manillaathletics5277")</f>
        <v>https://www.youtube.com/@manillaathletics5277</v>
      </c>
      <c r="B2172" t="inlineStr">
        <is>
          <t>79 videos</t>
        </is>
      </c>
      <c r="C2172" t="inlineStr">
        <is>
          <t>racketball</t>
        </is>
      </c>
      <c r="D2172"/>
      <c r="E2172"/>
      <c r="F2172"/>
      <c r="G2172"/>
      <c r="H2172"/>
    </row>
    <row r="2173" ht="25.5" customHeight="1">
      <c r="A2173" s="2" t="str">
        <f>=HYPERLINK("https://www.youtube.com/@Tony_Jeffries/featured", "https://www.youtube.com/@Tony_Jeffries/")</f>
        <v>https://www.youtube.com/@Tony_Jeffries/</v>
      </c>
      <c r="B2173" t="inlineStr">
        <is>
          <t>869 Videos / Punching Bag Workouts</t>
        </is>
      </c>
      <c r="C2173" t="inlineStr">
        <is>
          <t>punching bag</t>
        </is>
      </c>
      <c r="D2173"/>
      <c r="E2173"/>
      <c r="F2173"/>
      <c r="G2173"/>
      <c r="H2173"/>
    </row>
    <row r="2174" ht="25.5" customHeight="1">
      <c r="A2174" s="2" t="str">
        <f>=HYPERLINK("https://www.youtube.com/@ElYuyuBoxing", "https://www.youtube.com/@ElYuyuBoxing")</f>
        <v>https://www.youtube.com/@ElYuyuBoxing</v>
      </c>
      <c r="B2174" t="inlineStr">
        <is>
          <t>124 Videos / Punching Bag Workouts, Nutrition</t>
        </is>
      </c>
      <c r="C2174" t="inlineStr">
        <is>
          <t>punching bag</t>
        </is>
      </c>
      <c r="D2174"/>
      <c r="E2174"/>
      <c r="F2174"/>
      <c r="G2174"/>
      <c r="H2174"/>
    </row>
    <row r="2175" ht="25.5" customHeight="1">
      <c r="A2175" s="2" t="str">
        <f>=HYPERLINK("https://www.youtube.com/@cozycloudsasmr", "https://www.youtube.com/@cozycloudsasmr")</f>
        <v>https://www.youtube.com/@cozycloudsasmr</v>
      </c>
      <c r="B2175" t="inlineStr">
        <is>
          <t>106 Videos / ASMR, Ripping Paper</t>
        </is>
      </c>
      <c r="C2175" t="inlineStr">
        <is>
          <t>ripping paper</t>
        </is>
      </c>
      <c r="D2175"/>
      <c r="E2175"/>
      <c r="F2175"/>
      <c r="G2175"/>
      <c r="H2175"/>
    </row>
    <row r="2176" ht="25.5" customHeight="1">
      <c r="A2176" s="2" t="str">
        <f>=HYPERLINK("https://www.youtube.com/@unsharpen/featured", "https://www.youtube.com/@unsharpen/featured")</f>
        <v>https://www.youtube.com/@unsharpen/featured</v>
      </c>
      <c r="B2176" t="inlineStr">
        <is>
          <t>911 Videos / Pencils, Pens, Sharpening</t>
        </is>
      </c>
      <c r="C2176" t="inlineStr">
        <is>
          <t>pencil sharpening</t>
        </is>
      </c>
      <c r="D2176"/>
      <c r="E2176"/>
      <c r="F2176"/>
      <c r="G2176"/>
      <c r="H2176"/>
    </row>
    <row r="2177" ht="25.5" customHeight="1">
      <c r="A2177" s="2" t="str">
        <f>=HYPERLINK("https://www.youtube.com/@Baxterofcalifornia/featured", "https://www.youtube.com/@Baxterofcalifornia/featured")</f>
        <v>https://www.youtube.com/@Baxterofcalifornia/featured</v>
      </c>
      <c r="B2177" t="inlineStr">
        <is>
          <t>156 Videos / Shaving</t>
        </is>
      </c>
      <c r="C2177" t="inlineStr">
        <is>
          <t>shaving head</t>
        </is>
      </c>
      <c r="D2177"/>
      <c r="E2177"/>
      <c r="F2177"/>
      <c r="G2177"/>
      <c r="H2177"/>
    </row>
    <row r="2178" ht="25.5" customHeight="1">
      <c r="A2178" s="2" t="str">
        <f>=HYPERLINK("https://www.youtube.com/@PamelaRf1", "https://www.youtube.com/@PamelaRf1")</f>
        <v>https://www.youtube.com/@PamelaRf1</v>
      </c>
      <c r="B2178" t="inlineStr">
        <is>
          <t>257 Videos / Fitness, Situps</t>
        </is>
      </c>
      <c r="C2178" t="inlineStr">
        <is>
          <t>situp</t>
        </is>
      </c>
      <c r="D2178"/>
      <c r="E2178"/>
      <c r="F2178"/>
      <c r="G2178"/>
      <c r="H2178"/>
    </row>
    <row r="2179" ht="25.5" customHeight="1">
      <c r="A2179" s="2" t="str">
        <f>=HYPERLINK("https://www.youtube.com/@FISCrossCountry", "https://www.youtube.com/@FISCrossCountry")</f>
        <v>https://www.youtube.com/@FISCrossCountry</v>
      </c>
      <c r="B2179" t="inlineStr">
        <is>
          <t>1500 Videos / Cross Country Skiing</t>
        </is>
      </c>
      <c r="C2179" t="inlineStr">
        <is>
          <t>Skiing crosscountry</t>
        </is>
      </c>
      <c r="D2179"/>
      <c r="E2179"/>
      <c r="F2179"/>
      <c r="G2179"/>
      <c r="H2179"/>
    </row>
    <row r="2180" ht="25.5" customHeight="1">
      <c r="A2180" s="2" t="str">
        <f>=HYPERLINK("https://www.youtube.com/@adidasTERREX/videos", "https://www.youtube.com/@adidasTERREX/videos")</f>
        <v>https://www.youtube.com/@adidasTERREX/videos</v>
      </c>
      <c r="B2180" t="inlineStr">
        <is>
          <t>118 Videos / Sports, Skiing, Climbing</t>
        </is>
      </c>
      <c r="C2180" t="inlineStr">
        <is>
          <t>Skiing crosscountry</t>
        </is>
      </c>
      <c r="D2180"/>
      <c r="E2180"/>
      <c r="F2180"/>
      <c r="G2180"/>
      <c r="H2180"/>
    </row>
    <row r="2181" ht="25.5" customHeight="1">
      <c r="A2181" s="2" t="str">
        <f>=HYPERLINK("https://www.youtube.com/@eric.packer", "https://www.youtube.com/@eric.packer")</f>
        <v>https://www.youtube.com/@eric.packer</v>
      </c>
      <c r="B2181" t="inlineStr">
        <is>
          <t>9 Videos / Cross Country Skiing</t>
        </is>
      </c>
      <c r="C2181" t="inlineStr">
        <is>
          <t>Skiing crosscountry</t>
        </is>
      </c>
      <c r="D2181"/>
      <c r="E2181"/>
      <c r="F2181"/>
      <c r="G2181"/>
      <c r="H2181"/>
    </row>
    <row r="2182" ht="25.5" customHeight="1">
      <c r="A2182" s="2" t="str">
        <f>=HYPERLINK("https://www.youtube.com/@eurosport", "https://www.youtube.com/@eurosport")</f>
        <v>https://www.youtube.com/@eurosport</v>
      </c>
      <c r="B2182" t="inlineStr">
        <is>
          <t>7300 Videos / Sports</t>
        </is>
      </c>
      <c r="C2182" t="inlineStr">
        <is>
          <t>skiing slalom, skeleton</t>
        </is>
      </c>
      <c r="D2182"/>
      <c r="E2182"/>
      <c r="F2182"/>
      <c r="G2182"/>
      <c r="H2182"/>
    </row>
    <row r="2183" ht="25.5" customHeight="1">
      <c r="A2183" s="2" t="str">
        <f>=HYPERLINK("https://www.youtube.com/@miromiro", "https://www.youtube.com/@miromiro")</f>
        <v>https://www.youtube.com/@miromiro</v>
      </c>
      <c r="B2183" t="inlineStr">
        <is>
          <t>56 Videos / Skiing Slalom</t>
        </is>
      </c>
      <c r="C2183" t="inlineStr">
        <is>
          <t>skiing slalom</t>
        </is>
      </c>
      <c r="D2183"/>
      <c r="E2183"/>
      <c r="F2183"/>
      <c r="G2183"/>
      <c r="H2183"/>
    </row>
    <row r="2184" ht="25.5" customHeight="1">
      <c r="A2184" s="2" t="str">
        <f>=HYPERLINK("https://www.youtube.com/@Skizone-vv1tu", "https://www.youtube.com/@Skizone-vv1tu")</f>
        <v>https://www.youtube.com/@Skizone-vv1tu</v>
      </c>
      <c r="B2184" t="inlineStr">
        <is>
          <t>167 Videos / Skiing Slalom</t>
        </is>
      </c>
      <c r="C2184" t="inlineStr">
        <is>
          <t>skiing slalom</t>
        </is>
      </c>
      <c r="D2184"/>
      <c r="E2184"/>
      <c r="F2184"/>
      <c r="G2184"/>
      <c r="H2184"/>
    </row>
    <row r="2185" ht="25.5" customHeight="1">
      <c r="A2185" s="2" t="str">
        <f>=HYPERLINK("https://www.youtube.com/@alpsport02", "https://www.youtube.com/@alpsport02")</f>
        <v>https://www.youtube.com/@alpsport02</v>
      </c>
      <c r="B2185" t="inlineStr">
        <is>
          <t>155 Videos / Skiing Slalom</t>
        </is>
      </c>
      <c r="C2185" t="inlineStr">
        <is>
          <t>skiing slalom</t>
        </is>
      </c>
      <c r="D2185"/>
      <c r="E2185"/>
      <c r="F2185"/>
      <c r="G2185"/>
      <c r="H2185"/>
    </row>
    <row r="2186" ht="25.5" customHeight="1">
      <c r="A2186" s="2" t="str">
        <f>=HYPERLINK("https://www.youtube.com/@SalomonTV/videos", "https://www.youtube.com/@SalomonTV/videos")</f>
        <v>https://www.youtube.com/@SalomonTV/videos</v>
      </c>
      <c r="B2186" t="inlineStr">
        <is>
          <t>924 Videos / High Quality Skiing Footage</t>
        </is>
      </c>
      <c r="C2186" t="inlineStr">
        <is>
          <t>skiing slalom</t>
        </is>
      </c>
      <c r="D2186"/>
      <c r="E2186"/>
      <c r="F2186"/>
      <c r="G2186"/>
      <c r="H2186"/>
    </row>
    <row r="2187" ht="25.5" customHeight="1">
      <c r="A2187" s="2" t="str">
        <f>=HYPERLINK("https://www.youtube.com/@RicardoBrancal", "https://www.youtube.com/@RicardoBrancal")</f>
        <v>https://www.youtube.com/@RicardoBrancal</v>
      </c>
      <c r="B2187" t="inlineStr">
        <is>
          <t>57 Videos / Skiing Slalom</t>
        </is>
      </c>
      <c r="C2187" t="inlineStr">
        <is>
          <t>skiing slalom</t>
        </is>
      </c>
      <c r="D2187"/>
      <c r="E2187"/>
      <c r="F2187"/>
      <c r="G2187"/>
      <c r="H2187"/>
    </row>
    <row r="2188" ht="25.5" customHeight="1">
      <c r="A2188" s="2" t="str">
        <f>=HYPERLINK("https://www.youtube.com/@CandideThovexChannel", "https://www.youtube.com/@CandideThovexChannel")</f>
        <v>https://www.youtube.com/@CandideThovexChannel</v>
      </c>
      <c r="B2188" t="inlineStr">
        <is>
          <t>37 Videos / Cross Country Skiing</t>
        </is>
      </c>
      <c r="C2188" t="inlineStr">
        <is>
          <t>Skiing crosscountry</t>
        </is>
      </c>
      <c r="D2188"/>
      <c r="E2188"/>
      <c r="F2188"/>
      <c r="G2188"/>
      <c r="H2188"/>
    </row>
    <row r="2189" ht="25.5" customHeight="1">
      <c r="A2189" s="2" t="str">
        <f>=HYPERLINK("https://www.youtube.com/@MONOSKIS/videos", "https://www.youtube.com/@MONOSKIS/videos")</f>
        <v>https://www.youtube.com/@MONOSKIS/videos</v>
      </c>
      <c r="B2189" t="inlineStr">
        <is>
          <t>80 Videos / Mono Skiing</t>
        </is>
      </c>
      <c r="C2189" t="inlineStr">
        <is>
          <t>Skiing Mono</t>
        </is>
      </c>
      <c r="D2189"/>
      <c r="E2189"/>
      <c r="F2189"/>
      <c r="G2189"/>
      <c r="H2189"/>
    </row>
    <row r="2190" ht="25.5" customHeight="1">
      <c r="A2190" s="2" t="str">
        <f>=HYPERLINK("https://www.youtube.com/@darylgilbertoutdoors", "https://www.youtube.com/@darylgilbertoutdoors")</f>
        <v>https://www.youtube.com/@darylgilbertoutdoors</v>
      </c>
      <c r="B2190" t="inlineStr">
        <is>
          <t>120 Videos / (Ice) Fishing, Outdoord</t>
        </is>
      </c>
      <c r="C2190" t="inlineStr">
        <is>
          <t>ice fishing</t>
        </is>
      </c>
      <c r="D2190"/>
      <c r="E2190"/>
      <c r="F2190"/>
      <c r="G2190"/>
      <c r="H2190"/>
    </row>
    <row r="2191" ht="25.5" customHeight="1">
      <c r="A2191" s="2" t="str">
        <f>=HYPERLINK("https://www.youtube.com/@FlowMayhem/videos", "https://www.youtube.com/@FlowMayhem/videos")</f>
        <v>https://www.youtube.com/@FlowMayhem/videos</v>
      </c>
      <c r="B2191" t="inlineStr">
        <is>
          <t>107 Videos / Breathing Fire, Fire Art</t>
        </is>
      </c>
      <c r="C2191" t="inlineStr">
        <is>
          <t>breathing fire</t>
        </is>
      </c>
      <c r="D2191"/>
      <c r="E2191"/>
      <c r="F2191"/>
      <c r="G2191"/>
      <c r="H2191"/>
    </row>
    <row r="2192" ht="25.5" customHeight="1">
      <c r="A2192" s="2" t="str">
        <f>=HYPERLINK("https://www.youtube.com/@DavidErickRamos/videos", "https://www.youtube.com/@DavidErickRamos/videos")</f>
        <v>https://www.youtube.com/@DavidErickRamos/videos</v>
      </c>
      <c r="B2192" t="inlineStr">
        <is>
          <t>634 Videos / Playing Ocarina</t>
        </is>
      </c>
      <c r="C2192" t="inlineStr">
        <is>
          <t>playing ocarina</t>
        </is>
      </c>
      <c r="D2192"/>
      <c r="E2192"/>
      <c r="F2192"/>
      <c r="G2192"/>
      <c r="H2192"/>
    </row>
    <row r="2193" ht="25.5" customHeight="1">
      <c r="A2193" s="2" t="str">
        <f>=HYPERLINK("https://www.youtube.com/@songbirdocarinas", "https://www.youtube.com/@songbirdocarinas")</f>
        <v>https://www.youtube.com/@songbirdocarinas</v>
      </c>
      <c r="B2193" t="inlineStr">
        <is>
          <t>208 Videos / Playing Ocarina</t>
        </is>
      </c>
      <c r="C2193" t="inlineStr">
        <is>
          <t>playing ocarina</t>
        </is>
      </c>
      <c r="D2193"/>
      <c r="E2193"/>
      <c r="F2193"/>
      <c r="G2193"/>
      <c r="H2193"/>
    </row>
    <row r="2194" ht="25.5" customHeight="1">
      <c r="A2194" s="2" t="str">
        <f>=HYPERLINK("https://www.youtube.com/@nicholasdyee/featured", "https://www.youtube.com/@nicholasdyee/")</f>
        <v>https://www.youtube.com/@nicholasdyee/</v>
      </c>
      <c r="B2194" t="inlineStr">
        <is>
          <t>90 Videos / Playing Cello</t>
        </is>
      </c>
      <c r="C2194" t="inlineStr">
        <is>
          <t>playing cello</t>
        </is>
      </c>
      <c r="D2194"/>
      <c r="E2194"/>
      <c r="F2194"/>
      <c r="G2194"/>
      <c r="H2194"/>
    </row>
    <row r="2195" ht="25.5" customHeight="1">
      <c r="A2195" s="2" t="str">
        <f>=HYPERLINK("https://www.youtube.com/@2CELLOSlive/featured", "https://www.youtube.com/@2CELLOSlive/featured")</f>
        <v>https://www.youtube.com/@2CELLOSlive/featured</v>
      </c>
      <c r="B2195" t="inlineStr">
        <is>
          <t>213 Videos / Playing Cello</t>
        </is>
      </c>
      <c r="C2195" t="inlineStr">
        <is>
          <t>playing cello</t>
        </is>
      </c>
      <c r="D2195"/>
      <c r="E2195"/>
      <c r="F2195"/>
      <c r="G2195"/>
      <c r="H2195"/>
    </row>
    <row r="2196" ht="25.5" customHeight="1">
      <c r="A2196" s="2" t="str">
        <f>=HYPERLINK("https://www.youtube.com/channel/UCHWa5v6bbSxpns7mUfC3e5g", "https://www.youtube.com/@yoyoma/videos")</f>
        <v>https://www.youtube.com/@yoyoma/videos</v>
      </c>
      <c r="B2196" t="inlineStr">
        <is>
          <t>46 Videos / Playing Cello</t>
        </is>
      </c>
      <c r="C2196" t="inlineStr">
        <is>
          <t>playing cello</t>
        </is>
      </c>
      <c r="D2196"/>
      <c r="E2196"/>
      <c r="F2196"/>
      <c r="G2196"/>
      <c r="H2196"/>
    </row>
    <row r="2197" ht="25.5" customHeight="1">
      <c r="A2197" s="2" t="str">
        <f>=HYPERLINK("https://www.youtube.com/@Down2Mob", "https://www.youtube.com/@Down2Mob")</f>
        <v>https://www.youtube.com/@Down2Mob</v>
      </c>
      <c r="B2197" t="inlineStr">
        <is>
          <t>733 Videos / Offroading, Pushing Cars included</t>
        </is>
      </c>
      <c r="C2197" t="inlineStr">
        <is>
          <t>pushing car</t>
        </is>
      </c>
      <c r="D2197"/>
      <c r="E2197"/>
      <c r="F2197"/>
      <c r="G2197"/>
      <c r="H2197"/>
    </row>
    <row r="2198" ht="25.5" customHeight="1">
      <c r="A2198" s="2" t="str">
        <f>=HYPERLINK("https://www.youtube.com/@NFL/videos", "https://www.youtube.com/@NFL/videos")</f>
        <v>https://www.youtube.com/@NFL/videos</v>
      </c>
      <c r="B2198" t="inlineStr">
        <is>
          <t>37K videos</t>
        </is>
      </c>
      <c r="C2198" t="inlineStr">
        <is>
          <t>american_football</t>
        </is>
      </c>
      <c r="D2198"/>
      <c r="E2198"/>
      <c r="F2198"/>
      <c r="G2198"/>
      <c r="H2198"/>
    </row>
    <row r="2199" ht="25.5" customHeight="1">
      <c r="A2199" s="2" t="str">
        <f>=HYPERLINK("https://www.youtube.com/@HighlightHeaven/videos", "https://www.youtube.com/@HighlightHeaven/videos")</f>
        <v>https://www.youtube.com/@HighlightHeaven/videos</v>
      </c>
      <c r="B2199" t="inlineStr">
        <is>
          <t>5.4K videos</t>
        </is>
      </c>
      <c r="C2199" t="inlineStr">
        <is>
          <t>american_football</t>
        </is>
      </c>
      <c r="D2199"/>
      <c r="E2199"/>
      <c r="F2199"/>
      <c r="G2199"/>
      <c r="H2199"/>
    </row>
    <row r="2200" ht="25.5" customHeight="1">
      <c r="A2200" s="2" t="str">
        <f>=HYPERLINK("https://www.youtube.com/@ChristianCaniff/videos", "https://www.youtube.com/@ChristianCaniff/videos")</f>
        <v>https://www.youtube.com/@ChristianCaniff/videos</v>
      </c>
      <c r="B2200" t="inlineStr">
        <is>
          <t>228 Videos / Pushing &amp; Stealing Carts</t>
        </is>
      </c>
      <c r="C2200" t="inlineStr">
        <is>
          <t>pushing cart</t>
        </is>
      </c>
      <c r="D2200"/>
      <c r="E2200"/>
      <c r="F2200"/>
      <c r="G2200"/>
      <c r="H2200"/>
    </row>
    <row r="2201" ht="25.5" customHeight="1">
      <c r="A2201" s="2" t="str">
        <f>=HYPERLINK("https://www.youtube.com/@floracing/videos", "https://www.youtube.com/@floracing/videos")</f>
        <v>https://www.youtube.com/@floracing/videos</v>
      </c>
      <c r="B2201" t="inlineStr">
        <is>
          <t>2.7K videos</t>
        </is>
      </c>
      <c r="C2201" t="inlineStr">
        <is>
          <t>auto_racing</t>
        </is>
      </c>
      <c r="D2201"/>
      <c r="E2201"/>
      <c r="F2201"/>
      <c r="G2201"/>
      <c r="H2201"/>
    </row>
    <row r="2202" ht="25.5" customHeight="1">
      <c r="A2202" s="2" t="str">
        <f>=HYPERLINK("https://www.youtube.com/@NASCAR/videos", "https://www.youtube.com/@NASCAR/videos")</f>
        <v>https://www.youtube.com/@NASCAR/videos</v>
      </c>
      <c r="B2202" t="inlineStr">
        <is>
          <t>17K videos</t>
        </is>
      </c>
      <c r="C2202" t="inlineStr">
        <is>
          <t>auto_racing</t>
        </is>
      </c>
      <c r="D2202"/>
      <c r="E2202"/>
      <c r="F2202"/>
      <c r="G2202"/>
      <c r="H2202"/>
    </row>
    <row r="2203" ht="25.5" customHeight="1">
      <c r="A2203" s="2" t="str">
        <f>=HYPERLINK("https://www.youtube.com/@1kbconstruction824/search?query=bricks", "https://www.youtube.com/@1kbconstruction824/search?query=bricks")</f>
        <v>https://www.youtube.com/@1kbconstruction824/search?query=bricks</v>
      </c>
      <c r="B2203" t="inlineStr">
        <is>
          <t>484 videos</t>
        </is>
      </c>
      <c r="C2203" t="inlineStr">
        <is>
          <t>laying_bricks</t>
        </is>
      </c>
      <c r="D2203"/>
      <c r="E2203"/>
      <c r="F2203"/>
      <c r="G2203"/>
      <c r="H2203"/>
    </row>
    <row r="2204" ht="25.5" customHeight="1">
      <c r="A2204" s="2" t="str">
        <f>=HYPERLINK("https://www.youtube.com/@BuildingwithBudd/search?query=bricks", "https://www.youtube.com/@BuildingwithBudd/search?query=bricks")</f>
        <v>https://www.youtube.com/@BuildingwithBudd/search?query=bricks</v>
      </c>
      <c r="B2204" t="inlineStr">
        <is>
          <t>250 videos</t>
        </is>
      </c>
      <c r="C2204" t="inlineStr">
        <is>
          <t>laying_bricks</t>
        </is>
      </c>
      <c r="D2204"/>
      <c r="E2204"/>
      <c r="F2204"/>
      <c r="G2204"/>
      <c r="H2204"/>
    </row>
    <row r="2205" ht="25.5" customHeight="1">
      <c r="A2205" s="2" t="str">
        <f>=HYPERLINK("https://www.youtube.com/@nitrocircus/videos", "https://www.youtube.com/@nitrocircus/videos")</f>
        <v>https://www.youtube.com/@nitrocircus/videos</v>
      </c>
      <c r="B2205" t="inlineStr">
        <is>
          <t>1.2k bmx videos</t>
        </is>
      </c>
      <c r="C2205" t="inlineStr">
        <is>
          <t>human backflipping</t>
        </is>
      </c>
      <c r="D2205"/>
      <c r="E2205"/>
      <c r="F2205"/>
      <c r="G2205"/>
      <c r="H2205"/>
    </row>
    <row r="2206" ht="25.5" customHeight="1">
      <c r="A2206" s="2" t="str">
        <f>=HYPERLINK("https://www.youtube.com/@RyanWilliamsYoutube", "https://www.youtube.com/@RyanWilliamsYoutube")</f>
        <v>https://www.youtube.com/@RyanWilliamsYoutube</v>
      </c>
      <c r="B2206" t="inlineStr">
        <is>
          <t>636 bmx videos</t>
        </is>
      </c>
      <c r="C2206" t="inlineStr">
        <is>
          <t>human backflipping</t>
        </is>
      </c>
      <c r="D2206"/>
      <c r="E2206"/>
      <c r="F2206"/>
      <c r="G2206"/>
      <c r="H2206"/>
    </row>
    <row r="2207" ht="25.5" customHeight="1">
      <c r="A2207" s="2" t="str">
        <f>=HYPERLINK("https://www.youtube.com/@BrandonWilliamyt/videos", "https://www.youtube.com/@BrandonWilliamyt/videos")</f>
        <v>https://www.youtube.com/@BrandonWilliamyt/videos</v>
      </c>
      <c r="B2207" t="inlineStr">
        <is>
          <t>172 videos</t>
        </is>
      </c>
      <c r="C2207" t="inlineStr">
        <is>
          <t>human backflipping</t>
        </is>
      </c>
      <c r="D2207"/>
      <c r="E2207"/>
      <c r="F2207"/>
      <c r="G2207"/>
      <c r="H2207"/>
    </row>
    <row r="2208" ht="25.5" customHeight="1">
      <c r="A2208" s="2" t="str">
        <f>=HYPERLINK("https://www.youtube.com/@healthyeatingwithasendler/videos", "https://www.youtube.com/@healthyeatingwithasendler/videos")</f>
        <v>https://www.youtube.com/@healthyeatingwithasendler/videos</v>
      </c>
      <c r="B2208" t="inlineStr">
        <is>
          <t>171 fix it videos</t>
        </is>
      </c>
      <c r="C2208" t="inlineStr">
        <is>
          <t>fixing a light</t>
        </is>
      </c>
      <c r="D2208"/>
      <c r="E2208"/>
      <c r="F2208"/>
      <c r="G2208"/>
      <c r="H2208"/>
    </row>
    <row r="2209" ht="25.5" customHeight="1">
      <c r="A2209" s="2" t="str">
        <f>=HYPERLINK("https://www.youtube.com/@VitalyTesh/featured", "https://www.youtube.com/@VitalyTesh/featured")</f>
        <v>https://www.youtube.com/@VitalyTesh/featured</v>
      </c>
      <c r="B2209" t="inlineStr">
        <is>
          <t>119 Videos / Graffiti Spraying</t>
        </is>
      </c>
      <c r="C2209" t="inlineStr">
        <is>
          <t>spraying</t>
        </is>
      </c>
      <c r="D2209"/>
      <c r="E2209"/>
      <c r="F2209"/>
      <c r="G2209"/>
      <c r="H2209"/>
    </row>
    <row r="2210" ht="25.5" customHeight="1">
      <c r="A2210" s="2" t="str">
        <f>=HYPERLINK("https://www.youtube.com/@Spraydaily/featured", "https://www.youtube.com/@Spraydaily/featured")</f>
        <v>https://www.youtube.com/@Spraydaily/featured</v>
      </c>
      <c r="B2210" t="inlineStr">
        <is>
          <t>796 Videos / Graffiti Spraying</t>
        </is>
      </c>
      <c r="C2210" t="inlineStr">
        <is>
          <t>spraying</t>
        </is>
      </c>
      <c r="D2210"/>
      <c r="E2210"/>
      <c r="F2210"/>
      <c r="G2210"/>
      <c r="H2210"/>
    </row>
    <row r="2211" ht="25.5" customHeight="1">
      <c r="A2211" s="2" t="str">
        <f>=HYPERLINK("https://www.youtube.com/@playpoivideos", "https://www.youtube.com/@playpoivideos")</f>
        <v>https://www.youtube.com/@playpoivideos</v>
      </c>
      <c r="B2211" t="inlineStr">
        <is>
          <t>606 Videos / Spinning poi</t>
        </is>
      </c>
      <c r="C2211" t="inlineStr">
        <is>
          <t>spinning poi</t>
        </is>
      </c>
      <c r="D2211"/>
      <c r="E2211"/>
      <c r="F2211"/>
      <c r="G2211"/>
      <c r="H2211"/>
    </row>
    <row r="2212" ht="25.5" customHeight="1">
      <c r="A2212" s="2" t="str">
        <f>=HYPERLINK("https://www.youtube.com/@badassfirespinners", "https://www.youtube.com/@badassfirespinners")</f>
        <v>https://www.youtube.com/@badassfirespinners</v>
      </c>
      <c r="B2212" t="inlineStr">
        <is>
          <t>119 Videos / Spinning poi</t>
        </is>
      </c>
      <c r="C2212" t="inlineStr">
        <is>
          <t>spinning poi</t>
        </is>
      </c>
      <c r="D2212"/>
      <c r="E2212"/>
      <c r="F2212"/>
      <c r="G2212"/>
      <c r="H2212"/>
    </row>
    <row r="2213" ht="25.5" customHeight="1">
      <c r="A2213" s="2" t="str">
        <f>=HYPERLINK("https://www.youtube.com/@vojtastolbenko", "https://www.youtube.com/@vojtastolbenko")</f>
        <v>https://www.youtube.com/@vojtastolbenko</v>
      </c>
      <c r="B2213" t="inlineStr">
        <is>
          <t>116 Videos / spinning poi</t>
        </is>
      </c>
      <c r="C2213" t="inlineStr">
        <is>
          <t>spinning poi</t>
        </is>
      </c>
      <c r="D2213"/>
      <c r="E2213"/>
      <c r="F2213"/>
      <c r="G2213"/>
      <c r="H2213"/>
    </row>
    <row r="2214" ht="25.5" customHeight="1">
      <c r="A2214" s="2" t="str">
        <f>=HYPERLINK("https://www.youtube.com/@dannystrasser", "https://www.youtube.com/@dannystrasser")</f>
        <v>https://www.youtube.com/@dannystrasser</v>
      </c>
      <c r="B2214" t="inlineStr">
        <is>
          <t>121 Videos / Slacklining</t>
        </is>
      </c>
      <c r="C2214" t="inlineStr">
        <is>
          <t>slacklining</t>
        </is>
      </c>
      <c r="D2214"/>
      <c r="E2214"/>
      <c r="F2214"/>
      <c r="G2214"/>
      <c r="H2214"/>
    </row>
    <row r="2215" ht="25.5" customHeight="1">
      <c r="A2215" s="2" t="str">
        <f>=HYPERLINK("https://www.youtube.com/@HowNOT2", "https://www.youtube.com/@HowNOT2")</f>
        <v>https://www.youtube.com/@HowNOT2</v>
      </c>
      <c r="B2215" t="inlineStr">
        <is>
          <t>553 Videos / Slacklining &amp; Climbing Equipment</t>
        </is>
      </c>
      <c r="C2215" t="inlineStr">
        <is>
          <t>slacklining</t>
        </is>
      </c>
      <c r="D2215"/>
      <c r="E2215"/>
      <c r="F2215"/>
      <c r="G2215"/>
      <c r="H2215"/>
    </row>
    <row r="2216" ht="25.5" customHeight="1">
      <c r="A2216" s="2" t="str">
        <f>=HYPERLINK("https://www.youtube.com/@Levi_Allen", "https://www.youtube.com/@Levi_Allen")</f>
        <v>https://www.youtube.com/@Levi_Allen</v>
      </c>
      <c r="B2216" t="inlineStr">
        <is>
          <t>511 Videos / Slacklining &amp; Outdoor Extreme Cinematics</t>
        </is>
      </c>
      <c r="C2216" t="inlineStr">
        <is>
          <t>slacklining</t>
        </is>
      </c>
      <c r="D2216"/>
      <c r="E2216"/>
      <c r="F2216"/>
      <c r="G2216"/>
      <c r="H2216"/>
    </row>
    <row r="2217" ht="25.5" customHeight="1">
      <c r="A2217" s="2" t="str">
        <f>=HYPERLINK("https://www.youtube.com/@Yehslacks/videos", "https://www.youtube.com/@Yehslacks/videos")</f>
        <v>https://www.youtube.com/@Yehslacks/videos</v>
      </c>
      <c r="B2217" t="inlineStr">
        <is>
          <t>317 Videos / Slacklining &amp; Entertainment</t>
        </is>
      </c>
      <c r="C2217" t="inlineStr">
        <is>
          <t>slacklining</t>
        </is>
      </c>
      <c r="D2217"/>
      <c r="E2217"/>
      <c r="F2217"/>
      <c r="G2217"/>
      <c r="H2217"/>
    </row>
    <row r="2218" ht="25.5" customHeight="1">
      <c r="A2218" s="2" t="str">
        <f>=HYPERLINK("https://www.youtube.com/@TricklineCollective", "https://www.youtube.com/@TricklineCollective")</f>
        <v>https://www.youtube.com/@TricklineCollective</v>
      </c>
      <c r="B2218" t="inlineStr">
        <is>
          <t>46 Videos / Slacklining</t>
        </is>
      </c>
      <c r="C2218" t="inlineStr">
        <is>
          <t>slacklining</t>
        </is>
      </c>
      <c r="D2218"/>
      <c r="E2218"/>
      <c r="F2218"/>
      <c r="G2218"/>
      <c r="H2218"/>
    </row>
    <row r="2219" ht="25.5" customHeight="1">
      <c r="A2219" s="2" t="str">
        <f>=HYPERLINK("https://www.youtube.com/@GraffitiBloq", "https://www.youtube.com/@GraffitiBloq")</f>
        <v>https://www.youtube.com/@GraffitiBloq</v>
      </c>
      <c r="B2219" t="inlineStr">
        <is>
          <t>222 Videos / Graffiti Spraying</t>
        </is>
      </c>
      <c r="C2219" t="inlineStr">
        <is>
          <t>spraying</t>
        </is>
      </c>
      <c r="D2219"/>
      <c r="E2219"/>
      <c r="F2219"/>
      <c r="G2219"/>
      <c r="H2219"/>
    </row>
    <row r="2220" ht="25.5" customHeight="1">
      <c r="A2220" s="2" t="str">
        <f>=HYPERLINK("https://www.youtube.com/@ilovegraffitide", "https://www.youtube.com/@ilovegraffitide")</f>
        <v>https://www.youtube.com/@ilovegraffitide</v>
      </c>
      <c r="B2220" t="inlineStr">
        <is>
          <t>194 Videos / Graffiti Spraying</t>
        </is>
      </c>
      <c r="C2220" t="inlineStr">
        <is>
          <t>spraying</t>
        </is>
      </c>
      <c r="D2220"/>
      <c r="E2220"/>
      <c r="F2220"/>
      <c r="G2220"/>
      <c r="H2220"/>
    </row>
    <row r="2221" ht="25.5" customHeight="1">
      <c r="A2221" s="2" t="str">
        <f>=HYPERLINK("https://www.youtube.com/@KonstantinBaumMasterofWine/videos", "https://www.youtube.com/@KonstantinBaumMasterofWine/videos")</f>
        <v>https://www.youtube.com/@KonstantinBaumMasterofWine/videos</v>
      </c>
      <c r="B2221" t="inlineStr">
        <is>
          <t>164 videos</t>
        </is>
      </c>
      <c r="C2221" t="inlineStr">
        <is>
          <t>tasting_wine</t>
        </is>
      </c>
      <c r="D2221" t="inlineStr">
        <is>
          <t>English</t>
        </is>
      </c>
      <c r="E2221"/>
      <c r="F2221"/>
      <c r="G2221"/>
      <c r="H2221"/>
    </row>
    <row r="2222" ht="25.5" customHeight="1">
      <c r="A2222" s="2" t="str">
        <f>=HYPERLINK("https://www.youtube.com/@foxtailcateringservicetrai8737", "https://www.youtube.com/@foxtailcateringservicetrai8737")</f>
        <v>https://www.youtube.com/@foxtailcateringservicetrai8737</v>
      </c>
      <c r="B2222" t="inlineStr">
        <is>
          <t>12 videos</t>
        </is>
      </c>
      <c r="C2222" t="inlineStr">
        <is>
          <t>banquet</t>
        </is>
      </c>
      <c r="D2222"/>
      <c r="E2222"/>
      <c r="F2222"/>
      <c r="G2222"/>
      <c r="H2222"/>
    </row>
    <row r="2223" ht="25.5" customHeight="1">
      <c r="A2223" s="2" t="str">
        <f>=HYPERLINK("https://www.youtube.com/@SevenFiftyDaily/videos", "https://www.youtube.com/@SevenFiftyDaily/videos")</f>
        <v>https://www.youtube.com/@SevenFiftyDaily/videos</v>
      </c>
      <c r="B2223" t="inlineStr">
        <is>
          <t>25 videos</t>
        </is>
      </c>
      <c r="C2223" t="inlineStr">
        <is>
          <t>tasting_wine</t>
        </is>
      </c>
      <c r="D2223" t="inlineStr">
        <is>
          <t>English</t>
        </is>
      </c>
      <c r="E2223"/>
      <c r="F2223"/>
      <c r="G2223"/>
      <c r="H2223"/>
    </row>
    <row r="2224" ht="25.5" customHeight="1">
      <c r="A2224" s="2" t="str">
        <f>=HYPERLINK("https://www.youtube.com/@TDBRICKS/videos", "https://www.youtube.com/@TDBRICKS/videos")</f>
        <v>https://www.youtube.com/@TDBRICKS/videos</v>
      </c>
      <c r="B2224" t="inlineStr">
        <is>
          <t>589 videos, legos, lego characters</t>
        </is>
      </c>
      <c r="C2224" t="inlineStr">
        <is>
          <t>legos</t>
        </is>
      </c>
      <c r="D2224"/>
      <c r="E2224"/>
      <c r="F2224"/>
      <c r="G2224"/>
      <c r="H2224"/>
    </row>
    <row r="2225" ht="25.5" customHeight="1">
      <c r="A2225" s="2" t="str">
        <f>=HYPERLINK("https://www.youtube.com/@LevicBricks/videos", "https://www.youtube.com/@LevicBricks/videos")</f>
        <v>https://www.youtube.com/@LevicBricks/videos</v>
      </c>
      <c r="B2225" t="inlineStr">
        <is>
          <t>407 videos, lego building</t>
        </is>
      </c>
      <c r="C2225" t="inlineStr">
        <is>
          <t>legos</t>
        </is>
      </c>
      <c r="D2225"/>
      <c r="E2225"/>
      <c r="F2225"/>
      <c r="G2225"/>
      <c r="H2225"/>
    </row>
    <row r="2226" ht="25.5" customHeight="1">
      <c r="A2226" s="2" t="str">
        <f>=HYPERLINK("https://www.youtube.com/@Brick_Science/videos", "https://www.youtube.com/@Brick_Science/videos")</f>
        <v>https://www.youtube.com/@Brick_Science/videos</v>
      </c>
      <c r="B2226" t="inlineStr">
        <is>
          <t>204 videos, lego building</t>
        </is>
      </c>
      <c r="C2226" t="inlineStr">
        <is>
          <t>legos</t>
        </is>
      </c>
      <c r="D2226"/>
      <c r="E2226"/>
      <c r="F2226"/>
      <c r="G2226"/>
      <c r="H2226"/>
    </row>
    <row r="2227" ht="25.5" customHeight="1">
      <c r="A2227" s="2" t="str">
        <f>=HYPERLINK("https://www.youtube.com/@Mr.Frog./videos", "https://www.youtube.com/@Mr.Frog./videos")</f>
        <v>https://www.youtube.com/@Mr.Frog./videos</v>
      </c>
      <c r="B2227" t="inlineStr">
        <is>
          <t>404 videos</t>
        </is>
      </c>
      <c r="C2227" t="inlineStr">
        <is>
          <t>Frogs, Toads</t>
        </is>
      </c>
      <c r="D2227"/>
      <c r="E2227"/>
      <c r="F2227"/>
      <c r="G2227"/>
      <c r="H2227"/>
    </row>
    <row r="2228" ht="25.5" customHeight="1">
      <c r="A2228" s="2" t="str">
        <f>=HYPERLINK("https://www.youtube.com/@AverageRob/videos", "https://www.youtube.com/@AverageRob/videos")</f>
        <v>https://www.youtube.com/@AverageRob/videos</v>
      </c>
      <c r="B2228" t="inlineStr">
        <is>
          <t>113 videos</t>
        </is>
      </c>
      <c r="C2228" t="inlineStr">
        <is>
          <t>skeleton</t>
        </is>
      </c>
      <c r="D2228"/>
      <c r="E2228"/>
      <c r="F2228"/>
      <c r="G2228"/>
      <c r="H2228"/>
    </row>
    <row r="2229" ht="25.5" customHeight="1">
      <c r="A2229" s="2" t="str">
        <f>=HYPERLINK("https://www.youtube.com/@FILLuge_Channel/videos", "https://www.youtube.com/@FILLuge_Channel/videos")</f>
        <v>https://www.youtube.com/@FILLuge_Channel/videos</v>
      </c>
      <c r="B2229" t="inlineStr">
        <is>
          <t>604 luge videos</t>
        </is>
      </c>
      <c r="C2229" t="inlineStr">
        <is>
          <t>skeleton, luge</t>
        </is>
      </c>
      <c r="D2229"/>
      <c r="E2229"/>
      <c r="F2229"/>
      <c r="G2229"/>
      <c r="H2229"/>
    </row>
    <row r="2230" ht="25.5" customHeight="1">
      <c r="A2230" s="2" t="str">
        <f>=HYPERLINK("https://www.youtube.com/@JayPalfrey", "https://www.youtube.com/@JayPalfrey")</f>
        <v>https://www.youtube.com/@JayPalfrey</v>
      </c>
      <c r="B2230" t="inlineStr">
        <is>
          <t>180 videos travel</t>
        </is>
      </c>
      <c r="C2230" t="inlineStr">
        <is>
          <t>HD travel</t>
        </is>
      </c>
      <c r="D2230"/>
      <c r="E2230"/>
      <c r="F2230"/>
      <c r="G2230"/>
      <c r="H2230"/>
    </row>
    <row r="2231" ht="25.5" customHeight="1">
      <c r="A2231" s="2" t="str">
        <f>=HYPERLINK("https://www.youtube.com/@ahmadanwar5000", "https://www.youtube.com/@ahmadanwar5000")</f>
        <v>https://www.youtube.com/@ahmadanwar5000</v>
      </c>
      <c r="B2231" t="inlineStr">
        <is>
          <t>16 videos travel</t>
        </is>
      </c>
      <c r="C2231" t="inlineStr">
        <is>
          <t>HD travel</t>
        </is>
      </c>
      <c r="D2231"/>
      <c r="E2231"/>
      <c r="F2231"/>
      <c r="G2231"/>
      <c r="H2231"/>
    </row>
    <row r="2232" ht="25.5" customHeight="1">
      <c r="A2232" s="2" t="str">
        <f>=HYPERLINK("https://www.youtube.com/@AbdulMalikFareed", "https://www.youtube.com/@AbdulMalikFareed")</f>
        <v>https://www.youtube.com/@AbdulMalikFareed</v>
      </c>
      <c r="B2232" t="inlineStr">
        <is>
          <t>559 videos travel</t>
        </is>
      </c>
      <c r="C2232" t="inlineStr">
        <is>
          <t>HD travel</t>
        </is>
      </c>
      <c r="D2232"/>
      <c r="E2232"/>
      <c r="F2232"/>
      <c r="G2232"/>
      <c r="H2232"/>
    </row>
    <row r="2233" ht="25.5" customHeight="1">
      <c r="A2233" s="2" t="str">
        <f>=HYPERLINK("https://www.youtube.com/@shahbappulondoncycling5786", "https://www.youtube.com/@shahbappulondoncycling5786")</f>
        <v>https://www.youtube.com/@shahbappulondoncycling5786</v>
      </c>
      <c r="B2233" t="inlineStr">
        <is>
          <t>65 videos middle eastern</t>
        </is>
      </c>
      <c r="C2233" t="inlineStr">
        <is>
          <t>stock videos</t>
        </is>
      </c>
      <c r="D2233"/>
      <c r="E2233"/>
      <c r="F2233"/>
      <c r="G2233"/>
      <c r="H2233"/>
    </row>
    <row r="2234" ht="25.5" customHeight="1">
      <c r="A2234" s="2" t="str">
        <f>=HYPERLINK("https://www.youtube.com/@4KANDBEYOND", "https://www.youtube.com/@4KANDBEYOND")</f>
        <v>https://www.youtube.com/@4KANDBEYOND</v>
      </c>
      <c r="B2234" t="inlineStr">
        <is>
          <t>56 videos stock footage</t>
        </is>
      </c>
      <c r="C2234" t="inlineStr">
        <is>
          <t>stock videos</t>
        </is>
      </c>
      <c r="D2234"/>
      <c r="E2234"/>
      <c r="F2234"/>
      <c r="G2234"/>
      <c r="H2234"/>
    </row>
    <row r="2235" ht="25.5" customHeight="1">
      <c r="A2235" s="2" t="str">
        <f>=HYPERLINK("https://www.youtube.com/@zaviyarcreationofficial", "https://www.youtube.com/@zaviyarcreationofficial")</f>
        <v>https://www.youtube.com/@zaviyarcreationofficial</v>
      </c>
      <c r="B2235" t="inlineStr">
        <is>
          <t>25 videos middle eastern</t>
        </is>
      </c>
      <c r="C2235" t="inlineStr">
        <is>
          <t>stock videos</t>
        </is>
      </c>
      <c r="D2235"/>
      <c r="E2235"/>
      <c r="F2235"/>
      <c r="G2235"/>
      <c r="H2235"/>
    </row>
    <row r="2236" ht="25.5" customHeight="1">
      <c r="A2236" s="2" t="str">
        <f>=HYPERLINK("https://www.youtube.com/@4KStockVideos", "https://www.youtube.com/@4KStockVideos")</f>
        <v>https://www.youtube.com/@4KStockVideos</v>
      </c>
      <c r="B2236" t="inlineStr">
        <is>
          <t>702 videos stock</t>
        </is>
      </c>
      <c r="C2236" t="inlineStr">
        <is>
          <t>stock videos</t>
        </is>
      </c>
      <c r="D2236"/>
      <c r="E2236"/>
      <c r="F2236"/>
      <c r="G2236"/>
      <c r="H2236"/>
    </row>
    <row r="2237" ht="25.5" customHeight="1">
      <c r="A2237" s="2" t="str">
        <f>=HYPERLINK("https://www.youtube.com/@ScenicRelaxationFilms", "https://www.youtube.com/@beautifulworld4k")</f>
        <v>https://www.youtube.com/@beautifulworld4k</v>
      </c>
      <c r="B2237" t="inlineStr">
        <is>
          <t>506 videos stock drone</t>
        </is>
      </c>
      <c r="C2237" t="inlineStr">
        <is>
          <t>stock videos</t>
        </is>
      </c>
      <c r="D2237"/>
      <c r="E2237"/>
      <c r="F2237"/>
      <c r="G2237"/>
      <c r="H2237"/>
    </row>
    <row r="2238" ht="25.5" customHeight="1">
      <c r="A2238" s="2" t="str">
        <f>=HYPERLINK("https://www.youtube.com/@PaulBirder", "https://www.youtube.com/@PaulBirder")</f>
        <v>https://www.youtube.com/@PaulBirder</v>
      </c>
      <c r="B2238" t="inlineStr">
        <is>
          <t>48 videos, mouse, mice (hq)</t>
        </is>
      </c>
      <c r="C2238" t="inlineStr">
        <is>
          <t>mouse</t>
        </is>
      </c>
      <c r="D2238"/>
      <c r="E2238"/>
      <c r="F2238"/>
      <c r="G2238"/>
      <c r="H2238"/>
    </row>
    <row r="2239" ht="25.5" customHeight="1">
      <c r="A2239" s="2" t="str">
        <f>=HYPERLINK("https://www.youtube.com/@bestcatgamesandvideos", "https://www.youtube.com/@bestcatgamesandvideos")</f>
        <v>https://www.youtube.com/@bestcatgamesandvideos</v>
      </c>
      <c r="B2239" t="inlineStr">
        <is>
          <t>118 videos, mouse, mice</t>
        </is>
      </c>
      <c r="C2239" t="inlineStr">
        <is>
          <t>mouse</t>
        </is>
      </c>
      <c r="D2239"/>
      <c r="E2239"/>
      <c r="F2239"/>
      <c r="G2239"/>
      <c r="H2239"/>
    </row>
    <row r="2240" ht="25.5" customHeight="1">
      <c r="A2240" s="2" t="str">
        <f>=HYPERLINK("https://www.youtube.com/@UNTRODDENWORLD", "https://www.youtube.com/@UNTRODDENWORLD")</f>
        <v>https://www.youtube.com/@UNTRODDENWORLD</v>
      </c>
      <c r="B2240" t="inlineStr">
        <is>
          <t>2k videos stock</t>
        </is>
      </c>
      <c r="C2240" t="inlineStr">
        <is>
          <t>stock videos</t>
        </is>
      </c>
      <c r="D2240"/>
      <c r="E2240"/>
      <c r="F2240"/>
      <c r="G2240"/>
      <c r="H2240"/>
    </row>
    <row r="2241" ht="25.5" customHeight="1">
      <c r="A2241" s="2" t="str">
        <f>=HYPERLINK("https://www.youtube.com/@deeprelaxingfilms", "https://www.youtube.com/@deeprelaxingfilms")</f>
        <v>https://www.youtube.com/@deeprelaxingfilms</v>
      </c>
      <c r="B2241" t="inlineStr">
        <is>
          <t>12 videos</t>
        </is>
      </c>
      <c r="C2241" t="inlineStr">
        <is>
          <t>stock videos</t>
        </is>
      </c>
      <c r="D2241"/>
      <c r="E2241"/>
      <c r="F2241"/>
      <c r="G2241"/>
      <c r="H2241"/>
    </row>
    <row r="2242" ht="25.5" customHeight="1">
      <c r="A2242" s="2" t="str">
        <f>=HYPERLINK("https://www.youtube.com/@WandererArrow", "https://www.youtube.com/@WandererArrow")</f>
        <v>https://www.youtube.com/@WandererArrow</v>
      </c>
      <c r="B2242" t="inlineStr">
        <is>
          <t>12 videos</t>
        </is>
      </c>
      <c r="C2242" t="inlineStr">
        <is>
          <t>stock videos</t>
        </is>
      </c>
      <c r="D2242"/>
      <c r="E2242"/>
      <c r="F2242"/>
      <c r="G2242"/>
      <c r="H2242"/>
    </row>
    <row r="2243" ht="25.5" customHeight="1">
      <c r="A2243" s="2" t="str">
        <f>=HYPERLINK("https://www.youtube.com/@8kxplore", "https://www.youtube.com/@8kxplore")</f>
        <v>https://www.youtube.com/@8kxplore</v>
      </c>
      <c r="B2243" t="inlineStr">
        <is>
          <t>240 videos</t>
        </is>
      </c>
      <c r="C2243" t="inlineStr">
        <is>
          <t>stock videos</t>
        </is>
      </c>
      <c r="D2243"/>
      <c r="E2243"/>
      <c r="F2243"/>
      <c r="G2243"/>
      <c r="H2243"/>
    </row>
    <row r="2244" ht="25.5" customHeight="1">
      <c r="A2244" s="2" t="str">
        <f>=HYPERLINK("https://www.youtube.com/@bigstock-professionalreels8985", "https://www.youtube.com/@bigstock-professionalreels8985")</f>
        <v>https://www.youtube.com/@bigstock-professionalreels8985</v>
      </c>
      <c r="B2244" t="inlineStr">
        <is>
          <t>637 videos</t>
        </is>
      </c>
      <c r="C2244" t="inlineStr">
        <is>
          <t>stock videos</t>
        </is>
      </c>
      <c r="D2244"/>
      <c r="E2244"/>
      <c r="F2244"/>
      <c r="G2244"/>
      <c r="H2244"/>
    </row>
    <row r="2245" ht="25.5" customHeight="1">
      <c r="A2245" s="2" t="str">
        <f>=HYPERLINK("https://www.youtube.com/@hdvideolibrary", "https://www.youtube.com/@hdvideolibrary")</f>
        <v>https://www.youtube.com/@hdvideolibrary</v>
      </c>
      <c r="B2245" t="inlineStr">
        <is>
          <t>748 videos</t>
        </is>
      </c>
      <c r="C2245" t="inlineStr">
        <is>
          <t>stock videos</t>
        </is>
      </c>
      <c r="D2245"/>
      <c r="E2245"/>
      <c r="F2245"/>
      <c r="G2245"/>
      <c r="H2245"/>
    </row>
    <row r="2246" ht="25.5" customHeight="1">
      <c r="A2246" s="2" t="str">
        <f>=HYPERLINK("https://www.youtube.com/@JRAlli", "https://www.youtube.com/@JRAlli")</f>
        <v>https://www.youtube.com/@JRAlli</v>
      </c>
      <c r="B2246" t="inlineStr">
        <is>
          <t>68 videos</t>
        </is>
      </c>
      <c r="C2246" t="inlineStr">
        <is>
          <t>stock videos</t>
        </is>
      </c>
      <c r="D2246"/>
      <c r="E2246"/>
      <c r="F2246"/>
      <c r="G2246"/>
      <c r="H2246"/>
    </row>
    <row r="2247" ht="25.5" customHeight="1">
      <c r="A2247" s="2" t="str">
        <f>=HYPERLINK("https://www.youtube.com/@skyhigh4068", "https://www.youtube.com/@skyhigh4068")</f>
        <v>https://www.youtube.com/@skyhigh4068</v>
      </c>
      <c r="B2247" t="inlineStr">
        <is>
          <t>4 videos</t>
        </is>
      </c>
      <c r="C2247" t="inlineStr">
        <is>
          <t>stock videos</t>
        </is>
      </c>
      <c r="D2247"/>
      <c r="E2247"/>
      <c r="F2247"/>
      <c r="G2247"/>
      <c r="H2247"/>
    </row>
    <row r="2248" ht="25.5" customHeight="1">
      <c r="A2248" s="2" t="str">
        <f>=HYPERLINK("https://www.youtube.com/@BiketheWorld", "https://www.youtube.com/@BiketheWorld")</f>
        <v>https://www.youtube.com/@BiketheWorld</v>
      </c>
      <c r="B2248" t="inlineStr">
        <is>
          <t>237 videos</t>
        </is>
      </c>
      <c r="C2248" t="inlineStr">
        <is>
          <t>roads</t>
        </is>
      </c>
      <c r="D2248"/>
      <c r="E2248"/>
      <c r="F2248"/>
      <c r="G2248"/>
      <c r="H2248"/>
    </row>
    <row r="2249" ht="25.5" customHeight="1">
      <c r="A2249" s="2" t="str">
        <f>=HYPERLINK("https://www.youtube.com/@abuayyashrealfarmers", "https://www.youtube.com/@abuayyashrealfarmers")</f>
        <v>https://www.youtube.com/@abuayyashrealfarmers</v>
      </c>
      <c r="B2249" t="inlineStr">
        <is>
          <t>4 videos</t>
        </is>
      </c>
      <c r="C2249" t="inlineStr">
        <is>
          <t>date farming</t>
        </is>
      </c>
      <c r="D2249"/>
      <c r="E2249"/>
      <c r="F2249"/>
      <c r="G2249"/>
      <c r="H2249"/>
    </row>
    <row r="2250" ht="25.5" customHeight="1">
      <c r="A2250" s="2" t="str">
        <f>=HYPERLINK("https://www.youtube.com/@FazalSharif", "https://www.youtube.com/@FazalSharif")</f>
        <v>https://www.youtube.com/@FazalSharif</v>
      </c>
      <c r="B2250" t="inlineStr">
        <is>
          <t>154 videos</t>
        </is>
      </c>
      <c r="C2250" t="inlineStr">
        <is>
          <t>middle eastern</t>
        </is>
      </c>
      <c r="D2250"/>
      <c r="E2250"/>
      <c r="F2250"/>
      <c r="G2250"/>
      <c r="H2250"/>
    </row>
    <row r="2251" ht="25.5" customHeight="1">
      <c r="A2251" s="2" t="str">
        <f>=HYPERLINK("https://www.youtube.com/@TheMrtaster", "https://www.youtube.com/@TheMrtaster")</f>
        <v>https://www.youtube.com/@TheMrtaster</v>
      </c>
      <c r="B2251" t="inlineStr">
        <is>
          <t>728 videos middle eastern food</t>
        </is>
      </c>
      <c r="C2251" t="inlineStr">
        <is>
          <t>middle eastern</t>
        </is>
      </c>
      <c r="D2251"/>
      <c r="E2251"/>
      <c r="F2251"/>
      <c r="G2251"/>
      <c r="H2251"/>
    </row>
    <row r="2252" ht="25.5" customHeight="1">
      <c r="A2252" s="2" t="str">
        <f>=HYPERLINK("https://www.youtube.com/@discoveryrelaxation3457", "https://www.youtube.com/@discoveryrelaxation3457")</f>
        <v>https://www.youtube.com/@discoveryrelaxation3457</v>
      </c>
      <c r="B2252" t="inlineStr">
        <is>
          <t>206 videos nature</t>
        </is>
      </c>
      <c r="C2252" t="inlineStr">
        <is>
          <t>nature</t>
        </is>
      </c>
      <c r="D2252"/>
      <c r="E2252"/>
      <c r="F2252"/>
      <c r="G2252"/>
      <c r="H2252"/>
    </row>
    <row r="2253" ht="25.5" customHeight="1">
      <c r="A2253" s="2" t="str">
        <f>=HYPERLINK("https://www.youtube.com/@discovery", "https://www.youtube.com/@discovery")</f>
        <v>https://www.youtube.com/@discovery</v>
      </c>
      <c r="B2253" t="inlineStr">
        <is>
          <t>8.3k videos nature</t>
        </is>
      </c>
      <c r="C2253" t="inlineStr">
        <is>
          <t>nature</t>
        </is>
      </c>
      <c r="D2253"/>
      <c r="E2253"/>
      <c r="F2253"/>
      <c r="G2253"/>
      <c r="H2253"/>
    </row>
    <row r="2254" ht="25.5" customHeight="1">
      <c r="A2254" s="2" t="str">
        <f>=HYPERLINK("https://www.youtube.com/@NatGeoWild", "https://www.youtube.com/@NatGeoWild")</f>
        <v>https://www.youtube.com/@NatGeoWild</v>
      </c>
      <c r="B2254" t="inlineStr">
        <is>
          <t>3.6k videos nature</t>
        </is>
      </c>
      <c r="C2254" t="inlineStr">
        <is>
          <t>nature</t>
        </is>
      </c>
      <c r="D2254"/>
      <c r="E2254"/>
      <c r="F2254"/>
      <c r="G2254"/>
      <c r="H2254"/>
    </row>
    <row r="2255" ht="25.5" customHeight="1">
      <c r="A2255" s="2" t="str">
        <f>=HYPERLINK("https://www.youtube.com/@GoTraveler", "https://www.youtube.com/@GoTraveler")</f>
        <v>https://www.youtube.com/@GoTraveler</v>
      </c>
      <c r="B2255" t="inlineStr">
        <is>
          <t>510 videos</t>
        </is>
      </c>
      <c r="C2255" t="inlineStr">
        <is>
          <t>travel</t>
        </is>
      </c>
      <c r="D2255"/>
      <c r="E2255"/>
      <c r="F2255"/>
      <c r="G2255"/>
      <c r="H2255"/>
    </row>
    <row r="2256" ht="25.5" customHeight="1">
      <c r="A2256" s="2" t="str">
        <f>=HYPERLINK("https://www.youtube.com/@LukePennerAerobatics", "https://www.youtube.com/@LukePennerAerobatics")</f>
        <v>https://www.youtube.com/@LukePennerAerobatics</v>
      </c>
      <c r="B2256" t="inlineStr">
        <is>
          <t>64 videos</t>
        </is>
      </c>
      <c r="C2256" t="inlineStr">
        <is>
          <t>aerobatics</t>
        </is>
      </c>
      <c r="D2256"/>
      <c r="E2256"/>
      <c r="F2256"/>
      <c r="G2256"/>
      <c r="H2256"/>
    </row>
    <row r="2257" ht="25.5" customHeight="1">
      <c r="A2257" s="2" t="str">
        <f>=HYPERLINK("https://www.youtube.com/@EAAIAC", "https://www.youtube.com/@EAAIAC")</f>
        <v>https://www.youtube.com/@EAAIAC</v>
      </c>
      <c r="B2257" t="inlineStr">
        <is>
          <t>173 videos</t>
        </is>
      </c>
      <c r="C2257" t="inlineStr">
        <is>
          <t>aerobatics</t>
        </is>
      </c>
      <c r="D2257"/>
      <c r="E2257"/>
      <c r="F2257"/>
      <c r="G2257"/>
      <c r="H2257"/>
    </row>
    <row r="2258" ht="25.5" customHeight="1">
      <c r="A2258" s="2" t="str">
        <f>=HYPERLINK("https://www.youtube.com/@ARWorldSeries", "https://www.youtube.com/@ARWorldSeries")</f>
        <v>https://www.youtube.com/@ARWorldSeries</v>
      </c>
      <c r="B2258" t="inlineStr">
        <is>
          <t>333 videos</t>
        </is>
      </c>
      <c r="C2258" t="inlineStr">
        <is>
          <t>adventure racing</t>
        </is>
      </c>
      <c r="D2258"/>
      <c r="E2258"/>
      <c r="F2258"/>
      <c r="G2258"/>
      <c r="H2258"/>
    </row>
    <row r="2259" ht="25.5" customHeight="1">
      <c r="A2259" s="2" t="str">
        <f>=HYPERLINK("https://www.youtube.com/@ARonAR", "https://www.youtube.com/@ARonAR")</f>
        <v>https://www.youtube.com/@ARonAR</v>
      </c>
      <c r="B2259" t="inlineStr">
        <is>
          <t>36 videos</t>
        </is>
      </c>
      <c r="C2259" t="inlineStr">
        <is>
          <t>adventure racing</t>
        </is>
      </c>
      <c r="D2259"/>
      <c r="E2259"/>
      <c r="F2259"/>
      <c r="G2259"/>
      <c r="H2259"/>
    </row>
    <row r="2260" ht="25.5" customHeight="1">
      <c r="A2260" s="2" t="str">
        <f>=HYPERLINK("https://www.youtube.com/@TheHamiltonCollection", "https://www.youtube.com/@TheHamiltonCollection")</f>
        <v>https://www.youtube.com/@TheHamiltonCollection</v>
      </c>
      <c r="B2260" t="inlineStr">
        <is>
          <t>199 Videos / Driving Cars</t>
        </is>
      </c>
      <c r="C2260" t="inlineStr">
        <is>
          <t>driving car</t>
        </is>
      </c>
      <c r="D2260" t="inlineStr">
        <is>
          <t>English</t>
        </is>
      </c>
      <c r="E2260"/>
      <c r="F2260"/>
      <c r="G2260"/>
      <c r="H2260"/>
    </row>
    <row r="2261" ht="25.5" customHeight="1">
      <c r="A2261" s="2" t="str">
        <f>=HYPERLINK("https://www.youtube.com/@TheStradman", "https://www.youtube.com/@TheStradman")</f>
        <v>https://www.youtube.com/@TheStradman</v>
      </c>
      <c r="B2261" t="inlineStr">
        <is>
          <t>1100 Videos / Driving Cars</t>
        </is>
      </c>
      <c r="C2261" t="inlineStr">
        <is>
          <t>driving car</t>
        </is>
      </c>
      <c r="D2261" t="inlineStr">
        <is>
          <t>English</t>
        </is>
      </c>
      <c r="E2261"/>
      <c r="F2261"/>
      <c r="G2261"/>
      <c r="H2261"/>
    </row>
    <row r="2262" ht="25.5" customHeight="1">
      <c r="A2262" s="2" t="str">
        <f>=HYPERLINK("https://www.youtube.com/@MannyKhoshbinyt", "https://www.youtube.com/@MannyKhoshbinyt")</f>
        <v>https://www.youtube.com/@MannyKhoshbinyt</v>
      </c>
      <c r="B2262" t="inlineStr">
        <is>
          <t>387 Videos / Driving Cars</t>
        </is>
      </c>
      <c r="C2262" t="inlineStr">
        <is>
          <t>driving car</t>
        </is>
      </c>
      <c r="D2262" t="inlineStr">
        <is>
          <t>English</t>
        </is>
      </c>
      <c r="E2262"/>
      <c r="F2262"/>
      <c r="G2262"/>
      <c r="H2262"/>
    </row>
    <row r="2263" ht="25.5" customHeight="1">
      <c r="A2263" s="2" t="str">
        <f>=HYPERLINK("https://www.youtube.com/@salzburgerland/featured", "https://www.youtube.com/@salzburgerland/featured")</f>
        <v>https://www.youtube.com/@salzburgerland/featured</v>
      </c>
      <c r="B2263" t="inlineStr">
        <is>
          <t>540 Videos / Winter Sports</t>
        </is>
      </c>
      <c r="C2263" t="inlineStr">
        <is>
          <t>sledding</t>
        </is>
      </c>
      <c r="D2263" t="inlineStr">
        <is>
          <t>German</t>
        </is>
      </c>
      <c r="E2263"/>
      <c r="F2263"/>
      <c r="G2263"/>
      <c r="H2263"/>
    </row>
    <row r="2264" ht="25.5" customHeight="1">
      <c r="A2264" s="2" t="str">
        <f>=HYPERLINK("https://www.youtube.com/@valthorens/featured", "https://www.youtube.com/@valthorens/featured")</f>
        <v>https://www.youtube.com/@valthorens/featured</v>
      </c>
      <c r="B2264" t="inlineStr">
        <is>
          <t>523 Videos / Ski Resort, Sledding</t>
        </is>
      </c>
      <c r="C2264" t="inlineStr">
        <is>
          <t>sledding</t>
        </is>
      </c>
      <c r="D2264" t="inlineStr">
        <is>
          <t>French</t>
        </is>
      </c>
      <c r="E2264"/>
      <c r="F2264"/>
      <c r="G2264"/>
      <c r="H2264"/>
    </row>
    <row r="2265" ht="25.5" customHeight="1">
      <c r="A2265" s="2" t="str">
        <f>=HYPERLINK("https://www.youtube.com/@dudeperfect", "https://www.youtube.com/@dudeperfect")</f>
        <v>https://www.youtube.com/@dudeperfect</v>
      </c>
      <c r="B2265" t="inlineStr">
        <is>
          <t>424 Videos / Trickshots</t>
        </is>
      </c>
      <c r="C2265" t="inlineStr">
        <is>
          <t>trickshot, blowing bubble gum</t>
        </is>
      </c>
      <c r="D2265" t="inlineStr">
        <is>
          <t>English</t>
        </is>
      </c>
      <c r="E2265"/>
      <c r="F2265"/>
      <c r="G2265"/>
      <c r="H2265"/>
    </row>
    <row r="2266" ht="25.5" customHeight="1">
      <c r="A2266" s="2" t="str">
        <f>=HYPERLINK("https://www.youtube.com/@ThatsAmazing", "https://www.youtube.com/@ThatsAmazing")</f>
        <v>https://www.youtube.com/@ThatsAmazing</v>
      </c>
      <c r="B2266" t="inlineStr">
        <is>
          <t>129 Videos / Trickshots</t>
        </is>
      </c>
      <c r="C2266" t="inlineStr">
        <is>
          <t>trickshot</t>
        </is>
      </c>
      <c r="D2266" t="inlineStr">
        <is>
          <t>English</t>
        </is>
      </c>
      <c r="E2266"/>
      <c r="F2266"/>
      <c r="G2266"/>
      <c r="H2266"/>
    </row>
    <row r="2267" ht="25.5" customHeight="1">
      <c r="A2267" s="2" t="str">
        <f>=HYPERLINK("https://www.youtube.com/@IBSFsliding/featured", "https://www.youtube.com/@IBSFsliding/featured")</f>
        <v>https://www.youtube.com/@IBSFsliding/featured</v>
      </c>
      <c r="B2267" t="inlineStr">
        <is>
          <t>2800 Videos / Bobsleigh , Skeleton</t>
        </is>
      </c>
      <c r="C2267" t="inlineStr">
        <is>
          <t>bobsleigh, skeleton</t>
        </is>
      </c>
      <c r="D2267" t="inlineStr">
        <is>
          <t>English</t>
        </is>
      </c>
      <c r="E2267"/>
      <c r="F2267"/>
      <c r="G2267"/>
      <c r="H2267"/>
    </row>
    <row r="2268" ht="25.5" customHeight="1">
      <c r="A2268" s="2" t="str">
        <f>=HYPERLINK("https://www.youtube.com/@TheLoamRanger/videos", "https://www.youtube.com/@TheLoamRanger/videos")</f>
        <v>https://www.youtube.com/@TheLoamRanger/videos</v>
      </c>
      <c r="B2268" t="inlineStr">
        <is>
          <t>292 Videos / Snow Biking, Ski Bobbing, Biking</t>
        </is>
      </c>
      <c r="C2268" t="inlineStr">
        <is>
          <t>skibobbing</t>
        </is>
      </c>
      <c r="D2268" t="inlineStr">
        <is>
          <t>English</t>
        </is>
      </c>
      <c r="E2268"/>
      <c r="F2268"/>
      <c r="G2268"/>
      <c r="H2268"/>
    </row>
    <row r="2269" ht="25.5" customHeight="1">
      <c r="A2269" s="2" t="str">
        <f>=HYPERLINK("https://www.youtube.com/@SNOGO", "https://www.youtube.com/@SNOGO")</f>
        <v>https://www.youtube.com/@SNOGO</v>
      </c>
      <c r="B2269" t="inlineStr">
        <is>
          <t>52 Videos / Ski Bobbing, Ski Biking</t>
        </is>
      </c>
      <c r="C2269" t="inlineStr">
        <is>
          <t>skibobbing</t>
        </is>
      </c>
      <c r="D2269" t="inlineStr">
        <is>
          <t>English</t>
        </is>
      </c>
      <c r="E2269"/>
      <c r="F2269"/>
      <c r="G2269"/>
      <c r="H2269"/>
    </row>
    <row r="2270" ht="25.5" customHeight="1">
      <c r="A2270" s="2" t="str">
        <f>=HYPERLINK("https://www.youtube.com/@stvredmond", "https://www.youtube.com/@stvredmond")</f>
        <v>https://www.youtube.com/@stvredmond</v>
      </c>
      <c r="B2270" t="inlineStr">
        <is>
          <t>45 Videos / Kite Buggy</t>
        </is>
      </c>
      <c r="C2270" t="inlineStr">
        <is>
          <t>kite buggy</t>
        </is>
      </c>
      <c r="D2270" t="inlineStr">
        <is>
          <t>English</t>
        </is>
      </c>
      <c r="E2270"/>
      <c r="F2270"/>
      <c r="G2270"/>
      <c r="H2270"/>
    </row>
    <row r="2271" ht="25.5" customHeight="1">
      <c r="A2271" s="2" t="str">
        <f>=HYPERLINK("https://www.youtube.com/@RedSkyHorizon", "https://www.youtube.com/@RedSkyHorizon")</f>
        <v>https://www.youtube.com/@RedSkyHorizon</v>
      </c>
      <c r="B2271" t="inlineStr">
        <is>
          <t>43 Videos / Kite Buggy</t>
        </is>
      </c>
      <c r="C2271" t="inlineStr">
        <is>
          <t>kite buggy</t>
        </is>
      </c>
      <c r="D2271" t="inlineStr">
        <is>
          <t>English</t>
        </is>
      </c>
      <c r="E2271"/>
      <c r="F2271"/>
      <c r="G2271"/>
      <c r="H2271"/>
    </row>
    <row r="2272" ht="25.5" customHeight="1">
      <c r="A2272" s="2" t="str">
        <f>=HYPERLINK("https://www.youtube.com/@windboulevard1464", "https://www.youtube.com/@windboulevard1464")</f>
        <v>https://www.youtube.com/@windboulevard1464</v>
      </c>
      <c r="B2272" t="inlineStr">
        <is>
          <t>29 Videos / Kite Buggy</t>
        </is>
      </c>
      <c r="C2272" t="inlineStr">
        <is>
          <t>kite buggy</t>
        </is>
      </c>
      <c r="D2272" t="inlineStr">
        <is>
          <t>French</t>
        </is>
      </c>
      <c r="E2272"/>
      <c r="F2272"/>
      <c r="G2272"/>
      <c r="H2272"/>
    </row>
    <row r="2273" ht="25.5" customHeight="1">
      <c r="A2273" s="2" t="str">
        <f>=HYPERLINK("https://www.youtube.com/@loloBSD", "https://www.youtube.com/@loloBSD")</f>
        <v>https://www.youtube.com/@loloBSD</v>
      </c>
      <c r="B2273" t="inlineStr">
        <is>
          <t>259 Videos / (Snow) Board Kiting</t>
        </is>
      </c>
      <c r="C2273" t="inlineStr">
        <is>
          <t>kite landboarding</t>
        </is>
      </c>
      <c r="D2273" t="inlineStr">
        <is>
          <t>English</t>
        </is>
      </c>
      <c r="E2273"/>
      <c r="F2273"/>
      <c r="G2273"/>
      <c r="H2273"/>
    </row>
    <row r="2274" ht="25.5" customHeight="1">
      <c r="A2274" s="2" t="str">
        <f>=HYPERLINK("https://www.youtube.com/@lewiswilby", "https://www.youtube.com/@lewiswilby")</f>
        <v>https://www.youtube.com/@lewiswilby</v>
      </c>
      <c r="B2274" t="inlineStr">
        <is>
          <t>67 Videos / Kite Landboarding</t>
        </is>
      </c>
      <c r="C2274" t="inlineStr">
        <is>
          <t>kite landboarding</t>
        </is>
      </c>
      <c r="D2274" t="inlineStr">
        <is>
          <t>English</t>
        </is>
      </c>
      <c r="E2274"/>
      <c r="F2274"/>
      <c r="G2274"/>
      <c r="H2274"/>
    </row>
    <row r="2275" ht="25.5" customHeight="1">
      <c r="A2275" s="2" t="str">
        <f>=HYPERLINK("https://www.youtube.com/@gokitinggr", "https://www.youtube.com/@gokitinggr")</f>
        <v>https://www.youtube.com/@gokitinggr</v>
      </c>
      <c r="B2275" t="inlineStr">
        <is>
          <t>341 Videos / Sport Kiting</t>
        </is>
      </c>
      <c r="C2275" t="inlineStr">
        <is>
          <t>sport lote</t>
        </is>
      </c>
      <c r="D2275" t="inlineStr">
        <is>
          <t>English</t>
        </is>
      </c>
      <c r="E2275"/>
      <c r="F2275"/>
      <c r="G2275"/>
      <c r="H2275"/>
    </row>
    <row r="2276" ht="25.5" customHeight="1">
      <c r="A2276" s="2" t="str">
        <f>=HYPERLINK("https://www.youtube.com/@UniversKite/featured", "https://www.youtube.com/@UniversKite/featured")</f>
        <v>https://www.youtube.com/@UniversKite/featured</v>
      </c>
      <c r="B2276" t="inlineStr">
        <is>
          <t>32 Videos / Kite Surfing</t>
        </is>
      </c>
      <c r="C2276" t="inlineStr">
        <is>
          <t>kite surfing</t>
        </is>
      </c>
      <c r="D2276" t="inlineStr">
        <is>
          <t>English</t>
        </is>
      </c>
      <c r="E2276"/>
      <c r="F2276"/>
      <c r="G2276"/>
      <c r="H2276"/>
    </row>
    <row r="2277" ht="25.5" customHeight="1">
      <c r="A2277" s="2" t="str">
        <f>=HYPERLINK("https://www.youtube.com/@BentzProductions", "https://www.youtube.com/@BentzProductions")</f>
        <v>https://www.youtube.com/@BentzProductions</v>
      </c>
      <c r="B2277" t="inlineStr">
        <is>
          <t>47 Videos / Kiting everywhere</t>
        </is>
      </c>
      <c r="C2277" t="inlineStr">
        <is>
          <t>kite surfing</t>
        </is>
      </c>
      <c r="D2277" t="inlineStr">
        <is>
          <t>English</t>
        </is>
      </c>
      <c r="E2277"/>
      <c r="F2277"/>
      <c r="G2277"/>
      <c r="H2277"/>
    </row>
    <row r="2278" ht="25.5" customHeight="1">
      <c r="A2278" s="2" t="str">
        <f>=HYPERLINK("https://www.youtube.com/@KiteboardingStPetersburg", "https://www.youtube.com/@KiteboardingStPetersburg")</f>
        <v>https://www.youtube.com/@KiteboardingStPetersburg</v>
      </c>
      <c r="B2278" t="inlineStr">
        <is>
          <t>305 Videos / Kite Surfing</t>
        </is>
      </c>
      <c r="C2278" t="inlineStr">
        <is>
          <t>kite surfing</t>
        </is>
      </c>
      <c r="D2278" t="inlineStr">
        <is>
          <t>English</t>
        </is>
      </c>
      <c r="E2278"/>
      <c r="F2278"/>
      <c r="G2278"/>
      <c r="H2278"/>
    </row>
    <row r="2279" ht="25.5" customHeight="1">
      <c r="A2279" s="2" t="str">
        <f>=HYPERLINK("https://www.youtube.com/@benbeholz/featured", "https://www.youtube.com/@benbeholz/featured")</f>
        <v>https://www.youtube.com/@benbeholz/featured</v>
      </c>
      <c r="B2279" t="inlineStr">
        <is>
          <t>51 Videos / Epic Kite Surfer Footage</t>
        </is>
      </c>
      <c r="C2279" t="inlineStr">
        <is>
          <t>kite surfing</t>
        </is>
      </c>
      <c r="D2279" t="inlineStr">
        <is>
          <t>English</t>
        </is>
      </c>
      <c r="E2279"/>
      <c r="F2279"/>
      <c r="G2279"/>
      <c r="H2279"/>
    </row>
    <row r="2280" ht="25.5" customHeight="1">
      <c r="A2280" s="2" t="str">
        <f>=HYPERLINK("https://www.youtube.com/@officialpdc", "https://www.youtube.com/@officialpdc")</f>
        <v>https://www.youtube.com/@officialpdc</v>
      </c>
      <c r="B2280" t="inlineStr">
        <is>
          <t>3800 Videos / Darts</t>
        </is>
      </c>
      <c r="C2280" t="inlineStr">
        <is>
          <t>darts</t>
        </is>
      </c>
      <c r="D2280" t="inlineStr">
        <is>
          <t>English</t>
        </is>
      </c>
      <c r="E2280"/>
      <c r="F2280"/>
      <c r="G2280"/>
      <c r="H2280"/>
    </row>
    <row r="2281" ht="25.5" customHeight="1">
      <c r="A2281" s="2" t="str">
        <f>=HYPERLINK("https://www.youtube.com/@DAZNDarts", "https://www.youtube.com/@DAZNDarts")</f>
        <v>https://www.youtube.com/@DAZNDarts</v>
      </c>
      <c r="B2281" t="inlineStr">
        <is>
          <t>945 Videos / Darts</t>
        </is>
      </c>
      <c r="C2281" t="inlineStr">
        <is>
          <t>darts</t>
        </is>
      </c>
      <c r="D2281" t="inlineStr">
        <is>
          <t>English</t>
        </is>
      </c>
      <c r="E2281"/>
      <c r="F2281"/>
      <c r="G2281"/>
      <c r="H2281"/>
    </row>
    <row r="2282" ht="25.5" customHeight="1">
      <c r="A2282" s="2" t="str">
        <f>=HYPERLINK("https://www.youtube.com/@christianfischer7132", "https://www.youtube.com/@christianfischer7132")</f>
        <v>https://www.youtube.com/@christianfischer7132</v>
      </c>
      <c r="B2282" t="inlineStr">
        <is>
          <t>158 Videos / Sledding</t>
        </is>
      </c>
      <c r="C2282" t="inlineStr">
        <is>
          <t>sledding</t>
        </is>
      </c>
      <c r="D2282" t="inlineStr">
        <is>
          <t>German</t>
        </is>
      </c>
      <c r="E2282"/>
      <c r="F2282"/>
      <c r="G2282"/>
      <c r="H2282"/>
    </row>
    <row r="2283" ht="25.5" customHeight="1">
      <c r="A2283" s="2" t="str">
        <f>=HYPERLINK("https://www.youtube.com/@TheGeocachingVlogger/featured", "https://www.youtube.com/@TheGeocachingVlogger/featured")</f>
        <v>https://www.youtube.com/@TheGeocachingVlogger/featured</v>
      </c>
      <c r="B2283" t="inlineStr">
        <is>
          <t>1900 Videos / Geocaching</t>
        </is>
      </c>
      <c r="C2283" t="inlineStr">
        <is>
          <t>geocaching</t>
        </is>
      </c>
      <c r="D2283" t="inlineStr">
        <is>
          <t>English</t>
        </is>
      </c>
      <c r="E2283"/>
      <c r="F2283"/>
      <c r="G2283"/>
      <c r="H2283"/>
    </row>
    <row r="2284" ht="25.5" customHeight="1">
      <c r="A2284" s="2" t="str">
        <f>=HYPERLINK("https://www.youtube.com/@DutchMotorsport/videos", "https://www.youtube.com/@DutchMotorsport/videos")</f>
        <v>https://www.youtube.com/@DutchMotorsport/videos</v>
      </c>
      <c r="B2284" t="inlineStr">
        <is>
          <t>892 videos</t>
        </is>
      </c>
      <c r="C2284" t="inlineStr">
        <is>
          <t>cars</t>
        </is>
      </c>
      <c r="D2284" t="inlineStr">
        <is>
          <t>English</t>
        </is>
      </c>
      <c r="E2284"/>
      <c r="F2284"/>
      <c r="G2284"/>
      <c r="H2284"/>
    </row>
    <row r="2285" ht="25.5" customHeight="1">
      <c r="A2285" s="2" t="str">
        <f>=HYPERLINK("https://www.youtube.com/@HowtoandReviewsOfficial", "https://www.youtube.com/@HowtoandReviewsOfficial")</f>
        <v>https://www.youtube.com/@HowtoandReviewsOfficial</v>
      </c>
      <c r="B2285" t="inlineStr">
        <is>
          <t>213 videos</t>
        </is>
      </c>
      <c r="C2285" t="inlineStr">
        <is>
          <t>pumping gas</t>
        </is>
      </c>
      <c r="D2285" t="inlineStr">
        <is>
          <t>English</t>
        </is>
      </c>
      <c r="E2285"/>
      <c r="F2285"/>
      <c r="G2285"/>
      <c r="H2285"/>
    </row>
    <row r="2286" ht="25.5" customHeight="1">
      <c r="A2286" s="2" t="str">
        <f>=HYPERLINK("https://www.youtube.com/@speedacademy/videos", "https://www.youtube.com/@speedacademy/videos")</f>
        <v>https://www.youtube.com/@speedacademy/videos</v>
      </c>
      <c r="B2286" t="inlineStr">
        <is>
          <t>1K videos</t>
        </is>
      </c>
      <c r="C2286" t="inlineStr">
        <is>
          <t>cars</t>
        </is>
      </c>
      <c r="D2286" t="inlineStr">
        <is>
          <t>English</t>
        </is>
      </c>
      <c r="E2286"/>
      <c r="F2286"/>
      <c r="G2286"/>
      <c r="H2286"/>
    </row>
    <row r="2287" ht="25.5" customHeight="1">
      <c r="A2287" s="2" t="str">
        <f>=HYPERLINK("https://www.youtube.com/@gentlemansgazette", "https://www.youtube.com/@gentlemansgazette")</f>
        <v>https://www.youtube.com/@gentlemansgazette</v>
      </c>
      <c r="B2287" t="inlineStr">
        <is>
          <t>976 videos</t>
        </is>
      </c>
      <c r="C2287" t="inlineStr">
        <is>
          <t>Dining etiquette</t>
        </is>
      </c>
      <c r="D2287" t="inlineStr">
        <is>
          <t>English</t>
        </is>
      </c>
      <c r="E2287"/>
      <c r="F2287"/>
      <c r="G2287"/>
      <c r="H2287"/>
    </row>
    <row r="2288" ht="25.5" customHeight="1">
      <c r="A2288" s="2" t="str">
        <f>=HYPERLINK("https://www.youtube.com/@JamilaMusayeva", "https://www.youtube.com/@JamilaMusayeva")</f>
        <v>https://www.youtube.com/@JamilaMusayeva</v>
      </c>
      <c r="B2288" t="inlineStr">
        <is>
          <t>221 videos</t>
        </is>
      </c>
      <c r="C2288" t="inlineStr">
        <is>
          <t>Dining etiquette / Dining out</t>
        </is>
      </c>
      <c r="D2288"/>
      <c r="E2288"/>
      <c r="F2288"/>
      <c r="G2288"/>
      <c r="H2288"/>
    </row>
    <row r="2289" ht="25.5" customHeight="1">
      <c r="A2289" s="2" t="str">
        <f>=HYPERLINK("https://www.youtube.com/@WilliamHansonEtiquette", "https://www.youtube.com/@WilliamHansonEtiquette")</f>
        <v>https://www.youtube.com/@WilliamHansonEtiquette</v>
      </c>
      <c r="B2289" t="inlineStr">
        <is>
          <t>120 videos</t>
        </is>
      </c>
      <c r="C2289" t="inlineStr">
        <is>
          <t>Dining etiquette / Dining out</t>
        </is>
      </c>
      <c r="D2289"/>
      <c r="E2289"/>
      <c r="F2289"/>
      <c r="G2289"/>
      <c r="H2289"/>
    </row>
    <row r="2290" ht="25.5" customHeight="1">
      <c r="A2290" s="2" t="str">
        <f>=HYPERLINK("https://www.youtube.com/@SauceStache", "https://www.youtube.com/@SauceStache")</f>
        <v>https://www.youtube.com/@SauceStache</v>
      </c>
      <c r="B2290" t="inlineStr">
        <is>
          <t>424 videos</t>
        </is>
      </c>
      <c r="C2290" t="inlineStr">
        <is>
          <t>Dinner</t>
        </is>
      </c>
      <c r="D2290"/>
      <c r="E2290"/>
      <c r="F2290"/>
      <c r="G2290"/>
      <c r="H2290"/>
    </row>
    <row r="2291" ht="25.5" customHeight="1">
      <c r="A2291" s="2" t="str">
        <f>=HYPERLINK("https://www.youtube.com/@cookingwithdog", "https://www.youtube.com/@cookingwithdog")</f>
        <v>https://www.youtube.com/@cookingwithdog</v>
      </c>
      <c r="B2291" t="inlineStr">
        <is>
          <t>392 videos</t>
        </is>
      </c>
      <c r="C2291" t="inlineStr">
        <is>
          <t>Dinner</t>
        </is>
      </c>
      <c r="D2291"/>
      <c r="E2291"/>
      <c r="F2291"/>
      <c r="G2291"/>
      <c r="H2291"/>
    </row>
    <row r="2292" ht="25.5" customHeight="1">
      <c r="A2292" s="2" t="str">
        <f>=HYPERLINK("https://www.youtube.com/@MattJones", "https://www.youtube.com/@MattJones")</f>
        <v>https://www.youtube.com/@MattJones</v>
      </c>
      <c r="B2292" t="inlineStr">
        <is>
          <t>638 videos</t>
        </is>
      </c>
      <c r="C2292" t="inlineStr">
        <is>
          <t>Dirt jumping</t>
        </is>
      </c>
      <c r="D2292"/>
      <c r="E2292"/>
      <c r="F2292"/>
      <c r="G2292"/>
      <c r="H2292"/>
    </row>
    <row r="2293" ht="25.5" customHeight="1">
      <c r="A2293" s="2" t="str">
        <f>=HYPERLINK("https://www.youtube.com/@gmbn", "https://www.youtube.com/@gmbn")</f>
        <v>https://www.youtube.com/@gmbn</v>
      </c>
      <c r="B2293" t="inlineStr">
        <is>
          <t>5.1k videos</t>
        </is>
      </c>
      <c r="C2293" t="inlineStr">
        <is>
          <t>Dirt jumping</t>
        </is>
      </c>
      <c r="D2293"/>
      <c r="E2293"/>
      <c r="F2293"/>
      <c r="G2293"/>
      <c r="H2293"/>
    </row>
    <row r="2294" ht="25.5" customHeight="1">
      <c r="A2294" s="2" t="str">
        <f>=HYPERLINK("https://www.youtube.com/@TabiEats", "https://www.youtube.com/@TabiEats")</f>
        <v>https://www.youtube.com/@TabiEats</v>
      </c>
      <c r="B2294" t="inlineStr">
        <is>
          <t>1.6k videos</t>
        </is>
      </c>
      <c r="C2294" t="inlineStr">
        <is>
          <t>Dinner</t>
        </is>
      </c>
      <c r="D2294"/>
      <c r="E2294"/>
      <c r="F2294"/>
      <c r="G2294"/>
      <c r="H2294"/>
    </row>
    <row r="2295" ht="25.5" customHeight="1">
      <c r="A2295" s="2" t="str">
        <f>=HYPERLINK("https://www.youtube.com/@MINEEEATS", "https://www.youtube.com/@MINEEEATS")</f>
        <v>https://www.youtube.com/@MINEEEATS</v>
      </c>
      <c r="B2295" t="inlineStr">
        <is>
          <t>1.4k videos</t>
        </is>
      </c>
      <c r="C2295" t="inlineStr">
        <is>
          <t>Dinner</t>
        </is>
      </c>
      <c r="D2295"/>
      <c r="E2295"/>
      <c r="F2295"/>
      <c r="G2295"/>
      <c r="H2295"/>
    </row>
    <row r="2296" ht="25.5" customHeight="1">
      <c r="A2296" s="2" t="str">
        <f>=HYPERLINK("https://www.youtube.com/@RapierDuello", "https://www.youtube.com/@RapierDuello")</f>
        <v>https://www.youtube.com/@RapierDuello</v>
      </c>
      <c r="B2296" t="inlineStr">
        <is>
          <t>112 videos</t>
        </is>
      </c>
      <c r="C2296" t="inlineStr">
        <is>
          <t>Sword fighting</t>
        </is>
      </c>
      <c r="D2296"/>
      <c r="E2296"/>
      <c r="F2296"/>
      <c r="G2296"/>
      <c r="H2296"/>
    </row>
    <row r="2297" ht="25.5" customHeight="1">
      <c r="A2297" s="2" t="str">
        <f>=HYPERLINK("https://www.youtube.com/@AdoreaOlomouc", "https://www.youtube.com/@AdoreaOlomouc")</f>
        <v>https://www.youtube.com/@AdoreaOlomouc</v>
      </c>
      <c r="B2297" t="inlineStr">
        <is>
          <t>79 videos</t>
        </is>
      </c>
      <c r="C2297" t="inlineStr">
        <is>
          <t>Sword fighting</t>
        </is>
      </c>
      <c r="D2297"/>
      <c r="E2297"/>
      <c r="F2297"/>
      <c r="G2297"/>
      <c r="H2297"/>
    </row>
    <row r="2298" ht="25.5" customHeight="1">
      <c r="A2298" s="2" t="str">
        <f>=HYPERLINK("https://www.youtube.com/@DreamTripspk/videos", "https://www.youtube.com/@DreamTripspk/videos")</f>
        <v>https://www.youtube.com/@DreamTripspk/videos</v>
      </c>
      <c r="B2298" t="inlineStr">
        <is>
          <t>883 videos</t>
        </is>
      </c>
      <c r="C2298" t="inlineStr">
        <is>
          <t>outer space</t>
        </is>
      </c>
      <c r="D2298" t="inlineStr">
        <is>
          <t>English</t>
        </is>
      </c>
      <c r="E2298"/>
      <c r="F2298"/>
      <c r="G2298"/>
      <c r="H2298"/>
    </row>
    <row r="2299" ht="25.5" customHeight="1">
      <c r="A2299" s="2" t="str">
        <f>=HYPERLINK("https://www.youtube.com/@AHWLLC", "https://www.youtube.com/@AHWLLC")</f>
        <v>https://www.youtube.com/@AHWLLC</v>
      </c>
      <c r="B2299" t="inlineStr">
        <is>
          <t>247 videos</t>
        </is>
      </c>
      <c r="C2299" t="inlineStr">
        <is>
          <t>riding mower</t>
        </is>
      </c>
      <c r="D2299"/>
      <c r="E2299"/>
      <c r="F2299"/>
      <c r="G2299"/>
      <c r="H2299"/>
    </row>
    <row r="2300" ht="25.5" customHeight="1">
      <c r="A2300" s="2" t="str">
        <f>=HYPERLINK("https://www.youtube.com/@MachineryNation", "https://www.youtube.com/@MachineryNation")</f>
        <v>https://www.youtube.com/@MachineryNation</v>
      </c>
      <c r="B2300" t="inlineStr">
        <is>
          <t>432 videos</t>
        </is>
      </c>
      <c r="C2300" t="inlineStr">
        <is>
          <t>riding mower</t>
        </is>
      </c>
      <c r="D2300"/>
      <c r="E2300"/>
      <c r="F2300"/>
      <c r="G2300"/>
      <c r="H2300"/>
    </row>
    <row r="2301" ht="25.5" customHeight="1">
      <c r="A2301" s="2" t="str">
        <f>=HYPERLINK("https://www.youtube.com/@naturalbeautyscenes", "https://www.youtube.com/@naturalbeautyscenes")</f>
        <v>https://www.youtube.com/@naturalbeautyscenes</v>
      </c>
      <c r="B2301" t="inlineStr">
        <is>
          <t>3k videos</t>
        </is>
      </c>
      <c r="C2301" t="inlineStr">
        <is>
          <t>riding camel</t>
        </is>
      </c>
      <c r="D2301"/>
      <c r="E2301"/>
      <c r="F2301"/>
      <c r="G2301"/>
      <c r="H2301"/>
    </row>
    <row r="2302" ht="25.5" customHeight="1">
      <c r="A2302" s="2" t="str">
        <f>=HYPERLINK("https://www.youtube.com/@VideoFromSpace", "https://www.youtube.com/@VideoFromSpace")</f>
        <v>https://www.youtube.com/@VideoFromSpace</v>
      </c>
      <c r="B2302" t="inlineStr">
        <is>
          <t>8.6k videos</t>
        </is>
      </c>
      <c r="C2302" t="inlineStr">
        <is>
          <t>outer space</t>
        </is>
      </c>
      <c r="D2302" t="inlineStr">
        <is>
          <t>English</t>
        </is>
      </c>
      <c r="E2302"/>
      <c r="F2302"/>
      <c r="G2302"/>
      <c r="H2302"/>
    </row>
    <row r="2303" ht="25.5" customHeight="1">
      <c r="A2303" s="2" t="str">
        <f>=HYPERLINK("https://www.youtube.com/@SpaceVideosHD/videos", "https://www.youtube.com/@SpaceVideosHD/videos")</f>
        <v>https://www.youtube.com/@SpaceVideosHD/videos</v>
      </c>
      <c r="B2303" t="inlineStr">
        <is>
          <t>126 videos</t>
        </is>
      </c>
      <c r="C2303" t="inlineStr">
        <is>
          <t>outer space</t>
        </is>
      </c>
      <c r="D2303" t="inlineStr">
        <is>
          <t>English</t>
        </is>
      </c>
      <c r="E2303"/>
      <c r="F2303"/>
      <c r="G2303"/>
      <c r="H2303"/>
    </row>
    <row r="2304" ht="25.5" customHeight="1">
      <c r="A2304" s="2" t="str">
        <f>=HYPERLINK("https://www.youtube.com/@sea_space", "https://www.youtube.com/@sea_space")</f>
        <v>https://www.youtube.com/@sea_space</v>
      </c>
      <c r="B2304" t="inlineStr">
        <is>
          <t>114 videos</t>
        </is>
      </c>
      <c r="C2304" t="inlineStr">
        <is>
          <t>outer space</t>
        </is>
      </c>
      <c r="D2304"/>
      <c r="E2304"/>
      <c r="F2304"/>
      <c r="G2304"/>
      <c r="H2304"/>
    </row>
    <row r="2305" ht="25.5" customHeight="1">
      <c r="A2305" s="2" t="str">
        <f>=HYPERLINK("https://www.youtube.com/@ys_24_hb/videos", "https://www.youtube.com/@ys_24_hb/videos")</f>
        <v>https://www.youtube.com/@ys_24_hb/videos</v>
      </c>
      <c r="B2305" t="inlineStr">
        <is>
          <t>333 videos</t>
        </is>
      </c>
      <c r="C2305" t="inlineStr">
        <is>
          <t>team handball</t>
        </is>
      </c>
      <c r="D2305" t="inlineStr">
        <is>
          <t>English</t>
        </is>
      </c>
      <c r="E2305"/>
      <c r="F2305"/>
      <c r="G2305"/>
      <c r="H2305"/>
    </row>
    <row r="2306" ht="25.5" customHeight="1">
      <c r="A2306" s="2" t="str">
        <f>=HYPERLINK("https://www.youtube.com/@spacewavecr/videos", "https://www.youtube.com/@spacewavecr/videos")</f>
        <v>https://www.youtube.com/@spacewavecr/videos</v>
      </c>
      <c r="B2306" t="inlineStr">
        <is>
          <t>376 videos</t>
        </is>
      </c>
      <c r="C2306" t="inlineStr">
        <is>
          <t>sci-fi</t>
        </is>
      </c>
      <c r="D2306"/>
      <c r="E2306"/>
      <c r="F2306"/>
      <c r="G2306"/>
      <c r="H2306"/>
    </row>
    <row r="2307" ht="25.5" customHeight="1">
      <c r="A2307" s="2" t="str">
        <f>=HYPERLINK("https://www.youtube.com/@Futurescapes-SciFiAmbience", "https://www.youtube.com/@Futurescapes-SciFiAmbience")</f>
        <v>https://www.youtube.com/@Futurescapes-SciFiAmbience</v>
      </c>
      <c r="B2307" t="inlineStr">
        <is>
          <t>80 videos</t>
        </is>
      </c>
      <c r="C2307"/>
      <c r="D2307"/>
      <c r="E2307"/>
      <c r="F2307"/>
      <c r="G2307"/>
      <c r="H2307"/>
    </row>
    <row r="2308" ht="25.5" customHeight="1">
      <c r="A2308" s="2" t="str">
        <f>=HYPERLINK("https://www.youtube.com/@BGT", "https://www.youtube.com/@BGT")</f>
        <v>https://www.youtube.com/@BGT</v>
      </c>
      <c r="B2308" t="inlineStr">
        <is>
          <t>4.3k videos performance</t>
        </is>
      </c>
      <c r="C2308" t="inlineStr">
        <is>
          <t>acrobatics</t>
        </is>
      </c>
      <c r="D2308"/>
      <c r="E2308"/>
      <c r="F2308"/>
      <c r="G2308"/>
      <c r="H2308"/>
    </row>
    <row r="2309" ht="25.5" customHeight="1">
      <c r="A2309" s="2" t="str">
        <f>=HYPERLINK("https://www.youtube.com/@AGT", "https://www.youtube.com/@AGT")</f>
        <v>https://www.youtube.com/@AGT</v>
      </c>
      <c r="B2309" t="inlineStr">
        <is>
          <t>2.1k videos</t>
        </is>
      </c>
      <c r="C2309" t="inlineStr">
        <is>
          <t>acrobatics</t>
        </is>
      </c>
      <c r="D2309"/>
      <c r="E2309"/>
      <c r="F2309"/>
      <c r="G2309"/>
      <c r="H2309"/>
    </row>
    <row r="2310" ht="25.5" customHeight="1">
      <c r="A2310" s="2" t="str">
        <f>=HYPERLINK("https://www.youtube.com/@LittleBigShots", "https://www.youtube.com/@LittleBigShots")</f>
        <v>https://www.youtube.com/@LittleBigShots</v>
      </c>
      <c r="B2310" t="inlineStr">
        <is>
          <t>823 videos</t>
        </is>
      </c>
      <c r="C2310" t="inlineStr">
        <is>
          <t>acrobatics</t>
        </is>
      </c>
      <c r="D2310"/>
      <c r="E2310"/>
      <c r="F2310"/>
      <c r="G2310"/>
      <c r="H2310"/>
    </row>
    <row r="2311" ht="25.5" customHeight="1">
      <c r="A2311" s="2" t="str">
        <f>=HYPERLINK("https://www.youtube.com/@SzalagavatovideozasHu", "https://www.youtube.com/@SzalagavatovideozasHu")</f>
        <v>https://www.youtube.com/@SzalagavatovideozasHu</v>
      </c>
      <c r="B2311" t="inlineStr">
        <is>
          <t>220 videos</t>
        </is>
      </c>
      <c r="C2311" t="inlineStr">
        <is>
          <t>acrobatics</t>
        </is>
      </c>
      <c r="D2311"/>
      <c r="E2311"/>
      <c r="F2311"/>
      <c r="G2311"/>
      <c r="H2311"/>
    </row>
    <row r="2312" ht="25.5" customHeight="1">
      <c r="A2312" s="2" t="str">
        <f>=HYPERLINK("https://www.youtube.com/@PathwaysBaby", "https://www.youtube.com/@PathwaysBaby")</f>
        <v>https://www.youtube.com/@PathwaysBaby</v>
      </c>
      <c r="B2312" t="inlineStr">
        <is>
          <t>462 videos</t>
        </is>
      </c>
      <c r="C2312" t="inlineStr">
        <is>
          <t>crawling baby</t>
        </is>
      </c>
      <c r="D2312"/>
      <c r="E2312"/>
      <c r="F2312"/>
      <c r="G2312"/>
      <c r="H2312"/>
    </row>
    <row r="2313" ht="25.5" customHeight="1">
      <c r="A2313" s="2" t="str">
        <f>=HYPERLINK("https://www.youtube.com/@FIBA3x3", "https://www.youtube.com/@FIBA3x3")</f>
        <v>https://www.youtube.com/@FIBA3x3</v>
      </c>
      <c r="B2313" t="inlineStr">
        <is>
          <t>9.7K videos</t>
        </is>
      </c>
      <c r="C2313" t="inlineStr">
        <is>
          <t>3x3 (basketball)</t>
        </is>
      </c>
      <c r="D2313"/>
      <c r="E2313"/>
      <c r="F2313"/>
      <c r="G2313"/>
      <c r="H2313"/>
    </row>
    <row r="2314" ht="25.5" customHeight="1">
      <c r="A2314" s="2" t="str">
        <f>=HYPERLINK("https://www.youtube.com/@GymnasticsAddicted", "https://www.youtube.com/@GymnasticsAddicted")</f>
        <v>https://www.youtube.com/@GymnasticsAddicted</v>
      </c>
      <c r="B2314" t="inlineStr">
        <is>
          <t>32 videos</t>
        </is>
      </c>
      <c r="C2314" t="inlineStr">
        <is>
          <t>balance beam</t>
        </is>
      </c>
      <c r="D2314" t="inlineStr">
        <is>
          <t>English</t>
        </is>
      </c>
      <c r="E2314"/>
      <c r="F2314"/>
      <c r="G2314"/>
      <c r="H2314"/>
    </row>
    <row r="2315" ht="25.5" customHeight="1">
      <c r="A2315" s="2" t="str">
        <f>=HYPERLINK("https://www.youtube.com/@VladiProductions/videos", "https://www.youtube.com/@VladiProductions/videos")</f>
        <v>https://www.youtube.com/@VladiProductions/videos</v>
      </c>
      <c r="B2315" t="inlineStr">
        <is>
          <t>28 videos shot on sony a7iV</t>
        </is>
      </c>
      <c r="C2315" t="inlineStr">
        <is>
          <t>sony a7iv, sony 35mm</t>
        </is>
      </c>
      <c r="D2315"/>
      <c r="E2315"/>
      <c r="F2315"/>
      <c r="G2315"/>
      <c r="H2315"/>
    </row>
    <row r="2316" ht="25.5" customHeight="1">
      <c r="A2316" s="2" t="str">
        <f>=HYPERLINK("https://www.youtube.com/@benediktmeyer/videos", "https://www.youtube.com/@benediktmeyer/videos")</f>
        <v>https://www.youtube.com/@benediktmeyer/videos</v>
      </c>
      <c r="B2316" t="inlineStr">
        <is>
          <t>37 videos shot on sony a7iv / sony 35mm</t>
        </is>
      </c>
      <c r="C2316" t="inlineStr">
        <is>
          <t>sony a7iv, sony 35mm</t>
        </is>
      </c>
      <c r="D2316"/>
      <c r="E2316"/>
      <c r="F2316"/>
      <c r="G2316"/>
      <c r="H2316"/>
    </row>
    <row r="2317" ht="25.5" customHeight="1">
      <c r="A2317" s="2" t="str">
        <f>=HYPERLINK("https://www.youtube.com/@montape6355/videos", "https://www.youtube.com/@montape6355/videos")</f>
        <v>https://www.youtube.com/@montape6355/videos</v>
      </c>
      <c r="B2317" t="inlineStr">
        <is>
          <t>13 videos shot on sony a7iv / sony 35mm</t>
        </is>
      </c>
      <c r="C2317" t="inlineStr">
        <is>
          <t>sony a7iv, sony 35mm</t>
        </is>
      </c>
      <c r="D2317"/>
      <c r="E2317"/>
      <c r="F2317"/>
      <c r="G2317"/>
      <c r="H2317"/>
    </row>
    <row r="2318" ht="25.5" customHeight="1">
      <c r="A2318" s="2" t="str">
        <f>=HYPERLINK("https://www.youtube.com/@avicreates/videos", "https://www.youtube.com/@avicreates/videos")</f>
        <v>https://www.youtube.com/@avicreates/videos</v>
      </c>
      <c r="B2318" t="inlineStr">
        <is>
          <t>81 videos shot on sony a7iv / sony FX3 / sony 35mm</t>
        </is>
      </c>
      <c r="C2318" t="inlineStr">
        <is>
          <t>sony a7iv, sony 35mm, sony FX3</t>
        </is>
      </c>
      <c r="D2318"/>
      <c r="E2318"/>
      <c r="F2318"/>
      <c r="G2318"/>
      <c r="H2318"/>
    </row>
    <row r="2319" ht="25.5" customHeight="1">
      <c r="A2319" s="2" t="str">
        <f>=HYPERLINK("https://www.youtube.com/@cyrill.schwitter/videos", "https://www.youtube.com/@cyrill.schwitter/videos")</f>
        <v>https://www.youtube.com/@cyrill.schwitter/videos</v>
      </c>
      <c r="B2319" t="inlineStr">
        <is>
          <t>82 videos shot on sony a7iv / sony FX3 / sony 35mm</t>
        </is>
      </c>
      <c r="C2319" t="inlineStr">
        <is>
          <t>sony a7iv, sony 35mm, sony FX3</t>
        </is>
      </c>
      <c r="D2319"/>
      <c r="E2319"/>
      <c r="F2319"/>
      <c r="G2319"/>
      <c r="H2319"/>
    </row>
    <row r="2320" ht="25.5" customHeight="1">
      <c r="A2320" s="2" t="str">
        <f>=HYPERLINK("https://www.youtube.com/@RomaFedorov/videos", "https://www.youtube.com/@RomaFedorov/videos")</f>
        <v>https://www.youtube.com/@RomaFedorov/videos</v>
      </c>
      <c r="B2320" t="inlineStr">
        <is>
          <t>346 videos shot on sony a7iv / sony FX3 / sony 35mm</t>
        </is>
      </c>
      <c r="C2320" t="inlineStr">
        <is>
          <t>sony a7iv, sony 35mm, sony FX3</t>
        </is>
      </c>
      <c r="D2320"/>
      <c r="E2320"/>
      <c r="F2320"/>
      <c r="G2320"/>
      <c r="H2320"/>
    </row>
    <row r="2321" ht="25.5" customHeight="1">
      <c r="A2321" s="2" t="str">
        <f>=HYPERLINK("https://www.youtube.com/@BrandonLiUnscripted/videos", "https://www.youtube.com/@BrandonLiUnscripted/videos")</f>
        <v>https://www.youtube.com/@BrandonLiUnscripted/videos</v>
      </c>
      <c r="B2321" t="inlineStr">
        <is>
          <t>212 videos shot on sony a7iv / sony FX3 / sony 35mm</t>
        </is>
      </c>
      <c r="C2321" t="inlineStr">
        <is>
          <t>sony a7iv, sony 35mm, sony FX3</t>
        </is>
      </c>
      <c r="D2321"/>
      <c r="E2321"/>
      <c r="F2321"/>
      <c r="G2321"/>
      <c r="H2321"/>
    </row>
    <row r="2322" ht="25.5" customHeight="1">
      <c r="A2322" s="2" t="str">
        <f>=HYPERLINK("https://www.youtube.com/@redfoxcreatives/videos", "https://www.youtube.com/@redfoxcreatives/videos")</f>
        <v>https://www.youtube.com/@redfoxcreatives/videos</v>
      </c>
      <c r="B2322" t="inlineStr">
        <is>
          <t>70 videos shot on sony a7iv / sony FX3 / sony 35mm</t>
        </is>
      </c>
      <c r="C2322" t="inlineStr">
        <is>
          <t>sony a7iv, sony 35mm, sony FX3</t>
        </is>
      </c>
      <c r="D2322"/>
      <c r="E2322"/>
      <c r="F2322"/>
      <c r="G2322"/>
      <c r="H2322"/>
    </row>
    <row r="2323" ht="25.5" customHeight="1">
      <c r="A2323" s="2" t="str">
        <f>=HYPERLINK("https://www.youtube.com/@forrainfilms/videos", "https://www.youtube.com/@forrainfilms/videos")</f>
        <v>https://www.youtube.com/@forrainfilms/videos</v>
      </c>
      <c r="B2323" t="inlineStr">
        <is>
          <t>15 videos shot on sony a7iv / sony FX3 / sony 35mm</t>
        </is>
      </c>
      <c r="C2323" t="inlineStr">
        <is>
          <t>sony a7iv, sony 35mm, sony FX3</t>
        </is>
      </c>
      <c r="D2323"/>
      <c r="E2323"/>
      <c r="F2323"/>
      <c r="G2323"/>
      <c r="H2323"/>
    </row>
    <row r="2324" ht="25.5" customHeight="1">
      <c r="A2324" s="2" t="str">
        <f>=HYPERLINK("https://www.youtube.com/@sundsmedia/videos", "https://www.youtube.com/@sundsmedia/videos")</f>
        <v>https://www.youtube.com/@sundsmedia/videos</v>
      </c>
      <c r="B2324" t="inlineStr">
        <is>
          <t>45 videos shot on sony a7iv / sony FX3 / sony 35mm</t>
        </is>
      </c>
      <c r="C2324" t="inlineStr">
        <is>
          <t>sony a7iv, sony 35mm, sony FX3</t>
        </is>
      </c>
      <c r="D2324"/>
      <c r="E2324"/>
      <c r="F2324"/>
      <c r="G2324"/>
      <c r="H2324"/>
    </row>
    <row r="2325" ht="25.5" customHeight="1">
      <c r="A2325" s="2" t="str">
        <f>=HYPERLINK("https://www.youtube.com/@sonyindia/videos", "https://www.youtube.com/@sonyindia/videos")</f>
        <v>https://www.youtube.com/@sonyindia/videos</v>
      </c>
      <c r="B2325" t="inlineStr">
        <is>
          <t>1.2K videos shot on sony a7iv / sony FX3 / sony 35mm</t>
        </is>
      </c>
      <c r="C2325" t="inlineStr">
        <is>
          <t>sony a7iv, sony 35mm, sony FX3</t>
        </is>
      </c>
      <c r="D2325"/>
      <c r="E2325"/>
      <c r="F2325"/>
      <c r="G2325"/>
      <c r="H2325"/>
    </row>
    <row r="2326" ht="25.5" customHeight="1">
      <c r="A2326" s="2" t="str">
        <f>=HYPERLINK("https://www.youtube.com/@MABO/videos", "https://www.youtube.com/@MABO/videos")</f>
        <v>https://www.youtube.com/@MABO/videos</v>
      </c>
      <c r="B2326" t="inlineStr">
        <is>
          <t>188 videos shot on sony a7iv / sony FX3 / sony 35mm</t>
        </is>
      </c>
      <c r="C2326" t="inlineStr">
        <is>
          <t>sony a7iv, sony 35mm, sony FX3</t>
        </is>
      </c>
      <c r="D2326"/>
      <c r="E2326"/>
      <c r="F2326"/>
      <c r="G2326"/>
      <c r="H2326"/>
    </row>
    <row r="2327" ht="25.5" customHeight="1">
      <c r="A2327" s="2" t="str">
        <f>=HYPERLINK("https://www.youtube.com/@ImagingbySony/videos", "https://www.youtube.com/@ImagingbySony/videos")</f>
        <v>https://www.youtube.com/@ImagingbySony/videos</v>
      </c>
      <c r="B2327" t="inlineStr">
        <is>
          <t>497 videos shot on sony a7iv / sony FX3 / sony 35mm</t>
        </is>
      </c>
      <c r="C2327" t="inlineStr">
        <is>
          <t>sony a7iv, sony 35mm, sony FX3</t>
        </is>
      </c>
      <c r="D2327"/>
      <c r="E2327"/>
      <c r="F2327"/>
      <c r="G2327"/>
      <c r="H2327"/>
    </row>
    <row r="2328" ht="25.5" customHeight="1">
      <c r="A2328" s="2" t="str">
        <f>=HYPERLINK("https://www.youtube.com/@BeamQueenBootcamp", "https://www.youtube.com/@BeamQueenBootcamp")</f>
        <v>https://www.youtube.com/@BeamQueenBootcamp</v>
      </c>
      <c r="B2328" t="inlineStr">
        <is>
          <t>224 videos</t>
        </is>
      </c>
      <c r="C2328" t="inlineStr">
        <is>
          <t>balance beam</t>
        </is>
      </c>
      <c r="D2328" t="inlineStr">
        <is>
          <t>English</t>
        </is>
      </c>
      <c r="E2328"/>
      <c r="F2328"/>
      <c r="G2328"/>
      <c r="H2328"/>
    </row>
    <row r="2329" ht="25.5" customHeight="1">
      <c r="A2329" s="2" t="str">
        <f>=HYPERLINK("https://www.youtube.com/@sixstringJIB", "https://www.youtube.com/@sixstringJIB")</f>
        <v>https://www.youtube.com/@sixstringJIB</v>
      </c>
      <c r="B2329" t="inlineStr">
        <is>
          <t>173 videos martial arts</t>
        </is>
      </c>
      <c r="C2329" t="inlineStr">
        <is>
          <t>aikido</t>
        </is>
      </c>
      <c r="D2329"/>
      <c r="E2329"/>
      <c r="F2329"/>
      <c r="G2329"/>
      <c r="H2329"/>
    </row>
    <row r="2330" ht="25.5" customHeight="1">
      <c r="A2330" s="2" t="str">
        <f>=HYPERLINK("https://www.youtube.com/@KARATEbyJesse", "https://www.youtube.com/@KARATEbyJesse")</f>
        <v>https://www.youtube.com/@KARATEbyJesse</v>
      </c>
      <c r="B2330" t="inlineStr">
        <is>
          <t>730 videos</t>
        </is>
      </c>
      <c r="C2330" t="inlineStr">
        <is>
          <t>aikido</t>
        </is>
      </c>
      <c r="D2330"/>
      <c r="E2330"/>
      <c r="F2330"/>
      <c r="G2330"/>
      <c r="H2330"/>
    </row>
    <row r="2331" ht="25.5" customHeight="1">
      <c r="A2331" s="2" t="str">
        <f>=HYPERLINK("https://www.youtube.com/@Shinburenseijyuku", "https://www.youtube.com/@Shinburenseijyuku")</f>
        <v>https://www.youtube.com/@Shinburenseijyuku</v>
      </c>
      <c r="B2331" t="inlineStr">
        <is>
          <t>679 videos</t>
        </is>
      </c>
      <c r="C2331" t="inlineStr">
        <is>
          <t>aikido, drop_kicking</t>
        </is>
      </c>
      <c r="D2331"/>
      <c r="E2331"/>
      <c r="F2331"/>
      <c r="G2331"/>
      <c r="H2331"/>
    </row>
    <row r="2332" ht="25.5" customHeight="1">
      <c r="A2332" s="2" t="str">
        <f>=HYPERLINK("https://www.youtube.com/@RJLgardens/videos", "https://www.youtube.com/@RJLgardens/videos")</f>
        <v>https://www.youtube.com/@RJLgardens/videos</v>
      </c>
      <c r="B2332" t="inlineStr">
        <is>
          <t>169 videos, landscaping, pruning, lawn care, trimming trees</t>
        </is>
      </c>
      <c r="C2332" t="inlineStr">
        <is>
          <t>trimming trees</t>
        </is>
      </c>
      <c r="D2332"/>
      <c r="E2332"/>
      <c r="F2332"/>
      <c r="G2332"/>
      <c r="H2332"/>
    </row>
    <row r="2333" ht="25.5" customHeight="1">
      <c r="A2333" s="2" t="str">
        <f>=HYPERLINK("https://www.youtube.com/@kustorez777/videos", "https://www.youtube.com/@kustorez777/videos")</f>
        <v>https://www.youtube.com/@kustorez777/videos</v>
      </c>
      <c r="B2333" t="inlineStr">
        <is>
          <t>141 videos, landscaping, pruning, lawn care, trimming trees</t>
        </is>
      </c>
      <c r="C2333" t="inlineStr">
        <is>
          <t>trimming trees</t>
        </is>
      </c>
      <c r="D2333"/>
      <c r="E2333"/>
      <c r="F2333"/>
      <c r="G2333"/>
      <c r="H2333"/>
    </row>
    <row r="2334" ht="25.5" customHeight="1">
      <c r="A2334" s="2" t="str">
        <f>=HYPERLINK("https://www.youtube.com/@ReallyTallTreeGuy/videos", "https://www.youtube.com/@ReallyTallTreeGuy/videos")</f>
        <v>https://www.youtube.com/@ReallyTallTreeGuy/videos</v>
      </c>
      <c r="B2334" t="inlineStr">
        <is>
          <t>262 videos, trimming trees, really tall trees</t>
        </is>
      </c>
      <c r="C2334" t="inlineStr">
        <is>
          <t>trimming trees</t>
        </is>
      </c>
      <c r="D2334"/>
      <c r="E2334"/>
      <c r="F2334"/>
      <c r="G2334"/>
      <c r="H2334"/>
    </row>
    <row r="2335" ht="25.5" customHeight="1">
      <c r="A2335" s="2" t="str">
        <f>=HYPERLINK("https://www.youtube.com/@FloBikes/videos", "https://www.youtube.com/@FloBikes/videos")</f>
        <v>https://www.youtube.com/@FloBikes/videos</v>
      </c>
      <c r="B2335" t="inlineStr">
        <is>
          <t>3.2k videos of cycling</t>
        </is>
      </c>
      <c r="C2335" t="inlineStr">
        <is>
          <t>cycling</t>
        </is>
      </c>
      <c r="D2335"/>
      <c r="E2335"/>
      <c r="F2335"/>
      <c r="G2335"/>
      <c r="H2335"/>
    </row>
    <row r="2336" ht="25.5" customHeight="1">
      <c r="A2336" s="2" t="str">
        <f>=HYPERLINK("https://www.youtube.com/@roadcc/videos", "https://www.youtube.com/@roadcc/videos")</f>
        <v>https://www.youtube.com/@roadcc/videos</v>
      </c>
      <c r="B2336" t="inlineStr">
        <is>
          <t>1.1k vidoes of cycling</t>
        </is>
      </c>
      <c r="C2336" t="inlineStr">
        <is>
          <t>cycling</t>
        </is>
      </c>
      <c r="D2336"/>
      <c r="E2336"/>
      <c r="F2336"/>
      <c r="G2336"/>
      <c r="H2336"/>
    </row>
    <row r="2337" ht="25.5" customHeight="1">
      <c r="A2337" s="2" t="str">
        <f>=HYPERLINK("https://www.youtube.com/@TheVCAdventures/videos", "https://www.youtube.com/@TheVCAdventures/videos")</f>
        <v>https://www.youtube.com/@TheVCAdventures/videos</v>
      </c>
      <c r="B2337" t="inlineStr">
        <is>
          <t>602 videos of cycling</t>
        </is>
      </c>
      <c r="C2337" t="inlineStr">
        <is>
          <t>cycling</t>
        </is>
      </c>
      <c r="D2337"/>
      <c r="E2337"/>
      <c r="F2337"/>
      <c r="G2337"/>
      <c r="H2337"/>
    </row>
    <row r="2338" ht="25.5" customHeight="1">
      <c r="A2338" s="2" t="str">
        <f>=HYPERLINK("https://www.youtube.com/@MidwestWrestle/videos", "https://www.youtube.com/@MidwestWrestle/videos")</f>
        <v>https://www.youtube.com/@MidwestWrestle/videos</v>
      </c>
      <c r="B2338" t="inlineStr">
        <is>
          <t>1.7k Videos</t>
        </is>
      </c>
      <c r="C2338" t="inlineStr">
        <is>
          <t>Amateur Wrestling, Freestyle Wrestling</t>
        </is>
      </c>
      <c r="D2338"/>
      <c r="E2338"/>
      <c r="F2338"/>
      <c r="G2338"/>
      <c r="H2338"/>
    </row>
    <row r="2339" ht="25.5" customHeight="1">
      <c r="A2339" s="2" t="str">
        <f>=HYPERLINK("https://www.youtube.com/@RebelsWrestlingHypeHouse/videos", "https://www.youtube.com/@RebelsWrestlingHypeHouse/videos")</f>
        <v>https://www.youtube.com/@RebelsWrestlingHypeHouse/videos</v>
      </c>
      <c r="B2339" t="inlineStr">
        <is>
          <t>294 Videos</t>
        </is>
      </c>
      <c r="C2339" t="inlineStr">
        <is>
          <t>Amateur Wrestling, Freestyle Wrestling</t>
        </is>
      </c>
      <c r="D2339"/>
      <c r="E2339"/>
      <c r="F2339"/>
      <c r="G2339"/>
      <c r="H2339"/>
    </row>
    <row r="2340" ht="25.5" customHeight="1">
      <c r="A2340" s="2" t="str">
        <f>=HYPERLINK("https://www.youtube.com/@ChryslerMuseum/search?query=blowing%20glass", "https://www.youtube.com/@ChryslerMuseum/search?query=blowing%20glass")</f>
        <v>https://www.youtube.com/@ChryslerMuseum/search?query=blowing%20glass</v>
      </c>
      <c r="B2340" t="inlineStr">
        <is>
          <t>232 videos</t>
        </is>
      </c>
      <c r="C2340" t="inlineStr">
        <is>
          <t>blowing_glass</t>
        </is>
      </c>
      <c r="D2340" t="inlineStr">
        <is>
          <t>English</t>
        </is>
      </c>
      <c r="E2340"/>
      <c r="F2340"/>
      <c r="G2340"/>
      <c r="H2340"/>
    </row>
    <row r="2341" ht="25.5" customHeight="1">
      <c r="A2341" s="2" t="str">
        <f>=HYPERLINK("https://www.youtube.com/@TGPlanet", "https://www.youtube.com/@TGPlanet")</f>
        <v>https://www.youtube.com/@TGPlanet</v>
      </c>
      <c r="B2341" t="inlineStr">
        <is>
          <t>156 videos</t>
        </is>
      </c>
      <c r="C2341" t="inlineStr">
        <is>
          <t>Trampolining</t>
        </is>
      </c>
      <c r="D2341"/>
      <c r="E2341"/>
      <c r="F2341"/>
      <c r="G2341"/>
      <c r="H2341"/>
    </row>
    <row r="2342" ht="25.5" customHeight="1">
      <c r="A2342" s="2" t="str">
        <f>=HYPERLINK("https://www.youtube.com/@GregBlanchardFishing/videos", "https://www.youtube.com/@GregBlanchardFishing/videos")</f>
        <v>https://www.youtube.com/@GregBlanchardFishing/videos</v>
      </c>
      <c r="B2342" t="inlineStr">
        <is>
          <t>875 Videos</t>
        </is>
      </c>
      <c r="C2342" t="inlineStr">
        <is>
          <t>Fishing, Angling</t>
        </is>
      </c>
      <c r="D2342"/>
      <c r="E2342"/>
      <c r="F2342"/>
      <c r="G2342"/>
      <c r="H2342"/>
    </row>
    <row r="2343" ht="25.5" customHeight="1">
      <c r="A2343" s="2" t="str">
        <f>=HYPERLINK("https://www.youtube.com/@SomersetCricket", "https://www.youtube.com/@SomersetCricket")</f>
        <v>https://www.youtube.com/@SomersetCricket</v>
      </c>
      <c r="B2343" t="inlineStr">
        <is>
          <t>1.9k cricket videos</t>
        </is>
      </c>
      <c r="C2343" t="inlineStr">
        <is>
          <t>cricket</t>
        </is>
      </c>
      <c r="D2343"/>
      <c r="E2343"/>
      <c r="F2343"/>
      <c r="G2343"/>
      <c r="H2343"/>
    </row>
    <row r="2344" ht="25.5" customHeight="1">
      <c r="A2344" s="2" t="str">
        <f>=HYPERLINK("https://www.youtube.com/@lordscricketground/videos", "https://www.youtube.com/@lordscricketground/videos")</f>
        <v>https://www.youtube.com/@lordscricketground/videos</v>
      </c>
      <c r="B2344" t="inlineStr">
        <is>
          <t>1.7k cricket videos</t>
        </is>
      </c>
      <c r="C2344" t="inlineStr">
        <is>
          <t>cricket</t>
        </is>
      </c>
      <c r="D2344"/>
      <c r="E2344"/>
      <c r="F2344"/>
      <c r="G2344"/>
      <c r="H2344"/>
    </row>
    <row r="2345" ht="25.5" customHeight="1">
      <c r="A2345" s="2" t="str">
        <f>=HYPERLINK("https://www.youtube.com/@WindiesCricket", "https://www.youtube.com/@WindiesCricket")</f>
        <v>https://www.youtube.com/@WindiesCricket</v>
      </c>
      <c r="B2345" t="inlineStr">
        <is>
          <t>2.5k cricket videos</t>
        </is>
      </c>
      <c r="C2345" t="inlineStr">
        <is>
          <t>cricket</t>
        </is>
      </c>
      <c r="D2345"/>
      <c r="E2345"/>
      <c r="F2345"/>
      <c r="G2345"/>
      <c r="H2345"/>
    </row>
    <row r="2346" ht="25.5" customHeight="1">
      <c r="A2346" s="2" t="str">
        <f>=HYPERLINK("https://www.youtube.com/@KidKrappie/videos", "https://www.youtube.com/@KidKrappie/videos")</f>
        <v>https://www.youtube.com/@KidKrappie/videos</v>
      </c>
      <c r="B2346" t="inlineStr">
        <is>
          <t>606 Videos</t>
        </is>
      </c>
      <c r="C2346" t="inlineStr">
        <is>
          <t>Fishing Angling</t>
        </is>
      </c>
      <c r="D2346"/>
      <c r="E2346"/>
      <c r="F2346"/>
      <c r="G2346"/>
      <c r="H2346"/>
    </row>
    <row r="2347" ht="25.5" customHeight="1">
      <c r="A2347" s="2" t="str">
        <f>=HYPERLINK("https://www.youtube.com/@artisticskating", "https://www.youtube.com/@artisticskating")</f>
        <v>https://www.youtube.com/@artisticskating</v>
      </c>
      <c r="B2347" t="inlineStr">
        <is>
          <t>14 Videos</t>
        </is>
      </c>
      <c r="C2347" t="inlineStr">
        <is>
          <t>Artistic Roller Skating</t>
        </is>
      </c>
      <c r="D2347"/>
      <c r="E2347"/>
      <c r="F2347"/>
      <c r="G2347"/>
      <c r="H2347"/>
    </row>
    <row r="2348" ht="25.5" customHeight="1">
      <c r="A2348" s="2" t="str">
        <f>=HYPERLINK("https://www.youtube.com/@pan.monogatari/videos", "https://www.youtube.com/@pan.monogatari/videos")</f>
        <v>https://www.youtube.com/@pan.monogatari/videos</v>
      </c>
      <c r="B2348" t="inlineStr">
        <is>
          <t>86 baking videos</t>
        </is>
      </c>
      <c r="C2348" t="inlineStr">
        <is>
          <t>baker</t>
        </is>
      </c>
      <c r="D2348"/>
      <c r="E2348"/>
      <c r="F2348"/>
      <c r="G2348"/>
      <c r="H2348"/>
    </row>
    <row r="2349" ht="25.5" customHeight="1">
      <c r="A2349" s="2" t="str">
        <f>=HYPERLINK("https://www.youtube.com/@tvwalsumaldenrade0768/videos", "https://www.youtube.com/@tvwalsumaldenrade0768/videos")</f>
        <v>https://www.youtube.com/@tvwalsumaldenrade0768/videos</v>
      </c>
      <c r="B2349" t="inlineStr">
        <is>
          <t>99 Videos</t>
        </is>
      </c>
      <c r="C2349" t="inlineStr">
        <is>
          <t>Artistic Roller Skating</t>
        </is>
      </c>
      <c r="D2349"/>
      <c r="E2349"/>
      <c r="F2349"/>
      <c r="G2349"/>
      <c r="H2349"/>
    </row>
    <row r="2350" ht="25.5" customHeight="1">
      <c r="A2350" s="2" t="str">
        <f>=HYPERLINK("https://www.youtube.com/@JapaneseBakery/videos", "https://www.youtube.com/@JapaneseBakery/videos")</f>
        <v>https://www.youtube.com/@JapaneseBakery/videos</v>
      </c>
      <c r="B2350" t="inlineStr">
        <is>
          <t>57 bakery videos</t>
        </is>
      </c>
      <c r="C2350" t="inlineStr">
        <is>
          <t>baker</t>
        </is>
      </c>
      <c r="D2350"/>
      <c r="E2350"/>
      <c r="F2350"/>
      <c r="G2350"/>
      <c r="H2350"/>
    </row>
    <row r="2351" ht="25.5" customHeight="1">
      <c r="A2351" s="2" t="str">
        <f>=HYPERLINK("https://www.youtube.com/@BoulangeriePasapas/videos", "https://www.youtube.com/@BoulangeriePasapas/videos")</f>
        <v>https://www.youtube.com/@BoulangeriePasapas/videos</v>
      </c>
      <c r="B2351" t="inlineStr">
        <is>
          <t>336 baking videos</t>
        </is>
      </c>
      <c r="C2351" t="inlineStr">
        <is>
          <t>baker</t>
        </is>
      </c>
      <c r="D2351"/>
      <c r="E2351"/>
      <c r="F2351"/>
      <c r="G2351"/>
      <c r="H2351"/>
    </row>
    <row r="2352" ht="25.5" customHeight="1">
      <c r="A2352" s="2" t="str">
        <f>=HYPERLINK("https://www.youtube.com/@BrookiBakeHouse/videos", "https://www.youtube.com/@BrookiBakeHouse/videos")</f>
        <v>https://www.youtube.com/@BrookiBakeHouse/videos</v>
      </c>
      <c r="B2352" t="inlineStr">
        <is>
          <t>82 baking videos</t>
        </is>
      </c>
      <c r="C2352" t="inlineStr">
        <is>
          <t>baker</t>
        </is>
      </c>
      <c r="D2352"/>
      <c r="E2352"/>
      <c r="F2352"/>
      <c r="G2352"/>
      <c r="H2352"/>
    </row>
    <row r="2353" ht="25.5" customHeight="1">
      <c r="A2353" s="2" t="str">
        <f>=HYPERLINK("https://www.youtube.com/@ojatro", "https://www.youtube.com/@ojatro")</f>
        <v>https://www.youtube.com/@ojatro</v>
      </c>
      <c r="B2353" t="inlineStr">
        <is>
          <t>1.1k videos watermak nature</t>
        </is>
      </c>
      <c r="C2353" t="inlineStr">
        <is>
          <t>attacking</t>
        </is>
      </c>
      <c r="D2353"/>
      <c r="E2353"/>
      <c r="F2353"/>
      <c r="G2353"/>
      <c r="H2353"/>
    </row>
    <row r="2354" ht="25.5" customHeight="1">
      <c r="A2354" s="2" t="str">
        <f>=HYPERLINK("https://www.youtube.com/@ARRIChannel/videos", "https://www.youtube.com/@ARRIChannel/videos")</f>
        <v>https://www.youtube.com/@ARRIChannel/videos</v>
      </c>
      <c r="B2354" t="inlineStr">
        <is>
          <t>1.1k videos, arri camera footage, 35</t>
        </is>
      </c>
      <c r="C2354" t="inlineStr">
        <is>
          <t>arri</t>
        </is>
      </c>
      <c r="D2354"/>
      <c r="E2354"/>
      <c r="F2354"/>
      <c r="G2354"/>
      <c r="H2354"/>
    </row>
    <row r="2355" ht="25.5" customHeight="1">
      <c r="A2355" s="2" t="str">
        <f>=HYPERLINK("https://www.youtube.com/@Newsshooter", "https://www.youtube.com/@Newsshooter")</f>
        <v>https://www.youtube.com/@Newsshooter</v>
      </c>
      <c r="B2355" t="inlineStr">
        <is>
          <t>1.3k videos, arri camera footage, 35</t>
        </is>
      </c>
      <c r="C2355" t="inlineStr">
        <is>
          <t>arri</t>
        </is>
      </c>
      <c r="D2355"/>
      <c r="E2355"/>
      <c r="F2355"/>
      <c r="G2355"/>
      <c r="H2355"/>
    </row>
    <row r="2356" ht="25.5" customHeight="1">
      <c r="A2356" s="2" t="str">
        <f>=HYPERLINK("https://www.youtube.com/@storylitfilms", "https://www.youtube.com/@storylitfilms")</f>
        <v>https://www.youtube.com/@storylitfilms</v>
      </c>
      <c r="B2356" t="inlineStr">
        <is>
          <t>27 videos, arri camera footage, 35</t>
        </is>
      </c>
      <c r="C2356" t="inlineStr">
        <is>
          <t>arri</t>
        </is>
      </c>
      <c r="D2356"/>
      <c r="E2356"/>
      <c r="F2356"/>
      <c r="G2356"/>
      <c r="H2356"/>
    </row>
    <row r="2357" ht="25.5" customHeight="1">
      <c r="A2357" s="2" t="str">
        <f>=HYPERLINK("https://www.youtube.com/@ImperialPotato", "https://www.youtube.com/@ImperialPotato")</f>
        <v>https://www.youtube.com/@ImperialPotato</v>
      </c>
      <c r="B2357" t="inlineStr">
        <is>
          <t>86 videos</t>
        </is>
      </c>
      <c r="C2357" t="inlineStr">
        <is>
          <t>random 3d</t>
        </is>
      </c>
      <c r="D2357"/>
      <c r="E2357"/>
      <c r="F2357"/>
      <c r="G2357"/>
      <c r="H2357"/>
    </row>
    <row r="2358" ht="25.5" customHeight="1">
      <c r="A2358" s="2" t="str">
        <f>=HYPERLINK("https://www.youtube.com/@beingwushu2985/videos", "https://www.youtube.com/@beingwushu2985/videos")</f>
        <v>https://www.youtube.com/@beingwushu2985/videos</v>
      </c>
      <c r="B2358" t="inlineStr">
        <is>
          <t>812 Videos</t>
        </is>
      </c>
      <c r="C2358" t="inlineStr">
        <is>
          <t>Wushu Sport</t>
        </is>
      </c>
      <c r="D2358"/>
      <c r="E2358"/>
      <c r="F2358"/>
      <c r="G2358"/>
      <c r="H2358"/>
    </row>
    <row r="2359" ht="25.5" customHeight="1">
      <c r="A2359" s="2" t="str">
        <f>=HYPERLINK("https://www.youtube.com/@bluehippofilms/videos", "https://www.youtube.com/@bluehippofilms/videos")</f>
        <v>https://www.youtube.com/@bluehippofilms/videos</v>
      </c>
      <c r="B2359" t="inlineStr">
        <is>
          <t>1.9k Videos</t>
        </is>
      </c>
      <c r="C2359" t="inlineStr">
        <is>
          <t>Wushu Sport</t>
        </is>
      </c>
      <c r="D2359"/>
      <c r="E2359"/>
      <c r="F2359"/>
      <c r="G2359"/>
      <c r="H2359"/>
    </row>
    <row r="2360" ht="25.5" customHeight="1">
      <c r="A2360" s="2" t="str">
        <f>=HYPERLINK("https://www.youtube.com/@FISUtv", "https://www.youtube.com/@FISUtv")</f>
        <v>https://www.youtube.com/@FISUtv</v>
      </c>
      <c r="B2360" t="inlineStr">
        <is>
          <t>4.6k videos</t>
        </is>
      </c>
      <c r="C2360" t="inlineStr">
        <is>
          <t>bandy</t>
        </is>
      </c>
      <c r="D2360" t="inlineStr">
        <is>
          <t>English</t>
        </is>
      </c>
      <c r="E2360"/>
      <c r="F2360"/>
      <c r="G2360"/>
      <c r="H2360"/>
    </row>
    <row r="2361" ht="25.5" customHeight="1">
      <c r="A2361" s="2" t="str">
        <f>=HYPERLINK("https://www.youtube.com/@workingwithwildlife/videos", "https://www.youtube.com/@workingwithwildlife/videos")</f>
        <v>https://www.youtube.com/@workingwithwildlife/videos</v>
      </c>
      <c r="B2361" t="inlineStr">
        <is>
          <t>18 videos about Lions and other exotic wildlife</t>
        </is>
      </c>
      <c r="C2361" t="inlineStr">
        <is>
          <t>lions</t>
        </is>
      </c>
      <c r="D2361"/>
      <c r="E2361"/>
      <c r="F2361"/>
      <c r="G2361"/>
      <c r="H2361"/>
    </row>
    <row r="2362" ht="25.5" customHeight="1">
      <c r="A2362" s="2" t="str">
        <f>=HYPERLINK("https://www.youtube.com/@GeorgeCuevasYT/videos", "https://www.youtube.com/@GeorgeCuevasYT/videos")</f>
        <v>https://www.youtube.com/@GeorgeCuevasYT/videos</v>
      </c>
      <c r="B2362" t="inlineStr">
        <is>
          <t>395 videos about lions, leopards, panthers, and big cats</t>
        </is>
      </c>
      <c r="C2362" t="inlineStr">
        <is>
          <t>lion, leopard, panther</t>
        </is>
      </c>
      <c r="D2362"/>
      <c r="E2362"/>
      <c r="F2362"/>
      <c r="G2362"/>
      <c r="H2362"/>
    </row>
    <row r="2363" ht="25.5" customHeight="1">
      <c r="A2363" s="2" t="str">
        <f>=HYPERLINK("https://www.youtube.com/@Africatravelchannel/videos", "https://www.youtube.com/@Africatravelchannel/videos")</f>
        <v>https://www.youtube.com/@Africatravelchannel/videos</v>
      </c>
      <c r="B2363" t="inlineStr">
        <is>
          <t>1.2K vidoes about African wildlife</t>
        </is>
      </c>
      <c r="C2363" t="inlineStr">
        <is>
          <t>lion, leopard, panther, zebra, elephant, wind</t>
        </is>
      </c>
      <c r="D2363"/>
      <c r="E2363"/>
      <c r="F2363"/>
      <c r="G2363"/>
      <c r="H2363"/>
    </row>
    <row r="2364" ht="25.5" customHeight="1">
      <c r="A2364" s="2" t="str">
        <f>=HYPERLINK("https://www.youtube.com/@8KVideoArt/videos", "https://www.youtube.com/@8KVideoArt/videos")</f>
        <v>https://www.youtube.com/@8KVideoArt/videos</v>
      </c>
      <c r="B2364" t="inlineStr">
        <is>
          <t>57 vidoes about African wildlife and other exotic animals</t>
        </is>
      </c>
      <c r="C2364" t="inlineStr">
        <is>
          <t>lion, leopard, panther, zebra, elephant</t>
        </is>
      </c>
      <c r="D2364"/>
      <c r="E2364"/>
      <c r="F2364"/>
      <c r="G2364"/>
      <c r="H2364"/>
    </row>
    <row r="2365" ht="25.5" customHeight="1">
      <c r="A2365" s="2" t="str">
        <f>=HYPERLINK("https://www.youtube.com/@wildthing643/videos", "https://www.youtube.com/@wildthing643/videos")</f>
        <v>https://www.youtube.com/@wildthing643/videos</v>
      </c>
      <c r="B2365" t="inlineStr">
        <is>
          <t>61 vidoes about African wildlife</t>
        </is>
      </c>
      <c r="C2365" t="inlineStr">
        <is>
          <t>lion, leopard, panther, zebra, elephant</t>
        </is>
      </c>
      <c r="D2365"/>
      <c r="E2365"/>
      <c r="F2365"/>
      <c r="G2365"/>
      <c r="H2365"/>
    </row>
    <row r="2366" ht="25.5" customHeight="1">
      <c r="A2366" s="2" t="str">
        <f>=HYPERLINK("https://www.youtube.com/@OurWorld/videos", "https://www.youtube.com/@OurWorld/videos")</f>
        <v>https://www.youtube.com/@OurWorld/videos</v>
      </c>
      <c r="B2366" t="inlineStr">
        <is>
          <t>473 vidoes about African wildlife</t>
        </is>
      </c>
      <c r="C2366" t="inlineStr">
        <is>
          <t>exotic animals (various)</t>
        </is>
      </c>
      <c r="D2366"/>
      <c r="E2366"/>
      <c r="F2366"/>
      <c r="G2366"/>
      <c r="H2366"/>
    </row>
    <row r="2367" ht="25.5" customHeight="1">
      <c r="A2367" s="2" t="str">
        <f>=HYPERLINK("https://www.youtube.com/@tourtamu/videos", "https://www.youtube.com/@tourtamu/videos")</f>
        <v>https://www.youtube.com/@tourtamu/videos</v>
      </c>
      <c r="B2367" t="inlineStr">
        <is>
          <t>42 vidoes about African wildlife</t>
        </is>
      </c>
      <c r="C2367" t="inlineStr">
        <is>
          <t>lion, leopard, panther, zebra, elephant</t>
        </is>
      </c>
      <c r="D2367"/>
      <c r="E2367"/>
      <c r="F2367"/>
      <c r="G2367"/>
      <c r="H2367"/>
    </row>
    <row r="2368" ht="25.5" customHeight="1">
      <c r="A2368" s="2" t="str">
        <f>=HYPERLINK("https://www.youtube.com/@LionWhispererTV/videos", "https://www.youtube.com/@LionWhispererTV/videos")</f>
        <v>https://www.youtube.com/@LionWhispererTV/videos</v>
      </c>
      <c r="B2368" t="inlineStr">
        <is>
          <t>664 vidoes about African wildlife</t>
        </is>
      </c>
      <c r="C2368" t="inlineStr">
        <is>
          <t>lions</t>
        </is>
      </c>
      <c r="D2368"/>
      <c r="E2368"/>
      <c r="F2368"/>
      <c r="G2368"/>
      <c r="H2368"/>
    </row>
    <row r="2369" ht="25.5" customHeight="1">
      <c r="A2369" s="2" t="str">
        <f>=HYPERLINK("https://www.youtube.com/@DeanSchneiderHakunaMipaka/videos", "https://www.youtube.com/@DeanSchneiderHakunaMipaka/videos")</f>
        <v>https://www.youtube.com/@DeanSchneiderHakunaMipaka/videos</v>
      </c>
      <c r="B2369" t="inlineStr">
        <is>
          <t>138 vidoes about African wildlife</t>
        </is>
      </c>
      <c r="C2369" t="inlineStr">
        <is>
          <t>lions</t>
        </is>
      </c>
      <c r="D2369"/>
      <c r="E2369"/>
      <c r="F2369"/>
      <c r="G2369"/>
      <c r="H2369"/>
    </row>
    <row r="2370" ht="25.5" customHeight="1">
      <c r="A2370" s="2" t="str">
        <f>=HYPERLINK("https://www.youtube.com/@HarryCollinsPhotography/videos", "https://www.youtube.com/@HarryCollinsPhotography/videos")</f>
        <v>https://www.youtube.com/@HarryCollinsPhotography/videos</v>
      </c>
      <c r="B2370" t="inlineStr">
        <is>
          <t>569 vidoes about African wildlife</t>
        </is>
      </c>
      <c r="C2370" t="inlineStr">
        <is>
          <t>exotic animals (various)</t>
        </is>
      </c>
      <c r="D2370"/>
      <c r="E2370"/>
      <c r="F2370"/>
      <c r="G2370"/>
      <c r="H2370"/>
    </row>
    <row r="2371" ht="25.5" customHeight="1">
      <c r="A2371" s="2" t="str">
        <f>=HYPERLINK("https://www.youtube.com/@MMC4KHDR", "https://www.youtube.com/@MMC4KHDR")</f>
        <v>https://www.youtube.com/@MMC4KHDR</v>
      </c>
      <c r="B2371" t="inlineStr">
        <is>
          <t>220 videos</t>
        </is>
      </c>
      <c r="C2371" t="inlineStr">
        <is>
          <t>attacking</t>
        </is>
      </c>
      <c r="D2371"/>
      <c r="E2371"/>
      <c r="F2371"/>
      <c r="G2371"/>
      <c r="H2371"/>
    </row>
    <row r="2372" ht="25.5" customHeight="1">
      <c r="A2372" s="2" t="str">
        <f>=HYPERLINK("https://www.youtube.com/@ReptileChannel", "https://www.youtube.com/@ReptileChannel")</f>
        <v>https://www.youtube.com/@ReptileChannel</v>
      </c>
      <c r="B2372" t="inlineStr">
        <is>
          <t>130 videos</t>
        </is>
      </c>
      <c r="C2372" t="inlineStr">
        <is>
          <t>attacking</t>
        </is>
      </c>
      <c r="D2372"/>
      <c r="E2372"/>
      <c r="F2372"/>
      <c r="G2372"/>
      <c r="H2372"/>
    </row>
    <row r="2373" ht="25.5" customHeight="1">
      <c r="A2373" s="2" t="str">
        <f>=HYPERLINK("https://www.youtube.com/@vattsalyahomedecor323", "https://www.youtube.com/@vattsalyahomedecor323")</f>
        <v>https://www.youtube.com/@vattsalyahomedecor323</v>
      </c>
      <c r="B2373" t="inlineStr">
        <is>
          <t>24 videos stock</t>
        </is>
      </c>
      <c r="C2373" t="inlineStr">
        <is>
          <t>attacking</t>
        </is>
      </c>
      <c r="D2373"/>
      <c r="E2373"/>
      <c r="F2373"/>
      <c r="G2373"/>
      <c r="H2373"/>
    </row>
    <row r="2374" ht="25.5" customHeight="1">
      <c r="A2374" s="2" t="str">
        <f>=HYPERLINK("https://www.youtube.com/@uwcstockfootage", "https://www.youtube.com/@uwcstockfootage")</f>
        <v>https://www.youtube.com/@uwcstockfootage</v>
      </c>
      <c r="B2374" t="inlineStr">
        <is>
          <t>194 videos</t>
        </is>
      </c>
      <c r="C2374" t="inlineStr">
        <is>
          <t>attacking</t>
        </is>
      </c>
      <c r="D2374"/>
      <c r="E2374"/>
      <c r="F2374"/>
      <c r="G2374"/>
      <c r="H2374"/>
    </row>
    <row r="2375" ht="25.5" customHeight="1">
      <c r="A2375" s="2" t="str">
        <f>=HYPERLINK("https://www.youtube.com/@scenicrelaxation2580", "https://www.youtube.com/@scenicrelaxation2580")</f>
        <v>https://www.youtube.com/@scenicrelaxation2580</v>
      </c>
      <c r="B2375" t="inlineStr">
        <is>
          <t>349 vidieos stock nature</t>
        </is>
      </c>
      <c r="C2375" t="inlineStr">
        <is>
          <t>attacking</t>
        </is>
      </c>
      <c r="D2375"/>
      <c r="E2375"/>
      <c r="F2375"/>
      <c r="G2375"/>
      <c r="H2375"/>
    </row>
    <row r="2376" ht="25.5" customHeight="1">
      <c r="A2376" s="2" t="str">
        <f>=HYPERLINK("https://www.youtube.com/@freestockvideohf1666", "https://www.youtube.com/@freestockvideohf1666")</f>
        <v>https://www.youtube.com/@freestockvideohf1666</v>
      </c>
      <c r="B2376" t="inlineStr">
        <is>
          <t>113 videos</t>
        </is>
      </c>
      <c r="C2376" t="inlineStr">
        <is>
          <t>stock videos / running</t>
        </is>
      </c>
      <c r="D2376"/>
      <c r="E2376"/>
      <c r="F2376"/>
      <c r="G2376"/>
      <c r="H2376"/>
    </row>
    <row r="2377" ht="25.5" customHeight="1">
      <c r="A2377" s="2" t="str">
        <f>=HYPERLINK("https://www.youtube.com/@SpottyDottyShow", "https://www.youtube.com/@SpottyDottyShow")</f>
        <v>https://www.youtube.com/@SpottyDottyShow</v>
      </c>
      <c r="B2377" t="inlineStr">
        <is>
          <t>144 videos / kids how to</t>
        </is>
      </c>
      <c r="C2377" t="inlineStr">
        <is>
          <t>blowing bubble gum</t>
        </is>
      </c>
      <c r="D2377"/>
      <c r="E2377"/>
      <c r="F2377"/>
      <c r="G2377"/>
      <c r="H2377"/>
    </row>
    <row r="2378" ht="25.5" customHeight="1">
      <c r="A2378" s="2" t="str">
        <f>=HYPERLINK("https://www.youtube.com/@jumpingwithivy", "https://www.youtube.com/@jumpingwithivy")</f>
        <v>https://www.youtube.com/@jumpingwithivy</v>
      </c>
      <c r="B2378" t="inlineStr">
        <is>
          <t>407 videos / kid horse backriding</t>
        </is>
      </c>
      <c r="C2378" t="inlineStr">
        <is>
          <t>equitation</t>
        </is>
      </c>
      <c r="D2378"/>
      <c r="E2378"/>
      <c r="F2378"/>
      <c r="G2378"/>
      <c r="H2378"/>
    </row>
    <row r="2379" ht="25.5" customHeight="1">
      <c r="A2379" s="2" t="str">
        <f>=HYPERLINK("https://www.youtube.com/@woodturningcrazy7003", "https://www.youtube.com/@woodturningcrazy7003")</f>
        <v>https://www.youtube.com/@woodturningcrazy7003</v>
      </c>
      <c r="B2379" t="inlineStr">
        <is>
          <t>186 videos</t>
        </is>
      </c>
      <c r="C2379" t="inlineStr">
        <is>
          <t>wood turning</t>
        </is>
      </c>
      <c r="D2379"/>
      <c r="E2379"/>
      <c r="F2379"/>
      <c r="G2379"/>
      <c r="H2379"/>
    </row>
    <row r="2380" ht="25.5" customHeight="1">
      <c r="A2380" s="2" t="str">
        <f>=HYPERLINK("https://www.youtube.com/@NinjaFrog777", "https://www.youtube.com/@NinjaFrog777")</f>
        <v>https://www.youtube.com/@NinjaFrog777</v>
      </c>
      <c r="B2380" t="inlineStr">
        <is>
          <t>84 videos frogs</t>
        </is>
      </c>
      <c r="C2380" t="inlineStr">
        <is>
          <t>frogs</t>
        </is>
      </c>
      <c r="D2380"/>
      <c r="E2380"/>
      <c r="F2380"/>
      <c r="G2380"/>
      <c r="H2380"/>
    </row>
    <row r="2381" ht="25.5" customHeight="1">
      <c r="A2381" s="2" t="str">
        <f>=HYPERLINK("https://www.youtube.com/@Attractions360", "https://www.youtube.com/@Attractions360")</f>
        <v>https://www.youtube.com/@Attractions360</v>
      </c>
      <c r="B2381" t="inlineStr">
        <is>
          <t>1.2k videos high quality single shot</t>
        </is>
      </c>
      <c r="C2381" t="inlineStr">
        <is>
          <t>high quality single shot</t>
        </is>
      </c>
      <c r="D2381"/>
      <c r="E2381"/>
      <c r="F2381"/>
      <c r="G2381"/>
      <c r="H2381"/>
    </row>
    <row r="2382" ht="25.5" customHeight="1">
      <c r="A2382" s="2" t="str">
        <f>=HYPERLINK("https://www.youtube.com/@wiredgourmet", "https://www.youtube.com/@wiredgourmet")</f>
        <v>https://www.youtube.com/@wiredgourmet</v>
      </c>
      <c r="B2382" t="inlineStr">
        <is>
          <t>68 videos</t>
        </is>
      </c>
      <c r="C2382" t="inlineStr">
        <is>
          <t>single shot</t>
        </is>
      </c>
      <c r="D2382"/>
      <c r="E2382"/>
      <c r="F2382"/>
      <c r="G2382"/>
      <c r="H2382"/>
    </row>
    <row r="2383" ht="25.5" customHeight="1">
      <c r="A2383" s="2" t="str">
        <f>=HYPERLINK("https://www.youtube.com/@JapanBackpackersXpress/videos", "https://www.youtube.com/@JapanBackpackersXpress/videos")</f>
        <v>https://www.youtube.com/@JapanBackpackersXpress/videos</v>
      </c>
      <c r="B2383" t="inlineStr">
        <is>
          <t>825 Videos with long duration</t>
        </is>
      </c>
      <c r="C2383" t="inlineStr">
        <is>
          <t>Flowers, Orchid</t>
        </is>
      </c>
      <c r="D2383"/>
      <c r="E2383"/>
      <c r="F2383"/>
      <c r="G2383"/>
      <c r="H2383"/>
    </row>
    <row r="2384" ht="25.5" customHeight="1">
      <c r="A2384" s="2" t="str">
        <f>=HYPERLINK("https://www.youtube.com/@ApplePeaFernSea/videos", "https://www.youtube.com/@ApplePeaFernSea/videos")</f>
        <v>https://www.youtube.com/@ApplePeaFernSea/videos</v>
      </c>
      <c r="B2384" t="inlineStr">
        <is>
          <t>88 Videos</t>
        </is>
      </c>
      <c r="C2384" t="inlineStr">
        <is>
          <t>Flowers, Orchid</t>
        </is>
      </c>
      <c r="D2384"/>
      <c r="E2384"/>
      <c r="F2384"/>
      <c r="G2384"/>
      <c r="H2384"/>
    </row>
    <row r="2385" ht="25.5" customHeight="1">
      <c r="A2385" s="2" t="str">
        <f>=HYPERLINK("https://www.youtube.com/@ZooTours/videos", "https://www.youtube.com/@ZooTours/videos")</f>
        <v>https://www.youtube.com/@ZooTours/videos</v>
      </c>
      <c r="B2385" t="inlineStr">
        <is>
          <t>187 Videos</t>
        </is>
      </c>
      <c r="C2385" t="inlineStr">
        <is>
          <t>Zoo</t>
        </is>
      </c>
      <c r="D2385"/>
      <c r="E2385"/>
      <c r="F2385"/>
      <c r="G2385"/>
      <c r="H2385"/>
    </row>
    <row r="2386" ht="25.5" customHeight="1">
      <c r="A2386" s="2" t="str">
        <f>=HYPERLINK("https://www.youtube.com/@FishAholicTV", "https://www.youtube.com/@FishAholicTV")</f>
        <v>https://www.youtube.com/@FishAholicTV</v>
      </c>
      <c r="B2386" t="inlineStr">
        <is>
          <t>727 videos</t>
        </is>
      </c>
      <c r="C2386" t="inlineStr">
        <is>
          <t>catch fish</t>
        </is>
      </c>
      <c r="D2386"/>
      <c r="E2386"/>
      <c r="F2386"/>
      <c r="G2386"/>
      <c r="H2386"/>
    </row>
    <row r="2387" ht="25.5" customHeight="1">
      <c r="A2387" s="2" t="str">
        <f>=HYPERLINK("https://www.youtube.com/@ModernRogue/", "https://www.youtube.com/@ModernRogue/")</f>
        <v>https://www.youtube.com/@ModernRogue/</v>
      </c>
      <c r="B2387"/>
      <c r="C2387"/>
      <c r="D2387"/>
      <c r="E2387"/>
      <c r="F2387"/>
      <c r="G2387"/>
      <c r="H2387"/>
    </row>
    <row r="2388" ht="25.5" customHeight="1">
      <c r="A2388" s="2" t="str">
        <f>=HYPERLINK("https://www.youtube.com/@FishingWithYakPak/videos", "https://www.youtube.com/@FishingWithYakPak/videos")</f>
        <v>https://www.youtube.com/@FishingWithYakPak/videos</v>
      </c>
      <c r="B2388" t="inlineStr">
        <is>
          <t>688</t>
        </is>
      </c>
      <c r="C2388" t="inlineStr">
        <is>
          <t>catch fish</t>
        </is>
      </c>
      <c r="D2388"/>
      <c r="E2388"/>
      <c r="F2388"/>
      <c r="G2388"/>
      <c r="H2388"/>
    </row>
    <row r="2389" ht="25.5" customHeight="1">
      <c r="A2389" s="2" t="str">
        <f>=HYPERLINK("https://www.youtube.com/@PolenarTactical", "https://www.youtube.com/@PolenarTactical")</f>
        <v>https://www.youtube.com/@PolenarTactical</v>
      </c>
      <c r="B2389" t="inlineStr">
        <is>
          <t>555 videos - tactical shooting</t>
        </is>
      </c>
      <c r="C2389" t="inlineStr">
        <is>
          <t>shooting</t>
        </is>
      </c>
      <c r="D2389" t="inlineStr">
        <is>
          <t>English</t>
        </is>
      </c>
      <c r="E2389"/>
      <c r="F2389"/>
      <c r="G2389"/>
      <c r="H2389"/>
    </row>
    <row r="2390" ht="25.5" customHeight="1">
      <c r="A2390" s="2" t="str">
        <f>=HYPERLINK("https://www.youtube.com/@TheNSSF", "https://www.youtube.com/@TheNSSF")</f>
        <v>https://www.youtube.com/@TheNSSF</v>
      </c>
      <c r="B2390" t="inlineStr">
        <is>
          <t>708 videos - tactical shooting + shooting tutorials</t>
        </is>
      </c>
      <c r="C2390" t="inlineStr">
        <is>
          <t>shooting</t>
        </is>
      </c>
      <c r="D2390" t="inlineStr">
        <is>
          <t>English</t>
        </is>
      </c>
      <c r="E2390"/>
      <c r="F2390"/>
      <c r="G2390"/>
      <c r="H2390"/>
    </row>
    <row r="2391" ht="25.5" customHeight="1">
      <c r="A2391" s="2" t="str">
        <f>=HYPERLINK("https://www.youtube.com/@TacticalRifleman", "https://www.youtube.com/@TacticalRifleman")</f>
        <v>https://www.youtube.com/@TacticalRifleman</v>
      </c>
      <c r="B2391" t="inlineStr">
        <is>
          <t>751 videos - shooting drills + tutorials</t>
        </is>
      </c>
      <c r="C2391" t="inlineStr">
        <is>
          <t>shooting</t>
        </is>
      </c>
      <c r="D2391" t="inlineStr">
        <is>
          <t>English</t>
        </is>
      </c>
      <c r="E2391"/>
      <c r="F2391"/>
      <c r="G2391"/>
      <c r="H2391"/>
    </row>
    <row r="2392" ht="25.5" customHeight="1">
      <c r="A2392" s="2" t="str">
        <f>=HYPERLINK("https://www.youtube.com/@SmithAndWessonInc", "https://www.youtube.com/@SmithAndWessonInc")</f>
        <v>https://www.youtube.com/@SmithAndWessonInc</v>
      </c>
      <c r="B2392" t="inlineStr">
        <is>
          <t>272 videos - shooting + repair</t>
        </is>
      </c>
      <c r="C2392" t="inlineStr">
        <is>
          <t>shooting</t>
        </is>
      </c>
      <c r="D2392" t="inlineStr">
        <is>
          <t>English</t>
        </is>
      </c>
      <c r="E2392"/>
      <c r="F2392"/>
      <c r="G2392"/>
      <c r="H2392"/>
    </row>
    <row r="2393" ht="25.5" customHeight="1">
      <c r="A2393" s="2" t="str">
        <f>=HYPERLINK("https://www.youtube.com/@TacticalHyve", "https://www.youtube.com/@TacticalHyve")</f>
        <v>https://www.youtube.com/@TacticalHyve</v>
      </c>
      <c r="B2393" t="inlineStr">
        <is>
          <t>1.1k videos - tactical shooting</t>
        </is>
      </c>
      <c r="C2393" t="inlineStr">
        <is>
          <t>shooting</t>
        </is>
      </c>
      <c r="D2393" t="inlineStr">
        <is>
          <t>English</t>
        </is>
      </c>
      <c r="E2393"/>
      <c r="F2393"/>
      <c r="G2393"/>
      <c r="H2393"/>
    </row>
    <row r="2394" ht="25.5" customHeight="1">
      <c r="A2394" s="2" t="str">
        <f>=HYPERLINK("https://www.youtube.com/@GAMEKEEPERJOHN", "https://www.youtube.com/@GAMEKEEPERJOHN")</f>
        <v>https://www.youtube.com/@GAMEKEEPERJOHN</v>
      </c>
      <c r="B2394" t="inlineStr">
        <is>
          <t>854 videos</t>
        </is>
      </c>
      <c r="C2394" t="inlineStr">
        <is>
          <t>catch fish</t>
        </is>
      </c>
      <c r="D2394"/>
      <c r="E2394"/>
      <c r="F2394"/>
      <c r="G2394"/>
      <c r="H2394"/>
    </row>
    <row r="2395" ht="25.5" customHeight="1">
      <c r="A2395" s="2" t="str">
        <f>=HYPERLINK("https://www.youtube.com/@NWFishingSecrets", "https://www.youtube.com/@NWFishingSecrets")</f>
        <v>https://www.youtube.com/@NWFishingSecrets</v>
      </c>
      <c r="B2395" t="inlineStr">
        <is>
          <t>147 videos</t>
        </is>
      </c>
      <c r="C2395" t="inlineStr">
        <is>
          <t>catch fish</t>
        </is>
      </c>
      <c r="D2395"/>
      <c r="E2395"/>
      <c r="F2395"/>
      <c r="G2395"/>
      <c r="H2395"/>
    </row>
    <row r="2396" ht="25.5" customHeight="1">
      <c r="A2396" s="2" t="str">
        <f>=HYPERLINK("https://www.youtube.com/@balancebeam", "https://www.youtube.com/@balancebeam")</f>
        <v>https://www.youtube.com/@balancebeam</v>
      </c>
      <c r="B2396" t="inlineStr">
        <is>
          <t>3100 videos</t>
        </is>
      </c>
      <c r="C2396" t="inlineStr">
        <is>
          <t>balance beam</t>
        </is>
      </c>
      <c r="D2396" t="inlineStr">
        <is>
          <t>English</t>
        </is>
      </c>
      <c r="E2396"/>
      <c r="F2396"/>
      <c r="G2396"/>
      <c r="H2396"/>
    </row>
    <row r="2397" ht="25.5" customHeight="1">
      <c r="A2397" s="2" t="str">
        <f>=HYPERLINK("https://www.youtube.com/@Saltfix", "https://www.youtube.com/@Saltfix")</f>
        <v>https://www.youtube.com/@Saltfix</v>
      </c>
      <c r="B2397" t="inlineStr">
        <is>
          <t>415 videos</t>
        </is>
      </c>
      <c r="C2397" t="inlineStr">
        <is>
          <t>catch fish</t>
        </is>
      </c>
      <c r="D2397"/>
      <c r="E2397"/>
      <c r="F2397"/>
      <c r="G2397"/>
      <c r="H2397"/>
    </row>
    <row r="2398" ht="25.5" customHeight="1">
      <c r="A2398" s="2" t="str">
        <f>=HYPERLINK("https://www.youtube.com/@Briggsy/videos", "https://www.youtube.com/@Briggsy/videos")</f>
        <v>https://www.youtube.com/@Briggsy/videos</v>
      </c>
      <c r="B2398" t="inlineStr">
        <is>
          <t>161 videos</t>
        </is>
      </c>
      <c r="C2398" t="inlineStr">
        <is>
          <t>catch fish</t>
        </is>
      </c>
      <c r="D2398"/>
      <c r="E2398"/>
      <c r="F2398"/>
      <c r="G2398"/>
      <c r="H2398"/>
    </row>
    <row r="2399" ht="25.5" customHeight="1">
      <c r="A2399" s="2" t="str">
        <f>=HYPERLINK("https://www.youtube.com/@fishhuntressclub", "https://www.youtube.com/@fishhuntressclub")</f>
        <v>https://www.youtube.com/@fishhuntressclub</v>
      </c>
      <c r="B2399" t="inlineStr">
        <is>
          <t>49 videos</t>
        </is>
      </c>
      <c r="C2399" t="inlineStr">
        <is>
          <t>catch fish</t>
        </is>
      </c>
      <c r="D2399"/>
      <c r="E2399"/>
      <c r="F2399"/>
      <c r="G2399"/>
      <c r="H2399"/>
    </row>
    <row r="2400" ht="25.5" customHeight="1">
      <c r="A2400" s="2" t="str">
        <f>=HYPERLINK("https://www.youtube.com/@FlightAthleticAcademy/videos", "https://www.youtube.com/@FlightAthleticAcademy/videos")</f>
        <v>https://www.youtube.com/@FlightAthleticAcademy/videos</v>
      </c>
      <c r="B2400" t="inlineStr">
        <is>
          <t>853 Videos</t>
        </is>
      </c>
      <c r="C2400" t="inlineStr">
        <is>
          <t>balance beam</t>
        </is>
      </c>
      <c r="D2400" t="inlineStr">
        <is>
          <t>English</t>
        </is>
      </c>
      <c r="E2400"/>
      <c r="F2400"/>
      <c r="G2400"/>
      <c r="H2400"/>
    </row>
    <row r="2401" ht="25.5" customHeight="1">
      <c r="A2401" s="2" t="str">
        <f>=HYPERLINK("https://www.youtube.com/@EliasVFishing", "https://www.youtube.com/@EliasVFishing")</f>
        <v>https://www.youtube.com/@EliasVFishing</v>
      </c>
      <c r="B2401" t="inlineStr">
        <is>
          <t>501 videos</t>
        </is>
      </c>
      <c r="C2401" t="inlineStr">
        <is>
          <t>catch fish</t>
        </is>
      </c>
      <c r="D2401"/>
      <c r="E2401"/>
      <c r="F2401"/>
      <c r="G2401"/>
      <c r="H2401"/>
    </row>
    <row r="2402" ht="25.5" customHeight="1">
      <c r="A2402" s="2" t="str">
        <f>=HYPERLINK("https://www.youtube.com/@Iraqveteran8888", "https://www.youtube.com/@Iraqveteran8888")</f>
        <v>https://www.youtube.com/@Iraqveteran8888</v>
      </c>
      <c r="B2402" t="inlineStr">
        <is>
          <t>2.2k videos</t>
        </is>
      </c>
      <c r="C2402" t="inlineStr">
        <is>
          <t>shooting</t>
        </is>
      </c>
      <c r="D2402"/>
      <c r="E2402"/>
      <c r="F2402"/>
      <c r="G2402"/>
      <c r="H2402"/>
    </row>
    <row r="2403" ht="25.5" customHeight="1">
      <c r="A2403" s="2" t="str">
        <f>=HYPERLINK("https://www.youtube.com/@HenryUSA", "https://www.youtube.com/@HenryUSA")</f>
        <v>https://www.youtube.com/@HenryUSA</v>
      </c>
      <c r="B2403" t="inlineStr">
        <is>
          <t>208 videos</t>
        </is>
      </c>
      <c r="C2403" t="inlineStr">
        <is>
          <t>shooting</t>
        </is>
      </c>
      <c r="D2403"/>
      <c r="E2403"/>
      <c r="F2403"/>
      <c r="G2403"/>
      <c r="H2403"/>
    </row>
    <row r="2404" ht="25.5" customHeight="1">
      <c r="A2404" s="2" t="str">
        <f>=HYPERLINK("https://www.youtube.com/@MadManReview", "https://www.youtube.com/@MadManReview")</f>
        <v>https://www.youtube.com/@MadManReview</v>
      </c>
      <c r="B2404" t="inlineStr">
        <is>
          <t>468 videos</t>
        </is>
      </c>
      <c r="C2404" t="inlineStr">
        <is>
          <t>shooting</t>
        </is>
      </c>
      <c r="D2404"/>
      <c r="E2404"/>
      <c r="F2404"/>
      <c r="G2404"/>
      <c r="H2404"/>
    </row>
    <row r="2405" ht="25.5" customHeight="1">
      <c r="A2405" s="2" t="str">
        <f>=HYPERLINK("https://www.youtube.com/@survivalgearofficial", "https://www.youtube.com/@survivalgearofficial")</f>
        <v>https://www.youtube.com/@survivalgearofficial</v>
      </c>
      <c r="B2405" t="inlineStr">
        <is>
          <t>941 videos</t>
        </is>
      </c>
      <c r="C2405" t="inlineStr">
        <is>
          <t>shooting</t>
        </is>
      </c>
      <c r="D2405"/>
      <c r="E2405"/>
      <c r="F2405"/>
      <c r="G2405"/>
      <c r="H2405"/>
    </row>
    <row r="2406" ht="25.5" customHeight="1">
      <c r="A2406" s="2" t="str">
        <f>=HYPERLINK("https://www.youtube.com/@TinaMiniCooking", "https://www.youtube.com/@TinaMiniCooking")</f>
        <v>https://www.youtube.com/@TinaMiniCooking</v>
      </c>
      <c r="B2406" t="inlineStr">
        <is>
          <t>64 videos</t>
        </is>
      </c>
      <c r="C2406" t="inlineStr">
        <is>
          <t>mini cooking</t>
        </is>
      </c>
      <c r="D2406"/>
      <c r="E2406"/>
      <c r="F2406"/>
      <c r="G2406"/>
      <c r="H2406"/>
    </row>
    <row r="2407" ht="25.5" customHeight="1">
      <c r="A2407" s="2" t="str">
        <f>=HYPERLINK("https://www.youtube.com/@CincinnatiUnderwaterHockey/videos", "https://www.youtube.com/@CincinnatiUnderwaterHockey/videos")</f>
        <v>https://www.youtube.com/@CincinnatiUnderwaterHockey/videos</v>
      </c>
      <c r="B2407" t="inlineStr">
        <is>
          <t>15 videos, underwater hockey, pool</t>
        </is>
      </c>
      <c r="C2407" t="inlineStr">
        <is>
          <t>underwater hockey</t>
        </is>
      </c>
      <c r="D2407"/>
      <c r="E2407"/>
      <c r="F2407"/>
      <c r="G2407"/>
      <c r="H2407"/>
    </row>
    <row r="2408" ht="25.5" customHeight="1">
      <c r="A2408" s="2" t="str">
        <f>=HYPERLINK("https://www.youtube.com/@Atlantis_Sports/videos", "https://www.youtube.com/@Atlantis_Sports/videos")</f>
        <v>https://www.youtube.com/@Atlantis_Sports/videos</v>
      </c>
      <c r="B2408" t="inlineStr">
        <is>
          <t>959 videos, underwater hockey, pool</t>
        </is>
      </c>
      <c r="C2408" t="inlineStr">
        <is>
          <t>underwater hockey</t>
        </is>
      </c>
      <c r="D2408"/>
      <c r="E2408"/>
      <c r="F2408"/>
      <c r="G2408"/>
      <c r="H2408"/>
    </row>
    <row r="2409" ht="25.5" customHeight="1">
      <c r="A2409" s="2" t="str">
        <f>=HYPERLINK("https://www.youtube.com/@UWHNEWS/videos", "https://www.youtube.com/@UWHNEWS/videos")</f>
        <v>https://www.youtube.com/@UWHNEWS/videos</v>
      </c>
      <c r="B2409" t="inlineStr">
        <is>
          <t>509 videos, underwater hockey, pool</t>
        </is>
      </c>
      <c r="C2409" t="inlineStr">
        <is>
          <t>underwater hockey</t>
        </is>
      </c>
      <c r="D2409"/>
      <c r="E2409"/>
      <c r="F2409"/>
      <c r="G2409"/>
      <c r="H2409"/>
    </row>
    <row r="2410" ht="25.5" customHeight="1">
      <c r="A2410" s="2" t="str">
        <f>=HYPERLINK("https://www.youtube.com/@ZoosVictoria/videos", "https://www.youtube.com/@ZoosVictoria/videos")</f>
        <v>https://www.youtube.com/@ZoosVictoria/videos</v>
      </c>
      <c r="B2410" t="inlineStr">
        <is>
          <t>805 Videos</t>
        </is>
      </c>
      <c r="C2410" t="inlineStr">
        <is>
          <t>Zoo</t>
        </is>
      </c>
      <c r="D2410"/>
      <c r="E2410"/>
      <c r="F2410"/>
      <c r="G2410"/>
      <c r="H2410"/>
    </row>
    <row r="2411" ht="25.5" customHeight="1">
      <c r="A2411" s="2" t="str">
        <f>=HYPERLINK("https://www.youtube.com/@stillwatchingnetflix", "https://www.youtube.com/@stillwatchingnetflix")</f>
        <v>https://www.youtube.com/@stillwatchingnetflix</v>
      </c>
      <c r="B2411" t="inlineStr">
        <is>
          <t>5.7k videos</t>
        </is>
      </c>
      <c r="C2411" t="inlineStr">
        <is>
          <t>high quality</t>
        </is>
      </c>
      <c r="D2411"/>
      <c r="E2411"/>
      <c r="F2411"/>
      <c r="G2411"/>
      <c r="H2411"/>
    </row>
    <row r="2412" ht="25.5" customHeight="1">
      <c r="A2412" s="2" t="str">
        <f>=HYPERLINK("https://www.youtube.com/@ToadsNFrogs/videos", "https://www.youtube.com/@ToadsNFrogs/videos")</f>
        <v>https://www.youtube.com/@ToadsNFrogs/videos</v>
      </c>
      <c r="B2412" t="inlineStr">
        <is>
          <t>54 Videos</t>
        </is>
      </c>
      <c r="C2412"/>
      <c r="D2412"/>
      <c r="E2412"/>
      <c r="F2412"/>
      <c r="G2412"/>
      <c r="H2412"/>
    </row>
    <row r="2413" ht="25.5" customHeight="1">
      <c r="A2413" s="2" t="str">
        <f>=HYPERLINK("https://www.youtube.com/@EdgarBombril", "https://www.youtube.com/@EdgarBombril")</f>
        <v>https://www.youtube.com/@EdgarBombril</v>
      </c>
      <c r="B2413" t="inlineStr">
        <is>
          <t>1.4k capoeira videos</t>
        </is>
      </c>
      <c r="C2413" t="inlineStr">
        <is>
          <t>capoeira</t>
        </is>
      </c>
      <c r="D2413"/>
      <c r="E2413"/>
      <c r="F2413"/>
      <c r="G2413"/>
      <c r="H2413"/>
    </row>
    <row r="2414" ht="25.5" customHeight="1">
      <c r="A2414" s="2" t="str">
        <f>=HYPERLINK("https://www.youtube.com/@slamball", "https://www.youtube.com/@slamball")</f>
        <v>https://www.youtube.com/@slamball</v>
      </c>
      <c r="B2414" t="inlineStr">
        <is>
          <t>950 videos - Slamball highlights</t>
        </is>
      </c>
      <c r="C2414" t="inlineStr">
        <is>
          <t>slamball</t>
        </is>
      </c>
      <c r="D2414" t="inlineStr">
        <is>
          <t>English</t>
        </is>
      </c>
      <c r="E2414"/>
      <c r="F2414"/>
      <c r="G2414"/>
      <c r="H2414"/>
    </row>
    <row r="2415" ht="25.5" customHeight="1">
      <c r="A2415" s="2" t="str">
        <f>=HYPERLINK("https://www.youtube.com/@ozzner1", "https://www.youtube.com/@ozzner1")</f>
        <v>https://www.youtube.com/@ozzner1</v>
      </c>
      <c r="B2415" t="inlineStr">
        <is>
          <t>522 samba videos</t>
        </is>
      </c>
      <c r="C2415" t="inlineStr">
        <is>
          <t>samba</t>
        </is>
      </c>
      <c r="D2415"/>
      <c r="E2415"/>
      <c r="F2415"/>
      <c r="G2415"/>
      <c r="H2415"/>
    </row>
    <row r="2416" ht="25.5" customHeight="1">
      <c r="A2416" s="2" t="str">
        <f>=HYPERLINK("https://www.youtube.com/@NASASpaceflight/videos", "https://www.youtube.com/@NASASpaceflight/videos")</f>
        <v>https://www.youtube.com/@NASASpaceflight/videos</v>
      </c>
      <c r="B2416" t="inlineStr">
        <is>
          <t>3.5k videos</t>
        </is>
      </c>
      <c r="C2416" t="inlineStr">
        <is>
          <t>spaceships</t>
        </is>
      </c>
      <c r="D2416"/>
      <c r="E2416"/>
      <c r="F2416"/>
      <c r="G2416"/>
      <c r="H2416"/>
    </row>
    <row r="2417" ht="25.5" customHeight="1">
      <c r="A2417" s="2" t="str">
        <f>=HYPERLINK("https://www.youtube.com/@vitorpontocom82/", "https://www.youtube.com/@vitorpontocom82/")</f>
        <v>https://www.youtube.com/@vitorpontocom82/</v>
      </c>
      <c r="B2417" t="inlineStr">
        <is>
          <t>283 brazilian soccer videos</t>
        </is>
      </c>
      <c r="C2417" t="inlineStr">
        <is>
          <t>brasileirão</t>
        </is>
      </c>
      <c r="D2417"/>
      <c r="E2417"/>
      <c r="F2417"/>
      <c r="G2417"/>
      <c r="H2417"/>
    </row>
    <row r="2418" ht="25.5" customHeight="1">
      <c r="A2418" s="2" t="str">
        <f>=HYPERLINK("https://www.youtube.com/@99Projects/videos", "https://www.youtube.com/@99Projects/videos")</f>
        <v>https://www.youtube.com/@99Projects/videos</v>
      </c>
      <c r="B2418" t="inlineStr">
        <is>
          <t>199 videos</t>
        </is>
      </c>
      <c r="C2418" t="inlineStr">
        <is>
          <t>cabin in the woods</t>
        </is>
      </c>
      <c r="D2418"/>
      <c r="E2418"/>
      <c r="F2418"/>
      <c r="G2418"/>
      <c r="H2418"/>
    </row>
    <row r="2419" ht="25.5" customHeight="1">
      <c r="A2419" s="2" t="str">
        <f>=HYPERLINK("https://www.youtube.com/@mypersonaljournal/videos", "https://www.youtube.com/@mypersonaljournal/videos")</f>
        <v>https://www.youtube.com/@mypersonaljournal/videos</v>
      </c>
      <c r="B2419" t="inlineStr">
        <is>
          <t>48 videos</t>
        </is>
      </c>
      <c r="C2419" t="inlineStr">
        <is>
          <t>cabin in the woods</t>
        </is>
      </c>
      <c r="D2419"/>
      <c r="E2419"/>
      <c r="F2419"/>
      <c r="G2419"/>
      <c r="H2419"/>
    </row>
    <row r="2420" ht="25.5" customHeight="1">
      <c r="A2420" s="2" t="str">
        <f>=HYPERLINK("https://www.youtube.com/@bushcraftoutdooradventures3135/videos", "https://www.youtube.com/@bushcraftoutdooradventures3135/videos")</f>
        <v>https://www.youtube.com/@bushcraftoutdooradventures3135/videos</v>
      </c>
      <c r="B2420" t="inlineStr">
        <is>
          <t>90 videos</t>
        </is>
      </c>
      <c r="C2420" t="inlineStr">
        <is>
          <t>cabin in the woods</t>
        </is>
      </c>
      <c r="D2420"/>
      <c r="E2420"/>
      <c r="F2420"/>
      <c r="G2420"/>
      <c r="H2420"/>
    </row>
    <row r="2421" ht="25.5" customHeight="1">
      <c r="A2421" s="2" t="str">
        <f>=HYPERLINK("https://www.youtube.com/@KaraandNate", "https://www.youtube.com/@KaraandNate")</f>
        <v>https://www.youtube.com/@KaraandNate</v>
      </c>
      <c r="B2421" t="inlineStr">
        <is>
          <t>953 videos</t>
        </is>
      </c>
      <c r="C2421" t="inlineStr">
        <is>
          <t>travel</t>
        </is>
      </c>
      <c r="D2421"/>
      <c r="E2421"/>
      <c r="F2421"/>
      <c r="G2421"/>
      <c r="H2421"/>
    </row>
    <row r="2422" ht="25.5" customHeight="1">
      <c r="A2422" s="2" t="str">
        <f>=HYPERLINK("https://www.youtube.com/@LMGVids", "https://www.youtube.com/@LMGVids")</f>
        <v>https://www.youtube.com/@LMGVids</v>
      </c>
      <c r="B2422" t="inlineStr">
        <is>
          <t>1.4k videos</t>
        </is>
      </c>
      <c r="C2422" t="inlineStr">
        <is>
          <t>amusement parks</t>
        </is>
      </c>
      <c r="D2422"/>
      <c r="E2422"/>
      <c r="F2422"/>
      <c r="G2422"/>
      <c r="H2422"/>
    </row>
    <row r="2423" ht="25.5" customHeight="1">
      <c r="A2423" s="2" t="str">
        <f>=HYPERLINK("https://www.youtube.com/@CleaningHowTo", "https://www.youtube.com/@CleaningHowTo")</f>
        <v>https://www.youtube.com/@CleaningHowTo</v>
      </c>
      <c r="B2423" t="inlineStr">
        <is>
          <t>126 videos</t>
        </is>
      </c>
      <c r="C2423" t="inlineStr">
        <is>
          <t>mopping the floor</t>
        </is>
      </c>
      <c r="D2423"/>
      <c r="E2423"/>
      <c r="F2423"/>
      <c r="G2423"/>
      <c r="H2423"/>
    </row>
    <row r="2424" ht="25.5" customHeight="1">
      <c r="A2424" s="2" t="str">
        <f>=HYPERLINK("https://www.youtube.com/@KEEPitCLEANSTARTNOW", "https://www.youtube.com/@KEEPitCLEANSTARTNOW")</f>
        <v>https://www.youtube.com/@KEEPitCLEANSTARTNOW</v>
      </c>
      <c r="B2424" t="inlineStr">
        <is>
          <t>70 videos</t>
        </is>
      </c>
      <c r="C2424" t="inlineStr">
        <is>
          <t>mopping the floor</t>
        </is>
      </c>
      <c r="D2424"/>
      <c r="E2424"/>
      <c r="F2424"/>
      <c r="G2424"/>
      <c r="H2424"/>
    </row>
    <row r="2425" ht="25.5" customHeight="1">
      <c r="A2425" s="2" t="str">
        <f>=HYPERLINK("https://www.youtube.com/@stefhoffer", "https://www.youtube.com/@stefhoffer")</f>
        <v>https://www.youtube.com/@stefhoffer</v>
      </c>
      <c r="B2425" t="inlineStr">
        <is>
          <t>119 travel videos</t>
        </is>
      </c>
      <c r="C2425" t="inlineStr">
        <is>
          <t>travel, food, culture, cityscape</t>
        </is>
      </c>
      <c r="D2425"/>
      <c r="E2425"/>
      <c r="F2425"/>
      <c r="G2425"/>
      <c r="H2425"/>
    </row>
    <row r="2426" ht="25.5" customHeight="1">
      <c r="A2426" s="2" t="str">
        <f>=HYPERLINK("https://www.youtube.com/@sightseeing40", "https://www.youtube.com/@sightseeing40")</f>
        <v>https://www.youtube.com/@sightseeing40</v>
      </c>
      <c r="B2426"/>
      <c r="C2426" t="inlineStr">
        <is>
          <t>cityscape, cities, travel</t>
        </is>
      </c>
      <c r="D2426"/>
      <c r="E2426"/>
      <c r="F2426"/>
      <c r="G2426"/>
      <c r="H2426"/>
    </row>
    <row r="2427" ht="25.5" customHeight="1">
      <c r="A2427" s="2" t="str">
        <f>=HYPERLINK("https://www.youtube.com/@Keepitcity/videos", "https://www.youtube.com/@Keepitcity/videos")</f>
        <v>https://www.youtube.com/@Keepitcity/videos</v>
      </c>
      <c r="B2427" t="inlineStr">
        <is>
          <t>76 videos, 35mm test footage</t>
        </is>
      </c>
      <c r="C2427" t="inlineStr">
        <is>
          <t>35mm</t>
        </is>
      </c>
      <c r="D2427"/>
      <c r="E2427"/>
      <c r="F2427"/>
      <c r="G2427"/>
      <c r="H2427"/>
    </row>
    <row r="2428" ht="25.5" customHeight="1">
      <c r="A2428" s="2" t="str">
        <f>=HYPERLINK("https://www.youtube.com/@yrf", "https://www.youtube.com/@yrf")</f>
        <v>https://www.youtube.com/@yrf</v>
      </c>
      <c r="B2428" t="inlineStr">
        <is>
          <t>3.9k videos</t>
        </is>
      </c>
      <c r="C2428" t="inlineStr">
        <is>
          <t>music videos hindi</t>
        </is>
      </c>
      <c r="D2428" t="inlineStr">
        <is>
          <t>Hindi</t>
        </is>
      </c>
      <c r="E2428"/>
      <c r="F2428"/>
      <c r="G2428"/>
      <c r="H2428"/>
    </row>
    <row r="2429" ht="25.5" customHeight="1">
      <c r="A2429" s="2" t="str">
        <f>=HYPERLINK("https://www.youtube.com/@tipsofficial", "https://www.youtube.com/@tipsofficial")</f>
        <v>https://www.youtube.com/@tipsofficial</v>
      </c>
      <c r="B2429" t="inlineStr">
        <is>
          <t>5.4k videos</t>
        </is>
      </c>
      <c r="C2429" t="inlineStr">
        <is>
          <t>music videos hindi</t>
        </is>
      </c>
      <c r="D2429" t="inlineStr">
        <is>
          <t>Hindi</t>
        </is>
      </c>
      <c r="E2429"/>
      <c r="F2429"/>
      <c r="G2429"/>
      <c r="H2429"/>
    </row>
    <row r="2430" ht="25.5" customHeight="1">
      <c r="A2430" s="2" t="str">
        <f>=HYPERLINK("https://www.youtube.com/@comedytalkies7511", "https://www.youtube.com/@comedytalkies7511")</f>
        <v>https://www.youtube.com/@comedytalkies7511</v>
      </c>
      <c r="B2430" t="inlineStr">
        <is>
          <t>1k videos</t>
        </is>
      </c>
      <c r="C2430" t="inlineStr">
        <is>
          <t>hindi comedy</t>
        </is>
      </c>
      <c r="D2430" t="inlineStr">
        <is>
          <t>Hindi</t>
        </is>
      </c>
      <c r="E2430"/>
      <c r="F2430"/>
      <c r="G2430"/>
      <c r="H2430"/>
    </row>
    <row r="2431" ht="25.5" customHeight="1">
      <c r="A2431" s="2" t="str">
        <f>=HYPERLINK("https://www.youtube.com/@shemaroobollywoodcomedy", "https://www.youtube.com/@shemaroobollywoodcomedy")</f>
        <v>https://www.youtube.com/@shemaroobollywoodcomedy</v>
      </c>
      <c r="B2431" t="inlineStr">
        <is>
          <t xml:space="preserve">4.9k video </t>
        </is>
      </c>
      <c r="C2431" t="inlineStr">
        <is>
          <t>hindi comedy</t>
        </is>
      </c>
      <c r="D2431" t="inlineStr">
        <is>
          <t>Hindi</t>
        </is>
      </c>
      <c r="E2431"/>
      <c r="F2431"/>
      <c r="G2431"/>
      <c r="H2431"/>
    </row>
    <row r="2432" ht="25.5" customHeight="1">
      <c r="A2432" s="2" t="str">
        <f>=HYPERLINK("https://www.youtube.com/@StatusCoup", "https://www.youtube.com/@StatusCoup")</f>
        <v>https://www.youtube.com/@StatusCoup</v>
      </c>
      <c r="B2432" t="inlineStr">
        <is>
          <t>5.6k videos - protest + 'on the ground' news</t>
        </is>
      </c>
      <c r="C2432" t="inlineStr">
        <is>
          <t>protest</t>
        </is>
      </c>
      <c r="D2432" t="inlineStr">
        <is>
          <t>English</t>
        </is>
      </c>
      <c r="E2432"/>
      <c r="F2432"/>
      <c r="G2432"/>
      <c r="H2432"/>
    </row>
    <row r="2433" ht="25.5" customHeight="1">
      <c r="A2433" s="2" t="str">
        <f>=HYPERLINK("https://www.youtube.com/@swisschamsingapore9819/videos", "https://www.youtube.com/@swisschamsingapore9819")</f>
        <v>https://www.youtube.com/@swisschamsingapore9819</v>
      </c>
      <c r="B2433" t="inlineStr">
        <is>
          <t>56 videos</t>
        </is>
      </c>
      <c r="C2433" t="inlineStr">
        <is>
          <t>banquet</t>
        </is>
      </c>
      <c r="D2433"/>
      <c r="E2433"/>
      <c r="F2433"/>
      <c r="G2433"/>
      <c r="H2433"/>
    </row>
    <row r="2434" ht="25.5" customHeight="1">
      <c r="A2434" s="2" t="str">
        <f>=HYPERLINK("https://www.youtube.com/@LegendyPolskiejMuzyki/videos", "https://www.youtube.com/@LegendyPolskiejMuzyki/videos")</f>
        <v>https://www.youtube.com/@LegendyPolskiejMuzyki/videos</v>
      </c>
      <c r="B2434" t="inlineStr">
        <is>
          <t>312 polish music videos</t>
        </is>
      </c>
      <c r="C2434" t="inlineStr">
        <is>
          <t>polskie teledyski</t>
        </is>
      </c>
      <c r="D2434" t="inlineStr">
        <is>
          <t>Polish</t>
        </is>
      </c>
      <c r="E2434"/>
      <c r="F2434"/>
      <c r="G2434"/>
      <c r="H2434"/>
    </row>
    <row r="2435" ht="25.5" customHeight="1">
      <c r="A2435" s="2" t="str">
        <f>=HYPERLINK("https://www.youtube.com/@polonezsandiego4328/videos", "https://www.youtube.com/@polonezsandiego4328/videos")</f>
        <v>https://www.youtube.com/@polonezsandiego4328/videos</v>
      </c>
      <c r="B2435" t="inlineStr">
        <is>
          <t>55 polish dancing videos</t>
        </is>
      </c>
      <c r="C2435" t="inlineStr">
        <is>
          <t>polish dancing</t>
        </is>
      </c>
      <c r="D2435" t="inlineStr">
        <is>
          <t>Polish</t>
        </is>
      </c>
      <c r="E2435"/>
      <c r="F2435"/>
      <c r="G2435"/>
      <c r="H2435"/>
    </row>
    <row r="2436" ht="25.5" customHeight="1">
      <c r="A2436" s="2" t="str">
        <f>=HYPERLINK("https://www.youtube.com/@Lifetime/videos", "https://www.youtube.com/@Lifetime/videos")</f>
        <v>https://www.youtube.com/@Lifetime/videos</v>
      </c>
      <c r="B2436" t="inlineStr">
        <is>
          <t>10k high quality videos</t>
        </is>
      </c>
      <c r="C2436" t="inlineStr">
        <is>
          <t>christmas</t>
        </is>
      </c>
      <c r="D2436"/>
      <c r="E2436"/>
      <c r="F2436"/>
      <c r="G2436"/>
      <c r="H2436"/>
    </row>
    <row r="2437" ht="25.5" customHeight="1">
      <c r="A2437" s="2" t="str">
        <f>=HYPERLINK("https://www.youtube.com/@NewYorkPhilharmonic/videos", "https://www.youtube.com/@NewYorkPhilharmonic/videos")</f>
        <v>https://www.youtube.com/@NewYorkPhilharmonic/videos</v>
      </c>
      <c r="B2437"/>
      <c r="C2437"/>
      <c r="D2437"/>
      <c r="E2437"/>
      <c r="F2437"/>
      <c r="G2437"/>
      <c r="H2437"/>
    </row>
    <row r="2438" ht="25.5" customHeight="1">
      <c r="A2438" s="2" t="str">
        <f>=HYPERLINK("https://www.youtube.com/@bernicewu4015/videos", "https://www.youtube.com/@bernicewu4015/videos")</f>
        <v>https://www.youtube.com/@bernicewu4015/videos</v>
      </c>
      <c r="B2438"/>
      <c r="C2438" t="inlineStr">
        <is>
          <t>winter color guard</t>
        </is>
      </c>
      <c r="D2438"/>
      <c r="E2438"/>
      <c r="F2438"/>
      <c r="G2438"/>
      <c r="H2438"/>
    </row>
    <row r="2439" ht="25.5" customHeight="1">
      <c r="A2439" s="2" t="str">
        <f>=HYPERLINK("https://www.youtube.com/@ShowtimeWeb/videos", "https://www.youtube.com/@ShowtimeWeb/videos")</f>
        <v>https://www.youtube.com/@ShowtimeWeb/videos</v>
      </c>
      <c r="B2439"/>
      <c r="C2439" t="inlineStr">
        <is>
          <t>marching band</t>
        </is>
      </c>
      <c r="D2439"/>
      <c r="E2439"/>
      <c r="F2439"/>
      <c r="G2439"/>
      <c r="H2439"/>
    </row>
    <row r="2440" ht="25.5" customHeight="1">
      <c r="A2440" s="2" t="str">
        <f>=HYPERLINK("https://www.youtube.com/@FloMarching/videos", "https://www.youtube.com/@FloMarching/videos")</f>
        <v>https://www.youtube.com/@FloMarching/videos</v>
      </c>
      <c r="B2440"/>
      <c r="C2440" t="inlineStr">
        <is>
          <t>color guard / marching band</t>
        </is>
      </c>
      <c r="D2440"/>
      <c r="E2440"/>
      <c r="F2440"/>
      <c r="G2440"/>
      <c r="H2440"/>
    </row>
    <row r="2441" ht="25.5" customHeight="1">
      <c r="A2441" s="2" t="str">
        <f>=HYPERLINK("https://www.youtube.com/@TRIPXTREME", "https://www.youtube.com/@TRIPXTREME")</f>
        <v>https://www.youtube.com/@TRIPXTREME</v>
      </c>
      <c r="B2441" t="inlineStr">
        <is>
          <t>552 videos</t>
        </is>
      </c>
      <c r="C2441" t="inlineStr">
        <is>
          <t>travel</t>
        </is>
      </c>
      <c r="D2441"/>
      <c r="E2441"/>
      <c r="F2441"/>
      <c r="G2441"/>
      <c r="H2441"/>
    </row>
    <row r="2442" ht="25.5" customHeight="1">
      <c r="A2442" s="2" t="str">
        <f>=HYPERLINK("https://www.youtube.com/@growingannanas", "https://www.youtube.com/@growingannanas")</f>
        <v>https://www.youtube.com/@growingannanas</v>
      </c>
      <c r="B2442" t="inlineStr">
        <is>
          <t>837 videos</t>
        </is>
      </c>
      <c r="C2442" t="inlineStr">
        <is>
          <t>personal fitness, physical fitness, physical_exercise</t>
        </is>
      </c>
      <c r="D2442"/>
      <c r="E2442"/>
      <c r="F2442"/>
      <c r="G2442"/>
      <c r="H2442"/>
    </row>
    <row r="2443" ht="25.5" customHeight="1">
      <c r="A2443" s="2" t="str">
        <f>=HYPERLINK("https://www.youtube.com/@FraserWilsonFit", "https://www.youtube.com/@FraserWilsonFit")</f>
        <v>https://www.youtube.com/@FraserWilsonFit</v>
      </c>
      <c r="B2443" t="inlineStr">
        <is>
          <t>372 videos</t>
        </is>
      </c>
      <c r="C2443" t="inlineStr">
        <is>
          <t>personal fitness, physical fitness, physical_exercise</t>
        </is>
      </c>
      <c r="D2443"/>
      <c r="E2443"/>
      <c r="F2443"/>
      <c r="G2443"/>
      <c r="H2443"/>
    </row>
    <row r="2444" ht="25.5" customHeight="1">
      <c r="A2444" s="2" t="str">
        <f>=HYPERLINK("https://www.youtube.com/@Jaeho_Fitness", "https://www.youtube.com/@Jaeho_Fitness")</f>
        <v>https://www.youtube.com/@Jaeho_Fitness</v>
      </c>
      <c r="B2444" t="inlineStr">
        <is>
          <t>134 videos</t>
        </is>
      </c>
      <c r="C2444" t="inlineStr">
        <is>
          <t>personal fitness, physical fitness, physical_exercise</t>
        </is>
      </c>
      <c r="D2444"/>
      <c r="E2444"/>
      <c r="F2444"/>
      <c r="G2444"/>
      <c r="H2444"/>
    </row>
    <row r="2445" ht="25.5" customHeight="1">
      <c r="A2445" s="2" t="str">
        <f>=HYPERLINK("https://www.youtube.com/@growwithjo", "https://www.youtube.com/@growwithjo")</f>
        <v>https://www.youtube.com/@growwithjo</v>
      </c>
      <c r="B2445" t="inlineStr">
        <is>
          <t>365 videos</t>
        </is>
      </c>
      <c r="C2445" t="inlineStr">
        <is>
          <t>personal fitness, physical fitness, physical_exercise</t>
        </is>
      </c>
      <c r="D2445"/>
      <c r="E2445"/>
      <c r="F2445"/>
      <c r="G2445"/>
      <c r="H2445"/>
    </row>
    <row r="2446" ht="25.5" customHeight="1">
      <c r="A2446" s="2" t="str">
        <f>=HYPERLINK("https://www.youtube.com/@TIFFxDAN", "https://www.youtube.com/@TIFFxDAN")</f>
        <v>https://www.youtube.com/@TIFFxDAN</v>
      </c>
      <c r="B2446" t="inlineStr">
        <is>
          <t>597 videos</t>
        </is>
      </c>
      <c r="C2446" t="inlineStr">
        <is>
          <t>personal fitness, physical fitness, physical_exercise</t>
        </is>
      </c>
      <c r="D2446"/>
      <c r="E2446"/>
      <c r="F2446"/>
      <c r="G2446"/>
      <c r="H2446"/>
    </row>
    <row r="2447" ht="25.5" customHeight="1">
      <c r="A2447" s="2" t="str">
        <f>=HYPERLINK("https://www.youtube.com/@BullyJuice", "https://www.youtube.com/@BullyJuice")</f>
        <v>https://www.youtube.com/@BullyJuice</v>
      </c>
      <c r="B2447" t="inlineStr">
        <is>
          <t>337 videos</t>
        </is>
      </c>
      <c r="C2447" t="inlineStr">
        <is>
          <t>personal fitness, physical fitness, physical_exercise</t>
        </is>
      </c>
      <c r="D2447"/>
      <c r="E2447"/>
      <c r="F2447"/>
      <c r="G2447"/>
      <c r="H2447"/>
    </row>
    <row r="2448" ht="25.5" customHeight="1">
      <c r="A2448" s="2" t="str">
        <f>=HYPERLINK("https://www.youtube.com/@MIZILEE", "https://www.youtube.com/@MIZILEE")</f>
        <v>https://www.youtube.com/@MIZILEE</v>
      </c>
      <c r="B2448" t="inlineStr">
        <is>
          <t>208 videos</t>
        </is>
      </c>
      <c r="C2448" t="inlineStr">
        <is>
          <t>personal fitness, physical fitness, physical_exercise</t>
        </is>
      </c>
      <c r="D2448"/>
      <c r="E2448"/>
      <c r="F2448"/>
      <c r="G2448"/>
      <c r="H2448"/>
    </row>
    <row r="2449" ht="25.5" customHeight="1">
      <c r="A2449" s="2" t="str">
        <f>=HYPERLINK("https://www.youtube.com/@OFFICIALTHENXSTUDIOS", "https://www.youtube.com/@OFFICIALTHENXSTUDIOS")</f>
        <v>https://www.youtube.com/@OFFICIALTHENXSTUDIOS</v>
      </c>
      <c r="B2449" t="inlineStr">
        <is>
          <t>411 videos</t>
        </is>
      </c>
      <c r="C2449" t="inlineStr">
        <is>
          <t>personal fitness, physical fitness, physical_exercise</t>
        </is>
      </c>
      <c r="D2449"/>
      <c r="E2449"/>
      <c r="F2449"/>
      <c r="G2449"/>
      <c r="H2449"/>
    </row>
    <row r="2450" ht="25.5" customHeight="1">
      <c r="A2450" s="2" t="str">
        <f>=HYPERLINK("https://www.youtube.com/@OliverSjostrom", "https://www.youtube.com/@OliverSjostrom")</f>
        <v>https://www.youtube.com/@OliverSjostrom</v>
      </c>
      <c r="B2450" t="inlineStr">
        <is>
          <t>306 videos</t>
        </is>
      </c>
      <c r="C2450" t="inlineStr">
        <is>
          <t>personal fitness, physical fitness, physical_exercise</t>
        </is>
      </c>
      <c r="D2450"/>
      <c r="E2450"/>
      <c r="F2450"/>
      <c r="G2450"/>
      <c r="H2450"/>
    </row>
    <row r="2451" ht="25.5" customHeight="1">
      <c r="A2451" s="2" t="str">
        <f>=HYPERLINK("https://www.youtube.com/@hifoodie/videos", "https://www.youtube.com/@hifoodie/videos")</f>
        <v>https://www.youtube.com/@hifoodie/videos</v>
      </c>
      <c r="B2451" t="inlineStr">
        <is>
          <t>966 videos, korean street food</t>
        </is>
      </c>
      <c r="C2451" t="inlineStr">
        <is>
          <t>길거리 음식</t>
        </is>
      </c>
      <c r="D2451" t="inlineStr">
        <is>
          <t>Korean</t>
        </is>
      </c>
      <c r="E2451"/>
      <c r="F2451"/>
      <c r="G2451"/>
      <c r="H2451"/>
    </row>
    <row r="2452" ht="25.5" customHeight="1">
      <c r="A2452" s="2" t="str">
        <f>=HYPERLINK("https://www.youtube.com/@jjinfood", "https://www.youtube.com/@jjinfood")</f>
        <v>https://www.youtube.com/@jjinfood</v>
      </c>
      <c r="B2452" t="inlineStr">
        <is>
          <t>729 videos, korean street food</t>
        </is>
      </c>
      <c r="C2452" t="inlineStr">
        <is>
          <t>길거리 음식</t>
        </is>
      </c>
      <c r="D2452" t="inlineStr">
        <is>
          <t>Korean</t>
        </is>
      </c>
      <c r="E2452"/>
      <c r="F2452"/>
      <c r="G2452"/>
      <c r="H2452"/>
    </row>
    <row r="2453" ht="25.5" customHeight="1">
      <c r="A2453" s="2" t="str">
        <f>=HYPERLINK("https://www.youtube.com/@foodstory95", "https://www.youtube.com/@foodstory95")</f>
        <v>https://www.youtube.com/@foodstory95</v>
      </c>
      <c r="B2453" t="inlineStr">
        <is>
          <t>778 videos, korean street food, food factory</t>
        </is>
      </c>
      <c r="C2453" t="inlineStr">
        <is>
          <t>길거리 음식</t>
        </is>
      </c>
      <c r="D2453" t="inlineStr">
        <is>
          <t>Korean</t>
        </is>
      </c>
      <c r="E2453"/>
      <c r="F2453"/>
      <c r="G2453"/>
      <c r="H2453"/>
    </row>
    <row r="2454" ht="25.5" customHeight="1">
      <c r="A2454" s="2" t="str">
        <f>=HYPERLINK("https://www.youtube.com/@fromthechum/videos", "https://www.youtube.com/@fromthechum/videos")</f>
        <v>https://www.youtube.com/@fromthechum/videos</v>
      </c>
      <c r="B2454" t="inlineStr">
        <is>
          <t>123 videos, Korean traditional dance, vlogs</t>
        </is>
      </c>
      <c r="C2454" t="inlineStr">
        <is>
          <t>한국무용</t>
        </is>
      </c>
      <c r="D2454" t="inlineStr">
        <is>
          <t>Korean</t>
        </is>
      </c>
      <c r="E2454"/>
      <c r="F2454"/>
      <c r="G2454"/>
      <c r="H2454"/>
    </row>
    <row r="2455" ht="25.5" customHeight="1">
      <c r="A2455" s="2" t="str">
        <f>=HYPERLINK("https://www.youtube.com/@koreadance8429/videos", "https://www.youtube.com/@koreadance8429/videos")</f>
        <v>https://www.youtube.com/@koreadance8429/videos</v>
      </c>
      <c r="B2455" t="inlineStr">
        <is>
          <t>160 videos, Korean traditional dance, vlogs</t>
        </is>
      </c>
      <c r="C2455" t="inlineStr">
        <is>
          <t>한국무용</t>
        </is>
      </c>
      <c r="D2455" t="inlineStr">
        <is>
          <t>Korean</t>
        </is>
      </c>
      <c r="E2455"/>
      <c r="F2455"/>
      <c r="G2455"/>
      <c r="H2455"/>
    </row>
    <row r="2456" ht="25.5" customHeight="1">
      <c r="A2456" s="2" t="str">
        <f>=HYPERLINK("https://www.youtube.com/@amidalda/videos", "https://www.youtube.com/@amidalda/videos")</f>
        <v>https://www.youtube.com/@amidalda/videos</v>
      </c>
      <c r="B2456" t="inlineStr">
        <is>
          <t>173 videos, Korean traditional dance, vlogs</t>
        </is>
      </c>
      <c r="C2456" t="inlineStr">
        <is>
          <t>한국무용</t>
        </is>
      </c>
      <c r="D2456" t="inlineStr">
        <is>
          <t>Korean</t>
        </is>
      </c>
      <c r="E2456"/>
      <c r="F2456"/>
      <c r="G2456"/>
      <c r="H2456"/>
    </row>
    <row r="2457" ht="25.5" customHeight="1">
      <c r="A2457" s="2" t="str">
        <f>=HYPERLINK("https://www.youtube.com/@dancersjob/videos", "https://www.youtube.com/@dancersjob/videos")</f>
        <v>https://www.youtube.com/@dancersjob/videos</v>
      </c>
      <c r="B2457" t="inlineStr">
        <is>
          <t>145 videos, Korean traditional dance, vlogs</t>
        </is>
      </c>
      <c r="C2457" t="inlineStr">
        <is>
          <t>한국무용</t>
        </is>
      </c>
      <c r="D2457" t="inlineStr">
        <is>
          <t>Korean</t>
        </is>
      </c>
      <c r="E2457"/>
      <c r="F2457"/>
      <c r="G2457"/>
      <c r="H2457"/>
    </row>
    <row r="2458" ht="25.5" customHeight="1">
      <c r="A2458" s="2" t="str">
        <f>=HYPERLINK("https://www.youtube.com/@HYBELABELS/videos", "https://www.youtube.com/@HYBELABELS/videos")</f>
        <v>https://www.youtube.com/@HYBELABELS/videos</v>
      </c>
      <c r="B2458" t="inlineStr">
        <is>
          <t>1.6K videos, K-pop music videos</t>
        </is>
      </c>
      <c r="C2458" t="inlineStr">
        <is>
          <t>뮤직비디오</t>
        </is>
      </c>
      <c r="D2458" t="inlineStr">
        <is>
          <t>Korean</t>
        </is>
      </c>
      <c r="E2458"/>
      <c r="F2458"/>
      <c r="G2458"/>
      <c r="H2458"/>
    </row>
    <row r="2459" ht="25.5" customHeight="1">
      <c r="A2459" s="2" t="str">
        <f>=HYPERLINK("https://www.youtube.com/@SMTOWN", "https://www.youtube.com/@SMTOWN")</f>
        <v>https://www.youtube.com/@SMTOWN</v>
      </c>
      <c r="B2459" t="inlineStr">
        <is>
          <t>4.3K videos, K-pop music videos, celebrities, dance</t>
        </is>
      </c>
      <c r="C2459" t="inlineStr">
        <is>
          <t>뮤직비디오</t>
        </is>
      </c>
      <c r="D2459" t="inlineStr">
        <is>
          <t>Korean</t>
        </is>
      </c>
      <c r="E2459"/>
      <c r="F2459"/>
      <c r="G2459"/>
      <c r="H2459"/>
    </row>
    <row r="2460" ht="25.5" customHeight="1">
      <c r="A2460" s="2" t="str">
        <f>=HYPERLINK("https://www.youtube.com/@1theK/videos", "https://www.youtube.com/@1theK/videos")</f>
        <v>https://www.youtube.com/@1theK/videos</v>
      </c>
      <c r="B2460" t="inlineStr">
        <is>
          <t>19K videos, K-pop music videos</t>
        </is>
      </c>
      <c r="C2460" t="inlineStr">
        <is>
          <t>뮤직비디오</t>
        </is>
      </c>
      <c r="D2460" t="inlineStr">
        <is>
          <t>Korean</t>
        </is>
      </c>
      <c r="E2460"/>
      <c r="F2460"/>
      <c r="G2460"/>
      <c r="H2460"/>
    </row>
    <row r="2461" ht="25.5" customHeight="1">
      <c r="A2461" s="2" t="str">
        <f>=HYPERLINK("https://www.youtube.com/@SBSKPOP/videos", "https://www.youtube.com/@SBSKPOP/videos")</f>
        <v>https://www.youtube.com/@SBSKPOP/videos</v>
      </c>
      <c r="B2461" t="inlineStr">
        <is>
          <t>35K videos, K-pop live performance</t>
        </is>
      </c>
      <c r="C2461" t="inlineStr">
        <is>
          <t>케이팝</t>
        </is>
      </c>
      <c r="D2461" t="inlineStr">
        <is>
          <t>Korean</t>
        </is>
      </c>
      <c r="E2461"/>
      <c r="F2461"/>
      <c r="G2461"/>
      <c r="H2461"/>
    </row>
    <row r="2462" ht="25.5" customHeight="1">
      <c r="A2462" s="2" t="str">
        <f>=HYPERLINK("https://www.youtube.com/@DingoMusic/videos", "https://www.youtube.com/@DingoMusic/videos")</f>
        <v>https://www.youtube.com/@DingoMusic/videos</v>
      </c>
      <c r="B2462" t="inlineStr">
        <is>
          <t>2.2K videos, k-pop live performance</t>
        </is>
      </c>
      <c r="C2462" t="inlineStr">
        <is>
          <t>케이팝</t>
        </is>
      </c>
      <c r="D2462" t="inlineStr">
        <is>
          <t>Korean</t>
        </is>
      </c>
      <c r="E2462"/>
      <c r="F2462"/>
      <c r="G2462"/>
      <c r="H2462"/>
    </row>
    <row r="2463" ht="25.5" customHeight="1">
      <c r="A2463" s="2" t="str">
        <f>=HYPERLINK("https://www.youtube.com/@daryadarcy/videos", "https://www.youtube.com/@daryadarcy/videos")</f>
        <v>https://www.youtube.com/@daryadarcy/videos</v>
      </c>
      <c r="B2463" t="inlineStr">
        <is>
          <t>71 Videos / Interior Design, Great Colorgreading</t>
        </is>
      </c>
      <c r="C2463" t="inlineStr">
        <is>
          <t>cinematic (various)</t>
        </is>
      </c>
      <c r="D2463" t="inlineStr">
        <is>
          <t>Russian</t>
        </is>
      </c>
      <c r="E2463"/>
      <c r="F2463"/>
      <c r="G2463"/>
      <c r="H2463"/>
    </row>
    <row r="2464" ht="25.5" customHeight="1">
      <c r="A2464" s="2" t="str">
        <f>=HYPERLINK("https://www.youtube.com/@22X22/videos", "https://www.youtube.com/@22X22/videos")</f>
        <v>https://www.youtube.com/@22X22/videos</v>
      </c>
      <c r="B2464" t="inlineStr">
        <is>
          <t>275 Videos / Sport, Food</t>
        </is>
      </c>
      <c r="C2464" t="inlineStr">
        <is>
          <t>personal fitness</t>
        </is>
      </c>
      <c r="D2464" t="inlineStr">
        <is>
          <t>Russian</t>
        </is>
      </c>
      <c r="E2464"/>
      <c r="F2464"/>
      <c r="G2464"/>
      <c r="H2464"/>
    </row>
    <row r="2465" ht="25.5" customHeight="1">
      <c r="A2465" s="2" t="str">
        <f>=HYPERLINK("https://www.youtube.com/@anton_lyadov", "https://www.youtube.com/@anton_lyadov")</f>
        <v>https://www.youtube.com/@anton_lyadov</v>
      </c>
      <c r="B2465" t="inlineStr">
        <is>
          <t>298 Videos / Travel</t>
        </is>
      </c>
      <c r="C2465" t="inlineStr">
        <is>
          <t>Travel</t>
        </is>
      </c>
      <c r="D2465" t="inlineStr">
        <is>
          <t>Russian</t>
        </is>
      </c>
      <c r="E2465"/>
      <c r="F2465"/>
      <c r="G2465"/>
      <c r="H2465"/>
    </row>
    <row r="2466" ht="25.5" customHeight="1">
      <c r="A2466" s="2" t="str">
        <f>=HYPERLINK("https://www.youtube.com/@MatthiasMalmedieofficial", "https://www.youtube.com/@MatthiasMalmedieofficial")</f>
        <v>https://www.youtube.com/@MatthiasMalmedieofficial</v>
      </c>
      <c r="B2466" t="inlineStr">
        <is>
          <t>320 Videos / Driving Cars</t>
        </is>
      </c>
      <c r="C2466" t="inlineStr">
        <is>
          <t>driving cars</t>
        </is>
      </c>
      <c r="D2466" t="inlineStr">
        <is>
          <t>German</t>
        </is>
      </c>
      <c r="E2466"/>
      <c r="F2466"/>
      <c r="G2466"/>
      <c r="H2466"/>
    </row>
    <row r="2467" ht="25.5" customHeight="1">
      <c r="A2467" s="2" t="str">
        <f>=HYPERLINK("https://www.youtube.com/@CAMERACAVE/videos", "https://www.youtube.com/@CAMERACAVE/videos")</f>
        <v>https://www.youtube.com/@CAMERACAVE/videos</v>
      </c>
      <c r="B2467" t="inlineStr">
        <is>
          <t>239 Videos / Camera Gear, Cinematics</t>
        </is>
      </c>
      <c r="C2467" t="inlineStr">
        <is>
          <t>Cinematic (various)</t>
        </is>
      </c>
      <c r="D2467" t="inlineStr">
        <is>
          <t>German</t>
        </is>
      </c>
      <c r="E2467"/>
      <c r="F2467"/>
      <c r="G2467"/>
      <c r="H2467"/>
    </row>
    <row r="2468" ht="25.5" customHeight="1">
      <c r="A2468" s="2" t="str">
        <f>=HYPERLINK("https://www.youtube.com/@FFChannel_Official", "https://www.youtube.com/@FFChannel_Official")</f>
        <v>https://www.youtube.com/@FFChannel_Official</v>
      </c>
      <c r="B2468" t="inlineStr">
        <is>
          <t>19000 Videos / Runway Fashion</t>
        </is>
      </c>
      <c r="C2468" t="inlineStr">
        <is>
          <t>Runway Model</t>
        </is>
      </c>
      <c r="D2468" t="inlineStr">
        <is>
          <t>English</t>
        </is>
      </c>
      <c r="E2468"/>
      <c r="F2468"/>
      <c r="G2468"/>
      <c r="H2468"/>
    </row>
    <row r="2469" ht="25.5" customHeight="1">
      <c r="A2469" s="2" t="str">
        <f>=HYPERLINK("https://www.youtube.com/@fashionvdo/featured", "https://www.youtube.com/@fashionvdo")</f>
        <v>https://www.youtube.com/@fashionvdo</v>
      </c>
      <c r="B2469" t="inlineStr">
        <is>
          <t>505 Videos / Runway Fashion</t>
        </is>
      </c>
      <c r="C2469" t="inlineStr">
        <is>
          <t>Runway Model</t>
        </is>
      </c>
      <c r="D2469" t="inlineStr">
        <is>
          <t>English</t>
        </is>
      </c>
      <c r="E2469"/>
      <c r="F2469"/>
      <c r="G2469"/>
      <c r="H2469"/>
    </row>
    <row r="2470" ht="25.5" customHeight="1">
      <c r="A2470" s="2" t="str">
        <f>=HYPERLINK("https://www.youtube.com/@FashionChannel/videos", "https://www.youtube.com/@FashionChannel")</f>
        <v>https://www.youtube.com/@FashionChannel</v>
      </c>
      <c r="B2470" t="inlineStr">
        <is>
          <t>46000 Videos / Fashion Runway</t>
        </is>
      </c>
      <c r="C2470" t="inlineStr">
        <is>
          <t>Runway Model</t>
        </is>
      </c>
      <c r="D2470" t="inlineStr">
        <is>
          <t>English</t>
        </is>
      </c>
      <c r="E2470"/>
      <c r="F2470"/>
      <c r="G2470"/>
      <c r="H2470"/>
    </row>
    <row r="2471" ht="25.5" customHeight="1">
      <c r="A2471" s="2" t="str">
        <f>=HYPERLINK("https://www.youtube.com/@Versace/videos", "https://www.youtube.com/@Versace")</f>
        <v>https://www.youtube.com/@Versace</v>
      </c>
      <c r="B2471" t="inlineStr">
        <is>
          <t>494 Videos / Fashion</t>
        </is>
      </c>
      <c r="C2471" t="inlineStr">
        <is>
          <t>Fashion</t>
        </is>
      </c>
      <c r="D2471" t="inlineStr">
        <is>
          <t>English</t>
        </is>
      </c>
      <c r="E2471"/>
      <c r="F2471"/>
      <c r="G2471"/>
      <c r="H2471"/>
    </row>
    <row r="2472" ht="25.5" customHeight="1">
      <c r="A2472" s="2" t="str">
        <f>=HYPERLINK("https://www.youtube.com/@louisvuitton/featured", "https://www.youtube.com/@louisvuitton")</f>
        <v>https://www.youtube.com/@louisvuitton</v>
      </c>
      <c r="B2472" t="inlineStr">
        <is>
          <t>481 Videos / Fashion</t>
        </is>
      </c>
      <c r="C2472" t="inlineStr">
        <is>
          <t>Fashion</t>
        </is>
      </c>
      <c r="D2472" t="inlineStr">
        <is>
          <t>English</t>
        </is>
      </c>
      <c r="E2472"/>
      <c r="F2472"/>
      <c r="G2472"/>
      <c r="H2472"/>
    </row>
    <row r="2473" ht="25.5" customHeight="1">
      <c r="A2473" s="2" t="str">
        <f>=HYPERLINK("https://www.youtube.com/@CHANEL", "https://www.youtube.com/@CHANEL")</f>
        <v>https://www.youtube.com/@CHANEL</v>
      </c>
      <c r="B2473" t="inlineStr">
        <is>
          <t>1400 Videos / Fashion</t>
        </is>
      </c>
      <c r="C2473" t="inlineStr">
        <is>
          <t>Fashion</t>
        </is>
      </c>
      <c r="D2473" t="inlineStr">
        <is>
          <t>English</t>
        </is>
      </c>
      <c r="E2473"/>
      <c r="F2473"/>
      <c r="G2473"/>
      <c r="H2473"/>
    </row>
    <row r="2474" ht="25.5" customHeight="1">
      <c r="A2474" s="2" t="str">
        <f>=HYPERLINK("https://www.youtube.com/@NaturalWorldFacts/videos", "https://www.youtube.com/@NaturalWorldFacts")</f>
        <v>https://www.youtube.com/@NaturalWorldFacts</v>
      </c>
      <c r="B2474" t="inlineStr">
        <is>
          <t>168 Videos / Nature, Deep Sea</t>
        </is>
      </c>
      <c r="C2474" t="inlineStr">
        <is>
          <t>Deep Sea, sea</t>
        </is>
      </c>
      <c r="D2474" t="inlineStr">
        <is>
          <t>English</t>
        </is>
      </c>
      <c r="E2474"/>
      <c r="F2474"/>
      <c r="G2474"/>
      <c r="H2474"/>
    </row>
    <row r="2475" ht="25.5" customHeight="1">
      <c r="A2475" s="2" t="str">
        <f>=HYPERLINK("https://www.youtube.com/@OceanX", "https://www.youtube.com/@OceanX")</f>
        <v>https://www.youtube.com/@OceanX</v>
      </c>
      <c r="B2475" t="inlineStr">
        <is>
          <t>290 Videos / Deep Sea</t>
        </is>
      </c>
      <c r="C2475" t="inlineStr">
        <is>
          <t>Deep Sea, sea</t>
        </is>
      </c>
      <c r="D2475" t="inlineStr">
        <is>
          <t>English</t>
        </is>
      </c>
      <c r="E2475"/>
      <c r="F2475"/>
      <c r="G2475"/>
      <c r="H2475"/>
    </row>
    <row r="2476" ht="25.5" customHeight="1">
      <c r="A2476" s="2" t="str">
        <f>=HYPERLINK("https://www.youtube.com/@MBARIvideo", "https://www.youtube.com/@MBARIvideo")</f>
        <v>https://www.youtube.com/@MBARIvideo</v>
      </c>
      <c r="B2476" t="inlineStr">
        <is>
          <t>387 Videos / Deep Sea</t>
        </is>
      </c>
      <c r="C2476" t="inlineStr">
        <is>
          <t>Deep Sea, sea</t>
        </is>
      </c>
      <c r="D2476" t="inlineStr">
        <is>
          <t>English</t>
        </is>
      </c>
      <c r="E2476"/>
      <c r="F2476"/>
      <c r="G2476"/>
      <c r="H2476"/>
    </row>
    <row r="2477" ht="25.5" customHeight="1">
      <c r="A2477" s="2" t="str">
        <f>=HYPERLINK("https://www.youtube.com/@DonJoewonSong", "https://www.youtube.com/@DonJoewonSong")</f>
        <v>https://www.youtube.com/@DonJoewonSong</v>
      </c>
      <c r="B2477" t="inlineStr">
        <is>
          <t>601 Videos / Forza Series, Automotive Games, Striking Visuals</t>
        </is>
      </c>
      <c r="C2477" t="inlineStr">
        <is>
          <t>Forza</t>
        </is>
      </c>
      <c r="D2477" t="inlineStr">
        <is>
          <t>English</t>
        </is>
      </c>
      <c r="E2477"/>
      <c r="F2477"/>
      <c r="G2477"/>
      <c r="H2477"/>
    </row>
    <row r="2478" ht="25.5" customHeight="1">
      <c r="A2478" s="2" t="str">
        <f>=HYPERLINK("https://www.youtube.com/@Forza", "https://www.youtube.com/@Forza")</f>
        <v>https://www.youtube.com/@Forza</v>
      </c>
      <c r="B2478" t="inlineStr">
        <is>
          <t>469 Videos / Forza Series, Automotive Games, Striking Visuals</t>
        </is>
      </c>
      <c r="C2478" t="inlineStr">
        <is>
          <t>Forza</t>
        </is>
      </c>
      <c r="D2478" t="inlineStr">
        <is>
          <t>English</t>
        </is>
      </c>
      <c r="E2478"/>
      <c r="F2478"/>
      <c r="G2478"/>
      <c r="H2478"/>
    </row>
    <row r="2479" ht="25.5" customHeight="1">
      <c r="A2479" s="2" t="str">
        <f>=HYPERLINK("https://www.youtube.com/@AR12Gaming", "https://www.youtube.com/@AR12Gaming")</f>
        <v>https://www.youtube.com/@AR12Gaming</v>
      </c>
      <c r="B2479" t="inlineStr">
        <is>
          <t>4200 Videos / Forza Series, Automotive Games, Striking Visuals</t>
        </is>
      </c>
      <c r="C2479" t="inlineStr">
        <is>
          <t>Forza</t>
        </is>
      </c>
      <c r="D2479" t="inlineStr">
        <is>
          <t>English</t>
        </is>
      </c>
      <c r="E2479"/>
      <c r="F2479"/>
      <c r="G2479"/>
      <c r="H2479"/>
    </row>
    <row r="2480" ht="25.5" customHeight="1">
      <c r="A2480" s="2" t="str">
        <f>=HYPERLINK("https://www.youtube.com/@4KFlights/featured", "https://www.youtube.com/@4KFlights")</f>
        <v>https://www.youtube.com/@4KFlights</v>
      </c>
      <c r="B2480" t="inlineStr">
        <is>
          <t>48 Videos / Flight Simulation</t>
        </is>
      </c>
      <c r="C2480" t="inlineStr">
        <is>
          <t>Flight Simulator</t>
        </is>
      </c>
      <c r="D2480"/>
      <c r="E2480"/>
      <c r="F2480"/>
      <c r="G2480"/>
      <c r="H2480"/>
    </row>
    <row r="2481" ht="25.5" customHeight="1">
      <c r="A2481" s="2" t="str">
        <f>=HYPERLINK("https://www.youtube.com/@simflightpro", "https://www.youtube.com/@simflightpro")</f>
        <v>https://www.youtube.com/@simflightpro</v>
      </c>
      <c r="B2481" t="inlineStr">
        <is>
          <t>573 Videos / Flight Simulation</t>
        </is>
      </c>
      <c r="C2481" t="inlineStr">
        <is>
          <t>Flight Simulator</t>
        </is>
      </c>
      <c r="D2481"/>
      <c r="E2481"/>
      <c r="F2481"/>
      <c r="G2481"/>
      <c r="H2481"/>
    </row>
    <row r="2482" ht="25.5" customHeight="1">
      <c r="A2482" s="2" t="str">
        <f>=HYPERLINK("https://www.youtube.com/@AmbaViation", "https://www.youtube.com/@AmbaViation")</f>
        <v>https://www.youtube.com/@AmbaViation</v>
      </c>
      <c r="B2482" t="inlineStr">
        <is>
          <t>51 Videos / Flight Simulation</t>
        </is>
      </c>
      <c r="C2482" t="inlineStr">
        <is>
          <t>Flight Simulator</t>
        </is>
      </c>
      <c r="D2482"/>
      <c r="E2482"/>
      <c r="F2482"/>
      <c r="G2482"/>
      <c r="H2482"/>
    </row>
    <row r="2483" ht="25.5" customHeight="1">
      <c r="A2483" s="2" t="str">
        <f>=HYPERLINK("https://www.youtube.com/@MajorTom.", "https://www.youtube.com/@MajorTom.")</f>
        <v>https://www.youtube.com/@MajorTom.</v>
      </c>
      <c r="B2483" t="inlineStr">
        <is>
          <t>133 Videos / Flight Simulation</t>
        </is>
      </c>
      <c r="C2483" t="inlineStr">
        <is>
          <t>Flight Simulator</t>
        </is>
      </c>
      <c r="D2483"/>
      <c r="E2483"/>
      <c r="F2483"/>
      <c r="G2483"/>
      <c r="H2483"/>
    </row>
    <row r="2484" ht="25.5" customHeight="1">
      <c r="A2484" s="2" t="str">
        <f>=HYPERLINK("https://www.youtube.com/@HavokSage/videos", "https://www.youtube.com/@HavokSage")</f>
        <v>https://www.youtube.com/@HavokSage</v>
      </c>
      <c r="B2484" t="inlineStr">
        <is>
          <t>80 Videos / Unreal Engine</t>
        </is>
      </c>
      <c r="C2484" t="inlineStr">
        <is>
          <t>Unreal Engine 5</t>
        </is>
      </c>
      <c r="D2484"/>
      <c r="E2484"/>
      <c r="F2484"/>
      <c r="G2484"/>
      <c r="H2484"/>
    </row>
    <row r="2485" ht="25.5" customHeight="1">
      <c r="A2485" s="2" t="str">
        <f>=HYPERLINK("https://www.youtube.com/@punish/videos", "https://www.youtube.com/@punish/videos")</f>
        <v>https://www.youtube.com/@punish/videos</v>
      </c>
      <c r="B2485" t="inlineStr">
        <is>
          <t>998 Videos / Unreal Engine Gameplay</t>
        </is>
      </c>
      <c r="C2485" t="inlineStr">
        <is>
          <t>Unreal Engine 5</t>
        </is>
      </c>
      <c r="D2485"/>
      <c r="E2485"/>
      <c r="F2485"/>
      <c r="G2485"/>
      <c r="H2485"/>
    </row>
    <row r="2486" ht="25.5" customHeight="1">
      <c r="A2486" s="2" t="str">
        <f>=HYPERLINK("https://www.youtube.com/@ANDBERY", "https://www.youtube.com/@ANDBERY")</f>
        <v>https://www.youtube.com/@ANDBERY</v>
      </c>
      <c r="B2486" t="inlineStr">
        <is>
          <t>33 Videos / RED Camera Footage</t>
        </is>
      </c>
      <c r="C2486" t="inlineStr">
        <is>
          <t>RED Camera</t>
        </is>
      </c>
      <c r="D2486"/>
      <c r="E2486"/>
      <c r="F2486"/>
      <c r="G2486"/>
      <c r="H2486"/>
    </row>
    <row r="2487" ht="25.5" customHeight="1">
      <c r="A2487" s="2" t="str">
        <f>=HYPERLINK("https://www.youtube.com/@SunnySixteen/videos", "https://www.youtube.com/@SunnySixteen")</f>
        <v>https://www.youtube.com/@SunnySixteen</v>
      </c>
      <c r="B2487" t="inlineStr">
        <is>
          <t>90 Videos / RED Camera Footage</t>
        </is>
      </c>
      <c r="C2487" t="inlineStr">
        <is>
          <t>RED Camera</t>
        </is>
      </c>
      <c r="D2487"/>
      <c r="E2487"/>
      <c r="F2487"/>
      <c r="G2487"/>
      <c r="H2487"/>
    </row>
    <row r="2488" ht="25.5" customHeight="1">
      <c r="A2488" s="2" t="str">
        <f>=HYPERLINK("https://www.youtube.com/@KyleNutt", "https://www.youtube.com/@KyleNutt")</f>
        <v>https://www.youtube.com/@KyleNutt</v>
      </c>
      <c r="B2488" t="inlineStr">
        <is>
          <t>363 Videos / RED Camera Footage</t>
        </is>
      </c>
      <c r="C2488" t="inlineStr">
        <is>
          <t>RED Camera</t>
        </is>
      </c>
      <c r="D2488"/>
      <c r="E2488"/>
      <c r="F2488"/>
      <c r="G2488"/>
      <c r="H2488"/>
    </row>
    <row r="2489" ht="25.5" customHeight="1">
      <c r="A2489" s="2" t="str">
        <f>=HYPERLINK("https://www.youtube.com/@reddigitalcinema", "https://www.youtube.com/@reddigitalcinema")</f>
        <v>https://www.youtube.com/@reddigitalcinema</v>
      </c>
      <c r="B2489" t="inlineStr">
        <is>
          <t>314 Videos / RED Camera Footage</t>
        </is>
      </c>
      <c r="C2489" t="inlineStr">
        <is>
          <t>RED Camera</t>
        </is>
      </c>
      <c r="D2489"/>
      <c r="E2489"/>
      <c r="F2489"/>
      <c r="G2489"/>
      <c r="H2489"/>
    </row>
    <row r="2490" ht="25.5" customHeight="1">
      <c r="A2490" s="2" t="str">
        <f>=HYPERLINK("https://www.youtube.com/@Flo_Garcia.", "https://www.youtube.com/@Flo_Garcia.")</f>
        <v>https://www.youtube.com/@Flo_Garcia.</v>
      </c>
      <c r="B2490" t="inlineStr">
        <is>
          <t>3 Videos / Unreal Engine</t>
        </is>
      </c>
      <c r="C2490" t="inlineStr">
        <is>
          <t>Unreal Engine 5</t>
        </is>
      </c>
      <c r="D2490"/>
      <c r="E2490"/>
      <c r="F2490"/>
      <c r="G2490"/>
      <c r="H2490"/>
    </row>
    <row r="2491" ht="25.5" customHeight="1">
      <c r="A2491" s="2" t="str">
        <f>=HYPERLINK("https://www.youtube.com/@magnetvfx/featured", "https://www.youtube.com/@magnetvfx/featured")</f>
        <v>https://www.youtube.com/@magnetvfx/featured</v>
      </c>
      <c r="B2491" t="inlineStr">
        <is>
          <t>201 Videos / Unreal Engine</t>
        </is>
      </c>
      <c r="C2491" t="inlineStr">
        <is>
          <t>Unreal Engine 5</t>
        </is>
      </c>
      <c r="D2491"/>
      <c r="E2491"/>
      <c r="F2491"/>
      <c r="G2491"/>
      <c r="H2491"/>
    </row>
    <row r="2492" ht="25.5" customHeight="1">
      <c r="A2492" s="2" t="str">
        <f>=HYPERLINK("https://www.youtube.com/@Gam3_4_Lif3/featured", "https://www.youtube.com/@Gam3_4_Lif3/featured")</f>
        <v>https://www.youtube.com/@Gam3_4_Lif3/featured</v>
      </c>
      <c r="B2492" t="inlineStr">
        <is>
          <t>1100 Videos / Unreal Engine</t>
        </is>
      </c>
      <c r="C2492" t="inlineStr">
        <is>
          <t>Unreal Engine 5</t>
        </is>
      </c>
      <c r="D2492"/>
      <c r="E2492"/>
      <c r="F2492"/>
      <c r="G2492"/>
      <c r="H2492"/>
    </row>
    <row r="2493" ht="25.5" customHeight="1">
      <c r="A2493" s="2" t="str">
        <f>=HYPERLINK("https://www.youtube.com/@WickedWombat", "https://www.youtube.com/@WickedWombat")</f>
        <v>https://www.youtube.com/@WickedWombat</v>
      </c>
      <c r="B2493" t="inlineStr">
        <is>
          <t>198 videos nature</t>
        </is>
      </c>
      <c r="C2493" t="inlineStr">
        <is>
          <t>attacking</t>
        </is>
      </c>
      <c r="D2493"/>
      <c r="E2493"/>
      <c r="F2493"/>
      <c r="G2493"/>
      <c r="H2493"/>
    </row>
    <row r="2494" ht="25.5" customHeight="1">
      <c r="A2494" s="2" t="str">
        <f>=HYPERLINK("https://www.youtube.com/@Robert_Maklowicz/videos", "https://www.youtube.com/@Robert_Maklowicz")</f>
        <v>https://www.youtube.com/@Robert_Maklowicz</v>
      </c>
      <c r="B2494" t="inlineStr">
        <is>
          <t xml:space="preserve">259 travel/cooking videos </t>
        </is>
      </c>
      <c r="C2494" t="inlineStr">
        <is>
          <t>gotowanie</t>
        </is>
      </c>
      <c r="D2494" t="inlineStr">
        <is>
          <t>Polish</t>
        </is>
      </c>
      <c r="E2494"/>
      <c r="F2494"/>
      <c r="G2494"/>
      <c r="H2494"/>
    </row>
    <row r="2495" ht="25.5" customHeight="1">
      <c r="A2495" s="2" t="str">
        <f>=HYPERLINK("https://www.youtube.com/@KatarzynaTOP", "https://www.youtube.com/@KatarzynaTOP")</f>
        <v>https://www.youtube.com/@KatarzynaTOP</v>
      </c>
      <c r="B2495" t="inlineStr">
        <is>
          <t>345 cooking videos</t>
        </is>
      </c>
      <c r="C2495" t="inlineStr">
        <is>
          <t>gotowanie</t>
        </is>
      </c>
      <c r="D2495" t="inlineStr">
        <is>
          <t>Polish</t>
        </is>
      </c>
      <c r="E2495"/>
      <c r="F2495"/>
      <c r="G2495"/>
      <c r="H2495"/>
    </row>
    <row r="2496" ht="25.5" customHeight="1">
      <c r="A2496" s="2" t="str">
        <f>=HYPERLINK("https://www.youtube.com/@ODDASZFARTUCHA", "https://www.youtube.com/@ODDASZFARTUCHA")</f>
        <v>https://www.youtube.com/@ODDASZFARTUCHA</v>
      </c>
      <c r="B2496" t="inlineStr">
        <is>
          <t>1k cooking videos</t>
        </is>
      </c>
      <c r="C2496" t="inlineStr">
        <is>
          <t>gotowanie</t>
        </is>
      </c>
      <c r="D2496" t="inlineStr">
        <is>
          <t>Polish</t>
        </is>
      </c>
      <c r="E2496"/>
      <c r="F2496"/>
      <c r="G2496"/>
      <c r="H2496"/>
    </row>
    <row r="2497" ht="25.5" customHeight="1">
      <c r="A2497" s="2" t="str">
        <f>=HYPERLINK("https://www.youtube.com/@dronujemycom", "https://www.youtube.com/@dronujemycom")</f>
        <v>https://www.youtube.com/@dronujemycom</v>
      </c>
      <c r="B2497" t="inlineStr">
        <is>
          <t>61 drone footage videos</t>
        </is>
      </c>
      <c r="C2497" t="inlineStr">
        <is>
          <t>polska hq drone</t>
        </is>
      </c>
      <c r="D2497" t="inlineStr">
        <is>
          <t>Polish</t>
        </is>
      </c>
      <c r="E2497"/>
      <c r="F2497"/>
      <c r="G2497"/>
      <c r="H2497"/>
    </row>
    <row r="2498" ht="25.5" customHeight="1">
      <c r="A2498" s="2" t="str">
        <f>=HYPERLINK("https://www.youtube.com/@MindTravelsChannel", "https://www.youtube.com/@MindTravelsChannel")</f>
        <v>https://www.youtube.com/@MindTravelsChannel</v>
      </c>
      <c r="B2498" t="inlineStr">
        <is>
          <t>703 drone footage videos</t>
        </is>
      </c>
      <c r="C2498" t="inlineStr">
        <is>
          <t>drone footage</t>
        </is>
      </c>
      <c r="D2498"/>
      <c r="E2498"/>
      <c r="F2498"/>
      <c r="G2498"/>
      <c r="H2498"/>
    </row>
    <row r="2499" ht="25.5" customHeight="1">
      <c r="A2499" s="2" t="str">
        <f>=HYPERLINK("https://www.youtube.com/@JacekDrofiak", "https://www.youtube.com/@JacekDrofiak")</f>
        <v>https://www.youtube.com/@JacekDrofiak</v>
      </c>
      <c r="B2499" t="inlineStr">
        <is>
          <t>59 drone footage videos</t>
        </is>
      </c>
      <c r="C2499" t="inlineStr">
        <is>
          <t>polska widoki</t>
        </is>
      </c>
      <c r="D2499" t="inlineStr">
        <is>
          <t>Polish</t>
        </is>
      </c>
      <c r="E2499"/>
      <c r="F2499"/>
      <c r="G2499"/>
      <c r="H2499"/>
    </row>
    <row r="2500" ht="25.5" customHeight="1">
      <c r="A2500" s="2" t="str">
        <f>=HYPERLINK("https://www.youtube.com/@paolacarosella", "https://www.youtube.com/@paolacarosella")</f>
        <v>https://www.youtube.com/@paolacarosella</v>
      </c>
      <c r="B2500" t="inlineStr">
        <is>
          <t>284 Cooking videos</t>
        </is>
      </c>
      <c r="C2500" t="inlineStr">
        <is>
          <t>cozinha</t>
        </is>
      </c>
      <c r="D2500" t="inlineStr">
        <is>
          <t>Portuguese</t>
        </is>
      </c>
      <c r="E2500"/>
      <c r="F2500"/>
      <c r="G2500"/>
      <c r="H2500"/>
    </row>
    <row r="2501" ht="25.5" customHeight="1">
      <c r="A2501" s="2" t="str">
        <f>=HYPERLINK("https://www.youtube.com/@zespolmazowsze", "https://www.youtube.com/@zespolmazowsze")</f>
        <v>https://www.youtube.com/@zespolmazowsze</v>
      </c>
      <c r="B2501" t="inlineStr">
        <is>
          <t>101 polish dancing/culture videos</t>
        </is>
      </c>
      <c r="C2501" t="inlineStr">
        <is>
          <t>polski taniec ludowy</t>
        </is>
      </c>
      <c r="D2501" t="inlineStr">
        <is>
          <t>Polish</t>
        </is>
      </c>
      <c r="E2501"/>
      <c r="F2501"/>
      <c r="G2501"/>
      <c r="H2501"/>
    </row>
    <row r="2502" ht="25.5" customHeight="1">
      <c r="A2502" s="2" t="str">
        <f>=HYPERLINK("https://www.youtube.com/@aga_wedding_dance", "https://www.youtube.com/@aga_wedding_dance")</f>
        <v>https://www.youtube.com/@aga_wedding_dance</v>
      </c>
      <c r="B2502" t="inlineStr">
        <is>
          <t>193 dancing videos</t>
        </is>
      </c>
      <c r="C2502" t="inlineStr">
        <is>
          <t>polski taniec ludowy</t>
        </is>
      </c>
      <c r="D2502" t="inlineStr">
        <is>
          <t>Polish</t>
        </is>
      </c>
      <c r="E2502"/>
      <c r="F2502"/>
      <c r="G2502"/>
      <c r="H2502"/>
    </row>
    <row r="2503" ht="25.5" customHeight="1">
      <c r="A2503" s="2" t="str">
        <f>=HYPERLINK("https://www.youtube.com/@polandtravel", "https://www.youtube.com/@polandtravel")</f>
        <v>https://www.youtube.com/@polandtravel</v>
      </c>
      <c r="B2503" t="inlineStr">
        <is>
          <t>688 travel videos</t>
        </is>
      </c>
      <c r="C2503" t="inlineStr">
        <is>
          <t>poland hq footage</t>
        </is>
      </c>
      <c r="D2503" t="inlineStr">
        <is>
          <t>Polish</t>
        </is>
      </c>
      <c r="E2503"/>
      <c r="F2503"/>
      <c r="G2503"/>
      <c r="H2503"/>
    </row>
    <row r="2504" ht="25.5" customHeight="1">
      <c r="A2504" s="2" t="str">
        <f>=HYPERLINK("https://www.youtube.com/@dodgerfilms", "https://www.youtube.com/@dodgerfilms")</f>
        <v>https://www.youtube.com/@dodgerfilms</v>
      </c>
      <c r="B2504" t="inlineStr">
        <is>
          <t>2.5k baseball, kickball games</t>
        </is>
      </c>
      <c r="C2504" t="inlineStr">
        <is>
          <t>kickball</t>
        </is>
      </c>
      <c r="D2504" t="inlineStr">
        <is>
          <t>English</t>
        </is>
      </c>
      <c r="E2504"/>
      <c r="F2504"/>
      <c r="G2504"/>
      <c r="H2504"/>
    </row>
    <row r="2505" ht="25.5" customHeight="1">
      <c r="A2505" s="2" t="str">
        <f>=HYPERLINK("https://www.youtube.com/@4KHDWorldBR", "https://www.youtube.com/@4KHDWorldBR")</f>
        <v>https://www.youtube.com/@4KHDWorldBR</v>
      </c>
      <c r="B2505" t="inlineStr">
        <is>
          <t>97 walking videos</t>
        </is>
      </c>
      <c r="C2505" t="inlineStr">
        <is>
          <t>andando brasil</t>
        </is>
      </c>
      <c r="D2505"/>
      <c r="E2505"/>
      <c r="F2505"/>
      <c r="G2505"/>
      <c r="H2505"/>
    </row>
    <row r="2506" ht="25.5" customHeight="1">
      <c r="A2506" s="2" t="str">
        <f>=HYPERLINK("https://www.youtube.com/@SmashTimeProductions", "https://www.youtube.com/@SmashTimeProductions")</f>
        <v>https://www.youtube.com/@SmashTimeProductions</v>
      </c>
      <c r="B2506" t="inlineStr">
        <is>
          <t>3.4K videos, twirling baton, chearleading</t>
        </is>
      </c>
      <c r="C2506" t="inlineStr">
        <is>
          <t>twirling baton</t>
        </is>
      </c>
      <c r="D2506"/>
      <c r="E2506"/>
      <c r="F2506"/>
      <c r="G2506"/>
      <c r="H2506"/>
    </row>
    <row r="2507" ht="25.5" customHeight="1">
      <c r="A2507" s="2" t="str">
        <f>=HYPERLINK("https://www.youtube.com/@Sci-FiCentral/videos", "https://www.youtube.com/@Sci-FiCentral/videos")</f>
        <v>https://www.youtube.com/@Sci-FiCentral/videos</v>
      </c>
      <c r="B2507" t="inlineStr">
        <is>
          <t>728 videos, sci-fi</t>
        </is>
      </c>
      <c r="C2507" t="inlineStr">
        <is>
          <t>sci-fi</t>
        </is>
      </c>
      <c r="D2507"/>
      <c r="E2507"/>
      <c r="F2507"/>
      <c r="G2507"/>
      <c r="H2507"/>
    </row>
    <row r="2508" ht="25.5" customHeight="1">
      <c r="A2508" s="2" t="str">
        <f>=HYPERLINK("https://www.youtube.com/@DroneSnap", "https://www.youtube.com/@DroneSnap/videos")</f>
        <v>https://www.youtube.com/@DroneSnap/videos</v>
      </c>
      <c r="B2508" t="inlineStr">
        <is>
          <t>395 drone footage videos</t>
        </is>
      </c>
      <c r="C2508" t="inlineStr">
        <is>
          <t>poland hq footage</t>
        </is>
      </c>
      <c r="D2508"/>
      <c r="E2508"/>
      <c r="F2508"/>
      <c r="G2508"/>
      <c r="H2508"/>
    </row>
    <row r="2509" ht="25.5" customHeight="1">
      <c r="A2509" s="2" t="str">
        <f>=HYPERLINK("https://www.youtube.com/@SFD_SKLEP", "https://www.youtube.com/@SFD_SKLEP")</f>
        <v>https://www.youtube.com/@SFD_SKLEP</v>
      </c>
      <c r="B2509" t="inlineStr">
        <is>
          <t>671 workout/bodybuilding videos</t>
        </is>
      </c>
      <c r="C2509" t="inlineStr">
        <is>
          <t>siłownia</t>
        </is>
      </c>
      <c r="D2509" t="inlineStr">
        <is>
          <t>Polish</t>
        </is>
      </c>
      <c r="E2509"/>
      <c r="F2509"/>
      <c r="G2509"/>
      <c r="H2509"/>
    </row>
    <row r="2510" ht="25.5" customHeight="1">
      <c r="A2510" s="2" t="str">
        <f>=HYPERLINK("https://www.youtube.com/@GlobalMartialArtsUniversity", "https://www.youtube.com/@GlobalMartialArtsUniversity")</f>
        <v>https://www.youtube.com/@GlobalMartialArtsUniversity</v>
      </c>
      <c r="B2510" t="inlineStr">
        <is>
          <t>540 martial arts tutorials</t>
        </is>
      </c>
      <c r="C2510" t="inlineStr">
        <is>
          <t>krav maga</t>
        </is>
      </c>
      <c r="D2510" t="inlineStr">
        <is>
          <t>English</t>
        </is>
      </c>
      <c r="E2510"/>
      <c r="F2510"/>
      <c r="G2510"/>
      <c r="H2510"/>
    </row>
    <row r="2511" ht="25.5" customHeight="1">
      <c r="A2511" s="2" t="str">
        <f>=HYPERLINK("https://www.youtube.com/@SwiatFutbolu/videos", "https://www.youtube.com/@SwiatFutbolu/videos")</f>
        <v>https://www.youtube.com/@SwiatFutbolu/videos</v>
      </c>
      <c r="B2511" t="inlineStr">
        <is>
          <t>153 football videos</t>
        </is>
      </c>
      <c r="C2511" t="inlineStr">
        <is>
          <t>polska piłka</t>
        </is>
      </c>
      <c r="D2511" t="inlineStr">
        <is>
          <t>Polish</t>
        </is>
      </c>
      <c r="E2511"/>
      <c r="F2511"/>
      <c r="G2511"/>
      <c r="H2511"/>
    </row>
    <row r="2512" ht="25.5" customHeight="1">
      <c r="A2512" s="2" t="str">
        <f>=HYPERLINK("https://www.youtube.com/@theKravMagaTraining", "https://www.youtube.com/@theKravMagaTraining")</f>
        <v>https://www.youtube.com/@theKravMagaTraining</v>
      </c>
      <c r="B2512" t="inlineStr">
        <is>
          <t>170 krav maga tutorials</t>
        </is>
      </c>
      <c r="C2512"/>
      <c r="D2512" t="inlineStr">
        <is>
          <t>English</t>
        </is>
      </c>
      <c r="E2512"/>
      <c r="F2512"/>
      <c r="G2512"/>
      <c r="H2512"/>
    </row>
    <row r="2513" ht="25.5" customHeight="1">
      <c r="A2513" s="2" t="str">
        <f>=HYPERLINK("https://www.youtube.com/@HarmonyMartialArts", "https://www.youtube.com/@HarmonyMartialArts")</f>
        <v>https://www.youtube.com/@HarmonyMartialArts</v>
      </c>
      <c r="B2513" t="inlineStr">
        <is>
          <t>273 martial arts tutorials</t>
        </is>
      </c>
      <c r="C2513"/>
      <c r="D2513" t="inlineStr">
        <is>
          <t>English</t>
        </is>
      </c>
      <c r="E2513"/>
      <c r="F2513"/>
      <c r="G2513"/>
      <c r="H2513"/>
    </row>
    <row r="2514" ht="25.5" customHeight="1">
      <c r="A2514" s="2" t="str">
        <f>=HYPERLINK("https://www.youtube.com/@eHowSports", "https://www.youtube.com/@eHowSports")</f>
        <v>https://www.youtube.com/@eHowSports</v>
      </c>
      <c r="B2514" t="inlineStr">
        <is>
          <t>2.7k various sports tutorials</t>
        </is>
      </c>
      <c r="C2514"/>
      <c r="D2514" t="inlineStr">
        <is>
          <t>English</t>
        </is>
      </c>
      <c r="E2514"/>
      <c r="F2514"/>
      <c r="G2514"/>
      <c r="H2514"/>
    </row>
    <row r="2515" ht="25.5" customHeight="1">
      <c r="A2515" s="2" t="str">
        <f>=HYPERLINK("https://www.youtube.com/@BackPackerSteve", "https://www.youtube.com/@BackPackerSteve")</f>
        <v>https://www.youtube.com/@BackPackerSteve</v>
      </c>
      <c r="B2515" t="inlineStr">
        <is>
          <t>286 videos, nature</t>
        </is>
      </c>
      <c r="C2515" t="inlineStr">
        <is>
          <t>nature</t>
        </is>
      </c>
      <c r="D2515"/>
      <c r="E2515"/>
      <c r="F2515"/>
      <c r="G2515"/>
      <c r="H2515"/>
    </row>
    <row r="2516" ht="25.5" customHeight="1">
      <c r="A2516" s="2" t="str">
        <f>=HYPERLINK("https://www.youtube.com/@ryanknorrlawncare/videos", "https://www.youtube.com/@ryanknorrlawncare/videos")</f>
        <v>https://www.youtube.com/@ryanknorrlawncare/videos</v>
      </c>
      <c r="B2516" t="inlineStr">
        <is>
          <t>623 lawn care videos</t>
        </is>
      </c>
      <c r="C2516" t="inlineStr">
        <is>
          <t>lawn mower racing</t>
        </is>
      </c>
      <c r="D2516" t="inlineStr">
        <is>
          <t>English</t>
        </is>
      </c>
      <c r="E2516"/>
      <c r="F2516"/>
      <c r="G2516"/>
      <c r="H2516"/>
    </row>
    <row r="2517" ht="25.5" customHeight="1">
      <c r="A2517" s="2" t="str">
        <f>=HYPERLINK("https://www.youtube.com/@DogPlaygroupStories", "https://www.youtube.com/@DogPlaygroupStories")</f>
        <v>https://www.youtube.com/@DogPlaygroupStories</v>
      </c>
      <c r="B2517" t="inlineStr">
        <is>
          <t>100 dog videos</t>
        </is>
      </c>
      <c r="C2517" t="inlineStr">
        <is>
          <t>playing with pets</t>
        </is>
      </c>
      <c r="D2517"/>
      <c r="E2517"/>
      <c r="F2517"/>
      <c r="G2517"/>
      <c r="H2517"/>
    </row>
    <row r="2518" ht="25.5" customHeight="1">
      <c r="A2518" s="2" t="str">
        <f>=HYPERLINK("https://www.youtube.com/@HappyDogsAndCatsAtTheFarm", "https://www.youtube.com/@HappyDogsAndCatsAtTheFarm")</f>
        <v>https://www.youtube.com/@HappyDogsAndCatsAtTheFarm</v>
      </c>
      <c r="B2518" t="inlineStr">
        <is>
          <t>1.7k animal videos</t>
        </is>
      </c>
      <c r="C2518" t="inlineStr">
        <is>
          <t>playing with pets</t>
        </is>
      </c>
      <c r="D2518"/>
      <c r="E2518"/>
      <c r="F2518"/>
      <c r="G2518"/>
      <c r="H2518"/>
    </row>
    <row r="2519" ht="25.5" customHeight="1">
      <c r="A2519" s="2" t="str">
        <f>=HYPERLINK("https://www.youtube.com/@TanyaKhanijow", "https://www.youtube.com/@TanyaKhanijow")</f>
        <v>https://www.youtube.com/@TanyaKhanijow</v>
      </c>
      <c r="B2519" t="inlineStr">
        <is>
          <t>430 Travel Videos</t>
        </is>
      </c>
      <c r="C2519" t="inlineStr">
        <is>
          <t>Travel and events</t>
        </is>
      </c>
      <c r="D2519" t="inlineStr">
        <is>
          <t>Hindi</t>
        </is>
      </c>
      <c r="E2519"/>
      <c r="F2519"/>
      <c r="G2519"/>
      <c r="H2519"/>
    </row>
    <row r="2520" ht="25.5" customHeight="1">
      <c r="A2520" s="2" t="str">
        <f>=HYPERLINK("https://www.youtube.com/@Way2gotamil", "https://www.youtube.com/@Way2gotamil")</f>
        <v>https://www.youtube.com/@Way2gotamil</v>
      </c>
      <c r="B2520" t="inlineStr">
        <is>
          <t>440 Travel Videos</t>
        </is>
      </c>
      <c r="C2520" t="inlineStr">
        <is>
          <t>Travel and events</t>
        </is>
      </c>
      <c r="D2520" t="inlineStr">
        <is>
          <t>Tamil</t>
        </is>
      </c>
      <c r="E2520"/>
      <c r="F2520"/>
      <c r="G2520"/>
      <c r="H2520"/>
    </row>
    <row r="2521" ht="25.5" customHeight="1">
      <c r="A2521" s="2" t="str">
        <f>=HYPERLINK("https://www.youtube.com/@Transitbites", "https://www.youtube.com/@Transitbites")</f>
        <v>https://www.youtube.com/@Transitbites</v>
      </c>
      <c r="B2521" t="inlineStr">
        <is>
          <t>666 Travel Videos / Vlogging</t>
        </is>
      </c>
      <c r="C2521" t="inlineStr">
        <is>
          <t>Travel and events</t>
        </is>
      </c>
      <c r="D2521" t="inlineStr">
        <is>
          <t>Tamil</t>
        </is>
      </c>
      <c r="E2521"/>
      <c r="F2521"/>
      <c r="G2521"/>
      <c r="H2521"/>
    </row>
    <row r="2522" ht="25.5" customHeight="1">
      <c r="A2522" s="2" t="str">
        <f>=HYPERLINK("https://www.youtube.com/@mountaintrekker", "https://www.youtube.com/@mountaintrekker")</f>
        <v>https://www.youtube.com/@mountaintrekker</v>
      </c>
      <c r="B2522" t="inlineStr">
        <is>
          <t>666 Travel Videos</t>
        </is>
      </c>
      <c r="C2522" t="inlineStr">
        <is>
          <t>Travel and events</t>
        </is>
      </c>
      <c r="D2522" t="inlineStr">
        <is>
          <t>Hindi</t>
        </is>
      </c>
      <c r="E2522"/>
      <c r="F2522"/>
      <c r="G2522"/>
      <c r="H2522"/>
    </row>
    <row r="2523" ht="25.5" customHeight="1">
      <c r="A2523" s="2" t="str">
        <f>=HYPERLINK("https://www.youtube.com/@jakenbakeLIVE", "https://www.youtube.com/@jakenbakeLIVE")</f>
        <v>https://www.youtube.com/@jakenbakeLIVE</v>
      </c>
      <c r="B2523" t="inlineStr">
        <is>
          <t>579 Travel / Vlogging videos</t>
        </is>
      </c>
      <c r="C2523" t="inlineStr">
        <is>
          <t>Travel and events</t>
        </is>
      </c>
      <c r="D2523" t="inlineStr">
        <is>
          <t>English</t>
        </is>
      </c>
      <c r="E2523"/>
      <c r="F2523"/>
      <c r="G2523"/>
      <c r="H2523"/>
    </row>
    <row r="2524" ht="25.5" customHeight="1">
      <c r="A2524" s="2" t="str">
        <f>=HYPERLINK("https://www.youtube.com/@HomeCookingShow", "https://www.youtube.com/@HomeCookingShow")</f>
        <v>https://www.youtube.com/@HomeCookingShow</v>
      </c>
      <c r="B2524" t="inlineStr">
        <is>
          <t>2.5k cooking videos</t>
        </is>
      </c>
      <c r="C2524" t="inlineStr">
        <is>
          <t>cooking</t>
        </is>
      </c>
      <c r="D2524" t="inlineStr">
        <is>
          <t>English</t>
        </is>
      </c>
      <c r="E2524"/>
      <c r="F2524"/>
      <c r="G2524"/>
      <c r="H2524"/>
    </row>
    <row r="2525" ht="25.5" customHeight="1">
      <c r="A2525" s="2" t="str">
        <f>=HYPERLINK("https://www.youtube.com/@dezodrones", "https://www.youtube.com/@dezodrones")</f>
        <v>https://www.youtube.com/@dezodrones</v>
      </c>
      <c r="B2525" t="inlineStr">
        <is>
          <t>357 videos of drones flying over farma</t>
        </is>
      </c>
      <c r="C2525"/>
      <c r="D2525"/>
      <c r="E2525"/>
      <c r="F2525"/>
      <c r="G2525"/>
      <c r="H2525"/>
    </row>
    <row r="2526" ht="25.5" customHeight="1">
      <c r="A2526" s="2" t="str">
        <f>=HYPERLINK("https://www.youtube.com/@armadas_japan", "https://www.youtube.com/@armadas_japan")</f>
        <v>https://www.youtube.com/@armadas_japan</v>
      </c>
      <c r="B2526" t="inlineStr">
        <is>
          <t xml:space="preserve">62 videos </t>
        </is>
      </c>
      <c r="C2526" t="inlineStr">
        <is>
          <t>cinematic, landscape, cityscape, 8k</t>
        </is>
      </c>
      <c r="D2526"/>
      <c r="E2526"/>
      <c r="F2526"/>
      <c r="G2526"/>
      <c r="H2526"/>
    </row>
    <row r="2527" ht="25.5" customHeight="1">
      <c r="A2527" s="2" t="str">
        <f>=HYPERLINK("https://www.youtube.com/@TheRunExperience/videos", "https://www.youtube.com/@TheRunExperience/videos")</f>
        <v>https://www.youtube.com/@TheRunExperience/videos</v>
      </c>
      <c r="B2527" t="inlineStr">
        <is>
          <t>1.3k videos</t>
        </is>
      </c>
      <c r="C2527" t="inlineStr">
        <is>
          <t>running on treadmill</t>
        </is>
      </c>
      <c r="D2527"/>
      <c r="E2527"/>
      <c r="F2527"/>
      <c r="G2527"/>
      <c r="H2527"/>
    </row>
    <row r="2528" ht="25.5" customHeight="1">
      <c r="A2528" s="2" t="str">
        <f>=HYPERLINK("https://www.youtube.com/@SunnyHealthFitness/videos", "https://www.youtube.com/@SunnyHealthFitness/videos")</f>
        <v>https://www.youtube.com/@SunnyHealthFitness/videos</v>
      </c>
      <c r="B2528" t="inlineStr">
        <is>
          <t>1.5k videos</t>
        </is>
      </c>
      <c r="C2528" t="inlineStr">
        <is>
          <t>running on treadmill</t>
        </is>
      </c>
      <c r="D2528"/>
      <c r="E2528"/>
      <c r="F2528"/>
      <c r="G2528"/>
      <c r="H2528"/>
    </row>
    <row r="2529" ht="25.5" customHeight="1">
      <c r="A2529" s="2" t="str">
        <f>=HYPERLINK("https://www.youtube.com/@IBXRunning/videos", "https://www.youtube.com/@IBXRunning/videos")</f>
        <v>https://www.youtube.com/@IBXRunning/videos</v>
      </c>
      <c r="B2529" t="inlineStr">
        <is>
          <t>317 videos</t>
        </is>
      </c>
      <c r="C2529" t="inlineStr">
        <is>
          <t>running_on_treadmill</t>
        </is>
      </c>
      <c r="D2529"/>
      <c r="E2529"/>
      <c r="F2529"/>
      <c r="G2529"/>
      <c r="H2529"/>
    </row>
    <row r="2530" ht="25.5" customHeight="1">
      <c r="A2530" s="2" t="str">
        <f>=HYPERLINK("https://www.youtube.com/@indlondlozuludancers4996", "https://www.youtube.com/@indlondlozuludancers4996")</f>
        <v>https://www.youtube.com/@indlondlozuludancers4996</v>
      </c>
      <c r="B2530" t="inlineStr">
        <is>
          <t>214 dance videos</t>
        </is>
      </c>
      <c r="C2530" t="inlineStr">
        <is>
          <t>zulu dance, traditional dance</t>
        </is>
      </c>
      <c r="D2530"/>
      <c r="E2530"/>
      <c r="F2530"/>
      <c r="G2530"/>
      <c r="H2530"/>
    </row>
    <row r="2531" ht="25.5" customHeight="1">
      <c r="A2531" s="2" t="str">
        <f>=HYPERLINK("https://www.youtube.com/@AerialLandscapes", "https://www.youtube.com/@AerialLandscapes")</f>
        <v>https://www.youtube.com/@AerialLandscapes</v>
      </c>
      <c r="B2531" t="inlineStr">
        <is>
          <t>787 city videos</t>
        </is>
      </c>
      <c r="C2531" t="inlineStr">
        <is>
          <t>Cityscapes, Downtown, city</t>
        </is>
      </c>
      <c r="D2531" t="inlineStr">
        <is>
          <t>English</t>
        </is>
      </c>
      <c r="E2531"/>
      <c r="F2531"/>
      <c r="G2531"/>
      <c r="H2531"/>
    </row>
    <row r="2532" ht="25.5" customHeight="1">
      <c r="A2532" s="2" t="str">
        <f>=HYPERLINK("https://www.youtube.com/@frankh.-newentertainmentpi5955", "https://www.youtube.com/@frankh.-newentertainmentpi5955")</f>
        <v>https://www.youtube.com/@frankh.-newentertainmentpi5955</v>
      </c>
      <c r="B2532" t="inlineStr">
        <is>
          <t>55 city videos</t>
        </is>
      </c>
      <c r="C2532" t="inlineStr">
        <is>
          <t>Cityscapes, Downtown</t>
        </is>
      </c>
      <c r="D2532" t="inlineStr">
        <is>
          <t>English</t>
        </is>
      </c>
      <c r="E2532"/>
      <c r="F2532"/>
      <c r="G2532"/>
      <c r="H2532"/>
    </row>
    <row r="2533" ht="25.5" customHeight="1">
      <c r="A2533" s="2" t="str">
        <f>=HYPERLINK("https://www.youtube.com/@UltraRelief", "https://www.youtube.com/@UltraRelief")</f>
        <v>https://www.youtube.com/@UltraRelief</v>
      </c>
      <c r="B2533" t="inlineStr">
        <is>
          <t>43 videos</t>
        </is>
      </c>
      <c r="C2533" t="inlineStr">
        <is>
          <t>Citscapes, nature</t>
        </is>
      </c>
      <c r="D2533" t="inlineStr">
        <is>
          <t>English</t>
        </is>
      </c>
      <c r="E2533"/>
      <c r="F2533"/>
      <c r="G2533"/>
      <c r="H2533"/>
    </row>
    <row r="2534" ht="25.5" customHeight="1">
      <c r="A2534" s="2" t="str">
        <f>=HYPERLINK("https://www.youtube.com/@intotheworldonline", "https://www.youtube.com/@intotheworldonline")</f>
        <v>https://www.youtube.com/@intotheworldonline</v>
      </c>
      <c r="B2534" t="inlineStr">
        <is>
          <t>84 videos</t>
        </is>
      </c>
      <c r="C2534" t="inlineStr">
        <is>
          <t>Cityscapes</t>
        </is>
      </c>
      <c r="D2534" t="inlineStr">
        <is>
          <t>English</t>
        </is>
      </c>
      <c r="E2534"/>
      <c r="F2534"/>
      <c r="G2534"/>
      <c r="H2534"/>
    </row>
    <row r="2535" ht="25.5" customHeight="1">
      <c r="A2535" s="2" t="str">
        <f>=HYPERLINK("https://www.youtube.com/@CinematicArchive", "https://www.youtube.com/@CinematicArchive")</f>
        <v>https://www.youtube.com/@CinematicArchive</v>
      </c>
      <c r="B2535" t="inlineStr">
        <is>
          <t>980 videos</t>
        </is>
      </c>
      <c r="C2535" t="inlineStr">
        <is>
          <t>Cinematic, 8k, cityscape</t>
        </is>
      </c>
      <c r="D2535" t="inlineStr">
        <is>
          <t>Korean</t>
        </is>
      </c>
      <c r="E2535"/>
      <c r="F2535"/>
      <c r="G2535"/>
      <c r="H2535"/>
    </row>
    <row r="2536" ht="25.5" customHeight="1">
      <c r="A2536" s="2" t="str">
        <f>=HYPERLINK("https://www.youtube.com/@KCHF", "https://www.youtube.com/@KCHF")</f>
        <v>https://www.youtube.com/@KCHF</v>
      </c>
      <c r="B2536" t="inlineStr">
        <is>
          <t>869 videos</t>
        </is>
      </c>
      <c r="C2536" t="inlineStr">
        <is>
          <t>traditional dance, Korea</t>
        </is>
      </c>
      <c r="D2536" t="inlineStr">
        <is>
          <t>Korean</t>
        </is>
      </c>
      <c r="E2536"/>
      <c r="F2536"/>
      <c r="G2536"/>
      <c r="H2536"/>
    </row>
    <row r="2537" ht="25.5" customHeight="1">
      <c r="A2537" s="2" t="str">
        <f>=HYPERLINK("https://www.youtube.com/@MBCdrama_classic", "https://www.youtube.com/@MBCdrama_classic")</f>
        <v>https://www.youtube.com/@MBCdrama_classic</v>
      </c>
      <c r="B2537" t="inlineStr">
        <is>
          <t>45k videos total but i recommend this playlist (https://youtube.com/playlist?list=PLOBbhydezQbfUHGKsM8q9DUyiOFWCRzOw&amp;si=gY5jK2UAFbdqg04U)</t>
        </is>
      </c>
      <c r="C2537" t="inlineStr">
        <is>
          <t>TV shows</t>
        </is>
      </c>
      <c r="D2537" t="inlineStr">
        <is>
          <t>Korean</t>
        </is>
      </c>
      <c r="E2537"/>
      <c r="F2537"/>
      <c r="G2537"/>
      <c r="H2537"/>
    </row>
    <row r="2538" ht="25.5" customHeight="1">
      <c r="A2538" s="2" t="str">
        <f>=HYPERLINK("https://www.youtube.com/@DamianHoran", "https://www.youtube.com/@DamianHoran")</f>
        <v>https://www.youtube.com/@DamianHoran</v>
      </c>
      <c r="B2538" t="inlineStr">
        <is>
          <t>40 track and field videos</t>
        </is>
      </c>
      <c r="C2538" t="inlineStr">
        <is>
          <t>800 meters, running, track and field, sports</t>
        </is>
      </c>
      <c r="D2538"/>
      <c r="E2538"/>
      <c r="F2538"/>
      <c r="G2538"/>
      <c r="H2538"/>
    </row>
    <row r="2539" ht="25.5" customHeight="1">
      <c r="A2539" s="2" t="str">
        <f>=HYPERLINK("https://www.youtube.com/@hdRunners", "https://www.youtube.com/@hdRunners")</f>
        <v>https://www.youtube.com/@hdRunners</v>
      </c>
      <c r="B2539" t="inlineStr">
        <is>
          <t>5600 track and field videos</t>
        </is>
      </c>
      <c r="C2539" t="inlineStr">
        <is>
          <t>800 meters, running, track and field, high school, sports</t>
        </is>
      </c>
      <c r="D2539"/>
      <c r="E2539"/>
      <c r="F2539"/>
      <c r="G2539"/>
      <c r="H2539"/>
    </row>
    <row r="2540" ht="25.5" customHeight="1">
      <c r="A2540" s="2" t="str">
        <f>=HYPERLINK("https://www.youtube.com/@Bodeumofficial", "https://www.youtube.com/@Bodeumofficial")</f>
        <v>https://www.youtube.com/@Bodeumofficial</v>
      </c>
      <c r="B2540" t="inlineStr">
        <is>
          <t>911 videos</t>
        </is>
      </c>
      <c r="C2540" t="inlineStr">
        <is>
          <t>petting dogs, dogs</t>
        </is>
      </c>
      <c r="D2540" t="inlineStr">
        <is>
          <t>Korean</t>
        </is>
      </c>
      <c r="E2540"/>
      <c r="F2540"/>
      <c r="G2540"/>
      <c r="H2540"/>
    </row>
    <row r="2541" ht="25.5" customHeight="1">
      <c r="A2541" s="2" t="str">
        <f>=HYPERLINK("https://www.youtube.com/@mangomusic/videos", "https://www.youtube.com/@mangomusic/videos")</f>
        <v>https://www.youtube.com/@mangomusic/videos</v>
      </c>
      <c r="B2541" t="inlineStr">
        <is>
          <t>7.1K videos</t>
        </is>
      </c>
      <c r="C2541" t="inlineStr">
        <is>
          <t>music</t>
        </is>
      </c>
      <c r="D2541" t="inlineStr">
        <is>
          <t>Telugu</t>
        </is>
      </c>
      <c r="E2541"/>
      <c r="F2541"/>
      <c r="G2541"/>
      <c r="H2541"/>
    </row>
    <row r="2542" ht="25.5" customHeight="1">
      <c r="A2542" s="2" t="str">
        <f>=HYPERLINK("https://www.youtube.com/channel/UC91m634trv4XQcJzOWQo4qQ", "https://www.youtube.com/@MangliOfficial/videos")</f>
        <v>https://www.youtube.com/@MangliOfficial/videos</v>
      </c>
      <c r="B2542" t="inlineStr">
        <is>
          <t>79 videos</t>
        </is>
      </c>
      <c r="C2542" t="inlineStr">
        <is>
          <t>music</t>
        </is>
      </c>
      <c r="D2542" t="inlineStr">
        <is>
          <t>Telugu</t>
        </is>
      </c>
      <c r="E2542"/>
      <c r="F2542"/>
      <c r="G2542"/>
      <c r="H2542"/>
    </row>
    <row r="2543" ht="25.5" customHeight="1">
      <c r="A2543" s="2" t="str">
        <f>=HYPERLINK("https://www.youtube.com/@TipsTelugu/videos", "https://www.youtube.com/@TipsTelugu/videos")</f>
        <v>https://www.youtube.com/@TipsTelugu/videos</v>
      </c>
      <c r="B2543" t="inlineStr">
        <is>
          <t>1K videos</t>
        </is>
      </c>
      <c r="C2543" t="inlineStr">
        <is>
          <t>music</t>
        </is>
      </c>
      <c r="D2543" t="inlineStr">
        <is>
          <t>Telugu</t>
        </is>
      </c>
      <c r="E2543"/>
      <c r="F2543"/>
      <c r="G2543"/>
      <c r="H2543"/>
    </row>
    <row r="2544" ht="25.5" customHeight="1">
      <c r="A2544" s="2" t="str">
        <f>=HYPERLINK("https://www.youtube.com/@LahariMusicIndia", "https://www.youtube.com/@LahariMusicIndia")</f>
        <v>https://www.youtube.com/@LahariMusicIndia</v>
      </c>
      <c r="B2544" t="inlineStr">
        <is>
          <t>9K</t>
        </is>
      </c>
      <c r="C2544" t="inlineStr">
        <is>
          <t>music</t>
        </is>
      </c>
      <c r="D2544" t="inlineStr">
        <is>
          <t>Telugu</t>
        </is>
      </c>
      <c r="E2544"/>
      <c r="F2544"/>
      <c r="G2544"/>
      <c r="H2544"/>
    </row>
    <row r="2545" ht="25.5" customHeight="1">
      <c r="A2545" s="2" t="str">
        <f>=HYPERLINK("https://www.youtube.com/@VismaiFood", "https://www.youtube.com/@VismaiFood")</f>
        <v>https://www.youtube.com/@VismaiFood</v>
      </c>
      <c r="B2545" t="inlineStr">
        <is>
          <t>1.7K</t>
        </is>
      </c>
      <c r="C2545" t="inlineStr">
        <is>
          <t>cooking</t>
        </is>
      </c>
      <c r="D2545" t="inlineStr">
        <is>
          <t>Telugu</t>
        </is>
      </c>
      <c r="E2545"/>
      <c r="F2545"/>
      <c r="G2545"/>
      <c r="H2545"/>
    </row>
    <row r="2546" ht="25.5" customHeight="1">
      <c r="A2546" s="2" t="str">
        <f>=HYPERLINK("https://www.youtube.com/@hebbars.kitchen", "https://www.youtube.com/@hebbars.kitchen")</f>
        <v>https://www.youtube.com/@hebbars.kitchen</v>
      </c>
      <c r="B2546" t="inlineStr">
        <is>
          <t>2.5K</t>
        </is>
      </c>
      <c r="C2546" t="inlineStr">
        <is>
          <t>cooking</t>
        </is>
      </c>
      <c r="D2546" t="inlineStr">
        <is>
          <t>Hindi</t>
        </is>
      </c>
      <c r="E2546"/>
      <c r="F2546"/>
      <c r="G2546"/>
      <c r="H2546"/>
    </row>
    <row r="2547" ht="25.5" customHeight="1">
      <c r="A2547" s="2" t="str">
        <f>=HYPERLINK("https://www.youtube.com/@thebuddymoon", "https://www.youtube.com/@thebuddymoon")</f>
        <v>https://www.youtube.com/@thebuddymoon</v>
      </c>
      <c r="B2547" t="inlineStr">
        <is>
          <t>285 Travel videos</t>
        </is>
      </c>
      <c r="C2547" t="inlineStr">
        <is>
          <t>Travel and events</t>
        </is>
      </c>
      <c r="D2547" t="inlineStr">
        <is>
          <t>English</t>
        </is>
      </c>
      <c r="E2547"/>
      <c r="F2547"/>
      <c r="G2547"/>
      <c r="H2547"/>
    </row>
    <row r="2548" ht="25.5" customHeight="1">
      <c r="A2548" s="2" t="str">
        <f>=HYPERLINK("https://www.youtube.com/@RobertasGym", "https://www.youtube.com/@RobertasGym")</f>
        <v>https://www.youtube.com/@RobertasGym</v>
      </c>
      <c r="B2548" t="inlineStr">
        <is>
          <t>1.9K videos</t>
        </is>
      </c>
      <c r="C2548" t="inlineStr">
        <is>
          <t>Jumping jacks, personal workout, exercises</t>
        </is>
      </c>
      <c r="D2548"/>
      <c r="E2548"/>
      <c r="F2548"/>
      <c r="G2548"/>
      <c r="H2548"/>
    </row>
    <row r="2549" ht="25.5" customHeight="1">
      <c r="A2549" s="2" t="str">
        <f>=HYPERLINK("https://www.youtube.com/@mooresvilleripfestdivingcl137", "https://www.youtube.com/@mooresvilleripfestdivingcl137")</f>
        <v>https://www.youtube.com/@mooresvilleripfestdivingcl137</v>
      </c>
      <c r="B2549" t="inlineStr">
        <is>
          <t>707 Videos</t>
        </is>
      </c>
      <c r="C2549" t="inlineStr">
        <is>
          <t>Jumping into pool, diving, olympian</t>
        </is>
      </c>
      <c r="D2549"/>
      <c r="E2549"/>
      <c r="F2549"/>
      <c r="G2549"/>
      <c r="H2549"/>
    </row>
    <row r="2550" ht="25.5" customHeight="1">
      <c r="A2550" s="2" t="str">
        <f>=HYPERLINK("https://www.youtube.com/@TheTraditionalLife", "https://www.youtube.com/@TheTraditionalLife")</f>
        <v>https://www.youtube.com/@TheTraditionalLife</v>
      </c>
      <c r="B2550"/>
      <c r="C2550" t="inlineStr">
        <is>
          <t>Cooking</t>
        </is>
      </c>
      <c r="D2550" t="inlineStr">
        <is>
          <t>Telugu</t>
        </is>
      </c>
      <c r="E2550"/>
      <c r="F2550"/>
      <c r="G2550"/>
      <c r="H2550"/>
    </row>
    <row r="2551" ht="25.5" customHeight="1">
      <c r="A2551" s="2" t="str">
        <f>=HYPERLINK("https://www.youtube.com/@ucichannel/videos", "https://www.youtube.com/@ucichannel/videos")</f>
        <v>https://www.youtube.com/@ucichannel/videos</v>
      </c>
      <c r="B2551" t="inlineStr">
        <is>
          <t>3.7k Videos</t>
        </is>
      </c>
      <c r="C2551" t="inlineStr">
        <is>
          <t>Cycling, BMX racing</t>
        </is>
      </c>
      <c r="D2551" t="inlineStr">
        <is>
          <t>English</t>
        </is>
      </c>
      <c r="E2551"/>
      <c r="F2551"/>
      <c r="G2551"/>
      <c r="H2551"/>
    </row>
    <row r="2552" ht="25.5" customHeight="1">
      <c r="A2552" s="2" t="str">
        <f>=HYPERLINK("https://www.youtube.com/@alphatv", "https://www.youtube.com/@alphatv")</f>
        <v>https://www.youtube.com/@alphatv</v>
      </c>
      <c r="B2552" t="inlineStr">
        <is>
          <t>29K videos</t>
        </is>
      </c>
      <c r="C2552" t="inlineStr">
        <is>
          <t>TV shows</t>
        </is>
      </c>
      <c r="D2552" t="inlineStr">
        <is>
          <t>Greek</t>
        </is>
      </c>
      <c r="E2552"/>
      <c r="F2552"/>
      <c r="G2552"/>
      <c r="H2552"/>
    </row>
    <row r="2553" ht="25.5" customHeight="1">
      <c r="A2553" s="2" t="str">
        <f>=HYPERLINK("https://www.youtube.com/@GreekReporter", "https://www.youtube.com/@GreekReporter")</f>
        <v>https://www.youtube.com/@GreekReporter</v>
      </c>
      <c r="B2553" t="inlineStr">
        <is>
          <t>890 videos</t>
        </is>
      </c>
      <c r="C2553" t="inlineStr">
        <is>
          <t>traditional dance</t>
        </is>
      </c>
      <c r="D2553" t="inlineStr">
        <is>
          <t>Greek</t>
        </is>
      </c>
      <c r="E2553"/>
      <c r="F2553"/>
      <c r="G2553"/>
      <c r="H2553"/>
    </row>
    <row r="2554" ht="25.5" customHeight="1">
      <c r="A2554" s="2" t="str">
        <f>=HYPERLINK("https://www.youtube.com/@soundslikegreece_", "https://www.youtube.com/@soundslikegreece_")</f>
        <v>https://www.youtube.com/@soundslikegreece_</v>
      </c>
      <c r="B2554" t="inlineStr">
        <is>
          <t>103 videos</t>
        </is>
      </c>
      <c r="C2554" t="inlineStr">
        <is>
          <t>Top-5 cities</t>
        </is>
      </c>
      <c r="D2554" t="inlineStr">
        <is>
          <t>Greek</t>
        </is>
      </c>
      <c r="E2554"/>
      <c r="F2554"/>
      <c r="G2554"/>
      <c r="H2554"/>
    </row>
    <row r="2555" ht="25.5" customHeight="1">
      <c r="A2555" s="2" t="str">
        <f>=HYPERLINK("https://www.youtube.com/@NathanMcBride", "https://www.youtube.com/@NathanMcBride")</f>
        <v>https://www.youtube.com/@NathanMcBride</v>
      </c>
      <c r="B2555" t="inlineStr">
        <is>
          <t>66 videos</t>
        </is>
      </c>
      <c r="C2555" t="inlineStr">
        <is>
          <t>Top-5 cities</t>
        </is>
      </c>
      <c r="D2555" t="inlineStr">
        <is>
          <t>Greek</t>
        </is>
      </c>
      <c r="E2555"/>
      <c r="F2555"/>
      <c r="G2555"/>
      <c r="H2555"/>
    </row>
    <row r="2556" ht="25.5" customHeight="1">
      <c r="A2556" s="2" t="str">
        <f>=HYPERLINK("https://www.youtube.com/@GoExploreGreece", "https://www.youtube.com/@GoExploreGreece")</f>
        <v>https://www.youtube.com/@GoExploreGreece</v>
      </c>
      <c r="B2556" t="inlineStr">
        <is>
          <t>49 videos</t>
        </is>
      </c>
      <c r="C2556" t="inlineStr">
        <is>
          <t>Top-5 cities</t>
        </is>
      </c>
      <c r="D2556" t="inlineStr">
        <is>
          <t>Greek</t>
        </is>
      </c>
      <c r="E2556"/>
      <c r="F2556"/>
      <c r="G2556"/>
      <c r="H2556"/>
    </row>
    <row r="2557" ht="25.5" customHeight="1">
      <c r="A2557" s="2" t="str">
        <f>=HYPERLINK("https://www.youtube.com/@VideoMap", "https://www.youtube.com/@VideoMap")</f>
        <v>https://www.youtube.com/@VideoMap</v>
      </c>
      <c r="B2557" t="inlineStr">
        <is>
          <t>258 videos</t>
        </is>
      </c>
      <c r="C2557" t="inlineStr">
        <is>
          <t>Top-5 cities</t>
        </is>
      </c>
      <c r="D2557" t="inlineStr">
        <is>
          <t>Greek</t>
        </is>
      </c>
      <c r="E2557"/>
      <c r="F2557"/>
      <c r="G2557"/>
      <c r="H2557"/>
    </row>
    <row r="2558" ht="25.5" customHeight="1">
      <c r="A2558" s="2" t="str">
        <f>=HYPERLINK("https://www.youtube.com/@dim30fil", "https://www.youtube.com/@dim30fil")</f>
        <v>https://www.youtube.com/@dim30fil</v>
      </c>
      <c r="B2558" t="inlineStr">
        <is>
          <t>70 videos</t>
        </is>
      </c>
      <c r="C2558" t="inlineStr">
        <is>
          <t>Top-5 cities</t>
        </is>
      </c>
      <c r="D2558" t="inlineStr">
        <is>
          <t>Greek</t>
        </is>
      </c>
      <c r="E2558"/>
      <c r="F2558"/>
      <c r="G2558"/>
      <c r="H2558"/>
    </row>
    <row r="2559" ht="25.5" customHeight="1">
      <c r="A2559" s="2" t="str">
        <f>=HYPERLINK("https://www.youtube.com/@discovergreececom", "https://www.youtube.com/@discovergreececom")</f>
        <v>https://www.youtube.com/@discovergreececom</v>
      </c>
      <c r="B2559" t="inlineStr">
        <is>
          <t>232 videos</t>
        </is>
      </c>
      <c r="C2559" t="inlineStr">
        <is>
          <t>Top-5 cities</t>
        </is>
      </c>
      <c r="D2559" t="inlineStr">
        <is>
          <t>Greek</t>
        </is>
      </c>
      <c r="E2559"/>
      <c r="F2559"/>
      <c r="G2559"/>
      <c r="H2559"/>
    </row>
    <row r="2560" ht="25.5" customHeight="1">
      <c r="A2560" s="2" t="str">
        <f>=HYPERLINK("https://www.youtube.com/@akisspiros", "https://www.youtube.com/@akisspiros")</f>
        <v>https://www.youtube.com/@akisspiros</v>
      </c>
      <c r="B2560" t="inlineStr">
        <is>
          <t>105 videos</t>
        </is>
      </c>
      <c r="C2560" t="inlineStr">
        <is>
          <t>TV shows</t>
        </is>
      </c>
      <c r="D2560" t="inlineStr">
        <is>
          <t>Greek</t>
        </is>
      </c>
      <c r="E2560"/>
      <c r="F2560"/>
      <c r="G2560"/>
      <c r="H2560"/>
    </row>
    <row r="2561" ht="25.5" customHeight="1">
      <c r="A2561" s="2" t="str">
        <f>=HYPERLINK("https://www.youtube.com/@Kritesdancegroup", "https://www.youtube.com/@Kritesdancegroup")</f>
        <v>https://www.youtube.com/@Kritesdancegroup</v>
      </c>
      <c r="B2561" t="inlineStr">
        <is>
          <t>165 videos</t>
        </is>
      </c>
      <c r="C2561" t="inlineStr">
        <is>
          <t>traditional dance</t>
        </is>
      </c>
      <c r="D2561" t="inlineStr">
        <is>
          <t>Greek</t>
        </is>
      </c>
      <c r="E2561"/>
      <c r="F2561"/>
      <c r="G2561"/>
      <c r="H2561"/>
    </row>
    <row r="2562" ht="25.5" customHeight="1">
      <c r="A2562" s="2" t="str">
        <f>=HYPERLINK("https://www.youtube.com/@Indianraga", "https://www.youtube.com/@Indianraga")</f>
        <v>https://www.youtube.com/@Indianraga</v>
      </c>
      <c r="B2562" t="inlineStr">
        <is>
          <t>1K videos</t>
        </is>
      </c>
      <c r="C2562" t="inlineStr">
        <is>
          <t>traditional singing/ dancing</t>
        </is>
      </c>
      <c r="D2562" t="inlineStr">
        <is>
          <t>Telugu</t>
        </is>
      </c>
      <c r="E2562"/>
      <c r="F2562"/>
      <c r="G2562"/>
      <c r="H2562"/>
    </row>
    <row r="2563" ht="25.5" customHeight="1">
      <c r="A2563" s="2" t="str">
        <f>=HYPERLINK("https://www.youtube.com/@TrakinTech", "https://www.youtube.com/@TrakinTech")</f>
        <v>https://www.youtube.com/@TrakinTech</v>
      </c>
      <c r="B2563" t="inlineStr">
        <is>
          <t>3.8k videos</t>
        </is>
      </c>
      <c r="C2563" t="inlineStr">
        <is>
          <t>hindi tech channels</t>
        </is>
      </c>
      <c r="D2563" t="inlineStr">
        <is>
          <t>Hindi</t>
        </is>
      </c>
      <c r="E2563"/>
      <c r="F2563"/>
      <c r="G2563"/>
      <c r="H2563"/>
    </row>
    <row r="2564" ht="25.5" customHeight="1">
      <c r="A2564" s="2" t="str">
        <f>=HYPERLINK("https://www.youtube.com/@PriyankaTiwari", "https://www.youtube.com/@PriyankaTiwari")</f>
        <v>https://www.youtube.com/@PriyankaTiwari</v>
      </c>
      <c r="B2564" t="inlineStr">
        <is>
          <t>342 videos</t>
        </is>
      </c>
      <c r="C2564" t="inlineStr">
        <is>
          <t>food videos hindi</t>
        </is>
      </c>
      <c r="D2564" t="inlineStr">
        <is>
          <t>Hindi</t>
        </is>
      </c>
      <c r="E2564"/>
      <c r="F2564"/>
      <c r="G2564"/>
      <c r="H2564"/>
    </row>
    <row r="2565" ht="25.5" customHeight="1">
      <c r="A2565" s="2" t="str">
        <f>=HYPERLINK("https://www.youtube.com/@natgeoindia", "https://www.youtube.com/@natgeoindia")</f>
        <v>https://www.youtube.com/@natgeoindia</v>
      </c>
      <c r="B2565" t="inlineStr">
        <is>
          <t>2.9k videos</t>
        </is>
      </c>
      <c r="C2565" t="inlineStr">
        <is>
          <t>festivals of india</t>
        </is>
      </c>
      <c r="D2565" t="inlineStr">
        <is>
          <t>English</t>
        </is>
      </c>
      <c r="E2565"/>
      <c r="F2565"/>
      <c r="G2565"/>
      <c r="H2565"/>
    </row>
    <row r="2566" ht="25.5" customHeight="1">
      <c r="A2566" s="2" t="str">
        <f>=HYPERLINK("https://www.youtube.com/@CurbYourTube/videos", "https://www.youtube.com/@CurbYourTube/videos")</f>
        <v>https://www.youtube.com/@CurbYourTube/videos</v>
      </c>
      <c r="B2566" t="inlineStr">
        <is>
          <t>393</t>
        </is>
      </c>
      <c r="C2566" t="inlineStr">
        <is>
          <t>comedy</t>
        </is>
      </c>
      <c r="D2566" t="inlineStr">
        <is>
          <t>English</t>
        </is>
      </c>
      <c r="E2566"/>
      <c r="F2566"/>
      <c r="G2566"/>
      <c r="H2566"/>
    </row>
    <row r="2567" ht="25.5" customHeight="1">
      <c r="A2567" s="2" t="str">
        <f>=HYPERLINK("https://www.youtube.com/@sonymusicindiaVEVO", "https://www.youtube.com/@sonymusicindiaVEVO")</f>
        <v>https://www.youtube.com/@sonymusicindiaVEVO</v>
      </c>
      <c r="B2567" t="inlineStr">
        <is>
          <t>3.6 videos</t>
        </is>
      </c>
      <c r="C2567" t="inlineStr">
        <is>
          <t>music</t>
        </is>
      </c>
      <c r="D2567" t="inlineStr">
        <is>
          <t>Hindi</t>
        </is>
      </c>
      <c r="E2567"/>
      <c r="F2567"/>
      <c r="G2567"/>
      <c r="H2567"/>
    </row>
    <row r="2568" ht="25.5" customHeight="1">
      <c r="A2568" s="2" t="str">
        <f>=HYPERLINK("https://www.youtube.com/@DWClassicalMusic", "https://www.youtube.com/@DWClassicalMusic")</f>
        <v>https://www.youtube.com/@DWClassicalMusic</v>
      </c>
      <c r="B2568" t="inlineStr">
        <is>
          <t>533 classical concerts</t>
        </is>
      </c>
      <c r="C2568" t="inlineStr">
        <is>
          <t>concerts</t>
        </is>
      </c>
      <c r="D2568" t="inlineStr">
        <is>
          <t>English</t>
        </is>
      </c>
      <c r="E2568"/>
      <c r="F2568"/>
      <c r="G2568"/>
      <c r="H2568"/>
    </row>
    <row r="2569" ht="25.5" customHeight="1">
      <c r="A2569" s="2" t="str">
        <f>=HYPERLINK("https://www.youtube.com/@LondonSymphonyOrchestra/featured", "https://www.youtube.com/@LondonSymphonyOrchestra/featured")</f>
        <v>https://www.youtube.com/@LondonSymphonyOrchestra/featured</v>
      </c>
      <c r="B2569" t="inlineStr">
        <is>
          <t>886 classical concerts</t>
        </is>
      </c>
      <c r="C2569" t="inlineStr">
        <is>
          <t>concerts</t>
        </is>
      </c>
      <c r="D2569" t="inlineStr">
        <is>
          <t>English</t>
        </is>
      </c>
      <c r="E2569"/>
      <c r="F2569"/>
      <c r="G2569"/>
      <c r="H2569"/>
    </row>
    <row r="2570" ht="25.5" customHeight="1">
      <c r="A2570" s="2" t="str">
        <f>=HYPERLINK("https://www.youtube.com/@TrippyEverythingVisuals", "https://www.youtube.com/@TrippyEverythingVisuals")</f>
        <v>https://www.youtube.com/@TrippyEverythingVisuals</v>
      </c>
      <c r="B2570" t="inlineStr">
        <is>
          <t>216 videos - psychedelic visuals</t>
        </is>
      </c>
      <c r="C2570" t="inlineStr">
        <is>
          <t>psychedelic</t>
        </is>
      </c>
      <c r="D2570" t="inlineStr">
        <is>
          <t>English</t>
        </is>
      </c>
      <c r="E2570"/>
      <c r="F2570"/>
      <c r="G2570"/>
      <c r="H2570"/>
    </row>
    <row r="2571" ht="25.5" customHeight="1">
      <c r="A2571" s="2" t="str">
        <f>=HYPERLINK("https://www.youtube.com/@BenMikha", "https://www.youtube.com/@BenMikha")</f>
        <v>https://www.youtube.com/@BenMikha</v>
      </c>
      <c r="B2571" t="inlineStr">
        <is>
          <t>28 videos</t>
        </is>
      </c>
      <c r="C2571" t="inlineStr">
        <is>
          <t>nature, festivals</t>
        </is>
      </c>
      <c r="D2571" t="inlineStr">
        <is>
          <t>English</t>
        </is>
      </c>
      <c r="E2571"/>
      <c r="F2571"/>
      <c r="G2571"/>
      <c r="H2571"/>
    </row>
    <row r="2572" ht="25.5" customHeight="1">
      <c r="A2572" s="2" t="str">
        <f>=HYPERLINK("https://www.youtube.com/@RoadtripRamblers/videos", "https://www.youtube.com/@RoadtripRamblers/videos")</f>
        <v>https://www.youtube.com/@RoadtripRamblers/videos</v>
      </c>
      <c r="B2572" t="inlineStr">
        <is>
          <t>107 videos about bears / wildlife / camping</t>
        </is>
      </c>
      <c r="C2572" t="inlineStr">
        <is>
          <t>bear, grizzly bear</t>
        </is>
      </c>
      <c r="D2572"/>
      <c r="E2572"/>
      <c r="F2572"/>
      <c r="G2572"/>
      <c r="H2572"/>
    </row>
    <row r="2573" ht="25.5" customHeight="1">
      <c r="A2573" s="2" t="str">
        <f>=HYPERLINK("https://www.youtube.com/@OrphanedWildlife/videos", "https://www.youtube.com/@OrphanedWildlife/videos")</f>
        <v>https://www.youtube.com/@OrphanedWildlife/videos</v>
      </c>
      <c r="B2573" t="inlineStr">
        <is>
          <t>1.4K videos about bears</t>
        </is>
      </c>
      <c r="C2573" t="inlineStr">
        <is>
          <t>bear, grizzly bear</t>
        </is>
      </c>
      <c r="D2573"/>
      <c r="E2573"/>
      <c r="F2573"/>
      <c r="G2573"/>
      <c r="H2573"/>
    </row>
    <row r="2574" ht="25.5" customHeight="1">
      <c r="A2574" s="2" t="str">
        <f>=HYPERLINK("https://www.youtube.com/@FreeDocumentaryNature/videos", "https://www.youtube.com/@FreeDocumentaryNature/videos")</f>
        <v>https://www.youtube.com/@FreeDocumentaryNature/videos</v>
      </c>
      <c r="B2574" t="inlineStr">
        <is>
          <t>477 videos of full length nature documentaries</t>
        </is>
      </c>
      <c r="C2574" t="inlineStr">
        <is>
          <t>bear, grizzly bear, wolf, nature, animal, documentary</t>
        </is>
      </c>
      <c r="D2574"/>
      <c r="E2574"/>
      <c r="F2574"/>
      <c r="G2574"/>
      <c r="H2574"/>
    </row>
    <row r="2575" ht="25.5" customHeight="1">
      <c r="A2575" s="2" t="str">
        <f>=HYPERLINK("https://www.youtube.com/@scarybearattacks/videos", "https://www.youtube.com/@scarybearattacks/videos")</f>
        <v>https://www.youtube.com/@scarybearattacks/videos</v>
      </c>
      <c r="B2575" t="inlineStr">
        <is>
          <t>277 videos about bears / bear attacks</t>
        </is>
      </c>
      <c r="C2575" t="inlineStr">
        <is>
          <t>bear, grizzly bear</t>
        </is>
      </c>
      <c r="D2575"/>
      <c r="E2575"/>
      <c r="F2575"/>
      <c r="G2575"/>
      <c r="H2575"/>
    </row>
    <row r="2576" ht="25.5" customHeight="1">
      <c r="A2576" s="2" t="str">
        <f>=HYPERLINK("https://www.youtube.com/@wanderingmomentz/videos", "https://www.youtube.com/@wanderingmomentz/videos")</f>
        <v>https://www.youtube.com/@wanderingmomentz/videos</v>
      </c>
      <c r="B2576" t="inlineStr">
        <is>
          <t>1.5k videos</t>
        </is>
      </c>
      <c r="C2576" t="inlineStr">
        <is>
          <t>skyscrapers</t>
        </is>
      </c>
      <c r="D2576"/>
      <c r="E2576"/>
      <c r="F2576"/>
      <c r="G2576"/>
      <c r="H2576"/>
    </row>
    <row r="2577" ht="25.5" customHeight="1">
      <c r="A2577" s="2" t="str">
        <f>=HYPERLINK("https://www.youtube.com/@styflymalaysia311/videos", "https://www.youtube.com/@styflymalaysia311/videos")</f>
        <v>https://www.youtube.com/@styflymalaysia311/videos</v>
      </c>
      <c r="B2577" t="inlineStr">
        <is>
          <t>447 videos</t>
        </is>
      </c>
      <c r="C2577" t="inlineStr">
        <is>
          <t>skyscrapers</t>
        </is>
      </c>
      <c r="D2577"/>
      <c r="E2577"/>
      <c r="F2577"/>
      <c r="G2577"/>
      <c r="H2577"/>
    </row>
    <row r="2578" ht="25.5" customHeight="1">
      <c r="A2578" s="2" t="str">
        <f>=HYPERLINK("https://www.youtube.com/@cokestudioindia", "https://www.youtube.com/@cokestudioindia")</f>
        <v>https://www.youtube.com/@cokestudioindia</v>
      </c>
      <c r="B2578" t="inlineStr">
        <is>
          <t>730 videos</t>
        </is>
      </c>
      <c r="C2578" t="inlineStr">
        <is>
          <t>concerts india</t>
        </is>
      </c>
      <c r="D2578" t="inlineStr">
        <is>
          <t>Hindi</t>
        </is>
      </c>
      <c r="E2578"/>
      <c r="F2578"/>
      <c r="G2578"/>
      <c r="H2578"/>
    </row>
    <row r="2579" ht="25.5" customHeight="1">
      <c r="A2579" s="2" t="str">
        <f>=HYPERLINK("https://www.youtube.com/@nbcthevoice/videos", "https://www.youtube.com/@nbcthevoice/videos")</f>
        <v>https://www.youtube.com/@nbcthevoice/videos</v>
      </c>
      <c r="B2579" t="inlineStr">
        <is>
          <t>1.8K videos</t>
        </is>
      </c>
      <c r="C2579" t="inlineStr">
        <is>
          <t>Singing</t>
        </is>
      </c>
      <c r="D2579" t="inlineStr">
        <is>
          <t>English</t>
        </is>
      </c>
      <c r="E2579"/>
      <c r="F2579"/>
      <c r="G2579"/>
      <c r="H2579"/>
    </row>
    <row r="2580" ht="25.5" customHeight="1">
      <c r="A2580" s="2" t="str">
        <f>=HYPERLINK("https://www.youtube.com/@worldnomads", "https://www.youtube.com/@worldnomads")</f>
        <v>https://www.youtube.com/@worldnomads</v>
      </c>
      <c r="B2580" t="inlineStr">
        <is>
          <t>393 videos, travel documentaries</t>
        </is>
      </c>
      <c r="C2580" t="inlineStr">
        <is>
          <t>culture of india</t>
        </is>
      </c>
      <c r="D2580" t="inlineStr">
        <is>
          <t>English</t>
        </is>
      </c>
      <c r="E2580"/>
      <c r="F2580"/>
      <c r="G2580"/>
      <c r="H2580"/>
    </row>
    <row r="2581" ht="25.5" customHeight="1">
      <c r="A2581" s="2" t="str">
        <f>=HYPERLINK("https://www.youtube.com/@TheCrosbys/videos", "https://www.youtube.com/@TheCrosbys/videos")</f>
        <v>https://www.youtube.com/@TheCrosbys/videos</v>
      </c>
      <c r="B2581" t="inlineStr">
        <is>
          <t>447 videos - family singing</t>
        </is>
      </c>
      <c r="C2581" t="inlineStr">
        <is>
          <t>Birthday, birthdays, singing, music</t>
        </is>
      </c>
      <c r="D2581" t="inlineStr">
        <is>
          <t>English</t>
        </is>
      </c>
      <c r="E2581"/>
      <c r="F2581"/>
      <c r="G2581"/>
      <c r="H2581"/>
    </row>
    <row r="2582" ht="25.5" customHeight="1">
      <c r="A2582" s="2" t="str">
        <f>=HYPERLINK("https://www.youtube.com/@cinqenfants/videos", "https://www.youtube.com/@cinqenfants/videos")</f>
        <v>https://www.youtube.com/@cinqenfants/videos</v>
      </c>
      <c r="B2582" t="inlineStr">
        <is>
          <t>892 videos - Kids stuff</t>
        </is>
      </c>
      <c r="C2582" t="inlineStr">
        <is>
          <t>Hide and Seek</t>
        </is>
      </c>
      <c r="D2582" t="inlineStr">
        <is>
          <t>French</t>
        </is>
      </c>
      <c r="E2582"/>
      <c r="F2582"/>
      <c r="G2582"/>
      <c r="H2582"/>
    </row>
    <row r="2583" ht="25.5" customHeight="1">
      <c r="A2583" s="2" t="str">
        <f>=HYPERLINK("https://www.youtube.com/@CleanThatUp", "https://www.youtube.com/@CleanThatUp")</f>
        <v>https://www.youtube.com/@CleanThatUp</v>
      </c>
      <c r="B2583" t="inlineStr">
        <is>
          <t>589 cleaning videos</t>
        </is>
      </c>
      <c r="C2583" t="inlineStr">
        <is>
          <t>cleaning toilet, cleaning</t>
        </is>
      </c>
      <c r="D2583" t="inlineStr">
        <is>
          <t>English</t>
        </is>
      </c>
      <c r="E2583"/>
      <c r="F2583"/>
      <c r="G2583"/>
      <c r="H2583"/>
    </row>
    <row r="2584" ht="25.5" customHeight="1">
      <c r="A2584" s="2" t="str">
        <f>=HYPERLINK("https://www.youtube.com/@kalicenter", "https://www.youtube.com/@kalicenter")</f>
        <v>https://www.youtube.com/@kalicenter</v>
      </c>
      <c r="B2584" t="inlineStr">
        <is>
          <t>1k filipino martial arts videos</t>
        </is>
      </c>
      <c r="C2584" t="inlineStr">
        <is>
          <t>eskrima, escrima, filipino martial arts</t>
        </is>
      </c>
      <c r="D2584" t="inlineStr">
        <is>
          <t>English</t>
        </is>
      </c>
      <c r="E2584"/>
      <c r="F2584"/>
      <c r="G2584"/>
      <c r="H2584"/>
    </row>
    <row r="2585" ht="25.5" customHeight="1">
      <c r="A2585" s="2" t="str">
        <f>=HYPERLINK("https://www.youtube.com/@OutsidetheLevees", "https://www.youtube.com/@OutsidetheLevees")</f>
        <v>https://www.youtube.com/@OutsidetheLevees</v>
      </c>
      <c r="B2585" t="inlineStr">
        <is>
          <t>177 videos outdoor fishing, hunting, and wild game cooking</t>
        </is>
      </c>
      <c r="C2585" t="inlineStr">
        <is>
          <t>oyster shucking</t>
        </is>
      </c>
      <c r="D2585" t="inlineStr">
        <is>
          <t>English</t>
        </is>
      </c>
      <c r="E2585"/>
      <c r="F2585"/>
      <c r="G2585"/>
      <c r="H2585"/>
    </row>
    <row r="2586" ht="25.5" customHeight="1">
      <c r="A2586" s="2" t="str">
        <f>=HYPERLINK("https://www.youtube.com/@worldofdinosaurs1", "https://www.youtube.com/@worldofdinosaurs1")</f>
        <v>https://www.youtube.com/@worldofdinosaurs1</v>
      </c>
      <c r="B2586" t="inlineStr">
        <is>
          <t>710 jurasic world evolution 2 videos</t>
        </is>
      </c>
      <c r="C2586" t="inlineStr">
        <is>
          <t>video game dinosaurs</t>
        </is>
      </c>
      <c r="D2586" t="inlineStr">
        <is>
          <t>English</t>
        </is>
      </c>
      <c r="E2586"/>
      <c r="F2586"/>
      <c r="G2586"/>
      <c r="H2586"/>
    </row>
    <row r="2587" ht="25.5" customHeight="1">
      <c r="A2587" s="2" t="str">
        <f>=HYPERLINK("https://www.youtube.com/@portageblotticontremoi9487/videos", "https://www.youtube.com/@portageblotticontremoi9487/videos")</f>
        <v>https://www.youtube.com/@portageblotticontremoi9487/videos</v>
      </c>
      <c r="B2587" t="inlineStr">
        <is>
          <t>87 videos carrying baby</t>
        </is>
      </c>
      <c r="C2587" t="inlineStr">
        <is>
          <t>Carrying baby</t>
        </is>
      </c>
      <c r="D2587" t="inlineStr">
        <is>
          <t>French</t>
        </is>
      </c>
      <c r="E2587"/>
      <c r="F2587"/>
      <c r="G2587"/>
      <c r="H2587"/>
    </row>
    <row r="2588" ht="25.5" customHeight="1">
      <c r="A2588" s="2" t="str">
        <f>=HYPERLINK("https://www.youtube.com/@Ne0xi/videos", "https://www.youtube.com/@Ne0xi/videos")</f>
        <v>https://www.youtube.com/@Ne0xi/videos</v>
      </c>
      <c r="B2588" t="inlineStr">
        <is>
          <t>347 videos - Kids/Childish content</t>
        </is>
      </c>
      <c r="C2588" t="inlineStr">
        <is>
          <t>Hide and Seek, toys, lego</t>
        </is>
      </c>
      <c r="D2588" t="inlineStr">
        <is>
          <t>French</t>
        </is>
      </c>
      <c r="E2588"/>
      <c r="F2588"/>
      <c r="G2588"/>
      <c r="H2588"/>
    </row>
    <row r="2589" ht="25.5" customHeight="1">
      <c r="A2589" s="2" t="str">
        <f>=HYPERLINK("https://www.youtube.com/@xsratv/videos", "https://www.youtube.com/@xsratv/videos")</f>
        <v>https://www.youtube.com/@xsratv/videos</v>
      </c>
      <c r="B2589" t="inlineStr">
        <is>
          <t>577 videos</t>
        </is>
      </c>
      <c r="C2589" t="inlineStr">
        <is>
          <t>motorcycle speedway</t>
        </is>
      </c>
      <c r="D2589" t="inlineStr">
        <is>
          <t>English</t>
        </is>
      </c>
      <c r="E2589"/>
      <c r="F2589"/>
      <c r="G2589"/>
      <c r="H2589"/>
    </row>
    <row r="2590" ht="25.5" customHeight="1">
      <c r="A2590" s="2" t="str">
        <f>=HYPERLINK("https://www.youtube.com/@kikidocampusfrance/videos", "https://www.youtube.com/@kikidocampusfrance/videos")</f>
        <v>https://www.youtube.com/@kikidocampusfrance/videos</v>
      </c>
      <c r="B2590" t="inlineStr">
        <is>
          <t>295 videos - Teenagers/kids</t>
        </is>
      </c>
      <c r="C2590" t="inlineStr">
        <is>
          <t>Hide and Seek, teenagers</t>
        </is>
      </c>
      <c r="D2590" t="inlineStr">
        <is>
          <t>French</t>
        </is>
      </c>
      <c r="E2590"/>
      <c r="F2590"/>
      <c r="G2590"/>
      <c r="H2590"/>
    </row>
    <row r="2591" ht="25.5" customHeight="1">
      <c r="A2591" s="2" t="str">
        <f>=HYPERLINK("https://www.youtube.com/@howtotieatie1370", "https://www.youtube.com/@howtotieatie1370")</f>
        <v>https://www.youtube.com/@howtotieatie1370</v>
      </c>
      <c r="B2591" t="inlineStr">
        <is>
          <t>88 videos about tying ties</t>
        </is>
      </c>
      <c r="C2591" t="inlineStr">
        <is>
          <t>tying tie, tying bow tie</t>
        </is>
      </c>
      <c r="D2591" t="inlineStr">
        <is>
          <t>English</t>
        </is>
      </c>
      <c r="E2591"/>
      <c r="F2591"/>
      <c r="G2591"/>
      <c r="H2591"/>
    </row>
    <row r="2592" ht="25.5" customHeight="1">
      <c r="A2592" s="2" t="str">
        <f>=HYPERLINK("https://www.youtube.com/@RealSimple", "https://www.youtube.com/@RealSimple")</f>
        <v>https://www.youtube.com/@RealSimple</v>
      </c>
      <c r="B2592" t="inlineStr">
        <is>
          <t>1k tutorial videos</t>
        </is>
      </c>
      <c r="C2592" t="inlineStr">
        <is>
          <t>wrapping presents</t>
        </is>
      </c>
      <c r="D2592" t="inlineStr">
        <is>
          <t>English</t>
        </is>
      </c>
      <c r="E2592"/>
      <c r="F2592"/>
      <c r="G2592"/>
      <c r="H2592"/>
    </row>
    <row r="2593" ht="25.5" customHeight="1">
      <c r="A2593" s="2" t="str">
        <f>=HYPERLINK("https://www.youtube.com/@hallmark", "https://www.youtube.com/@hallmark")</f>
        <v>https://www.youtube.com/@hallmark</v>
      </c>
      <c r="B2593" t="inlineStr">
        <is>
          <t>1.3k tutorial videos</t>
        </is>
      </c>
      <c r="C2593" t="inlineStr">
        <is>
          <t>wrapping presents</t>
        </is>
      </c>
      <c r="D2593" t="inlineStr">
        <is>
          <t>English</t>
        </is>
      </c>
      <c r="E2593"/>
      <c r="F2593"/>
      <c r="G2593"/>
      <c r="H2593"/>
    </row>
    <row r="2594" ht="25.5" customHeight="1">
      <c r="A2594" s="2" t="str">
        <f>=HYPERLINK("https://www.youtube.com/@mashasebova", "https://www.youtube.com/@mashasebova")</f>
        <v>https://www.youtube.com/@mashasebova</v>
      </c>
      <c r="B2594" t="inlineStr">
        <is>
          <t>132 Videos / Travel</t>
        </is>
      </c>
      <c r="C2594" t="inlineStr">
        <is>
          <t>Travel</t>
        </is>
      </c>
      <c r="D2594" t="inlineStr">
        <is>
          <t>Ukrainian</t>
        </is>
      </c>
      <c r="E2594"/>
      <c r="F2594"/>
      <c r="G2594"/>
      <c r="H2594"/>
    </row>
    <row r="2595" ht="25.5" customHeight="1">
      <c r="A2595" s="2" t="str">
        <f>=HYPERLINK("https://www.youtube.com/@ProBeauty_youtube/videos", "https://www.youtube.com/@ProBeauty_youtube/videos")</f>
        <v>https://www.youtube.com/@ProBeauty_youtube/videos</v>
      </c>
      <c r="B2595" t="inlineStr">
        <is>
          <t>226 Videos / Massage, Cosmetics</t>
        </is>
      </c>
      <c r="C2595" t="inlineStr">
        <is>
          <t>Massage</t>
        </is>
      </c>
      <c r="D2595" t="inlineStr">
        <is>
          <t>Russian</t>
        </is>
      </c>
      <c r="E2595"/>
      <c r="F2595"/>
      <c r="G2595"/>
      <c r="H2595"/>
    </row>
    <row r="2596" ht="25.5" customHeight="1">
      <c r="A2596" s="2" t="str">
        <f>=HYPERLINK("https://www.youtube.com/@MoiseyevBallet/videos", "https://www.youtube.com/@MoiseyevBallet/videos")</f>
        <v>https://www.youtube.com/@MoiseyevBallet/videos</v>
      </c>
      <c r="B2596" t="inlineStr">
        <is>
          <t>427 Videos / Ballet</t>
        </is>
      </c>
      <c r="C2596" t="inlineStr">
        <is>
          <t>Ballet</t>
        </is>
      </c>
      <c r="D2596" t="inlineStr">
        <is>
          <t>Russian</t>
        </is>
      </c>
      <c r="E2596"/>
      <c r="F2596"/>
      <c r="G2596"/>
      <c r="H2596"/>
    </row>
    <row r="2597" ht="25.5" customHeight="1">
      <c r="A2597" s="2" t="str">
        <f>=HYPERLINK("https://www.youtube.com/@TodesWorld/videos", "https://www.youtube.com/@TodesWorld/videos")</f>
        <v>https://www.youtube.com/@TodesWorld/videos</v>
      </c>
      <c r="B2597" t="inlineStr">
        <is>
          <t>993 Videos / Dancing</t>
        </is>
      </c>
      <c r="C2597" t="inlineStr">
        <is>
          <t>Dancing</t>
        </is>
      </c>
      <c r="D2597" t="inlineStr">
        <is>
          <t>Russian</t>
        </is>
      </c>
      <c r="E2597"/>
      <c r="F2597"/>
      <c r="G2597"/>
      <c r="H2597"/>
    </row>
    <row r="2598" ht="25.5" customHeight="1">
      <c r="A2598" s="2" t="str">
        <f>=HYPERLINK("https://www.youtube.com/@vanzai/videos", "https://www.youtube.com/@vanzai/videos")</f>
        <v>https://www.youtube.com/@vanzai/videos</v>
      </c>
      <c r="B2598" t="inlineStr">
        <is>
          <t>313 Videos / Cooking</t>
        </is>
      </c>
      <c r="C2598" t="inlineStr">
        <is>
          <t>Cooking</t>
        </is>
      </c>
      <c r="D2598" t="inlineStr">
        <is>
          <t>Russian</t>
        </is>
      </c>
      <c r="E2598"/>
      <c r="F2598"/>
      <c r="G2598"/>
      <c r="H2598"/>
    </row>
    <row r="2599" ht="25.5" customHeight="1">
      <c r="A2599" s="2" t="str">
        <f>=HYPERLINK("https://www.youtube.com/@Sakramel_nails", "https://www.youtube.com/@Sakramel_nails")</f>
        <v>https://www.youtube.com/@Sakramel_nails</v>
      </c>
      <c r="B2599" t="inlineStr">
        <is>
          <t>459 Videos / Beauty</t>
        </is>
      </c>
      <c r="C2599" t="inlineStr">
        <is>
          <t>Beauty</t>
        </is>
      </c>
      <c r="D2599" t="inlineStr">
        <is>
          <t>Russian</t>
        </is>
      </c>
      <c r="E2599"/>
      <c r="F2599"/>
      <c r="G2599"/>
      <c r="H2599"/>
    </row>
    <row r="2600" ht="25.5" customHeight="1">
      <c r="A2600" s="2" t="str">
        <f>=HYPERLINK("https://www.youtube.com/@12STOREEZ_RU/videos", "https://www.youtube.com/@12STOREEZ_RU/videos")</f>
        <v>https://www.youtube.com/@12STOREEZ_RU/videos</v>
      </c>
      <c r="B2600" t="inlineStr">
        <is>
          <t>345 Videos / Fashion</t>
        </is>
      </c>
      <c r="C2600" t="inlineStr">
        <is>
          <t>Fashion</t>
        </is>
      </c>
      <c r="D2600" t="inlineStr">
        <is>
          <t>Russian</t>
        </is>
      </c>
      <c r="E2600"/>
      <c r="F2600"/>
      <c r="G2600"/>
      <c r="H2600"/>
    </row>
    <row r="2601" ht="25.5" customHeight="1">
      <c r="A2601" s="2" t="str">
        <f>=HYPERLINK("https://www.youtube.com/@varlamov", "https://www.youtube.com/@varlamov")</f>
        <v>https://www.youtube.com/@varlamov</v>
      </c>
      <c r="B2601" t="inlineStr">
        <is>
          <t>1821 Videos / Travel, World, News, Documentary</t>
        </is>
      </c>
      <c r="C2601" t="inlineStr">
        <is>
          <t>Documentary</t>
        </is>
      </c>
      <c r="D2601" t="inlineStr">
        <is>
          <t>Russian</t>
        </is>
      </c>
      <c r="E2601"/>
      <c r="F2601"/>
      <c r="G2601"/>
      <c r="H2601"/>
    </row>
    <row r="2602" ht="25.5" customHeight="1">
      <c r="A2602" s="2" t="str">
        <f>=HYPERLINK("https://www.youtube.com/@KHelga/videos", "https://www.youtube.com/@KHelga/videos")</f>
        <v>https://www.youtube.com/@KHelga/videos</v>
      </c>
      <c r="B2602" t="inlineStr">
        <is>
          <t>300 Videos / Bead Weaving</t>
        </is>
      </c>
      <c r="C2602" t="inlineStr">
        <is>
          <t>Bead Weaving</t>
        </is>
      </c>
      <c r="D2602" t="inlineStr">
        <is>
          <t>Russian</t>
        </is>
      </c>
      <c r="E2602"/>
      <c r="F2602"/>
      <c r="G2602"/>
      <c r="H2602"/>
    </row>
    <row r="2603" ht="25.5" customHeight="1">
      <c r="A2603" s="2" t="str">
        <f>=HYPERLINK("https://www.youtube.com/@Katerina_Mushyn/videos", "https://www.youtube.com/@Katerina_Mushyn/videos")</f>
        <v>https://www.youtube.com/@Katerina_Mushyn/videos</v>
      </c>
      <c r="B2603" t="inlineStr">
        <is>
          <t>1257 Videos / Knitting</t>
        </is>
      </c>
      <c r="C2603" t="inlineStr">
        <is>
          <t>Knitting</t>
        </is>
      </c>
      <c r="D2603" t="inlineStr">
        <is>
          <t>Russian</t>
        </is>
      </c>
      <c r="E2603"/>
      <c r="F2603"/>
      <c r="G2603"/>
      <c r="H2603"/>
    </row>
    <row r="2604" ht="25.5" customHeight="1">
      <c r="A2604" s="2" t="str">
        <f>=HYPERLINK("https://www.youtube.com/@5MC_RUSSIAN/videos", "https://www.youtube.com/@5MC_RUSSIAN/videos")</f>
        <v>https://www.youtube.com/@5MC_RUSSIAN/videos</v>
      </c>
      <c r="B2604" t="inlineStr">
        <is>
          <t>5939 Videos / Life Hacks</t>
        </is>
      </c>
      <c r="C2604" t="inlineStr">
        <is>
          <t>Life Hacks</t>
        </is>
      </c>
      <c r="D2604" t="inlineStr">
        <is>
          <t>Russian</t>
        </is>
      </c>
      <c r="E2604"/>
      <c r="F2604"/>
      <c r="G2604"/>
      <c r="H2604"/>
    </row>
    <row r="2605" ht="25.5" customHeight="1">
      <c r="A2605" s="2" t="str">
        <f>=HYPERLINK("https://www.youtube.com/@mirkubikovru/videos", "https://www.youtube.com/@mirkubikovru/videos")</f>
        <v>https://www.youtube.com/@mirkubikovru/videos</v>
      </c>
      <c r="B2605" t="inlineStr">
        <is>
          <t>248 Videos / Legos</t>
        </is>
      </c>
      <c r="C2605" t="inlineStr">
        <is>
          <t>Lego</t>
        </is>
      </c>
      <c r="D2605" t="inlineStr">
        <is>
          <t>Russian</t>
        </is>
      </c>
      <c r="E2605"/>
      <c r="F2605"/>
      <c r="G2605"/>
      <c r="H2605"/>
    </row>
    <row r="2606" ht="25.5" customHeight="1">
      <c r="A2606" s="2" t="str">
        <f>=HYPERLINK("https://www.youtube.com/@Studio_groompets/featured", "https://www.youtube.com/@Studio_groompets/featured")</f>
        <v>https://www.youtube.com/@Studio_groompets/featured</v>
      </c>
      <c r="B2606" t="inlineStr">
        <is>
          <t>240 Videos / Dog Grooming</t>
        </is>
      </c>
      <c r="C2606" t="inlineStr">
        <is>
          <t>Dog Grooming</t>
        </is>
      </c>
      <c r="D2606" t="inlineStr">
        <is>
          <t>Russian</t>
        </is>
      </c>
      <c r="E2606"/>
      <c r="F2606"/>
      <c r="G2606"/>
      <c r="H2606"/>
    </row>
    <row r="2607" ht="25.5" customHeight="1">
      <c r="A2607" s="2" t="str">
        <f>=HYPERLINK("https://www.youtube.com/@edanalyuboyvkus/videos", "https://www.youtube.com/@edanalyuboyvkus/videos")</f>
        <v>https://www.youtube.com/@edanalyuboyvkus/videos</v>
      </c>
      <c r="B2607" t="inlineStr">
        <is>
          <t>1149 Videos / Cooking</t>
        </is>
      </c>
      <c r="C2607" t="inlineStr">
        <is>
          <t>Cooking</t>
        </is>
      </c>
      <c r="D2607" t="inlineStr">
        <is>
          <t>Russian</t>
        </is>
      </c>
      <c r="E2607"/>
      <c r="F2607"/>
      <c r="G2607"/>
      <c r="H2607"/>
    </row>
    <row r="2608" ht="25.5" customHeight="1">
      <c r="A2608" s="2" t="str">
        <f>=HYPERLINK("https://www.youtube.com/@gtrffilms/videos", "https://www.youtube.com/@gtrffilms/videos")</f>
        <v>https://www.youtube.com/@gtrffilms/videos</v>
      </c>
      <c r="B2608" t="inlineStr">
        <is>
          <t>4662 Videos / Soviet Films, Plays, TV Shows</t>
        </is>
      </c>
      <c r="C2608" t="inlineStr">
        <is>
          <t>Entertainment</t>
        </is>
      </c>
      <c r="D2608" t="inlineStr">
        <is>
          <t>Russian</t>
        </is>
      </c>
      <c r="E2608"/>
      <c r="F2608"/>
      <c r="G2608"/>
      <c r="H2608"/>
    </row>
    <row r="2609" ht="25.5" customHeight="1">
      <c r="A2609" s="2" t="str">
        <f>=HYPERLINK("https://www.youtube.com/@EssenceandScience/videos", "https://www.youtube.com/@EssenceandScience/videos")</f>
        <v>https://www.youtube.com/@EssenceandScience/videos</v>
      </c>
      <c r="B2609" t="inlineStr">
        <is>
          <t>213 Videos / Nature</t>
        </is>
      </c>
      <c r="C2609" t="inlineStr">
        <is>
          <t>Nature</t>
        </is>
      </c>
      <c r="D2609" t="inlineStr">
        <is>
          <t>Russian</t>
        </is>
      </c>
      <c r="E2609"/>
      <c r="F2609"/>
      <c r="G2609"/>
      <c r="H2609"/>
    </row>
    <row r="2610" ht="25.5" customHeight="1">
      <c r="A2610" s="2" t="str">
        <f>=HYPERLINK("https://www.youtube.com/@FurryDiary/videos", "https://www.youtube.com/@FurryDiary/videos")</f>
        <v>https://www.youtube.com/@FurryDiary/videos</v>
      </c>
      <c r="B2610" t="inlineStr">
        <is>
          <t>27 videos, cat tutorials</t>
        </is>
      </c>
      <c r="C2610"/>
      <c r="D2610"/>
      <c r="E2610"/>
      <c r="F2610"/>
      <c r="G2610"/>
      <c r="H2610"/>
    </row>
    <row r="2611" ht="25.5" customHeight="1">
      <c r="A2611" s="2" t="str">
        <f>=HYPERLINK("https://www.youtube.com/@artklyaksa/videos", "https://www.youtube.com/@artklyaksa/videos")</f>
        <v>https://www.youtube.com/@artklyaksa/videos</v>
      </c>
      <c r="B2611" t="inlineStr">
        <is>
          <t>1021 Videos / Painting</t>
        </is>
      </c>
      <c r="C2611" t="inlineStr">
        <is>
          <t>Painting</t>
        </is>
      </c>
      <c r="D2611" t="inlineStr">
        <is>
          <t>Russian</t>
        </is>
      </c>
      <c r="E2611"/>
      <c r="F2611"/>
      <c r="G2611"/>
      <c r="H2611"/>
    </row>
    <row r="2612" ht="25.5" customHeight="1">
      <c r="A2612" s="2" t="str">
        <f>=HYPERLINK("https://www.youtube.com/@Vintage_by_nastya/videos", "https://www.youtube.com/@Vintage_by_nastya/videos")</f>
        <v>https://www.youtube.com/@Vintage_by_nastya/videos</v>
      </c>
      <c r="B2612" t="inlineStr">
        <is>
          <t>581 Videos / Vintage</t>
        </is>
      </c>
      <c r="C2612" t="inlineStr">
        <is>
          <t>Vintage</t>
        </is>
      </c>
      <c r="D2612" t="inlineStr">
        <is>
          <t>Russian</t>
        </is>
      </c>
      <c r="E2612"/>
      <c r="F2612"/>
      <c r="G2612"/>
      <c r="H2612"/>
    </row>
    <row r="2613" ht="25.5" customHeight="1">
      <c r="A2613" s="2" t="str">
        <f>=HYPERLINK("https://www.youtube.com/@ChineseCookingDemystified", "https://www.youtube.com/@ChineseCookingDemystified")</f>
        <v>https://www.youtube.com/@ChineseCookingDemystified</v>
      </c>
      <c r="B2613" t="inlineStr">
        <is>
          <t>291 videos of chinese cooking</t>
        </is>
      </c>
      <c r="C2613" t="inlineStr">
        <is>
          <t>Cooking</t>
        </is>
      </c>
      <c r="D2613" t="inlineStr">
        <is>
          <t>Chinese</t>
        </is>
      </c>
      <c r="E2613"/>
      <c r="F2613"/>
      <c r="G2613"/>
      <c r="H2613"/>
    </row>
    <row r="2614" ht="25.5" customHeight="1">
      <c r="A2614" s="2" t="str">
        <f>=HYPERLINK("https://www.youtube.com/@ABiteofChinaOfficialChannel", "https://www.youtube.com/@ABiteofChinaOfficialChannel")</f>
        <v>https://www.youtube.com/@ABiteofChinaOfficialChannel</v>
      </c>
      <c r="B2614" t="inlineStr">
        <is>
          <t>229 videos / Cooking</t>
        </is>
      </c>
      <c r="C2614" t="inlineStr">
        <is>
          <t>Cooking</t>
        </is>
      </c>
      <c r="D2614" t="inlineStr">
        <is>
          <t>Chinese</t>
        </is>
      </c>
      <c r="E2614"/>
      <c r="F2614"/>
      <c r="G2614"/>
      <c r="H2614"/>
    </row>
    <row r="2615" ht="25.5" customHeight="1">
      <c r="A2615" s="2" t="str">
        <f>=HYPERLINK("https://www.youtube.com/@TencentVideoDocumentary", "https://www.youtube.com/@TencentVideoDocumentary")</f>
        <v>https://www.youtube.com/@TencentVideoDocumentary</v>
      </c>
      <c r="B2615" t="inlineStr">
        <is>
          <t>1.9K / documentary</t>
        </is>
      </c>
      <c r="C2615" t="inlineStr">
        <is>
          <t>Documentary</t>
        </is>
      </c>
      <c r="D2615" t="inlineStr">
        <is>
          <t>Chinese</t>
        </is>
      </c>
      <c r="E2615"/>
      <c r="F2615"/>
      <c r="G2615"/>
      <c r="H2615"/>
    </row>
    <row r="2616" ht="25.5" customHeight="1">
      <c r="A2616" s="2" t="str">
        <f>=HYPERLINK("https://www.youtube.com/@ErickJacquin", "https://www.youtube.com/@ErickJacquin")</f>
        <v>https://www.youtube.com/@ErickJacquin</v>
      </c>
      <c r="B2616" t="inlineStr">
        <is>
          <t>152 Cooking videos</t>
        </is>
      </c>
      <c r="C2616"/>
      <c r="D2616"/>
      <c r="E2616"/>
      <c r="F2616"/>
      <c r="G2616"/>
      <c r="H2616"/>
    </row>
    <row r="2617" ht="25.5" customHeight="1">
      <c r="A2617" s="2" t="str">
        <f>=HYPERLINK("https://www.youtube.com/@KanishkGupta", "https://www.youtube.com/@KanishkGupta")</f>
        <v>https://www.youtube.com/@KanishkGupta</v>
      </c>
      <c r="B2617" t="inlineStr">
        <is>
          <t>119 videos</t>
        </is>
      </c>
      <c r="C2617" t="inlineStr">
        <is>
          <t>travel, different cities / villages of india</t>
        </is>
      </c>
      <c r="D2617" t="inlineStr">
        <is>
          <t>English</t>
        </is>
      </c>
      <c r="E2617"/>
      <c r="F2617"/>
      <c r="G2617"/>
      <c r="H2617"/>
    </row>
    <row r="2618" ht="25.5" customHeight="1">
      <c r="A2618" s="2" t="str">
        <f>=HYPERLINK("https://www.youtube.com/@fantasticchina/videos", "https://www.youtube.com/@fantasticchina/videos")</f>
        <v>https://www.youtube.com/@fantasticchina/videos</v>
      </c>
      <c r="B2618" t="inlineStr">
        <is>
          <t>1.18K subscribers, 122 videos</t>
        </is>
      </c>
      <c r="C2618" t="inlineStr">
        <is>
          <t>jianzi</t>
        </is>
      </c>
      <c r="D2618" t="inlineStr">
        <is>
          <t>Chinese</t>
        </is>
      </c>
      <c r="E2618"/>
      <c r="F2618"/>
      <c r="G2618"/>
      <c r="H2618"/>
    </row>
    <row r="2619" ht="25.5" customHeight="1">
      <c r="A2619" s="2" t="str">
        <f>=HYPERLINK("https://www.youtube.com/@TEDx/videos", "https://www.youtube.com/@TEDx/videos")</f>
        <v>https://www.youtube.com/@TEDx/videos</v>
      </c>
      <c r="B2619" t="inlineStr">
        <is>
          <t>40.3M subs, 211K videos</t>
        </is>
      </c>
      <c r="C2619" t="inlineStr">
        <is>
          <t>learning</t>
        </is>
      </c>
      <c r="D2619" t="inlineStr">
        <is>
          <t>English</t>
        </is>
      </c>
      <c r="E2619"/>
      <c r="F2619"/>
      <c r="G2619"/>
      <c r="H2619"/>
    </row>
    <row r="2620" ht="25.5" customHeight="1">
      <c r="A2620" s="2" t="str">
        <f>=HYPERLINK("https://www.youtube.com/@EthanChlebowski/videos", "https://www.youtube.com/@EthanChlebowski/videos")</f>
        <v>https://www.youtube.com/@EthanChlebowski/videos</v>
      </c>
      <c r="B2620" t="inlineStr">
        <is>
          <t>1.91M subs, 390 videos</t>
        </is>
      </c>
      <c r="C2620" t="inlineStr">
        <is>
          <t>lunch</t>
        </is>
      </c>
      <c r="D2620" t="inlineStr">
        <is>
          <t>English</t>
        </is>
      </c>
      <c r="E2620"/>
      <c r="F2620"/>
      <c r="G2620"/>
      <c r="H2620"/>
    </row>
    <row r="2621" ht="25.5" customHeight="1">
      <c r="A2621" s="2" t="str">
        <f>=HYPERLINK("https://www.youtube.com/@SaturdayNightLive/videos", "https://www.youtube.com/@SaturdayNightLive/videos")</f>
        <v>https://www.youtube.com/@SaturdayNightLive/videos</v>
      </c>
      <c r="B2621" t="inlineStr">
        <is>
          <t>14.1M subs, 8.6k videos</t>
        </is>
      </c>
      <c r="C2621" t="inlineStr">
        <is>
          <t>meeting</t>
        </is>
      </c>
      <c r="D2621" t="inlineStr">
        <is>
          <t>English</t>
        </is>
      </c>
      <c r="E2621"/>
      <c r="F2621"/>
      <c r="G2621"/>
      <c r="H2621"/>
    </row>
    <row r="2622" ht="25.5" customHeight="1">
      <c r="A2622" s="2" t="str">
        <f>=HYPERLINK("https://www.youtube.com/@visualdon/videos", "https://www.youtube.com/@visualdon/videos")</f>
        <v>https://www.youtube.com/@visualdon/videos</v>
      </c>
      <c r="B2622" t="inlineStr">
        <is>
          <t>192k subs, 142 videos</t>
        </is>
      </c>
      <c r="C2622" t="inlineStr">
        <is>
          <t>moon walking</t>
        </is>
      </c>
      <c r="D2622"/>
      <c r="E2622"/>
      <c r="F2622"/>
      <c r="G2622"/>
      <c r="H2622"/>
    </row>
    <row r="2623" ht="25.5" customHeight="1">
      <c r="A2623" s="2" t="str">
        <f>=HYPERLINK("https://www.youtube.com/@PanosIoannidis", "https://www.youtube.com/@PanosIoannidis")</f>
        <v>https://www.youtube.com/@PanosIoannidis</v>
      </c>
      <c r="B2623" t="inlineStr">
        <is>
          <t>112 videos</t>
        </is>
      </c>
      <c r="C2623" t="inlineStr">
        <is>
          <t>cooking</t>
        </is>
      </c>
      <c r="D2623" t="inlineStr">
        <is>
          <t>Greek</t>
        </is>
      </c>
      <c r="E2623"/>
      <c r="F2623"/>
      <c r="G2623"/>
      <c r="H2623"/>
    </row>
    <row r="2624" ht="25.5" customHeight="1">
      <c r="A2624" s="2" t="str">
        <f>=HYPERLINK("https://youtube.com/@efoodgr", "https://www.youtube.com/@efoodgr/videos")</f>
        <v>https://www.youtube.com/@efoodgr/videos</v>
      </c>
      <c r="B2624" t="inlineStr">
        <is>
          <t>1.2K videos</t>
        </is>
      </c>
      <c r="C2624" t="inlineStr">
        <is>
          <t>cooking</t>
        </is>
      </c>
      <c r="D2624" t="inlineStr">
        <is>
          <t>Greek</t>
        </is>
      </c>
      <c r="E2624"/>
      <c r="F2624"/>
      <c r="G2624"/>
      <c r="H2624"/>
    </row>
    <row r="2625" ht="25.5" customHeight="1">
      <c r="A2625" s="2" t="str">
        <f>=HYPERLINK("https://www.youtube.com/@Polychronisdrone", "https://www.youtube.com/@Polychronisdrone")</f>
        <v>https://www.youtube.com/@Polychronisdrone</v>
      </c>
      <c r="B2625" t="inlineStr">
        <is>
          <t>1K videos</t>
        </is>
      </c>
      <c r="C2625" t="inlineStr">
        <is>
          <t>Top-5 cities in each country</t>
        </is>
      </c>
      <c r="D2625" t="inlineStr">
        <is>
          <t>Greek</t>
        </is>
      </c>
      <c r="E2625"/>
      <c r="F2625"/>
      <c r="G2625"/>
      <c r="H2625"/>
    </row>
    <row r="2626" ht="25.5" customHeight="1">
      <c r="A2626" s="2" t="str">
        <f>=HYPERLINK("https://www.youtube.com/@MeetTheWorld994/videos", "https://www.youtube.com/@MeetTheWorld994/videos")</f>
        <v>https://www.youtube.com/@MeetTheWorld994/videos</v>
      </c>
      <c r="B2626" t="inlineStr">
        <is>
          <t>532 videos</t>
        </is>
      </c>
      <c r="C2626" t="inlineStr">
        <is>
          <t>中国 hd</t>
        </is>
      </c>
      <c r="D2626" t="inlineStr">
        <is>
          <t>Chinese</t>
        </is>
      </c>
      <c r="E2626"/>
      <c r="F2626"/>
      <c r="G2626"/>
      <c r="H2626"/>
    </row>
    <row r="2627" ht="25.5" customHeight="1">
      <c r="A2627" s="2" t="str">
        <f>=HYPERLINK("https://www.youtube.com/@SVCN/videos", "https://www.youtube.com/@SVCN/videos")</f>
        <v>https://www.youtube.com/@SVCN/videos</v>
      </c>
      <c r="B2627" t="inlineStr">
        <is>
          <t>273 videos, high quality, &gt; 1 hrs</t>
        </is>
      </c>
      <c r="C2627" t="inlineStr">
        <is>
          <t>中国 hd</t>
        </is>
      </c>
      <c r="D2627" t="inlineStr">
        <is>
          <t>Chinese</t>
        </is>
      </c>
      <c r="E2627"/>
      <c r="F2627"/>
      <c r="G2627"/>
      <c r="H2627"/>
    </row>
    <row r="2628" ht="25.5" customHeight="1">
      <c r="A2628" s="2" t="str">
        <f>=HYPERLINK("https://www.youtube.com/@SaikanthKrishnaVlogs", "https://www.youtube.com/@SaikanthKrishnaVlogs")</f>
        <v>https://www.youtube.com/@SaikanthKrishnaVlogs</v>
      </c>
      <c r="B2628" t="inlineStr">
        <is>
          <t>169 videos, drone footage</t>
        </is>
      </c>
      <c r="C2628" t="inlineStr">
        <is>
          <t>drone footage of different towns/cities in India</t>
        </is>
      </c>
      <c r="D2628" t="inlineStr">
        <is>
          <t>English</t>
        </is>
      </c>
      <c r="E2628"/>
      <c r="F2628"/>
      <c r="G2628"/>
      <c r="H2628"/>
    </row>
    <row r="2629" ht="25.5" customHeight="1">
      <c r="A2629" s="2" t="str">
        <f>=HYPERLINK("https://www.youtube.com/@tpmtraveldocumentaryfilms5993", "https://www.youtube.com/@tpmtraveldocumentaryfilms5993")</f>
        <v>https://www.youtube.com/@tpmtraveldocumentaryfilms5993</v>
      </c>
      <c r="B2629" t="inlineStr">
        <is>
          <t>41 videos</t>
        </is>
      </c>
      <c r="C2629" t="inlineStr">
        <is>
          <t>travel documentary</t>
        </is>
      </c>
      <c r="D2629" t="inlineStr">
        <is>
          <t>English</t>
        </is>
      </c>
      <c r="E2629"/>
      <c r="F2629"/>
      <c r="G2629"/>
      <c r="H2629"/>
    </row>
    <row r="2630" ht="25.5" customHeight="1">
      <c r="A2630" s="2" t="str">
        <f>=HYPERLINK("https://www.youtube.com/@beautifuldestinationsyoutube", "https://www.youtube.com/@beautifuldestinationsyoutube")</f>
        <v>https://www.youtube.com/@beautifuldestinationsyoutube</v>
      </c>
      <c r="B2630" t="inlineStr">
        <is>
          <t>135 videos</t>
        </is>
      </c>
      <c r="C2630" t="inlineStr">
        <is>
          <t>travel, footage of different cities around the world</t>
        </is>
      </c>
      <c r="D2630" t="inlineStr">
        <is>
          <t>English</t>
        </is>
      </c>
      <c r="E2630"/>
      <c r="F2630"/>
      <c r="G2630"/>
      <c r="H2630"/>
    </row>
    <row r="2631" ht="25.5" customHeight="1">
      <c r="A2631" s="2" t="str">
        <f>=HYPERLINK("https://www.youtube.com/@GLIDGaming", "https://www.youtube.com/@GLIDGaming")</f>
        <v>https://www.youtube.com/@GLIDGaming</v>
      </c>
      <c r="B2631" t="inlineStr">
        <is>
          <t>266 FPS gaming videos</t>
        </is>
      </c>
      <c r="C2631" t="inlineStr">
        <is>
          <t>Gaming</t>
        </is>
      </c>
      <c r="D2631" t="inlineStr">
        <is>
          <t>English</t>
        </is>
      </c>
      <c r="E2631"/>
      <c r="F2631"/>
      <c r="G2631"/>
      <c r="H2631"/>
    </row>
    <row r="2632" ht="25.5" customHeight="1">
      <c r="A2632" s="2" t="str">
        <f>=HYPERLINK("https://www.youtube.com/@SharpTamilGaming", "https://www.youtube.com/@SharpTamilGaming")</f>
        <v>https://www.youtube.com/@SharpTamilGaming</v>
      </c>
      <c r="B2632" t="inlineStr">
        <is>
          <t>909 various first-person gaming videos</t>
        </is>
      </c>
      <c r="C2632" t="inlineStr">
        <is>
          <t>Gaming</t>
        </is>
      </c>
      <c r="D2632" t="inlineStr">
        <is>
          <t>Tamil</t>
        </is>
      </c>
      <c r="E2632"/>
      <c r="F2632"/>
      <c r="G2632"/>
      <c r="H2632"/>
    </row>
    <row r="2633" ht="25.5" customHeight="1">
      <c r="A2633" s="2" t="str">
        <f>=HYPERLINK("https://www.youtube.com/@TamilgameplayTGP/videos", "https://www.youtube.com/@TamilgameplayTGP/videos")</f>
        <v>https://www.youtube.com/@TamilgameplayTGP/videos</v>
      </c>
      <c r="B2633" t="inlineStr">
        <is>
          <t>503 GTA 5 gaming videos</t>
        </is>
      </c>
      <c r="C2633" t="inlineStr">
        <is>
          <t>Gaming</t>
        </is>
      </c>
      <c r="D2633" t="inlineStr">
        <is>
          <t>Tamil</t>
        </is>
      </c>
      <c r="E2633"/>
      <c r="F2633"/>
      <c r="G2633"/>
      <c r="H2633"/>
    </row>
    <row r="2634" ht="25.5" customHeight="1">
      <c r="A2634" s="2" t="str">
        <f>=HYPERLINK("https://www.youtube.com/@BlackSheepStudiosofficial", "https://www.youtube.com/@BlackSheepStudiosofficial")</f>
        <v>https://www.youtube.com/@BlackSheepStudiosofficial</v>
      </c>
      <c r="B2634" t="inlineStr">
        <is>
          <t>304 Videos (short films, webs series)</t>
        </is>
      </c>
      <c r="C2634" t="inlineStr">
        <is>
          <t>Film and animation</t>
        </is>
      </c>
      <c r="D2634" t="inlineStr">
        <is>
          <t>Tamil</t>
        </is>
      </c>
      <c r="E2634"/>
      <c r="F2634"/>
      <c r="G2634"/>
      <c r="H2634"/>
    </row>
    <row r="2635" ht="25.5" customHeight="1">
      <c r="A2635" s="2" t="str">
        <f>=HYPERLINK("https://www.youtube.com/@CinemaCalendar", "https://www.youtube.com/@CinemaCalendar")</f>
        <v>https://www.youtube.com/@CinemaCalendar</v>
      </c>
      <c r="B2635" t="inlineStr">
        <is>
          <t>349 cinematic videos (short films)</t>
        </is>
      </c>
      <c r="C2635" t="inlineStr">
        <is>
          <t>Film and animation</t>
        </is>
      </c>
      <c r="D2635" t="inlineStr">
        <is>
          <t>Tamil</t>
        </is>
      </c>
      <c r="E2635"/>
      <c r="F2635"/>
      <c r="G2635"/>
      <c r="H2635"/>
    </row>
    <row r="2636" ht="25.5" customHeight="1">
      <c r="A2636" s="2" t="str">
        <f>=HYPERLINK("https://www.youtube.com/@AwesomeMachiOfficial", "https://www.youtube.com/@AwesomeMachiOfficial")</f>
        <v>https://www.youtube.com/@AwesomeMachiOfficial</v>
      </c>
      <c r="B2636" t="inlineStr">
        <is>
          <t>184 Videos (short films, web series)</t>
        </is>
      </c>
      <c r="C2636" t="inlineStr">
        <is>
          <t>Film and animation</t>
        </is>
      </c>
      <c r="D2636" t="inlineStr">
        <is>
          <t>Tamil</t>
        </is>
      </c>
      <c r="E2636"/>
      <c r="F2636"/>
      <c r="G2636"/>
      <c r="H2636"/>
    </row>
    <row r="2637" ht="25.5" customHeight="1">
      <c r="A2637" s="2" t="str">
        <f>=HYPERLINK("https://www.youtube.com/@TriyomTamil", "https://www.youtube.com/@TriyomTamil")</f>
        <v>https://www.youtube.com/@TriyomTamil</v>
      </c>
      <c r="B2637" t="inlineStr">
        <is>
          <t>349 Videos (short films, web series)</t>
        </is>
      </c>
      <c r="C2637" t="inlineStr">
        <is>
          <t>Film and animation</t>
        </is>
      </c>
      <c r="D2637" t="inlineStr">
        <is>
          <t>Tamil</t>
        </is>
      </c>
      <c r="E2637"/>
      <c r="F2637"/>
      <c r="G2637"/>
      <c r="H2637"/>
    </row>
    <row r="2638" ht="25.5" customHeight="1">
      <c r="A2638" s="2" t="str">
        <f>=HYPERLINK("https://www.youtube.com/@KingPictures567", "https://www.youtube.com/@KingPictures567")</f>
        <v>https://www.youtube.com/@KingPictures567</v>
      </c>
      <c r="B2638" t="inlineStr">
        <is>
          <t>568 Videos (short films, web series)</t>
        </is>
      </c>
      <c r="C2638" t="inlineStr">
        <is>
          <t>Film and animation</t>
        </is>
      </c>
      <c r="D2638" t="inlineStr">
        <is>
          <t>Tamil</t>
        </is>
      </c>
      <c r="E2638"/>
      <c r="F2638"/>
      <c r="G2638"/>
      <c r="H2638"/>
    </row>
    <row r="2639" ht="25.5" customHeight="1">
      <c r="A2639" s="2" t="str">
        <f>=HYPERLINK("https://www.youtube.com/@VeyilonEntertainment", "https://www.youtube.com/@VeyilonEntertainment")</f>
        <v>https://www.youtube.com/@VeyilonEntertainment</v>
      </c>
      <c r="B2639" t="inlineStr">
        <is>
          <t>746 Videos (short films, web series)</t>
        </is>
      </c>
      <c r="C2639" t="inlineStr">
        <is>
          <t>Film and animation</t>
        </is>
      </c>
      <c r="D2639" t="inlineStr">
        <is>
          <t>Tamil</t>
        </is>
      </c>
      <c r="E2639"/>
      <c r="F2639"/>
      <c r="G2639"/>
      <c r="H2639"/>
    </row>
    <row r="2640" ht="25.5" customHeight="1">
      <c r="A2640" s="2" t="str">
        <f>=HYPERLINK("https://www.youtube.com/@TickEntertainmentNXT", "https://www.youtube.com/@TickEntertainmentNXT")</f>
        <v>https://www.youtube.com/@TickEntertainmentNXT</v>
      </c>
      <c r="B2640" t="inlineStr">
        <is>
          <t>415 Videos (short films, web series)</t>
        </is>
      </c>
      <c r="C2640" t="inlineStr">
        <is>
          <t>Film and animation</t>
        </is>
      </c>
      <c r="D2640" t="inlineStr">
        <is>
          <t>Tamil</t>
        </is>
      </c>
      <c r="E2640"/>
      <c r="F2640"/>
      <c r="G2640"/>
      <c r="H2640"/>
    </row>
    <row r="2641" ht="25.5" customHeight="1">
      <c r="A2641" s="2" t="str">
        <f>=HYPERLINK("https://www.youtube.com/@Kuttystory_yt", "https://www.youtube.com/@Kuttystory_yt")</f>
        <v>https://www.youtube.com/@Kuttystory_yt</v>
      </c>
      <c r="B2641" t="inlineStr">
        <is>
          <t>148 short films</t>
        </is>
      </c>
      <c r="C2641" t="inlineStr">
        <is>
          <t>Film and animation</t>
        </is>
      </c>
      <c r="D2641" t="inlineStr">
        <is>
          <t>Tamil</t>
        </is>
      </c>
      <c r="E2641"/>
      <c r="F2641"/>
      <c r="G2641"/>
      <c r="H2641"/>
    </row>
    <row r="2642" ht="25.5" customHeight="1">
      <c r="A2642" s="2" t="str">
        <f>=HYPERLINK("https://www.youtube.com/@bryn/videos", "https://www.youtube.com/@bryn/videos")</f>
        <v>https://www.youtube.com/@bryn/videos</v>
      </c>
      <c r="B2642" t="inlineStr">
        <is>
          <t>37 videos</t>
        </is>
      </c>
      <c r="C2642" t="inlineStr">
        <is>
          <t>cinematic, hd</t>
        </is>
      </c>
      <c r="D2642"/>
      <c r="E2642"/>
      <c r="F2642"/>
      <c r="G2642"/>
      <c r="H2642"/>
    </row>
    <row r="2643" ht="25.5" customHeight="1">
      <c r="A2643" s="2" t="str">
        <f>=HYPERLINK("https://www.youtube.com/@OculusFilms/videos", "https://www.youtube.com/@OculusFilms/videos")</f>
        <v>https://www.youtube.com/@OculusFilms/videos</v>
      </c>
      <c r="B2643" t="inlineStr">
        <is>
          <t>163 videos</t>
        </is>
      </c>
      <c r="C2643" t="inlineStr">
        <is>
          <t>cinematic, hd</t>
        </is>
      </c>
      <c r="D2643"/>
      <c r="E2643"/>
      <c r="F2643"/>
      <c r="G2643"/>
      <c r="H2643"/>
    </row>
    <row r="2644" ht="25.5" customHeight="1">
      <c r="A2644" s="2" t="str">
        <f>=HYPERLINK("https://www.youtube.com/@hammarbyfotboll/videos", "https://www.youtube.com/@hammarbyfotboll/videos")</f>
        <v>https://www.youtube.com/@hammarbyfotboll/videos</v>
      </c>
      <c r="B2644" t="inlineStr">
        <is>
          <t>996 videos</t>
        </is>
      </c>
      <c r="C2644" t="inlineStr">
        <is>
          <t>soccer</t>
        </is>
      </c>
      <c r="D2644" t="inlineStr">
        <is>
          <t>Swedish</t>
        </is>
      </c>
      <c r="E2644"/>
      <c r="F2644"/>
      <c r="G2644"/>
      <c r="H2644"/>
    </row>
    <row r="2645" ht="25.5" customHeight="1">
      <c r="A2645" s="2" t="str">
        <f>=HYPERLINK("https://www.youtube.com/watch?v=cEj7IT0LagY", "https://www.youtube.com/@FCKobenhavn/videos")</f>
        <v>https://www.youtube.com/@FCKobenhavn/videos</v>
      </c>
      <c r="B2645" t="inlineStr">
        <is>
          <t>5800 videos</t>
        </is>
      </c>
      <c r="C2645" t="inlineStr">
        <is>
          <t>soccer</t>
        </is>
      </c>
      <c r="D2645" t="inlineStr">
        <is>
          <t>Danish</t>
        </is>
      </c>
      <c r="E2645"/>
      <c r="F2645"/>
      <c r="G2645"/>
      <c r="H2645"/>
    </row>
    <row r="2646" ht="25.5" customHeight="1">
      <c r="A2646" s="2" t="str">
        <f>=HYPERLINK("https://www.youtube.com/@AnimalWised/videos", "https://www.youtube.com/@AnimalWised/videos")</f>
        <v>https://www.youtube.com/@AnimalWised/videos</v>
      </c>
      <c r="B2646" t="inlineStr">
        <is>
          <t>956 videos, pet care</t>
        </is>
      </c>
      <c r="C2646" t="inlineStr">
        <is>
          <t>clipping cat's claws</t>
        </is>
      </c>
      <c r="D2646" t="inlineStr">
        <is>
          <t>English</t>
        </is>
      </c>
      <c r="E2646"/>
      <c r="F2646"/>
      <c r="G2646"/>
      <c r="H2646"/>
    </row>
    <row r="2647" ht="25.5" customHeight="1">
      <c r="A2647" s="2" t="str">
        <f>=HYPERLINK("https://youtube.com/@tejidosrossy?si=zYJdJQ2H264JWT0-", "https://youtube.com/@tejidosrossy?si=zYJdJQ2H264JWT0-")</f>
        <v>https://youtube.com/@tejidosrossy?si=zYJdJQ2H264JWT0-</v>
      </c>
      <c r="B2647" t="inlineStr">
        <is>
          <t>353 Videos</t>
        </is>
      </c>
      <c r="C2647" t="inlineStr">
        <is>
          <t>knitting</t>
        </is>
      </c>
      <c r="D2647" t="inlineStr">
        <is>
          <t>Spanish</t>
        </is>
      </c>
      <c r="E2647"/>
      <c r="F2647"/>
      <c r="G2647"/>
      <c r="H2647"/>
    </row>
    <row r="2648" ht="25.5" customHeight="1">
      <c r="A2648" s="2" t="str">
        <f>=HYPERLINK("https://www.youtube.com/@Einfache-Rezepte", "https://www.youtube.com/@Einfache-Rezepte")</f>
        <v>https://www.youtube.com/@Einfache-Rezepte</v>
      </c>
      <c r="B2648" t="inlineStr">
        <is>
          <t>405 videos</t>
        </is>
      </c>
      <c r="C2648" t="inlineStr">
        <is>
          <t>kochen, rezepte</t>
        </is>
      </c>
      <c r="D2648"/>
      <c r="E2648"/>
      <c r="F2648"/>
      <c r="G2648"/>
      <c r="H2648"/>
    </row>
    <row r="2649" ht="25.5" customHeight="1">
      <c r="A2649" s="2" t="str">
        <f>=HYPERLINK("https://www.youtube.com/@BreuningerFashionTV", "https://www.youtube.com/@BreuningerFashionTV")</f>
        <v>https://www.youtube.com/@BreuningerFashionTV</v>
      </c>
      <c r="B2649" t="inlineStr">
        <is>
          <t>100 videos</t>
        </is>
      </c>
      <c r="C2649" t="inlineStr">
        <is>
          <t>krawatte binden</t>
        </is>
      </c>
      <c r="D2649" t="inlineStr">
        <is>
          <t>German</t>
        </is>
      </c>
      <c r="E2649"/>
      <c r="F2649"/>
      <c r="G2649"/>
      <c r="H2649"/>
    </row>
    <row r="2650" ht="25.5" customHeight="1">
      <c r="A2650" s="2" t="str">
        <f>=HYPERLINK("https://www.youtube.com/@DAZNFussballInternational", "https://www.youtube.com/@DAZNFussballInternational")</f>
        <v>https://www.youtube.com/@DAZNFussballInternational</v>
      </c>
      <c r="B2650" t="inlineStr">
        <is>
          <t>2381 videos</t>
        </is>
      </c>
      <c r="C2650" t="inlineStr">
        <is>
          <t>fußball</t>
        </is>
      </c>
      <c r="D2650" t="inlineStr">
        <is>
          <t>German</t>
        </is>
      </c>
      <c r="E2650"/>
      <c r="F2650"/>
      <c r="G2650"/>
      <c r="H2650"/>
    </row>
    <row r="2651" ht="25.5" customHeight="1">
      <c r="A2651" s="2" t="str">
        <f>=HYPERLINK("https://www.youtube.com/@Animal-Watch", "https://www.youtube.com/@Animal-Watch")</f>
        <v>https://www.youtube.com/@Animal-Watch</v>
      </c>
      <c r="B2651" t="inlineStr">
        <is>
          <t>325 Videos</t>
        </is>
      </c>
      <c r="C2651" t="inlineStr">
        <is>
          <t>Wolfhounds, wolf, wolves, fox, foxes, arctic fox</t>
        </is>
      </c>
      <c r="D2651" t="inlineStr">
        <is>
          <t>English</t>
        </is>
      </c>
      <c r="E2651"/>
      <c r="F2651"/>
      <c r="G2651"/>
      <c r="H2651"/>
    </row>
    <row r="2652" ht="25.5" customHeight="1">
      <c r="A2652" s="2" t="str">
        <f>=HYPERLINK("https://www.youtube.com/@OurBMX/videos", "https://www.youtube.com/@OurBMX/videos")</f>
        <v>https://www.youtube.com/@OurBMX/videos</v>
      </c>
      <c r="B2652" t="inlineStr">
        <is>
          <t>992 Videos</t>
        </is>
      </c>
      <c r="C2652" t="inlineStr">
        <is>
          <t>Freestyle BMX</t>
        </is>
      </c>
      <c r="D2652" t="inlineStr">
        <is>
          <t>English</t>
        </is>
      </c>
      <c r="E2652"/>
      <c r="F2652"/>
      <c r="G2652"/>
      <c r="H2652"/>
    </row>
    <row r="2653" ht="25.5" customHeight="1">
      <c r="A2653" s="2" t="str">
        <f>=HYPERLINK("https://www.youtube.com/@cflhighlights9370", "https://www.youtube.com/@cflhighlights9370")</f>
        <v>https://www.youtube.com/@cflhighlights9370</v>
      </c>
      <c r="B2653" t="inlineStr">
        <is>
          <t>743 Videos</t>
        </is>
      </c>
      <c r="C2653" t="inlineStr">
        <is>
          <t>Canadian Football</t>
        </is>
      </c>
      <c r="D2653" t="inlineStr">
        <is>
          <t>English</t>
        </is>
      </c>
      <c r="E2653"/>
      <c r="F2653"/>
      <c r="G2653"/>
      <c r="H2653"/>
    </row>
    <row r="2654" ht="25.5" customHeight="1">
      <c r="A2654" s="2" t="str">
        <f>=HYPERLINK("https://www.youtube.com/@JadonGrundy", "https://www.youtube.com/@JadonGrundy")</f>
        <v>https://www.youtube.com/@JadonGrundy</v>
      </c>
      <c r="B2654" t="inlineStr">
        <is>
          <t>338 videos, fashion vlogs</t>
        </is>
      </c>
      <c r="C2654" t="inlineStr">
        <is>
          <t>clothes shopping</t>
        </is>
      </c>
      <c r="D2654" t="inlineStr">
        <is>
          <t>English</t>
        </is>
      </c>
      <c r="E2654"/>
      <c r="F2654"/>
      <c r="G2654"/>
      <c r="H2654"/>
    </row>
    <row r="2655" ht="25.5" customHeight="1">
      <c r="A2655" s="2" t="str">
        <f>=HYPERLINK("https://www.youtube.com/@Contortion/videos", "https://www.youtube.com/@Contortion/videos")</f>
        <v>https://www.youtube.com/@Contortion/videos</v>
      </c>
      <c r="B2655" t="inlineStr">
        <is>
          <t>701 vidoes, contortion</t>
        </is>
      </c>
      <c r="C2655" t="inlineStr">
        <is>
          <t>contortion</t>
        </is>
      </c>
      <c r="D2655" t="inlineStr">
        <is>
          <t>English</t>
        </is>
      </c>
      <c r="E2655"/>
      <c r="F2655"/>
      <c r="G2655"/>
      <c r="H2655"/>
    </row>
    <row r="2656" ht="25.5" customHeight="1">
      <c r="A2656" s="2" t="str">
        <f>=HYPERLINK("https://www.youtube.com/@tyngrese/videos", "https://www.youtube.com/@tyngrese/videos")</f>
        <v>https://www.youtube.com/@tyngrese/videos</v>
      </c>
      <c r="B2656" t="inlineStr">
        <is>
          <t>366 videos</t>
        </is>
      </c>
      <c r="C2656" t="inlineStr">
        <is>
          <t>Olympic weightlifting</t>
        </is>
      </c>
      <c r="D2656" t="inlineStr">
        <is>
          <t>Swedish</t>
        </is>
      </c>
      <c r="E2656"/>
      <c r="F2656"/>
      <c r="G2656"/>
      <c r="H2656"/>
    </row>
    <row r="2657" ht="25.5" customHeight="1">
      <c r="A2657" s="2" t="str">
        <f>=HYPERLINK("https://www.youtube.com/@Smertefribevgelse/videos", "https://www.youtube.com/@Smertefribevgelse/videos")</f>
        <v>https://www.youtube.com/@Smertefribevgelse/videos</v>
      </c>
      <c r="B2657" t="inlineStr">
        <is>
          <t>368 videos</t>
        </is>
      </c>
      <c r="C2657" t="inlineStr">
        <is>
          <t>Strenght training</t>
        </is>
      </c>
      <c r="D2657" t="inlineStr">
        <is>
          <t>Danish</t>
        </is>
      </c>
      <c r="E2657"/>
      <c r="F2657"/>
      <c r="G2657"/>
      <c r="H2657"/>
    </row>
    <row r="2658" ht="25.5" customHeight="1">
      <c r="A2658" s="2" t="str">
        <f>=HYPERLINK("https://www.youtube.com/@shoppingonchampagne/videos", "https://www.youtube.com/@shoppingonchampagne/videos")</f>
        <v>https://www.youtube.com/@shoppingonchampagne/videos</v>
      </c>
      <c r="B2658" t="inlineStr">
        <is>
          <t>142 videos, fashion/shopping vlogs</t>
        </is>
      </c>
      <c r="C2658" t="inlineStr">
        <is>
          <t>clothes shopping</t>
        </is>
      </c>
      <c r="D2658" t="inlineStr">
        <is>
          <t>English</t>
        </is>
      </c>
      <c r="E2658"/>
      <c r="F2658"/>
      <c r="G2658"/>
      <c r="H2658"/>
    </row>
    <row r="2659" ht="25.5" customHeight="1">
      <c r="A2659" s="2" t="str">
        <f>=HYPERLINK("http://youtube.com/@vieleRezepte", "https://www.youtube.com/@vieleRezepte")</f>
        <v>https://www.youtube.com/@vieleRezepte</v>
      </c>
      <c r="B2659" t="inlineStr">
        <is>
          <t>250 videos</t>
        </is>
      </c>
      <c r="C2659" t="inlineStr">
        <is>
          <t>kochen, rezepte</t>
        </is>
      </c>
      <c r="D2659" t="inlineStr">
        <is>
          <t>German</t>
        </is>
      </c>
      <c r="E2659"/>
      <c r="F2659"/>
      <c r="G2659"/>
      <c r="H2659"/>
    </row>
    <row r="2660" ht="25.5" customHeight="1">
      <c r="A2660" s="2" t="str">
        <f>=HYPERLINK("https://www.youtube.com/@SALEX-YT/videos", "https://www.youtube.com/@SALEX-YT/videos")</f>
        <v>https://www.youtube.com/@SALEX-YT/videos</v>
      </c>
      <c r="B2660" t="inlineStr">
        <is>
          <t>119 videos</t>
        </is>
      </c>
      <c r="C2660" t="inlineStr">
        <is>
          <t>tying shoe lace</t>
        </is>
      </c>
      <c r="D2660" t="inlineStr">
        <is>
          <t>English</t>
        </is>
      </c>
      <c r="E2660"/>
      <c r="F2660"/>
      <c r="G2660"/>
      <c r="H2660"/>
    </row>
    <row r="2661" ht="25.5" customHeight="1">
      <c r="A2661" s="2" t="str">
        <f>=HYPERLINK("https://www.youtube.com/@UszatkoweRady/videos", "https://www.youtube.com/@UszatkoweRady/videos")</f>
        <v>https://www.youtube.com/@UszatkoweRady/videos</v>
      </c>
      <c r="B2661" t="inlineStr">
        <is>
          <t>313 rabbit videos</t>
        </is>
      </c>
      <c r="C2661" t="inlineStr">
        <is>
          <t>króliki opieka</t>
        </is>
      </c>
      <c r="D2661" t="inlineStr">
        <is>
          <t>Polish</t>
        </is>
      </c>
      <c r="E2661"/>
      <c r="F2661"/>
      <c r="G2661"/>
      <c r="H2661"/>
    </row>
    <row r="2662" ht="25.5" customHeight="1">
      <c r="A2662" s="2" t="str">
        <f>=HYPERLINK("https://www.youtube.com/@kntherabbit/videos", "https://www.youtube.com/@kntherabbit/videos")</f>
        <v>https://www.youtube.com/@kntherabbit/videos</v>
      </c>
      <c r="B2662" t="inlineStr">
        <is>
          <t>68 rabbit videos</t>
        </is>
      </c>
      <c r="C2662" t="inlineStr">
        <is>
          <t>króliki opieka</t>
        </is>
      </c>
      <c r="D2662" t="inlineStr">
        <is>
          <t>Polish</t>
        </is>
      </c>
      <c r="E2662"/>
      <c r="F2662"/>
      <c r="G2662"/>
      <c r="H2662"/>
    </row>
    <row r="2663" ht="25.5" customHeight="1">
      <c r="A2663" s="2" t="str">
        <f>=HYPERLINK("https://www.youtube.com/@Piesologia/videos", "https://www.youtube.com/@Piesologia/videos")</f>
        <v>https://www.youtube.com/@Piesologia/videos</v>
      </c>
      <c r="B2663" t="inlineStr">
        <is>
          <t>257 dog videos</t>
        </is>
      </c>
      <c r="C2663" t="inlineStr">
        <is>
          <t>psy opieka</t>
        </is>
      </c>
      <c r="D2663" t="inlineStr">
        <is>
          <t>Polish</t>
        </is>
      </c>
      <c r="E2663"/>
      <c r="F2663"/>
      <c r="G2663"/>
      <c r="H2663"/>
    </row>
    <row r="2664" ht="25.5" customHeight="1">
      <c r="A2664" s="2" t="str">
        <f>=HYPERLINK("https://www.youtube.com/@SpolkaZOO/videos", "https://www.youtube.com/@SpolkaZOO/videos")</f>
        <v>https://www.youtube.com/@SpolkaZOO/videos</v>
      </c>
      <c r="B2664" t="inlineStr">
        <is>
          <t>299 pets videos</t>
        </is>
      </c>
      <c r="C2664" t="inlineStr">
        <is>
          <t>psy opieka</t>
        </is>
      </c>
      <c r="D2664" t="inlineStr">
        <is>
          <t>Polish</t>
        </is>
      </c>
      <c r="E2664"/>
      <c r="F2664"/>
      <c r="G2664"/>
      <c r="H2664"/>
    </row>
    <row r="2665" ht="25.5" customHeight="1">
      <c r="A2665" s="2" t="str">
        <f>=HYPERLINK("https://www.youtube.com/@flexyart/videos", "https://www.youtube.com/@flexyart/videos")</f>
        <v>https://www.youtube.com/@flexyart/videos</v>
      </c>
      <c r="B2665" t="inlineStr">
        <is>
          <t>251 videos</t>
        </is>
      </c>
      <c r="C2665" t="inlineStr">
        <is>
          <t>contortion</t>
        </is>
      </c>
      <c r="D2665" t="inlineStr">
        <is>
          <t>English</t>
        </is>
      </c>
      <c r="E2665"/>
      <c r="F2665"/>
      <c r="G2665"/>
      <c r="H2665"/>
    </row>
    <row r="2666" ht="25.5" customHeight="1">
      <c r="A2666" s="2" t="str">
        <f>=HYPERLINK("https://www.youtube.com/@AstroTV_", "https://www.youtube.com/@AstroTV_")</f>
        <v>https://www.youtube.com/@AstroTV_</v>
      </c>
      <c r="B2666" t="inlineStr">
        <is>
          <t>62 videos</t>
        </is>
      </c>
      <c r="C2666" t="inlineStr">
        <is>
          <t>indoor soccer</t>
        </is>
      </c>
      <c r="D2666"/>
      <c r="E2666"/>
      <c r="F2666"/>
      <c r="G2666"/>
      <c r="H2666"/>
    </row>
    <row r="2667" ht="25.5" customHeight="1">
      <c r="A2667" s="2" t="str">
        <f>=HYPERLINK("https://www.youtube.com/@iRacer3", "https://www.youtube.com/@iRacer3")</f>
        <v>https://www.youtube.com/@iRacer3</v>
      </c>
      <c r="B2667" t="inlineStr">
        <is>
          <t>330 videos</t>
        </is>
      </c>
      <c r="C2667" t="inlineStr">
        <is>
          <t>indoor soccer</t>
        </is>
      </c>
      <c r="D2667"/>
      <c r="E2667"/>
      <c r="F2667"/>
      <c r="G2667"/>
      <c r="H2667"/>
    </row>
    <row r="2668" ht="25.5" customHeight="1">
      <c r="A2668" s="2" t="str">
        <f>=HYPERLINK("https://www.youtube.com/@CubossSe/videos", "https://www.youtube.com/@CubossSe/videos")</f>
        <v>https://www.youtube.com/@CubossSe/videos</v>
      </c>
      <c r="B2668" t="inlineStr">
        <is>
          <t>439 videos</t>
        </is>
      </c>
      <c r="C2668" t="inlineStr">
        <is>
          <t>rubik's cubes</t>
        </is>
      </c>
      <c r="D2668" t="inlineStr">
        <is>
          <t>Swedish</t>
        </is>
      </c>
      <c r="E2668"/>
      <c r="F2668"/>
      <c r="G2668"/>
      <c r="H2668"/>
    </row>
    <row r="2669" ht="25.5" customHeight="1">
      <c r="A2669" s="2" t="str">
        <f>=HYPERLINK("https://www.youtube.com/@unisport", "https://www.youtube.com/@unisport")</f>
        <v>https://www.youtube.com/@unisport</v>
      </c>
      <c r="B2669" t="inlineStr">
        <is>
          <t>3k videos</t>
        </is>
      </c>
      <c r="C2669" t="inlineStr">
        <is>
          <t>indoor soccer</t>
        </is>
      </c>
      <c r="D2669"/>
      <c r="E2669"/>
      <c r="F2669"/>
      <c r="G2669"/>
      <c r="H2669"/>
    </row>
    <row r="2670" ht="25.5" customHeight="1">
      <c r="A2670" s="2" t="str">
        <f>=HYPERLINK("https://www.youtube.com/@SimplySoccer", "https://www.youtube.com/@SimplySoccer")</f>
        <v>https://www.youtube.com/@SimplySoccer</v>
      </c>
      <c r="B2670" t="inlineStr">
        <is>
          <t>909 videos</t>
        </is>
      </c>
      <c r="C2670" t="inlineStr">
        <is>
          <t>indoor soccer</t>
        </is>
      </c>
      <c r="D2670"/>
      <c r="E2670"/>
      <c r="F2670"/>
      <c r="G2670"/>
      <c r="H2670"/>
    </row>
    <row r="2671" ht="25.5" customHeight="1">
      <c r="A2671" s="2" t="str">
        <f>=HYPERLINK("https://www.youtube.com/@chiropracticmedicine47/videos", "https://www.youtube.com/@chiropracticmedicine47/videos")</f>
        <v>https://www.youtube.com/@chiropracticmedicine47/videos</v>
      </c>
      <c r="B2671" t="inlineStr">
        <is>
          <t>396 videos, chiropractor videos</t>
        </is>
      </c>
      <c r="C2671" t="inlineStr">
        <is>
          <t>cracking_back, cracking_knuckles, cracking_back</t>
        </is>
      </c>
      <c r="D2671" t="inlineStr">
        <is>
          <t>English</t>
        </is>
      </c>
      <c r="E2671"/>
      <c r="F2671"/>
      <c r="G2671"/>
      <c r="H2671"/>
    </row>
    <row r="2672" ht="25.5" customHeight="1">
      <c r="A2672" s="2" t="str">
        <f>=HYPERLINK("https://www.youtube.com/@FishingAdventureCrew/videos", "https://www.youtube.com/@FishingAdventureCrew/videos")</f>
        <v>https://www.youtube.com/@FishingAdventureCrew/videos</v>
      </c>
      <c r="B2672" t="inlineStr">
        <is>
          <t>124 adventure fishing videos</t>
        </is>
      </c>
      <c r="C2672" t="inlineStr">
        <is>
          <t>big game fishing</t>
        </is>
      </c>
      <c r="D2672"/>
      <c r="E2672"/>
      <c r="F2672"/>
      <c r="G2672"/>
      <c r="H2672"/>
    </row>
    <row r="2673" ht="25.5" customHeight="1">
      <c r="A2673" s="2" t="str">
        <f>=HYPERLINK("https://www.youtube.com/@LifeByTheBow/videos", "https://www.youtube.com/@LifeByTheBow/videos")</f>
        <v>https://www.youtube.com/@LifeByTheBow/videos</v>
      </c>
      <c r="B2673" t="inlineStr">
        <is>
          <t xml:space="preserve">163 big game fishing videos </t>
        </is>
      </c>
      <c r="C2673" t="inlineStr">
        <is>
          <t>big game fishing</t>
        </is>
      </c>
      <c r="D2673"/>
      <c r="E2673"/>
      <c r="F2673"/>
      <c r="G2673"/>
      <c r="H2673"/>
    </row>
    <row r="2674" ht="25.5" customHeight="1">
      <c r="A2674" s="2" t="str">
        <f>=HYPERLINK("https://www.youtube.com/@amazingfishingboss/videos", "https://www.youtube.com/@amazingfishingboss/videos")</f>
        <v>https://www.youtube.com/@amazingfishingboss/videos</v>
      </c>
      <c r="B2674" t="inlineStr">
        <is>
          <t>332 fishing videos</t>
        </is>
      </c>
      <c r="C2674" t="inlineStr">
        <is>
          <t>big game fishing</t>
        </is>
      </c>
      <c r="D2674"/>
      <c r="E2674"/>
      <c r="F2674"/>
      <c r="G2674"/>
      <c r="H2674"/>
    </row>
    <row r="2675" ht="25.5" customHeight="1">
      <c r="A2675" s="2" t="str">
        <f>=HYPERLINK("https://www.youtube.com/@GregMakesThings", "https://www.youtube.com/@GregMakesThings")</f>
        <v>https://www.youtube.com/@GregMakesThings</v>
      </c>
      <c r="B2675" t="inlineStr">
        <is>
          <t>401 videos</t>
        </is>
      </c>
      <c r="C2675" t="inlineStr">
        <is>
          <t>woodworking, diy</t>
        </is>
      </c>
      <c r="D2675" t="inlineStr">
        <is>
          <t>English</t>
        </is>
      </c>
      <c r="E2675"/>
      <c r="F2675"/>
      <c r="G2675"/>
      <c r="H2675"/>
    </row>
    <row r="2676" ht="25.5" customHeight="1">
      <c r="A2676" s="2" t="str">
        <f>=HYPERLINK("https://www.youtube.com/@IndianFoodExplorer", "https://www.youtube.com/@IndianFoodExplorer")</f>
        <v>https://www.youtube.com/@IndianFoodExplorer</v>
      </c>
      <c r="B2676" t="inlineStr">
        <is>
          <t>755 videos</t>
        </is>
      </c>
      <c r="C2676" t="inlineStr">
        <is>
          <t>india food</t>
        </is>
      </c>
      <c r="D2676" t="inlineStr">
        <is>
          <t>Hindi</t>
        </is>
      </c>
      <c r="E2676"/>
      <c r="F2676"/>
      <c r="G2676"/>
      <c r="H2676"/>
    </row>
    <row r="2677" ht="25.5" customHeight="1">
      <c r="A2677" s="2" t="str">
        <f>=HYPERLINK("https://www.youtube.com/@MonsterMikeFishing/videos", "https://www.youtube.com/@MonsterMikeFishing/videos")</f>
        <v>https://www.youtube.com/@MonsterMikeFishing/videos</v>
      </c>
      <c r="B2677" t="inlineStr">
        <is>
          <t>985 fishing videos</t>
        </is>
      </c>
      <c r="C2677" t="inlineStr">
        <is>
          <t>big game fishing</t>
        </is>
      </c>
      <c r="D2677"/>
      <c r="E2677"/>
      <c r="F2677"/>
      <c r="G2677"/>
      <c r="H2677"/>
    </row>
    <row r="2678" ht="25.5" customHeight="1">
      <c r="A2678" s="2" t="str">
        <f>=HYPERLINK("https://www.youtube.com/@bassntroutfishing/videos", "https://www.youtube.com/@bassntroutfishing/videos")</f>
        <v>https://www.youtube.com/@bassntroutfishing/videos</v>
      </c>
      <c r="B2678" t="inlineStr">
        <is>
          <t>303 fishing videos</t>
        </is>
      </c>
      <c r="C2678" t="inlineStr">
        <is>
          <t>big game fishing</t>
        </is>
      </c>
      <c r="D2678"/>
      <c r="E2678"/>
      <c r="F2678"/>
      <c r="G2678"/>
      <c r="H2678"/>
    </row>
    <row r="2679" ht="25.5" customHeight="1">
      <c r="A2679" s="2" t="str">
        <f>=HYPERLINK("https://www.youtube.com/@NivelDelicia", "https://www.youtube.com/@NivelDelicia")</f>
        <v>https://www.youtube.com/@NivelDelicia</v>
      </c>
      <c r="B2679" t="inlineStr">
        <is>
          <t>404 videos</t>
        </is>
      </c>
      <c r="C2679" t="inlineStr">
        <is>
          <t>Making a cake</t>
        </is>
      </c>
      <c r="D2679" t="inlineStr">
        <is>
          <t>Spanish</t>
        </is>
      </c>
      <c r="E2679"/>
      <c r="F2679"/>
      <c r="G2679"/>
      <c r="H2679"/>
    </row>
    <row r="2680" ht="25.5" customHeight="1">
      <c r="A2680" s="2" t="str">
        <f>=HYPERLINK("https://www.youtube.com/@WavyBoats", "https://www.youtube.com/@WavyBoats")</f>
        <v>https://www.youtube.com/@WavyBoats</v>
      </c>
      <c r="B2680" t="inlineStr">
        <is>
          <t>603 videos - boating</t>
        </is>
      </c>
      <c r="C2680" t="inlineStr">
        <is>
          <t>boating</t>
        </is>
      </c>
      <c r="D2680" t="inlineStr">
        <is>
          <t>English</t>
        </is>
      </c>
      <c r="E2680"/>
      <c r="F2680"/>
      <c r="G2680"/>
      <c r="H2680"/>
    </row>
    <row r="2681" ht="25.5" customHeight="1">
      <c r="A2681" s="2" t="str">
        <f>=HYPERLINK("https://www.youtube.com/@BoatZone", "https://www.youtube.com/@BoatZone")</f>
        <v>https://www.youtube.com/@BoatZone</v>
      </c>
      <c r="B2681" t="inlineStr">
        <is>
          <t>1.3k videos - boating</t>
        </is>
      </c>
      <c r="C2681" t="inlineStr">
        <is>
          <t>boating</t>
        </is>
      </c>
      <c r="D2681" t="inlineStr">
        <is>
          <t>English</t>
        </is>
      </c>
      <c r="E2681"/>
      <c r="F2681"/>
      <c r="G2681"/>
      <c r="H2681"/>
    </row>
    <row r="2682" ht="25.5" customHeight="1">
      <c r="A2682" s="2" t="str">
        <f>=HYPERLINK("https://www.youtube.com/@Sahihai", "https://www.youtube.com/@Sahihai")</f>
        <v>https://www.youtube.com/@Sahihai</v>
      </c>
      <c r="B2682" t="inlineStr">
        <is>
          <t>509 videos</t>
        </is>
      </c>
      <c r="C2682" t="inlineStr">
        <is>
          <t>india food</t>
        </is>
      </c>
      <c r="D2682" t="inlineStr">
        <is>
          <t>Hindi</t>
        </is>
      </c>
      <c r="E2682"/>
      <c r="F2682"/>
      <c r="G2682"/>
      <c r="H2682"/>
    </row>
    <row r="2683" ht="25.5" customHeight="1">
      <c r="A2683" s="2" t="str">
        <f>=HYPERLINK("https://www.youtube.com/@RoyalOperaHouse", "https://www.youtube.com/@RoyalOperaHouse")</f>
        <v>https://www.youtube.com/@RoyalOperaHouse</v>
      </c>
      <c r="B2683" t="inlineStr">
        <is>
          <t>2k videos</t>
        </is>
      </c>
      <c r="C2683" t="inlineStr">
        <is>
          <t>dancing ballet</t>
        </is>
      </c>
      <c r="D2683"/>
      <c r="E2683"/>
      <c r="F2683"/>
      <c r="G2683"/>
      <c r="H2683"/>
    </row>
    <row r="2684" ht="25.5" customHeight="1">
      <c r="A2684" s="2" t="str">
        <f>=HYPERLINK("https://www.youtube.com/@MondragonChiropractic/videos", "https://www.youtube.com/@MondragonChiropractic/videos")</f>
        <v>https://www.youtube.com/@MondragonChiropractic/videos</v>
      </c>
      <c r="B2684" t="inlineStr">
        <is>
          <t>985 videos, chiropractic videos</t>
        </is>
      </c>
      <c r="C2684" t="inlineStr">
        <is>
          <t>cracking_back, cracking_knuckles, cracking_back</t>
        </is>
      </c>
      <c r="D2684" t="inlineStr">
        <is>
          <t>English</t>
        </is>
      </c>
      <c r="E2684"/>
      <c r="F2684"/>
      <c r="G2684"/>
      <c r="H2684"/>
    </row>
    <row r="2685" ht="25.5" customHeight="1">
      <c r="A2685" s="2" t="str">
        <f>=HYPERLINK("https://www.youtube.com/@ManishMalhotraWorld", "https://www.youtube.com/@ManishMalhotraWorld")</f>
        <v>https://www.youtube.com/@ManishMalhotraWorld</v>
      </c>
      <c r="B2685" t="inlineStr">
        <is>
          <t>496 videos</t>
        </is>
      </c>
      <c r="C2685" t="inlineStr">
        <is>
          <t>indian fashion</t>
        </is>
      </c>
      <c r="D2685" t="inlineStr">
        <is>
          <t>English</t>
        </is>
      </c>
      <c r="E2685"/>
      <c r="F2685"/>
      <c r="G2685"/>
      <c r="H2685"/>
    </row>
    <row r="2686" ht="25.5" customHeight="1">
      <c r="A2686" s="2" t="str">
        <f>=HYPERLINK("https://www.youtube.com/@MajorLeaguePaintball/featured", "https://www.youtube.com/@MajorLeaguePaintball/featured")</f>
        <v>https://www.youtube.com/@MajorLeaguePaintball/featured</v>
      </c>
      <c r="B2686" t="inlineStr">
        <is>
          <t>217 paintball videos</t>
        </is>
      </c>
      <c r="C2686" t="inlineStr">
        <is>
          <t>paintball</t>
        </is>
      </c>
      <c r="D2686" t="inlineStr">
        <is>
          <t>English</t>
        </is>
      </c>
      <c r="E2686"/>
      <c r="F2686"/>
      <c r="G2686"/>
      <c r="H2686"/>
    </row>
    <row r="2687" ht="25.5" customHeight="1">
      <c r="A2687" s="2" t="str">
        <f>=HYPERLINK("https://www.youtube.com/@malabargoldanddiamonds", "https://www.youtube.com/@malabargoldanddiamonds")</f>
        <v>https://www.youtube.com/@malabargoldanddiamonds</v>
      </c>
      <c r="B2687" t="inlineStr">
        <is>
          <t>134 videos</t>
        </is>
      </c>
      <c r="C2687" t="inlineStr">
        <is>
          <t>indian jewelry</t>
        </is>
      </c>
      <c r="D2687" t="inlineStr">
        <is>
          <t>Hindi</t>
        </is>
      </c>
      <c r="E2687"/>
      <c r="F2687"/>
      <c r="G2687"/>
      <c r="H2687"/>
    </row>
    <row r="2688" ht="25.5" customHeight="1">
      <c r="A2688" s="2" t="str">
        <f>=HYPERLINK("https://www.youtube.com/@maxxpane", "https://www.youtube.com/@maxxpane")</f>
        <v>https://www.youtube.com/@maxxpane</v>
      </c>
      <c r="B2688" t="inlineStr">
        <is>
          <t>972 Videos / Food</t>
        </is>
      </c>
      <c r="C2688" t="inlineStr">
        <is>
          <t>Food</t>
        </is>
      </c>
      <c r="D2688" t="inlineStr">
        <is>
          <t>German</t>
        </is>
      </c>
      <c r="E2688"/>
      <c r="F2688"/>
      <c r="G2688"/>
      <c r="H2688"/>
    </row>
    <row r="2689" ht="25.5" customHeight="1">
      <c r="A2689" s="2" t="str">
        <f>=HYPERLINK("https://www.youtube.com/@Berlinfoodfeast", "https://www.youtube.com/@Berlinfoodfeast")</f>
        <v>https://www.youtube.com/@Berlinfoodfeast</v>
      </c>
      <c r="B2689" t="inlineStr">
        <is>
          <t>424 Videos / Food</t>
        </is>
      </c>
      <c r="C2689" t="inlineStr">
        <is>
          <t>Food</t>
        </is>
      </c>
      <c r="D2689" t="inlineStr">
        <is>
          <t>German</t>
        </is>
      </c>
      <c r="E2689"/>
      <c r="F2689"/>
      <c r="G2689"/>
      <c r="H2689"/>
    </row>
    <row r="2690" ht="25.5" customHeight="1">
      <c r="A2690" s="2" t="str">
        <f>=HYPERLINK("https://www.youtube.com/@123GOSCHOOLGerman", "https://www.youtube.com/@123GOSCHOOLGerman")</f>
        <v>https://www.youtube.com/@123GOSCHOOLGerman</v>
      </c>
      <c r="B2690" t="inlineStr">
        <is>
          <t>517 Videos / Kid Entertainment</t>
        </is>
      </c>
      <c r="C2690" t="inlineStr">
        <is>
          <t>Entertainment</t>
        </is>
      </c>
      <c r="D2690" t="inlineStr">
        <is>
          <t>German</t>
        </is>
      </c>
      <c r="E2690"/>
      <c r="F2690"/>
      <c r="G2690"/>
      <c r="H2690"/>
    </row>
    <row r="2691" ht="25.5" customHeight="1">
      <c r="A2691" s="2" t="str">
        <f>=HYPERLINK("https://www.youtube.com/@DACHPRO", "https://www.youtube.com/@DACHPRO")</f>
        <v>https://www.youtube.com/@DACHPRO</v>
      </c>
      <c r="B2691" t="inlineStr">
        <is>
          <t>289 Videos / Roofing</t>
        </is>
      </c>
      <c r="C2691" t="inlineStr">
        <is>
          <t>Roofing</t>
        </is>
      </c>
      <c r="D2691" t="inlineStr">
        <is>
          <t>German</t>
        </is>
      </c>
      <c r="E2691"/>
      <c r="F2691"/>
      <c r="G2691"/>
      <c r="H2691"/>
    </row>
    <row r="2692" ht="25.5" customHeight="1">
      <c r="A2692" s="2" t="str">
        <f>=HYPERLINK("https://www.youtube.com/@ArchitecturalDigestGermany/videos", "https://www.youtube.com/@ArchitecturalDigestGermany/videos")</f>
        <v>https://www.youtube.com/@ArchitecturalDigestGermany/videos</v>
      </c>
      <c r="B2692" t="inlineStr">
        <is>
          <t>163 Videos / Architecture, Interior</t>
        </is>
      </c>
      <c r="C2692" t="inlineStr">
        <is>
          <t>Architecture</t>
        </is>
      </c>
      <c r="D2692" t="inlineStr">
        <is>
          <t>German</t>
        </is>
      </c>
      <c r="E2692"/>
      <c r="F2692"/>
      <c r="G2692"/>
      <c r="H2692"/>
    </row>
    <row r="2693" ht="25.5" customHeight="1">
      <c r="A2693" s="2" t="str">
        <f>=HYPERLINK("https://www.youtube.com/@jette", "https://www.youtube.com/@jette")</f>
        <v>https://www.youtube.com/@jette</v>
      </c>
      <c r="B2693" t="inlineStr">
        <is>
          <t>765 Videos / Art Vlogging</t>
        </is>
      </c>
      <c r="C2693" t="inlineStr">
        <is>
          <t>Art</t>
        </is>
      </c>
      <c r="D2693" t="inlineStr">
        <is>
          <t>German</t>
        </is>
      </c>
      <c r="E2693"/>
      <c r="F2693"/>
      <c r="G2693"/>
      <c r="H2693"/>
    </row>
    <row r="2694" ht="25.5" customHeight="1">
      <c r="A2694" s="2" t="str">
        <f>=HYPERLINK("https://www.youtube.com/@artekulturkanal/videos", "https://www.youtube.com/@artekulturkanal/videos")</f>
        <v>https://www.youtube.com/@artekulturkanal/videos</v>
      </c>
      <c r="B2694" t="inlineStr">
        <is>
          <t>1700 Videos / Cinematic Footage, Documentaries</t>
        </is>
      </c>
      <c r="C2694" t="inlineStr">
        <is>
          <t>Cinematic (Various)</t>
        </is>
      </c>
      <c r="D2694" t="inlineStr">
        <is>
          <t>German</t>
        </is>
      </c>
      <c r="E2694"/>
      <c r="F2694"/>
      <c r="G2694"/>
      <c r="H2694"/>
    </row>
    <row r="2695" ht="25.5" customHeight="1">
      <c r="A2695" s="2" t="str">
        <f>=HYPERLINK("https://www.youtube.com/@kinderoutdoorkinderoutdoor", "https://www.youtube.com/@kinderoutdoorkinderoutdoor")</f>
        <v>https://www.youtube.com/@kinderoutdoorkinderoutdoor</v>
      </c>
      <c r="B2695" t="inlineStr">
        <is>
          <t>1666 videos</t>
        </is>
      </c>
      <c r="C2695" t="inlineStr">
        <is>
          <t>drachen steigen, kinder outdoor</t>
        </is>
      </c>
      <c r="D2695" t="inlineStr">
        <is>
          <t>German</t>
        </is>
      </c>
      <c r="E2695"/>
      <c r="F2695"/>
      <c r="G2695"/>
      <c r="H2695"/>
    </row>
    <row r="2696" ht="25.5" customHeight="1">
      <c r="A2696" s="2" t="str">
        <f>=HYPERLINK("https://www.youtube.com/@home457/videos", "https://www.youtube.com/@home457/videos")</f>
        <v>https://www.youtube.com/@home457/videos</v>
      </c>
      <c r="B2696" t="inlineStr">
        <is>
          <t>194 home decor videos</t>
        </is>
      </c>
      <c r="C2696" t="inlineStr">
        <is>
          <t>putting plants somewhere</t>
        </is>
      </c>
      <c r="D2696" t="inlineStr">
        <is>
          <t>English</t>
        </is>
      </c>
      <c r="E2696"/>
      <c r="F2696"/>
      <c r="G2696"/>
      <c r="H2696"/>
    </row>
    <row r="2697" ht="25.5" customHeight="1">
      <c r="A2697" s="2" t="str">
        <f>=HYPERLINK("https://www.youtube.com/@PracticallyHome", "https://www.youtube.com/@PracticallyHome")</f>
        <v>https://www.youtube.com/@PracticallyHome</v>
      </c>
      <c r="B2697" t="inlineStr">
        <is>
          <t>140 home decor videos</t>
        </is>
      </c>
      <c r="C2697" t="inlineStr">
        <is>
          <t>home decor</t>
        </is>
      </c>
      <c r="D2697" t="inlineStr">
        <is>
          <t>English</t>
        </is>
      </c>
      <c r="E2697"/>
      <c r="F2697"/>
      <c r="G2697"/>
      <c r="H2697"/>
    </row>
    <row r="2698" ht="25.5" customHeight="1">
      <c r="A2698" s="2" t="str">
        <f>=HYPERLINK("https://www.youtube.com/@Dezinefun", "https://www.youtube.com/@Dezinefun")</f>
        <v>https://www.youtube.com/@Dezinefun</v>
      </c>
      <c r="B2698" t="inlineStr">
        <is>
          <t>310 home decor videos</t>
        </is>
      </c>
      <c r="C2698" t="inlineStr">
        <is>
          <t>home decor</t>
        </is>
      </c>
      <c r="D2698" t="inlineStr">
        <is>
          <t>English</t>
        </is>
      </c>
      <c r="E2698"/>
      <c r="F2698"/>
      <c r="G2698"/>
      <c r="H2698"/>
    </row>
    <row r="2699" ht="25.5" customHeight="1">
      <c r="A2699" s="2" t="str">
        <f>=HYPERLINK("https://www.youtube.com/@AnalogResurgence", "https://www.youtube.com/@AnalogResurgence")</f>
        <v>https://www.youtube.com/@AnalogResurgence</v>
      </c>
      <c r="B2699" t="inlineStr">
        <is>
          <t>233 videos of analog cameras and film</t>
        </is>
      </c>
      <c r="C2699" t="inlineStr">
        <is>
          <t>Analog film, vintage camera, analog photography, Aaton XTR Prod</t>
        </is>
      </c>
      <c r="D2699"/>
      <c r="E2699"/>
      <c r="F2699"/>
      <c r="G2699"/>
      <c r="H2699"/>
    </row>
    <row r="2700" ht="25.5" customHeight="1">
      <c r="A2700" s="2" t="str">
        <f>=HYPERLINK("https://www.youtube.com/@CinemaRepository", "https://www.youtube.com/@CinemaRepository")</f>
        <v>https://www.youtube.com/@CinemaRepository</v>
      </c>
      <c r="B2700" t="inlineStr">
        <is>
          <t xml:space="preserve">84 videos of film cameras and videos shot on film </t>
        </is>
      </c>
      <c r="C2700" t="inlineStr">
        <is>
          <t>Shooting on film, cinema, video cameras, super 8, 16mm</t>
        </is>
      </c>
      <c r="D2700"/>
      <c r="E2700"/>
      <c r="F2700"/>
      <c r="G2700"/>
      <c r="H2700"/>
    </row>
    <row r="2701" ht="25.5" customHeight="1">
      <c r="A2701" s="2" t="str">
        <f>=HYPERLINK("https://www.youtube.com/@joshuawann/featured", "https://www.youtube.com/@joshuawann/")</f>
        <v>https://www.youtube.com/@joshuawann/</v>
      </c>
      <c r="B2701" t="inlineStr">
        <is>
          <t>30 films shot with film</t>
        </is>
      </c>
      <c r="C2701" t="inlineStr">
        <is>
          <t>Aaton XTR prod footage, shooting on film, 16mm, super 8</t>
        </is>
      </c>
      <c r="D2701"/>
      <c r="E2701"/>
      <c r="F2701"/>
      <c r="G2701"/>
      <c r="H2701"/>
    </row>
    <row r="2702" ht="25.5" customHeight="1">
      <c r="A2702" s="2" t="str">
        <f>=HYPERLINK("https://www.youtube.com/@shootimpro", "https://www.youtube.com/@shootimpro")</f>
        <v>https://www.youtube.com/@shootimpro</v>
      </c>
      <c r="B2702" t="inlineStr">
        <is>
          <t>224 videos of live improv on stage</t>
        </is>
      </c>
      <c r="C2702" t="inlineStr">
        <is>
          <t>acting, improv, comedy, acting in a play</t>
        </is>
      </c>
      <c r="D2702"/>
      <c r="E2702"/>
      <c r="F2702"/>
      <c r="G2702"/>
      <c r="H2702"/>
    </row>
    <row r="2703" ht="25.5" customHeight="1">
      <c r="A2703" s="2" t="str">
        <f>=HYPERLINK("https://www.youtube.com/@reneasmr0827", "https://www.youtube.com/@reneasmr0827")</f>
        <v>https://www.youtube.com/@reneasmr0827</v>
      </c>
      <c r="B2703" t="inlineStr">
        <is>
          <t>78 videos</t>
        </is>
      </c>
      <c r="C2703" t="inlineStr">
        <is>
          <t>nail clipping, nail filing</t>
        </is>
      </c>
      <c r="D2703"/>
      <c r="E2703"/>
      <c r="F2703"/>
      <c r="G2703"/>
      <c r="H2703"/>
    </row>
    <row r="2704" ht="25.5" customHeight="1">
      <c r="A2704" s="2" t="str">
        <f>=HYPERLINK("https://www.youtube.com/@IncredibleMission", "https://www.youtube.com/@IncredibleMission")</f>
        <v>https://www.youtube.com/@IncredibleMission</v>
      </c>
      <c r="B2704" t="inlineStr">
        <is>
          <t>62 videos</t>
        </is>
      </c>
      <c r="C2704" t="inlineStr">
        <is>
          <t>indian wedding videos</t>
        </is>
      </c>
      <c r="D2704" t="inlineStr">
        <is>
          <t>English</t>
        </is>
      </c>
      <c r="E2704"/>
      <c r="F2704"/>
      <c r="G2704"/>
      <c r="H2704"/>
    </row>
    <row r="2705" ht="25.5" customHeight="1">
      <c r="A2705" s="2" t="str">
        <f>=HYPERLINK("https://www.youtube.com/@FitnessFAQs", "https://www.youtube.com/@FitnessFAQs")</f>
        <v>https://www.youtube.com/@FitnessFAQs</v>
      </c>
      <c r="B2705" t="inlineStr">
        <is>
          <t>836 fitness videos</t>
        </is>
      </c>
      <c r="C2705" t="inlineStr">
        <is>
          <t>pullups</t>
        </is>
      </c>
      <c r="D2705" t="inlineStr">
        <is>
          <t>English</t>
        </is>
      </c>
      <c r="E2705"/>
      <c r="F2705"/>
      <c r="G2705"/>
      <c r="H2705"/>
    </row>
    <row r="2706" ht="25.5" customHeight="1">
      <c r="A2706" s="2" t="str">
        <f>=HYPERLINK("https://www.youtube.com/@binmusictaipei", "https://www.youtube.com/@binmusictaipei")</f>
        <v>https://www.youtube.com/@binmusictaipei</v>
      </c>
      <c r="B2706" t="inlineStr">
        <is>
          <t>2.2k videos / music video, concert</t>
        </is>
      </c>
      <c r="C2706" t="inlineStr">
        <is>
          <t>Music video, concert</t>
        </is>
      </c>
      <c r="D2706" t="inlineStr">
        <is>
          <t>Chinese</t>
        </is>
      </c>
      <c r="E2706"/>
      <c r="F2706"/>
      <c r="G2706"/>
      <c r="H2706"/>
    </row>
    <row r="2707" ht="25.5" customHeight="1">
      <c r="A2707" s="2" t="str">
        <f>=HYPERLINK("https://www.youtube.com/@user-wl1ii5yq5r", "https://www.youtube.com/@user-wl1ii5yq5r")</f>
        <v>https://www.youtube.com/@user-wl1ii5yq5r</v>
      </c>
      <c r="B2707" t="inlineStr">
        <is>
          <t xml:space="preserve">73 videos of Anime </t>
        </is>
      </c>
      <c r="C2707" t="inlineStr">
        <is>
          <t>Anime</t>
        </is>
      </c>
      <c r="D2707" t="inlineStr">
        <is>
          <t>Chinese</t>
        </is>
      </c>
      <c r="E2707"/>
      <c r="F2707"/>
      <c r="G2707"/>
      <c r="H2707"/>
    </row>
    <row r="2708" ht="25.5" customHeight="1">
      <c r="A2708" s="2" t="str">
        <f>=HYPERLINK("https://www.youtube.com/@jaychou", "https://www.youtube.com/@jaychou")</f>
        <v>https://www.youtube.com/@jaychou</v>
      </c>
      <c r="B2708" t="inlineStr">
        <is>
          <t>27 videos / Music video, concert</t>
        </is>
      </c>
      <c r="C2708" t="inlineStr">
        <is>
          <t>Music video</t>
        </is>
      </c>
      <c r="D2708" t="inlineStr">
        <is>
          <t>Chinese</t>
        </is>
      </c>
      <c r="E2708"/>
      <c r="F2708"/>
      <c r="G2708"/>
      <c r="H2708"/>
    </row>
    <row r="2709" ht="25.5" customHeight="1">
      <c r="A2709" s="2" t="str">
        <f>=HYPERLINK("https://www.youtube.com/@ZeeKids", "https://www.youtube.com/@ZeeKids")</f>
        <v>https://www.youtube.com/@ZeeKids</v>
      </c>
      <c r="B2709" t="inlineStr">
        <is>
          <t>1.2k videos</t>
        </is>
      </c>
      <c r="C2709" t="inlineStr">
        <is>
          <t>hindi cartoons</t>
        </is>
      </c>
      <c r="D2709" t="inlineStr">
        <is>
          <t>Hindi</t>
        </is>
      </c>
      <c r="E2709"/>
      <c r="F2709"/>
      <c r="G2709"/>
      <c r="H2709"/>
    </row>
    <row r="2710" ht="25.5" customHeight="1">
      <c r="A2710" s="2" t="str">
        <f>=HYPERLINK("https://www.youtube.com/@infobellshindirhymes", "https://www.youtube.com/@infobellshindirhymes")</f>
        <v>https://www.youtube.com/@infobellshindirhymes</v>
      </c>
      <c r="B2710" t="inlineStr">
        <is>
          <t>647 videos</t>
        </is>
      </c>
      <c r="C2710" t="inlineStr">
        <is>
          <t>hindi cartoons</t>
        </is>
      </c>
      <c r="D2710" t="inlineStr">
        <is>
          <t>Hindi</t>
        </is>
      </c>
      <c r="E2710"/>
      <c r="F2710"/>
      <c r="G2710"/>
      <c r="H2710"/>
    </row>
    <row r="2711" ht="25.5" customHeight="1">
      <c r="A2711" s="2" t="str">
        <f>=HYPERLINK("https://www.youtube.com/@myntra/videos", "https://www.youtube.com/@myntra/videos")</f>
        <v>https://www.youtube.com/@myntra/videos</v>
      </c>
      <c r="B2711" t="inlineStr">
        <is>
          <t>7.4k videos</t>
        </is>
      </c>
      <c r="C2711" t="inlineStr">
        <is>
          <t>indian fashion</t>
        </is>
      </c>
      <c r="D2711" t="inlineStr">
        <is>
          <t>Hindi</t>
        </is>
      </c>
      <c r="E2711"/>
      <c r="F2711"/>
      <c r="G2711"/>
      <c r="H2711"/>
    </row>
    <row r="2712" ht="25.5" customHeight="1">
      <c r="A2712" s="2" t="str">
        <f>=HYPERLINK("https://www.youtube.com/@Exploreindiaclub", "https://www.youtube.com/@Exploreindiaclub")</f>
        <v>https://www.youtube.com/@Exploreindiaclub</v>
      </c>
      <c r="B2712" t="inlineStr">
        <is>
          <t>77 videos</t>
        </is>
      </c>
      <c r="C2712" t="inlineStr">
        <is>
          <t>indian cities</t>
        </is>
      </c>
      <c r="D2712" t="inlineStr">
        <is>
          <t>Hindi</t>
        </is>
      </c>
      <c r="E2712"/>
      <c r="F2712"/>
      <c r="G2712"/>
      <c r="H2712"/>
    </row>
    <row r="2713" ht="25.5" customHeight="1">
      <c r="A2713" s="2" t="str">
        <f>=HYPERLINK("https://www.youtube.com/@RealLifeIndia", "https://www.youtube.com/@RealLifeIndia")</f>
        <v>https://www.youtube.com/@RealLifeIndia</v>
      </c>
      <c r="B2713" t="inlineStr">
        <is>
          <t>487 videos</t>
        </is>
      </c>
      <c r="C2713" t="inlineStr">
        <is>
          <t>indian villages, life in villages in india</t>
        </is>
      </c>
      <c r="D2713" t="inlineStr">
        <is>
          <t>Hindi</t>
        </is>
      </c>
      <c r="E2713"/>
      <c r="F2713"/>
      <c r="G2713"/>
      <c r="H2713"/>
    </row>
    <row r="2714" ht="25.5" customHeight="1">
      <c r="A2714" s="2" t="str">
        <f>=HYPERLINK("https://www.youtube.com/@EnglandNetball/videos", "https://www.youtube.com/@EnglandNetball/videos")</f>
        <v>https://www.youtube.com/@EnglandNetball/videos</v>
      </c>
      <c r="B2714" t="inlineStr">
        <is>
          <t>624 videos</t>
        </is>
      </c>
      <c r="C2714" t="inlineStr">
        <is>
          <t>netball</t>
        </is>
      </c>
      <c r="D2714"/>
      <c r="E2714"/>
      <c r="F2714"/>
      <c r="G2714"/>
      <c r="H2714"/>
    </row>
    <row r="2715" ht="25.5" customHeight="1">
      <c r="A2715" s="2" t="str">
        <f>=HYPERLINK("https://www.youtube.com/@WorldNetball/", "https://www.youtube.com/@WorldNetball/")</f>
        <v>https://www.youtube.com/@WorldNetball/</v>
      </c>
      <c r="B2715" t="inlineStr">
        <is>
          <t>335 videos</t>
        </is>
      </c>
      <c r="C2715" t="inlineStr">
        <is>
          <t>netball</t>
        </is>
      </c>
      <c r="D2715"/>
      <c r="E2715"/>
      <c r="F2715"/>
      <c r="G2715"/>
      <c r="H2715"/>
    </row>
    <row r="2716" ht="25.5" customHeight="1">
      <c r="A2716" s="2" t="str">
        <f>=HYPERLINK("https://www.youtube.com/@thepoolguyml/videos", "https://www.youtube.com/@thepoolguyml/videos")</f>
        <v>https://www.youtube.com/@thepoolguyml/videos</v>
      </c>
      <c r="B2716" t="inlineStr">
        <is>
          <t>325 videos</t>
        </is>
      </c>
      <c r="C2716" t="inlineStr">
        <is>
          <t>cleaning pool</t>
        </is>
      </c>
      <c r="D2716"/>
      <c r="E2716"/>
      <c r="F2716"/>
      <c r="G2716"/>
      <c r="H2716"/>
    </row>
    <row r="2717" ht="25.5" customHeight="1">
      <c r="A2717" s="2" t="str">
        <f>=HYPERLINK("https://www.youtube.com/@svenskgolf1284/videos", "https://www.youtube.com/@svenskgolf1284/videos")</f>
        <v>https://www.youtube.com/@svenskgolf1284/videos</v>
      </c>
      <c r="B2717" t="inlineStr">
        <is>
          <t>263 videos</t>
        </is>
      </c>
      <c r="C2717" t="inlineStr">
        <is>
          <t>golf</t>
        </is>
      </c>
      <c r="D2717" t="inlineStr">
        <is>
          <t>Swedish</t>
        </is>
      </c>
      <c r="E2717"/>
      <c r="F2717"/>
      <c r="G2717"/>
      <c r="H2717"/>
    </row>
    <row r="2718" ht="25.5" customHeight="1">
      <c r="A2718" s="2" t="str">
        <f>=HYPERLINK("https://www.youtube.com/@DPWorldTour/videos", "https://www.youtube.com/@DPWorldTour/videos")</f>
        <v>https://www.youtube.com/@DPWorldTour/videos</v>
      </c>
      <c r="B2718" t="inlineStr">
        <is>
          <t>3300 videos</t>
        </is>
      </c>
      <c r="C2718" t="inlineStr">
        <is>
          <t>golf</t>
        </is>
      </c>
      <c r="D2718" t="inlineStr">
        <is>
          <t>English</t>
        </is>
      </c>
      <c r="E2718"/>
      <c r="F2718"/>
      <c r="G2718"/>
      <c r="H2718"/>
    </row>
    <row r="2719" ht="25.5" customHeight="1">
      <c r="A2719" s="2" t="str">
        <f>=HYPERLINK("https://www.youtube.com/@NoLayingUp/videos", "https://www.youtube.com/@NoLayingUp/videos")</f>
        <v>https://www.youtube.com/@NoLayingUp/videos</v>
      </c>
      <c r="B2719" t="inlineStr">
        <is>
          <t>456 videos</t>
        </is>
      </c>
      <c r="C2719" t="inlineStr">
        <is>
          <t>golf</t>
        </is>
      </c>
      <c r="D2719" t="inlineStr">
        <is>
          <t>English</t>
        </is>
      </c>
      <c r="E2719"/>
      <c r="F2719"/>
      <c r="G2719"/>
      <c r="H2719"/>
    </row>
    <row r="2720" ht="25.5" customHeight="1">
      <c r="A2720" s="2" t="str">
        <f>=HYPERLINK("https://www.youtube.com/@PogoChannel", "https://www.youtube.com/@PogoChannel")</f>
        <v>https://www.youtube.com/@PogoChannel</v>
      </c>
      <c r="B2720" t="inlineStr">
        <is>
          <t>1.3k videos</t>
        </is>
      </c>
      <c r="C2720" t="inlineStr">
        <is>
          <t>hindi cartoon</t>
        </is>
      </c>
      <c r="D2720" t="inlineStr">
        <is>
          <t>Hindi</t>
        </is>
      </c>
      <c r="E2720"/>
      <c r="F2720"/>
      <c r="G2720"/>
      <c r="H2720"/>
    </row>
    <row r="2721" ht="25.5" customHeight="1">
      <c r="A2721" s="2" t="str">
        <f>=HYPERLINK("https://www.youtube.com/@mrx2", "https://www.youtube.com/@mrx2")</f>
        <v>https://www.youtube.com/@mrx2</v>
      </c>
      <c r="B2721" t="inlineStr">
        <is>
          <t>1.1k videos</t>
        </is>
      </c>
      <c r="C2721" t="inlineStr">
        <is>
          <t>hindi gaming</t>
        </is>
      </c>
      <c r="D2721" t="inlineStr">
        <is>
          <t>Hindi</t>
        </is>
      </c>
      <c r="E2721"/>
      <c r="F2721"/>
      <c r="G2721"/>
      <c r="H2721"/>
    </row>
    <row r="2722" ht="25.5" customHeight="1">
      <c r="A2722" s="2" t="str">
        <f>=HYPERLINK("https://www.youtube.com/@Venus_Movies", "https://www.youtube.com/@Venus_Movies")</f>
        <v>https://www.youtube.com/@Venus_Movies</v>
      </c>
      <c r="B2722" t="inlineStr">
        <is>
          <t>2.1 videos</t>
        </is>
      </c>
      <c r="C2722" t="inlineStr">
        <is>
          <t>hindi movies</t>
        </is>
      </c>
      <c r="D2722" t="inlineStr">
        <is>
          <t>Hindi</t>
        </is>
      </c>
      <c r="E2722"/>
      <c r="F2722"/>
      <c r="G2722"/>
      <c r="H2722"/>
    </row>
    <row r="2723" ht="25.5" customHeight="1">
      <c r="A2723" s="2" t="str">
        <f>=HYPERLINK("https://www.youtube.com/@HiteshKSHindiGaming", "https://www.youtube.com/@HiteshKSHindiGaming")</f>
        <v>https://www.youtube.com/@HiteshKSHindiGaming</v>
      </c>
      <c r="B2723" t="inlineStr">
        <is>
          <t>1.3k videos</t>
        </is>
      </c>
      <c r="C2723" t="inlineStr">
        <is>
          <t>hindi gaming</t>
        </is>
      </c>
      <c r="D2723" t="inlineStr">
        <is>
          <t>Hindi</t>
        </is>
      </c>
      <c r="E2723"/>
      <c r="F2723"/>
      <c r="G2723"/>
      <c r="H2723"/>
    </row>
    <row r="2724" ht="25.5" customHeight="1">
      <c r="A2724" s="2" t="str">
        <f>=HYPERLINK("https://www.youtube.com/@Walk_Africa", "https://www.youtube.com/@Walk_Africa")</f>
        <v>https://www.youtube.com/@Walk_Africa</v>
      </c>
      <c r="B2724" t="inlineStr">
        <is>
          <t>974 videos</t>
        </is>
      </c>
      <c r="C2724" t="inlineStr">
        <is>
          <t>pov walking africa city cityscapes</t>
        </is>
      </c>
      <c r="D2724"/>
      <c r="E2724"/>
      <c r="F2724"/>
      <c r="G2724"/>
      <c r="H2724"/>
    </row>
    <row r="2725" ht="25.5" customHeight="1">
      <c r="A2725" s="2" t="str">
        <f>=HYPERLINK("https://www.youtube.com/@TheChristianHardscaper", "https://www.youtube.com/@TheChristianHardscaper")</f>
        <v>https://www.youtube.com/@TheChristianHardscaper</v>
      </c>
      <c r="B2725" t="inlineStr">
        <is>
          <t>283 video</t>
        </is>
      </c>
      <c r="C2725" t="inlineStr">
        <is>
          <t>stone laying, construction, paving, concrete</t>
        </is>
      </c>
      <c r="D2725"/>
      <c r="E2725"/>
      <c r="F2725"/>
      <c r="G2725"/>
      <c r="H2725"/>
    </row>
    <row r="2726" ht="25.5" customHeight="1">
      <c r="A2726" s="2" t="str">
        <f>=HYPERLINK("https://www.youtube.com/@essentialcraftsman", "https://www.youtube.com/@essentialcraftsman")</f>
        <v>https://www.youtube.com/@essentialcraftsman</v>
      </c>
      <c r="B2726" t="inlineStr">
        <is>
          <t>681 videos</t>
        </is>
      </c>
      <c r="C2726" t="inlineStr">
        <is>
          <t>climbing ladder, welding, blacksmith</t>
        </is>
      </c>
      <c r="D2726"/>
      <c r="E2726"/>
      <c r="F2726"/>
      <c r="G2726"/>
      <c r="H2726"/>
    </row>
    <row r="2727" ht="25.5" customHeight="1">
      <c r="A2727" s="2" t="str">
        <f>=HYPERLINK("https://www.youtube.com/@settime2588", "https://www.youtube.com/@settime2588")</f>
        <v>https://www.youtube.com/@settime2588</v>
      </c>
      <c r="B2727" t="inlineStr">
        <is>
          <t>4.6k videos</t>
        </is>
      </c>
      <c r="C2727" t="inlineStr">
        <is>
          <t>sausage making</t>
        </is>
      </c>
      <c r="D2727"/>
      <c r="E2727"/>
      <c r="F2727"/>
      <c r="G2727"/>
      <c r="H2727"/>
    </row>
    <row r="2728" ht="25.5" customHeight="1">
      <c r="A2728" s="2" t="str">
        <f>=HYPERLINK("http://youtube.com/@DerElefant", "https://www.youtube.com/@DerElefant")</f>
        <v>https://www.youtube.com/@DerElefant</v>
      </c>
      <c r="B2728" t="inlineStr">
        <is>
          <t>300 videos</t>
        </is>
      </c>
      <c r="C2728" t="inlineStr">
        <is>
          <t>kindersendung</t>
        </is>
      </c>
      <c r="D2728" t="inlineStr">
        <is>
          <t>German</t>
        </is>
      </c>
      <c r="E2728"/>
      <c r="F2728"/>
      <c r="G2728"/>
      <c r="H2728"/>
    </row>
    <row r="2729" ht="25.5" customHeight="1">
      <c r="A2729" s="2" t="str">
        <f>=HYPERLINK("https://www.youtube.com/@CocoderNeugierigeAffe", "https://www.youtube.com/@CocoderNeugierigeAffe")</f>
        <v>https://www.youtube.com/@CocoderNeugierigeAffe</v>
      </c>
      <c r="B2729" t="inlineStr">
        <is>
          <t>1112 videos</t>
        </is>
      </c>
      <c r="C2729" t="inlineStr">
        <is>
          <t>kindersendung</t>
        </is>
      </c>
      <c r="D2729" t="inlineStr">
        <is>
          <t>German</t>
        </is>
      </c>
      <c r="E2729"/>
      <c r="F2729"/>
      <c r="G2729"/>
      <c r="H2729"/>
    </row>
    <row r="2730" ht="25.5" customHeight="1">
      <c r="A2730" s="2" t="str">
        <f>=HYPERLINK("https://www.youtube.com/@LeoLausemaus", "https://www.youtube.com/@LeoLausemaus")</f>
        <v>https://www.youtube.com/@LeoLausemaus</v>
      </c>
      <c r="B2730" t="inlineStr">
        <is>
          <t>600 videos</t>
        </is>
      </c>
      <c r="C2730" t="inlineStr">
        <is>
          <t>kindersendung</t>
        </is>
      </c>
      <c r="D2730" t="inlineStr">
        <is>
          <t>German</t>
        </is>
      </c>
      <c r="E2730"/>
      <c r="F2730"/>
      <c r="G2730"/>
      <c r="H2730"/>
    </row>
    <row r="2731" ht="25.5" customHeight="1">
      <c r="A2731" s="2" t="str">
        <f>=HYPERLINK("https://www.youtube.com/@littlechineseeverywhere", "https://www.youtube.com/@littlechineseeverywhere")</f>
        <v>https://www.youtube.com/@littlechineseeverywhere</v>
      </c>
      <c r="B2731" t="inlineStr">
        <is>
          <t>120 videos</t>
        </is>
      </c>
      <c r="C2731" t="inlineStr">
        <is>
          <t>china culture</t>
        </is>
      </c>
      <c r="D2731" t="inlineStr">
        <is>
          <t>Chinese</t>
        </is>
      </c>
      <c r="E2731"/>
      <c r="F2731"/>
      <c r="G2731"/>
      <c r="H2731"/>
    </row>
    <row r="2732" ht="25.5" customHeight="1">
      <c r="A2732" s="2" t="str">
        <f>=HYPERLINK("https://www.youtube.com/@chinaculturalcenterincopen2020/videos", "https://www.youtube.com/@chinaculturalcenterincopen2020/videos")</f>
        <v>https://www.youtube.com/@chinaculturalcenterincopen2020/videos</v>
      </c>
      <c r="B2732" t="inlineStr">
        <is>
          <t>631 vids</t>
        </is>
      </c>
      <c r="C2732" t="inlineStr">
        <is>
          <t>china culture</t>
        </is>
      </c>
      <c r="D2732" t="inlineStr">
        <is>
          <t>Chinese</t>
        </is>
      </c>
      <c r="E2732"/>
      <c r="F2732"/>
      <c r="G2732"/>
      <c r="H2732"/>
    </row>
    <row r="2733" ht="25.5" customHeight="1">
      <c r="A2733" s="2" t="str">
        <f>=HYPERLINK("https://www.youtube.com/@CCTVGala", "https://www.youtube.com/@CCTVGala")</f>
        <v>https://www.youtube.com/@CCTVGala</v>
      </c>
      <c r="B2733" t="inlineStr">
        <is>
          <t>9.6k videos of concert and performance</t>
        </is>
      </c>
      <c r="C2733" t="inlineStr">
        <is>
          <t>performance</t>
        </is>
      </c>
      <c r="D2733" t="inlineStr">
        <is>
          <t>Chinese</t>
        </is>
      </c>
      <c r="E2733"/>
      <c r="F2733"/>
      <c r="G2733"/>
      <c r="H2733"/>
    </row>
    <row r="2734" ht="25.5" customHeight="1">
      <c r="A2734" s="2" t="str">
        <f>=HYPERLINK("https://www.youtube.com/@ottawahealthsante", "https://www.youtube.com/@ottawahealthsante")</f>
        <v>https://www.youtube.com/@ottawahealthsante</v>
      </c>
      <c r="B2734" t="inlineStr">
        <is>
          <t>685 videos</t>
        </is>
      </c>
      <c r="C2734" t="inlineStr">
        <is>
          <t>brushing_teeth, flossing</t>
        </is>
      </c>
      <c r="D2734" t="inlineStr">
        <is>
          <t>English</t>
        </is>
      </c>
      <c r="E2734"/>
      <c r="F2734"/>
      <c r="G2734"/>
      <c r="H2734"/>
    </row>
    <row r="2735" ht="25.5" customHeight="1">
      <c r="A2735" s="2" t="str">
        <f>=HYPERLINK("https://www.youtube.com/@FightPFC", "https://www.youtube.com/@FightPFC")</f>
        <v>https://www.youtube.com/@FightPFC</v>
      </c>
      <c r="B2735" t="inlineStr">
        <is>
          <t>118 videos , 4k , content focused</t>
        </is>
      </c>
      <c r="C2735" t="inlineStr">
        <is>
          <t>pillow_fight</t>
        </is>
      </c>
      <c r="D2735" t="inlineStr">
        <is>
          <t>English</t>
        </is>
      </c>
      <c r="E2735" t="inlineStr">
        <is>
          <t>N</t>
        </is>
      </c>
      <c r="F2735" t="inlineStr">
        <is>
          <t>Y</t>
        </is>
      </c>
      <c r="G2735"/>
      <c r="H2735"/>
    </row>
    <row r="2736" ht="25.5" customHeight="1">
      <c r="A2736" s="2" t="str">
        <f>=HYPERLINK("https://www.youtube.com/@SandcastleAndy", "https://www.youtube.com/@SandcastleAndy")</f>
        <v>https://www.youtube.com/@SandcastleAndy</v>
      </c>
      <c r="B2736" t="inlineStr">
        <is>
          <t>302 videos - sand castle building</t>
        </is>
      </c>
      <c r="C2736" t="inlineStr">
        <is>
          <t>building_sandcastle</t>
        </is>
      </c>
      <c r="D2736" t="inlineStr">
        <is>
          <t>English</t>
        </is>
      </c>
      <c r="E2736"/>
      <c r="F2736"/>
      <c r="G2736"/>
      <c r="H2736"/>
    </row>
    <row r="2737" ht="25.5" customHeight="1">
      <c r="A2737" s="2" t="str">
        <f>=HYPERLINK("https://www.youtube.com/@sandcastleuniversity", "https://www.youtube.com/@sandcastleuniversity")</f>
        <v>https://www.youtube.com/@sandcastleuniversity</v>
      </c>
      <c r="B2737" t="inlineStr">
        <is>
          <t>79 videos - sand castle building</t>
        </is>
      </c>
      <c r="C2737" t="inlineStr">
        <is>
          <t>building_sandcastle</t>
        </is>
      </c>
      <c r="D2737" t="inlineStr">
        <is>
          <t>English</t>
        </is>
      </c>
      <c r="E2737"/>
      <c r="F2737"/>
      <c r="G2737"/>
      <c r="H2737"/>
    </row>
    <row r="2738" ht="25.5" customHeight="1">
      <c r="A2738" s="2" t="str">
        <f>=HYPERLINK("https://www.youtube.com/@MangoTV-Music/videos", "https://www.youtube.com/@MangoTV-Music/videos")</f>
        <v>https://www.youtube.com/@MangoTV-Music/videos</v>
      </c>
      <c r="B2738" t="inlineStr">
        <is>
          <t>11k video of music performance</t>
        </is>
      </c>
      <c r="C2738" t="inlineStr">
        <is>
          <t>music video</t>
        </is>
      </c>
      <c r="D2738" t="inlineStr">
        <is>
          <t>Chinese</t>
        </is>
      </c>
      <c r="E2738"/>
      <c r="F2738"/>
      <c r="G2738"/>
      <c r="H2738"/>
    </row>
    <row r="2739" ht="25.5" customHeight="1">
      <c r="A2739" s="2" t="str">
        <f>=HYPERLINK("https://www.youtube.com/@CCTVDocumentary", "https://www.youtube.com/@CCTVDocumentary")</f>
        <v>https://www.youtube.com/@CCTVDocumentary</v>
      </c>
      <c r="B2739" t="inlineStr">
        <is>
          <t>14K videos of documentary</t>
        </is>
      </c>
      <c r="C2739" t="inlineStr">
        <is>
          <t>documentary</t>
        </is>
      </c>
      <c r="D2739" t="inlineStr">
        <is>
          <t>Chinese</t>
        </is>
      </c>
      <c r="E2739"/>
      <c r="F2739"/>
      <c r="G2739"/>
      <c r="H2739"/>
    </row>
    <row r="2740" ht="25.5" customHeight="1">
      <c r="A2740" s="2" t="str">
        <f>=HYPERLINK("https://www.youtube.com/@user-sg4tk4hq9q", "https://www.youtube.com/@user-sg4tk4hq9q")</f>
        <v>https://www.youtube.com/@user-sg4tk4hq9q</v>
      </c>
      <c r="B2740" t="inlineStr">
        <is>
          <t>15K videos</t>
        </is>
      </c>
      <c r="C2740" t="inlineStr">
        <is>
          <t>tv shows</t>
        </is>
      </c>
      <c r="D2740" t="inlineStr">
        <is>
          <t>Chinese</t>
        </is>
      </c>
      <c r="E2740"/>
      <c r="F2740"/>
      <c r="G2740"/>
      <c r="H2740"/>
    </row>
    <row r="2741" ht="25.5" customHeight="1">
      <c r="A2741" s="2" t="str">
        <f>=HYPERLINK("https://www.youtube.com/@letvdramas", "https://www.youtube.com/@letvdramas")</f>
        <v>https://www.youtube.com/@letvdramas</v>
      </c>
      <c r="B2741" t="inlineStr">
        <is>
          <t>6.1K videos of Chinese dramas, variety shows and movies</t>
        </is>
      </c>
      <c r="C2741" t="inlineStr">
        <is>
          <t>tv shows</t>
        </is>
      </c>
      <c r="D2741" t="inlineStr">
        <is>
          <t>Chinese</t>
        </is>
      </c>
      <c r="E2741"/>
      <c r="F2741"/>
      <c r="G2741"/>
      <c r="H2741"/>
    </row>
    <row r="2742" ht="25.5" customHeight="1">
      <c r="A2742" s="2" t="str">
        <f>=HYPERLINK("https://www.youtube.com/@DaylightEntertainmentDrama", "https://www.youtube.com/@DaylightEntertainmentDrama")</f>
        <v>https://www.youtube.com/@DaylightEntertainmentDrama</v>
      </c>
      <c r="B2742" t="inlineStr">
        <is>
          <t>4K videos of tv shows</t>
        </is>
      </c>
      <c r="C2742" t="inlineStr">
        <is>
          <t>tv shows</t>
        </is>
      </c>
      <c r="D2742" t="inlineStr">
        <is>
          <t>Chinese</t>
        </is>
      </c>
      <c r="E2742"/>
      <c r="F2742"/>
      <c r="G2742"/>
      <c r="H2742"/>
    </row>
    <row r="2743" ht="25.5" customHeight="1">
      <c r="A2743" s="2" t="str">
        <f>=HYPERLINK("https://www.youtube.com/@yummy_yammy", "https://www.youtube.com/@yummy_yammy")</f>
        <v>https://www.youtube.com/@yummy_yammy</v>
      </c>
      <c r="B2743" t="inlineStr">
        <is>
          <t>938 of food making</t>
        </is>
      </c>
      <c r="C2743" t="inlineStr">
        <is>
          <t>Food</t>
        </is>
      </c>
      <c r="D2743" t="inlineStr">
        <is>
          <t>English</t>
        </is>
      </c>
      <c r="E2743"/>
      <c r="F2743"/>
      <c r="G2743"/>
      <c r="H2743"/>
    </row>
    <row r="2744" ht="25.5" customHeight="1">
      <c r="A2744" s="2" t="str">
        <f>=HYPERLINK("https://www.youtube.com/@hamimommy", "https://www.youtube.com/@hamimommy")</f>
        <v>https://www.youtube.com/@hamimommy</v>
      </c>
      <c r="B2744" t="inlineStr">
        <is>
          <t>217 videos of cooking</t>
        </is>
      </c>
      <c r="C2744" t="inlineStr">
        <is>
          <t>cooking</t>
        </is>
      </c>
      <c r="D2744" t="inlineStr">
        <is>
          <t>Korean</t>
        </is>
      </c>
      <c r="E2744"/>
      <c r="F2744"/>
      <c r="G2744"/>
      <c r="H2744"/>
    </row>
    <row r="2745" ht="25.5" customHeight="1">
      <c r="A2745" s="2" t="str">
        <f>=HYPERLINK("https://www.youtube.com/@140journos", "https://www.youtube.com/@140journos")</f>
        <v>https://www.youtube.com/@140journos</v>
      </c>
      <c r="B2745" t="inlineStr">
        <is>
          <t xml:space="preserve">217 videos of Turkish documentary </t>
        </is>
      </c>
      <c r="C2745" t="inlineStr">
        <is>
          <t>documentary</t>
        </is>
      </c>
      <c r="D2745" t="inlineStr">
        <is>
          <t>Turkish</t>
        </is>
      </c>
      <c r="E2745"/>
      <c r="F2745"/>
      <c r="G2745"/>
      <c r="H2745"/>
    </row>
    <row r="2746" ht="25.5" customHeight="1">
      <c r="A2746" s="2" t="str">
        <f>=HYPERLINK("https://www.youtube.com/@MagicIngredients", "https://www.youtube.com/@MagicIngredients")</f>
        <v>https://www.youtube.com/@MagicIngredients</v>
      </c>
      <c r="B2746" t="inlineStr">
        <is>
          <t>324 videos of cooking</t>
        </is>
      </c>
      <c r="C2746" t="inlineStr">
        <is>
          <t>cooking</t>
        </is>
      </c>
      <c r="D2746" t="inlineStr">
        <is>
          <t>Chinese</t>
        </is>
      </c>
      <c r="E2746"/>
      <c r="F2746"/>
      <c r="G2746"/>
      <c r="H2746"/>
    </row>
    <row r="2747" ht="25.5" customHeight="1">
      <c r="A2747" s="2" t="str">
        <f>=HYPERLINK("https://www.youtube.com/@instituteforplanets5807", "https://www.youtube.com/@instituteforplanets5807")</f>
        <v>https://www.youtube.com/@instituteforplanets5807</v>
      </c>
      <c r="B2747" t="inlineStr">
        <is>
          <t>88 videos of geology, history</t>
        </is>
      </c>
      <c r="C2747" t="inlineStr">
        <is>
          <t>geology</t>
        </is>
      </c>
      <c r="D2747" t="inlineStr">
        <is>
          <t>Chinese</t>
        </is>
      </c>
      <c r="E2747"/>
      <c r="F2747"/>
      <c r="G2747"/>
      <c r="H2747"/>
    </row>
    <row r="2748" ht="25.5" customHeight="1">
      <c r="A2748" s="2" t="str">
        <f>=HYPERLINK("https://www.youtube.com/@DuckTravel", "https://www.youtube.com/@DuckTravel")</f>
        <v>https://www.youtube.com/@DuckTravel</v>
      </c>
      <c r="B2748" t="inlineStr">
        <is>
          <t>332 videos of world travel</t>
        </is>
      </c>
      <c r="C2748" t="inlineStr">
        <is>
          <t>travel</t>
        </is>
      </c>
      <c r="D2748" t="inlineStr">
        <is>
          <t>Chinese</t>
        </is>
      </c>
      <c r="E2748"/>
      <c r="F2748"/>
      <c r="G2748"/>
      <c r="H2748"/>
    </row>
    <row r="2749" ht="25.5" customHeight="1">
      <c r="A2749" s="2" t="str">
        <f>=HYPERLINK("https://www.youtube.com/@hntvinternational", "https://www.youtube.com/@hntvinternational")</f>
        <v>https://www.youtube.com/@hntvinternational</v>
      </c>
      <c r="B2749" t="inlineStr">
        <is>
          <t>2.5k videos of singing performance</t>
        </is>
      </c>
      <c r="C2749" t="inlineStr">
        <is>
          <t>concert</t>
        </is>
      </c>
      <c r="D2749" t="inlineStr">
        <is>
          <t>Chinese</t>
        </is>
      </c>
      <c r="E2749"/>
      <c r="F2749"/>
      <c r="G2749"/>
      <c r="H2749"/>
    </row>
    <row r="2750" ht="25.5" customHeight="1">
      <c r="A2750" s="2" t="str">
        <f>=HYPERLINK("https://www.youtube.com/@LiamPattisonPhotography/videos", "https://www.youtube.com/@LiamPattisonPhotography/videos")</f>
        <v>https://www.youtube.com/@LiamPattisonPhotography/videos</v>
      </c>
      <c r="B2750" t="inlineStr">
        <is>
          <t>853 videos of emergency vehicles responding</t>
        </is>
      </c>
      <c r="C2750" t="inlineStr">
        <is>
          <t>ambulance, fire truck, police, emergency</t>
        </is>
      </c>
      <c r="D2750"/>
      <c r="E2750"/>
      <c r="F2750"/>
      <c r="G2750"/>
      <c r="H2750"/>
    </row>
    <row r="2751" ht="25.5" customHeight="1">
      <c r="A2751" s="2" t="str">
        <f>=HYPERLINK("https://www.youtube.com/@TGGGlobalEmergencyResponses/videos", "https://www.youtube.com/@TGGGlobalEmergencyResponses/videos")</f>
        <v>https://www.youtube.com/@TGGGlobalEmergencyResponses/videos</v>
      </c>
      <c r="B2751" t="inlineStr">
        <is>
          <t>685 videos of emergency vehicles</t>
        </is>
      </c>
      <c r="C2751" t="inlineStr">
        <is>
          <t>ambulance, fire truck, police, emergency</t>
        </is>
      </c>
      <c r="D2751"/>
      <c r="E2751"/>
      <c r="F2751"/>
      <c r="G2751"/>
      <c r="H2751"/>
    </row>
    <row r="2752" ht="25.5" customHeight="1">
      <c r="A2752" s="2" t="str">
        <f>=HYPERLINK("https://www.youtube.com/@CobraEmergencyNorthAmerica/videos", "https://www.youtube.com/@CobraEmergencyNorthAmerica/videos")</f>
        <v>https://www.youtube.com/@CobraEmergencyNorthAmerica/videos</v>
      </c>
      <c r="B2752" t="inlineStr">
        <is>
          <t>376 videos of emergency vehicles</t>
        </is>
      </c>
      <c r="C2752" t="inlineStr">
        <is>
          <t>ambulance, fire truck, police, emergency</t>
        </is>
      </c>
      <c r="D2752"/>
      <c r="E2752"/>
      <c r="F2752"/>
      <c r="G2752"/>
      <c r="H2752"/>
    </row>
    <row r="2753" ht="25.5" customHeight="1">
      <c r="A2753" s="2" t="str">
        <f>=HYPERLINK("https://www.youtube.com/@amott919/videos", "https://www.youtube.com/@amott919/videos")</f>
        <v>https://www.youtube.com/@amott919/videos</v>
      </c>
      <c r="B2753" t="inlineStr">
        <is>
          <t>6.1K videos of emergency vehicles</t>
        </is>
      </c>
      <c r="C2753" t="inlineStr">
        <is>
          <t>ambulance, fire truck, police, emergency</t>
        </is>
      </c>
      <c r="D2753"/>
      <c r="E2753"/>
      <c r="F2753"/>
      <c r="G2753"/>
      <c r="H2753"/>
    </row>
    <row r="2754" ht="25.5" customHeight="1">
      <c r="A2754" s="2" t="str">
        <f>=HYPERLINK("https://www.youtube.com/@NotWhatYouThink/videos", "https://www.youtube.com/@NotWhatYouThink/videos")</f>
        <v>https://www.youtube.com/@NotWhatYouThink/videos</v>
      </c>
      <c r="B2754" t="inlineStr">
        <is>
          <t>700 videos about war, battle ships, combat</t>
        </is>
      </c>
      <c r="C2754" t="inlineStr">
        <is>
          <t>battleships, military hardware</t>
        </is>
      </c>
      <c r="D2754"/>
      <c r="E2754"/>
      <c r="F2754"/>
      <c r="G2754"/>
      <c r="H2754"/>
    </row>
    <row r="2755" ht="25.5" customHeight="1">
      <c r="A2755" s="2" t="str">
        <f>=HYPERLINK("https://www.youtube.com/@USMilitary_News/videos", "https://www.youtube.com/@USMilitary_News/videos")</f>
        <v>https://www.youtube.com/@USMilitary_News/videos</v>
      </c>
      <c r="B2755" t="inlineStr">
        <is>
          <t>233 videos about US military craft(s)</t>
        </is>
      </c>
      <c r="C2755" t="inlineStr">
        <is>
          <t>battleships, military hardware</t>
        </is>
      </c>
      <c r="D2755"/>
      <c r="E2755"/>
      <c r="F2755"/>
      <c r="G2755"/>
      <c r="H2755"/>
    </row>
    <row r="2756" ht="25.5" customHeight="1">
      <c r="A2756" s="2" t="str">
        <f>=HYPERLINK("https://www.youtube.com/@spotlight9864/videos", "https://www.youtube.com/@spotlight9864/videos")</f>
        <v>https://www.youtube.com/@spotlight9864/videos</v>
      </c>
      <c r="B2756" t="inlineStr">
        <is>
          <t>238 videos about military hardware, weapons and vehicles</t>
        </is>
      </c>
      <c r="C2756" t="inlineStr">
        <is>
          <t>military hardware, military vehicles</t>
        </is>
      </c>
      <c r="D2756"/>
      <c r="E2756"/>
      <c r="F2756"/>
      <c r="G2756"/>
      <c r="H2756"/>
    </row>
    <row r="2757" ht="25.5" customHeight="1">
      <c r="A2757" s="2" t="str">
        <f>=HYPERLINK("https://www.youtube.com/@Militaryfoundation/videos", "https://www.youtube.com/@Militaryfoundation/videos")</f>
        <v>https://www.youtube.com/@Militaryfoundation/videos</v>
      </c>
      <c r="B2757" t="inlineStr">
        <is>
          <t>250 videos about military hardware, weapons and vehicles</t>
        </is>
      </c>
      <c r="C2757" t="inlineStr">
        <is>
          <t>military hardware, military vehicles</t>
        </is>
      </c>
      <c r="D2757"/>
      <c r="E2757"/>
      <c r="F2757"/>
      <c r="G2757"/>
      <c r="H2757"/>
    </row>
    <row r="2758" ht="25.5" customHeight="1">
      <c r="A2758" s="2" t="str">
        <f>=HYPERLINK("https://www.youtube.com/@GlobalSecurityReportgws/videos", "https://www.youtube.com/@GlobalSecurityReportgws/videos")</f>
        <v>https://www.youtube.com/@GlobalSecurityReportgws/videos</v>
      </c>
      <c r="B2758" t="inlineStr">
        <is>
          <t>62 videos about military hardware, weapons and vehicles</t>
        </is>
      </c>
      <c r="C2758" t="inlineStr">
        <is>
          <t>military hardware, military vehicles</t>
        </is>
      </c>
      <c r="D2758"/>
      <c r="E2758"/>
      <c r="F2758"/>
      <c r="G2758"/>
      <c r="H2758"/>
    </row>
    <row r="2759" ht="25.5" customHeight="1">
      <c r="A2759" s="2" t="str">
        <f>=HYPERLINK("https://www.youtube.com/@_Matsimus_/videos", "https://www.youtube.com/@_Matsimus_/videos")</f>
        <v>https://www.youtube.com/@_Matsimus_/videos</v>
      </c>
      <c r="B2759" t="inlineStr">
        <is>
          <t>1.3K videos about military hardware, weapons and vehicles</t>
        </is>
      </c>
      <c r="C2759" t="inlineStr">
        <is>
          <t>military hardware, military vehicles</t>
        </is>
      </c>
      <c r="D2759"/>
      <c r="E2759"/>
      <c r="F2759"/>
      <c r="G2759"/>
      <c r="H2759"/>
    </row>
    <row r="2760" ht="25.5" customHeight="1">
      <c r="A2760" s="2" t="str">
        <f>=HYPERLINK("https://www.youtube.com/@warisboringofficial/videos", "https://www.youtube.com/@warisboringofficial/videos")</f>
        <v>https://www.youtube.com/@warisboringofficial/videos</v>
      </c>
      <c r="B2760" t="inlineStr">
        <is>
          <t>381 videos about military hardware, weapons and vehicles</t>
        </is>
      </c>
      <c r="C2760" t="inlineStr">
        <is>
          <t>military hardware, military vehicles</t>
        </is>
      </c>
      <c r="D2760"/>
      <c r="E2760"/>
      <c r="F2760"/>
      <c r="G2760"/>
      <c r="H2760"/>
    </row>
    <row r="2761" ht="25.5" customHeight="1">
      <c r="A2761" s="2" t="str">
        <f>=HYPERLINK("https://www.youtube.com/@ArmiesPower/videos", "https://www.youtube.com/@ArmiesPower/videos")</f>
        <v>https://www.youtube.com/@ArmiesPower/videos</v>
      </c>
      <c r="B2761" t="inlineStr">
        <is>
          <t>90 videos about military hardware, weapons and vehicles</t>
        </is>
      </c>
      <c r="C2761" t="inlineStr">
        <is>
          <t>military hardware, military vehicles</t>
        </is>
      </c>
      <c r="D2761"/>
      <c r="E2761"/>
      <c r="F2761"/>
      <c r="G2761"/>
      <c r="H2761"/>
    </row>
    <row r="2762" ht="25.5" customHeight="1">
      <c r="A2762" s="2" t="str">
        <f>=HYPERLINK("https://www.youtube.com/@CobraEmergency/videos", "https://www.youtube.com/@CobraEmergency/videos")</f>
        <v>https://www.youtube.com/@CobraEmergency/videos</v>
      </c>
      <c r="B2762" t="inlineStr">
        <is>
          <t>2.1K videos about military vehicles, emergency vehicles</t>
        </is>
      </c>
      <c r="C2762" t="inlineStr">
        <is>
          <t>military vehicles, emergency vehicles</t>
        </is>
      </c>
      <c r="D2762"/>
      <c r="E2762"/>
      <c r="F2762"/>
      <c r="G2762"/>
      <c r="H2762"/>
    </row>
    <row r="2763" ht="25.5" customHeight="1">
      <c r="A2763" s="2" t="str">
        <f>=HYPERLINK("https://www.youtube.com/@BBCEarthScience", "https://www.youtube.com/@BBCEarthScience")</f>
        <v>https://www.youtube.com/@BBCEarthScience</v>
      </c>
      <c r="B2763" t="inlineStr">
        <is>
          <t>1.1k videos</t>
        </is>
      </c>
      <c r="C2763" t="inlineStr">
        <is>
          <t>earth videos</t>
        </is>
      </c>
      <c r="D2763"/>
      <c r="E2763"/>
      <c r="F2763"/>
      <c r="G2763"/>
      <c r="H2763"/>
    </row>
    <row r="2764" ht="25.5" customHeight="1">
      <c r="A2764" s="2" t="str">
        <f>=HYPERLINK("https://www.youtube.com/@WorldRugby/videos", "https://www.youtube.com/@WorldRugby/videos")</f>
        <v>https://www.youtube.com/@WorldRugby/videos</v>
      </c>
      <c r="B2764" t="inlineStr">
        <is>
          <t>9K videos</t>
        </is>
      </c>
      <c r="C2764" t="inlineStr">
        <is>
          <t>rugby sevens</t>
        </is>
      </c>
      <c r="D2764" t="inlineStr">
        <is>
          <t>English</t>
        </is>
      </c>
      <c r="E2764"/>
      <c r="F2764"/>
      <c r="G2764"/>
      <c r="H2764"/>
    </row>
    <row r="2765" ht="25.5" customHeight="1">
      <c r="A2765" s="2" t="str">
        <f>=HYPERLINK("https://www.youtube.com/@StreetSoccerInt/videos", "https://www.youtube.com/@StreetSoccerInt/videos")</f>
        <v>https://www.youtube.com/@StreetSoccerInt/videos</v>
      </c>
      <c r="B2765" t="inlineStr">
        <is>
          <t>767 videos</t>
        </is>
      </c>
      <c r="C2765" t="inlineStr">
        <is>
          <t>street football</t>
        </is>
      </c>
      <c r="D2765" t="inlineStr">
        <is>
          <t>English</t>
        </is>
      </c>
      <c r="E2765"/>
      <c r="F2765"/>
      <c r="G2765"/>
      <c r="H2765"/>
    </row>
    <row r="2766" ht="25.5" customHeight="1">
      <c r="A2766" s="2" t="str">
        <f>=HYPERLINK("https://www.youtube.com/@thestreetzfootball/videos", "https://www.youtube.com/@thestreetzfootball/videos")</f>
        <v>https://www.youtube.com/@thestreetzfootball/videos</v>
      </c>
      <c r="B2766" t="inlineStr">
        <is>
          <t>168 videos</t>
        </is>
      </c>
      <c r="C2766" t="inlineStr">
        <is>
          <t>street football</t>
        </is>
      </c>
      <c r="D2766" t="inlineStr">
        <is>
          <t>English</t>
        </is>
      </c>
      <c r="E2766"/>
      <c r="F2766"/>
      <c r="G2766"/>
      <c r="H2766"/>
    </row>
    <row r="2767" ht="25.5" customHeight="1">
      <c r="A2767" s="2" t="str">
        <f>=HYPERLINK("https://www.youtube.com/@ReneZZ", "https://www.youtube.com/@ReneZZ")</f>
        <v>https://www.youtube.com/@ReneZZ</v>
      </c>
      <c r="B2767" t="inlineStr">
        <is>
          <t>1.1K videos</t>
        </is>
      </c>
      <c r="C2767" t="inlineStr">
        <is>
          <t>Tattoos and piercing</t>
        </is>
      </c>
      <c r="D2767" t="inlineStr">
        <is>
          <t>Spanish</t>
        </is>
      </c>
      <c r="E2767"/>
      <c r="F2767"/>
      <c r="G2767"/>
      <c r="H2767"/>
    </row>
    <row r="2768" ht="25.5" customHeight="1">
      <c r="A2768" s="2" t="str">
        <f>=HYPERLINK("https://www.youtube.com/@CultCinemaClassics/videos", "https://www.youtube.com/@CultCinemaClassics/videos")</f>
        <v>https://www.youtube.com/@CultCinemaClassics/videos</v>
      </c>
      <c r="B2768" t="inlineStr">
        <is>
          <t>2.9K videos of cult classic movies (upscaled)</t>
        </is>
      </c>
      <c r="C2768" t="inlineStr">
        <is>
          <t>cinematography (various)</t>
        </is>
      </c>
      <c r="D2768"/>
      <c r="E2768"/>
      <c r="F2768"/>
      <c r="G2768"/>
      <c r="H2768"/>
    </row>
    <row r="2769" ht="25.5" customHeight="1">
      <c r="A2769" s="2" t="str">
        <f>=HYPERLINK("https://www.youtube.com/@7mlc", "https://www.youtube.com/@7mlc")</f>
        <v>https://www.youtube.com/@7mlc</v>
      </c>
      <c r="B2769" t="inlineStr">
        <is>
          <t>686 soccer training videos</t>
        </is>
      </c>
      <c r="C2769" t="inlineStr">
        <is>
          <t>juggling soccer ball</t>
        </is>
      </c>
      <c r="D2769" t="inlineStr">
        <is>
          <t>English</t>
        </is>
      </c>
      <c r="E2769"/>
      <c r="F2769"/>
      <c r="G2769"/>
      <c r="H2769"/>
    </row>
    <row r="2770" ht="25.5" customHeight="1">
      <c r="A2770" s="2" t="str">
        <f>=HYPERLINK("https://www.youtube.com/@SwimUniversity", "https://www.youtube.com/@SwimUniversity")</f>
        <v>https://www.youtube.com/@SwimUniversity</v>
      </c>
      <c r="B2770" t="inlineStr">
        <is>
          <t>351 videos</t>
        </is>
      </c>
      <c r="C2770" t="inlineStr">
        <is>
          <t>cleaning pool</t>
        </is>
      </c>
      <c r="D2770"/>
      <c r="E2770"/>
      <c r="F2770"/>
      <c r="G2770"/>
      <c r="H2770"/>
    </row>
    <row r="2771" ht="25.5" customHeight="1">
      <c r="A2771" s="2" t="str">
        <f>=HYPERLINK("https://www.youtube.com/@rdilleyuscacroquet5319/videos", "https://www.youtube.com/@rdilleyuscacroquet5319/videos")</f>
        <v>https://www.youtube.com/@rdilleyuscacroquet5319/videos</v>
      </c>
      <c r="B2771" t="inlineStr">
        <is>
          <t>279 vids</t>
        </is>
      </c>
      <c r="C2771" t="inlineStr">
        <is>
          <t>croquet</t>
        </is>
      </c>
      <c r="D2771" t="inlineStr">
        <is>
          <t>English</t>
        </is>
      </c>
      <c r="E2771"/>
      <c r="F2771"/>
      <c r="G2771"/>
      <c r="H2771"/>
    </row>
    <row r="2772" ht="25.5" customHeight="1">
      <c r="A2772" s="2" t="str">
        <f>=HYPERLINK("https://www.youtube.com/@CroquetVictoria1/videos", "https://www.youtube.com/@CroquetVictoria1/videos")</f>
        <v>https://www.youtube.com/@CroquetVictoria1/videos</v>
      </c>
      <c r="B2772" t="inlineStr">
        <is>
          <t>171 vids</t>
        </is>
      </c>
      <c r="C2772" t="inlineStr">
        <is>
          <t>croquet</t>
        </is>
      </c>
      <c r="D2772" t="inlineStr">
        <is>
          <t>English</t>
        </is>
      </c>
      <c r="E2772"/>
      <c r="F2772"/>
      <c r="G2772"/>
      <c r="H2772"/>
    </row>
    <row r="2773" ht="25.5" customHeight="1">
      <c r="A2773" s="2" t="str">
        <f>=HYPERLINK("https://www.youtube.com/@croquetinnovations7467/videos", "https://www.youtube.com/@croquetinnovations7467/videos")</f>
        <v>https://www.youtube.com/@croquetinnovations7467/videos</v>
      </c>
      <c r="B2773" t="inlineStr">
        <is>
          <t>67 vids</t>
        </is>
      </c>
      <c r="C2773" t="inlineStr">
        <is>
          <t>croquet</t>
        </is>
      </c>
      <c r="D2773"/>
      <c r="E2773"/>
      <c r="F2773"/>
      <c r="G2773"/>
      <c r="H2773"/>
    </row>
    <row r="2774" ht="25.5" customHeight="1">
      <c r="A2774" s="2" t="str">
        <f>=HYPERLINK("https://www.youtube.com/@foodgasm7873/videos", "https://www.youtube.com/@foodgasm7873/videos")</f>
        <v>https://www.youtube.com/@foodgasm7873/videos</v>
      </c>
      <c r="B2774" t="inlineStr">
        <is>
          <t>124 vids</t>
        </is>
      </c>
      <c r="C2774" t="inlineStr">
        <is>
          <t>flipping_pancake, cooking</t>
        </is>
      </c>
      <c r="D2774"/>
      <c r="E2774"/>
      <c r="F2774"/>
      <c r="G2774"/>
      <c r="H2774"/>
    </row>
    <row r="2775" ht="25.5" customHeight="1">
      <c r="A2775" s="2" t="str">
        <f>=HYPERLINK("https://www.youtube.com/@FilipPoon", "https://www.youtube.com/@FilipPoon/videos")</f>
        <v>https://www.youtube.com/@FilipPoon/videos</v>
      </c>
      <c r="B2775" t="inlineStr">
        <is>
          <t>462 vids</t>
        </is>
      </c>
      <c r="C2775" t="inlineStr">
        <is>
          <t>flipping_pancake, cooking</t>
        </is>
      </c>
      <c r="D2775"/>
      <c r="E2775"/>
      <c r="F2775"/>
      <c r="G2775"/>
      <c r="H2775"/>
    </row>
    <row r="2776" ht="25.5" customHeight="1">
      <c r="A2776" s="2" t="str">
        <f>=HYPERLINK("https://www.youtube.com/@TheSims/videos", "https://www.youtube.com/@TheSims/videos")</f>
        <v>https://www.youtube.com/@TheSims/videos</v>
      </c>
      <c r="B2776" t="inlineStr">
        <is>
          <t>414 videos, sims gameplay</t>
        </is>
      </c>
      <c r="C2776" t="inlineStr">
        <is>
          <t>sims</t>
        </is>
      </c>
      <c r="D2776"/>
      <c r="E2776"/>
      <c r="F2776"/>
      <c r="G2776"/>
      <c r="H2776"/>
    </row>
    <row r="2777" ht="25.5" customHeight="1">
      <c r="A2777" s="2" t="str">
        <f>=HYPERLINK("https://www.youtube.com/@lilsimsie", "https://www.youtube.com/@lilsimsie")</f>
        <v>https://www.youtube.com/@lilsimsie</v>
      </c>
      <c r="B2777" t="inlineStr">
        <is>
          <t>2.8k videos, sims gameplay</t>
        </is>
      </c>
      <c r="C2777" t="inlineStr">
        <is>
          <t>sims</t>
        </is>
      </c>
      <c r="D2777"/>
      <c r="E2777"/>
      <c r="F2777"/>
      <c r="G2777"/>
      <c r="H2777"/>
    </row>
    <row r="2778" ht="25.5" customHeight="1">
      <c r="A2778" s="2" t="str">
        <f>=HYPERLINK("https://www.youtube.com/@Xureila", "https://www.youtube.com/@Xureila")</f>
        <v>https://www.youtube.com/@Xureila</v>
      </c>
      <c r="B2778" t="inlineStr">
        <is>
          <t>1k videos, sims gameplay</t>
        </is>
      </c>
      <c r="C2778" t="inlineStr">
        <is>
          <t>sims</t>
        </is>
      </c>
      <c r="D2778"/>
      <c r="E2778"/>
      <c r="F2778"/>
      <c r="G2778"/>
      <c r="H2778"/>
    </row>
    <row r="2779" ht="25.5" customHeight="1">
      <c r="A2779" s="2" t="str">
        <f>=HYPERLINK("https://www.youtube.com/@AAvfx", "https://www.youtube.com/@AAvfx")</f>
        <v>https://www.youtube.com/@AAvfx</v>
      </c>
      <c r="B2779" t="inlineStr">
        <is>
          <t>4.4k videos, light leak footage</t>
        </is>
      </c>
      <c r="C2779" t="inlineStr">
        <is>
          <t>light leaks</t>
        </is>
      </c>
      <c r="D2779"/>
      <c r="E2779"/>
      <c r="F2779"/>
      <c r="G2779"/>
      <c r="H2779"/>
    </row>
    <row r="2780" ht="25.5" customHeight="1">
      <c r="A2780" s="2" t="str">
        <f>=HYPERLINK("https://www.youtube.com/@thinkmakepush/videos", "https://www.youtube.com/@thinkmakepush/videos")</f>
        <v>https://www.youtube.com/@thinkmakepush/videos</v>
      </c>
      <c r="B2780" t="inlineStr">
        <is>
          <t>288 videos, light leak footage</t>
        </is>
      </c>
      <c r="C2780" t="inlineStr">
        <is>
          <t>light leaks</t>
        </is>
      </c>
      <c r="D2780"/>
      <c r="E2780"/>
      <c r="F2780"/>
      <c r="G2780"/>
      <c r="H2780"/>
    </row>
    <row r="2781" ht="25.5" customHeight="1">
      <c r="A2781" s="2" t="str">
        <f>=HYPERLINK("https://www.youtube.com/@HelloDavid/videos", "https://www.youtube.com/@HelloDavid/videos")</f>
        <v>https://www.youtube.com/@HelloDavid/videos</v>
      </c>
      <c r="B2781" t="inlineStr">
        <is>
          <t>136 vids, home decor, gear, lifestyle</t>
        </is>
      </c>
      <c r="C2781" t="inlineStr">
        <is>
          <t>lying on a couch</t>
        </is>
      </c>
      <c r="D2781"/>
      <c r="E2781"/>
      <c r="F2781"/>
      <c r="G2781"/>
      <c r="H2781"/>
    </row>
    <row r="2782" ht="25.5" customHeight="1">
      <c r="A2782" s="2" t="str">
        <f>=HYPERLINK("https://www.youtube.com/@ilikewoodworking/videos", "https://www.youtube.com/@ilikewoodworking/videos")</f>
        <v>https://www.youtube.com/@ilikewoodworking/videos</v>
      </c>
      <c r="B2782" t="inlineStr">
        <is>
          <t>286 vids, home decor, workshop</t>
        </is>
      </c>
      <c r="C2782" t="inlineStr">
        <is>
          <t>lying on a couch</t>
        </is>
      </c>
      <c r="D2782"/>
      <c r="E2782"/>
      <c r="F2782"/>
      <c r="G2782"/>
      <c r="H2782"/>
    </row>
    <row r="2783" ht="25.5" customHeight="1">
      <c r="A2783" s="2" t="str">
        <f>=HYPERLINK("https://www.youtube.com/@alaskacabinadventures/videos", "https://www.youtube.com/@alaskacabinadventures/videos")</f>
        <v>https://www.youtube.com/@alaskacabinadventures/videos</v>
      </c>
      <c r="B2783" t="inlineStr">
        <is>
          <t>57 vids, outdoor, lifestyle</t>
        </is>
      </c>
      <c r="C2783" t="inlineStr">
        <is>
          <t>hardware</t>
        </is>
      </c>
      <c r="D2783"/>
      <c r="E2783"/>
      <c r="F2783"/>
      <c r="G2783"/>
      <c r="H2783"/>
    </row>
    <row r="2784" ht="25.5" customHeight="1">
      <c r="A2784" s="2" t="str">
        <f>=HYPERLINK("https://www.youtube.com/@BranchEducation/videos", "https://www.youtube.com/@BranchEducation/videos")</f>
        <v>https://www.youtube.com/@BranchEducation/videos</v>
      </c>
      <c r="B2784" t="inlineStr">
        <is>
          <t>43 vids. hardware. education</t>
        </is>
      </c>
      <c r="C2784" t="inlineStr">
        <is>
          <t>hardware</t>
        </is>
      </c>
      <c r="D2784"/>
      <c r="E2784"/>
      <c r="F2784"/>
      <c r="G2784"/>
      <c r="H2784"/>
    </row>
    <row r="2785" ht="25.5" customHeight="1">
      <c r="A2785" s="2" t="str">
        <f>=HYPERLINK("https://www.youtube.com/@janithewag/videos", "https://www.youtube.com/@janithewag/videos")</f>
        <v>https://www.youtube.com/@janithewag/videos</v>
      </c>
      <c r="B2785" t="inlineStr">
        <is>
          <t>348 vids. outdoor</t>
        </is>
      </c>
      <c r="C2785" t="inlineStr">
        <is>
          <t>holiday</t>
        </is>
      </c>
      <c r="D2785"/>
      <c r="E2785"/>
      <c r="F2785"/>
      <c r="G2785"/>
      <c r="H2785"/>
    </row>
    <row r="2786" ht="25.5" customHeight="1">
      <c r="A2786" s="2" t="str">
        <f>=HYPERLINK("https://www.youtube.com/@BestDoc", "https://www.youtube.com/@BestDoc")</f>
        <v>https://www.youtube.com/@BestDoc</v>
      </c>
      <c r="B2786" t="inlineStr">
        <is>
          <t>1.6k videos of various topics/docstyle</t>
        </is>
      </c>
      <c r="C2786" t="inlineStr">
        <is>
          <t>ocean animals</t>
        </is>
      </c>
      <c r="D2786" t="inlineStr">
        <is>
          <t>English</t>
        </is>
      </c>
      <c r="E2786"/>
      <c r="F2786"/>
      <c r="G2786"/>
      <c r="H2786"/>
    </row>
    <row r="2787" ht="25.5" customHeight="1">
      <c r="A2787" s="2" t="str">
        <f>=HYPERLINK("https://www.youtube.com/@IslandHopperTV/videos", "https://www.youtube.com/@IslandHopperTV/videos")</f>
        <v>https://www.youtube.com/@IslandHopperTV/videos</v>
      </c>
      <c r="B2787" t="inlineStr">
        <is>
          <t>1.1k vids. outdoor.</t>
        </is>
      </c>
      <c r="C2787" t="inlineStr">
        <is>
          <t>holiday</t>
        </is>
      </c>
      <c r="D2787"/>
      <c r="E2787"/>
      <c r="F2787"/>
      <c r="G2787"/>
      <c r="H2787"/>
    </row>
    <row r="2788" ht="25.5" customHeight="1">
      <c r="A2788" s="2" t="str">
        <f>=HYPERLINK("https://www.youtube.com/@TheDeepWildBrain", "https://www.youtube.com/@TheDeepWildBrain")</f>
        <v>https://www.youtube.com/@TheDeepWildBrain</v>
      </c>
      <c r="B2788" t="inlineStr">
        <is>
          <t>251 videos in an animated style, hq 3d type animation/stylized show</t>
        </is>
      </c>
      <c r="C2788" t="inlineStr">
        <is>
          <t>undersea</t>
        </is>
      </c>
      <c r="D2788" t="inlineStr">
        <is>
          <t>English</t>
        </is>
      </c>
      <c r="E2788"/>
      <c r="F2788"/>
      <c r="G2788"/>
      <c r="H2788"/>
    </row>
    <row r="2789" ht="25.5" customHeight="1">
      <c r="A2789" s="2" t="str">
        <f>=HYPERLINK("https://www.youtube.com/@ForFilmCreation", "https://www.youtube.com/@ForFilmCreation")</f>
        <v>https://www.youtube.com/@ForFilmCreation</v>
      </c>
      <c r="B2789" t="inlineStr">
        <is>
          <t>606 videos, particle overlays</t>
        </is>
      </c>
      <c r="C2789" t="inlineStr">
        <is>
          <t>particles</t>
        </is>
      </c>
      <c r="D2789"/>
      <c r="E2789"/>
      <c r="F2789"/>
      <c r="G2789"/>
      <c r="H2789"/>
    </row>
    <row r="2790" ht="25.5" customHeight="1">
      <c r="A2790" s="2" t="str">
        <f>=HYPERLINK("https://www.youtube.com/@nvstudioz8449", "https://www.youtube.com/@nvstudioz8449")</f>
        <v>https://www.youtube.com/@nvstudioz8449</v>
      </c>
      <c r="B2790" t="inlineStr">
        <is>
          <t>120 videos, particle overlays</t>
        </is>
      </c>
      <c r="C2790" t="inlineStr">
        <is>
          <t>particles</t>
        </is>
      </c>
      <c r="D2790"/>
      <c r="E2790"/>
      <c r="F2790"/>
      <c r="G2790"/>
      <c r="H2790"/>
    </row>
    <row r="2791" ht="25.5" customHeight="1">
      <c r="A2791" s="2" t="str">
        <f>=HYPERLINK("https://www.youtube.com/@BubbleswithMelody", "https://www.youtube.com/@BubbleswithMelody")</f>
        <v>https://www.youtube.com/@BubbleswithMelody</v>
      </c>
      <c r="B2791" t="inlineStr">
        <is>
          <t>13 videos, bubble making</t>
        </is>
      </c>
      <c r="C2791" t="inlineStr">
        <is>
          <t>making_bubbles</t>
        </is>
      </c>
      <c r="D2791"/>
      <c r="E2791"/>
      <c r="F2791"/>
      <c r="G2791"/>
      <c r="H2791"/>
    </row>
    <row r="2792" ht="25.5" customHeight="1">
      <c r="A2792" s="2" t="str">
        <f>=HYPERLINK("https://www.youtube.com/@GazillionBubbleShowOfficial/videos", "https://www.youtube.com/@GazillionBubbleShowOfficial/videos")</f>
        <v>https://www.youtube.com/@GazillionBubbleShowOfficial/videos</v>
      </c>
      <c r="B2792" t="inlineStr">
        <is>
          <t>55 videos, bubble making</t>
        </is>
      </c>
      <c r="C2792" t="inlineStr">
        <is>
          <t>making_bubbles</t>
        </is>
      </c>
      <c r="D2792"/>
      <c r="E2792"/>
      <c r="F2792"/>
      <c r="G2792"/>
      <c r="H2792"/>
    </row>
    <row r="2793" ht="25.5" customHeight="1">
      <c r="A2793" s="2" t="str">
        <f>=HYPERLINK("https://www.youtube.com/@allisonanderson", "https://www.youtube.com/@allisonanderson")</f>
        <v>https://www.youtube.com/@allisonanderson</v>
      </c>
      <c r="B2793" t="inlineStr">
        <is>
          <t>206 videos</t>
        </is>
      </c>
      <c r="C2793" t="inlineStr">
        <is>
          <t>travel</t>
        </is>
      </c>
      <c r="D2793" t="inlineStr">
        <is>
          <t>English</t>
        </is>
      </c>
      <c r="E2793"/>
      <c r="F2793"/>
      <c r="G2793"/>
      <c r="H2793"/>
    </row>
    <row r="2794" ht="25.5" customHeight="1">
      <c r="A2794" s="2" t="str">
        <f>=HYPERLINK("https://www.youtube.com/@vfxasto", "https://www.youtube.com/@vfxasto")</f>
        <v>https://www.youtube.com/@vfxasto</v>
      </c>
      <c r="B2794" t="inlineStr">
        <is>
          <t>174 videos, film burn overlays</t>
        </is>
      </c>
      <c r="C2794" t="inlineStr">
        <is>
          <t>film burns</t>
        </is>
      </c>
      <c r="D2794"/>
      <c r="E2794"/>
      <c r="F2794"/>
      <c r="G2794"/>
      <c r="H2794"/>
    </row>
    <row r="2795" ht="25.5" customHeight="1">
      <c r="A2795" s="2" t="str">
        <f>=HYPERLINK("https://www.youtube.com/@teyn_", "https://www.youtube.com/@teyn_")</f>
        <v>https://www.youtube.com/@teyn_</v>
      </c>
      <c r="B2795" t="inlineStr">
        <is>
          <t>31 videos, film burn overlays</t>
        </is>
      </c>
      <c r="C2795" t="inlineStr">
        <is>
          <t>film burns</t>
        </is>
      </c>
      <c r="D2795"/>
      <c r="E2795"/>
      <c r="F2795"/>
      <c r="G2795"/>
      <c r="H2795"/>
    </row>
    <row r="2796" ht="25.5" customHeight="1">
      <c r="A2796" s="2" t="str">
        <f>=HYPERLINK("https://www.youtube.com/@drralfwagner/videos", "https://www.youtube.com/@drralfwagner/videos")</f>
        <v>https://www.youtube.com/@drralfwagner/videos</v>
      </c>
      <c r="B2796" t="inlineStr">
        <is>
          <t>47 videos</t>
        </is>
      </c>
      <c r="C2796" t="inlineStr">
        <is>
          <t>amoeba</t>
        </is>
      </c>
      <c r="D2796"/>
      <c r="E2796"/>
      <c r="F2796"/>
      <c r="G2796"/>
      <c r="H2796"/>
    </row>
    <row r="2797" ht="25.5" customHeight="1">
      <c r="A2797" s="2" t="str">
        <f>=HYPERLINK("https://www.youtube.com/@MrInsight1979/videos", "https://www.youtube.com/@MrInsight1979/videos")</f>
        <v>https://www.youtube.com/@MrInsight1979/videos</v>
      </c>
      <c r="B2797" t="inlineStr">
        <is>
          <t>109 videos</t>
        </is>
      </c>
      <c r="C2797" t="inlineStr">
        <is>
          <t>amoeba</t>
        </is>
      </c>
      <c r="D2797"/>
      <c r="E2797"/>
      <c r="F2797"/>
      <c r="G2797"/>
      <c r="H2797"/>
    </row>
    <row r="2798" ht="25.5" customHeight="1">
      <c r="A2798" s="2" t="str">
        <f>=HYPERLINK("https://www.youtube.com/@journeytomicro", "https://www.youtube.com/@journeytomicro")</f>
        <v>https://www.youtube.com/@journeytomicro</v>
      </c>
      <c r="B2798" t="inlineStr">
        <is>
          <t>233 videos, microscope footage</t>
        </is>
      </c>
      <c r="C2798" t="inlineStr">
        <is>
          <t>microscope, using_a_microscope</t>
        </is>
      </c>
      <c r="D2798"/>
      <c r="E2798"/>
      <c r="F2798"/>
      <c r="G2798"/>
      <c r="H2798"/>
    </row>
    <row r="2799" ht="25.5" customHeight="1">
      <c r="A2799" s="2" t="str">
        <f>=HYPERLINK("https://www.youtube.com/@mymicroscopicworld/videos", "https://www.youtube.com/@mymicroscopicworld/videos")</f>
        <v>https://www.youtube.com/@mymicroscopicworld/videos</v>
      </c>
      <c r="B2799" t="inlineStr">
        <is>
          <t>39 videos, microscope footage</t>
        </is>
      </c>
      <c r="C2799" t="inlineStr">
        <is>
          <t>microscope</t>
        </is>
      </c>
      <c r="D2799"/>
      <c r="E2799"/>
      <c r="F2799"/>
      <c r="G2799"/>
      <c r="H2799"/>
    </row>
    <row r="2800" ht="25.5" customHeight="1">
      <c r="A2800" s="2" t="str">
        <f>=HYPERLINK("https://www.youtube.com/@beautyofscience2016", "https://www.youtube.com/@beautyofscience2016")</f>
        <v>https://www.youtube.com/@beautyofscience2016</v>
      </c>
      <c r="B2800" t="inlineStr">
        <is>
          <t>93 videos, microscope footage</t>
        </is>
      </c>
      <c r="C2800" t="inlineStr">
        <is>
          <t>microscope</t>
        </is>
      </c>
      <c r="D2800"/>
      <c r="E2800"/>
      <c r="F2800"/>
      <c r="G2800"/>
      <c r="H2800"/>
    </row>
    <row r="2801" ht="25.5" customHeight="1">
      <c r="A2801" s="2" t="str">
        <f>=HYPERLINK("https://www.youtube.com/@MonsterWorld/videos", "https://www.youtube.com/@MonsterWorld/videos")</f>
        <v>https://www.youtube.com/@MonsterWorld/videos</v>
      </c>
      <c r="B2801" t="inlineStr">
        <is>
          <t>173 videos of monsters, mythical creatures etc.</t>
        </is>
      </c>
      <c r="C2801" t="inlineStr">
        <is>
          <t>tentacles, monsters</t>
        </is>
      </c>
      <c r="D2801"/>
      <c r="E2801"/>
      <c r="F2801"/>
      <c r="G2801"/>
      <c r="H2801"/>
    </row>
    <row r="2802" ht="25.5" customHeight="1">
      <c r="A2802" s="2" t="str">
        <f>=HYPERLINK("https://www.youtube.com/@Science-Fiction/videos", "https://www.youtube.com/@Science-Fiction/videos")</f>
        <v>https://www.youtube.com/@Science-Fiction/videos</v>
      </c>
      <c r="B2802" t="inlineStr">
        <is>
          <t>579 videos of sci-fi, monsters</t>
        </is>
      </c>
      <c r="C2802" t="inlineStr">
        <is>
          <t>monsters, sci-fi</t>
        </is>
      </c>
      <c r="D2802"/>
      <c r="E2802"/>
      <c r="F2802"/>
      <c r="G2802"/>
      <c r="H2802"/>
    </row>
    <row r="2803" ht="25.5" customHeight="1">
      <c r="A2803" s="2" t="str">
        <f>=HYPERLINK("https://www.youtube.com/@classicmoviesCN/videos", "https://www.youtube.com/@classicmoviesCN/videos")</f>
        <v>https://www.youtube.com/@classicmoviesCN/videos</v>
      </c>
      <c r="B2803" t="inlineStr">
        <is>
          <t>5.6K videos - classic chinese movies, monster film clips</t>
        </is>
      </c>
      <c r="C2803" t="inlineStr">
        <is>
          <t>monsters, dragons, dinosaurs</t>
        </is>
      </c>
      <c r="D2803"/>
      <c r="E2803"/>
      <c r="F2803"/>
      <c r="G2803"/>
      <c r="H2803"/>
    </row>
    <row r="2804" ht="25.5" customHeight="1">
      <c r="A2804" s="2" t="str">
        <f>=HYPERLINK("https://www.youtube.com/@jacques_crafford/videos", "https://www.youtube.com/@jacques_crafford/videos")</f>
        <v>https://www.youtube.com/@jacques_crafford/videos</v>
      </c>
      <c r="B2804" t="inlineStr">
        <is>
          <t>74 videos of cinematic action</t>
        </is>
      </c>
      <c r="C2804" t="inlineStr">
        <is>
          <t>cinematography (various)</t>
        </is>
      </c>
      <c r="D2804"/>
      <c r="E2804"/>
      <c r="F2804"/>
      <c r="G2804"/>
      <c r="H2804"/>
    </row>
    <row r="2805" ht="25.5" customHeight="1">
      <c r="A2805" s="2" t="str">
        <f>=HYPERLINK("https://www.youtube.com/@nyangsoop/videos", "https://www.youtube.com/@nyangsoop/videos")</f>
        <v>https://www.youtube.com/@nyangsoop/videos</v>
      </c>
      <c r="B2805" t="inlineStr">
        <is>
          <t>104 videos, country living in korea, vlogs</t>
        </is>
      </c>
      <c r="C2805" t="inlineStr">
        <is>
          <t>시골</t>
        </is>
      </c>
      <c r="D2805" t="inlineStr">
        <is>
          <t>Korean</t>
        </is>
      </c>
      <c r="E2805"/>
      <c r="F2805"/>
      <c r="G2805"/>
      <c r="H2805"/>
    </row>
    <row r="2806" ht="25.5" customHeight="1">
      <c r="A2806" s="2" t="str">
        <f>=HYPERLINK("https://www.youtube.com/@sigolhalmae/videos", "https://www.youtube.com/@sigolhalmae/videos")</f>
        <v>https://www.youtube.com/@sigolhalmae/videos</v>
      </c>
      <c r="B2806" t="inlineStr">
        <is>
          <t>107 videos, country living in Korea, vlogs</t>
        </is>
      </c>
      <c r="C2806" t="inlineStr">
        <is>
          <t>시골</t>
        </is>
      </c>
      <c r="D2806" t="inlineStr">
        <is>
          <t>Korean</t>
        </is>
      </c>
      <c r="E2806"/>
      <c r="F2806"/>
      <c r="G2806"/>
      <c r="H2806"/>
    </row>
    <row r="2807" ht="25.5" customHeight="1">
      <c r="A2807" s="2" t="str">
        <f>=HYPERLINK("https://www.youtube.com/@mrs_macarons/videos", "https://www.youtube.com/@mrs_macarons/videos")</f>
        <v>https://www.youtube.com/@mrs_macarons/videos</v>
      </c>
      <c r="B2807" t="inlineStr">
        <is>
          <t>1K videos, cooking, recipes</t>
        </is>
      </c>
      <c r="C2807" t="inlineStr">
        <is>
          <t>레시피</t>
        </is>
      </c>
      <c r="D2807" t="inlineStr">
        <is>
          <t>Korean</t>
        </is>
      </c>
      <c r="E2807"/>
      <c r="F2807"/>
      <c r="G2807"/>
      <c r="H2807"/>
    </row>
    <row r="2808" ht="25.5" customHeight="1">
      <c r="A2808" s="2" t="str">
        <f>=HYPERLINK("https://www.youtube.com/@koreahansik/videos", "https://www.youtube.com/@koreahansik/videos")</f>
        <v>https://www.youtube.com/@koreahansik/videos</v>
      </c>
      <c r="B2808" t="inlineStr">
        <is>
          <t>887 videos, cooking, recipes</t>
        </is>
      </c>
      <c r="C2808" t="inlineStr">
        <is>
          <t>레시피</t>
        </is>
      </c>
      <c r="D2808" t="inlineStr">
        <is>
          <t>Korean</t>
        </is>
      </c>
      <c r="E2808"/>
      <c r="F2808"/>
      <c r="G2808"/>
      <c r="H2808"/>
    </row>
    <row r="2809" ht="25.5" customHeight="1">
      <c r="A2809" s="2" t="str">
        <f>=HYPERLINK("https://www.youtube.com/@Honeyjubu/videos", "https://www.youtube.com/@Honeyjubu/videos")</f>
        <v>https://www.youtube.com/@Honeyjubu/videos</v>
      </c>
      <c r="B2809" t="inlineStr">
        <is>
          <t>189 videos, cooking, recipes, vlogs</t>
        </is>
      </c>
      <c r="C2809" t="inlineStr">
        <is>
          <t>레시피</t>
        </is>
      </c>
      <c r="D2809" t="inlineStr">
        <is>
          <t>Korean</t>
        </is>
      </c>
      <c r="E2809"/>
      <c r="F2809"/>
      <c r="G2809"/>
      <c r="H2809"/>
    </row>
    <row r="2810" ht="25.5" customHeight="1">
      <c r="A2810" s="2" t="str">
        <f>=HYPERLINK("https://www.youtube.com/@sonmat", "https://www.youtube.com/@sonmat")</f>
        <v>https://www.youtube.com/@sonmat</v>
      </c>
      <c r="B2810" t="inlineStr">
        <is>
          <t>742 videos, cooking, recipes, mukbang</t>
        </is>
      </c>
      <c r="C2810" t="inlineStr">
        <is>
          <t>레시피</t>
        </is>
      </c>
      <c r="D2810" t="inlineStr">
        <is>
          <t>Korean</t>
        </is>
      </c>
      <c r="E2810"/>
      <c r="F2810"/>
      <c r="G2810"/>
      <c r="H2810"/>
    </row>
    <row r="2811" ht="25.5" customHeight="1">
      <c r="A2811" s="2" t="str">
        <f>=HYPERLINK("https://www.youtube.com/@tzuyang6145/videos", "https://www.youtube.com/@tzuyang6145/videos")</f>
        <v>https://www.youtube.com/@tzuyang6145/videos</v>
      </c>
      <c r="B2811" t="inlineStr">
        <is>
          <t>662 videos, food, mukbang</t>
        </is>
      </c>
      <c r="C2811" t="inlineStr">
        <is>
          <t>먹방</t>
        </is>
      </c>
      <c r="D2811" t="inlineStr">
        <is>
          <t>Korean</t>
        </is>
      </c>
      <c r="E2811"/>
      <c r="F2811"/>
      <c r="G2811"/>
      <c r="H2811"/>
    </row>
    <row r="2812" ht="25.5" customHeight="1">
      <c r="A2812" s="2" t="str">
        <f>=HYPERLINK("https://www.youtube.com/@EatwithBoki/videos", "https://www.youtube.com/@EatwithBoki/videos")</f>
        <v>https://www.youtube.com/@EatwithBoki/videos</v>
      </c>
      <c r="B2812" t="inlineStr">
        <is>
          <t>829 videos, food, mukbang</t>
        </is>
      </c>
      <c r="C2812" t="inlineStr">
        <is>
          <t>먹방</t>
        </is>
      </c>
      <c r="D2812" t="inlineStr">
        <is>
          <t>Korean</t>
        </is>
      </c>
      <c r="E2812"/>
      <c r="F2812"/>
      <c r="G2812"/>
      <c r="H2812"/>
    </row>
    <row r="2813" ht="25.5" customHeight="1">
      <c r="A2813" s="2" t="str">
        <f>=HYPERLINK("https://www.youtube.com/@-yuno/videos", "https://www.youtube.com/@-yuno/videos")</f>
        <v>https://www.youtube.com/@-yuno/videos</v>
      </c>
      <c r="B2813" t="inlineStr">
        <is>
          <t>445 videos, food, mukbang</t>
        </is>
      </c>
      <c r="C2813" t="inlineStr">
        <is>
          <t>먹방</t>
        </is>
      </c>
      <c r="D2813" t="inlineStr">
        <is>
          <t>Korean</t>
        </is>
      </c>
      <c r="E2813"/>
      <c r="F2813"/>
      <c r="G2813"/>
      <c r="H2813"/>
    </row>
    <row r="2814" ht="25.5" customHeight="1">
      <c r="A2814" s="2" t="str">
        <f>=HYPERLINK("https://www.youtube.com/@noodlefighter/videos", "https://www.youtube.com/@noodlefighter/videos")</f>
        <v>https://www.youtube.com/@noodlefighter/videos</v>
      </c>
      <c r="B2814" t="inlineStr">
        <is>
          <t>1.5K videos, food, mukbang</t>
        </is>
      </c>
      <c r="C2814" t="inlineStr">
        <is>
          <t>먹방</t>
        </is>
      </c>
      <c r="D2814" t="inlineStr">
        <is>
          <t>Korean</t>
        </is>
      </c>
      <c r="E2814"/>
      <c r="F2814"/>
      <c r="G2814"/>
      <c r="H2814"/>
    </row>
    <row r="2815" ht="25.5" customHeight="1">
      <c r="A2815" s="2" t="str">
        <f>=HYPERLINK("https://www.youtube.com/@kimsiseon/videos", "https://www.youtube.com/@kimsiseon/videos")</f>
        <v>https://www.youtube.com/@kimsiseon/videos</v>
      </c>
      <c r="B2815" t="inlineStr">
        <is>
          <t>561 videos, movies</t>
        </is>
      </c>
      <c r="C2815" t="inlineStr">
        <is>
          <t>영화</t>
        </is>
      </c>
      <c r="D2815" t="inlineStr">
        <is>
          <t>Korean</t>
        </is>
      </c>
      <c r="E2815"/>
      <c r="F2815"/>
      <c r="G2815"/>
      <c r="H2815"/>
    </row>
    <row r="2816" ht="25.5" customHeight="1">
      <c r="A2816" s="2" t="str">
        <f>=HYPERLINK("https://www.youtube.com/@G-movie", "https://www.youtube.com/@G-movie")</f>
        <v>https://www.youtube.com/@G-movie</v>
      </c>
      <c r="B2816" t="inlineStr">
        <is>
          <t>614 videos, movies</t>
        </is>
      </c>
      <c r="C2816" t="inlineStr">
        <is>
          <t>영화</t>
        </is>
      </c>
      <c r="D2816" t="inlineStr">
        <is>
          <t>Korean</t>
        </is>
      </c>
      <c r="E2816"/>
      <c r="F2816"/>
      <c r="G2816"/>
      <c r="H2816"/>
    </row>
    <row r="2817" ht="25.5" customHeight="1">
      <c r="A2817" s="2" t="str">
        <f>=HYPERLINK("https://www.youtube.com/@Mac84/videos", "https://www.youtube.com/@Mac84/videos")</f>
        <v>https://www.youtube.com/@Mac84/videos</v>
      </c>
      <c r="B2817" t="inlineStr">
        <is>
          <t>426 videos</t>
        </is>
      </c>
      <c r="C2817" t="inlineStr">
        <is>
          <t>computers and electronics</t>
        </is>
      </c>
      <c r="D2817" t="inlineStr">
        <is>
          <t>English</t>
        </is>
      </c>
      <c r="E2817"/>
      <c r="F2817"/>
      <c r="G2817"/>
      <c r="H2817"/>
    </row>
    <row r="2818" ht="25.5" customHeight="1">
      <c r="A2818" s="2" t="str">
        <f>=HYPERLINK("https://www.youtube.com/@printerinsider/videos", "https://www.youtube.com/@printerinsider/videos")</f>
        <v>https://www.youtube.com/@printerinsider/videos</v>
      </c>
      <c r="B2818" t="inlineStr">
        <is>
          <t>225 videos</t>
        </is>
      </c>
      <c r="C2818" t="inlineStr">
        <is>
          <t>computers and electronics</t>
        </is>
      </c>
      <c r="D2818" t="inlineStr">
        <is>
          <t>English</t>
        </is>
      </c>
      <c r="E2818"/>
      <c r="F2818"/>
      <c r="G2818"/>
      <c r="H2818"/>
    </row>
    <row r="2819" ht="25.5" customHeight="1">
      <c r="A2819" s="2" t="str">
        <f>=HYPERLINK("https://www.youtube.com/@ThisDoesNotCompute/videos", "https://www.youtube.com/@ThisDoesNotCompute/videos")</f>
        <v>https://www.youtube.com/@ThisDoesNotCompute/videos</v>
      </c>
      <c r="B2819" t="inlineStr">
        <is>
          <t>524 videos</t>
        </is>
      </c>
      <c r="C2819" t="inlineStr">
        <is>
          <t>computers and electronics</t>
        </is>
      </c>
      <c r="D2819" t="inlineStr">
        <is>
          <t>English</t>
        </is>
      </c>
      <c r="E2819"/>
      <c r="F2819"/>
      <c r="G2819"/>
      <c r="H2819"/>
    </row>
    <row r="2820" ht="25.5" customHeight="1">
      <c r="A2820" s="2" t="str">
        <f>=HYPERLINK("https://www.youtube.com/@OfficialFlagrant/videos", "https://www.youtube.com/@OfficialFlagrant/videos")</f>
        <v>https://www.youtube.com/@OfficialFlagrant/videos</v>
      </c>
      <c r="B2820" t="inlineStr">
        <is>
          <t>464 videos</t>
        </is>
      </c>
      <c r="C2820" t="inlineStr">
        <is>
          <t>conversation, talking</t>
        </is>
      </c>
      <c r="D2820" t="inlineStr">
        <is>
          <t>English</t>
        </is>
      </c>
      <c r="E2820"/>
      <c r="F2820"/>
      <c r="G2820"/>
      <c r="H2820"/>
    </row>
    <row r="2821" ht="25.5" customHeight="1">
      <c r="A2821" s="2" t="str">
        <f>=HYPERLINK("https://www.youtube.com/@variety/videos", "https://www.youtube.com/@variety/videos")</f>
        <v>https://www.youtube.com/@variety/videos</v>
      </c>
      <c r="B2821" t="inlineStr">
        <is>
          <t>5.3k videos</t>
        </is>
      </c>
      <c r="C2821" t="inlineStr">
        <is>
          <t>conversation, talking</t>
        </is>
      </c>
      <c r="D2821" t="inlineStr">
        <is>
          <t>English</t>
        </is>
      </c>
      <c r="E2821"/>
      <c r="F2821"/>
      <c r="G2821"/>
      <c r="H2821"/>
    </row>
    <row r="2822" ht="25.5" customHeight="1">
      <c r="A2822" s="2" t="str">
        <f>=HYPERLINK("https://www.youtube.com/@TibettravelOrg", "https://www.youtube.com/@TibettravelOrg")</f>
        <v>https://www.youtube.com/@TibettravelOrg</v>
      </c>
      <c r="B2822" t="inlineStr">
        <is>
          <t>150 videos</t>
        </is>
      </c>
      <c r="C2822" t="inlineStr">
        <is>
          <t>travel, tibet</t>
        </is>
      </c>
      <c r="D2822"/>
      <c r="E2822"/>
      <c r="F2822"/>
      <c r="G2822"/>
      <c r="H2822"/>
    </row>
    <row r="2823" ht="25.5" customHeight="1">
      <c r="A2823" s="2" t="str">
        <f>=HYPERLINK("https://www.youtube.com/@cattrumpet", "https://www.youtube.com/@cattrumpet")</f>
        <v>https://www.youtube.com/@cattrumpet</v>
      </c>
      <c r="B2823" t="inlineStr">
        <is>
          <t>371 videos</t>
        </is>
      </c>
      <c r="C2823"/>
      <c r="D2823"/>
      <c r="E2823"/>
      <c r="F2823"/>
      <c r="G2823"/>
      <c r="H2823"/>
    </row>
    <row r="2824" ht="25.5" customHeight="1">
      <c r="A2824" s="2" t="str">
        <f>=HYPERLINK("https://www.youtube.com/@InsecthausTV", "https://www.youtube.com/@InsecthausTV")</f>
        <v>https://www.youtube.com/@InsecthausTV</v>
      </c>
      <c r="B2824" t="inlineStr">
        <is>
          <t>566 videos</t>
        </is>
      </c>
      <c r="C2824" t="inlineStr">
        <is>
          <t>Insects</t>
        </is>
      </c>
      <c r="D2824"/>
      <c r="E2824"/>
      <c r="F2824"/>
      <c r="G2824"/>
      <c r="H2824"/>
    </row>
    <row r="2825" ht="25.5" customHeight="1">
      <c r="A2825" s="2" t="str">
        <f>=HYPERLINK("https://www.youtube.com/@othervrbarry", "https://www.youtube.com/@othervrbarry")</f>
        <v>https://www.youtube.com/@othervrbarry</v>
      </c>
      <c r="B2825" t="inlineStr">
        <is>
          <t>137 videos</t>
        </is>
      </c>
      <c r="C2825" t="inlineStr">
        <is>
          <t>abstract / visual effects</t>
        </is>
      </c>
      <c r="D2825"/>
      <c r="E2825"/>
      <c r="F2825"/>
      <c r="G2825"/>
      <c r="H2825"/>
    </row>
    <row r="2826" ht="25.5" customHeight="1">
      <c r="A2826" s="2" t="str">
        <f>=HYPERLINK("https://www.youtube.com/@ChillRelaxwithVisualEffects", "https://www.youtube.com/@ChillRelaxwithVisualEffects")</f>
        <v>https://www.youtube.com/@ChillRelaxwithVisualEffects</v>
      </c>
      <c r="B2826" t="inlineStr">
        <is>
          <t>1K videos</t>
        </is>
      </c>
      <c r="C2826" t="inlineStr">
        <is>
          <t>visual effects</t>
        </is>
      </c>
      <c r="D2826"/>
      <c r="E2826"/>
      <c r="F2826"/>
      <c r="G2826"/>
      <c r="H2826"/>
    </row>
    <row r="2827" ht="25.5" customHeight="1">
      <c r="A2827" s="2" t="str">
        <f>=HYPERLINK("https://www.youtube.com/@psychedeliczen", "https://www.youtube.com/@psychedeliczen")</f>
        <v>https://www.youtube.com/@psychedeliczen</v>
      </c>
      <c r="B2827" t="inlineStr">
        <is>
          <t>319 videos</t>
        </is>
      </c>
      <c r="C2827" t="inlineStr">
        <is>
          <t>psychedelic effects</t>
        </is>
      </c>
      <c r="D2827"/>
      <c r="E2827"/>
      <c r="F2827"/>
      <c r="G2827"/>
      <c r="H2827"/>
    </row>
    <row r="2828" ht="25.5" customHeight="1">
      <c r="A2828" s="2" t="str">
        <f>=HYPERLINK("https://www.youtube.com/@MathsTown", "https://www.youtube.com/@MathsTown")</f>
        <v>https://www.youtube.com/@MathsTown</v>
      </c>
      <c r="B2828" t="inlineStr">
        <is>
          <t>327 videos</t>
        </is>
      </c>
      <c r="C2828" t="inlineStr">
        <is>
          <t>fractal visual effecs</t>
        </is>
      </c>
      <c r="D2828"/>
      <c r="E2828"/>
      <c r="F2828"/>
      <c r="G2828"/>
      <c r="H2828"/>
    </row>
    <row r="2829" ht="25.5" customHeight="1">
      <c r="A2829" s="2" t="str">
        <f>=HYPERLINK("https://www.youtube.com/@FilmRiseMovies/videos", "https://www.youtube.com/@FilmRiseMovies/videos")</f>
        <v>https://www.youtube.com/@FilmRiseMovies/videos</v>
      </c>
      <c r="B2829" t="inlineStr">
        <is>
          <t>372 full length movies / docs about aliens / zombies / sci-fi</t>
        </is>
      </c>
      <c r="C2829" t="inlineStr">
        <is>
          <t>aliens, ufo, zombie, sci-fi</t>
        </is>
      </c>
      <c r="D2829"/>
      <c r="E2829"/>
      <c r="F2829"/>
      <c r="G2829"/>
      <c r="H2829"/>
    </row>
    <row r="2830" ht="25.5" customHeight="1">
      <c r="A2830" s="2" t="str">
        <f>=HYPERLINK("https://www.youtube.com/@flixforfree/videos", "https://www.youtube.com/@flixforfree/videos")</f>
        <v>https://www.youtube.com/@flixforfree/videos</v>
      </c>
      <c r="B2830" t="inlineStr">
        <is>
          <t>282 videos of full length (low-ish budget) movies of various types</t>
        </is>
      </c>
      <c r="C2830" t="inlineStr">
        <is>
          <t>various</t>
        </is>
      </c>
      <c r="D2830"/>
      <c r="E2830"/>
      <c r="F2830"/>
      <c r="G2830"/>
      <c r="H2830"/>
    </row>
    <row r="2831" ht="25.5" customHeight="1">
      <c r="A2831" s="2" t="str">
        <f>=HYPERLINK("https://www.youtube.com/@Movie___Man/videos", "https://www.youtube.com/@Movie___Man/videos")</f>
        <v>https://www.youtube.com/@Movie___Man/videos</v>
      </c>
      <c r="B2831" t="inlineStr">
        <is>
          <t>27 video compilations of scenes from movies and TV (various)</t>
        </is>
      </c>
      <c r="C2831" t="inlineStr">
        <is>
          <t>various</t>
        </is>
      </c>
      <c r="D2831"/>
      <c r="E2831"/>
      <c r="F2831"/>
      <c r="G2831"/>
      <c r="H2831"/>
    </row>
    <row r="2832" ht="25.5" customHeight="1">
      <c r="A2832" s="2" t="str">
        <f>=HYPERLINK("https://www.youtube.com/@AmeliaDimoldenberg/videos", "https://www.youtube.com/@AmeliaDimoldenberg/videos")</f>
        <v>https://www.youtube.com/@AmeliaDimoldenberg/videos</v>
      </c>
      <c r="B2832" t="inlineStr">
        <is>
          <t>231 videos</t>
        </is>
      </c>
      <c r="C2832" t="inlineStr">
        <is>
          <t>conversation, talking</t>
        </is>
      </c>
      <c r="D2832" t="inlineStr">
        <is>
          <t>English</t>
        </is>
      </c>
      <c r="E2832"/>
      <c r="F2832"/>
      <c r="G2832"/>
      <c r="H2832"/>
    </row>
    <row r="2833" ht="25.5" customHeight="1">
      <c r="A2833" s="2" t="str">
        <f>=HYPERLINK("https://www.youtube.com/@BrianLagerstrom/videos", "https://www.youtube.com/@BrianLagerstrom/videos")</f>
        <v>https://www.youtube.com/@BrianLagerstrom/videos</v>
      </c>
      <c r="B2833" t="inlineStr">
        <is>
          <t>292 videos</t>
        </is>
      </c>
      <c r="C2833" t="inlineStr">
        <is>
          <t>cooking, cooking equipment</t>
        </is>
      </c>
      <c r="D2833"/>
      <c r="E2833"/>
      <c r="F2833"/>
      <c r="G2833"/>
      <c r="H2833"/>
    </row>
    <row r="2834" ht="25.5" customHeight="1">
      <c r="A2834" s="2" t="str">
        <f>=HYPERLINK("https://www.youtube.com/@AmericasTestKitchen/videos", "https://www.youtube.com/@AmericasTestKitchen/videos")</f>
        <v>https://www.youtube.com/@AmericasTestKitchen/videos</v>
      </c>
      <c r="B2834" t="inlineStr">
        <is>
          <t>2.6k videos</t>
        </is>
      </c>
      <c r="C2834" t="inlineStr">
        <is>
          <t>cooking, cooking equipment</t>
        </is>
      </c>
      <c r="D2834" t="inlineStr">
        <is>
          <t>English</t>
        </is>
      </c>
      <c r="E2834"/>
      <c r="F2834"/>
      <c r="G2834"/>
      <c r="H2834"/>
    </row>
    <row r="2835" ht="25.5" customHeight="1">
      <c r="A2835" s="2" t="str">
        <f>=HYPERLINK("https://www.youtube.com/@luge_channel/videos", "https://www.youtube.com/@luge_channel/videos")</f>
        <v>https://www.youtube.com/@luge_channel/videos</v>
      </c>
      <c r="B2835" t="inlineStr">
        <is>
          <t>291 videos</t>
        </is>
      </c>
      <c r="C2835" t="inlineStr">
        <is>
          <t>luge</t>
        </is>
      </c>
      <c r="D2835"/>
      <c r="E2835"/>
      <c r="F2835"/>
      <c r="G2835"/>
      <c r="H2835"/>
    </row>
    <row r="2836" ht="25.5" customHeight="1">
      <c r="A2836" s="2" t="str">
        <f>=HYPERLINK("https://www.youtube.com/@officialaqha", "https://www.youtube.com/@officialaqha")</f>
        <v>https://www.youtube.com/@officialaqha</v>
      </c>
      <c r="B2836" t="inlineStr">
        <is>
          <t>2.8k videos</t>
        </is>
      </c>
      <c r="C2836" t="inlineStr">
        <is>
          <t>hunt seat</t>
        </is>
      </c>
      <c r="D2836"/>
      <c r="E2836"/>
      <c r="F2836"/>
      <c r="G2836"/>
      <c r="H2836"/>
    </row>
    <row r="2837" ht="25.5" customHeight="1">
      <c r="A2837" s="2" t="str">
        <f>=HYPERLINK("https://www.youtube.com/@nishikawashigeki/", "https://www.youtube.com/@nishikawashigeki/")</f>
        <v>https://www.youtube.com/@nishikawashigeki/</v>
      </c>
      <c r="B2837" t="inlineStr">
        <is>
          <t>29 videos</t>
        </is>
      </c>
      <c r="C2837" t="inlineStr">
        <is>
          <t>Penguins</t>
        </is>
      </c>
      <c r="D2837"/>
      <c r="E2837"/>
      <c r="F2837"/>
      <c r="G2837"/>
      <c r="H2837"/>
    </row>
    <row r="2838" ht="25.5" customHeight="1">
      <c r="A2838" s="2" t="str">
        <f>=HYPERLINK("https://www.youtube.com/@lifewithmalamutes", "https://www.youtube.com/@lifewithmalamutes")</f>
        <v>https://www.youtube.com/@lifewithmalamutes</v>
      </c>
      <c r="B2838" t="inlineStr">
        <is>
          <t>1.6k videos, dogs and people</t>
        </is>
      </c>
      <c r="C2838"/>
      <c r="D2838"/>
      <c r="E2838"/>
      <c r="F2838"/>
      <c r="G2838"/>
      <c r="H2838"/>
    </row>
    <row r="2839" ht="25.5" customHeight="1">
      <c r="A2839" s="2" t="str">
        <f>=HYPERLINK("https://www.youtube.com/@EmmaEq", "https://www.youtube.com/@EmmaEq")</f>
        <v>https://www.youtube.com/@EmmaEq</v>
      </c>
      <c r="B2839" t="inlineStr">
        <is>
          <t>2.4k videos</t>
        </is>
      </c>
      <c r="C2839" t="inlineStr">
        <is>
          <t>hunt seat</t>
        </is>
      </c>
      <c r="D2839"/>
      <c r="E2839"/>
      <c r="F2839"/>
      <c r="G2839"/>
      <c r="H2839"/>
    </row>
    <row r="2840" ht="25.5" customHeight="1">
      <c r="A2840" s="2" t="str">
        <f>=HYPERLINK("https://www.youtube.com/@StreetlugePDX/videos", "https://www.youtube.com/@StreetlugePDX/videos")</f>
        <v>https://www.youtube.com/@StreetlugePDX/videos</v>
      </c>
      <c r="B2840" t="inlineStr">
        <is>
          <t>42 videos</t>
        </is>
      </c>
      <c r="C2840" t="inlineStr">
        <is>
          <t>streetluge</t>
        </is>
      </c>
      <c r="D2840"/>
      <c r="E2840"/>
      <c r="F2840"/>
      <c r="G2840"/>
      <c r="H2840"/>
    </row>
    <row r="2841" ht="25.5" customHeight="1">
      <c r="A2841" s="2" t="str">
        <f>=HYPERLINK("https://www.youtube.com/@CraftyConceptswithErin/videos", "https://www.youtube.com/@CraftyConceptswithErin/videos")</f>
        <v>https://www.youtube.com/@CraftyConceptswithErin/videos</v>
      </c>
      <c r="B2841" t="inlineStr">
        <is>
          <t>426 videos</t>
        </is>
      </c>
      <c r="C2841" t="inlineStr">
        <is>
          <t>scrapbooking, arts and crafts, crafts</t>
        </is>
      </c>
      <c r="D2841"/>
      <c r="E2841"/>
      <c r="F2841"/>
      <c r="G2841"/>
      <c r="H2841"/>
    </row>
    <row r="2842" ht="25.5" customHeight="1">
      <c r="A2842" s="2" t="str">
        <f>=HYPERLINK("https://www.youtube.com/@AutomateSystem2u", "https://www.youtube.com/@AutomateSystem2u")</f>
        <v>https://www.youtube.com/@AutomateSystem2u</v>
      </c>
      <c r="B2842" t="inlineStr">
        <is>
          <t>177 videos</t>
        </is>
      </c>
      <c r="C2842" t="inlineStr">
        <is>
          <t>photocopying</t>
        </is>
      </c>
      <c r="D2842"/>
      <c r="E2842"/>
      <c r="F2842"/>
      <c r="G2842"/>
      <c r="H2842"/>
    </row>
    <row r="2843" ht="25.5" customHeight="1">
      <c r="A2843" s="2" t="str">
        <f>=HYPERLINK("https://www.youtube.com/@CanonSolutionsAmerica", "https://www.youtube.com/@CanonSolutionsAmerica")</f>
        <v>https://www.youtube.com/@CanonSolutionsAmerica</v>
      </c>
      <c r="B2843" t="inlineStr">
        <is>
          <t>630 videos</t>
        </is>
      </c>
      <c r="C2843" t="inlineStr">
        <is>
          <t>photocopying</t>
        </is>
      </c>
      <c r="D2843"/>
      <c r="E2843"/>
      <c r="F2843"/>
      <c r="G2843"/>
      <c r="H2843"/>
    </row>
    <row r="2844" ht="25.5" customHeight="1">
      <c r="A2844" s="2" t="str">
        <f>=HYPERLINK("https://www.youtube.com/@the5rova/videos", "https://www.youtube.com/@the5rova/videos")</f>
        <v>https://www.youtube.com/@the5rova/videos</v>
      </c>
      <c r="B2844" t="inlineStr">
        <is>
          <t>111 videos coloring, color pencil</t>
        </is>
      </c>
      <c r="C2844" t="inlineStr">
        <is>
          <t>coloring in</t>
        </is>
      </c>
      <c r="D2844"/>
      <c r="E2844"/>
      <c r="F2844"/>
      <c r="G2844"/>
      <c r="H2844"/>
    </row>
    <row r="2845" ht="25.5" customHeight="1">
      <c r="A2845" s="2" t="str">
        <f>=HYPERLINK("https://www.youtube.com/@kbsdramaclassic", "https://www.youtube.com/@kbsdramaclassic")</f>
        <v>https://www.youtube.com/@kbsdramaclassic</v>
      </c>
      <c r="B2845" t="inlineStr">
        <is>
          <t>18K videos, k-drama</t>
        </is>
      </c>
      <c r="C2845" t="inlineStr">
        <is>
          <t>드라마</t>
        </is>
      </c>
      <c r="D2845" t="inlineStr">
        <is>
          <t>Korean</t>
        </is>
      </c>
      <c r="E2845"/>
      <c r="F2845"/>
      <c r="G2845"/>
      <c r="H2845"/>
    </row>
    <row r="2846" ht="25.5" customHeight="1">
      <c r="A2846" s="2" t="str">
        <f>=HYPERLINK("https://www.youtube.com/@BBACKDRA/videos", "https://www.youtube.com/@BBACKDRA/videos")</f>
        <v>https://www.youtube.com/@BBACKDRA/videos</v>
      </c>
      <c r="B2846" t="inlineStr">
        <is>
          <t>7.9K videos, k-drama, old, vintage</t>
        </is>
      </c>
      <c r="C2846" t="inlineStr">
        <is>
          <t>드라마</t>
        </is>
      </c>
      <c r="D2846" t="inlineStr">
        <is>
          <t>Korean</t>
        </is>
      </c>
      <c r="E2846"/>
      <c r="F2846"/>
      <c r="G2846"/>
      <c r="H2846"/>
    </row>
    <row r="2847" ht="25.5" customHeight="1">
      <c r="A2847" s="2" t="str">
        <f>=HYPERLINK("https://www.youtube.com/@tvNdrama/videos", "https://www.youtube.com/@tvNdrama/videos")</f>
        <v>https://www.youtube.com/@tvNdrama/videos</v>
      </c>
      <c r="B2847" t="inlineStr">
        <is>
          <t>58K videos, k-drama</t>
        </is>
      </c>
      <c r="C2847" t="inlineStr">
        <is>
          <t>드라마</t>
        </is>
      </c>
      <c r="D2847" t="inlineStr">
        <is>
          <t>Korean</t>
        </is>
      </c>
      <c r="E2847"/>
      <c r="F2847"/>
      <c r="G2847"/>
      <c r="H2847"/>
    </row>
    <row r="2848" ht="25.5" customHeight="1">
      <c r="A2848" s="2" t="str">
        <f>=HYPERLINK("https://www.youtube.com/@DRAMAVoyage/videos", "https://www.youtube.com/@DRAMAVoyage/videos")</f>
        <v>https://www.youtube.com/@DRAMAVoyage/videos</v>
      </c>
      <c r="B2848" t="inlineStr">
        <is>
          <t>5.2K videos, k-drama</t>
        </is>
      </c>
      <c r="C2848" t="inlineStr">
        <is>
          <t>드라마</t>
        </is>
      </c>
      <c r="D2848" t="inlineStr">
        <is>
          <t>Korean</t>
        </is>
      </c>
      <c r="E2848"/>
      <c r="F2848"/>
      <c r="G2848"/>
      <c r="H2848"/>
    </row>
    <row r="2849" ht="25.5" customHeight="1">
      <c r="A2849" s="2" t="str">
        <f>=HYPERLINK("https://www.youtube.com/@NJPaperCrafts/videos", "https://www.youtube.com/@NJPaperCrafts/videos")</f>
        <v>https://www.youtube.com/@NJPaperCrafts/videos</v>
      </c>
      <c r="B2849" t="inlineStr">
        <is>
          <t>155 videos</t>
        </is>
      </c>
      <c r="C2849" t="inlineStr">
        <is>
          <t>scrapbooking, arts and crafts, crafts</t>
        </is>
      </c>
      <c r="D2849"/>
      <c r="E2849"/>
      <c r="F2849"/>
      <c r="G2849"/>
      <c r="H2849"/>
    </row>
    <row r="2850" ht="25.5" customHeight="1">
      <c r="A2850" s="2" t="str">
        <f>=HYPERLINK("https://www.youtube.com/@EarthUncutTV/videos", "https://www.youtube.com/@EarthUncutTV/videos")</f>
        <v>https://www.youtube.com/@EarthUncutTV/videos</v>
      </c>
      <c r="B2850" t="inlineStr">
        <is>
          <t>483 videos, wind, nature</t>
        </is>
      </c>
      <c r="C2850" t="inlineStr">
        <is>
          <t>wind</t>
        </is>
      </c>
      <c r="D2850"/>
      <c r="E2850"/>
      <c r="F2850"/>
      <c r="G2850"/>
      <c r="H2850"/>
    </row>
    <row r="2851" ht="25.5" customHeight="1">
      <c r="A2851" s="2" t="str">
        <f>=HYPERLINK("https://www.youtube.com/@OverOut", "https://www.youtube.com/@OverOut")</f>
        <v>https://www.youtube.com/@OverOut</v>
      </c>
      <c r="B2851" t="inlineStr">
        <is>
          <t>100 videos, asmr nature</t>
        </is>
      </c>
      <c r="C2851" t="inlineStr">
        <is>
          <t>wind</t>
        </is>
      </c>
      <c r="D2851"/>
      <c r="E2851"/>
      <c r="F2851"/>
      <c r="G2851"/>
      <c r="H2851"/>
    </row>
    <row r="2852" ht="25.5" customHeight="1">
      <c r="A2852" s="2" t="str">
        <f>=HYPERLINK("https://www.youtube.com/@MOMOXASMR/videos", "https://www.youtube.com/@MOMOXASMR/videos")</f>
        <v>https://www.youtube.com/@MOMOXASMR/videos</v>
      </c>
      <c r="B2852" t="inlineStr">
        <is>
          <t>58 videos</t>
        </is>
      </c>
      <c r="C2852" t="inlineStr">
        <is>
          <t>scrapbooking, arts and crafts, crafts</t>
        </is>
      </c>
      <c r="D2852"/>
      <c r="E2852"/>
      <c r="F2852"/>
      <c r="G2852"/>
      <c r="H2852"/>
    </row>
    <row r="2853" ht="25.5" customHeight="1">
      <c r="A2853" s="2" t="str">
        <f>=HYPERLINK("https://www.youtube.com/@SCRAPBOOKINGWITHME/videos", "https://www.youtube.com/@SCRAPBOOKINGWITHME/videos")</f>
        <v>https://www.youtube.com/@SCRAPBOOKINGWITHME/videos</v>
      </c>
      <c r="B2853" t="inlineStr">
        <is>
          <t>2.3k videos</t>
        </is>
      </c>
      <c r="C2853" t="inlineStr">
        <is>
          <t>scrapbooking, arts and crafts, crafts</t>
        </is>
      </c>
      <c r="D2853"/>
      <c r="E2853"/>
      <c r="F2853"/>
      <c r="G2853"/>
      <c r="H2853"/>
    </row>
    <row r="2854" ht="25.5" customHeight="1">
      <c r="A2854" s="2" t="str">
        <f>=HYPERLINK("https://www.youtube.com/@beenasivakumar", "https://www.youtube.com/@beenasivakumar")</f>
        <v>https://www.youtube.com/@beenasivakumar</v>
      </c>
      <c r="B2854" t="inlineStr">
        <is>
          <t>21 videos</t>
        </is>
      </c>
      <c r="C2854" t="inlineStr">
        <is>
          <t>indian traditional dance</t>
        </is>
      </c>
      <c r="D2854"/>
      <c r="E2854"/>
      <c r="F2854"/>
      <c r="G2854"/>
      <c r="H2854"/>
    </row>
    <row r="2855" ht="25.5" customHeight="1">
      <c r="A2855" s="2" t="str">
        <f>=HYPERLINK("https://www.youtube.com/@fuchsiadance", "https://www.youtube.com/@fuchsiadance")</f>
        <v>https://www.youtube.com/@fuchsiadance</v>
      </c>
      <c r="B2855" t="inlineStr">
        <is>
          <t>40 videos</t>
        </is>
      </c>
      <c r="C2855" t="inlineStr">
        <is>
          <t>indian traditional dance</t>
        </is>
      </c>
      <c r="D2855"/>
      <c r="E2855"/>
      <c r="F2855"/>
      <c r="G2855"/>
      <c r="H2855"/>
    </row>
    <row r="2856" ht="25.5" customHeight="1">
      <c r="A2856" s="2" t="str">
        <f>=HYPERLINK("https://www.youtube.com/@climatedisasterdocumentaries/videos", "https://www.youtube.com/@climatedisasterdocumentaries/videos")</f>
        <v>https://www.youtube.com/@climatedisasterdocumentaries/videos</v>
      </c>
      <c r="B2856" t="inlineStr">
        <is>
          <t>324 videos documenting earth, climate, weather</t>
        </is>
      </c>
      <c r="C2856" t="inlineStr">
        <is>
          <t>extreme weather</t>
        </is>
      </c>
      <c r="D2856"/>
      <c r="E2856"/>
      <c r="F2856"/>
      <c r="G2856"/>
      <c r="H2856"/>
    </row>
    <row r="2857" ht="25.5" customHeight="1">
      <c r="A2857" s="2" t="str">
        <f>=HYPERLINK("https://www.youtube.com/@SparkDocs/videos", "https://www.youtube.com/@SparkDocs/videos")</f>
        <v>https://www.youtube.com/@SparkDocs/videos</v>
      </c>
      <c r="B2857" t="inlineStr">
        <is>
          <t>875 videos documenting science, tech, engineering and more</t>
        </is>
      </c>
      <c r="C2857" t="inlineStr">
        <is>
          <t>extreme weather</t>
        </is>
      </c>
      <c r="D2857"/>
      <c r="E2857"/>
      <c r="F2857"/>
      <c r="G2857"/>
      <c r="H2857"/>
    </row>
    <row r="2858" ht="25.5" customHeight="1">
      <c r="A2858" s="2" t="str">
        <f>=HYPERLINK("https://www.youtube.com/@ENDEVRDocs/videos", "https://www.youtube.com/@ENDEVRDocs/videos")</f>
        <v>https://www.youtube.com/@ENDEVRDocs/videos</v>
      </c>
      <c r="B2858" t="inlineStr">
        <is>
          <t>360 documentaries documenting global events, activism, weather, etc</t>
        </is>
      </c>
      <c r="C2858" t="inlineStr">
        <is>
          <t>extreme weather, social justice, activism</t>
        </is>
      </c>
      <c r="D2858"/>
      <c r="E2858"/>
      <c r="F2858"/>
      <c r="G2858"/>
      <c r="H2858"/>
    </row>
    <row r="2859" ht="25.5" customHeight="1">
      <c r="A2859" s="2" t="str">
        <f>=HYPERLINK("https://www.youtube.com/@EugeneBelsky", "https://www.youtube.com/@EugeneBelsky")</f>
        <v>https://www.youtube.com/@EugeneBelsky</v>
      </c>
      <c r="B2859" t="inlineStr">
        <is>
          <t>93 videos, macro videography</t>
        </is>
      </c>
      <c r="C2859" t="inlineStr">
        <is>
          <t>macro lens</t>
        </is>
      </c>
      <c r="D2859"/>
      <c r="E2859"/>
      <c r="F2859"/>
      <c r="G2859"/>
      <c r="H2859"/>
    </row>
    <row r="2860" ht="25.5" customHeight="1">
      <c r="A2860" s="2" t="str">
        <f>=HYPERLINK("https://www.youtube.com/@The_Object", "https://www.youtube.com/@The_Object")</f>
        <v>https://www.youtube.com/@The_Object</v>
      </c>
      <c r="B2860" t="inlineStr">
        <is>
          <t>443 videos, macro videography</t>
        </is>
      </c>
      <c r="C2860" t="inlineStr">
        <is>
          <t>macro lens</t>
        </is>
      </c>
      <c r="D2860"/>
      <c r="E2860"/>
      <c r="F2860"/>
      <c r="G2860"/>
      <c r="H2860"/>
    </row>
    <row r="2861" ht="25.5" customHeight="1">
      <c r="A2861" s="2" t="str">
        <f>=HYPERLINK("https://www.youtube.com/@macrofying/videos", "https://www.youtube.com/@macrofying/videos")</f>
        <v>https://www.youtube.com/@macrofying/videos</v>
      </c>
      <c r="B2861" t="inlineStr">
        <is>
          <t>36 videos, macro videography</t>
        </is>
      </c>
      <c r="C2861" t="inlineStr">
        <is>
          <t>macro lens</t>
        </is>
      </c>
      <c r="D2861"/>
      <c r="E2861"/>
      <c r="F2861"/>
      <c r="G2861"/>
      <c r="H2861"/>
    </row>
    <row r="2862" ht="25.5" customHeight="1">
      <c r="A2862" s="2" t="str">
        <f>=HYPERLINK("https://www.youtube.com/@diginurture4076", "https://www.youtube.com/@diginurture4076")</f>
        <v>https://www.youtube.com/@diginurture4076</v>
      </c>
      <c r="B2862" t="inlineStr">
        <is>
          <t>3.5K videos</t>
        </is>
      </c>
      <c r="C2862" t="inlineStr">
        <is>
          <t>animated educational channel</t>
        </is>
      </c>
      <c r="D2862" t="inlineStr">
        <is>
          <t>Hindi</t>
        </is>
      </c>
      <c r="E2862"/>
      <c r="F2862"/>
      <c r="G2862"/>
      <c r="H2862"/>
    </row>
    <row r="2863" ht="25.5" customHeight="1">
      <c r="A2863" s="2" t="str">
        <f>=HYPERLINK("https://www.youtube.com/@NetflixIndiaOfficial", "https://www.youtube.com/@NetflixIndiaOfficial")</f>
        <v>https://www.youtube.com/@NetflixIndiaOfficial</v>
      </c>
      <c r="B2863"/>
      <c r="C2863" t="inlineStr">
        <is>
          <t>multi lingual indian channel for movies</t>
        </is>
      </c>
      <c r="D2863" t="inlineStr">
        <is>
          <t>Hindi</t>
        </is>
      </c>
      <c r="E2863"/>
      <c r="F2863"/>
      <c r="G2863"/>
      <c r="H2863"/>
    </row>
    <row r="2864" ht="25.5" customHeight="1">
      <c r="A2864" s="2" t="str">
        <f>=HYPERLINK("https://www.youtube.com/@SheelaUnniSrideviNrithyalaya", "https://www.youtube.com/@SheelaUnniSrideviNrithyalaya")</f>
        <v>https://www.youtube.com/@SheelaUnniSrideviNrithyalaya</v>
      </c>
      <c r="B2864" t="inlineStr">
        <is>
          <t>983 videos</t>
        </is>
      </c>
      <c r="C2864" t="inlineStr">
        <is>
          <t>Indian cultural dance videos</t>
        </is>
      </c>
      <c r="D2864" t="inlineStr">
        <is>
          <t>Telugu</t>
        </is>
      </c>
      <c r="E2864"/>
      <c r="F2864"/>
      <c r="G2864"/>
      <c r="H2864"/>
    </row>
    <row r="2865" ht="25.5" customHeight="1">
      <c r="A2865" s="2" t="str">
        <f>=HYPERLINK("https://www.youtube.com/@RedChilliesEntertainment", "https://www.youtube.com/@RedChilliesEntertainment")</f>
        <v>https://www.youtube.com/@RedChilliesEntertainment</v>
      </c>
      <c r="B2865" t="inlineStr">
        <is>
          <t>1.2K videos</t>
        </is>
      </c>
      <c r="C2865" t="inlineStr">
        <is>
          <t>Indian movie clips</t>
        </is>
      </c>
      <c r="D2865" t="inlineStr">
        <is>
          <t>Hindi</t>
        </is>
      </c>
      <c r="E2865"/>
      <c r="F2865"/>
      <c r="G2865"/>
      <c r="H2865"/>
    </row>
    <row r="2866" ht="25.5" customHeight="1">
      <c r="A2866" s="2" t="str">
        <f>=HYPERLINK("https://www.youtube.com/@darbarfestival", "https://www.youtube.com/@darbarfestival")</f>
        <v>https://www.youtube.com/@darbarfestival</v>
      </c>
      <c r="B2866" t="inlineStr">
        <is>
          <t>883 videos</t>
        </is>
      </c>
      <c r="C2866" t="inlineStr">
        <is>
          <t>indian classical music instruments</t>
        </is>
      </c>
      <c r="D2866" t="inlineStr">
        <is>
          <t>Hindi</t>
        </is>
      </c>
      <c r="E2866"/>
      <c r="F2866"/>
      <c r="G2866"/>
      <c r="H2866"/>
    </row>
    <row r="2867" ht="25.5" customHeight="1">
      <c r="A2867" s="2" t="str">
        <f>=HYPERLINK("https://www.youtube.com/@aroundtheworld4k", "https://www.youtube.com/@aroundtheworld4k")</f>
        <v>https://www.youtube.com/@aroundtheworld4k</v>
      </c>
      <c r="B2867" t="inlineStr">
        <is>
          <t>80 videos</t>
        </is>
      </c>
      <c r="C2867" t="inlineStr">
        <is>
          <t>travel content</t>
        </is>
      </c>
      <c r="D2867" t="inlineStr">
        <is>
          <t>English</t>
        </is>
      </c>
      <c r="E2867"/>
      <c r="F2867"/>
      <c r="G2867"/>
      <c r="H2867"/>
    </row>
    <row r="2868" ht="25.5" customHeight="1">
      <c r="A2868" s="2" t="str">
        <f>=HYPERLINK("https://www.youtube.com/@8knaturefilm1620", "https://www.youtube.com/@8knaturefilm1620")</f>
        <v>https://www.youtube.com/@8knaturefilm1620</v>
      </c>
      <c r="B2868" t="inlineStr">
        <is>
          <t>89 videos</t>
        </is>
      </c>
      <c r="C2868" t="inlineStr">
        <is>
          <t>travel content</t>
        </is>
      </c>
      <c r="D2868" t="inlineStr">
        <is>
          <t>English</t>
        </is>
      </c>
      <c r="E2868"/>
      <c r="F2868"/>
      <c r="G2868"/>
      <c r="H2868"/>
    </row>
    <row r="2869" ht="25.5" customHeight="1">
      <c r="A2869" s="2" t="str">
        <f>=HYPERLINK("https://www.youtube.com/@4KClipsAndTrailers", "https://www.youtube.com/@4KClipsAndTrailers")</f>
        <v>https://www.youtube.com/@4KClipsAndTrailers</v>
      </c>
      <c r="B2869" t="inlineStr">
        <is>
          <t>384 videos</t>
        </is>
      </c>
      <c r="C2869" t="inlineStr">
        <is>
          <t>movie scenes</t>
        </is>
      </c>
      <c r="D2869" t="inlineStr">
        <is>
          <t>English</t>
        </is>
      </c>
      <c r="E2869"/>
      <c r="F2869"/>
      <c r="G2869"/>
      <c r="H2869"/>
    </row>
    <row r="2870" ht="25.5" customHeight="1">
      <c r="A2870" s="2" t="str">
        <f>=HYPERLINK("https://www.youtube.com/@8ksongsofficial", "https://www.youtube.com/@8ksongsofficial")</f>
        <v>https://www.youtube.com/@8ksongsofficial</v>
      </c>
      <c r="B2870" t="inlineStr">
        <is>
          <t>62 videos</t>
        </is>
      </c>
      <c r="C2870" t="inlineStr">
        <is>
          <t>indian movie songs</t>
        </is>
      </c>
      <c r="D2870" t="inlineStr">
        <is>
          <t>Hindi</t>
        </is>
      </c>
      <c r="E2870"/>
      <c r="F2870"/>
      <c r="G2870"/>
      <c r="H2870"/>
    </row>
    <row r="2871" ht="25.5" customHeight="1">
      <c r="A2871" s="2" t="str">
        <f>=HYPERLINK("https://www.youtube.com/@YaduTv8k", "https://www.youtube.com/@YaduTv8k")</f>
        <v>https://www.youtube.com/@YaduTv8k</v>
      </c>
      <c r="B2871" t="inlineStr">
        <is>
          <t>9 videos</t>
        </is>
      </c>
      <c r="C2871" t="inlineStr">
        <is>
          <t>travel content</t>
        </is>
      </c>
      <c r="D2871" t="inlineStr">
        <is>
          <t>English</t>
        </is>
      </c>
      <c r="E2871"/>
      <c r="F2871"/>
      <c r="G2871"/>
      <c r="H2871"/>
    </row>
    <row r="2872" ht="25.5" customHeight="1">
      <c r="A2872" s="2" t="str">
        <f>=HYPERLINK("https://www.youtube.com/@Moszen", "https://www.youtube.com/@Moszen")</f>
        <v>https://www.youtube.com/@Moszen</v>
      </c>
      <c r="B2872" t="inlineStr">
        <is>
          <t>215 videos</t>
        </is>
      </c>
      <c r="C2872" t="inlineStr">
        <is>
          <t>cosmos</t>
        </is>
      </c>
      <c r="D2872"/>
      <c r="E2872"/>
      <c r="F2872"/>
      <c r="G2872"/>
      <c r="H2872"/>
    </row>
    <row r="2873" ht="25.5" customHeight="1">
      <c r="A2873" s="2" t="str">
        <f>=HYPERLINK("https://www.youtube.com/@TimestormFilms/videos", "https://www.youtube.com/@TimestormFilms/videos")</f>
        <v>https://www.youtube.com/@TimestormFilms/videos</v>
      </c>
      <c r="B2873" t="inlineStr">
        <is>
          <t>96 videos, starscapes</t>
        </is>
      </c>
      <c r="C2873" t="inlineStr">
        <is>
          <t>cosmos</t>
        </is>
      </c>
      <c r="D2873"/>
      <c r="E2873"/>
      <c r="F2873"/>
      <c r="G2873"/>
      <c r="H2873"/>
    </row>
    <row r="2874" ht="25.5" customHeight="1">
      <c r="A2874" s="2" t="str">
        <f>=HYPERLINK("https://www.youtube.com/@ambientstation/videos", "https://www.youtube.com/@ambientstation/videos")</f>
        <v>https://www.youtube.com/@ambientstation/videos</v>
      </c>
      <c r="B2874" t="inlineStr">
        <is>
          <t>15 videos, starscapes (long videos)</t>
        </is>
      </c>
      <c r="C2874" t="inlineStr">
        <is>
          <t>cosmos</t>
        </is>
      </c>
      <c r="D2874"/>
      <c r="E2874"/>
      <c r="F2874"/>
      <c r="G2874"/>
      <c r="H2874"/>
    </row>
    <row r="2875" ht="25.5" customHeight="1">
      <c r="A2875" s="2" t="str">
        <f>=HYPERLINK("https://www.youtube.com/@MagicalFireplaceFlames/videos", "https://www.youtube.com/@MagicalFireplaceFlames/videos")</f>
        <v>https://www.youtube.com/@MagicalFireplaceFlames/videos</v>
      </c>
      <c r="B2875" t="inlineStr">
        <is>
          <t>23 videos, colorful flames</t>
        </is>
      </c>
      <c r="C2875" t="inlineStr">
        <is>
          <t>fire</t>
        </is>
      </c>
      <c r="D2875"/>
      <c r="E2875"/>
      <c r="F2875"/>
      <c r="G2875"/>
      <c r="H2875"/>
    </row>
    <row r="2876" ht="25.5" customHeight="1">
      <c r="A2876" s="2" t="str">
        <f>=HYPERLINK("https://www.youtube.com/@RelaxingCampfires/videos", "https://www.youtube.com/@RelaxingCampfires/videos")</f>
        <v>https://www.youtube.com/@RelaxingCampfires/videos</v>
      </c>
      <c r="B2876" t="inlineStr">
        <is>
          <t>60 videos, campires</t>
        </is>
      </c>
      <c r="C2876" t="inlineStr">
        <is>
          <t>fire</t>
        </is>
      </c>
      <c r="D2876"/>
      <c r="E2876"/>
      <c r="F2876"/>
      <c r="G2876"/>
      <c r="H2876"/>
    </row>
    <row r="2877" ht="25.5" customHeight="1">
      <c r="A2877" s="2" t="str">
        <f>=HYPERLINK("https://www.youtube.com/@itshisturf23/videos", "https://www.youtube.com/@itshisturf23/videos")</f>
        <v>https://www.youtube.com/@itshisturf23/videos</v>
      </c>
      <c r="B2877" t="inlineStr">
        <is>
          <t xml:space="preserve">500 yardcare videos </t>
        </is>
      </c>
      <c r="C2877" t="inlineStr">
        <is>
          <t>blowing leaves</t>
        </is>
      </c>
      <c r="D2877"/>
      <c r="E2877"/>
      <c r="F2877"/>
      <c r="G2877"/>
      <c r="H2877"/>
    </row>
    <row r="2878" ht="25.5" customHeight="1">
      <c r="A2878" s="2" t="str">
        <f>=HYPERLINK("https://www.youtube.com/@SXSW/videos", "https://www.youtube.com/@SXSW/videos")</f>
        <v>https://www.youtube.com/@SXSW/videos</v>
      </c>
      <c r="B2878" t="inlineStr">
        <is>
          <t>2.9k videos</t>
        </is>
      </c>
      <c r="C2878" t="inlineStr">
        <is>
          <t>attending conference</t>
        </is>
      </c>
      <c r="D2878"/>
      <c r="E2878"/>
      <c r="F2878"/>
      <c r="G2878"/>
      <c r="H2878"/>
    </row>
    <row r="2879" ht="25.5" customHeight="1">
      <c r="A2879" s="2" t="str">
        <f>=HYPERLINK("https://www.youtube.com/@TheNABShow/videos", "https://www.youtube.com/@TheNABShow/videos")</f>
        <v>https://www.youtube.com/@TheNABShow/videos</v>
      </c>
      <c r="B2879" t="inlineStr">
        <is>
          <t>1k videos</t>
        </is>
      </c>
      <c r="C2879" t="inlineStr">
        <is>
          <t>attending conference</t>
        </is>
      </c>
      <c r="D2879"/>
      <c r="E2879"/>
      <c r="F2879"/>
      <c r="G2879"/>
      <c r="H2879"/>
    </row>
    <row r="2880" ht="25.5" customHeight="1">
      <c r="A2880" s="2" t="str">
        <f>=HYPERLINK("https://www.youtube.com/@CalvinHikes/videos", "https://www.youtube.com/@CalvinHikes/videos")</f>
        <v>https://www.youtube.com/@CalvinHikes/videos</v>
      </c>
      <c r="B2880" t="inlineStr">
        <is>
          <t>53 caving videos</t>
        </is>
      </c>
      <c r="C2880" t="inlineStr">
        <is>
          <t>caving</t>
        </is>
      </c>
      <c r="D2880"/>
      <c r="E2880"/>
      <c r="F2880"/>
      <c r="G2880"/>
      <c r="H2880"/>
    </row>
    <row r="2881" ht="25.5" customHeight="1">
      <c r="A2881" s="2" t="str">
        <f>=HYPERLINK("https://www.youtube.com/@ActionAdventureTwins/videos", "https://www.youtube.com/@ActionAdventureTwins/videos")</f>
        <v>https://www.youtube.com/@ActionAdventureTwins/videos</v>
      </c>
      <c r="B2881" t="inlineStr">
        <is>
          <t>247 caving videos</t>
        </is>
      </c>
      <c r="C2881" t="inlineStr">
        <is>
          <t>caving</t>
        </is>
      </c>
      <c r="D2881"/>
      <c r="E2881"/>
      <c r="F2881"/>
      <c r="G2881"/>
      <c r="H2881"/>
    </row>
    <row r="2882" ht="25.5" customHeight="1">
      <c r="A2882" s="2" t="str">
        <f>=HYPERLINK("https://www.youtube.com/@ecgworshipsongstribeofjuda4862/videos", "https://www.youtube.com/@ecgworshipsongstribeofjuda4862/videos")</f>
        <v>https://www.youtube.com/@ecgworshipsongstribeofjuda4862/videos</v>
      </c>
      <c r="B2882" t="inlineStr">
        <is>
          <t>343 Video gospel singing</t>
        </is>
      </c>
      <c r="C2882" t="inlineStr">
        <is>
          <t>gospel singing in church</t>
        </is>
      </c>
      <c r="D2882"/>
      <c r="E2882"/>
      <c r="F2882"/>
      <c r="G2882"/>
      <c r="H2882"/>
    </row>
    <row r="2883" ht="25.5" customHeight="1">
      <c r="A2883" s="2" t="str">
        <f>=HYPERLINK("https://www.youtube.com/@Underground_Explorers/videos", "https://www.youtube.com/@Underground_Explorers/videos")</f>
        <v>https://www.youtube.com/@Underground_Explorers/videos</v>
      </c>
      <c r="B2883" t="inlineStr">
        <is>
          <t>58 caving videos</t>
        </is>
      </c>
      <c r="C2883" t="inlineStr">
        <is>
          <t>caving</t>
        </is>
      </c>
      <c r="D2883"/>
      <c r="E2883"/>
      <c r="F2883"/>
      <c r="G2883"/>
      <c r="H2883"/>
    </row>
    <row r="2884" ht="25.5" customHeight="1">
      <c r="A2884" s="2" t="str">
        <f>=HYPERLINK("https://www.youtube.com/@RyanCookCarvin/videos", "https://www.youtube.com/@RyanCookCarvin/videos")</f>
        <v>https://www.youtube.com/@RyanCookCarvin/videos</v>
      </c>
      <c r="B2884" t="inlineStr">
        <is>
          <t>281 carving videos</t>
        </is>
      </c>
      <c r="C2884" t="inlineStr">
        <is>
          <t>carving ice</t>
        </is>
      </c>
      <c r="D2884"/>
      <c r="E2884"/>
      <c r="F2884"/>
      <c r="G2884"/>
      <c r="H2884"/>
    </row>
    <row r="2885" ht="25.5" customHeight="1">
      <c r="A2885" s="2" t="str">
        <f>=HYPERLINK("https://www.youtube.com/@PhillipsAuctioneers/videos", "https://www.youtube.com/@PhillipsAuctioneers/videos")</f>
        <v>https://www.youtube.com/@PhillipsAuctioneers/videos</v>
      </c>
      <c r="B2885" t="inlineStr">
        <is>
          <t>689 videos, exhibited art, gallery, auction</t>
        </is>
      </c>
      <c r="C2885" t="inlineStr">
        <is>
          <t>Exhibited art</t>
        </is>
      </c>
      <c r="D2885"/>
      <c r="E2885"/>
      <c r="F2885"/>
      <c r="G2885"/>
      <c r="H2885"/>
    </row>
    <row r="2886" ht="25.5" customHeight="1">
      <c r="A2886" s="2" t="str">
        <f>=HYPERLINK("https://www.youtube.com/@AgoraGalleryNYC/videos", "https://www.youtube.com/@AgoraGalleryNYC/videos")</f>
        <v>https://www.youtube.com/@AgoraGalleryNYC/videos</v>
      </c>
      <c r="B2886" t="inlineStr">
        <is>
          <t>403 videos, exhibited art, gallery</t>
        </is>
      </c>
      <c r="C2886" t="inlineStr">
        <is>
          <t>Exhibited art</t>
        </is>
      </c>
      <c r="D2886"/>
      <c r="E2886"/>
      <c r="F2886"/>
      <c r="G2886"/>
      <c r="H2886"/>
    </row>
    <row r="2887" ht="25.5" customHeight="1">
      <c r="A2887" s="2" t="str">
        <f>=HYPERLINK("https://www.youtube.com/@ARTNYC/videos", "https://www.youtube.com/@ARTNYC/videos")</f>
        <v>https://www.youtube.com/@ARTNYC/videos</v>
      </c>
      <c r="B2887" t="inlineStr">
        <is>
          <t>502 videos, exhibited art, gallery, museum</t>
        </is>
      </c>
      <c r="C2887" t="inlineStr">
        <is>
          <t>Exhibited art</t>
        </is>
      </c>
      <c r="D2887"/>
      <c r="E2887"/>
      <c r="F2887"/>
      <c r="G2887"/>
      <c r="H2887"/>
    </row>
    <row r="2888" ht="25.5" customHeight="1">
      <c r="A2888" s="2" t="str">
        <f>=HYPERLINK("https://www.youtube.com/@ArtTheory_/videos", "https://www.youtube.com/@ArtTheory_/videos")</f>
        <v>https://www.youtube.com/@ArtTheory_/videos</v>
      </c>
      <c r="B2888" t="inlineStr">
        <is>
          <t xml:space="preserve">115 videos, exhibited art, gallery, modern art </t>
        </is>
      </c>
      <c r="C2888" t="inlineStr">
        <is>
          <t>Exhibited art</t>
        </is>
      </c>
      <c r="D2888"/>
      <c r="E2888"/>
      <c r="F2888"/>
      <c r="G2888"/>
      <c r="H2888"/>
    </row>
    <row r="2889" ht="25.5" customHeight="1">
      <c r="A2889" s="2" t="str">
        <f>=HYPERLINK("https://www.youtube.com/@TheSilentWatcher", "https://www.youtube.com/@TheSilentWatcher")</f>
        <v>https://www.youtube.com/@TheSilentWatcher</v>
      </c>
      <c r="B2889" t="inlineStr">
        <is>
          <t>98 videos, rain ambience footage</t>
        </is>
      </c>
      <c r="C2889" t="inlineStr">
        <is>
          <t>rain, autumn, deer</t>
        </is>
      </c>
      <c r="D2889"/>
      <c r="E2889"/>
      <c r="F2889"/>
      <c r="G2889"/>
      <c r="H2889"/>
    </row>
    <row r="2890" ht="25.5" customHeight="1">
      <c r="A2890" s="2" t="str">
        <f>=HYPERLINK("https://www.youtube.com/@TheRainDriver", "https://www.youtube.com/@TheRainDriver")</f>
        <v>https://www.youtube.com/@TheRainDriver</v>
      </c>
      <c r="B2890" t="inlineStr">
        <is>
          <t>175 videos</t>
        </is>
      </c>
      <c r="C2890" t="inlineStr">
        <is>
          <t>rain, driving</t>
        </is>
      </c>
      <c r="D2890"/>
      <c r="E2890"/>
      <c r="F2890"/>
      <c r="G2890"/>
      <c r="H2890"/>
    </row>
    <row r="2891" ht="25.5" customHeight="1">
      <c r="A2891" s="2" t="str">
        <f>=HYPERLINK("https://www.youtube.com/@iwannaflytothesky", "https://www.youtube.com/@iwannaflytothesky")</f>
        <v>https://www.youtube.com/@iwannaflytothesky</v>
      </c>
      <c r="B2891" t="inlineStr">
        <is>
          <t>20 videos</t>
        </is>
      </c>
      <c r="C2891" t="inlineStr">
        <is>
          <t>rain, walking</t>
        </is>
      </c>
      <c r="D2891"/>
      <c r="E2891"/>
      <c r="F2891"/>
      <c r="G2891"/>
      <c r="H2891"/>
    </row>
    <row r="2892" ht="25.5" customHeight="1">
      <c r="A2892" s="2" t="str">
        <f>=HYPERLINK("https://www.youtube.com/@TheIndianAmbience", "https://www.youtube.com/@TheIndianAmbience")</f>
        <v>https://www.youtube.com/@TheIndianAmbience</v>
      </c>
      <c r="B2892" t="inlineStr">
        <is>
          <t>98 videos, rain ambience footage</t>
        </is>
      </c>
      <c r="C2892" t="inlineStr">
        <is>
          <t>rain</t>
        </is>
      </c>
      <c r="D2892"/>
      <c r="E2892"/>
      <c r="F2892"/>
      <c r="G2892"/>
      <c r="H2892"/>
    </row>
    <row r="2893" ht="25.5" customHeight="1">
      <c r="A2893" s="2" t="str">
        <f>=HYPERLINK("https://www.youtube.com/@TheRelaxingTown", "https://www.youtube.com/@TheRelaxingTown")</f>
        <v>https://www.youtube.com/@TheRelaxingTown</v>
      </c>
      <c r="B2893" t="inlineStr">
        <is>
          <t>98 videos, rain ambience, UE5</t>
        </is>
      </c>
      <c r="C2893" t="inlineStr">
        <is>
          <t>rain</t>
        </is>
      </c>
      <c r="D2893"/>
      <c r="E2893"/>
      <c r="F2893"/>
      <c r="G2893"/>
      <c r="H2893"/>
    </row>
    <row r="2894" ht="25.5" customHeight="1">
      <c r="A2894" s="2" t="str">
        <f>=HYPERLINK("https://www.youtube.com/@HertzbergerTV/videos", "https://www.youtube.com/@HertzbergerTV/videos")</f>
        <v>https://www.youtube.com/@HertzbergerTV/videos</v>
      </c>
      <c r="B2894" t="inlineStr">
        <is>
          <t>149 videos</t>
        </is>
      </c>
      <c r="C2894" t="inlineStr">
        <is>
          <t>field hockey, playing field hockey</t>
        </is>
      </c>
      <c r="D2894"/>
      <c r="E2894"/>
      <c r="F2894"/>
      <c r="G2894"/>
      <c r="H2894"/>
    </row>
    <row r="2895" ht="25.5" customHeight="1">
      <c r="A2895" s="2" t="str">
        <f>=HYPERLINK("https://www.youtube.com/@wienssauce8903", "https://www.youtube.com/@wienssauce8903")</f>
        <v>https://www.youtube.com/@wienssauce8903</v>
      </c>
      <c r="B2895" t="inlineStr">
        <is>
          <t>528 videos</t>
        </is>
      </c>
      <c r="C2895" t="inlineStr">
        <is>
          <t>ink</t>
        </is>
      </c>
      <c r="D2895"/>
      <c r="E2895"/>
      <c r="F2895"/>
      <c r="G2895"/>
      <c r="H2895"/>
    </row>
    <row r="2896" ht="25.5" customHeight="1">
      <c r="A2896" s="2" t="str">
        <f>=HYPERLINK("https://www.youtube.com/@inkpackedstockfootage3531", "https://www.youtube.com/@inkpackedstockfootage3531")</f>
        <v>https://www.youtube.com/@inkpackedstockfootage3531</v>
      </c>
      <c r="B2896" t="inlineStr">
        <is>
          <t>31 videos, ink mix</t>
        </is>
      </c>
      <c r="C2896" t="inlineStr">
        <is>
          <t>ink</t>
        </is>
      </c>
      <c r="D2896"/>
      <c r="E2896"/>
      <c r="F2896"/>
      <c r="G2896"/>
      <c r="H2896"/>
    </row>
    <row r="2897" ht="25.5" customHeight="1">
      <c r="A2897" s="2" t="str">
        <f>=HYPERLINK("https://www.youtube.com/@thecozyhospitalasmr", "https://www.youtube.com/@thecozyhospitalasmr")</f>
        <v>https://www.youtube.com/@thecozyhospitalasmr</v>
      </c>
      <c r="B2897" t="inlineStr">
        <is>
          <t>298 videos, POV looking up at dentist</t>
        </is>
      </c>
      <c r="C2897" t="inlineStr">
        <is>
          <t>dentist</t>
        </is>
      </c>
      <c r="D2897"/>
      <c r="E2897"/>
      <c r="F2897"/>
      <c r="G2897"/>
      <c r="H2897"/>
    </row>
    <row r="2898" ht="25.5" customHeight="1">
      <c r="A2898" s="2" t="str">
        <f>=HYPERLINK("https://www.youtube.com/@SmileDentalTurkey/videos", "https://www.youtube.com/@SmileDentalTurkey/videos")</f>
        <v>https://www.youtube.com/@SmileDentalTurkey/videos</v>
      </c>
      <c r="B2898" t="inlineStr">
        <is>
          <t>310 videos, dentristy</t>
        </is>
      </c>
      <c r="C2898" t="inlineStr">
        <is>
          <t>dentist</t>
        </is>
      </c>
      <c r="D2898"/>
      <c r="E2898"/>
      <c r="F2898"/>
      <c r="G2898"/>
      <c r="H2898"/>
    </row>
    <row r="2899" ht="25.5" customHeight="1">
      <c r="A2899" s="2" t="str">
        <f>=HYPERLINK("https://www.youtube.com/@drg.triputra/videos", "https://www.youtube.com/@drg.triputra/videos")</f>
        <v>https://www.youtube.com/@drg.triputra/videos</v>
      </c>
      <c r="B2899" t="inlineStr">
        <is>
          <t>1k videos, dentistry close-up mouth</t>
        </is>
      </c>
      <c r="C2899" t="inlineStr">
        <is>
          <t>teeth</t>
        </is>
      </c>
      <c r="D2899"/>
      <c r="E2899"/>
      <c r="F2899"/>
      <c r="G2899"/>
      <c r="H2899"/>
    </row>
    <row r="2900" ht="25.5" customHeight="1">
      <c r="A2900" s="2" t="str">
        <f>=HYPERLINK("https://www.youtube.com/@LoveHockey/videos", "https://www.youtube.com/@LoveHockey/videos")</f>
        <v>https://www.youtube.com/@LoveHockey/videos</v>
      </c>
      <c r="B2900" t="inlineStr">
        <is>
          <t>212 videos</t>
        </is>
      </c>
      <c r="C2900" t="inlineStr">
        <is>
          <t>playing field hockey, field hockey</t>
        </is>
      </c>
      <c r="D2900"/>
      <c r="E2900"/>
      <c r="F2900"/>
      <c r="G2900"/>
      <c r="H2900"/>
    </row>
    <row r="2901" ht="25.5" customHeight="1">
      <c r="A2901" s="2" t="str">
        <f>=HYPERLINK("https://www.youtube.com/@8KVIDEOS_HDR", "https://www.youtube.com/@8KVIDEOS_HDR")</f>
        <v>https://www.youtube.com/@8KVIDEOS_HDR</v>
      </c>
      <c r="B2901" t="inlineStr">
        <is>
          <t>68 videos of nature, wildlife and city skylines</t>
        </is>
      </c>
      <c r="C2901" t="inlineStr">
        <is>
          <t>skyline</t>
        </is>
      </c>
      <c r="D2901"/>
      <c r="E2901"/>
      <c r="F2901"/>
      <c r="G2901"/>
      <c r="H2901"/>
    </row>
    <row r="2902" ht="25.5" customHeight="1">
      <c r="A2902" s="2" t="str">
        <f>=HYPERLINK("https://www.youtube.com/@GizmoDrones/videos", "https://www.youtube.com/@GizmoDrones/videos")</f>
        <v>https://www.youtube.com/@GizmoDrones/videos</v>
      </c>
      <c r="B2902" t="inlineStr">
        <is>
          <t>321 videos of major city skylines shot with drone</t>
        </is>
      </c>
      <c r="C2902" t="inlineStr">
        <is>
          <t>skyline</t>
        </is>
      </c>
      <c r="D2902"/>
      <c r="E2902"/>
      <c r="F2902"/>
      <c r="G2902"/>
      <c r="H2902"/>
    </row>
    <row r="2903" ht="25.5" customHeight="1">
      <c r="A2903" s="2" t="str">
        <f>=HYPERLINK("https://www.youtube.com/@TimelabPro/videos", "https://www.youtube.com/@TimelabPro/videos")</f>
        <v>https://www.youtube.com/@TimelabPro/videos</v>
      </c>
      <c r="B2903" t="inlineStr">
        <is>
          <t>86 videos of travel / cinematic / drone</t>
        </is>
      </c>
      <c r="C2903" t="inlineStr">
        <is>
          <t>skyline</t>
        </is>
      </c>
      <c r="D2903"/>
      <c r="E2903"/>
      <c r="F2903"/>
      <c r="G2903"/>
      <c r="H2903"/>
    </row>
    <row r="2904" ht="25.5" customHeight="1">
      <c r="A2904" s="2" t="str">
        <f>=HYPERLINK("https://www.youtube.com/@SkidKids/videos", "https://www.youtube.com/@SkidKids/videos")</f>
        <v>https://www.youtube.com/@SkidKids/videos</v>
      </c>
      <c r="B2904" t="inlineStr">
        <is>
          <t>1.1k videos</t>
        </is>
      </c>
      <c r="C2904" t="inlineStr">
        <is>
          <t>skimboarding</t>
        </is>
      </c>
      <c r="D2904"/>
      <c r="E2904"/>
      <c r="F2904"/>
      <c r="G2904"/>
      <c r="H2904"/>
    </row>
    <row r="2905" ht="25.5" customHeight="1">
      <c r="A2905" s="2" t="str">
        <f>=HYPERLINK("https://www.youtube.com/@DKAerial/videos", "https://www.youtube.com/@DKAerial/videos")</f>
        <v>https://www.youtube.com/@DKAerial/videos</v>
      </c>
      <c r="B2905" t="inlineStr">
        <is>
          <t>72 videos of drone shots from europe / china</t>
        </is>
      </c>
      <c r="C2905" t="inlineStr">
        <is>
          <t>skyline</t>
        </is>
      </c>
      <c r="D2905"/>
      <c r="E2905"/>
      <c r="F2905"/>
      <c r="G2905"/>
      <c r="H2905"/>
    </row>
    <row r="2906" ht="25.5" customHeight="1">
      <c r="A2906" s="2" t="str">
        <f>=HYPERLINK("https://www.youtube.com/@AdrienRaza/videos", "https://www.youtube.com/@AdrienRaza/videos")</f>
        <v>https://www.youtube.com/@AdrienRaza/videos</v>
      </c>
      <c r="B2906" t="inlineStr">
        <is>
          <t>314 videos</t>
        </is>
      </c>
      <c r="C2906" t="inlineStr">
        <is>
          <t>skimboarding</t>
        </is>
      </c>
      <c r="D2906"/>
      <c r="E2906"/>
      <c r="F2906"/>
      <c r="G2906"/>
      <c r="H2906"/>
    </row>
    <row r="2907" ht="25.5" customHeight="1">
      <c r="A2907" s="2" t="str">
        <f>=HYPERLINK("https://www.youtube.com/@Exploropia/videos", "https://www.youtube.com/@Exploropia/videos")</f>
        <v>https://www.youtube.com/@Exploropia/videos</v>
      </c>
      <c r="B2907" t="inlineStr">
        <is>
          <t>263 videos of travel / cinematic / drone</t>
        </is>
      </c>
      <c r="C2907" t="inlineStr">
        <is>
          <t>skyline</t>
        </is>
      </c>
      <c r="D2907"/>
      <c r="E2907"/>
      <c r="F2907"/>
      <c r="G2907"/>
      <c r="H2907"/>
    </row>
    <row r="2908" ht="25.5" customHeight="1">
      <c r="A2908" s="2" t="str">
        <f>=HYPERLINK("https://www.youtube.com/@dubaitravelguideonline/videos", "https://www.youtube.com/@dubaitravelguideonline/videos")</f>
        <v>https://www.youtube.com/@dubaitravelguideonline/videos</v>
      </c>
      <c r="B2908" t="inlineStr">
        <is>
          <t>88 videos of Dubai travel / attractions</t>
        </is>
      </c>
      <c r="C2908" t="inlineStr">
        <is>
          <t>skyline</t>
        </is>
      </c>
      <c r="D2908"/>
      <c r="E2908"/>
      <c r="F2908"/>
      <c r="G2908"/>
      <c r="H2908"/>
    </row>
    <row r="2909" ht="25.5" customHeight="1">
      <c r="A2909" s="2" t="str">
        <f>=HYPERLINK("https://www.youtube.com/@MotorPowerForce", "https://www.youtube.com/@MotorPowerForce")</f>
        <v>https://www.youtube.com/@MotorPowerForce</v>
      </c>
      <c r="B2909" t="inlineStr">
        <is>
          <t>583 Videos / Boats</t>
        </is>
      </c>
      <c r="C2909" t="inlineStr">
        <is>
          <t>Yachting</t>
        </is>
      </c>
      <c r="D2909"/>
      <c r="E2909"/>
      <c r="F2909"/>
      <c r="G2909"/>
      <c r="H2909"/>
    </row>
    <row r="2910" ht="25.5" customHeight="1">
      <c r="A2910" s="2" t="str">
        <f>=HYPERLINK("https://www.youtube.com/@RivayachtOfficial", "https://www.youtube.com/@RivayachtOfficial")</f>
        <v>https://www.youtube.com/@RivayachtOfficial</v>
      </c>
      <c r="B2910" t="inlineStr">
        <is>
          <t>394 Videos / Luxury Yachts</t>
        </is>
      </c>
      <c r="C2910" t="inlineStr">
        <is>
          <t>Yachting</t>
        </is>
      </c>
      <c r="D2910"/>
      <c r="E2910"/>
      <c r="F2910"/>
      <c r="G2910"/>
      <c r="H2910"/>
    </row>
    <row r="2911" ht="25.5" customHeight="1">
      <c r="A2911" s="2" t="str">
        <f>=HYPERLINK("https://www.youtube.com/@AQUAHOLIC", "https://www.youtube.com/@AQUAHOLIC")</f>
        <v>https://www.youtube.com/@AQUAHOLIC</v>
      </c>
      <c r="B2911" t="inlineStr">
        <is>
          <t>917 Videos / Yacht Touring</t>
        </is>
      </c>
      <c r="C2911" t="inlineStr">
        <is>
          <t>Yachting</t>
        </is>
      </c>
      <c r="D2911"/>
      <c r="E2911"/>
      <c r="F2911"/>
      <c r="G2911"/>
      <c r="H2911"/>
    </row>
    <row r="2912" ht="25.5" customHeight="1">
      <c r="A2912" s="2" t="str">
        <f>=HYPERLINK("https://www.youtube.com/@FraseryachtsSuperyachtSales", "https://www.youtube.com/@FraseryachtsSuperyachtSales")</f>
        <v>https://www.youtube.com/@FraseryachtsSuperyachtSales</v>
      </c>
      <c r="B2912" t="inlineStr">
        <is>
          <t>494 Videos / Luxury Yachts</t>
        </is>
      </c>
      <c r="C2912" t="inlineStr">
        <is>
          <t>Yachting</t>
        </is>
      </c>
      <c r="D2912"/>
      <c r="E2912"/>
      <c r="F2912"/>
      <c r="G2912"/>
      <c r="H2912"/>
    </row>
    <row r="2913" ht="25.5" customHeight="1">
      <c r="A2913" s="2" t="str">
        <f>=HYPERLINK("https://www.youtube.com/@YachtAddiction", "https://www.youtube.com/@YachtAddiction")</f>
        <v>https://www.youtube.com/@YachtAddiction</v>
      </c>
      <c r="B2913" t="inlineStr">
        <is>
          <t>151 Videos / Luxury Yachts</t>
        </is>
      </c>
      <c r="C2913" t="inlineStr">
        <is>
          <t>Yachting</t>
        </is>
      </c>
      <c r="D2913"/>
      <c r="E2913"/>
      <c r="F2913"/>
      <c r="G2913"/>
      <c r="H2913"/>
    </row>
    <row r="2914" ht="25.5" customHeight="1">
      <c r="A2914" s="2" t="str">
        <f>=HYPERLINK("https://www.youtube.com/@Yachtsforsaleblog", "https://www.youtube.com/@Yachtsforsaleblog")</f>
        <v>https://www.youtube.com/@Yachtsforsaleblog</v>
      </c>
      <c r="B2914" t="inlineStr">
        <is>
          <t>544 Videos / Yachts for Sale</t>
        </is>
      </c>
      <c r="C2914" t="inlineStr">
        <is>
          <t>Yachting</t>
        </is>
      </c>
      <c r="D2914"/>
      <c r="E2914"/>
      <c r="F2914"/>
      <c r="G2914"/>
      <c r="H2914"/>
    </row>
    <row r="2915" ht="25.5" customHeight="1">
      <c r="A2915" s="2" t="str">
        <f>=HYPERLINK("https://www.youtube.com/@WorldOfLuxuryOfficial", "https://www.youtube.com/@WorldOfLuxuryOfficial")</f>
        <v>https://www.youtube.com/@WorldOfLuxuryOfficial</v>
      </c>
      <c r="B2915" t="inlineStr">
        <is>
          <t>185 Videos / Private Jets</t>
        </is>
      </c>
      <c r="C2915" t="inlineStr">
        <is>
          <t>Private Jets</t>
        </is>
      </c>
      <c r="D2915"/>
      <c r="E2915"/>
      <c r="F2915"/>
      <c r="G2915"/>
      <c r="H2915"/>
    </row>
    <row r="2916" ht="25.5" customHeight="1">
      <c r="A2916" s="2" t="str">
        <f>=HYPERLINK("https://www.youtube.com/@PropClear", "https://www.youtube.com/@PropClear")</f>
        <v>https://www.youtube.com/@PropClear</v>
      </c>
      <c r="B2916" t="inlineStr">
        <is>
          <t>53 Videos / Private Jets</t>
        </is>
      </c>
      <c r="C2916" t="inlineStr">
        <is>
          <t>Private Jets</t>
        </is>
      </c>
      <c r="D2916"/>
      <c r="E2916"/>
      <c r="F2916"/>
      <c r="G2916"/>
      <c r="H2916"/>
    </row>
    <row r="2917" ht="25.5" customHeight="1">
      <c r="A2917" s="2" t="str">
        <f>=HYPERLINK("https://www.youtube.com/@AINvideo", "https://www.youtube.com/@AINvideo")</f>
        <v>https://www.youtube.com/@AINvideo</v>
      </c>
      <c r="B2917" t="inlineStr">
        <is>
          <t>1300 Videos / Aircrafts</t>
        </is>
      </c>
      <c r="C2917" t="inlineStr">
        <is>
          <t>Aircrafts</t>
        </is>
      </c>
      <c r="D2917"/>
      <c r="E2917"/>
      <c r="F2917"/>
      <c r="G2917"/>
      <c r="H2917"/>
    </row>
    <row r="2918" ht="25.5" customHeight="1">
      <c r="A2918" s="2" t="str">
        <f>=HYPERLINK("https://www.youtube.com/@gulfstreamaero", "https://www.youtube.com/@gulfstreamaero")</f>
        <v>https://www.youtube.com/@gulfstreamaero</v>
      </c>
      <c r="B2918" t="inlineStr">
        <is>
          <t>209 Videos / Private Jets</t>
        </is>
      </c>
      <c r="C2918" t="inlineStr">
        <is>
          <t>Private Jets</t>
        </is>
      </c>
      <c r="D2918"/>
      <c r="E2918"/>
      <c r="F2918"/>
      <c r="G2918"/>
      <c r="H2918"/>
    </row>
    <row r="2919" ht="25.5" customHeight="1">
      <c r="A2919" s="2" t="str">
        <f>=HYPERLINK("https://www.youtube.com/@AviationBase", "https://www.youtube.com/@AviationBase")</f>
        <v>https://www.youtube.com/@AviationBase</v>
      </c>
      <c r="B2919" t="inlineStr">
        <is>
          <t>225 Videos / Private Jets</t>
        </is>
      </c>
      <c r="C2919" t="inlineStr">
        <is>
          <t>Private Jets</t>
        </is>
      </c>
      <c r="D2919"/>
      <c r="E2919"/>
      <c r="F2919"/>
      <c r="G2919"/>
      <c r="H2919"/>
    </row>
    <row r="2920" ht="25.5" customHeight="1">
      <c r="A2920" s="2" t="str">
        <f>=HYPERLINK("https://www.youtube.com/@cincinnatizoo/videos", "https://www.youtube.com/@cincinnatizoo/videos")</f>
        <v>https://www.youtube.com/@cincinnatizoo/videos</v>
      </c>
      <c r="B2920" t="inlineStr">
        <is>
          <t>2.1k videos</t>
        </is>
      </c>
      <c r="C2920" t="inlineStr">
        <is>
          <t>zoo, pets and animals, visiting the zoo</t>
        </is>
      </c>
      <c r="D2920"/>
      <c r="E2920"/>
      <c r="F2920"/>
      <c r="G2920"/>
      <c r="H2920"/>
    </row>
    <row r="2921" ht="25.5" customHeight="1">
      <c r="A2921" s="2" t="str">
        <f>=HYPERLINK("https://www.youtube.com/@Anime_Recap_Time", "https://www.youtube.com/@Anime_Recap_Time")</f>
        <v>https://www.youtube.com/@Anime_Recap_Time</v>
      </c>
      <c r="B2921" t="inlineStr">
        <is>
          <t>59 videos, anime recaps</t>
        </is>
      </c>
      <c r="C2921" t="inlineStr">
        <is>
          <t>anime</t>
        </is>
      </c>
      <c r="D2921"/>
      <c r="E2921"/>
      <c r="F2921"/>
      <c r="G2921"/>
      <c r="H2921"/>
    </row>
    <row r="2922" ht="25.5" customHeight="1">
      <c r="A2922" s="2" t="str">
        <f>=HYPERLINK("https://www.youtube.com/@Recapkun/videos", "https://www.youtube.com/@Recapkun/videos")</f>
        <v>https://www.youtube.com/@Recapkun/videos</v>
      </c>
      <c r="B2922" t="inlineStr">
        <is>
          <t>272 videos, anime recaps</t>
        </is>
      </c>
      <c r="C2922" t="inlineStr">
        <is>
          <t>anime</t>
        </is>
      </c>
      <c r="D2922"/>
      <c r="E2922"/>
      <c r="F2922"/>
      <c r="G2922"/>
      <c r="H2922"/>
    </row>
    <row r="2923" ht="25.5" customHeight="1">
      <c r="A2923" s="2" t="str">
        <f>=HYPERLINK("https://www.youtube.com/@AniClimax/videos", "https://www.youtube.com/@AniClimax/videos")</f>
        <v>https://www.youtube.com/@AniClimax/videos</v>
      </c>
      <c r="B2923" t="inlineStr">
        <is>
          <t>50 videos, anime recaps</t>
        </is>
      </c>
      <c r="C2923" t="inlineStr">
        <is>
          <t>anime</t>
        </is>
      </c>
      <c r="D2923"/>
      <c r="E2923"/>
      <c r="F2923"/>
      <c r="G2923"/>
      <c r="H2923"/>
    </row>
    <row r="2924" ht="25.5" customHeight="1">
      <c r="A2924" s="2" t="str">
        <f>=HYPERLINK("https://www.youtube.com/@lilija-tsvit", "https://www.youtube.com/@lilija-tsvit")</f>
        <v>https://www.youtube.com/@lilija-tsvit</v>
      </c>
      <c r="B2924" t="inlineStr">
        <is>
          <t>627 Videos, baking</t>
        </is>
      </c>
      <c r="C2924" t="inlineStr">
        <is>
          <t>baking</t>
        </is>
      </c>
      <c r="D2924" t="inlineStr">
        <is>
          <t>Ukrainian</t>
        </is>
      </c>
      <c r="E2924"/>
      <c r="F2924"/>
      <c r="G2924"/>
      <c r="H2924"/>
    </row>
    <row r="2925" ht="25.5" customHeight="1">
      <c r="A2925" s="2" t="str">
        <f>=HYPERLINK("https://www.youtube.com/@ElinaFedorova", "https://www.youtube.com/@ElinaFedorova")</f>
        <v>https://www.youtube.com/@ElinaFedorova</v>
      </c>
      <c r="B2925" t="inlineStr">
        <is>
          <t>493 Videos, Sport Lifestyle</t>
        </is>
      </c>
      <c r="C2925" t="inlineStr">
        <is>
          <t>sport lifestyle</t>
        </is>
      </c>
      <c r="D2925" t="inlineStr">
        <is>
          <t>Ukrainian</t>
        </is>
      </c>
      <c r="E2925"/>
      <c r="F2925"/>
      <c r="G2925"/>
      <c r="H2925"/>
    </row>
    <row r="2926" ht="25.5" customHeight="1">
      <c r="A2926" s="2" t="str">
        <f>=HYPERLINK("https://www.youtube.com/@ChrisRogers/videos", "https://www.youtube.com/@ChrisRogers/videos")</f>
        <v>https://www.youtube.com/@ChrisRogers/videos</v>
      </c>
      <c r="B2926" t="inlineStr">
        <is>
          <t>109 videos of travel / tropical islands</t>
        </is>
      </c>
      <c r="C2926" t="inlineStr">
        <is>
          <t>tropical beach</t>
        </is>
      </c>
      <c r="D2926"/>
      <c r="E2926"/>
      <c r="F2926"/>
      <c r="G2926"/>
      <c r="H2926"/>
    </row>
    <row r="2927" ht="25.5" customHeight="1">
      <c r="A2927" s="2" t="str">
        <f>=HYPERLINK("https://www.youtube.com/@HanapGanap/videos", "https://www.youtube.com/@HanapGanap/videos")</f>
        <v>https://www.youtube.com/@HanapGanap/videos</v>
      </c>
      <c r="B2927" t="inlineStr">
        <is>
          <t>196 videos</t>
        </is>
      </c>
      <c r="C2927" t="inlineStr">
        <is>
          <t>walking</t>
        </is>
      </c>
      <c r="D2927"/>
      <c r="E2927"/>
      <c r="F2927"/>
      <c r="G2927"/>
      <c r="H2927"/>
    </row>
    <row r="2928" ht="25.5" customHeight="1">
      <c r="A2928" s="2" t="str">
        <f>=HYPERLINK("https://www.youtube.com/@LifestyleHal/videos", "https://www.youtube.com/@LifestyleHal/videos")</f>
        <v>https://www.youtube.com/@LifestyleHal/videos</v>
      </c>
      <c r="B2928" t="inlineStr">
        <is>
          <t>320 lifestyle and travel videos</t>
        </is>
      </c>
      <c r="C2928" t="inlineStr">
        <is>
          <t>tropical beach</t>
        </is>
      </c>
      <c r="D2928"/>
      <c r="E2928"/>
      <c r="F2928"/>
      <c r="G2928"/>
      <c r="H2928"/>
    </row>
    <row r="2929" ht="25.5" customHeight="1">
      <c r="A2929" s="2" t="str">
        <f>=HYPERLINK("https://www.youtube.com/@kittylyu7306", "https://www.youtube.com/@kittylyu7306")</f>
        <v>https://www.youtube.com/@kittylyu7306</v>
      </c>
      <c r="B2929" t="inlineStr">
        <is>
          <t>72 Videos / Stage Lasers</t>
        </is>
      </c>
      <c r="C2929" t="inlineStr">
        <is>
          <t>Lasers</t>
        </is>
      </c>
      <c r="D2929"/>
      <c r="E2929"/>
      <c r="F2929"/>
      <c r="G2929"/>
      <c r="H2929"/>
    </row>
    <row r="2930" ht="25.5" customHeight="1">
      <c r="A2930" s="2" t="str">
        <f>=HYPERLINK("https://www.youtube.com/@LaserPictures", "https://www.youtube.com/@LaserPictures")</f>
        <v>https://www.youtube.com/@LaserPictures</v>
      </c>
      <c r="B2930" t="inlineStr">
        <is>
          <t>30 Videos / Stage Lasers</t>
        </is>
      </c>
      <c r="C2930" t="inlineStr">
        <is>
          <t>Lasers</t>
        </is>
      </c>
      <c r="D2930"/>
      <c r="E2930"/>
      <c r="F2930"/>
      <c r="G2930"/>
      <c r="H2930"/>
    </row>
    <row r="2931" ht="25.5" customHeight="1">
      <c r="A2931" s="2" t="str">
        <f>=HYPERLINK("https://www.youtube.com/@jurassicworld/videos", "https://www.youtube.com/@jurassicworld/videos")</f>
        <v>https://www.youtube.com/@jurassicworld/videos</v>
      </c>
      <c r="B2931" t="inlineStr">
        <is>
          <t>381 video related to jurassic park / jurassic world</t>
        </is>
      </c>
      <c r="C2931" t="inlineStr">
        <is>
          <t>dinosaurs</t>
        </is>
      </c>
      <c r="D2931"/>
      <c r="E2931"/>
      <c r="F2931"/>
      <c r="G2931"/>
      <c r="H2931"/>
    </row>
    <row r="2932" ht="25.5" customHeight="1">
      <c r="A2932" s="2" t="str">
        <f>=HYPERLINK("https://www.youtube.com/@schneiderlighting2689", "https://www.youtube.com/@schneiderlighting2689")</f>
        <v>https://www.youtube.com/@schneiderlighting2689</v>
      </c>
      <c r="B2932" t="inlineStr">
        <is>
          <t>16 Videos / QUALITY Stage Lasers &amp; Lighting</t>
        </is>
      </c>
      <c r="C2932" t="inlineStr">
        <is>
          <t>Lasers</t>
        </is>
      </c>
      <c r="D2932"/>
      <c r="E2932"/>
      <c r="F2932"/>
      <c r="G2932"/>
      <c r="H2932"/>
    </row>
    <row r="2933" ht="25.5" customHeight="1">
      <c r="A2933" s="2" t="str">
        <f>=HYPERLINK("https://www.youtube.com/@citrus_ua", "https://www.youtube.com/@citrus_ua")</f>
        <v>https://www.youtube.com/@citrus_ua</v>
      </c>
      <c r="B2933" t="inlineStr">
        <is>
          <t>1723 Videos / Gadgets</t>
        </is>
      </c>
      <c r="C2933" t="inlineStr">
        <is>
          <t>gadgets</t>
        </is>
      </c>
      <c r="D2933" t="inlineStr">
        <is>
          <t>Ukrainian</t>
        </is>
      </c>
      <c r="E2933"/>
      <c r="F2933"/>
      <c r="G2933"/>
      <c r="H2933"/>
    </row>
    <row r="2934" ht="25.5" customHeight="1">
      <c r="A2934" s="2" t="str">
        <f>=HYPERLINK("https://www.youtube.com/@sciencechannel/videos", "https://www.youtube.com/@sciencechannel/videos")</f>
        <v>https://www.youtube.com/@sciencechannel/videos</v>
      </c>
      <c r="B2934" t="inlineStr">
        <is>
          <t>2.2K videos about science, history and technology</t>
        </is>
      </c>
      <c r="C2934" t="inlineStr">
        <is>
          <t>dinosaurs</t>
        </is>
      </c>
      <c r="D2934"/>
      <c r="E2934"/>
      <c r="F2934"/>
      <c r="G2934"/>
      <c r="H2934"/>
    </row>
    <row r="2935" ht="25.5" customHeight="1">
      <c r="A2935" s="2" t="str">
        <f>=HYPERLINK("https://www.youtube.com/@SVITNAVYVORIT/featured", "https://www.youtube.com/@SVITNAVYVORIT/featured")</f>
        <v>https://www.youtube.com/@SVITNAVYVORIT/featured</v>
      </c>
      <c r="B2935" t="inlineStr">
        <is>
          <t>465 videos / travel</t>
        </is>
      </c>
      <c r="C2935" t="inlineStr">
        <is>
          <t>local travel</t>
        </is>
      </c>
      <c r="D2935" t="inlineStr">
        <is>
          <t>Ukrainian</t>
        </is>
      </c>
      <c r="E2935"/>
      <c r="F2935"/>
      <c r="G2935"/>
      <c r="H2935"/>
    </row>
    <row r="2936" ht="25.5" customHeight="1">
      <c r="A2936" s="2" t="str">
        <f>=HYPERLINK("https://www.youtube.com/@shurap", "https://www.youtube.com/@shurap")</f>
        <v>https://www.youtube.com/@shurap</v>
      </c>
      <c r="B2936"/>
      <c r="C2936"/>
      <c r="D2936"/>
      <c r="E2936"/>
      <c r="F2936"/>
      <c r="G2936"/>
      <c r="H2936"/>
    </row>
    <row r="2937" ht="25.5" customHeight="1">
      <c r="A2937" s="2" t="str">
        <f>=HYPERLINK("https://www.youtube.com/@WhatIfScienceShow/videos", "https://www.youtube.com/@WhatIfScienceShow/videos")</f>
        <v>https://www.youtube.com/@WhatIfScienceShow/videos</v>
      </c>
      <c r="B2937" t="inlineStr">
        <is>
          <t>1.2K videos on pre-historic and futuristic scenarios</t>
        </is>
      </c>
      <c r="C2937" t="inlineStr">
        <is>
          <t>dinosaurs</t>
        </is>
      </c>
      <c r="D2937"/>
      <c r="E2937"/>
      <c r="F2937"/>
      <c r="G2937"/>
      <c r="H2937"/>
    </row>
    <row r="2938" ht="25.5" customHeight="1">
      <c r="A2938" s="2" t="str">
        <f>=HYPERLINK("https://www.youtube.com/@awawiffle/videos", "https://www.youtube.com/@awawiffle/videos")</f>
        <v>https://www.youtube.com/@awawiffle/videos</v>
      </c>
      <c r="B2938" t="inlineStr">
        <is>
          <t>870 videos</t>
        </is>
      </c>
      <c r="C2938" t="inlineStr">
        <is>
          <t>wiffle ball</t>
        </is>
      </c>
      <c r="D2938"/>
      <c r="E2938"/>
      <c r="F2938"/>
      <c r="G2938"/>
      <c r="H2938"/>
    </row>
    <row r="2939" ht="25.5" customHeight="1">
      <c r="A2939" s="2" t="str">
        <f>=HYPERLINK("https://www.youtube.com/@MLWWiffleBall/videos", "https://www.youtube.com/@MLWWiffleBall/videos")</f>
        <v>https://www.youtube.com/@MLWWiffleBall/videos</v>
      </c>
      <c r="B2939" t="inlineStr">
        <is>
          <t>533 videos</t>
        </is>
      </c>
      <c r="C2939" t="inlineStr">
        <is>
          <t>wiffle ball</t>
        </is>
      </c>
      <c r="D2939"/>
      <c r="E2939"/>
      <c r="F2939"/>
      <c r="G2939"/>
      <c r="H2939"/>
    </row>
    <row r="2940" ht="25.5" customHeight="1">
      <c r="A2940" s="2" t="str">
        <f>=HYPERLINK("https://www.youtube.com/@MegaProcess/videos", "https://www.youtube.com/@MegaProcess/videos")</f>
        <v>https://www.youtube.com/@MegaProcess/videos</v>
      </c>
      <c r="B2940" t="inlineStr">
        <is>
          <t>135 Videos / Steel Manufacturing</t>
        </is>
      </c>
      <c r="C2940" t="inlineStr">
        <is>
          <t>steel</t>
        </is>
      </c>
      <c r="D2940"/>
      <c r="E2940"/>
      <c r="F2940"/>
      <c r="G2940"/>
      <c r="H2940"/>
    </row>
    <row r="2941" ht="25.5" customHeight="1">
      <c r="A2941" s="2" t="str">
        <f>=HYPERLINK("https://www.youtube.com/@nickkeomahavong01/videos", "https://www.youtube.com/@nickkeomahavong01/videos")</f>
        <v>https://www.youtube.com/@nickkeomahavong01/videos</v>
      </c>
      <c r="B2941" t="inlineStr">
        <is>
          <t>375 videos</t>
        </is>
      </c>
      <c r="C2941" t="inlineStr">
        <is>
          <t>buddha, monks, monasteries</t>
        </is>
      </c>
      <c r="D2941"/>
      <c r="E2941"/>
      <c r="F2941"/>
      <c r="G2941"/>
      <c r="H2941"/>
    </row>
    <row r="2942" ht="25.5" customHeight="1">
      <c r="A2942" s="2" t="str">
        <f>=HYPERLINK("https://www.youtube.com/@BuddhismInEnglish/videos", "https://www.youtube.com/@BuddhismInEnglish/videos")</f>
        <v>https://www.youtube.com/@BuddhismInEnglish/videos</v>
      </c>
      <c r="B2942" t="inlineStr">
        <is>
          <t>375 videos</t>
        </is>
      </c>
      <c r="C2942" t="inlineStr">
        <is>
          <t>buddha, monks, talking</t>
        </is>
      </c>
      <c r="D2942"/>
      <c r="E2942"/>
      <c r="F2942"/>
      <c r="G2942"/>
      <c r="H2942"/>
    </row>
    <row r="2943" ht="25.5" customHeight="1">
      <c r="A2943" s="2" t="str">
        <f>=HYPERLINK("https://www.youtube.com/@DrDIYhax/videos", "https://www.youtube.com/@DrDIYhax/videos")</f>
        <v>https://www.youtube.com/@DrDIYhax/videos</v>
      </c>
      <c r="B2943" t="inlineStr">
        <is>
          <t>453 videos of psychedelic visuals and images</t>
        </is>
      </c>
      <c r="C2943" t="inlineStr">
        <is>
          <t>psychedelic</t>
        </is>
      </c>
      <c r="D2943"/>
      <c r="E2943"/>
      <c r="F2943"/>
      <c r="G2943"/>
      <c r="H2943"/>
    </row>
    <row r="2944" ht="25.5" customHeight="1">
      <c r="A2944" s="2" t="str">
        <f>=HYPERLINK("https://www.youtube.com/@Akoniworld/videos", "https://www.youtube.com/@Akoniworld/videos")</f>
        <v>https://www.youtube.com/@Akoniworld/videos</v>
      </c>
      <c r="B2944" t="inlineStr">
        <is>
          <t>102 videos of psychedelic visuals and images</t>
        </is>
      </c>
      <c r="C2944" t="inlineStr">
        <is>
          <t>psychedelic</t>
        </is>
      </c>
      <c r="D2944"/>
      <c r="E2944"/>
      <c r="F2944"/>
      <c r="G2944"/>
      <c r="H2944"/>
    </row>
    <row r="2945" ht="25.5" customHeight="1">
      <c r="A2945" s="2" t="str">
        <f>=HYPERLINK("https://www.youtube.com/@Nika_Ritshel/featured", "https://www.youtube.com/@Nika_Ritshel/featured")</f>
        <v>https://www.youtube.com/@Nika_Ritshel/featured</v>
      </c>
      <c r="B2945" t="inlineStr">
        <is>
          <t>2152 Videos / Ballet</t>
        </is>
      </c>
      <c r="C2945" t="inlineStr">
        <is>
          <t>ballet</t>
        </is>
      </c>
      <c r="D2945" t="inlineStr">
        <is>
          <t>Ukrainian</t>
        </is>
      </c>
      <c r="E2945"/>
      <c r="F2945"/>
      <c r="G2945"/>
      <c r="H2945"/>
    </row>
    <row r="2946" ht="25.5" customHeight="1">
      <c r="A2946" s="2" t="str">
        <f>=HYPERLINK("https://www.youtube.com/@VogueUAVideo", "https://www.youtube.com/@VogueUAVideo")</f>
        <v>https://www.youtube.com/@VogueUAVideo</v>
      </c>
      <c r="B2946" t="inlineStr">
        <is>
          <t>508 Videos / Fashion</t>
        </is>
      </c>
      <c r="C2946" t="inlineStr">
        <is>
          <t>fashion</t>
        </is>
      </c>
      <c r="D2946" t="inlineStr">
        <is>
          <t>Ukrainian</t>
        </is>
      </c>
      <c r="E2946"/>
      <c r="F2946"/>
      <c r="G2946"/>
      <c r="H2946"/>
    </row>
    <row r="2947" ht="25.5" customHeight="1">
      <c r="A2947" s="2" t="str">
        <f>=HYPERLINK("https://www.youtube.com/@GigaOvGod/videos", "https://www.youtube.com/@GigaOvGod/videos")</f>
        <v>https://www.youtube.com/@GigaOvGod/videos</v>
      </c>
      <c r="B2947" t="inlineStr">
        <is>
          <t>96 videos</t>
        </is>
      </c>
      <c r="C2947" t="inlineStr">
        <is>
          <t>working out outside</t>
        </is>
      </c>
      <c r="D2947"/>
      <c r="E2947"/>
      <c r="F2947"/>
      <c r="G2947"/>
      <c r="H2947"/>
    </row>
    <row r="2948" ht="25.5" customHeight="1">
      <c r="A2948" s="2" t="str">
        <f>=HYPERLINK("https://www.youtube.com/@boilerroom", "https://www.youtube.com/@boilerroom")</f>
        <v>https://www.youtube.com/@boilerroom</v>
      </c>
      <c r="B2948" t="inlineStr">
        <is>
          <t>9.4k videos, dj sets</t>
        </is>
      </c>
      <c r="C2948" t="inlineStr">
        <is>
          <t>djs</t>
        </is>
      </c>
      <c r="D2948"/>
      <c r="E2948"/>
      <c r="F2948"/>
      <c r="G2948"/>
      <c r="H2948"/>
    </row>
    <row r="2949" ht="25.5" customHeight="1">
      <c r="A2949" s="2" t="str">
        <f>=HYPERLINK("https://www.youtube.com/@djcarlo/videos", "https://www.youtube.com/@djcarlo/videos")</f>
        <v>https://www.youtube.com/@djcarlo/videos</v>
      </c>
      <c r="B2949" t="inlineStr">
        <is>
          <t>525 videos, POV dj</t>
        </is>
      </c>
      <c r="C2949" t="inlineStr">
        <is>
          <t>djs</t>
        </is>
      </c>
      <c r="D2949"/>
      <c r="E2949"/>
      <c r="F2949"/>
      <c r="G2949"/>
      <c r="H2949"/>
    </row>
    <row r="2950" ht="25.5" customHeight="1">
      <c r="A2950" s="2" t="str">
        <f>=HYPERLINK("https://www.youtube.com/@DJMag/videos", "https://www.youtube.com/@DJMag/videos")</f>
        <v>https://www.youtube.com/@DJMag/videos</v>
      </c>
      <c r="B2950" t="inlineStr">
        <is>
          <t>1.9k videos, dance, dj</t>
        </is>
      </c>
      <c r="C2950" t="inlineStr">
        <is>
          <t>djs</t>
        </is>
      </c>
      <c r="D2950"/>
      <c r="E2950"/>
      <c r="F2950"/>
      <c r="G2950"/>
      <c r="H2950"/>
    </row>
    <row r="2951" ht="25.5" customHeight="1">
      <c r="A2951" s="2" t="str">
        <f>=HYPERLINK("https://www.youtube.com/@MorMovement/videos", "https://www.youtube.com/@MorMovement/videos")</f>
        <v>https://www.youtube.com/@MorMovement/videos</v>
      </c>
      <c r="B2951" t="inlineStr">
        <is>
          <t>53 videos</t>
        </is>
      </c>
      <c r="C2951" t="inlineStr">
        <is>
          <t>working out outside</t>
        </is>
      </c>
      <c r="D2951"/>
      <c r="E2951"/>
      <c r="F2951"/>
      <c r="G2951"/>
      <c r="H2951"/>
    </row>
    <row r="2952" ht="25.5" customHeight="1">
      <c r="A2952" s="2" t="str">
        <f>=HYPERLINK("https://www.youtube.com/@StevenNdukwu/videos", "https://www.youtube.com/@StevenNdukwu/videos")</f>
        <v>https://www.youtube.com/@StevenNdukwu/videos</v>
      </c>
      <c r="B2952" t="inlineStr">
        <is>
          <t>186 videos, mansions, luxury homes, vlogs</t>
        </is>
      </c>
      <c r="C2952" t="inlineStr">
        <is>
          <t>mansions</t>
        </is>
      </c>
      <c r="D2952"/>
      <c r="E2952"/>
      <c r="F2952"/>
      <c r="G2952"/>
      <c r="H2952"/>
    </row>
    <row r="2953" ht="25.5" customHeight="1">
      <c r="A2953" s="2" t="str">
        <f>=HYPERLINK("https://www.youtube.com/@victoriawitthinrich/videos", "https://www.youtube.com/@victoriawitthinrich/videos")</f>
        <v>https://www.youtube.com/@victoriawitthinrich/videos</v>
      </c>
      <c r="B2953" t="inlineStr">
        <is>
          <t>134 videos, mansions, luxury homes, tour</t>
        </is>
      </c>
      <c r="C2953" t="inlineStr">
        <is>
          <t>mansions</t>
        </is>
      </c>
      <c r="D2953"/>
      <c r="E2953"/>
      <c r="F2953"/>
      <c r="G2953"/>
      <c r="H2953"/>
    </row>
    <row r="2954" ht="25.5" customHeight="1">
      <c r="A2954" s="2" t="str">
        <f>=HYPERLINK("https://www.youtube.com/@TheNestormilic/videos", "https://www.youtube.com/@TheNestormilic/videos")</f>
        <v>https://www.youtube.com/@TheNestormilic/videos</v>
      </c>
      <c r="B2954" t="inlineStr">
        <is>
          <t>31 videos, mansions, luxury homes, tour</t>
        </is>
      </c>
      <c r="C2954" t="inlineStr">
        <is>
          <t>mansions</t>
        </is>
      </c>
      <c r="D2954"/>
      <c r="E2954"/>
      <c r="F2954"/>
      <c r="G2954"/>
      <c r="H2954"/>
    </row>
    <row r="2955" ht="25.5" customHeight="1">
      <c r="A2955" s="2" t="str">
        <f>=HYPERLINK("https://www.youtube.com/@ArchitecturalDigestIndia/videos", "https://www.youtube.com/@ArchitecturalDigestIndia/videos")</f>
        <v>https://www.youtube.com/@ArchitecturalDigestIndia/videos</v>
      </c>
      <c r="B2955" t="inlineStr">
        <is>
          <t>230 videos, mansions, luxury homes, tour</t>
        </is>
      </c>
      <c r="C2955" t="inlineStr">
        <is>
          <t>mansions</t>
        </is>
      </c>
      <c r="D2955"/>
      <c r="E2955"/>
      <c r="F2955"/>
      <c r="G2955"/>
      <c r="H2955"/>
    </row>
    <row r="2956" ht="25.5" customHeight="1">
      <c r="A2956" s="2" t="str">
        <f>=HYPERLINK("https://www.youtube.com/@JPMansionTours/videos", "https://www.youtube.com/@JPMansionTours/videos")</f>
        <v>https://www.youtube.com/@JPMansionTours/videos</v>
      </c>
      <c r="B2956" t="inlineStr">
        <is>
          <t>171 videos, mansions, luxury homes, tour</t>
        </is>
      </c>
      <c r="C2956" t="inlineStr">
        <is>
          <t>mansions</t>
        </is>
      </c>
      <c r="D2956"/>
      <c r="E2956"/>
      <c r="F2956"/>
      <c r="G2956"/>
      <c r="H2956"/>
    </row>
    <row r="2957" ht="25.5" customHeight="1">
      <c r="A2957" s="2" t="str">
        <f>=HYPERLINK("https://www.youtube.com/@Legendary_Productions/videos", "https://www.youtube.com/@Legendary_Productions/videos")</f>
        <v>https://www.youtube.com/@Legendary_Productions/videos</v>
      </c>
      <c r="B2957" t="inlineStr">
        <is>
          <t>602 videos, mansions, luxury homes, tour</t>
        </is>
      </c>
      <c r="C2957" t="inlineStr">
        <is>
          <t>mansions</t>
        </is>
      </c>
      <c r="D2957"/>
      <c r="E2957"/>
      <c r="F2957"/>
      <c r="G2957"/>
      <c r="H2957"/>
    </row>
    <row r="2958" ht="25.5" customHeight="1">
      <c r="A2958" s="2" t="str">
        <f>=HYPERLINK("https://www.youtube.com/@EnesPlus/videos", "https://www.youtube.com/@EnesPlus/videos")</f>
        <v>https://www.youtube.com/@EnesPlus/videos</v>
      </c>
      <c r="B2958" t="inlineStr">
        <is>
          <t>102 videos, mansions, luxury homes, tour</t>
        </is>
      </c>
      <c r="C2958" t="inlineStr">
        <is>
          <t>mansions</t>
        </is>
      </c>
      <c r="D2958"/>
      <c r="E2958"/>
      <c r="F2958"/>
      <c r="G2958"/>
      <c r="H2958"/>
    </row>
    <row r="2959" ht="25.5" customHeight="1">
      <c r="A2959" s="2" t="str">
        <f>=HYPERLINK("https://www.youtube.com/@SoChateauxTV/videos", "https://www.youtube.com/@SoChateauxTV/videos")</f>
        <v>https://www.youtube.com/@SoChateauxTV/videos</v>
      </c>
      <c r="B2959" t="inlineStr">
        <is>
          <t>38 videos, castles</t>
        </is>
      </c>
      <c r="C2959" t="inlineStr">
        <is>
          <t>castles</t>
        </is>
      </c>
      <c r="D2959"/>
      <c r="E2959"/>
      <c r="F2959"/>
      <c r="G2959"/>
      <c r="H2959"/>
    </row>
    <row r="2960" ht="25.5" customHeight="1">
      <c r="A2960" s="2" t="str">
        <f>=HYPERLINK("https://www.youtube.com/@ListeningtoEarth/videos", "https://www.youtube.com/@ListeningtoEarth/videos")</f>
        <v>https://www.youtube.com/@ListeningtoEarth/videos</v>
      </c>
      <c r="B2960" t="inlineStr">
        <is>
          <t>36 videos</t>
        </is>
      </c>
      <c r="C2960" t="inlineStr">
        <is>
          <t>autumn, nature</t>
        </is>
      </c>
      <c r="D2960"/>
      <c r="E2960"/>
      <c r="F2960"/>
      <c r="G2960"/>
      <c r="H2960"/>
    </row>
    <row r="2961" ht="25.5" customHeight="1">
      <c r="A2961" s="2" t="str">
        <f>=HYPERLINK("https://www.youtube.com/@unitedtaps/videos", "https://www.youtube.com/@unitedtaps/videos")</f>
        <v>https://www.youtube.com/@unitedtaps/videos</v>
      </c>
      <c r="B2961" t="inlineStr">
        <is>
          <t>1.2k videos</t>
        </is>
      </c>
      <c r="C2961" t="inlineStr">
        <is>
          <t>tapdancing</t>
        </is>
      </c>
      <c r="D2961"/>
      <c r="E2961"/>
      <c r="F2961"/>
      <c r="G2961"/>
      <c r="H2961"/>
    </row>
    <row r="2962" ht="25.5" customHeight="1">
      <c r="A2962" s="2" t="str">
        <f>=HYPERLINK("https://www.youtube.com/@chloearnold/videos", "https://www.youtube.com/@chloearnold/videos")</f>
        <v>https://www.youtube.com/@chloearnold/videos</v>
      </c>
      <c r="B2962" t="inlineStr">
        <is>
          <t>570 videos</t>
        </is>
      </c>
      <c r="C2962" t="inlineStr">
        <is>
          <t>tapdancing</t>
        </is>
      </c>
      <c r="D2962"/>
      <c r="E2962"/>
      <c r="F2962"/>
      <c r="G2962"/>
      <c r="H2962"/>
    </row>
    <row r="2963" ht="25.5" customHeight="1">
      <c r="A2963" s="2" t="str">
        <f>=HYPERLINK("https://www.youtube.com/@jackevans9/videos", "https://www.youtube.com/@jackevans9/videos")</f>
        <v>https://www.youtube.com/@jackevans9/videos</v>
      </c>
      <c r="B2963" t="inlineStr">
        <is>
          <t>81 videos</t>
        </is>
      </c>
      <c r="C2963" t="inlineStr">
        <is>
          <t>tapdancing</t>
        </is>
      </c>
      <c r="D2963"/>
      <c r="E2963"/>
      <c r="F2963"/>
      <c r="G2963"/>
      <c r="H2963"/>
    </row>
    <row r="2964" ht="25.5" customHeight="1">
      <c r="A2964" s="2" t="str">
        <f>=HYPERLINK("https://www.youtube.com/@LofiGirl/featured", "https://www.youtube.com/@LofiGirl")</f>
        <v>https://www.youtube.com/@LofiGirl</v>
      </c>
      <c r="B2964" t="inlineStr">
        <is>
          <t>140 Videos / Lofi</t>
        </is>
      </c>
      <c r="C2964" t="inlineStr">
        <is>
          <t>lofi</t>
        </is>
      </c>
      <c r="D2964"/>
      <c r="E2964"/>
      <c r="F2964"/>
      <c r="G2964"/>
      <c r="H2964"/>
    </row>
    <row r="2965" ht="25.5" customHeight="1">
      <c r="A2965" s="2" t="str">
        <f>=HYPERLINK("https://www.youtube.com/@watchgecko", "https://www.youtube.com/@watchgecko")</f>
        <v>https://www.youtube.com/@watchgecko</v>
      </c>
      <c r="B2965" t="inlineStr">
        <is>
          <t>359 Videos / Watches</t>
        </is>
      </c>
      <c r="C2965" t="inlineStr">
        <is>
          <t>watches</t>
        </is>
      </c>
      <c r="D2965"/>
      <c r="E2965"/>
      <c r="F2965"/>
      <c r="G2965"/>
      <c r="H2965"/>
    </row>
    <row r="2966" ht="25.5" customHeight="1">
      <c r="A2966" s="2" t="str">
        <f>=HYPERLINK("https://www.youtube.com/@TeddyBaldassarre", "https://www.youtube.com/@TeddyBaldassarre")</f>
        <v>https://www.youtube.com/@TeddyBaldassarre</v>
      </c>
      <c r="B2966" t="inlineStr">
        <is>
          <t>896 Videos / Watches</t>
        </is>
      </c>
      <c r="C2966" t="inlineStr">
        <is>
          <t>watches</t>
        </is>
      </c>
      <c r="D2966"/>
      <c r="E2966"/>
      <c r="F2966"/>
      <c r="G2966"/>
      <c r="H2966"/>
    </row>
    <row r="2967" ht="25.5" customHeight="1">
      <c r="A2967" s="2" t="str">
        <f>=HYPERLINK("https://www.youtube.com/@BensWatchClub", "https://www.youtube.com/@BensWatchClub")</f>
        <v>https://www.youtube.com/@BensWatchClub</v>
      </c>
      <c r="B2967" t="inlineStr">
        <is>
          <t>172 Videos / Watches</t>
        </is>
      </c>
      <c r="C2967" t="inlineStr">
        <is>
          <t>watches</t>
        </is>
      </c>
      <c r="D2967"/>
      <c r="E2967"/>
      <c r="F2967"/>
      <c r="G2967"/>
      <c r="H2967"/>
    </row>
    <row r="2968" ht="25.5" customHeight="1">
      <c r="A2968" s="2" t="str">
        <f>=HYPERLINK("https://www.youtube.com/@watchfinder", "https://www.youtube.com/@watchfinder")</f>
        <v>https://www.youtube.com/@watchfinder</v>
      </c>
      <c r="B2968" t="inlineStr">
        <is>
          <t>1700 Videos / Watches</t>
        </is>
      </c>
      <c r="C2968" t="inlineStr">
        <is>
          <t>watches</t>
        </is>
      </c>
      <c r="D2968"/>
      <c r="E2968"/>
      <c r="F2968"/>
      <c r="G2968"/>
      <c r="H2968"/>
    </row>
    <row r="2969" ht="25.5" customHeight="1">
      <c r="A2969" s="2" t="str">
        <f>=HYPERLINK("https://www.youtube.com/@ROLEX", "https://www.youtube.com/@ROLEX")</f>
        <v>https://www.youtube.com/@ROLEX</v>
      </c>
      <c r="B2969" t="inlineStr">
        <is>
          <t>580 Videos / (Rolex) Watches</t>
        </is>
      </c>
      <c r="C2969" t="inlineStr">
        <is>
          <t>watches</t>
        </is>
      </c>
      <c r="D2969"/>
      <c r="E2969"/>
      <c r="F2969"/>
      <c r="G2969"/>
      <c r="H2969"/>
    </row>
    <row r="2970" ht="25.5" customHeight="1">
      <c r="A2970" s="2" t="str">
        <f>=HYPERLINK("https://www.youtube.com/@hublot", "https://www.youtube.com/@hublot")</f>
        <v>https://www.youtube.com/@hublot</v>
      </c>
      <c r="B2970" t="inlineStr">
        <is>
          <t>797 Videos / (Hublot) Watches</t>
        </is>
      </c>
      <c r="C2970" t="inlineStr">
        <is>
          <t>watches</t>
        </is>
      </c>
      <c r="D2970"/>
      <c r="E2970"/>
      <c r="F2970"/>
      <c r="G2970"/>
      <c r="H2970"/>
    </row>
    <row r="2971" ht="25.5" customHeight="1">
      <c r="A2971" s="2" t="str">
        <f>=HYPERLINK("https://www.youtube.com/@audemarspiguet", "https://www.youtube.com/@audemarspiguet")</f>
        <v>https://www.youtube.com/@audemarspiguet</v>
      </c>
      <c r="B2971" t="inlineStr">
        <is>
          <t>403 Videos / (AP) Watches</t>
        </is>
      </c>
      <c r="C2971" t="inlineStr">
        <is>
          <t>watches</t>
        </is>
      </c>
      <c r="D2971"/>
      <c r="E2971"/>
      <c r="F2971"/>
      <c r="G2971"/>
      <c r="H2971"/>
    </row>
    <row r="2972" ht="25.5" customHeight="1">
      <c r="A2972" s="2" t="str">
        <f>=HYPERLINK("https://www.youtube.com/@DesignerKeilaRoque/videos", "https://www.youtube.com/@DesignerKeilaRoque/videos")</f>
        <v>https://www.youtube.com/@DesignerKeilaRoque/videos</v>
      </c>
      <c r="B2972" t="inlineStr">
        <is>
          <t>1.3K videos, waxing eyebrows</t>
        </is>
      </c>
      <c r="C2972" t="inlineStr">
        <is>
          <t>waxing eyebrows</t>
        </is>
      </c>
      <c r="D2972"/>
      <c r="E2972"/>
      <c r="F2972"/>
      <c r="G2972"/>
      <c r="H2972"/>
    </row>
    <row r="2973" ht="25.5" customHeight="1">
      <c r="A2973" s="2" t="str">
        <f>=HYPERLINK("https://www.youtube.com/@AllieYamaguchi/videos", "https://www.youtube.com/@AllieYamaguchi/videos")</f>
        <v>https://www.youtube.com/@AllieYamaguchi/videos</v>
      </c>
      <c r="B2973" t="inlineStr">
        <is>
          <t>15 videos, waxing eyebrows</t>
        </is>
      </c>
      <c r="C2973" t="inlineStr">
        <is>
          <t>waxing eyebrows</t>
        </is>
      </c>
      <c r="D2973"/>
      <c r="E2973"/>
      <c r="F2973"/>
      <c r="G2973"/>
      <c r="H2973"/>
    </row>
    <row r="2974" ht="25.5" customHeight="1">
      <c r="A2974" s="2" t="str">
        <f>=HYPERLINK("https://www.youtube.com/@PompsieSlots", "https://www.youtube.com/@PompsieSlots")</f>
        <v>https://www.youtube.com/@PompsieSlots</v>
      </c>
      <c r="B2974" t="inlineStr">
        <is>
          <t>1120 Videos / Casino</t>
        </is>
      </c>
      <c r="C2974" t="inlineStr">
        <is>
          <t>casino</t>
        </is>
      </c>
      <c r="D2974"/>
      <c r="E2974"/>
      <c r="F2974"/>
      <c r="G2974"/>
      <c r="H2974"/>
    </row>
    <row r="2975" ht="25.5" customHeight="1">
      <c r="A2975" s="2" t="str">
        <f>=HYPERLINK("https://www.youtube.com/@ufc/videos", "https://www.youtube.com/@ufc/videos")</f>
        <v>https://www.youtube.com/@ufc/videos</v>
      </c>
      <c r="B2975" t="inlineStr">
        <is>
          <t>16k videos</t>
        </is>
      </c>
      <c r="C2975" t="inlineStr">
        <is>
          <t>mixed martial arts, fighting, fight</t>
        </is>
      </c>
      <c r="D2975"/>
      <c r="E2975"/>
      <c r="F2975"/>
      <c r="G2975"/>
      <c r="H2975"/>
    </row>
    <row r="2976" ht="25.5" customHeight="1">
      <c r="A2976" s="2" t="str">
        <f>=HYPERLINK("https://www.youtube.com/@GamebredBareknuckleMMA/videos", "https://www.youtube.com/@GamebredBareknuckleMMA/videos")</f>
        <v>https://www.youtube.com/@GamebredBareknuckleMMA/videos</v>
      </c>
      <c r="B2976" t="inlineStr">
        <is>
          <t>255 videos</t>
        </is>
      </c>
      <c r="C2976" t="inlineStr">
        <is>
          <t>mixed martial arts, fighting, fight</t>
        </is>
      </c>
      <c r="D2976"/>
      <c r="E2976"/>
      <c r="F2976"/>
      <c r="G2976"/>
      <c r="H2976"/>
    </row>
    <row r="2977" ht="25.5" customHeight="1">
      <c r="A2977" s="2" t="str">
        <f>=HYPERLINK("https://www.youtube.com/@MMAFighterChannel/videos", "https://www.youtube.com/@MMAFighterChannel/videos")</f>
        <v>https://www.youtube.com/@MMAFighterChannel/videos</v>
      </c>
      <c r="B2977" t="inlineStr">
        <is>
          <t>350 videos</t>
        </is>
      </c>
      <c r="C2977" t="inlineStr">
        <is>
          <t>mixed martial arts, fighting, fight</t>
        </is>
      </c>
      <c r="D2977"/>
      <c r="E2977"/>
      <c r="F2977"/>
      <c r="G2977"/>
      <c r="H2977"/>
    </row>
    <row r="2978" ht="25.5" customHeight="1">
      <c r="A2978" s="2" t="str">
        <f>=HYPERLINK("https://www.youtube.com/@lfafights/videos", "https://www.youtube.com/@lfafights/videos")</f>
        <v>https://www.youtube.com/@lfafights/videos</v>
      </c>
      <c r="B2978" t="inlineStr">
        <is>
          <t>132 videos</t>
        </is>
      </c>
      <c r="C2978" t="inlineStr">
        <is>
          <t>mixed martial arts, fighting, fight</t>
        </is>
      </c>
      <c r="D2978"/>
      <c r="E2978"/>
      <c r="F2978"/>
      <c r="G2978"/>
      <c r="H2978"/>
    </row>
    <row r="2979" ht="25.5" customHeight="1">
      <c r="A2979" s="2" t="str">
        <f>=HYPERLINK("https://www.youtube.com/@kylehanagami/videos", "https://www.youtube.com/@kylehanagami/videos")</f>
        <v>https://www.youtube.com/@kylehanagami/videos</v>
      </c>
      <c r="B2979" t="inlineStr">
        <is>
          <t>214 videos</t>
        </is>
      </c>
      <c r="C2979" t="inlineStr">
        <is>
          <t>choreography</t>
        </is>
      </c>
      <c r="D2979"/>
      <c r="E2979"/>
      <c r="F2979"/>
      <c r="G2979"/>
      <c r="H2979"/>
    </row>
    <row r="2980" ht="25.5" customHeight="1">
      <c r="A2980" s="2" t="str">
        <f>=HYPERLINK("https://www.youtube.com/@MattSDance/videos", "https://www.youtube.com/@MattSDance/videos")</f>
        <v>https://www.youtube.com/@MattSDance/videos</v>
      </c>
      <c r="B2980" t="inlineStr">
        <is>
          <t>690 videos</t>
        </is>
      </c>
      <c r="C2980" t="inlineStr">
        <is>
          <t>choreography</t>
        </is>
      </c>
      <c r="D2980"/>
      <c r="E2980"/>
      <c r="F2980"/>
      <c r="G2980"/>
      <c r="H2980"/>
    </row>
    <row r="2981" ht="25.5" customHeight="1">
      <c r="A2981" s="2" t="str">
        <f>=HYPERLINK("https://www.youtube.com/@HDMelbourneAviation/videos", "https://www.youtube.com/@HDMelbourneAviation/videos")</f>
        <v>https://www.youtube.com/@HDMelbourneAviation/videos</v>
      </c>
      <c r="B2981" t="inlineStr">
        <is>
          <t>1.3K videos, airplane</t>
        </is>
      </c>
      <c r="C2981" t="inlineStr">
        <is>
          <t>airplane</t>
        </is>
      </c>
      <c r="D2981"/>
      <c r="E2981"/>
      <c r="F2981"/>
      <c r="G2981"/>
      <c r="H2981"/>
    </row>
    <row r="2982" ht="25.5" customHeight="1">
      <c r="A2982" s="2" t="str">
        <f>=HYPERLINK("https://www.youtube.com/@nshaviation/videos", "https://www.youtube.com/@nshaviation/videos")</f>
        <v>https://www.youtube.com/@nshaviation/videos</v>
      </c>
      <c r="B2982" t="inlineStr">
        <is>
          <t>415 videos, airplane, airport, airplane interior, travel</t>
        </is>
      </c>
      <c r="C2982" t="inlineStr">
        <is>
          <t>airplane</t>
        </is>
      </c>
      <c r="D2982"/>
      <c r="E2982"/>
      <c r="F2982"/>
      <c r="G2982"/>
      <c r="H2982"/>
    </row>
    <row r="2983" ht="25.5" customHeight="1">
      <c r="A2983" s="2" t="str">
        <f>=HYPERLINK("https://www.youtube.com/@SamChui/videos", "https://www.youtube.com/@SamChui/videos")</f>
        <v>https://www.youtube.com/@SamChui/videos</v>
      </c>
      <c r="B2983" t="inlineStr">
        <is>
          <t>507 videos, travel, airplane, airport, vlog</t>
        </is>
      </c>
      <c r="C2983" t="inlineStr">
        <is>
          <t>airplane</t>
        </is>
      </c>
      <c r="D2983"/>
      <c r="E2983"/>
      <c r="F2983"/>
      <c r="G2983"/>
      <c r="H2983"/>
    </row>
    <row r="2984" ht="25.5" customHeight="1">
      <c r="A2984" s="2" t="str">
        <f>=HYPERLINK("https://www.youtube.com/@VintageWineEstates", "https://www.youtube.com/@VintageWineEstates")</f>
        <v>https://www.youtube.com/@VintageWineEstates</v>
      </c>
      <c r="B2984" t="inlineStr">
        <is>
          <t>104 Videos / Vineyard</t>
        </is>
      </c>
      <c r="C2984" t="inlineStr">
        <is>
          <t>vineyard</t>
        </is>
      </c>
      <c r="D2984"/>
      <c r="E2984"/>
      <c r="F2984"/>
      <c r="G2984"/>
      <c r="H2984"/>
    </row>
    <row r="2985" ht="25.5" customHeight="1">
      <c r="A2985" s="2" t="str">
        <f>=HYPERLINK("https://www.youtube.com/@visforvino/videos", "https://www.youtube.com/@visforvino/videos")</f>
        <v>https://www.youtube.com/@visforvino/videos</v>
      </c>
      <c r="B2985" t="inlineStr">
        <is>
          <t>179 videos / Vineyard / Wine</t>
        </is>
      </c>
      <c r="C2985" t="inlineStr">
        <is>
          <t>vineyard</t>
        </is>
      </c>
      <c r="D2985"/>
      <c r="E2985"/>
      <c r="F2985"/>
      <c r="G2985"/>
      <c r="H2985"/>
    </row>
    <row r="2986" ht="25.5" customHeight="1">
      <c r="A2986" s="2" t="str">
        <f>=HYPERLINK("https://www.youtube.com/@DirtyVineyard", "https://www.youtube.com/@DirtyVineyard")</f>
        <v>https://www.youtube.com/@DirtyVineyard</v>
      </c>
      <c r="B2986" t="inlineStr">
        <is>
          <t>17 videos / Vineyard</t>
        </is>
      </c>
      <c r="C2986" t="inlineStr">
        <is>
          <t>vineyard</t>
        </is>
      </c>
      <c r="D2986"/>
      <c r="E2986"/>
      <c r="F2986"/>
      <c r="G2986"/>
      <c r="H2986"/>
    </row>
    <row r="2987" ht="25.5" customHeight="1">
      <c r="A2987" s="2" t="str">
        <f>=HYPERLINK("https://www.youtube.com/@Showtime", "https://www.youtube.com/@Showtime")</f>
        <v>https://www.youtube.com/@Showtime</v>
      </c>
      <c r="B2987" t="inlineStr">
        <is>
          <t>29000 Videos / Cinematics, Trailers</t>
        </is>
      </c>
      <c r="C2987" t="inlineStr">
        <is>
          <t>Trailers</t>
        </is>
      </c>
      <c r="D2987"/>
      <c r="E2987"/>
      <c r="F2987"/>
      <c r="G2987"/>
      <c r="H2987"/>
    </row>
    <row r="2988" ht="25.5" customHeight="1">
      <c r="A2988" s="2" t="str">
        <f>=HYPERLINK("https://www.youtube.com/@UniversalPictures/featured", "https://www.youtube.com/@UniversalPictures/featured")</f>
        <v>https://www.youtube.com/@UniversalPictures/featured</v>
      </c>
      <c r="B2988" t="inlineStr">
        <is>
          <t>1900 Videos / Cinematics, Trailers</t>
        </is>
      </c>
      <c r="C2988" t="inlineStr">
        <is>
          <t>Trailers</t>
        </is>
      </c>
      <c r="D2988"/>
      <c r="E2988"/>
      <c r="F2988"/>
      <c r="G2988"/>
      <c r="H2988"/>
    </row>
    <row r="2989" ht="25.5" customHeight="1">
      <c r="A2989" s="2" t="str">
        <f>=HYPERLINK("https://www.youtube.com/@WarnerBrosPictures", "https://www.youtube.com/@WarnerBrosPictures")</f>
        <v>https://www.youtube.com/@WarnerBrosPictures</v>
      </c>
      <c r="B2989" t="inlineStr">
        <is>
          <t>2700 Videos / Cinematics, Trailers</t>
        </is>
      </c>
      <c r="C2989" t="inlineStr">
        <is>
          <t>Trailers</t>
        </is>
      </c>
      <c r="D2989"/>
      <c r="E2989"/>
      <c r="F2989"/>
      <c r="G2989"/>
      <c r="H2989"/>
    </row>
    <row r="2990" ht="25.5" customHeight="1">
      <c r="A2990" s="2" t="str">
        <f>=HYPERLINK("https://www.youtube.com/@KinoCheck.com", "https://www.youtube.com/@KinoCheck.com")</f>
        <v>https://www.youtube.com/@KinoCheck.com</v>
      </c>
      <c r="B2990" t="inlineStr">
        <is>
          <t>6100 Videos / Cinematics, Trailers</t>
        </is>
      </c>
      <c r="C2990" t="inlineStr">
        <is>
          <t>Trailers</t>
        </is>
      </c>
      <c r="D2990"/>
      <c r="E2990"/>
      <c r="F2990"/>
      <c r="G2990"/>
      <c r="H2990"/>
    </row>
    <row r="2991" ht="25.5" customHeight="1">
      <c r="A2991" s="2" t="str">
        <f>=HYPERLINK("https://www.youtube.com/@sonypictures/featured", "https://www.youtube.com/@sonypictures/featured")</f>
        <v>https://www.youtube.com/@sonypictures/featured</v>
      </c>
      <c r="B2991" t="inlineStr">
        <is>
          <t>4900 Videos / Cinematics, Trailers</t>
        </is>
      </c>
      <c r="C2991" t="inlineStr">
        <is>
          <t>Trailers</t>
        </is>
      </c>
      <c r="D2991"/>
      <c r="E2991"/>
      <c r="F2991"/>
      <c r="G2991"/>
      <c r="H2991"/>
    </row>
    <row r="2992" ht="25.5" customHeight="1">
      <c r="A2992" s="2" t="str">
        <f>=HYPERLINK("https://www.youtube.com/@ScreenCultureOfficial/videos", "https://www.youtube.com/@ScreenCultureOfficial/videos")</f>
        <v>https://www.youtube.com/@ScreenCultureOfficial/videos</v>
      </c>
      <c r="B2992" t="inlineStr">
        <is>
          <t>2100 Videos / Cinematics, Trailers</t>
        </is>
      </c>
      <c r="C2992" t="inlineStr">
        <is>
          <t>Trailers</t>
        </is>
      </c>
      <c r="D2992"/>
      <c r="E2992"/>
      <c r="F2992"/>
      <c r="G2992"/>
      <c r="H2992"/>
    </row>
    <row r="2993" ht="25.5" customHeight="1">
      <c r="A2993" s="2" t="str">
        <f>=HYPERLINK("https://www.youtube.com/@LionsgateMovies/videos", "https://www.youtube.com/@LionsgateMovies/videos")</f>
        <v>https://www.youtube.com/@LionsgateMovies/videos</v>
      </c>
      <c r="B2993" t="inlineStr">
        <is>
          <t>2100 Videos / Cinematics, Trailers</t>
        </is>
      </c>
      <c r="C2993" t="inlineStr">
        <is>
          <t>Trailers</t>
        </is>
      </c>
      <c r="D2993"/>
      <c r="E2993"/>
      <c r="F2993"/>
      <c r="G2993"/>
      <c r="H2993"/>
    </row>
    <row r="2994" ht="25.5" customHeight="1">
      <c r="A2994" s="2" t="str">
        <f>=HYPERLINK("https://www.youtube.com/@FocusFeatures", "https://www.youtube.com/@FocusFeatures")</f>
        <v>https://www.youtube.com/@FocusFeatures</v>
      </c>
      <c r="B2994" t="inlineStr">
        <is>
          <t>1700 Videos / Cinematics, Trailers</t>
        </is>
      </c>
      <c r="C2994" t="inlineStr">
        <is>
          <t>Trailers</t>
        </is>
      </c>
      <c r="D2994"/>
      <c r="E2994"/>
      <c r="F2994"/>
      <c r="G2994"/>
      <c r="H2994"/>
    </row>
    <row r="2995" ht="25.5" customHeight="1">
      <c r="A2995" s="2" t="str">
        <f>=HYPERLINK("https://www.youtube.com/@AndreaGhidiniHangGliding/videos", "https://www.youtube.com/@AndreaGhidiniHangGliding/videos")</f>
        <v>https://www.youtube.com/@AndreaGhidiniHangGliding/videos</v>
      </c>
      <c r="B2995" t="inlineStr">
        <is>
          <t>177 videos</t>
        </is>
      </c>
      <c r="C2995" t="inlineStr">
        <is>
          <t>hang gliding</t>
        </is>
      </c>
      <c r="D2995"/>
      <c r="E2995"/>
      <c r="F2995"/>
      <c r="G2995"/>
      <c r="H2995"/>
    </row>
    <row r="2996" ht="25.5" customHeight="1">
      <c r="A2996" s="2" t="str">
        <f>=HYPERLINK("https://www.youtube.com/@ThrowandAthletics/videos", "https://www.youtube.com/@ThrowandAthletics/videos")</f>
        <v>https://www.youtube.com/@ThrowandAthletics/videos</v>
      </c>
      <c r="B2996" t="inlineStr">
        <is>
          <t>24 videos</t>
        </is>
      </c>
      <c r="C2996" t="inlineStr">
        <is>
          <t>hammer throw</t>
        </is>
      </c>
      <c r="D2996"/>
      <c r="E2996"/>
      <c r="F2996"/>
      <c r="G2996"/>
      <c r="H2996"/>
    </row>
    <row r="2997" ht="25.5" customHeight="1">
      <c r="A2997" s="2" t="str">
        <f>=HYPERLINK("https://www.youtube.com/@journeywithchong/videos", "https://www.youtube.com/@journeywithchong/videos")</f>
        <v>https://www.youtube.com/@journeywithchong/videos</v>
      </c>
      <c r="B2997" t="inlineStr">
        <is>
          <t>59 videos</t>
        </is>
      </c>
      <c r="C2997" t="inlineStr">
        <is>
          <t>clam digging</t>
        </is>
      </c>
      <c r="D2997"/>
      <c r="E2997"/>
      <c r="F2997"/>
      <c r="G2997"/>
      <c r="H2997"/>
    </row>
    <row r="2998" ht="25.5" customHeight="1">
      <c r="A2998" s="2" t="str">
        <f>=HYPERLINK("https://www.youtube.com/@shadiversity/videos", "https://www.youtube.com/@shadiversity/videos")</f>
        <v>https://www.youtube.com/@shadiversity/videos</v>
      </c>
      <c r="B2998" t="inlineStr">
        <is>
          <t>875 videos related to swordfighting</t>
        </is>
      </c>
      <c r="C2998" t="inlineStr">
        <is>
          <t>sword, swordfight</t>
        </is>
      </c>
      <c r="D2998"/>
      <c r="E2998"/>
      <c r="F2998"/>
      <c r="G2998"/>
      <c r="H2998"/>
    </row>
    <row r="2999" ht="25.5" customHeight="1">
      <c r="A2999" s="2" t="str">
        <f>=HYPERLINK("https://www.youtube.com/@washingtonlife/videos", "https://www.youtube.com/@washingtonlife/videos")</f>
        <v>https://www.youtube.com/@washingtonlife/videos</v>
      </c>
      <c r="B2999" t="inlineStr">
        <is>
          <t>1k videos</t>
        </is>
      </c>
      <c r="C2999" t="inlineStr">
        <is>
          <t>clam digging</t>
        </is>
      </c>
      <c r="D2999"/>
      <c r="E2999"/>
      <c r="F2999"/>
      <c r="G2999"/>
      <c r="H2999"/>
    </row>
    <row r="3000" ht="25.5" customHeight="1">
      <c r="A3000" s="2" t="str">
        <f>=HYPERLINK("https://www.youtube.com/@Skallagrim/videos", "https://www.youtube.com/@Skallagrim/videos")</f>
        <v>https://www.youtube.com/@Skallagrim/videos</v>
      </c>
      <c r="B3000" t="inlineStr">
        <is>
          <t>1.7K videos related to swords, swordfighting</t>
        </is>
      </c>
      <c r="C3000" t="inlineStr">
        <is>
          <t>sword, swordfight</t>
        </is>
      </c>
      <c r="D3000"/>
      <c r="E3000"/>
      <c r="F3000"/>
      <c r="G3000"/>
      <c r="H3000"/>
    </row>
    <row r="3001" ht="25.5" customHeight="1">
      <c r="A3001" s="2" t="str">
        <f>=HYPERLINK("https://www.youtube.com/@themeparkreview/videos", "https://www.youtube.com/@themeparkreview/videos")</f>
        <v>https://www.youtube.com/@themeparkreview/videos</v>
      </c>
      <c r="B3001" t="inlineStr">
        <is>
          <t>2.8k videos, POV rollercoaster</t>
        </is>
      </c>
      <c r="C3001" t="inlineStr">
        <is>
          <t>rollercoaster</t>
        </is>
      </c>
      <c r="D3001"/>
      <c r="E3001"/>
      <c r="F3001"/>
      <c r="G3001"/>
      <c r="H3001"/>
    </row>
    <row r="3002" ht="25.5" customHeight="1">
      <c r="A3002" s="2" t="str">
        <f>=HYPERLINK("https://www.youtube.com/@CoasterStudios/videos", "https://www.youtube.com/@CoasterStudios/videos")</f>
        <v>https://www.youtube.com/@CoasterStudios/videos</v>
      </c>
      <c r="B3002" t="inlineStr">
        <is>
          <t>3.3k videos, rollercoaster, theme parks</t>
        </is>
      </c>
      <c r="C3002" t="inlineStr">
        <is>
          <t>rollercoaster</t>
        </is>
      </c>
      <c r="D3002"/>
      <c r="E3002"/>
      <c r="F3002"/>
      <c r="G3002"/>
      <c r="H3002"/>
    </row>
    <row r="3003" ht="25.5" customHeight="1">
      <c r="A3003" s="2" t="str">
        <f>=HYPERLINK("https://www.youtube.com/@ChristopherLehmann/videos", "https://www.youtube.com/@ChristopherLehmann/videos")</f>
        <v>https://www.youtube.com/@ChristopherLehmann/videos</v>
      </c>
      <c r="B3003" t="inlineStr">
        <is>
          <t>18 videos, cinematic videos</t>
        </is>
      </c>
      <c r="C3003" t="inlineStr">
        <is>
          <t>fujifilm</t>
        </is>
      </c>
      <c r="D3003"/>
      <c r="E3003"/>
      <c r="F3003"/>
      <c r="G3003"/>
      <c r="H3003"/>
    </row>
    <row r="3004" ht="25.5" customHeight="1">
      <c r="A3004" s="2" t="str">
        <f>=HYPERLINK("https://www.youtube.com/@fujifilmxseries4081/videos", "https://www.youtube.com/@fujifilmxseries4081/videos")</f>
        <v>https://www.youtube.com/@fujifilmxseries4081/videos</v>
      </c>
      <c r="B3004" t="inlineStr">
        <is>
          <t>653 videos, sample fujifilm footage</t>
        </is>
      </c>
      <c r="C3004" t="inlineStr">
        <is>
          <t>fujifilm</t>
        </is>
      </c>
      <c r="D3004"/>
      <c r="E3004"/>
      <c r="F3004"/>
      <c r="G3004"/>
      <c r="H3004"/>
    </row>
    <row r="3005" ht="25.5" customHeight="1">
      <c r="A3005" s="2" t="str">
        <f>=HYPERLINK("https://www.youtube.com/@TeamLiquidCS/videos", "https://www.youtube.com/@TeamLiquidCS/videos")</f>
        <v>https://www.youtube.com/@TeamLiquidCS/videos</v>
      </c>
      <c r="B3005" t="inlineStr">
        <is>
          <t>907 videos about esports / gaming</t>
        </is>
      </c>
      <c r="C3005" t="inlineStr">
        <is>
          <t>esports, playing video games</t>
        </is>
      </c>
      <c r="D3005"/>
      <c r="E3005"/>
      <c r="F3005"/>
      <c r="G3005"/>
      <c r="H3005"/>
    </row>
    <row r="3006" ht="25.5" customHeight="1">
      <c r="A3006" s="2" t="str">
        <f>=HYPERLINK("https://www.youtube.com/@TeamLiquidLoL/videos", "https://www.youtube.com/@TeamLiquidLoL/videos")</f>
        <v>https://www.youtube.com/@TeamLiquidLoL/videos</v>
      </c>
      <c r="B3006" t="inlineStr">
        <is>
          <t>253 videos about esports / gaming</t>
        </is>
      </c>
      <c r="C3006" t="inlineStr">
        <is>
          <t>esports, playing video games</t>
        </is>
      </c>
      <c r="D3006"/>
      <c r="E3006"/>
      <c r="F3006"/>
      <c r="G3006"/>
      <c r="H3006"/>
    </row>
    <row r="3007" ht="25.5" customHeight="1">
      <c r="A3007" s="2" t="str">
        <f>=HYPERLINK("https://www.youtube.com/@ESLCS/videos", "https://www.youtube.com/@ESLCS/videos")</f>
        <v>https://www.youtube.com/@ESLCS/videos</v>
      </c>
      <c r="B3007" t="inlineStr">
        <is>
          <t>3K videos about esports / gaming</t>
        </is>
      </c>
      <c r="C3007" t="inlineStr">
        <is>
          <t>esports, playing video games</t>
        </is>
      </c>
      <c r="D3007"/>
      <c r="E3007"/>
      <c r="F3007"/>
      <c r="G3007"/>
      <c r="H3007"/>
    </row>
    <row r="3008" ht="25.5" customHeight="1">
      <c r="A3008" s="2" t="str">
        <f>=HYPERLINK("https://www.youtube.com/@fnatic/videos", "https://www.youtube.com/@fnatic/videos")</f>
        <v>https://www.youtube.com/@fnatic/videos</v>
      </c>
      <c r="B3008" t="inlineStr">
        <is>
          <t>1K videos about esports / gaming</t>
        </is>
      </c>
      <c r="C3008" t="inlineStr">
        <is>
          <t>esports, playing video games</t>
        </is>
      </c>
      <c r="D3008"/>
      <c r="E3008"/>
      <c r="F3008"/>
      <c r="G3008"/>
      <c r="H3008"/>
    </row>
    <row r="3009" ht="25.5" customHeight="1">
      <c r="A3009" s="2" t="str">
        <f>=HYPERLINK("https://www.youtube.com/@333Ayron333/videos", "https://www.youtube.com/@333Ayron333/videos")</f>
        <v>https://www.youtube.com/@333Ayron333/videos</v>
      </c>
      <c r="B3009" t="inlineStr">
        <is>
          <t>118 videos, sony a7s cinematic footage</t>
        </is>
      </c>
      <c r="C3009" t="inlineStr">
        <is>
          <t>sony a7</t>
        </is>
      </c>
      <c r="D3009"/>
      <c r="E3009"/>
      <c r="F3009"/>
      <c r="G3009"/>
      <c r="H3009"/>
    </row>
    <row r="3010" ht="25.5" customHeight="1">
      <c r="A3010" s="2" t="str">
        <f>=HYPERLINK("https://www.youtube.com/@WorkingCatalogue", "https://www.youtube.com/@WorkingCatalogue")</f>
        <v>https://www.youtube.com/@WorkingCatalogue</v>
      </c>
      <c r="B3010" t="inlineStr">
        <is>
          <t>249 videos</t>
        </is>
      </c>
      <c r="C3010" t="inlineStr">
        <is>
          <t>acting_in_play</t>
        </is>
      </c>
      <c r="D3010"/>
      <c r="E3010"/>
      <c r="F3010"/>
      <c r="G3010"/>
      <c r="H3010"/>
    </row>
    <row r="3011" ht="25.5" customHeight="1">
      <c r="A3011" s="2" t="str">
        <f>=HYPERLINK("https://www.youtube.com/@NBCivicTheatre", "https://www.youtube.com/@NBCivicTheatre")</f>
        <v>https://www.youtube.com/@NBCivicTheatre</v>
      </c>
      <c r="B3011" t="inlineStr">
        <is>
          <t>1.1k videos</t>
        </is>
      </c>
      <c r="C3011" t="inlineStr">
        <is>
          <t>acting_in_play</t>
        </is>
      </c>
      <c r="D3011"/>
      <c r="E3011"/>
      <c r="F3011"/>
      <c r="G3011"/>
      <c r="H3011"/>
    </row>
    <row r="3012" ht="25.5" customHeight="1">
      <c r="A3012" s="2" t="str">
        <f>=HYPERLINK("https://www.youtube.com/@heivaiparis/", "https://www.youtube.com/@heivaiparis")</f>
        <v>https://www.youtube.com/@heivaiparis</v>
      </c>
      <c r="B3012" t="inlineStr">
        <is>
          <t>473 videos</t>
        </is>
      </c>
      <c r="C3012" t="inlineStr">
        <is>
          <t>acting_in_play</t>
        </is>
      </c>
      <c r="D3012"/>
      <c r="E3012"/>
      <c r="F3012"/>
      <c r="G3012"/>
      <c r="H3012"/>
    </row>
    <row r="3013" ht="25.5" customHeight="1">
      <c r="A3013" s="2" t="str">
        <f>=HYPERLINK("https://www.youtube.com/@MusicalFare", "https://www.youtube.com/@MusicalFare")</f>
        <v>https://www.youtube.com/@MusicalFare</v>
      </c>
      <c r="B3013" t="inlineStr">
        <is>
          <t>261 videos</t>
        </is>
      </c>
      <c r="C3013" t="inlineStr">
        <is>
          <t>acting_in_play</t>
        </is>
      </c>
      <c r="D3013"/>
      <c r="E3013"/>
      <c r="F3013"/>
      <c r="G3013"/>
      <c r="H3013"/>
    </row>
    <row r="3014" ht="25.5" customHeight="1">
      <c r="A3014" s="2" t="str">
        <f>=HYPERLINK("https://www.youtube.com/@TheCraftBeerChannel", "https://www.youtube.com/@TheCraftBeerChannel")</f>
        <v>https://www.youtube.com/@TheCraftBeerChannel</v>
      </c>
      <c r="B3014" t="inlineStr">
        <is>
          <t>813 videos</t>
        </is>
      </c>
      <c r="C3014" t="inlineStr">
        <is>
          <t>pouring_beer</t>
        </is>
      </c>
      <c r="D3014"/>
      <c r="E3014"/>
      <c r="F3014"/>
      <c r="G3014"/>
      <c r="H3014"/>
    </row>
    <row r="3015" ht="25.5" customHeight="1">
      <c r="A3015" s="2" t="str">
        <f>=HYPERLINK("https://www.youtube.com/@realaleguide", "https://www.youtube.com/@realaleguide")</f>
        <v>https://www.youtube.com/@realaleguide</v>
      </c>
      <c r="B3015" t="inlineStr">
        <is>
          <t>9.7k videos</t>
        </is>
      </c>
      <c r="C3015" t="inlineStr">
        <is>
          <t>pouring_beer</t>
        </is>
      </c>
      <c r="D3015"/>
      <c r="E3015"/>
      <c r="F3015"/>
      <c r="G3015"/>
      <c r="H3015"/>
    </row>
    <row r="3016" ht="25.5" customHeight="1">
      <c r="A3016" s="2" t="str">
        <f>=HYPERLINK("https://www.youtube.com/@TheBruSho", "https://www.youtube.com/@TheBruSho")</f>
        <v>https://www.youtube.com/@TheBruSho</v>
      </c>
      <c r="B3016" t="inlineStr">
        <is>
          <t>144 videos</t>
        </is>
      </c>
      <c r="C3016" t="inlineStr">
        <is>
          <t>pouring_beer</t>
        </is>
      </c>
      <c r="D3016"/>
      <c r="E3016"/>
      <c r="F3016"/>
      <c r="G3016"/>
      <c r="H3016"/>
    </row>
    <row r="3017" ht="25.5" customHeight="1">
      <c r="A3017" s="2" t="str">
        <f>=HYPERLINK("https://www.youtube.com/@NorthernBrewerTV", "https://www.youtube.com/@NorthernBrewerTV")</f>
        <v>https://www.youtube.com/@NorthernBrewerTV</v>
      </c>
      <c r="B3017" t="inlineStr">
        <is>
          <t>335 videos</t>
        </is>
      </c>
      <c r="C3017" t="inlineStr">
        <is>
          <t>pouring_beer</t>
        </is>
      </c>
      <c r="D3017"/>
      <c r="E3017"/>
      <c r="F3017"/>
      <c r="G3017"/>
      <c r="H3017"/>
    </row>
    <row r="3018" ht="25.5" customHeight="1">
      <c r="A3018" s="2" t="str">
        <f>=HYPERLINK("https://www.youtube.com/@ClawhammerSupply", "https://www.youtube.com/@ClawhammerSupply")</f>
        <v>https://www.youtube.com/@ClawhammerSupply</v>
      </c>
      <c r="B3018" t="inlineStr">
        <is>
          <t>397 videos</t>
        </is>
      </c>
      <c r="C3018" t="inlineStr">
        <is>
          <t>pouring_beer</t>
        </is>
      </c>
      <c r="D3018"/>
      <c r="E3018"/>
      <c r="F3018"/>
      <c r="G3018"/>
      <c r="H3018"/>
    </row>
    <row r="3019" ht="25.5" customHeight="1">
      <c r="A3019" s="2" t="str">
        <f>=HYPERLINK("https://www.youtube.com/@FoldableFlight", "https://www.youtube.com/@FoldableFlight")</f>
        <v>https://www.youtube.com/@FoldableFlight</v>
      </c>
      <c r="B3019" t="inlineStr">
        <is>
          <t>217 videos</t>
        </is>
      </c>
      <c r="C3019" t="inlineStr">
        <is>
          <t>making_paper_aeroplanes</t>
        </is>
      </c>
      <c r="D3019"/>
      <c r="E3019"/>
      <c r="F3019"/>
      <c r="G3019"/>
      <c r="H3019"/>
    </row>
    <row r="3020" ht="25.5" customHeight="1">
      <c r="A3020" s="2" t="str">
        <f>=HYPERLINK("https://www.youtube.com/@TUKCrafts", "https://www.youtube.com/@TUKCrafts")</f>
        <v>https://www.youtube.com/@TUKCrafts</v>
      </c>
      <c r="B3020" t="inlineStr">
        <is>
          <t>189 videos</t>
        </is>
      </c>
      <c r="C3020" t="inlineStr">
        <is>
          <t>making_paper_aeroplanes</t>
        </is>
      </c>
      <c r="D3020"/>
      <c r="E3020"/>
      <c r="F3020"/>
      <c r="G3020"/>
      <c r="H3020"/>
    </row>
    <row r="3021" ht="25.5" customHeight="1">
      <c r="A3021" s="2" t="str">
        <f>=HYPERLINK("https://www.youtube.com/@PPOyt", "https://www.youtube.com/@PPOyt")</f>
        <v>https://www.youtube.com/@PPOyt</v>
      </c>
      <c r="B3021" t="inlineStr">
        <is>
          <t>109 videos</t>
        </is>
      </c>
      <c r="C3021" t="inlineStr">
        <is>
          <t>making_paper_aeroplanes</t>
        </is>
      </c>
      <c r="D3021"/>
      <c r="E3021"/>
      <c r="F3021"/>
      <c r="G3021"/>
      <c r="H3021"/>
    </row>
    <row r="3022" ht="25.5" customHeight="1">
      <c r="A3022" s="2" t="str">
        <f>=HYPERLINK("https://www.youtube.com/@EasyPaperOrigami", "https://www.youtube.com/@EasyPaperOrigami")</f>
        <v>https://www.youtube.com/@EasyPaperOrigami</v>
      </c>
      <c r="B3022" t="inlineStr">
        <is>
          <t>559 videos</t>
        </is>
      </c>
      <c r="C3022" t="inlineStr">
        <is>
          <t>making_paper_aeroplanes</t>
        </is>
      </c>
      <c r="D3022"/>
      <c r="E3022"/>
      <c r="F3022"/>
      <c r="G3022"/>
      <c r="H3022"/>
    </row>
    <row r="3023" ht="25.5" customHeight="1">
      <c r="A3023" s="2" t="str">
        <f>=HYPERLINK("https://www.youtube.com/@paperplaneschannel1111", "https://www.youtube.com/@paperplaneschannel1111")</f>
        <v>https://www.youtube.com/@paperplaneschannel1111</v>
      </c>
      <c r="B3023" t="inlineStr">
        <is>
          <t>227 videos</t>
        </is>
      </c>
      <c r="C3023" t="inlineStr">
        <is>
          <t>making_paper_aeroplanes</t>
        </is>
      </c>
      <c r="D3023"/>
      <c r="E3023"/>
      <c r="F3023"/>
      <c r="G3023"/>
      <c r="H3023"/>
    </row>
    <row r="3024" ht="25.5" customHeight="1">
      <c r="A3024" s="2" t="str">
        <f>=HYPERLINK("https://www.youtube.com/@EoinReardon", "https://www.youtube.com/@EoinReardon")</f>
        <v>https://www.youtube.com/@EoinReardon</v>
      </c>
      <c r="B3024" t="inlineStr">
        <is>
          <t>282 videos</t>
        </is>
      </c>
      <c r="C3024" t="inlineStr">
        <is>
          <t>planing_wood</t>
        </is>
      </c>
      <c r="D3024"/>
      <c r="E3024"/>
      <c r="F3024"/>
      <c r="G3024"/>
      <c r="H3024"/>
    </row>
    <row r="3025" ht="25.5" customHeight="1">
      <c r="A3025" s="2" t="str">
        <f>=HYPERLINK("https://www.youtube.com/@AdrianPreda", "https://www.youtube.com/@AdrianPreda")</f>
        <v>https://www.youtube.com/@AdrianPreda</v>
      </c>
      <c r="B3025" t="inlineStr">
        <is>
          <t>60 videos</t>
        </is>
      </c>
      <c r="C3025" t="inlineStr">
        <is>
          <t>planing_wood</t>
        </is>
      </c>
      <c r="D3025"/>
      <c r="E3025"/>
      <c r="F3025"/>
      <c r="G3025"/>
      <c r="H3025"/>
    </row>
    <row r="3026" ht="25.5" customHeight="1">
      <c r="A3026" s="2" t="str">
        <f>=HYPERLINK("https://www.youtube.com/@WoodByWrightHowTo", "https://www.youtube.com/@WoodByWrightHowTo")</f>
        <v>https://www.youtube.com/@WoodByWrightHowTo</v>
      </c>
      <c r="B3026" t="inlineStr">
        <is>
          <t>1k videos</t>
        </is>
      </c>
      <c r="C3026" t="inlineStr">
        <is>
          <t>planing_wood</t>
        </is>
      </c>
      <c r="D3026"/>
      <c r="E3026"/>
      <c r="F3026"/>
      <c r="G3026"/>
      <c r="H3026"/>
    </row>
    <row r="3027" ht="25.5" customHeight="1">
      <c r="A3027" s="2" t="str">
        <f>=HYPERLINK("https://www.youtube.com/@RobCosmanWoodworking", "https://www.youtube.com/@RobCosmanWoodworking")</f>
        <v>https://www.youtube.com/@RobCosmanWoodworking</v>
      </c>
      <c r="B3027" t="inlineStr">
        <is>
          <t>813 videos</t>
        </is>
      </c>
      <c r="C3027" t="inlineStr">
        <is>
          <t>planing_wood</t>
        </is>
      </c>
      <c r="D3027"/>
      <c r="E3027"/>
      <c r="F3027"/>
      <c r="G3027"/>
      <c r="H3027"/>
    </row>
    <row r="3028" ht="25.5" customHeight="1">
      <c r="A3028" s="2" t="str">
        <f>=HYPERLINK("https://www.youtube.com/@thecarpentrylife", "https://www.youtube.com/@thecarpentrylife")</f>
        <v>https://www.youtube.com/@thecarpentrylife</v>
      </c>
      <c r="B3028" t="inlineStr">
        <is>
          <t>101 videos</t>
        </is>
      </c>
      <c r="C3028" t="inlineStr">
        <is>
          <t>planing_wood</t>
        </is>
      </c>
      <c r="D3028"/>
      <c r="E3028"/>
      <c r="F3028"/>
      <c r="G3028"/>
      <c r="H3028"/>
    </row>
    <row r="3029" ht="25.5" customHeight="1">
      <c r="A3029" s="2" t="str">
        <f>=HYPERLINK("https://www.youtube.com/@theUnpluggedWoodshop", "https://www.youtube.com/@theUnpluggedWoodshop")</f>
        <v>https://www.youtube.com/@theUnpluggedWoodshop</v>
      </c>
      <c r="B3029" t="inlineStr">
        <is>
          <t>158 videos</t>
        </is>
      </c>
      <c r="C3029" t="inlineStr">
        <is>
          <t>planing_wood</t>
        </is>
      </c>
      <c r="D3029"/>
      <c r="E3029"/>
      <c r="F3029"/>
      <c r="G3029"/>
      <c r="H3029"/>
    </row>
    <row r="3030" ht="25.5" customHeight="1">
      <c r="A3030" s="2" t="str">
        <f>=HYPERLINK("https://www.youtube.com/@SeaboardCentral", "https://www.youtube.com/@SeaboardCentral")</f>
        <v>https://www.youtube.com/@SeaboardCentral</v>
      </c>
      <c r="B3030" t="inlineStr">
        <is>
          <t>166 videos</t>
        </is>
      </c>
      <c r="C3030" t="inlineStr">
        <is>
          <t>playing_with_trains</t>
        </is>
      </c>
      <c r="D3030"/>
      <c r="E3030"/>
      <c r="F3030"/>
      <c r="G3030"/>
      <c r="H3030"/>
    </row>
    <row r="3031" ht="25.5" customHeight="1">
      <c r="A3031" s="2" t="str">
        <f>=HYPERLINK("https://www.youtube.com/@nsmodeler24", "https://www.youtube.com/@nsmodeler24")</f>
        <v>https://www.youtube.com/@nsmodeler24</v>
      </c>
      <c r="B3031" t="inlineStr">
        <is>
          <t>192 videos</t>
        </is>
      </c>
      <c r="C3031" t="inlineStr">
        <is>
          <t>playing_with_trains</t>
        </is>
      </c>
      <c r="D3031"/>
      <c r="E3031"/>
      <c r="F3031"/>
      <c r="G3031"/>
      <c r="H3031"/>
    </row>
    <row r="3032" ht="25.5" customHeight="1">
      <c r="A3032" s="2" t="str">
        <f>=HYPERLINK("https://www.youtube.com/@djstrains", "https://www.youtube.com/@djstrains")</f>
        <v>https://www.youtube.com/@djstrains</v>
      </c>
      <c r="B3032" t="inlineStr">
        <is>
          <t>361 videos</t>
        </is>
      </c>
      <c r="C3032" t="inlineStr">
        <is>
          <t>playing_with_trains</t>
        </is>
      </c>
      <c r="D3032"/>
      <c r="E3032"/>
      <c r="F3032"/>
      <c r="G3032"/>
      <c r="H3032"/>
    </row>
    <row r="3033" ht="25.5" customHeight="1">
      <c r="A3033" s="2" t="str">
        <f>=HYPERLINK("https://www.youtube.com/@RonsTrainsNThings", "https://www.youtube.com/@RonsTrainsNThings")</f>
        <v>https://www.youtube.com/@RonsTrainsNThings</v>
      </c>
      <c r="B3033" t="inlineStr">
        <is>
          <t>276 videos</t>
        </is>
      </c>
      <c r="C3033" t="inlineStr">
        <is>
          <t>playing_with_trains</t>
        </is>
      </c>
      <c r="D3033"/>
      <c r="E3033"/>
      <c r="F3033"/>
      <c r="G3033"/>
      <c r="H3033"/>
    </row>
    <row r="3034" ht="25.5" customHeight="1">
      <c r="A3034" s="2" t="str">
        <f>=HYPERLINK("https://www.youtube.com/@MainTrack", "https://www.youtube.com/@MainTrack")</f>
        <v>https://www.youtube.com/@MainTrack</v>
      </c>
      <c r="B3034" t="inlineStr">
        <is>
          <t>125 videos</t>
        </is>
      </c>
      <c r="C3034" t="inlineStr">
        <is>
          <t>playing_with_trains</t>
        </is>
      </c>
      <c r="D3034"/>
      <c r="E3034"/>
      <c r="F3034"/>
      <c r="G3034"/>
      <c r="H3034"/>
    </row>
    <row r="3035" ht="25.5" customHeight="1">
      <c r="A3035" s="2" t="str">
        <f>=HYPERLINK("https://www.youtube.com/@ErstaunlicheRezepte", "https://www.youtube.com/@ErstaunlicheRezepte")</f>
        <v>https://www.youtube.com/@ErstaunlicheRezepte</v>
      </c>
      <c r="B3035" t="inlineStr">
        <is>
          <t>412 videos</t>
        </is>
      </c>
      <c r="C3035" t="inlineStr">
        <is>
          <t>preparing_salad</t>
        </is>
      </c>
      <c r="D3035"/>
      <c r="E3035"/>
      <c r="F3035"/>
      <c r="G3035"/>
      <c r="H3035"/>
    </row>
    <row r="3036" ht="25.5" customHeight="1">
      <c r="A3036" s="2" t="str">
        <f>=HYPERLINK("https://www.youtube.com/@Chantymarie", "https://www.youtube.com/@Chantymarie")</f>
        <v>https://www.youtube.com/@Chantymarie</v>
      </c>
      <c r="B3036" t="inlineStr">
        <is>
          <t>169 videos</t>
        </is>
      </c>
      <c r="C3036" t="inlineStr">
        <is>
          <t>preparing_salad</t>
        </is>
      </c>
      <c r="D3036"/>
      <c r="E3036"/>
      <c r="F3036"/>
      <c r="G3036"/>
      <c r="H3036"/>
    </row>
    <row r="3037" ht="25.5" customHeight="1">
      <c r="A3037" s="2" t="str">
        <f>=HYPERLINK("https://www.youtube.com/@ChefJackOvens", "https://www.youtube.com/@ChefJackOvens")</f>
        <v>https://www.youtube.com/@ChefJackOvens</v>
      </c>
      <c r="B3037" t="inlineStr">
        <is>
          <t>570 videos</t>
        </is>
      </c>
      <c r="C3037" t="inlineStr">
        <is>
          <t>preparing_salad</t>
        </is>
      </c>
      <c r="D3037"/>
      <c r="E3037"/>
      <c r="F3037"/>
      <c r="G3037"/>
      <c r="H3037"/>
    </row>
    <row r="3038" ht="25.5" customHeight="1">
      <c r="A3038" s="2" t="str">
        <f>=HYPERLINK("https://www.youtube.com/@KAZANCOOK", "https://www.youtube.com/@KAZANCOOK")</f>
        <v>https://www.youtube.com/@KAZANCOOK</v>
      </c>
      <c r="B3038" t="inlineStr">
        <is>
          <t>936 videos</t>
        </is>
      </c>
      <c r="C3038" t="inlineStr">
        <is>
          <t>preparing_salad</t>
        </is>
      </c>
      <c r="D3038"/>
      <c r="E3038"/>
      <c r="F3038"/>
      <c r="G3038"/>
      <c r="H3038"/>
    </row>
    <row r="3039" ht="25.5" customHeight="1">
      <c r="A3039" s="2" t="str">
        <f>=HYPERLINK("https://www.youtube.com/@FoodImpromptu", "https://www.youtube.com/@FoodImpromptu")</f>
        <v>https://www.youtube.com/@FoodImpromptu</v>
      </c>
      <c r="B3039" t="inlineStr">
        <is>
          <t>125 videos</t>
        </is>
      </c>
      <c r="C3039" t="inlineStr">
        <is>
          <t>preparing_salad</t>
        </is>
      </c>
      <c r="D3039"/>
      <c r="E3039"/>
      <c r="F3039"/>
      <c r="G3039"/>
      <c r="H3039"/>
    </row>
    <row r="3040" ht="25.5" customHeight="1">
      <c r="A3040" s="2" t="str">
        <f>=HYPERLINK("https://www.youtube.com/@rofe", "https://www.youtube.com/@rofe")</f>
        <v>https://www.youtube.com/@rofe</v>
      </c>
      <c r="B3040" t="inlineStr">
        <is>
          <t>228 videos</t>
        </is>
      </c>
      <c r="C3040" t="inlineStr">
        <is>
          <t>polishing_metal</t>
        </is>
      </c>
      <c r="D3040"/>
      <c r="E3040"/>
      <c r="F3040"/>
      <c r="G3040"/>
      <c r="H3040"/>
    </row>
    <row r="3041" ht="25.5" customHeight="1">
      <c r="A3041" s="2" t="str">
        <f>=HYPERLINK("https://www.youtube.com/@MWRestoration", "https://www.youtube.com/@MWRestoration")</f>
        <v>https://www.youtube.com/@MWRestoration</v>
      </c>
      <c r="B3041" t="inlineStr">
        <is>
          <t>69 videos</t>
        </is>
      </c>
      <c r="C3041" t="inlineStr">
        <is>
          <t>polishing_metal</t>
        </is>
      </c>
      <c r="D3041"/>
      <c r="E3041"/>
      <c r="F3041"/>
      <c r="G3041"/>
      <c r="H3041"/>
    </row>
    <row r="3042" ht="25.5" customHeight="1">
      <c r="A3042" s="2" t="str">
        <f>=HYPERLINK("https://www.youtube.com/@hans7946", "https://www.youtube.com/@hans7946")</f>
        <v>https://www.youtube.com/@hans7946</v>
      </c>
      <c r="B3042" t="inlineStr">
        <is>
          <t>88 videos</t>
        </is>
      </c>
      <c r="C3042" t="inlineStr">
        <is>
          <t>polishing_metal</t>
        </is>
      </c>
      <c r="D3042"/>
      <c r="E3042"/>
      <c r="F3042"/>
      <c r="G3042"/>
      <c r="H3042"/>
    </row>
    <row r="3043" ht="25.5" customHeight="1">
      <c r="A3043" s="2" t="str">
        <f>=HYPERLINK("https://www.youtube.com/@ChemicalGuys", "https://www.youtube.com/@ChemicalGuys")</f>
        <v>https://www.youtube.com/@ChemicalGuys</v>
      </c>
      <c r="B3043" t="inlineStr">
        <is>
          <t>1.9k videos</t>
        </is>
      </c>
      <c r="C3043" t="inlineStr">
        <is>
          <t>polishing_metal</t>
        </is>
      </c>
      <c r="D3043"/>
      <c r="E3043"/>
      <c r="F3043"/>
      <c r="G3043"/>
      <c r="H3043"/>
    </row>
    <row r="3044" ht="25.5" customHeight="1">
      <c r="A3044" s="2" t="str">
        <f>=HYPERLINK("https://www.youtube.com/@ChromeandCarRestoration", "https://www.youtube.com/@ChromeandCarRestoration")</f>
        <v>https://www.youtube.com/@ChromeandCarRestoration</v>
      </c>
      <c r="B3044" t="inlineStr">
        <is>
          <t>73 videos</t>
        </is>
      </c>
      <c r="C3044" t="inlineStr">
        <is>
          <t>polishing_metal</t>
        </is>
      </c>
      <c r="D3044"/>
      <c r="E3044"/>
      <c r="F3044"/>
      <c r="G3044"/>
      <c r="H3044"/>
    </row>
    <row r="3045" ht="25.5" customHeight="1">
      <c r="A3045" s="2" t="str">
        <f>=HYPERLINK("https://www.youtube.com/@cinderellasew", "https://www.youtube.com/@cinderellasew")</f>
        <v>https://www.youtube.com/@cinderellasew</v>
      </c>
      <c r="B3045" t="inlineStr">
        <is>
          <t>180 videos</t>
        </is>
      </c>
      <c r="C3045" t="inlineStr">
        <is>
          <t>threading_needle</t>
        </is>
      </c>
      <c r="D3045"/>
      <c r="E3045"/>
      <c r="F3045"/>
      <c r="G3045"/>
      <c r="H3045"/>
    </row>
    <row r="3046" ht="25.5" customHeight="1">
      <c r="A3046" s="2" t="str">
        <f>=HYPERLINK("https://www.youtube.com/@RokoleeDIY", "https://www.youtube.com/@RokoleeDIY")</f>
        <v>https://www.youtube.com/@RokoleeDIY</v>
      </c>
      <c r="B3046" t="inlineStr">
        <is>
          <t>403 videos</t>
        </is>
      </c>
      <c r="C3046" t="inlineStr">
        <is>
          <t>threading_needle</t>
        </is>
      </c>
      <c r="D3046"/>
      <c r="E3046"/>
      <c r="F3046"/>
      <c r="G3046"/>
      <c r="H3046"/>
    </row>
    <row r="3047" ht="25.5" customHeight="1">
      <c r="A3047" s="2" t="str">
        <f>=HYPERLINK("https://www.youtube.com/@onlinefabricstore", "https://www.youtube.com/@onlinefabricstore")</f>
        <v>https://www.youtube.com/@onlinefabricstore</v>
      </c>
      <c r="B3047" t="inlineStr">
        <is>
          <t>358 videos</t>
        </is>
      </c>
      <c r="C3047" t="inlineStr">
        <is>
          <t>threading_needle</t>
        </is>
      </c>
      <c r="D3047"/>
      <c r="E3047"/>
      <c r="F3047"/>
      <c r="G3047"/>
      <c r="H3047"/>
    </row>
    <row r="3048" ht="25.5" customHeight="1">
      <c r="A3048" s="2" t="str">
        <f>=HYPERLINK("https://www.youtube.com/@SewingatHomeMom", "https://www.youtube.com/@SewingatHomeMom")</f>
        <v>https://www.youtube.com/@SewingatHomeMom</v>
      </c>
      <c r="B3048" t="inlineStr">
        <is>
          <t>95 videos</t>
        </is>
      </c>
      <c r="C3048" t="inlineStr">
        <is>
          <t>threading_needle</t>
        </is>
      </c>
      <c r="D3048"/>
      <c r="E3048"/>
      <c r="F3048"/>
      <c r="G3048"/>
      <c r="H3048"/>
    </row>
    <row r="3049" ht="25.5" customHeight="1">
      <c r="A3049" s="2" t="str">
        <f>=HYPERLINK("https://www.youtube.com/@LittleStarCC", "https://www.youtube.com/@LittleStarCC")</f>
        <v>https://www.youtube.com/@LittleStarCC</v>
      </c>
      <c r="B3049" t="inlineStr">
        <is>
          <t>181 videos</t>
        </is>
      </c>
      <c r="C3049" t="inlineStr">
        <is>
          <t>threading_needle</t>
        </is>
      </c>
      <c r="D3049"/>
      <c r="E3049"/>
      <c r="F3049"/>
      <c r="G3049"/>
      <c r="H3049"/>
    </row>
    <row r="3050" ht="25.5" customHeight="1">
      <c r="A3050" s="2" t="str">
        <f>=HYPERLINK("https://www.youtube.com/@GuiltyofTreeson", "https://www.youtube.com/@GuiltyofTreeson")</f>
        <v>https://www.youtube.com/@GuiltyofTreeson</v>
      </c>
      <c r="B3050" t="inlineStr">
        <is>
          <t>480 videos</t>
        </is>
      </c>
      <c r="C3050" t="inlineStr">
        <is>
          <t>trimming_trees</t>
        </is>
      </c>
      <c r="D3050"/>
      <c r="E3050"/>
      <c r="F3050"/>
      <c r="G3050"/>
      <c r="H3050"/>
    </row>
    <row r="3051" ht="25.5" customHeight="1">
      <c r="A3051" s="2" t="str">
        <f>=HYPERLINK("https://www.youtube.com/@RussellTreeExperts", "https://www.youtube.com/@RussellTreeExperts")</f>
        <v>https://www.youtube.com/@RussellTreeExperts</v>
      </c>
      <c r="B3051" t="inlineStr">
        <is>
          <t>304 videos</t>
        </is>
      </c>
      <c r="C3051" t="inlineStr">
        <is>
          <t>trimming_trees</t>
        </is>
      </c>
      <c r="D3051"/>
      <c r="E3051"/>
      <c r="F3051"/>
      <c r="G3051"/>
      <c r="H3051"/>
    </row>
    <row r="3052" ht="25.5" customHeight="1">
      <c r="A3052" s="2" t="str">
        <f>=HYPERLINK("https://www.youtube.com/@Stridertrees", "https://www.youtube.com/@Stridertrees")</f>
        <v>https://www.youtube.com/@Stridertrees</v>
      </c>
      <c r="B3052" t="inlineStr">
        <is>
          <t>114 videos</t>
        </is>
      </c>
      <c r="C3052" t="inlineStr">
        <is>
          <t>trimming_trees</t>
        </is>
      </c>
      <c r="D3052"/>
      <c r="E3052"/>
      <c r="F3052"/>
      <c r="G3052"/>
      <c r="H3052"/>
    </row>
    <row r="3053" ht="25.5" customHeight="1">
      <c r="A3053" s="2" t="str">
        <f>=HYPERLINK("https://www.youtube.com/@Top_Branch", "https://www.youtube.com/@Top_Branch")</f>
        <v>https://www.youtube.com/@Top_Branch</v>
      </c>
      <c r="B3053" t="inlineStr">
        <is>
          <t>71 videos</t>
        </is>
      </c>
      <c r="C3053" t="inlineStr">
        <is>
          <t>trimming_trees</t>
        </is>
      </c>
      <c r="D3053"/>
      <c r="E3053"/>
      <c r="F3053"/>
      <c r="G3053"/>
      <c r="H3053"/>
    </row>
    <row r="3054" ht="25.5" customHeight="1">
      <c r="A3054" s="2" t="str">
        <f>=HYPERLINK("https://www.youtube.com/@SeattleTreeCare", "https://www.youtube.com/@SeattleTreeCare")</f>
        <v>https://www.youtube.com/@SeattleTreeCare</v>
      </c>
      <c r="B3054" t="inlineStr">
        <is>
          <t>122 videos</t>
        </is>
      </c>
      <c r="C3054" t="inlineStr">
        <is>
          <t>trimming_trees</t>
        </is>
      </c>
      <c r="D3054"/>
      <c r="E3054"/>
      <c r="F3054"/>
      <c r="G3054"/>
      <c r="H3054"/>
    </row>
    <row r="3055" ht="25.5" customHeight="1">
      <c r="A3055" s="2" t="str">
        <f>=HYPERLINK("https://www.youtube.com/@VeteranTreeService", "https://www.youtube.com/@VeteranTreeService")</f>
        <v>https://www.youtube.com/@VeteranTreeService</v>
      </c>
      <c r="B3055" t="inlineStr">
        <is>
          <t>273 videos</t>
        </is>
      </c>
      <c r="C3055" t="inlineStr">
        <is>
          <t>trimming_trees</t>
        </is>
      </c>
      <c r="D3055"/>
      <c r="E3055"/>
      <c r="F3055"/>
      <c r="G3055"/>
      <c r="H3055"/>
    </row>
    <row r="3056" ht="25.5" customHeight="1">
      <c r="A3056" s="2" t="str">
        <f>=HYPERLINK("https://www.youtube.com/@LilyYoFire", "https://www.youtube.com/@LilyYoFire")</f>
        <v>https://www.youtube.com/@LilyYoFire</v>
      </c>
      <c r="B3056" t="inlineStr">
        <is>
          <t>82 videos</t>
        </is>
      </c>
      <c r="C3056" t="inlineStr">
        <is>
          <t>spinning_poi</t>
        </is>
      </c>
      <c r="D3056"/>
      <c r="E3056"/>
      <c r="F3056"/>
      <c r="G3056"/>
      <c r="H3056"/>
    </row>
    <row r="3057" ht="25.5" customHeight="1">
      <c r="A3057" s="2" t="str">
        <f>=HYPERLINK("https://www.youtube.com/@DrexFactor", "https://www.youtube.com/@DrexFactor")</f>
        <v>https://www.youtube.com/@DrexFactor</v>
      </c>
      <c r="B3057" t="inlineStr">
        <is>
          <t>1.9k videos</t>
        </is>
      </c>
      <c r="C3057" t="inlineStr">
        <is>
          <t>spinning_poi</t>
        </is>
      </c>
      <c r="D3057"/>
      <c r="E3057"/>
      <c r="F3057"/>
      <c r="G3057"/>
      <c r="H3057"/>
    </row>
    <row r="3058" ht="25.5" customHeight="1">
      <c r="A3058" s="2" t="str">
        <f>=HYPERLINK("https://www.youtube.com/@IgnitedFlamesArt", "https://www.youtube.com/@IgnitedFlamesArt")</f>
        <v>https://www.youtube.com/@IgnitedFlamesArt</v>
      </c>
      <c r="B3058" t="inlineStr">
        <is>
          <t>49 videos</t>
        </is>
      </c>
      <c r="C3058" t="inlineStr">
        <is>
          <t>spinning_poi</t>
        </is>
      </c>
      <c r="D3058"/>
      <c r="E3058"/>
      <c r="F3058"/>
      <c r="G3058"/>
      <c r="H3058"/>
    </row>
    <row r="3059" ht="25.5" customHeight="1">
      <c r="A3059" s="2" t="str">
        <f>=HYPERLINK("https://www.youtube.com/@the.flowshow", "https://www.youtube.com/@the.flowshow")</f>
        <v>https://www.youtube.com/@the.flowshow</v>
      </c>
      <c r="B3059" t="inlineStr">
        <is>
          <t>25 videos</t>
        </is>
      </c>
      <c r="C3059" t="inlineStr">
        <is>
          <t>spinning_poi</t>
        </is>
      </c>
      <c r="D3059"/>
      <c r="E3059"/>
      <c r="F3059"/>
      <c r="G3059"/>
      <c r="H3059"/>
    </row>
    <row r="3060" ht="25.5" customHeight="1">
      <c r="A3060" s="2" t="str">
        <f>=HYPERLINK("https://www.youtube.com/@mystiquemovement", "https://www.youtube.com/@mystiquemovement")</f>
        <v>https://www.youtube.com/@mystiquemovement</v>
      </c>
      <c r="B3060" t="inlineStr">
        <is>
          <t>38 videos</t>
        </is>
      </c>
      <c r="C3060" t="inlineStr">
        <is>
          <t>spinning_poi</t>
        </is>
      </c>
      <c r="D3060"/>
      <c r="E3060"/>
      <c r="F3060"/>
      <c r="G3060"/>
      <c r="H3060"/>
    </row>
    <row r="3061" ht="25.5" customHeight="1">
      <c r="A3061" s="2" t="str">
        <f>=HYPERLINK("https://www.youtube.com/@readingis/videos", "https://www.youtube.com/@readingis/videos")</f>
        <v>https://www.youtube.com/@readingis/videos</v>
      </c>
      <c r="B3061" t="inlineStr">
        <is>
          <t>150 videos - insides of kids books</t>
        </is>
      </c>
      <c r="C3061" t="inlineStr">
        <is>
          <t>books</t>
        </is>
      </c>
      <c r="D3061"/>
      <c r="E3061"/>
      <c r="F3061"/>
      <c r="G3061"/>
      <c r="H3061"/>
    </row>
    <row r="3062" ht="25.5" customHeight="1">
      <c r="A3062" s="2" t="str">
        <f>=HYPERLINK("https://www.youtube.com/@PeruseProject/videos", "https://www.youtube.com/@PeruseProject/videos")</f>
        <v>https://www.youtube.com/@PeruseProject/videos</v>
      </c>
      <c r="B3062" t="inlineStr">
        <is>
          <t>1.3K videos - book reviews</t>
        </is>
      </c>
      <c r="C3062" t="inlineStr">
        <is>
          <t>books</t>
        </is>
      </c>
      <c r="D3062"/>
      <c r="E3062"/>
      <c r="F3062"/>
      <c r="G3062"/>
      <c r="H3062"/>
    </row>
    <row r="3063" ht="25.5" customHeight="1">
      <c r="A3063" s="2" t="str">
        <f>=HYPERLINK("https://www.youtube.com/@CoverswithCassidy/videos", "https://www.youtube.com/@CoverswithCassidy/videos")</f>
        <v>https://www.youtube.com/@CoverswithCassidy/videos</v>
      </c>
      <c r="B3063" t="inlineStr">
        <is>
          <t>465 videos - book reviews, diff settings</t>
        </is>
      </c>
      <c r="C3063" t="inlineStr">
        <is>
          <t>books</t>
        </is>
      </c>
      <c r="D3063"/>
      <c r="E3063"/>
      <c r="F3063"/>
      <c r="G3063"/>
      <c r="H3063"/>
    </row>
    <row r="3064" ht="25.5" customHeight="1">
      <c r="A3064" s="2" t="str">
        <f>=HYPERLINK("https://www.youtube.com/@ClauReadsBooks/videos", "https://www.youtube.com/@ClauReadsBooks/videos")</f>
        <v>https://www.youtube.com/@ClauReadsBooks/videos</v>
      </c>
      <c r="B3064" t="inlineStr">
        <is>
          <t>517 videos</t>
        </is>
      </c>
      <c r="C3064" t="inlineStr">
        <is>
          <t>books</t>
        </is>
      </c>
      <c r="D3064"/>
      <c r="E3064"/>
      <c r="F3064"/>
      <c r="G3064"/>
      <c r="H3064"/>
    </row>
    <row r="3065" ht="25.5" customHeight="1">
      <c r="A3065" s="2" t="str">
        <f>=HYPERLINK("https://www.youtube.com/@wandsandwings/videos", "https://www.youtube.com/@wandsandwings/videos")</f>
        <v>https://www.youtube.com/@wandsandwings/videos</v>
      </c>
      <c r="B3065" t="inlineStr">
        <is>
          <t>201 videos - animated tv shows about princesses</t>
        </is>
      </c>
      <c r="C3065" t="inlineStr">
        <is>
          <t>princess</t>
        </is>
      </c>
      <c r="D3065"/>
      <c r="E3065"/>
      <c r="F3065"/>
      <c r="G3065"/>
      <c r="H3065"/>
    </row>
    <row r="3066" ht="25.5" customHeight="1">
      <c r="A3066" s="2" t="str">
        <f>=HYPERLINK("https://www.youtube.com/@DisneyPrincess/videos", "https://www.youtube.com/@DisneyPrincess/videos")</f>
        <v>https://www.youtube.com/@DisneyPrincess/videos</v>
      </c>
      <c r="B3066" t="inlineStr">
        <is>
          <t>667 videos</t>
        </is>
      </c>
      <c r="C3066" t="inlineStr">
        <is>
          <t>princess</t>
        </is>
      </c>
      <c r="D3066"/>
      <c r="E3066"/>
      <c r="F3066"/>
      <c r="G3066"/>
      <c r="H3066"/>
    </row>
    <row r="3067" ht="25.5" customHeight="1">
      <c r="A3067" s="2" t="str">
        <f>=HYPERLINK("https://www.youtube.com/@TotallyTV/videos", "https://www.youtube.com/@TotallyTV/videos")</f>
        <v>https://www.youtube.com/@TotallyTV/videos</v>
      </c>
      <c r="B3067" t="inlineStr">
        <is>
          <t>929 videos</t>
        </is>
      </c>
      <c r="C3067" t="inlineStr">
        <is>
          <t>princess</t>
        </is>
      </c>
      <c r="D3067"/>
      <c r="E3067"/>
      <c r="F3067"/>
      <c r="G3067"/>
      <c r="H3067"/>
    </row>
    <row r="3068" ht="25.5" customHeight="1">
      <c r="A3068" s="2" t="str">
        <f>=HYPERLINK("https://www.youtube.com/@TritonTrojans/videos", "https://www.youtube.com/@TritonTrojans/videos")</f>
        <v>https://www.youtube.com/@TritonTrojans/videos</v>
      </c>
      <c r="B3068" t="inlineStr">
        <is>
          <t>2.3K videos</t>
        </is>
      </c>
      <c r="C3068" t="inlineStr">
        <is>
          <t>Team sports</t>
        </is>
      </c>
      <c r="D3068"/>
      <c r="E3068"/>
      <c r="F3068"/>
      <c r="G3068"/>
      <c r="H3068"/>
    </row>
    <row r="3069" ht="25.5" customHeight="1">
      <c r="A3069" s="2" t="str">
        <f>=HYPERLINK("https://www.youtube.com/@andyxsimon/videoshttps://www.youtube.com/@OranjeMovies/videos", "https://www.youtube.com/@OranjeMovies/videos")</f>
        <v>https://www.youtube.com/@OranjeMovies/videos</v>
      </c>
      <c r="B3069" t="inlineStr">
        <is>
          <t>35 videos</t>
        </is>
      </c>
      <c r="C3069" t="inlineStr">
        <is>
          <t>Team sports</t>
        </is>
      </c>
      <c r="D3069"/>
      <c r="E3069"/>
      <c r="F3069"/>
      <c r="G3069"/>
      <c r="H3069"/>
    </row>
    <row r="3070" ht="25.5" customHeight="1">
      <c r="A3070" s="2" t="str">
        <f>=HYPERLINK("https://www.youtube.com/@hockeytrend/videos", "https://www.youtube.com/@hockeytrend/videos")</f>
        <v>https://www.youtube.com/@hockeytrend/videos</v>
      </c>
      <c r="B3070" t="inlineStr">
        <is>
          <t>472 videos</t>
        </is>
      </c>
      <c r="C3070" t="inlineStr">
        <is>
          <t>Team sports</t>
        </is>
      </c>
      <c r="D3070"/>
      <c r="E3070"/>
      <c r="F3070"/>
      <c r="G3070"/>
      <c r="H3070"/>
    </row>
    <row r="3071" ht="25.5" customHeight="1">
      <c r="A3071" s="2" t="str">
        <f>=HYPERLINK("https://www.youtube.com/@AudioPhil1/videos", "https://www.youtube.com/@AudioPhil1/videos")</f>
        <v>https://www.youtube.com/@AudioPhil1/videos</v>
      </c>
      <c r="B3071" t="inlineStr">
        <is>
          <t>1.2k videos</t>
        </is>
      </c>
      <c r="C3071" t="inlineStr">
        <is>
          <t>vinyl</t>
        </is>
      </c>
      <c r="D3071"/>
      <c r="E3071"/>
      <c r="F3071"/>
      <c r="G3071"/>
      <c r="H3071"/>
    </row>
    <row r="3072" ht="25.5" customHeight="1">
      <c r="A3072" s="2" t="str">
        <f>=HYPERLINK("https://www.youtube.com/@TanitPHK", "https://www.youtube.com/@TanitPHK")</f>
        <v>https://www.youtube.com/@TanitPHK</v>
      </c>
      <c r="B3072" t="inlineStr">
        <is>
          <t>29 videos</t>
        </is>
      </c>
      <c r="C3072" t="inlineStr">
        <is>
          <t>vinyl</t>
        </is>
      </c>
      <c r="D3072"/>
      <c r="E3072"/>
      <c r="F3072"/>
      <c r="G3072"/>
      <c r="H3072"/>
    </row>
    <row r="3073" ht="25.5" customHeight="1">
      <c r="A3073" s="2" t="str">
        <f>=HYPERLINK("https://www.youtube.com/@MyAnalogJournal", "https://www.youtube.com/@MyAnalogJournal")</f>
        <v>https://www.youtube.com/@MyAnalogJournal</v>
      </c>
      <c r="B3073" t="inlineStr">
        <is>
          <t>302 videos</t>
        </is>
      </c>
      <c r="C3073" t="inlineStr">
        <is>
          <t>vinyl</t>
        </is>
      </c>
      <c r="D3073"/>
      <c r="E3073"/>
      <c r="F3073"/>
      <c r="G3073"/>
      <c r="H3073"/>
    </row>
    <row r="3074" ht="25.5" customHeight="1">
      <c r="A3074" s="2" t="str">
        <f>=HYPERLINK("https://www.youtube.com/@barparildar/videos", "https://www.youtube.com/@barparildar/videos")</f>
        <v>https://www.youtube.com/@barparildar/videos</v>
      </c>
      <c r="B3074" t="inlineStr">
        <is>
          <t>114 videos, cinematic broll</t>
        </is>
      </c>
      <c r="C3074" t="inlineStr">
        <is>
          <t>cinematic</t>
        </is>
      </c>
      <c r="D3074"/>
      <c r="E3074"/>
      <c r="F3074"/>
      <c r="G3074"/>
      <c r="H3074"/>
    </row>
    <row r="3075" ht="25.5" customHeight="1">
      <c r="A3075" s="2" t="str">
        <f>=HYPERLINK("https://www.youtube.com/@brandonbrule/videos", "https://www.youtube.com/@brandonbrule/videos")</f>
        <v>https://www.youtube.com/@brandonbrule/videos</v>
      </c>
      <c r="B3075" t="inlineStr">
        <is>
          <t>97 videos</t>
        </is>
      </c>
      <c r="C3075" t="inlineStr">
        <is>
          <t>cinematic</t>
        </is>
      </c>
      <c r="D3075"/>
      <c r="E3075"/>
      <c r="F3075"/>
      <c r="G3075"/>
      <c r="H3075"/>
    </row>
    <row r="3076" ht="25.5" customHeight="1">
      <c r="A3076" s="2" t="str">
        <f>=HYPERLINK("https://www.youtube.com/@the-lowdown/videos", "https://www.youtube.com/@the-lowdown/videos")</f>
        <v>https://www.youtube.com/@the-lowdown/videos</v>
      </c>
      <c r="B3076" t="inlineStr">
        <is>
          <t>88 videos, cinematic, cars, racing</t>
        </is>
      </c>
      <c r="C3076" t="inlineStr">
        <is>
          <t>cinematic</t>
        </is>
      </c>
      <c r="D3076"/>
      <c r="E3076"/>
      <c r="F3076"/>
      <c r="G3076"/>
      <c r="H3076"/>
    </row>
    <row r="3077" ht="25.5" customHeight="1">
      <c r="A3077" s="2" t="str">
        <f>=HYPERLINK("https://www.youtube.com/@Datboyvideo/videos", "https://www.youtube.com/@Datboyvideo/videos")</f>
        <v>https://www.youtube.com/@Datboyvideo/videos</v>
      </c>
      <c r="B3077" t="inlineStr">
        <is>
          <t>28 videos</t>
        </is>
      </c>
      <c r="C3077" t="inlineStr">
        <is>
          <t>cinematic</t>
        </is>
      </c>
      <c r="D3077"/>
      <c r="E3077"/>
      <c r="F3077"/>
      <c r="G3077"/>
      <c r="H3077"/>
    </row>
    <row r="3078" ht="25.5" customHeight="1">
      <c r="A3078" s="2" t="str">
        <f>=HYPERLINK("https://www.youtube.com/@arispapaspyros/videos", "https://www.youtube.com/@arispapaspyros/videos")</f>
        <v>https://www.youtube.com/@arispapaspyros/videos</v>
      </c>
      <c r="B3078" t="inlineStr">
        <is>
          <t>45 videos</t>
        </is>
      </c>
      <c r="C3078" t="inlineStr">
        <is>
          <t>cinematic</t>
        </is>
      </c>
      <c r="D3078"/>
      <c r="E3078"/>
      <c r="F3078"/>
      <c r="G3078"/>
      <c r="H3078"/>
    </row>
    <row r="3079" ht="25.5" customHeight="1">
      <c r="A3079" s="2" t="str">
        <f>=HYPERLINK("https://www.youtube.com/@RoundIII/videos", "https://www.youtube.com/@RoundIII/videos")</f>
        <v>https://www.youtube.com/@RoundIII/videos</v>
      </c>
      <c r="B3079" t="inlineStr">
        <is>
          <t>26 videos, skydiving 4k</t>
        </is>
      </c>
      <c r="C3079" t="inlineStr">
        <is>
          <t>skydiving</t>
        </is>
      </c>
      <c r="D3079"/>
      <c r="E3079"/>
      <c r="F3079"/>
      <c r="G3079"/>
      <c r="H3079"/>
    </row>
    <row r="3080" ht="25.5" customHeight="1">
      <c r="A3080" s="2" t="str">
        <f>=HYPERLINK("https://www.youtube.com/@skydivedubaivideo/videos", "https://www.youtube.com/@skydivedubaivideo/videos")</f>
        <v>https://www.youtube.com/@skydivedubaivideo/videos</v>
      </c>
      <c r="B3080" t="inlineStr">
        <is>
          <t>203 videos</t>
        </is>
      </c>
      <c r="C3080" t="inlineStr">
        <is>
          <t>skydiving</t>
        </is>
      </c>
      <c r="D3080"/>
      <c r="E3080"/>
      <c r="F3080"/>
      <c r="G3080"/>
      <c r="H3080"/>
    </row>
    <row r="3081" ht="25.5" customHeight="1">
      <c r="A3081" s="2" t="str">
        <f>=HYPERLINK("https://www.youtube.com/@ESOobservatory/videos", "https://www.youtube.com/@ESOobservatory/videos")</f>
        <v>https://www.youtube.com/@ESOobservatory/videos</v>
      </c>
      <c r="B3081" t="inlineStr">
        <is>
          <t>1.1k videos</t>
        </is>
      </c>
      <c r="C3081" t="inlineStr">
        <is>
          <t>zooming</t>
        </is>
      </c>
      <c r="D3081"/>
      <c r="E3081"/>
      <c r="F3081"/>
      <c r="G3081"/>
      <c r="H3081"/>
    </row>
    <row r="3082" ht="25.5" customHeight="1">
      <c r="A3082" s="2" t="str">
        <f>=HYPERLINK("https://www.youtube.com/@ARTPIXjewelry/videos", "https://www.youtube.com/@ARTPIXjewelry/videos")</f>
        <v>https://www.youtube.com/@ARTPIXjewelry/videos</v>
      </c>
      <c r="B3082" t="inlineStr">
        <is>
          <t>251 videos</t>
        </is>
      </c>
      <c r="C3082" t="inlineStr">
        <is>
          <t>diamond</t>
        </is>
      </c>
      <c r="D3082"/>
      <c r="E3082"/>
      <c r="F3082"/>
      <c r="G3082"/>
      <c r="H3082"/>
    </row>
    <row r="3083" ht="25.5" customHeight="1">
      <c r="A3083" s="2" t="str">
        <f>=HYPERLINK("https://www.youtube.com/@Bluestonedotcom/videos", "https://www.youtube.com/@Bluestonedotcom/videos")</f>
        <v>https://www.youtube.com/@Bluestonedotcom/videos</v>
      </c>
      <c r="B3083" t="inlineStr">
        <is>
          <t>570 videos</t>
        </is>
      </c>
      <c r="C3083" t="inlineStr">
        <is>
          <t>diamond</t>
        </is>
      </c>
      <c r="D3083"/>
      <c r="E3083"/>
      <c r="F3083"/>
      <c r="G3083"/>
      <c r="H3083"/>
    </row>
    <row r="3084" ht="25.5" customHeight="1">
      <c r="A3084" s="2" t="str">
        <f>=HYPERLINK("https://www.youtube.com/@NightLightsFilms/videos", "https://www.youtube.com/@NightLightsFilms/videos")</f>
        <v>https://www.youtube.com/@NightLightsFilms/videos</v>
      </c>
      <c r="B3084" t="inlineStr">
        <is>
          <t>151 videos</t>
        </is>
      </c>
      <c r="C3084" t="inlineStr">
        <is>
          <t>aurora</t>
        </is>
      </c>
      <c r="D3084"/>
      <c r="E3084"/>
      <c r="F3084"/>
      <c r="G3084"/>
      <c r="H3084"/>
    </row>
    <row r="3085" ht="25.5" customHeight="1">
      <c r="A3085" s="2" t="str">
        <f>=HYPERLINK("https://www.youtube.com/@dulevoz/videos", "https://www.youtube.com/@dulevoz/videos")</f>
        <v>https://www.youtube.com/@dulevoz/videos</v>
      </c>
      <c r="B3085" t="inlineStr">
        <is>
          <t>209 videos</t>
        </is>
      </c>
      <c r="C3085" t="inlineStr">
        <is>
          <t>tunnels</t>
        </is>
      </c>
      <c r="D3085"/>
      <c r="E3085"/>
      <c r="F3085"/>
      <c r="G3085"/>
      <c r="H3085"/>
    </row>
    <row r="3086" ht="25.5" customHeight="1">
      <c r="A3086" s="2" t="str">
        <f>=HYPERLINK("https://www.youtube.com/@vuhfilms/videos", "https://www.youtube.com/@vuhfilms/videos")</f>
        <v>https://www.youtube.com/@vuhfilms/videos</v>
      </c>
      <c r="B3086" t="inlineStr">
        <is>
          <t>17 Videos / Cinematics</t>
        </is>
      </c>
      <c r="C3086" t="inlineStr">
        <is>
          <t>cinematic</t>
        </is>
      </c>
      <c r="D3086"/>
      <c r="E3086"/>
      <c r="F3086"/>
      <c r="G3086"/>
      <c r="H3086"/>
    </row>
    <row r="3087" ht="25.5" customHeight="1">
      <c r="A3087" s="2" t="str">
        <f>=HYPERLINK("https://www.youtube.com/@HausgemachteRezepte", "https://www.youtube.com/@HausgemachteRezepte")</f>
        <v>https://www.youtube.com/@HausgemachteRezepte</v>
      </c>
      <c r="B3087" t="inlineStr">
        <is>
          <t>528 Videos / Cooking</t>
        </is>
      </c>
      <c r="C3087" t="inlineStr">
        <is>
          <t>cooking</t>
        </is>
      </c>
      <c r="D3087" t="inlineStr">
        <is>
          <t>German</t>
        </is>
      </c>
      <c r="E3087"/>
      <c r="F3087"/>
      <c r="G3087"/>
      <c r="H3087"/>
    </row>
    <row r="3088" ht="25.5" customHeight="1">
      <c r="A3088" s="2" t="str">
        <f>=HYPERLINK("https://www.youtube.com/@DEFYstudio", "https://www.youtube.com/@DEFYstudio")</f>
        <v>https://www.youtube.com/@DEFYstudio</v>
      </c>
      <c r="B3088" t="inlineStr">
        <is>
          <t>25 Videos / EPIC Car Cinematics</t>
        </is>
      </c>
      <c r="C3088" t="inlineStr">
        <is>
          <t>auto racing</t>
        </is>
      </c>
      <c r="D3088"/>
      <c r="E3088"/>
      <c r="F3088"/>
      <c r="G3088"/>
      <c r="H3088"/>
    </row>
    <row r="3089" ht="25.5" customHeight="1">
      <c r="A3089" s="2" t="str">
        <f>=HYPERLINK("https://www.youtube.com/@SchwaaFilms", "https://www.youtube.com/@SchwaaFilms")</f>
        <v>https://www.youtube.com/@SchwaaFilms</v>
      </c>
      <c r="B3089" t="inlineStr">
        <is>
          <t>345 Videos / Automotive Content</t>
        </is>
      </c>
      <c r="C3089" t="inlineStr">
        <is>
          <t>cars</t>
        </is>
      </c>
      <c r="D3089"/>
      <c r="E3089"/>
      <c r="F3089"/>
      <c r="G3089"/>
      <c r="H3089"/>
    </row>
    <row r="3090" ht="25.5" customHeight="1">
      <c r="A3090" s="2" t="str">
        <f>=HYPERLINK("https://www.youtube.com/@naturerelaxation4k562", "https://www.youtube.com/@naturerelaxation4k562")</f>
        <v>https://www.youtube.com/@naturerelaxation4k562</v>
      </c>
      <c r="B3090" t="inlineStr">
        <is>
          <t>170 Videos / Rain</t>
        </is>
      </c>
      <c r="C3090" t="inlineStr">
        <is>
          <t>rain</t>
        </is>
      </c>
      <c r="D3090"/>
      <c r="E3090"/>
      <c r="F3090"/>
      <c r="G3090"/>
      <c r="H3090"/>
    </row>
    <row r="3091" ht="25.5" customHeight="1">
      <c r="A3091" s="2" t="str">
        <f>=HYPERLINK("https://www.youtube.com/@MalmesburyEducation", "https://www.youtube.com/@MalmesburyEducation")</f>
        <v>https://www.youtube.com/@MalmesburyEducation</v>
      </c>
      <c r="B3091" t="inlineStr">
        <is>
          <t>91 videos</t>
        </is>
      </c>
      <c r="C3091" t="inlineStr">
        <is>
          <t>using_a_microscope</t>
        </is>
      </c>
      <c r="D3091"/>
      <c r="E3091"/>
      <c r="F3091"/>
      <c r="G3091"/>
      <c r="H3091"/>
    </row>
    <row r="3092" ht="25.5" customHeight="1">
      <c r="A3092" s="2" t="str">
        <f>=HYPERLINK("https://www.youtube.com/@eternaldragon6799/videos", "https://www.youtube.com/@eternaldragon6799/videos")</f>
        <v>https://www.youtube.com/@eternaldragon6799/videos</v>
      </c>
      <c r="B3092" t="inlineStr">
        <is>
          <t>26 videos, first person</t>
        </is>
      </c>
      <c r="C3092" t="inlineStr">
        <is>
          <t>dragon boat</t>
        </is>
      </c>
      <c r="D3092"/>
      <c r="E3092"/>
      <c r="F3092"/>
      <c r="G3092"/>
      <c r="H3092"/>
    </row>
    <row r="3093" ht="25.5" customHeight="1">
      <c r="A3093" s="2" t="str">
        <f>=HYPERLINK("https://www.youtube.com/@afanhk3/videos", "https://www.youtube.com/@afanhk3/videos")</f>
        <v>https://www.youtube.com/@afanhk3/videos</v>
      </c>
      <c r="B3093" t="inlineStr">
        <is>
          <t>626 videos, a few relevant</t>
        </is>
      </c>
      <c r="C3093" t="inlineStr">
        <is>
          <t>dragon boat</t>
        </is>
      </c>
      <c r="D3093"/>
      <c r="E3093"/>
      <c r="F3093"/>
      <c r="G3093"/>
      <c r="H3093"/>
    </row>
    <row r="3094" ht="25.5" customHeight="1">
      <c r="A3094" s="2" t="str">
        <f>=HYPERLINK("https://www.youtube.com/@balboadragonboat163/videos", "https://www.youtube.com/@balboadragonboat163/videos")</f>
        <v>https://www.youtube.com/@balboadragonboat163/videos</v>
      </c>
      <c r="B3094" t="inlineStr">
        <is>
          <t>21 videos</t>
        </is>
      </c>
      <c r="C3094" t="inlineStr">
        <is>
          <t>dragon boat</t>
        </is>
      </c>
      <c r="D3094"/>
      <c r="E3094" t="inlineStr">
        <is>
          <t>Y</t>
        </is>
      </c>
      <c r="F3094"/>
      <c r="G3094"/>
      <c r="H3094"/>
    </row>
    <row r="3095" ht="25.5" customHeight="1">
      <c r="A3095" s="2" t="str">
        <f>=HYPERLINK("https://www.youtube.com/@AerialEarth/videos", "https://www.youtube.com/@AerialEarth/videos")</f>
        <v>https://www.youtube.com/@AerialEarth/videos</v>
      </c>
      <c r="B3095" t="inlineStr">
        <is>
          <t>92 Videos / Weather, Clouds</t>
        </is>
      </c>
      <c r="C3095" t="inlineStr">
        <is>
          <t>clouds</t>
        </is>
      </c>
      <c r="D3095"/>
      <c r="E3095"/>
      <c r="F3095"/>
      <c r="G3095"/>
      <c r="H3095"/>
    </row>
    <row r="3096" ht="25.5" customHeight="1">
      <c r="A3096" s="2" t="str">
        <f>=HYPERLINK("https://www.youtube.com/@luxdalet/videos", "https://www.youtube.com/@luxdalet/videos")</f>
        <v>https://www.youtube.com/@luxdalet/videos</v>
      </c>
      <c r="B3096" t="inlineStr">
        <is>
          <t>25 Videos / Clouds</t>
        </is>
      </c>
      <c r="C3096" t="inlineStr">
        <is>
          <t>clouds</t>
        </is>
      </c>
      <c r="D3096"/>
      <c r="E3096"/>
      <c r="F3096"/>
      <c r="G3096"/>
      <c r="H3096"/>
    </row>
    <row r="3097" ht="25.5" customHeight="1">
      <c r="A3097" s="2" t="str">
        <f>=HYPERLINK("https://www.youtube.com/@Oneminmicro", "https://www.youtube.com/@Oneminmicro")</f>
        <v>https://www.youtube.com/@Oneminmicro</v>
      </c>
      <c r="B3097" t="inlineStr">
        <is>
          <t>245 videos</t>
        </is>
      </c>
      <c r="C3097" t="inlineStr">
        <is>
          <t>using_a_microscope</t>
        </is>
      </c>
      <c r="D3097"/>
      <c r="E3097"/>
      <c r="F3097"/>
      <c r="G3097"/>
      <c r="H3097"/>
    </row>
    <row r="3098" ht="25.5" customHeight="1">
      <c r="A3098" s="2" t="str">
        <f>=HYPERLINK("https://www.youtube.com/@maisyleigh", "https://www.youtube.com/@maisyleigh")</f>
        <v>https://www.youtube.com/@maisyleigh</v>
      </c>
      <c r="B3098" t="inlineStr">
        <is>
          <t>300 videos / office, home office, setup</t>
        </is>
      </c>
      <c r="C3098" t="inlineStr">
        <is>
          <t>office</t>
        </is>
      </c>
      <c r="D3098"/>
      <c r="E3098"/>
      <c r="F3098"/>
      <c r="G3098"/>
      <c r="H3098"/>
    </row>
    <row r="3099" ht="25.5" customHeight="1">
      <c r="A3099" s="2" t="str">
        <f>=HYPERLINK("https://www.youtube.com/@meliorstudios", "https://www.youtube.com/@meliorstudios")</f>
        <v>https://www.youtube.com/@meliorstudios</v>
      </c>
      <c r="B3099" t="inlineStr">
        <is>
          <t>130 Videos / Cinematic, Automotive</t>
        </is>
      </c>
      <c r="C3099" t="inlineStr">
        <is>
          <t>cinematic, automotive</t>
        </is>
      </c>
      <c r="D3099"/>
      <c r="E3099"/>
      <c r="F3099"/>
      <c r="G3099"/>
      <c r="H3099"/>
    </row>
    <row r="3100" ht="25.5" customHeight="1">
      <c r="A3100" s="2" t="str">
        <f>=HYPERLINK("https://www.youtube.com/@NainoaLanger", "https://www.youtube.com/@NainoaLanger")</f>
        <v>https://www.youtube.com/@NainoaLanger</v>
      </c>
      <c r="B3100" t="inlineStr">
        <is>
          <t>47 Videos / Cinematic</t>
        </is>
      </c>
      <c r="C3100" t="inlineStr">
        <is>
          <t>cinematic</t>
        </is>
      </c>
      <c r="D3100"/>
      <c r="E3100"/>
      <c r="F3100"/>
      <c r="G3100"/>
      <c r="H3100"/>
    </row>
    <row r="3101" ht="25.5" customHeight="1">
      <c r="A3101" s="2" t="str">
        <f>=HYPERLINK("https://www.youtube.com/@MitchellThayne", "https://www.youtube.com/@MitchellThayne")</f>
        <v>https://www.youtube.com/@MitchellThayne</v>
      </c>
      <c r="B3101" t="inlineStr">
        <is>
          <t>116 Videos / Commerical Cinematics</t>
        </is>
      </c>
      <c r="C3101" t="inlineStr">
        <is>
          <t>cinematic, commerical</t>
        </is>
      </c>
      <c r="D3101"/>
      <c r="E3101"/>
      <c r="F3101"/>
      <c r="G3101"/>
      <c r="H3101"/>
    </row>
    <row r="3102" ht="25.5" customHeight="1">
      <c r="A3102" s="2" t="str">
        <f>=HYPERLINK("https://www.youtube.com/@Chemabal/video", "https://www.youtube.com/@Chemabal")</f>
        <v>https://www.youtube.com/@Chemabal</v>
      </c>
      <c r="B3102" t="inlineStr">
        <is>
          <t>12 Videos, Cinematics</t>
        </is>
      </c>
      <c r="C3102" t="inlineStr">
        <is>
          <t>cinematic, travel, nature</t>
        </is>
      </c>
      <c r="D3102"/>
      <c r="E3102"/>
      <c r="F3102"/>
      <c r="G3102"/>
      <c r="H3102"/>
    </row>
    <row r="3103" ht="25.5" customHeight="1">
      <c r="A3103" s="2" t="str">
        <f>=HYPERLINK("https://www.youtube.com/@maor.benezri", "https://www.youtube.com/@maor.benezri")</f>
        <v>https://www.youtube.com/@maor.benezri</v>
      </c>
      <c r="B3103" t="inlineStr">
        <is>
          <t>13 Videos, Cinematics</t>
        </is>
      </c>
      <c r="C3103" t="inlineStr">
        <is>
          <t>cinematic, travel, nature</t>
        </is>
      </c>
      <c r="D3103"/>
      <c r="E3103"/>
      <c r="F3103"/>
      <c r="G3103"/>
      <c r="H3103"/>
    </row>
    <row r="3104" ht="25.5" customHeight="1">
      <c r="A3104" s="2" t="str">
        <f>=HYPERLINK("https://www.youtube.com/@tactycstudio", "https://www.youtube.com/@tactycstudio")</f>
        <v>https://www.youtube.com/@tactycstudio</v>
      </c>
      <c r="B3104" t="inlineStr">
        <is>
          <t>62 Videos / VFX</t>
        </is>
      </c>
      <c r="C3104" t="inlineStr">
        <is>
          <t>vfx, cinematic, commerical, products</t>
        </is>
      </c>
      <c r="D3104"/>
      <c r="E3104"/>
      <c r="F3104"/>
      <c r="G3104"/>
      <c r="H3104"/>
    </row>
    <row r="3105" ht="25.5" customHeight="1">
      <c r="A3105" s="2" t="str">
        <f>=HYPERLINK("https://www.youtube.com/@ryanluth", "https://www.youtube.com/@ryanluth")</f>
        <v>https://www.youtube.com/@ryanluth</v>
      </c>
      <c r="B3105" t="inlineStr">
        <is>
          <t>85 Videos / cinematic content</t>
        </is>
      </c>
      <c r="C3105" t="inlineStr">
        <is>
          <t>cinematic</t>
        </is>
      </c>
      <c r="D3105"/>
      <c r="E3105"/>
      <c r="F3105"/>
      <c r="G3105"/>
      <c r="H3105"/>
    </row>
    <row r="3106" ht="25.5" customHeight="1">
      <c r="A3106" s="2" t="str">
        <f>=HYPERLINK("https://www.youtube.com/@JonasPuidokas", "https://www.youtube.com/@JonasPuidokas")</f>
        <v>https://www.youtube.com/@JonasPuidokas</v>
      </c>
      <c r="B3106" t="inlineStr">
        <is>
          <t>134 Videos / cinematic content</t>
        </is>
      </c>
      <c r="C3106" t="inlineStr">
        <is>
          <t>cinematic, travel, nature</t>
        </is>
      </c>
      <c r="D3106"/>
      <c r="E3106"/>
      <c r="F3106"/>
      <c r="G3106"/>
      <c r="H3106"/>
    </row>
    <row r="3107" ht="25.5" customHeight="1">
      <c r="A3107" s="2" t="str">
        <f>=HYPERLINK("https://www.youtube.com/@MindSociety", "https://www.youtube.com/@MindSociety")</f>
        <v>https://www.youtube.com/@MindSociety</v>
      </c>
      <c r="B3107" t="inlineStr">
        <is>
          <t>94 Videos, Cinematics</t>
        </is>
      </c>
      <c r="C3107" t="inlineStr">
        <is>
          <t>cinematic</t>
        </is>
      </c>
      <c r="D3107"/>
      <c r="E3107"/>
      <c r="F3107"/>
      <c r="G3107"/>
      <c r="H3107"/>
    </row>
    <row r="3108" ht="25.5" customHeight="1">
      <c r="A3108" s="2" t="str">
        <f>=HYPERLINK("https://www.youtube.com/@morphinefilms.", "https://www.youtube.com/@morphinefilms.")</f>
        <v>https://www.youtube.com/@morphinefilms.</v>
      </c>
      <c r="B3108" t="inlineStr">
        <is>
          <t>13 Videos, Cinematics</t>
        </is>
      </c>
      <c r="C3108" t="inlineStr">
        <is>
          <t>cinematic</t>
        </is>
      </c>
      <c r="D3108"/>
      <c r="E3108"/>
      <c r="F3108"/>
      <c r="G3108"/>
      <c r="H3108"/>
    </row>
    <row r="3109" ht="25.5" customHeight="1">
      <c r="A3109" s="2" t="str">
        <f>=HYPERLINK("https://www.youtube.com/@tmtcindia", "https://www.youtube.com/@tmtcindia")</f>
        <v>https://www.youtube.com/@tmtcindia</v>
      </c>
      <c r="B3109" t="inlineStr">
        <is>
          <t>20 videos</t>
        </is>
      </c>
      <c r="C3109" t="inlineStr">
        <is>
          <t>using_a_microscope</t>
        </is>
      </c>
      <c r="D3109"/>
      <c r="E3109"/>
      <c r="F3109"/>
      <c r="G3109"/>
      <c r="H3109"/>
    </row>
    <row r="3110" ht="25.5" customHeight="1">
      <c r="A3110" s="2" t="str">
        <f>=HYPERLINK("https://www.youtube.com/@MichaeltheDentist", "https://www.youtube.com/@MichaeltheDentist")</f>
        <v>https://www.youtube.com/@MichaeltheDentist</v>
      </c>
      <c r="B3110" t="inlineStr">
        <is>
          <t>55 videos</t>
        </is>
      </c>
      <c r="C3110" t="inlineStr">
        <is>
          <t>using_a_microscope</t>
        </is>
      </c>
      <c r="D3110"/>
      <c r="E3110"/>
      <c r="F3110"/>
      <c r="G3110"/>
      <c r="H3110"/>
    </row>
    <row r="3111" ht="25.5" customHeight="1">
      <c r="A3111" s="2" t="str">
        <f>=HYPERLINK("https://www.youtube.com/@BrendanMorrisonTricking/videos", "https://www.youtube.com/@BrendanMorrisonTricking/videos")</f>
        <v>https://www.youtube.com/@BrendanMorrisonTricking/videos</v>
      </c>
      <c r="B3111" t="inlineStr">
        <is>
          <t>653 videos</t>
        </is>
      </c>
      <c r="C3111" t="inlineStr">
        <is>
          <t>tricking, martial arts</t>
        </is>
      </c>
      <c r="D3111"/>
      <c r="E3111"/>
      <c r="F3111"/>
      <c r="G3111"/>
      <c r="H3111"/>
    </row>
    <row r="3112" ht="25.5" customHeight="1">
      <c r="A3112" s="2" t="str">
        <f>=HYPERLINK("https://www.youtube.com/@NCBioNetwork", "https://www.youtube.com/@NCBioNetwork")</f>
        <v>https://www.youtube.com/@NCBioNetwork</v>
      </c>
      <c r="B3112" t="inlineStr">
        <is>
          <t>148 videos</t>
        </is>
      </c>
      <c r="C3112" t="inlineStr">
        <is>
          <t>using_a_microscope</t>
        </is>
      </c>
      <c r="D3112"/>
      <c r="E3112"/>
      <c r="F3112"/>
      <c r="G3112"/>
      <c r="H3112"/>
    </row>
    <row r="3113" ht="25.5" customHeight="1">
      <c r="A3113" s="2" t="str">
        <f>=HYPERLINK("https://www.youtube.com/@TheZogamScienceGuy", "https://www.youtube.com/@TheZogamScienceGuy")</f>
        <v>https://www.youtube.com/@TheZogamScienceGuy</v>
      </c>
      <c r="B3113" t="inlineStr">
        <is>
          <t>120 videos</t>
        </is>
      </c>
      <c r="C3113" t="inlineStr">
        <is>
          <t>using_a_microscope</t>
        </is>
      </c>
      <c r="D3113"/>
      <c r="E3113"/>
      <c r="F3113"/>
      <c r="G3113"/>
      <c r="H3113"/>
    </row>
    <row r="3114" ht="25.5" customHeight="1">
      <c r="A3114" s="2" t="str">
        <f>=HYPERLINK("https://www.youtube.com/@GoToSpace_GTS", "https://www.youtube.com/@GoToSpace_GTS")</f>
        <v>https://www.youtube.com/@GoToSpace_GTS</v>
      </c>
      <c r="B3114" t="inlineStr">
        <is>
          <t>182 videos, rocket, starship, launch</t>
        </is>
      </c>
      <c r="C3114" t="inlineStr">
        <is>
          <t>rocket</t>
        </is>
      </c>
      <c r="D3114"/>
      <c r="E3114"/>
      <c r="F3114"/>
      <c r="G3114"/>
      <c r="H3114"/>
    </row>
    <row r="3115" ht="25.5" customHeight="1">
      <c r="A3115" s="2" t="str">
        <f>=HYPERLINK("https://www.youtube.com/@EverydayAstronaut/videos", "https://www.youtube.com/@EverydayAstronaut/videos")</f>
        <v>https://www.youtube.com/@EverydayAstronaut/videos</v>
      </c>
      <c r="B3115" t="inlineStr">
        <is>
          <t>421 videos, rocket, starship, launch</t>
        </is>
      </c>
      <c r="C3115" t="inlineStr">
        <is>
          <t>rocket</t>
        </is>
      </c>
      <c r="D3115"/>
      <c r="E3115"/>
      <c r="F3115"/>
      <c r="G3115"/>
      <c r="H3115"/>
    </row>
    <row r="3116" ht="25.5" customHeight="1">
      <c r="A3116" s="2" t="str">
        <f>=HYPERLINK("https://www.youtube.com/@CosmicPerspective/videos", "https://www.youtube.com/@CosmicPerspective/videos")</f>
        <v>https://www.youtube.com/@CosmicPerspective/videos</v>
      </c>
      <c r="B3116" t="inlineStr">
        <is>
          <t>164 videos, rocket, starship, launch</t>
        </is>
      </c>
      <c r="C3116" t="inlineStr">
        <is>
          <t>rocket</t>
        </is>
      </c>
      <c r="D3116"/>
      <c r="E3116"/>
      <c r="F3116"/>
      <c r="G3116"/>
      <c r="H3116"/>
    </row>
    <row r="3117" ht="25.5" customHeight="1">
      <c r="A3117" s="2" t="str">
        <f>=HYPERLINK("https://www.youtube.com/@thisoldhouse", "https://www.youtube.com/@thisoldhouse")</f>
        <v>https://www.youtube.com/@thisoldhouse</v>
      </c>
      <c r="B3117" t="inlineStr">
        <is>
          <t>2.6k videos</t>
        </is>
      </c>
      <c r="C3117" t="inlineStr">
        <is>
          <t>using_a_paint_roller, using_a_power_drill, using_circular_saw</t>
        </is>
      </c>
      <c r="D3117"/>
      <c r="E3117"/>
      <c r="F3117"/>
      <c r="G3117"/>
      <c r="H3117"/>
    </row>
    <row r="3118" ht="25.5" customHeight="1">
      <c r="A3118" s="2" t="str">
        <f>=HYPERLINK("https://www.youtube.com/@Idahopainter", "https://www.youtube.com/@Idahopainter")</f>
        <v>https://www.youtube.com/@Idahopainter</v>
      </c>
      <c r="B3118" t="inlineStr">
        <is>
          <t>1.6k videos</t>
        </is>
      </c>
      <c r="C3118" t="inlineStr">
        <is>
          <t>using_a_paint_roller</t>
        </is>
      </c>
      <c r="D3118"/>
      <c r="E3118"/>
      <c r="F3118"/>
      <c r="G3118"/>
      <c r="H3118"/>
    </row>
    <row r="3119" ht="25.5" customHeight="1">
      <c r="A3119" s="2" t="str">
        <f>=HYPERLINK("https://www.youtube.com/@TheFunnyCarpenter", "https://www.youtube.com/@TheFunnyCarpenter")</f>
        <v>https://www.youtube.com/@TheFunnyCarpenter</v>
      </c>
      <c r="B3119" t="inlineStr">
        <is>
          <t>185 videos</t>
        </is>
      </c>
      <c r="C3119" t="inlineStr">
        <is>
          <t>using_a_paint_roller, using_a_power_drill, using_circular_saw</t>
        </is>
      </c>
      <c r="D3119"/>
      <c r="E3119"/>
      <c r="F3119"/>
      <c r="G3119"/>
      <c r="H3119"/>
    </row>
    <row r="3120" ht="25.5" customHeight="1">
      <c r="A3120" s="2" t="str">
        <f>=HYPERLINK("https://www.youtube.com/@LRN2DIY", "https://www.youtube.com/@LRN2DIY")</f>
        <v>https://www.youtube.com/@LRN2DIY</v>
      </c>
      <c r="B3120" t="inlineStr">
        <is>
          <t>284 videos</t>
        </is>
      </c>
      <c r="C3120" t="inlineStr">
        <is>
          <t>using_a_paint_roller, using_a_power_drill, using_circular_saw</t>
        </is>
      </c>
      <c r="D3120"/>
      <c r="E3120"/>
      <c r="F3120"/>
      <c r="G3120"/>
      <c r="H3120"/>
    </row>
    <row r="3121" ht="25.5" customHeight="1">
      <c r="A3121" s="2" t="str">
        <f>=HYPERLINK("https://www.youtube.com/@vancouvercarpenter", "https://www.youtube.com/@vancouvercarpenter")</f>
        <v>https://www.youtube.com/@vancouvercarpenter</v>
      </c>
      <c r="B3121" t="inlineStr">
        <is>
          <t>436 videos</t>
        </is>
      </c>
      <c r="C3121" t="inlineStr">
        <is>
          <t>using_a_paint_roller, using_a_power_drill, using_circular_saw</t>
        </is>
      </c>
      <c r="D3121"/>
      <c r="E3121"/>
      <c r="F3121"/>
      <c r="G3121"/>
      <c r="H3121"/>
    </row>
    <row r="3122" ht="25.5" customHeight="1">
      <c r="A3122" s="2" t="str">
        <f>=HYPERLINK("https://www.youtube.com/@MakeSomething", "https://www.youtube.com/@MakeSomething")</f>
        <v>https://www.youtube.com/@MakeSomething</v>
      </c>
      <c r="B3122" t="inlineStr">
        <is>
          <t>424 videos</t>
        </is>
      </c>
      <c r="C3122" t="inlineStr">
        <is>
          <t>using_a_power_drill, using_circular_saw</t>
        </is>
      </c>
      <c r="D3122"/>
      <c r="E3122"/>
      <c r="F3122"/>
      <c r="G3122"/>
      <c r="H3122"/>
    </row>
    <row r="3123" ht="25.5" customHeight="1">
      <c r="A3123" s="2" t="str">
        <f>=HYPERLINK("https://www.youtube.com/@AllAction/videos", "https://www.youtube.com/@AllAction/videos")</f>
        <v>https://www.youtube.com/@AllAction/videos</v>
      </c>
      <c r="B3123" t="inlineStr">
        <is>
          <t>659 videos</t>
        </is>
      </c>
      <c r="C3123" t="inlineStr">
        <is>
          <t>car chase</t>
        </is>
      </c>
      <c r="D3123"/>
      <c r="E3123"/>
      <c r="F3123"/>
      <c r="G3123"/>
      <c r="H3123"/>
    </row>
    <row r="3124" ht="25.5" customHeight="1">
      <c r="A3124" s="2" t="str">
        <f>=HYPERLINK("https://www.youtube.com/@varaceschasedatabase7485", "https://www.youtube.com/@varaceschasedatabase7485")</f>
        <v>https://www.youtube.com/@varaceschasedatabase7485</v>
      </c>
      <c r="B3124" t="inlineStr">
        <is>
          <t>79 videos</t>
        </is>
      </c>
      <c r="C3124" t="inlineStr">
        <is>
          <t>car chase</t>
        </is>
      </c>
      <c r="D3124"/>
      <c r="E3124"/>
      <c r="F3124"/>
      <c r="G3124"/>
      <c r="H3124"/>
    </row>
    <row r="3125" ht="25.5" customHeight="1">
      <c r="A3125" s="2" t="str">
        <f>=HYPERLINK("https://www.youtube.com/@MovieCarChases", "https://www.youtube.com/@MovieCarChases")</f>
        <v>https://www.youtube.com/@MovieCarChases</v>
      </c>
      <c r="B3125" t="inlineStr">
        <is>
          <t xml:space="preserve">76 videos </t>
        </is>
      </c>
      <c r="C3125" t="inlineStr">
        <is>
          <t>car chase</t>
        </is>
      </c>
      <c r="D3125"/>
      <c r="E3125"/>
      <c r="F3125"/>
      <c r="G3125"/>
      <c r="H3125"/>
    </row>
    <row r="3126" ht="25.5" customHeight="1">
      <c r="A3126" s="2" t="str">
        <f>=HYPERLINK("https://www.youtube.com/@lavapix", "https://www.youtube.com/@lavapix")</f>
        <v>https://www.youtube.com/@lavapix</v>
      </c>
      <c r="B3126" t="inlineStr">
        <is>
          <t>167 videos</t>
        </is>
      </c>
      <c r="C3126" t="inlineStr">
        <is>
          <t>lava</t>
        </is>
      </c>
      <c r="D3126"/>
      <c r="E3126"/>
      <c r="F3126"/>
      <c r="G3126"/>
      <c r="H3126"/>
    </row>
    <row r="3127" ht="25.5" customHeight="1">
      <c r="A3127" s="2" t="str">
        <f>=HYPERLINK("https://www.youtube.com/@TravellerInTheWholeWorld/videos", "https://www.youtube.com/@TravellerInTheWholeWorld/videos")</f>
        <v>https://www.youtube.com/@TravellerInTheWholeWorld/videos</v>
      </c>
      <c r="B3127" t="inlineStr">
        <is>
          <t>785 videos</t>
        </is>
      </c>
      <c r="C3127" t="inlineStr">
        <is>
          <t>lava</t>
        </is>
      </c>
      <c r="D3127"/>
      <c r="E3127"/>
      <c r="F3127"/>
      <c r="G3127"/>
      <c r="H3127"/>
    </row>
    <row r="3128" ht="25.5" customHeight="1">
      <c r="A3128" s="2" t="str">
        <f>=HYPERLINK("https://www.youtube.com/@filmalltay", "https://www.youtube.com/@filmalltay")</f>
        <v>https://www.youtube.com/@filmalltay</v>
      </c>
      <c r="B3128" t="inlineStr">
        <is>
          <t>22 videos</t>
        </is>
      </c>
      <c r="C3128" t="inlineStr">
        <is>
          <t>skateboarding</t>
        </is>
      </c>
      <c r="D3128"/>
      <c r="E3128"/>
      <c r="F3128"/>
      <c r="G3128"/>
      <c r="H3128"/>
    </row>
    <row r="3129" ht="25.5" customHeight="1">
      <c r="A3129" s="2" t="str">
        <f>=HYPERLINK("https://www.youtube.com/@MotorBike27", "https://www.youtube.com/@MotorBike27")</f>
        <v>https://www.youtube.com/@MotorBike27</v>
      </c>
      <c r="B3129" t="inlineStr">
        <is>
          <t>586 Videos / FPV Motorcycle</t>
        </is>
      </c>
      <c r="C3129" t="inlineStr">
        <is>
          <t>motorcycle</t>
        </is>
      </c>
      <c r="D3129"/>
      <c r="E3129"/>
      <c r="F3129"/>
      <c r="G3129"/>
      <c r="H3129"/>
    </row>
    <row r="3130" ht="25.5" customHeight="1">
      <c r="A3130" s="2" t="str">
        <f>=HYPERLINK("https://www.youtube.com/@SurRonster", "https://www.youtube.com/@SurRonster")</f>
        <v>https://www.youtube.com/@SurRonster</v>
      </c>
      <c r="B3130" t="inlineStr">
        <is>
          <t>309 Videos / (Electric) Motorcycles</t>
        </is>
      </c>
      <c r="C3130" t="inlineStr">
        <is>
          <t>motorcycle</t>
        </is>
      </c>
      <c r="D3130"/>
      <c r="E3130"/>
      <c r="F3130"/>
      <c r="G3130"/>
      <c r="H3130"/>
    </row>
    <row r="3131" ht="25.5" customHeight="1">
      <c r="A3131" s="2" t="str">
        <f>=HYPERLINK("https://www.youtube.com/@MacroRoom/videos", "https://www.youtube.com/@MacroRoom/")</f>
        <v>https://www.youtube.com/@MacroRoom/</v>
      </c>
      <c r="B3131" t="inlineStr">
        <is>
          <t>27 Videos / Macro</t>
        </is>
      </c>
      <c r="C3131" t="inlineStr">
        <is>
          <t>macro lens</t>
        </is>
      </c>
      <c r="D3131"/>
      <c r="E3131"/>
      <c r="F3131"/>
      <c r="G3131"/>
      <c r="H3131"/>
    </row>
    <row r="3132" ht="25.5" customHeight="1">
      <c r="A3132" s="2" t="str">
        <f>=HYPERLINK("https://www.youtube.com/@bruceburnswoodshop1620/videos", "https://www.youtube.com/@bruceburnswoodshop1620/videos")</f>
        <v>https://www.youtube.com/@bruceburnswoodshop1620/videos</v>
      </c>
      <c r="B3132" t="inlineStr">
        <is>
          <t>52 videos</t>
        </is>
      </c>
      <c r="C3132" t="inlineStr">
        <is>
          <t>wood_burning_art</t>
        </is>
      </c>
      <c r="D3132"/>
      <c r="E3132"/>
      <c r="F3132"/>
      <c r="G3132"/>
      <c r="H3132"/>
    </row>
    <row r="3133" ht="25.5" customHeight="1">
      <c r="A3133" s="2" t="str">
        <f>=HYPERLINK("https://www.youtube.com/@Pyrocrafters/videos", "https://www.youtube.com/@Pyrocrafters/videos")</f>
        <v>https://www.youtube.com/@Pyrocrafters/videos</v>
      </c>
      <c r="B3133" t="inlineStr">
        <is>
          <t>254 videos</t>
        </is>
      </c>
      <c r="C3133" t="inlineStr">
        <is>
          <t>wood_burning_art</t>
        </is>
      </c>
      <c r="D3133"/>
      <c r="E3133"/>
      <c r="F3133"/>
      <c r="G3133"/>
      <c r="H3133"/>
    </row>
    <row r="3134" ht="25.5" customHeight="1">
      <c r="A3134" s="2" t="str">
        <f>=HYPERLINK("https://www.youtube.com/@BurnSavvy/videos", "https://www.youtube.com/@BurnSavvy/videos")</f>
        <v>https://www.youtube.com/@BurnSavvy/videos</v>
      </c>
      <c r="B3134" t="inlineStr">
        <is>
          <t>278 videos</t>
        </is>
      </c>
      <c r="C3134" t="inlineStr">
        <is>
          <t>wood_burning_art</t>
        </is>
      </c>
      <c r="D3134"/>
      <c r="E3134"/>
      <c r="F3134"/>
      <c r="G3134"/>
      <c r="H3134"/>
    </row>
    <row r="3135" ht="25.5" customHeight="1">
      <c r="A3135" s="2" t="str">
        <f>=HYPERLINK("https://www.youtube.com/@PyrographyMadeEasy/videos", "https://www.youtube.com/@PyrographyMadeEasy/videos")</f>
        <v>https://www.youtube.com/@PyrographyMadeEasy/videos</v>
      </c>
      <c r="B3135" t="inlineStr">
        <is>
          <t>363 videos</t>
        </is>
      </c>
      <c r="C3135" t="inlineStr">
        <is>
          <t>wood_burning_art</t>
        </is>
      </c>
      <c r="D3135"/>
      <c r="E3135"/>
      <c r="F3135"/>
      <c r="G3135"/>
      <c r="H3135"/>
    </row>
    <row r="3136" ht="25.5" customHeight="1">
      <c r="A3136" s="2" t="str">
        <f>=HYPERLINK("https://www.youtube.com/@pyrographywoodcarving6839/videos", "https://www.youtube.com/@pyrographywoodcarving6839/videos")</f>
        <v>https://www.youtube.com/@pyrographywoodcarving6839/videos</v>
      </c>
      <c r="B3136" t="inlineStr">
        <is>
          <t>104 videos</t>
        </is>
      </c>
      <c r="C3136" t="inlineStr">
        <is>
          <t>wood_burning_art</t>
        </is>
      </c>
      <c r="D3136"/>
      <c r="E3136"/>
      <c r="F3136"/>
      <c r="G3136"/>
      <c r="H3136"/>
    </row>
    <row r="3137" ht="25.5" customHeight="1">
      <c r="A3137" s="2" t="str">
        <f>=HYPERLINK("https://www.youtube.com/@andyb7123", "https://www.youtube.com/@andyb7123")</f>
        <v>https://www.youtube.com/@andyb7123</v>
      </c>
      <c r="B3137" t="inlineStr">
        <is>
          <t>67 videos</t>
        </is>
      </c>
      <c r="C3137" t="inlineStr">
        <is>
          <t>land_sailing</t>
        </is>
      </c>
      <c r="D3137"/>
      <c r="E3137"/>
      <c r="F3137"/>
      <c r="G3137"/>
      <c r="H3137"/>
    </row>
    <row r="3138" ht="25.5" customHeight="1">
      <c r="A3138" s="2" t="str">
        <f>=HYPERLINK("https://www.youtube.com/@Torkelblogg", "https://www.youtube.com/@Torkelblogg")</f>
        <v>https://www.youtube.com/@Torkelblogg</v>
      </c>
      <c r="B3138" t="inlineStr">
        <is>
          <t>275 videos</t>
        </is>
      </c>
      <c r="C3138" t="inlineStr">
        <is>
          <t>land_sailing</t>
        </is>
      </c>
      <c r="D3138"/>
      <c r="E3138"/>
      <c r="F3138"/>
      <c r="G3138"/>
      <c r="H3138"/>
    </row>
    <row r="3139" ht="25.5" customHeight="1">
      <c r="A3139" s="2" t="str">
        <f>=HYPERLINK("https://www.youtube.com/@ShoreBoarders", "https://www.youtube.com/@ShoreBoarders")</f>
        <v>https://www.youtube.com/@ShoreBoarders</v>
      </c>
      <c r="B3139" t="inlineStr">
        <is>
          <t>77 videos</t>
        </is>
      </c>
      <c r="C3139" t="inlineStr">
        <is>
          <t>land_sailing</t>
        </is>
      </c>
      <c r="D3139"/>
      <c r="E3139"/>
      <c r="F3139"/>
      <c r="G3139"/>
      <c r="H3139"/>
    </row>
    <row r="3140" ht="25.5" customHeight="1">
      <c r="A3140" s="2" t="str">
        <f>=HYPERLINK("https://www.youtube.com/@kartpilot63", "https://www.youtube.com/@kartpilot63")</f>
        <v>https://www.youtube.com/@kartpilot63</v>
      </c>
      <c r="B3140" t="inlineStr">
        <is>
          <t>144 videos</t>
        </is>
      </c>
      <c r="C3140" t="inlineStr">
        <is>
          <t>land_sailing</t>
        </is>
      </c>
      <c r="D3140"/>
      <c r="E3140"/>
      <c r="F3140"/>
      <c r="G3140"/>
      <c r="H3140"/>
    </row>
    <row r="3141" ht="25.5" customHeight="1">
      <c r="A3141" s="2" t="str">
        <f>=HYPERLINK("https://www.youtube.com/@GeoffSobering", "https://www.youtube.com/@GeoffSobering")</f>
        <v>https://www.youtube.com/@GeoffSobering</v>
      </c>
      <c r="B3141" t="inlineStr">
        <is>
          <t>101 videos</t>
        </is>
      </c>
      <c r="C3141" t="inlineStr">
        <is>
          <t>land_sailing</t>
        </is>
      </c>
      <c r="D3141"/>
      <c r="E3141"/>
      <c r="F3141"/>
      <c r="G3141"/>
      <c r="H3141"/>
    </row>
    <row r="3142" ht="25.5" customHeight="1">
      <c r="A3142" s="2" t="str">
        <f>=HYPERLINK("https://www.youtube.com/@RetroRalph", "https://www.youtube.com/@RetroRalph")</f>
        <v>https://www.youtube.com/@RetroRalph</v>
      </c>
      <c r="B3142" t="inlineStr">
        <is>
          <t>717 videos</t>
        </is>
      </c>
      <c r="C3142" t="inlineStr">
        <is>
          <t>playing_pinball</t>
        </is>
      </c>
      <c r="D3142"/>
      <c r="E3142"/>
      <c r="F3142"/>
      <c r="G3142"/>
      <c r="H3142"/>
    </row>
    <row r="3143" ht="25.5" customHeight="1">
      <c r="A3143" s="2" t="str">
        <f>=HYPERLINK("https://www.youtube.com/@GonzosPinballFlipperama", "https://www.youtube.com/@GonzosPinballFlipperama")</f>
        <v>https://www.youtube.com/@GonzosPinballFlipperama</v>
      </c>
      <c r="B3143" t="inlineStr">
        <is>
          <t>262 videos</t>
        </is>
      </c>
      <c r="C3143" t="inlineStr">
        <is>
          <t>playing_pinball</t>
        </is>
      </c>
      <c r="D3143"/>
      <c r="E3143"/>
      <c r="F3143"/>
      <c r="G3143"/>
      <c r="H3143"/>
    </row>
    <row r="3144" ht="25.5" customHeight="1">
      <c r="A3144" s="2" t="str">
        <f>=HYPERLINK("https://www.youtube.com/@pinballshenanigans", "https://www.youtube.com/@pinballshenanigans")</f>
        <v>https://www.youtube.com/@pinballshenanigans</v>
      </c>
      <c r="B3144" t="inlineStr">
        <is>
          <t>955 videos</t>
        </is>
      </c>
      <c r="C3144" t="inlineStr">
        <is>
          <t>playing_pinball</t>
        </is>
      </c>
      <c r="D3144"/>
      <c r="E3144"/>
      <c r="F3144"/>
      <c r="G3144"/>
      <c r="H3144"/>
    </row>
    <row r="3145" ht="25.5" customHeight="1">
      <c r="A3145" s="2" t="str">
        <f>=HYPERLINK("https://www.youtube.com/@LyonsArcade", "https://www.youtube.com/@LyonsArcade")</f>
        <v>https://www.youtube.com/@LyonsArcade</v>
      </c>
      <c r="B3145" t="inlineStr">
        <is>
          <t>1.2k videos</t>
        </is>
      </c>
      <c r="C3145" t="inlineStr">
        <is>
          <t>playing_pinball</t>
        </is>
      </c>
      <c r="D3145"/>
      <c r="E3145"/>
      <c r="F3145"/>
      <c r="G3145"/>
      <c r="H3145"/>
    </row>
    <row r="3146" ht="25.5" customHeight="1">
      <c r="A3146" s="2" t="str">
        <f>=HYPERLINK("https://www.youtube.com/@sternpinballinc", "https://www.youtube.com/@sternpinballinc")</f>
        <v>https://www.youtube.com/@sternpinballinc</v>
      </c>
      <c r="B3146" t="inlineStr">
        <is>
          <t>542 videos</t>
        </is>
      </c>
      <c r="C3146" t="inlineStr">
        <is>
          <t>playing_pinball</t>
        </is>
      </c>
      <c r="D3146"/>
      <c r="E3146"/>
      <c r="F3146"/>
      <c r="G3146"/>
      <c r="H3146"/>
    </row>
    <row r="3147" ht="25.5" customHeight="1">
      <c r="A3147" s="2" t="str">
        <f>=HYPERLINK("https://www.youtube.com/@feltsbyphilippa", "https://www.youtube.com/@feltsbyphilippa")</f>
        <v>https://www.youtube.com/@feltsbyphilippa</v>
      </c>
      <c r="B3147" t="inlineStr">
        <is>
          <t>257 videos</t>
        </is>
      </c>
      <c r="C3147" t="inlineStr">
        <is>
          <t>needle_felting</t>
        </is>
      </c>
      <c r="D3147"/>
      <c r="E3147"/>
      <c r="F3147"/>
      <c r="G3147"/>
      <c r="H3147"/>
    </row>
    <row r="3148" ht="25.5" customHeight="1">
      <c r="A3148" s="2" t="str">
        <f>=HYPERLINK("https://www.youtube.com/@TheHobbyBird", "https://www.youtube.com/@TheHobbyBird")</f>
        <v>https://www.youtube.com/@TheHobbyBird</v>
      </c>
      <c r="B3148" t="inlineStr">
        <is>
          <t>172 videos</t>
        </is>
      </c>
      <c r="C3148" t="inlineStr">
        <is>
          <t>needle_felting</t>
        </is>
      </c>
      <c r="D3148"/>
      <c r="E3148"/>
      <c r="F3148"/>
      <c r="G3148"/>
      <c r="H3148"/>
    </row>
    <row r="3149" ht="25.5" customHeight="1">
      <c r="A3149" s="2" t="str">
        <f>=HYPERLINK("https://www.youtube.com/@truslinneedlefelting2023", "https://www.youtube.com/@truslinneedlefelting2023")</f>
        <v>https://www.youtube.com/@truslinneedlefelting2023</v>
      </c>
      <c r="B3149" t="inlineStr">
        <is>
          <t>34 videos</t>
        </is>
      </c>
      <c r="C3149" t="inlineStr">
        <is>
          <t>needle_felting</t>
        </is>
      </c>
      <c r="D3149"/>
      <c r="E3149"/>
      <c r="F3149"/>
      <c r="G3149"/>
      <c r="H3149"/>
    </row>
    <row r="3150" ht="25.5" customHeight="1">
      <c r="A3150" s="2" t="str">
        <f>=HYPERLINK("https://www.youtube.com/@andreageorgialove", "https://www.youtube.com/@andreageorgialove")</f>
        <v>https://www.youtube.com/@andreageorgialove</v>
      </c>
      <c r="B3150" t="inlineStr">
        <is>
          <t>51 videos</t>
        </is>
      </c>
      <c r="C3150" t="inlineStr">
        <is>
          <t>needle_felting</t>
        </is>
      </c>
      <c r="D3150"/>
      <c r="E3150"/>
      <c r="F3150"/>
      <c r="G3150"/>
      <c r="H3150"/>
    </row>
    <row r="3151" ht="25.5" customHeight="1">
      <c r="A3151" s="2" t="str">
        <f>=HYPERLINK("https://www.youtube.com/@Fibers_art", "https://www.youtube.com/@Fibers_art")</f>
        <v>https://www.youtube.com/@Fibers_art</v>
      </c>
      <c r="B3151" t="inlineStr">
        <is>
          <t>32 videos</t>
        </is>
      </c>
      <c r="C3151" t="inlineStr">
        <is>
          <t>needle_felting</t>
        </is>
      </c>
      <c r="D3151"/>
      <c r="E3151"/>
      <c r="F3151"/>
      <c r="G3151"/>
      <c r="H3151"/>
    </row>
    <row r="3152" ht="25.5" customHeight="1">
      <c r="A3152" s="2" t="str">
        <f>=HYPERLINK("https://www.youtube.com/@ArchiProGlobal", "https://www.youtube.com/@ArchiProGlobal")</f>
        <v>https://www.youtube.com/@ArchiProGlobal</v>
      </c>
      <c r="B3152" t="inlineStr">
        <is>
          <t>138 Videos / Architecture</t>
        </is>
      </c>
      <c r="C3152" t="inlineStr">
        <is>
          <t>architecture</t>
        </is>
      </c>
      <c r="D3152"/>
      <c r="E3152"/>
      <c r="F3152"/>
      <c r="G3152"/>
      <c r="H3152"/>
    </row>
    <row r="3153" ht="25.5" customHeight="1">
      <c r="A3153" s="2" t="str">
        <f>=HYPERLINK("https://www.youtube.com/@ABIInteriors", "https://www.youtube.com/@ABIInteriors")</f>
        <v>https://www.youtube.com/@ABIInteriors</v>
      </c>
      <c r="B3153" t="inlineStr">
        <is>
          <t>189 / Architecture, Interior</t>
        </is>
      </c>
      <c r="C3153" t="inlineStr">
        <is>
          <t>architecture, interior</t>
        </is>
      </c>
      <c r="D3153"/>
      <c r="E3153"/>
      <c r="F3153"/>
      <c r="G3153"/>
      <c r="H3153"/>
    </row>
    <row r="3154" ht="25.5" customHeight="1">
      <c r="A3154" s="2" t="str">
        <f>=HYPERLINK("https://www.youtube.com/@alynemedia", "https://www.youtube.com/@alynemedia")</f>
        <v>https://www.youtube.com/@alynemedia</v>
      </c>
      <c r="B3154" t="inlineStr">
        <is>
          <t>28 Videos / Architecture, Inteiror</t>
        </is>
      </c>
      <c r="C3154" t="inlineStr">
        <is>
          <t>architecture, interior</t>
        </is>
      </c>
      <c r="D3154"/>
      <c r="E3154"/>
      <c r="F3154"/>
      <c r="G3154"/>
      <c r="H3154"/>
    </row>
    <row r="3155" ht="25.5" customHeight="1">
      <c r="A3155" s="2" t="str">
        <f>=HYPERLINK("https://www.youtube.com/@est_living", "https://www.youtube.com/@est_living")</f>
        <v>https://www.youtube.com/@est_living</v>
      </c>
      <c r="B3155" t="inlineStr">
        <is>
          <t>65 Videos / Architecture, Inteiror</t>
        </is>
      </c>
      <c r="C3155" t="inlineStr">
        <is>
          <t>architecture, interior</t>
        </is>
      </c>
      <c r="D3155"/>
      <c r="E3155"/>
      <c r="F3155"/>
      <c r="G3155"/>
      <c r="H3155"/>
    </row>
    <row r="3156" ht="25.5" customHeight="1">
      <c r="A3156" s="2" t="str">
        <f>=HYPERLINK("https://www.youtube.com/@mentarchitecture639/featured", "https://www.youtube.com/@mentarchitecture639")</f>
        <v>https://www.youtube.com/@mentarchitecture639</v>
      </c>
      <c r="B3156" t="inlineStr">
        <is>
          <t>13 Videos / Architecture, Inteiror</t>
        </is>
      </c>
      <c r="C3156" t="inlineStr">
        <is>
          <t>architecture, interior</t>
        </is>
      </c>
      <c r="D3156"/>
      <c r="E3156"/>
      <c r="F3156"/>
      <c r="G3156"/>
      <c r="H3156"/>
    </row>
    <row r="3157" ht="25.5" customHeight="1">
      <c r="A3157" s="2" t="str">
        <f>=HYPERLINK("https://www.youtube.com/@SailingLaVagabonde/videos", "https://www.youtube.com/@SailingLaVagabonde")</f>
        <v>https://www.youtube.com/@SailingLaVagabonde</v>
      </c>
      <c r="B3157" t="inlineStr">
        <is>
          <t>562 Videos / Sailing</t>
        </is>
      </c>
      <c r="C3157" t="inlineStr">
        <is>
          <t>sailing</t>
        </is>
      </c>
      <c r="D3157"/>
      <c r="E3157"/>
      <c r="F3157"/>
      <c r="G3157"/>
      <c r="H3157"/>
    </row>
    <row r="3158" ht="25.5" customHeight="1">
      <c r="A3158" s="2" t="str">
        <f>=HYPERLINK("https://www.youtube.com/@ExpeditionEvans/videos", "https://www.youtube.com/@ExpeditionEvans")</f>
        <v>https://www.youtube.com/@ExpeditionEvans</v>
      </c>
      <c r="B3158" t="inlineStr">
        <is>
          <t>180 Videos / Sailing</t>
        </is>
      </c>
      <c r="C3158" t="inlineStr">
        <is>
          <t>sailing</t>
        </is>
      </c>
      <c r="D3158"/>
      <c r="E3158"/>
      <c r="F3158"/>
      <c r="G3158"/>
      <c r="H3158"/>
    </row>
    <row r="3159" ht="25.5" customHeight="1">
      <c r="A3159" s="2" t="str">
        <f>=HYPERLINK("https://www.youtube.com/@FIAETRC/videos", "https://www.youtube.com/@FIAETRC")</f>
        <v>https://www.youtube.com/@FIAETRC</v>
      </c>
      <c r="B3159" t="inlineStr">
        <is>
          <t>1000 Videos / Truck Racing</t>
        </is>
      </c>
      <c r="C3159" t="inlineStr">
        <is>
          <t>truck racing</t>
        </is>
      </c>
      <c r="D3159"/>
      <c r="E3159"/>
      <c r="F3159"/>
      <c r="G3159"/>
      <c r="H3159"/>
    </row>
    <row r="3160" ht="25.5" customHeight="1">
      <c r="A3160" s="2" t="str">
        <f>=HYPERLINK("https://www.youtube.com/@OfficialBTRC", "https://www.youtube.com/@OfficialBTRC")</f>
        <v>https://www.youtube.com/@OfficialBTRC</v>
      </c>
      <c r="B3160" t="inlineStr">
        <is>
          <t>66 Videos / Truck Racing</t>
        </is>
      </c>
      <c r="C3160" t="inlineStr">
        <is>
          <t>truck racing</t>
        </is>
      </c>
      <c r="D3160"/>
      <c r="E3160"/>
      <c r="F3160"/>
      <c r="G3160"/>
      <c r="H3160"/>
    </row>
    <row r="3161" ht="25.5" customHeight="1">
      <c r="A3161" s="2" t="str">
        <f>=HYPERLINK("https://www.youtube.com/@CopaTruck", "https://www.youtube.com/@CopaTruck")</f>
        <v>https://www.youtube.com/@CopaTruck</v>
      </c>
      <c r="B3161" t="inlineStr">
        <is>
          <t>269 Videos / Truck Racing</t>
        </is>
      </c>
      <c r="C3161" t="inlineStr">
        <is>
          <t>truck racing</t>
        </is>
      </c>
      <c r="D3161"/>
      <c r="E3161"/>
      <c r="F3161"/>
      <c r="G3161"/>
      <c r="H3161"/>
    </row>
    <row r="3162" ht="25.5" customHeight="1">
      <c r="A3162" s="2" t="str">
        <f>=HYPERLINK("https://www.youtube.com/@nevertoosmall/videos", "https://www.youtube.com/@nevertoosmall")</f>
        <v>https://www.youtube.com/@nevertoosmall</v>
      </c>
      <c r="B3162" t="inlineStr">
        <is>
          <t>320 Videos / Architecture, Inteiror</t>
        </is>
      </c>
      <c r="C3162" t="inlineStr">
        <is>
          <t>architecture, interior</t>
        </is>
      </c>
      <c r="D3162"/>
      <c r="E3162"/>
      <c r="F3162"/>
      <c r="G3162"/>
      <c r="H3162"/>
    </row>
    <row r="3163" ht="25.5" customHeight="1">
      <c r="A3163" s="2" t="str">
        <f>=HYPERLINK("https://www.youtube.com/@FILMUAGroup", "https://www.youtube.com/@FILMUAGroup")</f>
        <v>https://www.youtube.com/@FILMUAGroup</v>
      </c>
      <c r="B3163" t="inlineStr">
        <is>
          <t>3693 / Ukranian TV Content</t>
        </is>
      </c>
      <c r="C3163" t="inlineStr">
        <is>
          <t>entertainment</t>
        </is>
      </c>
      <c r="D3163" t="inlineStr">
        <is>
          <t>Ukrainian</t>
        </is>
      </c>
      <c r="E3163"/>
      <c r="F3163"/>
      <c r="G3163"/>
      <c r="H3163"/>
    </row>
    <row r="3164" ht="25.5" customHeight="1">
      <c r="A3164" s="2" t="str">
        <f>=HYPERLINK("https://www.youtube.com/@sloppysteaks/featured", "https://www.youtube.com/@sloppysteaks/featured")</f>
        <v>https://www.youtube.com/@sloppysteaks/featured</v>
      </c>
      <c r="B3164" t="inlineStr">
        <is>
          <t>35 Videos / Cinematic Content</t>
        </is>
      </c>
      <c r="C3164" t="inlineStr">
        <is>
          <t>cinematic</t>
        </is>
      </c>
      <c r="D3164"/>
      <c r="E3164"/>
      <c r="F3164"/>
      <c r="G3164"/>
      <c r="H3164"/>
    </row>
    <row r="3165" ht="25.5" customHeight="1">
      <c r="A3165" s="2" t="str">
        <f>=HYPERLINK("https://www.youtube.com/@shauntanfilms/videos", "https://www.youtube.com/@shauntanfilms/videos")</f>
        <v>https://www.youtube.com/@shauntanfilms/videos</v>
      </c>
      <c r="B3165" t="inlineStr">
        <is>
          <t xml:space="preserve">59 Videos / NYC Cinematic Content </t>
        </is>
      </c>
      <c r="C3165" t="inlineStr">
        <is>
          <t>cinematic</t>
        </is>
      </c>
      <c r="D3165"/>
      <c r="E3165"/>
      <c r="F3165"/>
      <c r="G3165"/>
      <c r="H3165"/>
    </row>
    <row r="3166" ht="25.5" customHeight="1">
      <c r="A3166" s="2" t="str">
        <f>=HYPERLINK("https://www.youtube.com/@HipyoTech/videos", "https://www.youtube.com/@HipyoTech/videos")</f>
        <v>https://www.youtube.com/@HipyoTech/videos</v>
      </c>
      <c r="B3166" t="inlineStr">
        <is>
          <t>646 Videos / Using Computers, Keyboards</t>
        </is>
      </c>
      <c r="C3166" t="inlineStr">
        <is>
          <t>using computer, keyboard</t>
        </is>
      </c>
      <c r="D3166"/>
      <c r="E3166"/>
      <c r="F3166"/>
      <c r="G3166"/>
      <c r="H3166"/>
    </row>
    <row r="3167" ht="25.5" customHeight="1">
      <c r="A3167" s="2" t="str">
        <f>=HYPERLINK("https://www.youtube.com/@TyCottle/videos", "https://www.youtube.com/@TyCottle/videos")</f>
        <v>https://www.youtube.com/@TyCottle/videos</v>
      </c>
      <c r="B3167" t="inlineStr">
        <is>
          <t>154 Videos / Using Computers, Keyboards</t>
        </is>
      </c>
      <c r="C3167" t="inlineStr">
        <is>
          <t>using computer, keyboard</t>
        </is>
      </c>
      <c r="D3167"/>
      <c r="E3167"/>
      <c r="F3167"/>
      <c r="G3167"/>
      <c r="H3167"/>
    </row>
    <row r="3168" ht="25.5" customHeight="1">
      <c r="A3168" s="2" t="str">
        <f>=HYPERLINK("https://www.youtube.com/@filmsbytaylr/videos", "https://www.youtube.com/@filmsbytaylr/videos")</f>
        <v>https://www.youtube.com/@filmsbytaylr/videos</v>
      </c>
      <c r="B3168" t="inlineStr">
        <is>
          <t>35 Videos / Cinematic Shortfilms</t>
        </is>
      </c>
      <c r="C3168" t="inlineStr">
        <is>
          <t>cinematic</t>
        </is>
      </c>
      <c r="D3168"/>
      <c r="E3168"/>
      <c r="F3168"/>
      <c r="G3168"/>
      <c r="H3168"/>
    </row>
    <row r="3169" ht="25.5" customHeight="1">
      <c r="A3169" s="2" t="str">
        <f>=HYPERLINK("https://www.youtube.com/@TaeKeyboards/videos", "https://www.youtube.com/@TaeKeyboards/videos")</f>
        <v>https://www.youtube.com/@TaeKeyboards/videos</v>
      </c>
      <c r="B3169" t="inlineStr">
        <is>
          <t>254 Videos / Using Computers, Keyboards</t>
        </is>
      </c>
      <c r="C3169" t="inlineStr">
        <is>
          <t>using computer, keyboard</t>
        </is>
      </c>
      <c r="D3169"/>
      <c r="E3169"/>
      <c r="F3169"/>
      <c r="G3169"/>
      <c r="H3169"/>
    </row>
    <row r="3170" ht="25.5" customHeight="1">
      <c r="A3170" s="2" t="str">
        <f>=HYPERLINK("https://www.youtube.com/@nearLucid/videos", "https://www.youtube.com/@nearLucid/videos")</f>
        <v>https://www.youtube.com/@nearLucid/videos</v>
      </c>
      <c r="B3170" t="inlineStr">
        <is>
          <t>200 Videos / Using Computers, Keyboards</t>
        </is>
      </c>
      <c r="C3170" t="inlineStr">
        <is>
          <t>using computer, keyboard</t>
        </is>
      </c>
      <c r="D3170"/>
      <c r="E3170"/>
      <c r="F3170"/>
      <c r="G3170"/>
      <c r="H3170"/>
    </row>
    <row r="3171" ht="25.5" customHeight="1">
      <c r="A3171" s="2" t="str">
        <f>=HYPERLINK("https://www.youtube.com/@PoloFieldsLawnService/videos", "https://www.youtube.com/@PoloFieldsLawnService/videos")</f>
        <v>https://www.youtube.com/@PoloFieldsLawnService/videos</v>
      </c>
      <c r="B3171" t="inlineStr">
        <is>
          <t>172 Videos / Cutting Bushes, Gardening</t>
        </is>
      </c>
      <c r="C3171" t="inlineStr">
        <is>
          <t>gardening</t>
        </is>
      </c>
      <c r="D3171"/>
      <c r="E3171"/>
      <c r="F3171"/>
      <c r="G3171"/>
      <c r="H3171"/>
    </row>
    <row r="3172" ht="25.5" customHeight="1">
      <c r="A3172" s="2" t="str">
        <f>=HYPERLINK("https://www.youtube.com/@BlacktailStudio/videos", "https://www.youtube.com/@BlacktailStudio/videos")</f>
        <v>https://www.youtube.com/@BlacktailStudio/videos</v>
      </c>
      <c r="B3172" t="inlineStr">
        <is>
          <t>125 Videos / Woodwork</t>
        </is>
      </c>
      <c r="C3172" t="inlineStr">
        <is>
          <t>woodworking</t>
        </is>
      </c>
      <c r="D3172"/>
      <c r="E3172"/>
      <c r="F3172"/>
      <c r="G3172"/>
      <c r="H3172"/>
    </row>
    <row r="3173" ht="25.5" customHeight="1">
      <c r="A3173" s="2" t="str">
        <f>=HYPERLINK("https://www.youtube.com/@DekoideenReich", "https://www.youtube.com/@DekoideenReich")</f>
        <v>https://www.youtube.com/@DekoideenReich</v>
      </c>
      <c r="B3173" t="inlineStr">
        <is>
          <t>264 Videos / Interior DYI</t>
        </is>
      </c>
      <c r="C3173" t="inlineStr">
        <is>
          <t>dyi, interior, decorations</t>
        </is>
      </c>
      <c r="D3173" t="inlineStr">
        <is>
          <t>German</t>
        </is>
      </c>
      <c r="E3173"/>
      <c r="F3173"/>
      <c r="G3173"/>
      <c r="H3173"/>
    </row>
    <row r="3174" ht="25.5" customHeight="1">
      <c r="A3174" s="2" t="str">
        <f>=HYPERLINK("https://www.youtube.com/@FobosPlanet", "https://www.youtube.com/@FobosPlanet")</f>
        <v>https://www.youtube.com/@FobosPlanet</v>
      </c>
      <c r="B3174" t="inlineStr">
        <is>
          <t>963 Videos / Fireplaces</t>
        </is>
      </c>
      <c r="C3174" t="inlineStr">
        <is>
          <t>fire</t>
        </is>
      </c>
      <c r="D3174"/>
      <c r="E3174"/>
      <c r="F3174"/>
      <c r="G3174"/>
      <c r="H3174"/>
    </row>
    <row r="3175" ht="25.5" customHeight="1">
      <c r="A3175" s="2" t="str">
        <f>=HYPERLINK("https://www.youtube.com/@GotTalentUA/featured", "https://www.youtube.com/@GotTalentUA/featured")</f>
        <v>https://www.youtube.com/@GotTalentUA/featured</v>
      </c>
      <c r="B3175" t="inlineStr">
        <is>
          <t>1958 Videos / Talentshow</t>
        </is>
      </c>
      <c r="C3175" t="inlineStr">
        <is>
          <t>entertainment, tv show</t>
        </is>
      </c>
      <c r="D3175" t="inlineStr">
        <is>
          <t>Ukrainian</t>
        </is>
      </c>
      <c r="E3175"/>
      <c r="F3175"/>
      <c r="G3175"/>
      <c r="H3175"/>
    </row>
    <row r="3176" ht="25.5" customHeight="1">
      <c r="A3176" s="2" t="str">
        <f>=HYPERLINK("https://www.youtube.com/@nonoASMR/videos", "https://www.youtube.com/@nonoASMR/videos")</f>
        <v>https://www.youtube.com/@nonoASMR/videos</v>
      </c>
      <c r="B3176" t="inlineStr">
        <is>
          <t>297 videos, hand movements</t>
        </is>
      </c>
      <c r="C3176" t="inlineStr">
        <is>
          <t>hands</t>
        </is>
      </c>
      <c r="D3176"/>
      <c r="E3176"/>
      <c r="F3176"/>
      <c r="G3176"/>
      <c r="H3176"/>
    </row>
    <row r="3177" ht="25.5" customHeight="1">
      <c r="A3177" s="2" t="str">
        <f>=HYPERLINK("https://www.youtube.com/@asmrleemur", "https://www.youtube.com/@asmrleemur")</f>
        <v>https://www.youtube.com/@asmrleemur</v>
      </c>
      <c r="B3177" t="inlineStr">
        <is>
          <t>275 videos, hand asmr</t>
        </is>
      </c>
      <c r="C3177" t="inlineStr">
        <is>
          <t>hands</t>
        </is>
      </c>
      <c r="D3177"/>
      <c r="E3177"/>
      <c r="F3177"/>
      <c r="G3177"/>
      <c r="H3177"/>
    </row>
    <row r="3178" ht="25.5" customHeight="1">
      <c r="A3178" s="2" t="str">
        <f>=HYPERLINK("https://www.youtube.com/@DoctorEyeHealth/videos", "https://www.youtube.com/@DoctorEyeHealth/videos")</f>
        <v>https://www.youtube.com/@DoctorEyeHealth/videos</v>
      </c>
      <c r="B3178" t="inlineStr">
        <is>
          <t>311 videos</t>
        </is>
      </c>
      <c r="C3178" t="inlineStr">
        <is>
          <t>eyes</t>
        </is>
      </c>
      <c r="D3178"/>
      <c r="E3178"/>
      <c r="F3178"/>
      <c r="G3178"/>
      <c r="H3178"/>
    </row>
    <row r="3179" ht="25.5" customHeight="1">
      <c r="A3179" s="2" t="str">
        <f>=HYPERLINK("https://www.youtube.com/@BugsandBiology/videos", "https://www.youtube.com/@BugsandBiology/videos")</f>
        <v>https://www.youtube.com/@BugsandBiology/videos</v>
      </c>
      <c r="B3179" t="inlineStr">
        <is>
          <t>198 videos, spiders</t>
        </is>
      </c>
      <c r="C3179" t="inlineStr">
        <is>
          <t>spider</t>
        </is>
      </c>
      <c r="D3179"/>
      <c r="E3179"/>
      <c r="F3179"/>
      <c r="G3179"/>
      <c r="H3179"/>
    </row>
    <row r="3180" ht="25.5" customHeight="1">
      <c r="A3180" s="2" t="str">
        <f>=HYPERLINK("https://www.youtube.com/@thegardenofbob/videos", "https://www.youtube.com/@thegardenofbob/videos")</f>
        <v>https://www.youtube.com/@thegardenofbob/videos</v>
      </c>
      <c r="B3180" t="inlineStr">
        <is>
          <t>253 videos, flower bloom timelapses</t>
        </is>
      </c>
      <c r="C3180" t="inlineStr">
        <is>
          <t>flower bloom, flower</t>
        </is>
      </c>
      <c r="D3180"/>
      <c r="E3180"/>
      <c r="F3180"/>
      <c r="G3180"/>
      <c r="H3180"/>
    </row>
    <row r="3181" ht="25.5" customHeight="1">
      <c r="A3181" s="2" t="str">
        <f>=HYPERLINK("https://www.youtube.com/@arturhoman_wildlife/videos", "https://www.youtube.com/@arturhoman_wildlife/videos")</f>
        <v>https://www.youtube.com/@arturhoman_wildlife/videos</v>
      </c>
      <c r="B3181" t="inlineStr">
        <is>
          <t>70 videos, flower footage</t>
        </is>
      </c>
      <c r="C3181" t="inlineStr">
        <is>
          <t>flower bloom, flower</t>
        </is>
      </c>
      <c r="D3181"/>
      <c r="E3181"/>
      <c r="F3181"/>
      <c r="G3181"/>
      <c r="H3181"/>
    </row>
    <row r="3182" ht="25.5" customHeight="1">
      <c r="A3182" s="2" t="str">
        <f>=HYPERLINK("https://www.youtube.com/@CallofDuty/videos", "https://www.youtube.com/@CallofDuty/videos")</f>
        <v>https://www.youtube.com/@CallofDuty/videos</v>
      </c>
      <c r="B3182" t="inlineStr">
        <is>
          <t>1.7k, first person shooter gameplay</t>
        </is>
      </c>
      <c r="C3182" t="inlineStr">
        <is>
          <t>fps</t>
        </is>
      </c>
      <c r="D3182"/>
      <c r="E3182"/>
      <c r="F3182"/>
      <c r="G3182"/>
      <c r="H3182"/>
    </row>
    <row r="3183" ht="25.5" customHeight="1">
      <c r="A3183" s="2" t="str">
        <f>=HYPERLINK("https://www.youtube.com/@DraKulisCinematicGaming/videos", "https://www.youtube.com/@DraKulisCinematicGaming/videos")</f>
        <v>https://www.youtube.com/@DraKulisCinematicGaming/videos</v>
      </c>
      <c r="B3183" t="inlineStr">
        <is>
          <t>2.7k videos, first person shooter gameplay</t>
        </is>
      </c>
      <c r="C3183" t="inlineStr">
        <is>
          <t>fps</t>
        </is>
      </c>
      <c r="D3183"/>
      <c r="E3183"/>
      <c r="F3183"/>
      <c r="G3183"/>
      <c r="H3183"/>
    </row>
    <row r="3184" ht="25.5" customHeight="1">
      <c r="A3184" s="2" t="str">
        <f>=HYPERLINK("https://www.youtube.com/@SENSEI1/videos", "https://www.youtube.com/@SENSEI1/videos")</f>
        <v>https://www.youtube.com/@SENSEI1/videos</v>
      </c>
      <c r="B3184" t="inlineStr">
        <is>
          <t>851 videos, battle royale style gameplay footage</t>
        </is>
      </c>
      <c r="C3184" t="inlineStr">
        <is>
          <t>battle royale</t>
        </is>
      </c>
      <c r="D3184"/>
      <c r="E3184"/>
      <c r="F3184"/>
      <c r="G3184"/>
      <c r="H3184"/>
    </row>
    <row r="3185" ht="25.5" customHeight="1">
      <c r="A3185" s="2" t="str">
        <f>=HYPERLINK("https://www.youtube.com/@hvapex/videos", "https://www.youtube.com/@hvapex/videos")</f>
        <v>https://www.youtube.com/@hvapex/videos</v>
      </c>
      <c r="B3185" t="inlineStr">
        <is>
          <t>691 videos, battle royale style gameplay footage</t>
        </is>
      </c>
      <c r="C3185" t="inlineStr">
        <is>
          <t>battle royale</t>
        </is>
      </c>
      <c r="D3185"/>
      <c r="E3185"/>
      <c r="F3185"/>
      <c r="G3185"/>
      <c r="H3185"/>
    </row>
    <row r="3186" ht="25.5" customHeight="1">
      <c r="A3186" s="2" t="str">
        <f>=HYPERLINK("https://www.youtube.com/@bethesda/videos", "https://www.youtube.com/@bethesda/videos")</f>
        <v>https://www.youtube.com/@bethesda/videos</v>
      </c>
      <c r="B3186" t="inlineStr">
        <is>
          <t>1k videos, open world gameplay footage</t>
        </is>
      </c>
      <c r="C3186" t="inlineStr">
        <is>
          <t>open world</t>
        </is>
      </c>
      <c r="D3186"/>
      <c r="E3186"/>
      <c r="F3186"/>
      <c r="G3186"/>
      <c r="H3186"/>
    </row>
    <row r="3187" ht="25.5" customHeight="1">
      <c r="A3187" s="2" t="str">
        <f>=HYPERLINK("https://www.youtube.com/@INTERGTA/videos", "https://www.youtube.com/@INTERGTA/videos")</f>
        <v>https://www.youtube.com/@INTERGTA/videos</v>
      </c>
      <c r="B3187" t="inlineStr">
        <is>
          <t>1.3k videos, open world gameplay footage</t>
        </is>
      </c>
      <c r="C3187" t="inlineStr">
        <is>
          <t>open world</t>
        </is>
      </c>
      <c r="D3187"/>
      <c r="E3187"/>
      <c r="F3187"/>
      <c r="G3187"/>
      <c r="H3187"/>
    </row>
    <row r="3188" ht="25.5" customHeight="1">
      <c r="A3188" s="2" t="str">
        <f>=HYPERLINK("https://www.youtube.com/@JoeySuggs", "https://www.youtube.com/@JoeySuggs")</f>
        <v>https://www.youtube.com/@JoeySuggs</v>
      </c>
      <c r="B3188" t="inlineStr">
        <is>
          <t>351 videos</t>
        </is>
      </c>
      <c r="C3188" t="inlineStr">
        <is>
          <t>Opening a bag</t>
        </is>
      </c>
      <c r="D3188"/>
      <c r="E3188"/>
      <c r="F3188"/>
      <c r="G3188"/>
      <c r="H3188"/>
    </row>
    <row r="3189" ht="25.5" customHeight="1">
      <c r="A3189" s="2" t="str">
        <f>=HYPERLINK("https://www.youtube.com/@AmpWorld.", "https://www.youtube.com/@AmpWorld.")</f>
        <v>https://www.youtube.com/@AmpWorld.</v>
      </c>
      <c r="B3189" t="inlineStr">
        <is>
          <t>949 videos</t>
        </is>
      </c>
      <c r="C3189" t="inlineStr">
        <is>
          <t>Opening a bag</t>
        </is>
      </c>
      <c r="D3189"/>
      <c r="E3189"/>
      <c r="F3189"/>
      <c r="G3189"/>
      <c r="H3189"/>
    </row>
    <row r="3190" ht="25.5" customHeight="1">
      <c r="A3190" s="2" t="str">
        <f>=HYPERLINK("https://www.youtube.com/@JLNRaw", "https://www.youtube.com/@JLNRaw")</f>
        <v>https://www.youtube.com/@JLNRaw</v>
      </c>
      <c r="B3190" t="inlineStr">
        <is>
          <t>323 videos</t>
        </is>
      </c>
      <c r="C3190" t="inlineStr">
        <is>
          <t>Opening a bag</t>
        </is>
      </c>
      <c r="D3190"/>
      <c r="E3190"/>
      <c r="F3190"/>
      <c r="G3190"/>
      <c r="H3190"/>
    </row>
    <row r="3191" ht="25.5" customHeight="1">
      <c r="A3191" s="2" t="str">
        <f>=HYPERLINK("https://www.youtube.com/@PackHacker", "https://www.youtube.com/@PackHacker")</f>
        <v>https://www.youtube.com/@PackHacker</v>
      </c>
      <c r="B3191" t="inlineStr">
        <is>
          <t>446 videos</t>
        </is>
      </c>
      <c r="C3191" t="inlineStr">
        <is>
          <t>Opening a bag, packing</t>
        </is>
      </c>
      <c r="D3191"/>
      <c r="E3191"/>
      <c r="F3191"/>
      <c r="G3191"/>
      <c r="H3191"/>
    </row>
    <row r="3192" ht="25.5" customHeight="1">
      <c r="A3192" s="2" t="str">
        <f>=HYPERLINK("https://www.youtube.com/@TravelTipsbyLaurie", "https://www.youtube.com/@TravelTipsbyLaurie")</f>
        <v>https://www.youtube.com/@TravelTipsbyLaurie</v>
      </c>
      <c r="B3192" t="inlineStr">
        <is>
          <t>396 videos</t>
        </is>
      </c>
      <c r="C3192" t="inlineStr">
        <is>
          <t>Opening a bag, packing</t>
        </is>
      </c>
      <c r="D3192"/>
      <c r="E3192"/>
      <c r="F3192"/>
      <c r="G3192"/>
      <c r="H3192"/>
    </row>
    <row r="3193" ht="25.5" customHeight="1">
      <c r="A3193" s="2" t="str">
        <f>=HYPERLINK("https://www.youtube.com/@SportsCarClubofAmerica", "https://www.youtube.com/@SportsCarClubofAmerica")</f>
        <v>https://www.youtube.com/@SportsCarClubofAmerica</v>
      </c>
      <c r="B3193" t="inlineStr">
        <is>
          <t>419 videos</t>
        </is>
      </c>
      <c r="C3193" t="inlineStr">
        <is>
          <t>autocross</t>
        </is>
      </c>
      <c r="D3193"/>
      <c r="E3193"/>
      <c r="F3193"/>
      <c r="G3193"/>
      <c r="H3193"/>
    </row>
    <row r="3194" ht="25.5" customHeight="1">
      <c r="A3194" s="2" t="str">
        <f>=HYPERLINK("https://www.youtube.com/@jyom3857", "https://www.youtube.com/@jyom3857")</f>
        <v>https://www.youtube.com/@jyom3857</v>
      </c>
      <c r="B3194" t="inlineStr">
        <is>
          <t>72 videos</t>
        </is>
      </c>
      <c r="C3194" t="inlineStr">
        <is>
          <t>autocross</t>
        </is>
      </c>
      <c r="D3194"/>
      <c r="E3194"/>
      <c r="F3194"/>
      <c r="G3194"/>
      <c r="H3194"/>
    </row>
    <row r="3195" ht="25.5" customHeight="1">
      <c r="A3195" s="2" t="str">
        <f>=HYPERLINK("https://www.youtube.com/@ShiftingLanes", "https://www.youtube.com/@ShiftingLanes")</f>
        <v>https://www.youtube.com/@ShiftingLanes</v>
      </c>
      <c r="B3195" t="inlineStr">
        <is>
          <t>1k videos</t>
        </is>
      </c>
      <c r="C3195" t="inlineStr">
        <is>
          <t>autocross</t>
        </is>
      </c>
      <c r="D3195"/>
      <c r="E3195"/>
      <c r="F3195"/>
      <c r="G3195"/>
      <c r="H3195"/>
    </row>
    <row r="3196" ht="25.5" customHeight="1">
      <c r="A3196" s="2" t="str">
        <f>=HYPERLINK("https://www.youtube.com/@Grassrootsmotorsports", "https://www.youtube.com/@Grassrootsmotorsports")</f>
        <v>https://www.youtube.com/@Grassrootsmotorsports</v>
      </c>
      <c r="B3196" t="inlineStr">
        <is>
          <t>511 videos</t>
        </is>
      </c>
      <c r="C3196" t="inlineStr">
        <is>
          <t>autocross</t>
        </is>
      </c>
      <c r="D3196"/>
      <c r="E3196"/>
      <c r="F3196"/>
      <c r="G3196"/>
      <c r="H3196"/>
    </row>
    <row r="3197" ht="25.5" customHeight="1">
      <c r="A3197" s="2" t="str">
        <f>=HYPERLINK("https://www.youtube.com/@OurMotorsportUK", "https://www.youtube.com/@OurMotorsportUK")</f>
        <v>https://www.youtube.com/@OurMotorsportUK</v>
      </c>
      <c r="B3197" t="inlineStr">
        <is>
          <t>911 videos</t>
        </is>
      </c>
      <c r="C3197" t="inlineStr">
        <is>
          <t>autocross</t>
        </is>
      </c>
      <c r="D3197"/>
      <c r="E3197"/>
      <c r="F3197"/>
      <c r="G3197"/>
      <c r="H3197"/>
    </row>
    <row r="3198" ht="25.5" customHeight="1">
      <c r="A3198" s="2" t="str">
        <f>=HYPERLINK("https://www.youtube.com/@upwoodart", "https://www.youtube.com/@upwoodart")</f>
        <v>https://www.youtube.com/@upwoodart</v>
      </c>
      <c r="B3198" t="inlineStr">
        <is>
          <t>691 videos</t>
        </is>
      </c>
      <c r="C3198" t="inlineStr">
        <is>
          <t>chiseling_wood</t>
        </is>
      </c>
      <c r="D3198"/>
      <c r="E3198"/>
      <c r="F3198"/>
      <c r="G3198"/>
      <c r="H3198"/>
    </row>
    <row r="3199" ht="25.5" customHeight="1">
      <c r="A3199" s="2" t="str">
        <f>=HYPERLINK("https://www.youtube.com/@BeaverCraftTools", "https://www.youtube.com/@BeaverCraftTools")</f>
        <v>https://www.youtube.com/@BeaverCraftTools</v>
      </c>
      <c r="B3199" t="inlineStr">
        <is>
          <t>1.7k videos</t>
        </is>
      </c>
      <c r="C3199" t="inlineStr">
        <is>
          <t>chiseling_wood</t>
        </is>
      </c>
      <c r="D3199"/>
      <c r="E3199"/>
      <c r="F3199"/>
      <c r="G3199"/>
      <c r="H3199"/>
    </row>
    <row r="3200" ht="25.5" customHeight="1">
      <c r="A3200" s="2" t="str">
        <f>=HYPERLINK("https://www.youtube.com/@nadavartandwood", "https://www.youtube.com/@nadavartandwood")</f>
        <v>https://www.youtube.com/@nadavartandwood</v>
      </c>
      <c r="B3200" t="inlineStr">
        <is>
          <t>253 videos</t>
        </is>
      </c>
      <c r="C3200" t="inlineStr">
        <is>
          <t>chiseling_wood</t>
        </is>
      </c>
      <c r="D3200"/>
      <c r="E3200"/>
      <c r="F3200"/>
      <c r="G3200"/>
      <c r="H3200"/>
    </row>
    <row r="3201" ht="25.5" customHeight="1">
      <c r="A3201" s="2" t="str">
        <f>=HYPERLINK("https://www.youtube.com/@JapaneseToolsAustralia", "https://www.youtube.com/@JapaneseToolsAustralia")</f>
        <v>https://www.youtube.com/@JapaneseToolsAustralia</v>
      </c>
      <c r="B3201" t="inlineStr">
        <is>
          <t>85 videos</t>
        </is>
      </c>
      <c r="C3201" t="inlineStr">
        <is>
          <t>chiseling_wood</t>
        </is>
      </c>
      <c r="D3201"/>
      <c r="E3201"/>
      <c r="F3201"/>
      <c r="G3201"/>
      <c r="H3201"/>
    </row>
    <row r="3202" ht="25.5" customHeight="1">
      <c r="A3202" s="2" t="str">
        <f>=HYPERLINK("https://www.youtube.com/@katzmosestools", "https://www.youtube.com/@katzmosestools")</f>
        <v>https://www.youtube.com/@katzmosestools</v>
      </c>
      <c r="B3202" t="inlineStr">
        <is>
          <t>297 videos</t>
        </is>
      </c>
      <c r="C3202" t="inlineStr">
        <is>
          <t>chiseling_wood</t>
        </is>
      </c>
      <c r="D3202"/>
      <c r="E3202"/>
      <c r="F3202"/>
      <c r="G3202"/>
      <c r="H3202"/>
    </row>
    <row r="3203" ht="25.5" customHeight="1">
      <c r="A3203" s="2" t="str">
        <f>=HYPERLINK("https://www.youtube.com/@ViktorKee", "https://www.youtube.com/@ViktorKee")</f>
        <v>https://www.youtube.com/@ViktorKee</v>
      </c>
      <c r="B3203" t="inlineStr">
        <is>
          <t>121 videos</t>
        </is>
      </c>
      <c r="C3203" t="inlineStr">
        <is>
          <t>contact_juggling</t>
        </is>
      </c>
      <c r="D3203"/>
      <c r="E3203"/>
      <c r="F3203"/>
      <c r="G3203"/>
      <c r="H3203"/>
    </row>
    <row r="3204" ht="25.5" customHeight="1">
      <c r="A3204" s="2" t="str">
        <f>=HYPERLINK("https://www.youtube.com/@netliberty9696", "https://www.youtube.com/@netliberty9696")</f>
        <v>https://www.youtube.com/@netliberty9696</v>
      </c>
      <c r="B3204" t="inlineStr">
        <is>
          <t>46 videos</t>
        </is>
      </c>
      <c r="C3204" t="inlineStr">
        <is>
          <t>contact_juggling</t>
        </is>
      </c>
      <c r="D3204"/>
      <c r="E3204"/>
      <c r="F3204"/>
      <c r="G3204"/>
      <c r="H3204"/>
    </row>
    <row r="3205" ht="25.5" customHeight="1">
      <c r="A3205" s="2" t="str">
        <f>=HYPERLINK("https://www.youtube.com/@bukketball", "https://www.youtube.com/@bukketball")</f>
        <v>https://www.youtube.com/@bukketball</v>
      </c>
      <c r="B3205" t="inlineStr">
        <is>
          <t>34 videos</t>
        </is>
      </c>
      <c r="C3205" t="inlineStr">
        <is>
          <t>contact_juggling</t>
        </is>
      </c>
      <c r="D3205"/>
      <c r="E3205"/>
      <c r="F3205"/>
      <c r="G3205"/>
      <c r="H3205"/>
    </row>
    <row r="3206" ht="25.5" customHeight="1">
      <c r="A3206" s="2" t="str">
        <f>=HYPERLINK("https://www.youtube.com/@MindFlexOfficial", "https://www.youtube.com/@MindFlexOfficial")</f>
        <v>https://www.youtube.com/@MindFlexOfficial</v>
      </c>
      <c r="B3206" t="inlineStr">
        <is>
          <t>135 videos</t>
        </is>
      </c>
      <c r="C3206" t="inlineStr">
        <is>
          <t>contact_juggling</t>
        </is>
      </c>
      <c r="D3206"/>
      <c r="E3206"/>
      <c r="F3206"/>
      <c r="G3206"/>
      <c r="H3206"/>
    </row>
    <row r="3207" ht="25.5" customHeight="1">
      <c r="A3207" s="2" t="str">
        <f>=HYPERLINK("https://www.youtube.com/@magicballman", "https://www.youtube.com/@magicballman")</f>
        <v>https://www.youtube.com/@magicballman</v>
      </c>
      <c r="B3207" t="inlineStr">
        <is>
          <t>363 videos</t>
        </is>
      </c>
      <c r="C3207" t="inlineStr">
        <is>
          <t>contact_juggling</t>
        </is>
      </c>
      <c r="D3207"/>
      <c r="E3207"/>
      <c r="F3207"/>
      <c r="G3207"/>
      <c r="H3207"/>
    </row>
    <row r="3208" ht="25.5" customHeight="1">
      <c r="A3208" s="2" t="str">
        <f>=HYPERLINK("https://www.youtube.com/@ManiacSportTeam", "https://www.youtube.com/@ManiacSportTeam")</f>
        <v>https://www.youtube.com/@ManiacSportTeam</v>
      </c>
      <c r="B3208" t="inlineStr">
        <is>
          <t>34 videos</t>
        </is>
      </c>
      <c r="C3208" t="inlineStr">
        <is>
          <t>footbag</t>
        </is>
      </c>
      <c r="D3208"/>
      <c r="E3208"/>
      <c r="F3208"/>
      <c r="G3208"/>
      <c r="H3208"/>
    </row>
    <row r="3209" ht="25.5" customHeight="1">
      <c r="A3209" s="2" t="str">
        <f>=HYPERLINK("https://www.youtube.com/@footbagjaworzno91", "https://www.youtube.com/@footbagjaworzno91")</f>
        <v>https://www.youtube.com/@footbagjaworzno91</v>
      </c>
      <c r="B3209" t="inlineStr">
        <is>
          <t>111 videos</t>
        </is>
      </c>
      <c r="C3209" t="inlineStr">
        <is>
          <t>footbag</t>
        </is>
      </c>
      <c r="D3209"/>
      <c r="E3209"/>
      <c r="F3209"/>
      <c r="G3209"/>
      <c r="H3209"/>
    </row>
    <row r="3210" ht="25.5" customHeight="1">
      <c r="A3210" s="2" t="str">
        <f>=HYPERLINK("https://www.youtube.com/@internationalfootbagplayer8488", "https://www.youtube.com/@internationalfootbagplayer8488")</f>
        <v>https://www.youtube.com/@internationalfootbagplayer8488</v>
      </c>
      <c r="B3210" t="inlineStr">
        <is>
          <t>246 videos</t>
        </is>
      </c>
      <c r="C3210" t="inlineStr">
        <is>
          <t>footbag</t>
        </is>
      </c>
      <c r="D3210"/>
      <c r="E3210"/>
      <c r="F3210"/>
      <c r="G3210"/>
      <c r="H3210"/>
    </row>
    <row r="3211" ht="25.5" customHeight="1">
      <c r="A3211" s="2" t="str">
        <f>=HYPERLINK("https://www.youtube.com/@drystone-tv", "https://www.youtube.com/@drystone-tv")</f>
        <v>https://www.youtube.com/@drystone-tv</v>
      </c>
      <c r="B3211" t="inlineStr">
        <is>
          <t>57 videos</t>
        </is>
      </c>
      <c r="C3211" t="inlineStr">
        <is>
          <t>laying stone</t>
        </is>
      </c>
      <c r="D3211"/>
      <c r="E3211"/>
      <c r="F3211"/>
      <c r="G3211"/>
      <c r="H3211"/>
    </row>
    <row r="3212" ht="25.5" customHeight="1">
      <c r="A3212" s="2" t="str">
        <f>=HYPERLINK("https://www.youtube.com/@masonthemason6412/videos", "https://www.youtube.com/@masonthemason6412/videos")</f>
        <v>https://www.youtube.com/@masonthemason6412/videos</v>
      </c>
      <c r="B3212" t="inlineStr">
        <is>
          <t>425 videos</t>
        </is>
      </c>
      <c r="C3212" t="inlineStr">
        <is>
          <t>mason</t>
        </is>
      </c>
      <c r="D3212"/>
      <c r="E3212"/>
      <c r="F3212"/>
      <c r="G3212"/>
      <c r="H3212"/>
    </row>
    <row r="3213" ht="25.5" customHeight="1">
      <c r="A3213" s="2" t="str">
        <f>=HYPERLINK("https://www.youtube.com/@J.HarveyStonework/videos", "https://www.youtube.com/@J.HarveyStonework/videos")</f>
        <v>https://www.youtube.com/@J.HarveyStonework/videos</v>
      </c>
      <c r="B3213" t="inlineStr">
        <is>
          <t>506 videos</t>
        </is>
      </c>
      <c r="C3213" t="inlineStr">
        <is>
          <t>laying stone</t>
        </is>
      </c>
      <c r="D3213"/>
      <c r="E3213"/>
      <c r="F3213"/>
      <c r="G3213"/>
      <c r="H3213"/>
    </row>
    <row r="3214" ht="25.5" customHeight="1">
      <c r="A3214" s="2" t="str">
        <f>=HYPERLINK("https://www.youtube.com/@discdoguniversity/videos", "https://www.youtube.com/@discdoguniversity/videos")</f>
        <v>https://www.youtube.com/@discdoguniversity/videos</v>
      </c>
      <c r="B3214" t="inlineStr">
        <is>
          <t>21 videos</t>
        </is>
      </c>
      <c r="C3214" t="inlineStr">
        <is>
          <t>disc dog</t>
        </is>
      </c>
      <c r="D3214"/>
      <c r="E3214"/>
      <c r="F3214"/>
      <c r="G3214"/>
      <c r="H3214"/>
    </row>
    <row r="3215" ht="25.5" customHeight="1">
      <c r="A3215" s="2" t="str">
        <f>=HYPERLINK("https://www.youtube.com/@flyingcanines/videos", "https://www.youtube.com/@flyingcanines/videos")</f>
        <v>https://www.youtube.com/@flyingcanines/videos</v>
      </c>
      <c r="B3215" t="inlineStr">
        <is>
          <t>278 videos</t>
        </is>
      </c>
      <c r="C3215" t="inlineStr">
        <is>
          <t>disc dog</t>
        </is>
      </c>
      <c r="D3215"/>
      <c r="E3215"/>
      <c r="F3215"/>
      <c r="G3215"/>
      <c r="H3215"/>
    </row>
    <row r="3216" ht="25.5" customHeight="1">
      <c r="A3216" s="2" t="str">
        <f>=HYPERLINK("https://www.youtube.com/@herodiscusa2899/videos", "https://www.youtube.com/@herodiscusa2899/videos")</f>
        <v>https://www.youtube.com/@herodiscusa2899/videos</v>
      </c>
      <c r="B3216" t="inlineStr">
        <is>
          <t>10 videos</t>
        </is>
      </c>
      <c r="C3216" t="inlineStr">
        <is>
          <t>disc dog</t>
        </is>
      </c>
      <c r="D3216"/>
      <c r="E3216"/>
      <c r="F3216"/>
      <c r="G3216"/>
      <c r="H3216"/>
    </row>
    <row r="3217" ht="25.5" customHeight="1">
      <c r="A3217" s="2" t="str">
        <f>=HYPERLINK("https://www.youtube.com/@WafrikaDiscDog/featured", "https://www.youtube.com/@WafrikaDiscDog/featured")</f>
        <v>https://www.youtube.com/@WafrikaDiscDog/featured</v>
      </c>
      <c r="B3217" t="inlineStr">
        <is>
          <t>62 videos</t>
        </is>
      </c>
      <c r="C3217" t="inlineStr">
        <is>
          <t>disc dog</t>
        </is>
      </c>
      <c r="D3217" t="inlineStr">
        <is>
          <t>Spanish</t>
        </is>
      </c>
      <c r="E3217"/>
      <c r="F3217"/>
      <c r="G3217"/>
      <c r="H3217"/>
    </row>
    <row r="3218" ht="25.5" customHeight="1">
      <c r="A3218" s="2" t="str">
        <f>=HYPERLINK("https://www.youtube.com/@pvybe/videos", "https://www.youtube.com/@pvybe/videos")</f>
        <v>https://www.youtube.com/@pvybe/videos</v>
      </c>
      <c r="B3218" t="inlineStr">
        <is>
          <t>1.3K videos on discdog training</t>
        </is>
      </c>
      <c r="C3218" t="inlineStr">
        <is>
          <t>disc_dog</t>
        </is>
      </c>
      <c r="D3218"/>
      <c r="E3218"/>
      <c r="F3218"/>
      <c r="G3218"/>
      <c r="H3218"/>
    </row>
    <row r="3219" ht="25.5" customHeight="1">
      <c r="A3219" s="2" t="str">
        <f>=HYPERLINK("https://www.youtube.com/@teamdogracing/videos", "https://www.youtube.com/@teamdogracing/videos")</f>
        <v>https://www.youtube.com/@teamdogracing/videos</v>
      </c>
      <c r="B3219" t="inlineStr">
        <is>
          <t>65 videos</t>
        </is>
      </c>
      <c r="C3219" t="inlineStr">
        <is>
          <t>bikejoring</t>
        </is>
      </c>
      <c r="D3219"/>
      <c r="E3219"/>
      <c r="F3219"/>
      <c r="G3219"/>
      <c r="H3219"/>
    </row>
    <row r="3220" ht="25.5" customHeight="1">
      <c r="A3220" s="2" t="str">
        <f>=HYPERLINK("https://www.youtube.com/@TeamRunningHusky/videos", "https://www.youtube.com/@TeamRunningHusky/videos")</f>
        <v>https://www.youtube.com/@TeamRunningHusky/videos</v>
      </c>
      <c r="B3220" t="inlineStr">
        <is>
          <t>51 videos on different types of activities with dog (sled, run, bike)</t>
        </is>
      </c>
      <c r="C3220" t="inlineStr">
        <is>
          <t>bikejoring, dog sled</t>
        </is>
      </c>
      <c r="D3220"/>
      <c r="E3220"/>
      <c r="F3220"/>
      <c r="G3220"/>
      <c r="H3220"/>
    </row>
    <row r="3221" ht="25.5" customHeight="1">
      <c r="A3221" s="2" t="str">
        <f>=HYPERLINK("https://www.youtube.com/@RESK12/videos", "https://www.youtube.com/@RESK12/videos")</f>
        <v>https://www.youtube.com/@RESK12/videos</v>
      </c>
      <c r="B3221" t="inlineStr">
        <is>
          <t>395 videos</t>
        </is>
      </c>
      <c r="C3221" t="inlineStr">
        <is>
          <t>tagging_graffiti</t>
        </is>
      </c>
      <c r="D3221"/>
      <c r="E3221"/>
      <c r="F3221"/>
      <c r="G3221"/>
      <c r="H3221"/>
    </row>
    <row r="3222" ht="25.5" customHeight="1">
      <c r="A3222" s="2" t="str">
        <f>=HYPERLINK("https://www.youtube.com/@TagMachine/videos", "https://www.youtube.com/@TagMachine/videos")</f>
        <v>https://www.youtube.com/@TagMachine/videos</v>
      </c>
      <c r="B3222" t="inlineStr">
        <is>
          <t>446 videos</t>
        </is>
      </c>
      <c r="C3222" t="inlineStr">
        <is>
          <t>tagging_graffiti</t>
        </is>
      </c>
      <c r="D3222"/>
      <c r="E3222"/>
      <c r="F3222"/>
      <c r="G3222"/>
      <c r="H3222"/>
    </row>
    <row r="3223" ht="25.5" customHeight="1">
      <c r="A3223" s="2" t="str">
        <f>=HYPERLINK("https://www.youtube.com/@RESAKSGRAFFITI/videos", "https://www.youtube.com/@RESAKSGRAFFITI/videos")</f>
        <v>https://www.youtube.com/@RESAKSGRAFFITI/videos</v>
      </c>
      <c r="B3223" t="inlineStr">
        <is>
          <t>337 videos</t>
        </is>
      </c>
      <c r="C3223" t="inlineStr">
        <is>
          <t>tagging_graffiti</t>
        </is>
      </c>
      <c r="D3223"/>
      <c r="E3223"/>
      <c r="F3223"/>
      <c r="G3223"/>
      <c r="H3223"/>
    </row>
    <row r="3224" ht="25.5" customHeight="1">
      <c r="A3224" s="2" t="str">
        <f>=HYPERLINK("https://www.youtube.com/@ParteGraff/videos", "https://www.youtube.com/@ParteGraff/videos")</f>
        <v>https://www.youtube.com/@ParteGraff/videos</v>
      </c>
      <c r="B3224" t="inlineStr">
        <is>
          <t>104 videos</t>
        </is>
      </c>
      <c r="C3224" t="inlineStr">
        <is>
          <t>tagging_graffiti</t>
        </is>
      </c>
      <c r="D3224"/>
      <c r="E3224"/>
      <c r="F3224"/>
      <c r="G3224"/>
      <c r="H3224"/>
    </row>
    <row r="3225" ht="25.5" customHeight="1">
      <c r="A3225" s="2" t="str">
        <f>=HYPERLINK("https://www.youtube.com/@S0FLES/videos", "https://www.youtube.com/@S0FLES/videos")</f>
        <v>https://www.youtube.com/@S0FLES/videos</v>
      </c>
      <c r="B3225" t="inlineStr">
        <is>
          <t>81 videos</t>
        </is>
      </c>
      <c r="C3225" t="inlineStr">
        <is>
          <t>tagging graffiti</t>
        </is>
      </c>
      <c r="D3225"/>
      <c r="E3225"/>
      <c r="F3225"/>
      <c r="G3225"/>
      <c r="H3225"/>
    </row>
    <row r="3226" ht="25.5" customHeight="1">
      <c r="A3226" s="2" t="str">
        <f>=HYPERLINK("https://www.youtube.com/@emedemeos/videos", "https://www.youtube.com/@emedemeos/videos")</f>
        <v>https://www.youtube.com/@emedemeos/videos</v>
      </c>
      <c r="B3226" t="inlineStr">
        <is>
          <t>49 videos</t>
        </is>
      </c>
      <c r="C3226" t="inlineStr">
        <is>
          <t>tagging graffiti cinematic video HD</t>
        </is>
      </c>
      <c r="D3226"/>
      <c r="E3226"/>
      <c r="F3226"/>
      <c r="G3226"/>
      <c r="H3226"/>
    </row>
    <row r="3227" ht="25.5" customHeight="1">
      <c r="A3227" s="2" t="str">
        <f>=HYPERLINK("https://www.youtube.com/@invasionofthestickers/videos", "https://www.youtube.com/@invasionofthestickers/videos")</f>
        <v>https://www.youtube.com/@invasionofthestickers/videos</v>
      </c>
      <c r="B3227" t="inlineStr">
        <is>
          <t>19k videos</t>
        </is>
      </c>
      <c r="C3227" t="inlineStr">
        <is>
          <t>tagging graffiti cinematic video HD</t>
        </is>
      </c>
      <c r="D3227"/>
      <c r="E3227"/>
      <c r="F3227"/>
      <c r="G3227"/>
      <c r="H3227"/>
    </row>
    <row r="3228" ht="25.5" customHeight="1">
      <c r="A3228" s="2" t="str">
        <f>=HYPERLINK("https://www.youtube.com/@FoundationGroup", "https://www.youtube.com/@FoundationGroup")</f>
        <v>https://www.youtube.com/@FoundationGroup</v>
      </c>
      <c r="B3228" t="inlineStr">
        <is>
          <t>133 videos</t>
        </is>
      </c>
      <c r="C3228" t="inlineStr">
        <is>
          <t>Non-profits</t>
        </is>
      </c>
      <c r="D3228"/>
      <c r="E3228"/>
      <c r="F3228"/>
      <c r="G3228"/>
      <c r="H3228"/>
    </row>
    <row r="3229" ht="25.5" customHeight="1">
      <c r="A3229" s="2" t="str">
        <f>=HYPERLINK("https://www.youtube.com/@hrbox8556", "https://www.youtube.com/@hrbox8556")</f>
        <v>https://www.youtube.com/@hrbox8556</v>
      </c>
      <c r="B3229" t="inlineStr">
        <is>
          <t>27 videos</t>
        </is>
      </c>
      <c r="C3229" t="inlineStr">
        <is>
          <t>Non-profits</t>
        </is>
      </c>
      <c r="D3229"/>
      <c r="E3229"/>
      <c r="F3229"/>
      <c r="G3229"/>
      <c r="H3229"/>
    </row>
    <row r="3230" ht="25.5" customHeight="1">
      <c r="A3230" s="2" t="str">
        <f>=HYPERLINK("https://www.youtube.com/@DrGraceLee", "https://www.youtube.com/@DrGraceLee")</f>
        <v>https://www.youtube.com/@DrGraceLee</v>
      </c>
      <c r="B3230" t="inlineStr">
        <is>
          <t>407 videos</t>
        </is>
      </c>
      <c r="C3230" t="inlineStr">
        <is>
          <t>Non-profits</t>
        </is>
      </c>
      <c r="D3230"/>
      <c r="E3230"/>
      <c r="F3230"/>
      <c r="G3230"/>
      <c r="H3230"/>
    </row>
    <row r="3231" ht="25.5" customHeight="1">
      <c r="A3231" s="2" t="str">
        <f>=HYPERLINK("https://www.youtube.com/@jimdempseyfundraising", "https://www.youtube.com/@jimdempseyfundraising")</f>
        <v>https://www.youtube.com/@jimdempseyfundraising</v>
      </c>
      <c r="B3231" t="inlineStr">
        <is>
          <t>356 videos</t>
        </is>
      </c>
      <c r="C3231" t="inlineStr">
        <is>
          <t>Non-profits</t>
        </is>
      </c>
      <c r="D3231"/>
      <c r="E3231"/>
      <c r="F3231"/>
      <c r="G3231"/>
      <c r="H3231"/>
    </row>
    <row r="3232" ht="25.5" customHeight="1">
      <c r="A3232" s="2" t="str">
        <f>=HYPERLINK("https://www.youtube.com/@TravisSickle", "https://www.youtube.com/@TravisSickle")</f>
        <v>https://www.youtube.com/@TravisSickle</v>
      </c>
      <c r="B3232" t="inlineStr">
        <is>
          <t>1.2k videos</t>
        </is>
      </c>
      <c r="C3232" t="inlineStr">
        <is>
          <t>Non-profits</t>
        </is>
      </c>
      <c r="D3232"/>
      <c r="E3232"/>
      <c r="F3232"/>
      <c r="G3232"/>
      <c r="H3232"/>
    </row>
    <row r="3233" ht="25.5" customHeight="1">
      <c r="A3233" s="2" t="str">
        <f>=HYPERLINK("Begin week 2 below", "Begin week 2 below")</f>
        <v>Begin week 2 below</v>
      </c>
      <c r="B3233" t="inlineStr">
        <is>
          <t>Begin week 2 below</t>
        </is>
      </c>
      <c r="C3233" t="inlineStr">
        <is>
          <t>Begin week 2 below</t>
        </is>
      </c>
      <c r="D3233"/>
      <c r="E3233"/>
      <c r="F3233"/>
      <c r="G3233"/>
      <c r="H3233"/>
    </row>
    <row r="3234" ht="25.5" customHeight="1">
      <c r="A3234" s="2" t="str">
        <f>=HYPERLINK("https://www.youtube.com/@ShortsbyCas/videos", "https://www.youtube.com/@ShortsbyCas/videos")</f>
        <v>https://www.youtube.com/@ShortsbyCas/videos</v>
      </c>
      <c r="B3234" t="inlineStr">
        <is>
          <t>272 videos, animations / animated shorts</t>
        </is>
      </c>
      <c r="C3234" t="inlineStr">
        <is>
          <t>animation (various)</t>
        </is>
      </c>
      <c r="D3234"/>
      <c r="E3234"/>
      <c r="F3234"/>
      <c r="G3234"/>
      <c r="H3234"/>
    </row>
    <row r="3235" ht="25.5" customHeight="1">
      <c r="A3235" s="2" t="str">
        <f>=HYPERLINK("https://www.youtube.com/@Snoopy/videos", "https://www.youtube.com/@Snoopy/videos")</f>
        <v>https://www.youtube.com/@Snoopy/videos</v>
      </c>
      <c r="B3235" t="inlineStr">
        <is>
          <t>595 videos - peanuts / snoopy</t>
        </is>
      </c>
      <c r="C3235" t="inlineStr">
        <is>
          <t>animation (various)</t>
        </is>
      </c>
      <c r="D3235"/>
      <c r="E3235"/>
      <c r="F3235"/>
      <c r="G3235"/>
      <c r="H3235"/>
    </row>
    <row r="3236" ht="25.5" customHeight="1">
      <c r="A3236" s="2" t="str">
        <f>=HYPERLINK("https://www.youtube.com/@MightyMikeOfficial/videos", "https://www.youtube.com/@MightyMikeOfficial/videos")</f>
        <v>https://www.youtube.com/@MightyMikeOfficial/videos</v>
      </c>
      <c r="B3236" t="inlineStr">
        <is>
          <t>239 videos 3D animation of dogs</t>
        </is>
      </c>
      <c r="C3236" t="inlineStr">
        <is>
          <t>animation (various)</t>
        </is>
      </c>
      <c r="D3236"/>
      <c r="E3236"/>
      <c r="F3236"/>
      <c r="G3236"/>
      <c r="H3236"/>
    </row>
    <row r="3237" ht="25.5" customHeight="1">
      <c r="A3237" s="2" t="str">
        <f>=HYPERLINK("https://www.youtube.com/@AnimeLuna/videos", "https://www.youtube.com/@AnimeLuna/videos")</f>
        <v>https://www.youtube.com/@AnimeLuna/videos</v>
      </c>
      <c r="B3237" t="inlineStr">
        <is>
          <t>56 videos of animation compilations</t>
        </is>
      </c>
      <c r="C3237" t="inlineStr">
        <is>
          <t>animation (various)</t>
        </is>
      </c>
      <c r="D3237"/>
      <c r="E3237"/>
      <c r="F3237"/>
      <c r="G3237"/>
      <c r="H3237"/>
    </row>
    <row r="3238" ht="25.5" customHeight="1">
      <c r="A3238" s="2" t="str">
        <f>=HYPERLINK("https://www.youtube.com/@Guldies/videos", "https://www.youtube.com/@Guldies/videos")</f>
        <v>https://www.youtube.com/@Guldies/videos</v>
      </c>
      <c r="B3238" t="inlineStr">
        <is>
          <t>132 videos of stop motion and stop motion tutorials</t>
        </is>
      </c>
      <c r="C3238" t="inlineStr">
        <is>
          <t>animation (various)</t>
        </is>
      </c>
      <c r="D3238"/>
      <c r="E3238"/>
      <c r="F3238"/>
      <c r="G3238"/>
      <c r="H3238"/>
    </row>
    <row r="3239" ht="25.5" customHeight="1">
      <c r="A3239" s="2" t="str">
        <f>=HYPERLINK("https://www.youtube.com/@Bricksane/videos", "https://www.youtube.com/@Bricksane/videos")</f>
        <v>https://www.youtube.com/@Bricksane/videos</v>
      </c>
      <c r="B3239" t="inlineStr">
        <is>
          <t>120 videos of Lego / stop motion animations</t>
        </is>
      </c>
      <c r="C3239" t="inlineStr">
        <is>
          <t>animation (various)</t>
        </is>
      </c>
      <c r="D3239"/>
      <c r="E3239"/>
      <c r="F3239"/>
      <c r="G3239"/>
      <c r="H3239"/>
    </row>
    <row r="3240" ht="25.5" customHeight="1">
      <c r="A3240" s="2" t="str">
        <f>=HYPERLINK("https://www.youtube.com/@TheAmazingWorldofGumball/videos", "https://www.youtube.com/@TheAmazingWorldofGumball/videos")</f>
        <v>https://www.youtube.com/@TheAmazingWorldofGumball/videos</v>
      </c>
      <c r="B3240" t="inlineStr">
        <is>
          <t>1.2K videos - Gumball on Cartoon Network</t>
        </is>
      </c>
      <c r="C3240" t="inlineStr">
        <is>
          <t>animation (various)</t>
        </is>
      </c>
      <c r="D3240"/>
      <c r="E3240"/>
      <c r="F3240"/>
      <c r="G3240"/>
      <c r="H3240"/>
    </row>
    <row r="3241" ht="25.5" customHeight="1">
      <c r="A3241" s="2" t="str">
        <f>=HYPERLINK("https://www.youtube.com/@disneyxd/videos", "https://www.youtube.com/@disneyxd/videos")</f>
        <v>https://www.youtube.com/@disneyxd/videos</v>
      </c>
      <c r="B3241" t="inlineStr">
        <is>
          <t>2.6K videos - DisneyXD</t>
        </is>
      </c>
      <c r="C3241" t="inlineStr">
        <is>
          <t>animation (various)</t>
        </is>
      </c>
      <c r="D3241"/>
      <c r="E3241"/>
      <c r="F3241"/>
      <c r="G3241"/>
      <c r="H3241"/>
    </row>
    <row r="3242" ht="25.5" customHeight="1">
      <c r="A3242" s="2" t="str">
        <f>=HYPERLINK("https://www.youtube.com/@cartoonnetwork/videos", "https://www.youtube.com/@cartoonnetwork/videos")</f>
        <v>https://www.youtube.com/@cartoonnetwork/videos</v>
      </c>
      <c r="B3242" t="inlineStr">
        <is>
          <t>5.1K videos - Cartoon network</t>
        </is>
      </c>
      <c r="C3242" t="inlineStr">
        <is>
          <t>animation (various)</t>
        </is>
      </c>
      <c r="D3242"/>
      <c r="E3242"/>
      <c r="F3242"/>
      <c r="G3242"/>
      <c r="H3242"/>
    </row>
    <row r="3243" ht="25.5" customHeight="1">
      <c r="A3243" s="2" t="str">
        <f>=HYPERLINK("https://www.youtube.com/@theodd1sout/videos", "https://www.youtube.com/@theodd1sout/videos")</f>
        <v>https://www.youtube.com/@theodd1sout/videos</v>
      </c>
      <c r="B3243" t="inlineStr">
        <is>
          <t>148 videos - animation</t>
        </is>
      </c>
      <c r="C3243" t="inlineStr">
        <is>
          <t>animation (various)</t>
        </is>
      </c>
      <c r="D3243"/>
      <c r="E3243"/>
      <c r="F3243"/>
      <c r="G3243"/>
      <c r="H3243"/>
    </row>
    <row r="3244" ht="25.5" customHeight="1">
      <c r="A3244" s="2" t="str">
        <f>=HYPERLINK("https://www.youtube.com/@jaidenanimations/videos", "https://www.youtube.com/@jaidenanimations/videos")</f>
        <v>https://www.youtube.com/@jaidenanimations/videos</v>
      </c>
      <c r="B3244" t="inlineStr">
        <is>
          <t>152 videos - animation</t>
        </is>
      </c>
      <c r="C3244" t="inlineStr">
        <is>
          <t>animation (various)</t>
        </is>
      </c>
      <c r="D3244"/>
      <c r="E3244"/>
      <c r="F3244"/>
      <c r="G3244"/>
      <c r="H3244"/>
    </row>
    <row r="3245" ht="25.5" customHeight="1">
      <c r="A3245" s="2" t="str">
        <f>=HYPERLINK("https://www.youtube.com/@TheAMaazing/videos", "https://www.youtube.com/@TheAMaazing/videos")</f>
        <v>https://www.youtube.com/@TheAMaazing/videos</v>
      </c>
      <c r="B3245" t="inlineStr">
        <is>
          <t>50 videos - animation</t>
        </is>
      </c>
      <c r="C3245" t="inlineStr">
        <is>
          <t>animation (various)</t>
        </is>
      </c>
      <c r="D3245"/>
      <c r="E3245"/>
      <c r="F3245"/>
      <c r="G3245"/>
      <c r="H3245"/>
    </row>
    <row r="3246" ht="25.5" customHeight="1">
      <c r="A3246" s="2" t="str">
        <f>=HYPERLINK("https://www.youtube.com/@citrinesanimations/videos", "https://www.youtube.com/@citrinesanimations/videos")</f>
        <v>https://www.youtube.com/@citrinesanimations/videos</v>
      </c>
      <c r="B3246" t="inlineStr">
        <is>
          <t>204 videos of Lego animation / stop motion</t>
        </is>
      </c>
      <c r="C3246" t="inlineStr">
        <is>
          <t>animation (various)</t>
        </is>
      </c>
      <c r="D3246"/>
      <c r="E3246"/>
      <c r="F3246"/>
      <c r="G3246"/>
      <c r="H3246"/>
    </row>
    <row r="3247" ht="25.5" customHeight="1">
      <c r="A3247" s="2" t="str">
        <f>=HYPERLINK("https://www.youtube.com/@vincentpauvarel1443/videos", "https://www.youtube.com/@vincentpauvarel1443/videos")</f>
        <v>https://www.youtube.com/@vincentpauvarel1443/videos</v>
      </c>
      <c r="B3247" t="inlineStr">
        <is>
          <t>206 videos of various animation compilations</t>
        </is>
      </c>
      <c r="C3247" t="inlineStr">
        <is>
          <t>animation (various)</t>
        </is>
      </c>
      <c r="D3247"/>
      <c r="E3247"/>
      <c r="F3247"/>
      <c r="G3247"/>
      <c r="H3247"/>
    </row>
    <row r="3248" ht="25.5" customHeight="1">
      <c r="A3248" s="2" t="str">
        <f>=HYPERLINK("https://www.youtube.com/@PlantyFilms/videos", "https://www.youtube.com/@PlantyFilms/videos")</f>
        <v>https://www.youtube.com/@PlantyFilms/videos</v>
      </c>
      <c r="B3248" t="inlineStr">
        <is>
          <t>37 videos, various Lego animations</t>
        </is>
      </c>
      <c r="C3248" t="inlineStr">
        <is>
          <t>animation (various)</t>
        </is>
      </c>
      <c r="D3248"/>
      <c r="E3248"/>
      <c r="F3248"/>
      <c r="G3248"/>
      <c r="H3248"/>
    </row>
    <row r="3249" ht="25.5" customHeight="1">
      <c r="A3249" s="2" t="str">
        <f>=HYPERLINK("https://www.youtube.com/@Cheezit0s/videos", "https://www.youtube.com/@Cheezit0s/videos")</f>
        <v>https://www.youtube.com/@Cheezit0s/videos</v>
      </c>
      <c r="B3249" t="inlineStr">
        <is>
          <t>38 videos - animator showcases</t>
        </is>
      </c>
      <c r="C3249" t="inlineStr">
        <is>
          <t>animation (various)</t>
        </is>
      </c>
      <c r="D3249"/>
      <c r="E3249"/>
      <c r="F3249"/>
      <c r="G3249"/>
      <c r="H3249"/>
    </row>
    <row r="3250" ht="25.5" customHeight="1">
      <c r="A3250" s="2" t="str">
        <f>=HYPERLINK("https://www.youtube.com/@MoonshineAnimations/videos", "https://www.youtube.com/@MoonshineAnimations/videos")</f>
        <v>https://www.youtube.com/@MoonshineAnimations/videos</v>
      </c>
      <c r="B3250" t="inlineStr">
        <is>
          <t>300 videos of various stop motion animation</t>
        </is>
      </c>
      <c r="C3250" t="inlineStr">
        <is>
          <t>animation (various)</t>
        </is>
      </c>
      <c r="D3250"/>
      <c r="E3250"/>
      <c r="F3250"/>
      <c r="G3250"/>
      <c r="H3250"/>
    </row>
    <row r="3251" ht="25.5" customHeight="1">
      <c r="A3251" s="2" t="str">
        <f>=HYPERLINK("https://www.youtube.com/@CrownePrince/videos", "https://www.youtube.com/@CrownePrince/videos")</f>
        <v>https://www.youtube.com/@CrownePrince/videos</v>
      </c>
      <c r="B3251" t="inlineStr">
        <is>
          <t>323 videos, various animation(s)</t>
        </is>
      </c>
      <c r="C3251" t="inlineStr">
        <is>
          <t>animation (various)</t>
        </is>
      </c>
      <c r="D3251"/>
      <c r="E3251"/>
      <c r="F3251"/>
      <c r="G3251"/>
      <c r="H3251"/>
    </row>
    <row r="3252" ht="25.5" customHeight="1">
      <c r="A3252" s="2" t="str">
        <f>=HYPERLINK("https://www.youtube.com/@Nicktoons/videos", "https://www.youtube.com/@Nicktoons/videos")</f>
        <v>https://www.youtube.com/@Nicktoons/videos</v>
      </c>
      <c r="B3252" t="inlineStr">
        <is>
          <t>1.8K videos from Nickelodeon</t>
        </is>
      </c>
      <c r="C3252" t="inlineStr">
        <is>
          <t>animation (various)</t>
        </is>
      </c>
      <c r="D3252"/>
      <c r="E3252"/>
      <c r="F3252"/>
      <c r="G3252"/>
      <c r="H3252"/>
    </row>
    <row r="3253" ht="25.5" customHeight="1">
      <c r="A3253" s="2" t="str">
        <f>=HYPERLINK("https://www.youtube.com/@MastersOfTheUniverse/videos", "https://www.youtube.com/@MastersOfTheUniverse/videos")</f>
        <v>https://www.youtube.com/@MastersOfTheUniverse/videos</v>
      </c>
      <c r="B3253" t="inlineStr">
        <is>
          <t>1.4K videos of He-Man animations</t>
        </is>
      </c>
      <c r="C3253" t="inlineStr">
        <is>
          <t>animation (various)</t>
        </is>
      </c>
      <c r="D3253"/>
      <c r="E3253"/>
      <c r="F3253"/>
      <c r="G3253"/>
      <c r="H3253"/>
    </row>
    <row r="3254" ht="25.5" customHeight="1">
      <c r="A3254" s="2" t="str">
        <f>=HYPERLINK("https://www.youtube.com/@cartoonnetworkuk/videos", "https://www.youtube.com/@cartoonnetworkuk/videos")</f>
        <v>https://www.youtube.com/@cartoonnetworkuk/videos</v>
      </c>
      <c r="B3254" t="inlineStr">
        <is>
          <t>5K videos - cartoon network UK</t>
        </is>
      </c>
      <c r="C3254" t="inlineStr">
        <is>
          <t>animation (various)</t>
        </is>
      </c>
      <c r="D3254"/>
      <c r="E3254"/>
      <c r="F3254"/>
      <c r="G3254"/>
      <c r="H3254"/>
    </row>
    <row r="3255" ht="25.5" customHeight="1">
      <c r="A3255" s="2" t="str">
        <f>=HYPERLINK("https://www.youtube.com/@TeamAvatar/videos", "https://www.youtube.com/@TeamAvatar/videos")</f>
        <v>https://www.youtube.com/@TeamAvatar/videos</v>
      </c>
      <c r="B3255" t="inlineStr">
        <is>
          <t>1K videos from Avatar the last airbender</t>
        </is>
      </c>
      <c r="C3255" t="inlineStr">
        <is>
          <t>animation (various)</t>
        </is>
      </c>
      <c r="D3255"/>
      <c r="E3255"/>
      <c r="F3255"/>
      <c r="G3255"/>
      <c r="H3255"/>
    </row>
    <row r="3256" ht="25.5" customHeight="1">
      <c r="A3256" s="2" t="str">
        <f>=HYPERLINK("https://www.youtube.com/@NickelodeonUK/videos", "https://www.youtube.com/@NickelodeonUK/videos")</f>
        <v>https://www.youtube.com/@NickelodeonUK/videos</v>
      </c>
      <c r="B3256" t="inlineStr">
        <is>
          <t>3.2K videos from Nick UK</t>
        </is>
      </c>
      <c r="C3256" t="inlineStr">
        <is>
          <t>animation (various)</t>
        </is>
      </c>
      <c r="D3256"/>
      <c r="E3256"/>
      <c r="F3256"/>
      <c r="G3256"/>
      <c r="H3256"/>
    </row>
    <row r="3257" ht="25.5" customHeight="1">
      <c r="A3257" s="2" t="str">
        <f>=HYPERLINK("https://www.youtube.com/@Slugterra/videos", "https://www.youtube.com/@Slugterra/videos")</f>
        <v>https://www.youtube.com/@Slugterra/videos</v>
      </c>
      <c r="B3257" t="inlineStr">
        <is>
          <t>1K videos (slugterra)</t>
        </is>
      </c>
      <c r="C3257" t="inlineStr">
        <is>
          <t>animation (various)</t>
        </is>
      </c>
      <c r="D3257"/>
      <c r="E3257"/>
      <c r="F3257"/>
      <c r="G3257"/>
      <c r="H3257"/>
    </row>
    <row r="3258" ht="25.5" customHeight="1">
      <c r="A3258" s="2" t="str">
        <f>=HYPERLINK("https://www.youtube.com/@dckids/videos", "https://www.youtube.com/@dckids/videos")</f>
        <v>https://www.youtube.com/@dckids/videos</v>
      </c>
      <c r="B3258" t="inlineStr">
        <is>
          <t>2.2K videos (DC Kids) Animations</t>
        </is>
      </c>
      <c r="C3258" t="inlineStr">
        <is>
          <t>animation (various)</t>
        </is>
      </c>
      <c r="D3258"/>
      <c r="E3258"/>
      <c r="F3258"/>
      <c r="G3258"/>
      <c r="H3258"/>
    </row>
    <row r="3259" ht="25.5" customHeight="1">
      <c r="A3259" s="2" t="str">
        <f>=HYPERLINK("https://www.youtube.com/@dreamtoonshow6950/videos", "https://www.youtube.com/@dreamtoonshow6950/videos")</f>
        <v>https://www.youtube.com/@dreamtoonshow6950/videos</v>
      </c>
      <c r="B3259" t="inlineStr">
        <is>
          <t>833 videos (boonie bears)</t>
        </is>
      </c>
      <c r="C3259" t="inlineStr">
        <is>
          <t>animation (various)</t>
        </is>
      </c>
      <c r="D3259"/>
      <c r="E3259"/>
      <c r="F3259"/>
      <c r="G3259"/>
      <c r="H3259"/>
    </row>
    <row r="3260" ht="25.5" customHeight="1">
      <c r="A3260" s="2" t="str">
        <f>=HYPERLINK("https://www.youtube.com/@ZipZipOfficial/videos", "https://www.youtube.com/@ZipZipOfficial/videos")</f>
        <v>https://www.youtube.com/@ZipZipOfficial/videos</v>
      </c>
      <c r="B3260" t="inlineStr">
        <is>
          <t>598 Videos (zip zip)</t>
        </is>
      </c>
      <c r="C3260" t="inlineStr">
        <is>
          <t>animation (various)</t>
        </is>
      </c>
      <c r="D3260"/>
      <c r="E3260"/>
      <c r="F3260"/>
      <c r="G3260"/>
      <c r="H3260"/>
    </row>
    <row r="3261" ht="25.5" customHeight="1">
      <c r="A3261" s="2" t="str">
        <f>=HYPERLINK("https://www.youtube.com/@stevenuniverse4066/videos", "https://www.youtube.com/@stevenuniverse4066/videos")</f>
        <v>https://www.youtube.com/@stevenuniverse4066/videos</v>
      </c>
      <c r="B3261" t="inlineStr">
        <is>
          <t>1K videos (steven universe)</t>
        </is>
      </c>
      <c r="C3261" t="inlineStr">
        <is>
          <t>animation (various)</t>
        </is>
      </c>
      <c r="D3261"/>
      <c r="E3261"/>
      <c r="F3261"/>
      <c r="G3261"/>
      <c r="H3261"/>
    </row>
    <row r="3262" ht="25.5" customHeight="1">
      <c r="A3262" s="2" t="str">
        <f>=HYPERLINK("https://www.youtube.com/@AdventureTime/videos", "https://www.youtube.com/@AdventureTime/videos")</f>
        <v>https://www.youtube.com/@AdventureTime/videos</v>
      </c>
      <c r="B3262" t="inlineStr">
        <is>
          <t>1K videos (adventure time)</t>
        </is>
      </c>
      <c r="C3262" t="inlineStr">
        <is>
          <t>animation (various)</t>
        </is>
      </c>
      <c r="D3262"/>
      <c r="E3262"/>
      <c r="F3262"/>
      <c r="G3262"/>
      <c r="H3262"/>
    </row>
    <row r="3263" ht="25.5" customHeight="1">
      <c r="A3263" s="2" t="str">
        <f>=HYPERLINK("https://www.youtube.com/@StrawberryShortcake/videos", "https://www.youtube.com/@StrawberryShortcake/videos")</f>
        <v>https://www.youtube.com/@StrawberryShortcake/videos</v>
      </c>
      <c r="B3263" t="inlineStr">
        <is>
          <t>1.2K videos (strawberry shortcake)</t>
        </is>
      </c>
      <c r="C3263" t="inlineStr">
        <is>
          <t>animation (various)</t>
        </is>
      </c>
      <c r="D3263"/>
      <c r="E3263"/>
      <c r="F3263"/>
      <c r="G3263"/>
      <c r="H3263"/>
    </row>
    <row r="3264" ht="25.5" customHeight="1">
      <c r="A3264" s="2" t="str">
        <f>=HYPERLINK("https://www.youtube.com/@CuriousGeorge/videos", "https://www.youtube.com/@CuriousGeorge/videos")</f>
        <v>https://www.youtube.com/@CuriousGeorge/videos</v>
      </c>
      <c r="B3264" t="inlineStr">
        <is>
          <t>2K videos (curious george)</t>
        </is>
      </c>
      <c r="C3264" t="inlineStr">
        <is>
          <t>animation (various)</t>
        </is>
      </c>
      <c r="D3264"/>
      <c r="E3264"/>
      <c r="F3264"/>
      <c r="G3264"/>
      <c r="H3264"/>
    </row>
    <row r="3265" ht="25.5" customHeight="1">
      <c r="A3265" s="2" t="str">
        <f>=HYPERLINK("https://www.youtube.com/@UnicornAcademyOfficial/videos", "https://www.youtube.com/@UnicornAcademyOfficial/videos")</f>
        <v>https://www.youtube.com/@UnicornAcademyOfficial/videos</v>
      </c>
      <c r="B3265" t="inlineStr">
        <is>
          <t>228 Videos (unicorn academy)</t>
        </is>
      </c>
      <c r="C3265" t="inlineStr">
        <is>
          <t>animation (various)</t>
        </is>
      </c>
      <c r="D3265"/>
      <c r="E3265"/>
      <c r="F3265"/>
      <c r="G3265"/>
      <c r="H3265"/>
    </row>
    <row r="3266" ht="25.5" customHeight="1">
      <c r="A3266" s="2" t="str">
        <f>=HYPERLINK("https://www.youtube.com/@SpongeBobOfficial/videos", "https://www.youtube.com/@SpongeBobOfficial/videos")</f>
        <v>https://www.youtube.com/@SpongeBobOfficial/videos</v>
      </c>
      <c r="B3266" t="inlineStr">
        <is>
          <t>1.3K videos (spongebob official)</t>
        </is>
      </c>
      <c r="C3266" t="inlineStr">
        <is>
          <t>animation (various)</t>
        </is>
      </c>
      <c r="D3266"/>
      <c r="E3266"/>
      <c r="F3266"/>
      <c r="G3266"/>
      <c r="H3266"/>
    </row>
    <row r="3267" ht="25.5" customHeight="1">
      <c r="A3267" s="2" t="str">
        <f>=HYPERLINK("https://www.youtube.com/@WildBrainKids/videos", "https://www.youtube.com/@WildBrainKids/videos")</f>
        <v>https://www.youtube.com/@WildBrainKids/videos</v>
      </c>
      <c r="B3267" t="inlineStr">
        <is>
          <t>4.9K videos (wildbrain official)</t>
        </is>
      </c>
      <c r="C3267" t="inlineStr">
        <is>
          <t>animation (various)</t>
        </is>
      </c>
      <c r="D3267"/>
      <c r="E3267"/>
      <c r="F3267"/>
      <c r="G3267"/>
      <c r="H3267"/>
    </row>
    <row r="3268" ht="25.5" customHeight="1">
      <c r="A3268" s="2" t="str">
        <f>=HYPERLINK("https://www.youtube.com/@Barbie/videos", "https://www.youtube.com/@Barbie/videos")</f>
        <v>https://www.youtube.com/@Barbie/videos</v>
      </c>
      <c r="B3268" t="inlineStr">
        <is>
          <t>3.3K videos (barbie)</t>
        </is>
      </c>
      <c r="C3268" t="inlineStr">
        <is>
          <t>animation (various)</t>
        </is>
      </c>
      <c r="D3268"/>
      <c r="E3268"/>
      <c r="F3268"/>
      <c r="G3268"/>
      <c r="H3268"/>
    </row>
    <row r="3269" ht="25.5" customHeight="1">
      <c r="A3269" s="2" t="str">
        <f>=HYPERLINK("https://www.youtube.com/@StreamOnMax/videos", "https://www.youtube.com/@StreamOnMax/videos")</f>
        <v>https://www.youtube.com/@StreamOnMax/videos</v>
      </c>
      <c r="B3269" t="inlineStr">
        <is>
          <t>(unknown amount?) HBO max (various)</t>
        </is>
      </c>
      <c r="C3269" t="inlineStr">
        <is>
          <t>various</t>
        </is>
      </c>
      <c r="D3269"/>
      <c r="E3269"/>
      <c r="F3269"/>
      <c r="G3269"/>
      <c r="H3269"/>
    </row>
    <row r="3270" ht="25.5" customHeight="1">
      <c r="A3270" s="2" t="str">
        <f>=HYPERLINK("https://www.youtube.com/@WildBrainSuperheroes/videos", "https://www.youtube.com/@WildBrainSuperheroes/videos")</f>
        <v>https://www.youtube.com/@WildBrainSuperheroes/videos</v>
      </c>
      <c r="B3270" t="inlineStr">
        <is>
          <t>2.8K videos (wildbrain superheroes)</t>
        </is>
      </c>
      <c r="C3270" t="inlineStr">
        <is>
          <t>animation (various)</t>
        </is>
      </c>
      <c r="D3270"/>
      <c r="E3270"/>
      <c r="F3270"/>
      <c r="G3270"/>
      <c r="H3270"/>
    </row>
    <row r="3271" ht="25.5" customHeight="1">
      <c r="A3271" s="2" t="str">
        <f>=HYPERLINK("https://www.youtube.com/@MoonbugKids_RobotCartoons/videos", "https://www.youtube.com/@MoonbugKids_RobotCartoons/videos")</f>
        <v>https://www.youtube.com/@MoonbugKids_RobotCartoons/videos</v>
      </c>
      <c r="B3271" t="inlineStr">
        <is>
          <t>316 videos (moonbuk kids)</t>
        </is>
      </c>
      <c r="C3271" t="inlineStr">
        <is>
          <t>animation (various)</t>
        </is>
      </c>
      <c r="D3271"/>
      <c r="E3271"/>
      <c r="F3271"/>
      <c r="G3271"/>
      <c r="H3271"/>
    </row>
    <row r="3272" ht="25.5" customHeight="1">
      <c r="A3272" s="2" t="str">
        <f>=HYPERLINK("https://www.youtube.com/@BravestWarriors/videos", "https://www.youtube.com/@BravestWarriors/videos")</f>
        <v>https://www.youtube.com/@BravestWarriors/videos</v>
      </c>
      <c r="B3272" t="inlineStr">
        <is>
          <t>104 videos (bravest warriors)</t>
        </is>
      </c>
      <c r="C3272" t="inlineStr">
        <is>
          <t>animation (various)</t>
        </is>
      </c>
      <c r="D3272"/>
      <c r="E3272"/>
      <c r="F3272"/>
      <c r="G3272"/>
      <c r="H3272"/>
    </row>
    <row r="3273" ht="25.5" customHeight="1">
      <c r="A3273" s="2" t="str">
        <f>=HYPERLINK("https://www.youtube.com/@KidVsKat/videos", "https://www.youtube.com/@KidVsKat/videos")</f>
        <v>https://www.youtube.com/@KidVsKat/videos</v>
      </c>
      <c r="B3273" t="inlineStr">
        <is>
          <t>4055 videos (kid vs kat)</t>
        </is>
      </c>
      <c r="C3273" t="inlineStr">
        <is>
          <t>animation (various)</t>
        </is>
      </c>
      <c r="D3273"/>
      <c r="E3273"/>
      <c r="F3273"/>
      <c r="G3273"/>
      <c r="H3273"/>
    </row>
    <row r="3274" ht="25.5" customHeight="1">
      <c r="A3274" s="2" t="str">
        <f>=HYPERLINK("https://www.youtube.com/@PinkPanther/videos", "https://www.youtube.com/@PinkPanther/videos")</f>
        <v>https://www.youtube.com/@PinkPanther/videos</v>
      </c>
      <c r="B3274" t="inlineStr">
        <is>
          <t>793 videos (Pink Panther)</t>
        </is>
      </c>
      <c r="C3274" t="inlineStr">
        <is>
          <t>animation (various)</t>
        </is>
      </c>
      <c r="D3274"/>
      <c r="E3274"/>
      <c r="F3274"/>
      <c r="G3274"/>
      <c r="H3274"/>
    </row>
    <row r="3275" ht="25.5" customHeight="1">
      <c r="A3275" s="2" t="str">
        <f>=HYPERLINK("https://www.youtube.com/@CampLakebottom/videos", "https://www.youtube.com/@CampLakebottom/videos")</f>
        <v>https://www.youtube.com/@CampLakebottom/videos</v>
      </c>
      <c r="B3275" t="inlineStr">
        <is>
          <t>616 videos (camp lakebottom)</t>
        </is>
      </c>
      <c r="C3275" t="inlineStr">
        <is>
          <t>animation (various)</t>
        </is>
      </c>
      <c r="D3275"/>
      <c r="E3275"/>
      <c r="F3275"/>
      <c r="G3275"/>
      <c r="H3275"/>
    </row>
    <row r="3276" ht="25.5" customHeight="1">
      <c r="A3276" s="2" t="str">
        <f>=HYPERLINK("https://www.youtube.com/@9StoryFun/videos", "https://www.youtube.com/@9StoryFun/videos")</f>
        <v>https://www.youtube.com/@9StoryFun/videos</v>
      </c>
      <c r="B3276" t="inlineStr">
        <is>
          <t>240 videos (mostly animation) some live action</t>
        </is>
      </c>
      <c r="C3276" t="inlineStr">
        <is>
          <t>animation (various) / live action</t>
        </is>
      </c>
      <c r="D3276"/>
      <c r="E3276"/>
      <c r="F3276"/>
      <c r="G3276"/>
      <c r="H3276"/>
    </row>
    <row r="3277" ht="25.5" customHeight="1">
      <c r="A3277" s="2" t="str">
        <f>=HYPERLINK("https://www.youtube.com/@OggyandhisFriends/videos", "https://www.youtube.com/@OggyandhisFriends/videos")</f>
        <v>https://www.youtube.com/@OggyandhisFriends/videos</v>
      </c>
      <c r="B3277" t="inlineStr">
        <is>
          <t>1.3K videos (oggy and his friends)</t>
        </is>
      </c>
      <c r="C3277" t="inlineStr">
        <is>
          <t>animation (various)</t>
        </is>
      </c>
      <c r="D3277"/>
      <c r="E3277"/>
      <c r="F3277"/>
      <c r="G3277"/>
      <c r="H3277"/>
    </row>
    <row r="3278" ht="25.5" customHeight="1">
      <c r="A3278" s="2" t="str">
        <f>=HYPERLINK("https://www.youtube.com/@FriendsAdventuresCartoons/videos", "https://www.youtube.com/@FriendsAdventuresCartoons/videos")</f>
        <v>https://www.youtube.com/@FriendsAdventuresCartoons/videos</v>
      </c>
      <c r="B3278" t="inlineStr">
        <is>
          <t>3 videos (friends and adventures)</t>
        </is>
      </c>
      <c r="C3278" t="inlineStr">
        <is>
          <t>animation (various)</t>
        </is>
      </c>
      <c r="D3278"/>
      <c r="E3278"/>
      <c r="F3278"/>
      <c r="G3278"/>
      <c r="H3278"/>
    </row>
    <row r="3279" ht="25.5" customHeight="1">
      <c r="A3279" s="2" t="str">
        <f>=HYPERLINK("https://www.youtube.com/@letupita/videos", "https://www.youtube.com/@letupita/videos")</f>
        <v>https://www.youtube.com/@letupita/videos</v>
      </c>
      <c r="B3279" t="inlineStr">
        <is>
          <t>825 videos (my little pony)</t>
        </is>
      </c>
      <c r="C3279" t="inlineStr">
        <is>
          <t>animation (various)</t>
        </is>
      </c>
      <c r="D3279"/>
      <c r="E3279"/>
      <c r="F3279"/>
      <c r="G3279"/>
      <c r="H3279"/>
    </row>
    <row r="3280" ht="25.5" customHeight="1">
      <c r="A3280" s="2" t="str">
        <f>=HYPERLINK("https://www.youtube.com/@tmnt/videos", "https://www.youtube.com/@tmnt/videos")</f>
        <v>https://www.youtube.com/@tmnt/videos</v>
      </c>
      <c r="B3280" t="inlineStr">
        <is>
          <t>365 videos (TMNT)</t>
        </is>
      </c>
      <c r="C3280" t="inlineStr">
        <is>
          <t>animation (various)</t>
        </is>
      </c>
      <c r="D3280"/>
      <c r="E3280"/>
      <c r="F3280"/>
      <c r="G3280"/>
      <c r="H3280"/>
    </row>
    <row r="3281" ht="25.5" customHeight="1">
      <c r="A3281" s="2" t="str">
        <f>=HYPERLINK("https://www.youtube.com/@MonsterHigh/videos", "https://www.youtube.com/@MonsterHigh/videos")</f>
        <v>https://www.youtube.com/@MonsterHigh/videos</v>
      </c>
      <c r="B3281" t="inlineStr">
        <is>
          <t>5.9K videos (monster high)</t>
        </is>
      </c>
      <c r="C3281" t="inlineStr">
        <is>
          <t>animation (various)</t>
        </is>
      </c>
      <c r="D3281"/>
      <c r="E3281"/>
      <c r="F3281"/>
      <c r="G3281"/>
      <c r="H3281"/>
    </row>
    <row r="3282" ht="25.5" customHeight="1">
      <c r="A3282" s="2" t="str">
        <f>=HYPERLINK("https://www.youtube.com/@wbkids/videos", "https://www.youtube.com/@wbkids/videos")</f>
        <v>https://www.youtube.com/@wbkids/videos</v>
      </c>
      <c r="B3282" t="inlineStr">
        <is>
          <t>2.1K videos (warner brothers kids)</t>
        </is>
      </c>
      <c r="C3282" t="inlineStr">
        <is>
          <t>animation (various)</t>
        </is>
      </c>
      <c r="D3282"/>
      <c r="E3282"/>
      <c r="F3282"/>
      <c r="G3282"/>
      <c r="H3282"/>
    </row>
    <row r="3283" ht="25.5" customHeight="1">
      <c r="A3283" s="2" t="str">
        <f>=HYPERLINK("https://www.youtube.com/@TotalDramaramaOfficial/videos", "https://www.youtube.com/@TotalDramaramaOfficial/videos")</f>
        <v>https://www.youtube.com/@TotalDramaramaOfficial/videos</v>
      </c>
      <c r="B3283" t="inlineStr">
        <is>
          <t>234 videos (dramarama)</t>
        </is>
      </c>
      <c r="C3283" t="inlineStr">
        <is>
          <t>animation (various)</t>
        </is>
      </c>
      <c r="D3283"/>
      <c r="E3283"/>
      <c r="F3283"/>
      <c r="G3283"/>
      <c r="H3283"/>
    </row>
    <row r="3284" ht="25.5" customHeight="1">
      <c r="A3284" s="2" t="str">
        <f>=HYPERLINK("https://www.youtube.com/@babybus/videos", "https://www.youtube.com/@babybus/videos")</f>
        <v>https://www.youtube.com/@babybus/videos</v>
      </c>
      <c r="B3284" t="inlineStr">
        <is>
          <t>2.3K videos (baby bus)</t>
        </is>
      </c>
      <c r="C3284" t="inlineStr">
        <is>
          <t>animation (various)</t>
        </is>
      </c>
      <c r="D3284"/>
      <c r="E3284"/>
      <c r="F3284"/>
      <c r="G3284"/>
      <c r="H3284"/>
    </row>
    <row r="3285" ht="25.5" customHeight="1">
      <c r="A3285" s="2" t="str">
        <f>=HYPERLINK("https://www.youtube.com/@TheLandBeforeTime/videos", "https://www.youtube.com/@TheLandBeforeTime/videos")</f>
        <v>https://www.youtube.com/@TheLandBeforeTime/videos</v>
      </c>
      <c r="B3285" t="inlineStr">
        <is>
          <t>1.1K videos (the land before time)</t>
        </is>
      </c>
      <c r="C3285" t="inlineStr">
        <is>
          <t>animation (various)</t>
        </is>
      </c>
      <c r="D3285"/>
      <c r="E3285"/>
      <c r="F3285"/>
      <c r="G3285"/>
      <c r="H3285"/>
    </row>
    <row r="3286" ht="25.5" customHeight="1">
      <c r="A3286" s="2" t="str">
        <f>=HYPERLINK("https://www.youtube.com/@JohnnyTest/videos", "https://www.youtube.com/@JohnnyTest/videos")</f>
        <v>https://www.youtube.com/@JohnnyTest/videos</v>
      </c>
      <c r="B3286" t="inlineStr">
        <is>
          <t>850 videos (johnny test)</t>
        </is>
      </c>
      <c r="C3286" t="inlineStr">
        <is>
          <t>animation (various)</t>
        </is>
      </c>
      <c r="D3286"/>
      <c r="E3286"/>
      <c r="F3286"/>
      <c r="G3286"/>
      <c r="H3286"/>
    </row>
    <row r="3287" ht="25.5" customHeight="1">
      <c r="A3287" s="2" t="str">
        <f>=HYPERLINK("https://www.youtube.com/@BlueyOfficialChannel/videos", "https://www.youtube.com/@BlueyOfficialChannel/videos")</f>
        <v>https://www.youtube.com/@BlueyOfficialChannel/videos</v>
      </c>
      <c r="B3287" t="inlineStr">
        <is>
          <t>737 videos (bluey)</t>
        </is>
      </c>
      <c r="C3287" t="inlineStr">
        <is>
          <t>animation (various)</t>
        </is>
      </c>
      <c r="D3287"/>
      <c r="E3287"/>
      <c r="F3287"/>
      <c r="G3287"/>
      <c r="H3287"/>
    </row>
    <row r="3288" ht="25.5" customHeight="1">
      <c r="A3288" s="2" t="str">
        <f>=HYPERLINK("https://www.youtube.com/@KeepItWeird/videos", "https://www.youtube.com/@KeepItWeird/videos")</f>
        <v>https://www.youtube.com/@KeepItWeird/videos</v>
      </c>
      <c r="B3288" t="inlineStr">
        <is>
          <t>830 videos (keep it weird)</t>
        </is>
      </c>
      <c r="C3288" t="inlineStr">
        <is>
          <t>animation (various)</t>
        </is>
      </c>
      <c r="D3288"/>
      <c r="E3288"/>
      <c r="F3288"/>
      <c r="G3288"/>
      <c r="H3288"/>
    </row>
    <row r="3289" ht="25.5" customHeight="1">
      <c r="A3289" s="2" t="str">
        <f>=HYPERLINK("https://www.youtube.com/@WeBareBearsOfficial/videos", "https://www.youtube.com/@WeBareBearsOfficial/videos")</f>
        <v>https://www.youtube.com/@WeBareBearsOfficial/videos</v>
      </c>
      <c r="B3289" t="inlineStr">
        <is>
          <t>54 videos (we bare bears)</t>
        </is>
      </c>
      <c r="C3289" t="inlineStr">
        <is>
          <t>animation (various)</t>
        </is>
      </c>
      <c r="D3289"/>
      <c r="E3289"/>
      <c r="F3289"/>
      <c r="G3289"/>
      <c r="H3289"/>
    </row>
    <row r="3290" ht="25.5" customHeight="1">
      <c r="A3290" s="2" t="str">
        <f>=HYPERLINK("https://www.youtube.com/@RottenTomatoesFAMILY/videos", "https://www.youtube.com/@RottenTomatoesFAMILY/videos")</f>
        <v>https://www.youtube.com/@RottenTomatoesFAMILY/videos</v>
      </c>
      <c r="B3290" t="inlineStr">
        <is>
          <t>1.9K videos (rotton tomatoes family)</t>
        </is>
      </c>
      <c r="C3290" t="inlineStr">
        <is>
          <t>animation (various)</t>
        </is>
      </c>
      <c r="D3290"/>
      <c r="E3290"/>
      <c r="F3290"/>
      <c r="G3290"/>
      <c r="H3290"/>
    </row>
    <row r="3291" ht="25.5" customHeight="1">
      <c r="A3291" s="2" t="str">
        <f>=HYPERLINK("https://www.youtube.com/@theenchantedvillageofpinoc4877/videos", "https://www.youtube.com/@theenchantedvillageofpinoc4877/videos")</f>
        <v>https://www.youtube.com/@theenchantedvillageofpinoc4877/videos</v>
      </c>
      <c r="B3291" t="inlineStr">
        <is>
          <t>48 videos (pinocchio animated)</t>
        </is>
      </c>
      <c r="C3291" t="inlineStr">
        <is>
          <t>animation (various)</t>
        </is>
      </c>
      <c r="D3291"/>
      <c r="E3291"/>
      <c r="F3291"/>
      <c r="G3291"/>
      <c r="H3291"/>
    </row>
    <row r="3292" ht="25.5" customHeight="1">
      <c r="A3292" s="2" t="str">
        <f>=HYPERLINK("https://www.youtube.com/@JoBloAnimatedVideos/videos", "https://www.youtube.com/@JoBloAnimatedVideos/videos")</f>
        <v>https://www.youtube.com/@JoBloAnimatedVideos/videos</v>
      </c>
      <c r="B3292" t="inlineStr">
        <is>
          <t>3.6K videos of animations, animated trailers and more</t>
        </is>
      </c>
      <c r="C3292" t="inlineStr">
        <is>
          <t>animation (various)</t>
        </is>
      </c>
      <c r="D3292"/>
      <c r="E3292"/>
      <c r="F3292"/>
      <c r="G3292"/>
      <c r="H3292"/>
    </row>
    <row r="3293" ht="25.5" customHeight="1">
      <c r="A3293" s="2" t="str">
        <f>=HYPERLINK("https://www.youtube.com/@thegarfieldshowofficial/videos", "https://www.youtube.com/@thegarfieldshowofficial/videos")</f>
        <v>https://www.youtube.com/@thegarfieldshowofficial/videos</v>
      </c>
      <c r="B3293" t="inlineStr">
        <is>
          <t>685 vifeos (the garfield show)</t>
        </is>
      </c>
      <c r="C3293" t="inlineStr">
        <is>
          <t>animation (various)</t>
        </is>
      </c>
      <c r="D3293"/>
      <c r="E3293"/>
      <c r="F3293"/>
      <c r="G3293"/>
      <c r="H3293"/>
    </row>
    <row r="3294" ht="25.5" customHeight="1">
      <c r="A3294" s="2" t="str">
        <f>=HYPERLINK("https://www.youtube.com/@DreamWorksMadagascar/videos", "https://www.youtube.com/@DreamWorksMadagascar/videos")</f>
        <v>https://www.youtube.com/@DreamWorksMadagascar/videos</v>
      </c>
      <c r="B3294" t="inlineStr">
        <is>
          <t>734 videos (dreamworks madagascar)</t>
        </is>
      </c>
      <c r="C3294" t="inlineStr">
        <is>
          <t>animation (various)</t>
        </is>
      </c>
      <c r="D3294"/>
      <c r="E3294"/>
      <c r="F3294"/>
      <c r="G3294"/>
      <c r="H3294"/>
    </row>
    <row r="3295" ht="25.5" customHeight="1">
      <c r="A3295" s="2" t="str">
        <f>=HYPERLINK("https://www.youtube.com/@MegaMoments/videos", "https://www.youtube.com/@MegaMoments/videos")</f>
        <v>https://www.youtube.com/@MegaMoments/videos</v>
      </c>
      <c r="B3295" t="inlineStr">
        <is>
          <t>420 videos of animation moments (various)</t>
        </is>
      </c>
      <c r="C3295" t="inlineStr">
        <is>
          <t>animation (various)</t>
        </is>
      </c>
      <c r="D3295"/>
      <c r="E3295"/>
      <c r="F3295"/>
      <c r="G3295"/>
      <c r="H3295"/>
    </row>
    <row r="3296" ht="25.5" customHeight="1">
      <c r="A3296" s="2" t="str">
        <f>=HYPERLINK("https://www.youtube.com/@FamilyFlicks/videos", "https://www.youtube.com/@FamilyFlicks/videos")</f>
        <v>https://www.youtube.com/@FamilyFlicks/videos</v>
      </c>
      <c r="B3296" t="inlineStr">
        <is>
          <t>289 videos from movies and animated films</t>
        </is>
      </c>
      <c r="C3296" t="inlineStr">
        <is>
          <t>animation (various) / live action</t>
        </is>
      </c>
      <c r="D3296"/>
      <c r="E3296"/>
      <c r="F3296"/>
      <c r="G3296"/>
      <c r="H3296"/>
    </row>
    <row r="3297" ht="25.5" customHeight="1">
      <c r="A3297" s="2" t="str">
        <f>=HYPERLINK("https://www.youtube.com/@WildBrainMax/videos", "https://www.youtube.com/@WildBrainMax/videos")</f>
        <v>https://www.youtube.com/@WildBrainMax/videos</v>
      </c>
      <c r="B3297" t="inlineStr">
        <is>
          <t>700 videos (wildbrain max)</t>
        </is>
      </c>
      <c r="C3297" t="inlineStr">
        <is>
          <t>animation (various)</t>
        </is>
      </c>
      <c r="D3297"/>
      <c r="E3297"/>
      <c r="F3297"/>
      <c r="G3297"/>
      <c r="H3297"/>
    </row>
    <row r="3298" ht="25.5" customHeight="1">
      <c r="A3298" s="2" t="str">
        <f>=HYPERLINK("https://www.youtube.com/@SonyPicturesSA/videos", "https://www.youtube.com/@SonyPicturesSA/videos")</f>
        <v>https://www.youtube.com/@SonyPicturesSA/videos</v>
      </c>
      <c r="B3298" t="inlineStr">
        <is>
          <t>550 videos (sony entertainment trailers)</t>
        </is>
      </c>
      <c r="C3298" t="inlineStr">
        <is>
          <t>animation (various)</t>
        </is>
      </c>
      <c r="D3298"/>
      <c r="E3298"/>
      <c r="F3298"/>
      <c r="G3298"/>
      <c r="H3298"/>
    </row>
    <row r="3299" ht="25.5" customHeight="1">
      <c r="A3299" s="2" t="str">
        <f>=HYPERLINK("https://www.youtube.com/@bingesociety/videos", "https://www.youtube.com/@bingesociety/videos")</f>
        <v>https://www.youtube.com/@bingesociety/videos</v>
      </c>
      <c r="B3299" t="inlineStr">
        <is>
          <t>7.2K videos of various movie clips / trailers</t>
        </is>
      </c>
      <c r="C3299" t="inlineStr">
        <is>
          <t>animation (various) / live action</t>
        </is>
      </c>
      <c r="D3299"/>
      <c r="E3299"/>
      <c r="F3299"/>
      <c r="G3299"/>
      <c r="H3299"/>
    </row>
    <row r="3300" ht="25.5" customHeight="1">
      <c r="A3300" s="2" t="str">
        <f>=HYPERLINK("https://www.youtube.com/@netflixafterschool/videos", "https://www.youtube.com/@netflixafterschool/videos")</f>
        <v>https://www.youtube.com/@netflixafterschool/videos</v>
      </c>
      <c r="B3300" t="inlineStr">
        <is>
          <t>2.5K videos (netflix after school) animated / live action</t>
        </is>
      </c>
      <c r="C3300" t="inlineStr">
        <is>
          <t>animation (various) / live action</t>
        </is>
      </c>
      <c r="D3300"/>
      <c r="E3300"/>
      <c r="F3300"/>
      <c r="G3300"/>
      <c r="H3300"/>
    </row>
    <row r="3301" ht="25.5" customHeight="1">
      <c r="A3301" s="2" t="str">
        <f>=HYPERLINK("https://www.youtube.com/@Ben10/videos", "https://www.youtube.com/@Ben10/videos")</f>
        <v>https://www.youtube.com/@Ben10/videos</v>
      </c>
      <c r="B3301" t="inlineStr">
        <is>
          <t>1.2K videos (ben 10)</t>
        </is>
      </c>
      <c r="C3301" t="inlineStr">
        <is>
          <t>animation (various)</t>
        </is>
      </c>
      <c r="D3301"/>
      <c r="E3301"/>
      <c r="F3301"/>
      <c r="G3301"/>
      <c r="H3301"/>
    </row>
    <row r="3302" ht="25.5" customHeight="1">
      <c r="A3302" s="2" t="str">
        <f>=HYPERLINK("https://www.youtube.com/@PeacockKids/videos", "https://www.youtube.com/@PeacockKids/videos")</f>
        <v>https://www.youtube.com/@PeacockKids/videos</v>
      </c>
      <c r="B3302" t="inlineStr">
        <is>
          <t>3.2K videos (peacock kids)</t>
        </is>
      </c>
      <c r="C3302" t="inlineStr">
        <is>
          <t>animation (various)</t>
        </is>
      </c>
      <c r="D3302"/>
      <c r="E3302"/>
      <c r="F3302"/>
      <c r="G3302"/>
      <c r="H3302"/>
    </row>
    <row r="3303" ht="25.5" customHeight="1">
      <c r="A3303" s="2" t="str">
        <f>=HYPERLINK("https://www.youtube.com/@NetflixJr/videos", "https://www.youtube.com/@NetflixJr/videos")</f>
        <v>https://www.youtube.com/@NetflixJr/videos</v>
      </c>
      <c r="B3303" t="inlineStr">
        <is>
          <t>2.3K videos (netflix jr.)</t>
        </is>
      </c>
      <c r="C3303" t="inlineStr">
        <is>
          <t>animation (various)</t>
        </is>
      </c>
      <c r="D3303"/>
      <c r="E3303"/>
      <c r="F3303"/>
      <c r="G3303"/>
      <c r="H3303"/>
    </row>
    <row r="3304" ht="25.5" customHeight="1">
      <c r="A3304" s="2" t="str">
        <f>=HYPERLINK("https://www.youtube.com/@RegalMovies/videos", "https://www.youtube.com/@RegalMovies/videos")</f>
        <v>https://www.youtube.com/@RegalMovies/videos</v>
      </c>
      <c r="B3304" t="inlineStr">
        <is>
          <t>6K videos (movie trailers) animated / live action</t>
        </is>
      </c>
      <c r="C3304" t="inlineStr">
        <is>
          <t>animation (various) / live action</t>
        </is>
      </c>
      <c r="D3304"/>
      <c r="E3304"/>
      <c r="F3304"/>
      <c r="G3304"/>
      <c r="H3304"/>
    </row>
    <row r="3305" ht="25.5" customHeight="1">
      <c r="A3305" s="2" t="str">
        <f>=HYPERLINK("https://www.youtube.com/@JurassicWorldKids/videos", "https://www.youtube.com/@JurassicWorldKids/videos")</f>
        <v>https://www.youtube.com/@JurassicWorldKids/videos</v>
      </c>
      <c r="B3305" t="inlineStr">
        <is>
          <t>161 videos (jurassic world kids)</t>
        </is>
      </c>
      <c r="C3305" t="inlineStr">
        <is>
          <t>animation (various)</t>
        </is>
      </c>
      <c r="D3305"/>
      <c r="E3305"/>
      <c r="F3305"/>
      <c r="G3305"/>
      <c r="H3305"/>
    </row>
    <row r="3306" ht="25.5" customHeight="1">
      <c r="A3306" s="2" t="str">
        <f>=HYPERLINK("https://www.youtube.com/@cbbc/videos", "https://www.youtube.com/@cbbc/videos")</f>
        <v>https://www.youtube.com/@cbbc/videos</v>
      </c>
      <c r="B3306" t="inlineStr">
        <is>
          <t>5.8K videos (BBC kids) animation / live action</t>
        </is>
      </c>
      <c r="C3306" t="inlineStr">
        <is>
          <t>animation (various) / live action</t>
        </is>
      </c>
      <c r="D3306"/>
      <c r="E3306"/>
      <c r="F3306"/>
      <c r="G3306"/>
      <c r="H3306"/>
    </row>
    <row r="3307" ht="25.5" customHeight="1">
      <c r="A3307" s="2" t="str">
        <f>=HYPERLINK("https://www.youtube.com/@AltShiftX/videos", "https://www.youtube.com/@AltShiftX/videos")</f>
        <v>https://www.youtube.com/@AltShiftX/videos</v>
      </c>
      <c r="B3307" t="inlineStr">
        <is>
          <t>181 videos (various movie explainers)</t>
        </is>
      </c>
      <c r="C3307" t="inlineStr">
        <is>
          <t>live action (various)</t>
        </is>
      </c>
      <c r="D3307"/>
      <c r="E3307"/>
      <c r="F3307"/>
      <c r="G3307"/>
      <c r="H3307"/>
    </row>
    <row r="3308" ht="25.5" customHeight="1">
      <c r="A3308" s="2" t="str">
        <f>=HYPERLINK("https://www.youtube.com/@animated/videos", "https://www.youtube.com/@animated/videos")</f>
        <v>https://www.youtube.com/@animated/videos</v>
      </c>
      <c r="B3308" t="inlineStr">
        <is>
          <t>545 videos live action / animated</t>
        </is>
      </c>
      <c r="C3308" t="inlineStr">
        <is>
          <t>animation (various) / live action</t>
        </is>
      </c>
      <c r="D3308"/>
      <c r="E3308"/>
      <c r="F3308"/>
      <c r="G3308"/>
      <c r="H3308"/>
    </row>
    <row r="3309" ht="25.5" customHeight="1">
      <c r="A3309" s="2" t="str">
        <f>=HYPERLINK("https://www.youtube.com/@hulu/videos", "https://www.youtube.com/@hulu/videos")</f>
        <v>https://www.youtube.com/@hulu/videos</v>
      </c>
      <c r="B3309" t="inlineStr">
        <is>
          <t>2.8K videos (hulu) various</t>
        </is>
      </c>
      <c r="C3309" t="inlineStr">
        <is>
          <t>(various)</t>
        </is>
      </c>
      <c r="D3309"/>
      <c r="E3309"/>
      <c r="F3309"/>
      <c r="G3309"/>
      <c r="H3309"/>
    </row>
    <row r="3310" ht="25.5" customHeight="1">
      <c r="A3310" s="2" t="str">
        <f>=HYPERLINK("https://www.youtube.com/@WildKratts/videos", "https://www.youtube.com/@WildKratts/videos")</f>
        <v>https://www.youtube.com/@WildKratts/videos</v>
      </c>
      <c r="B3310" t="inlineStr">
        <is>
          <t>792 videos (wild kratts)</t>
        </is>
      </c>
      <c r="C3310" t="inlineStr">
        <is>
          <t>animation (various)</t>
        </is>
      </c>
      <c r="D3310"/>
      <c r="E3310"/>
      <c r="F3310"/>
      <c r="G3310"/>
      <c r="H3310"/>
    </row>
    <row r="3311" ht="25.5" customHeight="1">
      <c r="A3311" s="2" t="str">
        <f>=HYPERLINK("https://www.youtube.com/@PBSKIDS/videos", "https://www.youtube.com/@PBSKIDS/videos")</f>
        <v>https://www.youtube.com/@PBSKIDS/videos</v>
      </c>
      <c r="B3311" t="inlineStr">
        <is>
          <t>3.6K videos (PBS kids)</t>
        </is>
      </c>
      <c r="C3311" t="inlineStr">
        <is>
          <t>animation (various)</t>
        </is>
      </c>
      <c r="D3311"/>
      <c r="E3311"/>
      <c r="F3311"/>
      <c r="G3311"/>
      <c r="H3311"/>
    </row>
    <row r="3312" ht="25.5" customHeight="1">
      <c r="A3312" s="2" t="str">
        <f>=HYPERLINK("https://www.youtube.com/@LoudHouse/videos", "https://www.youtube.com/@LoudHouse/videos")</f>
        <v>https://www.youtube.com/@LoudHouse/videos</v>
      </c>
      <c r="B3312" t="inlineStr">
        <is>
          <t>822 videos (loud house)</t>
        </is>
      </c>
      <c r="C3312" t="inlineStr">
        <is>
          <t>animation (various)</t>
        </is>
      </c>
      <c r="D3312"/>
      <c r="E3312"/>
      <c r="F3312"/>
      <c r="G3312"/>
      <c r="H3312"/>
    </row>
    <row r="3313" ht="25.5" customHeight="1">
      <c r="A3313" s="2" t="str">
        <f>=HYPERLINK("https://www.youtube.com/@ShauntheSheepOfficial/videos", "https://www.youtube.com/@ShauntheSheepOfficial/videos")</f>
        <v>https://www.youtube.com/@ShauntheSheepOfficial/videos</v>
      </c>
      <c r="B3313" t="inlineStr">
        <is>
          <t>820 videos (shaun the sheep)</t>
        </is>
      </c>
      <c r="C3313" t="inlineStr">
        <is>
          <t>animation (various)</t>
        </is>
      </c>
      <c r="D3313"/>
      <c r="E3313"/>
      <c r="F3313"/>
      <c r="G3313"/>
      <c r="H3313"/>
    </row>
    <row r="3314" ht="25.5" customHeight="1">
      <c r="A3314" s="2" t="str">
        <f>=HYPERLINK("https://www.youtube.com/@MrBeanCartoonsOnYouTube/videos", "https://www.youtube.com/@MrBeanCartoonsOnYouTube/videos")</f>
        <v>https://www.youtube.com/@MrBeanCartoonsOnYouTube/videos</v>
      </c>
      <c r="B3314" t="inlineStr">
        <is>
          <t>2.6K videos (mr bean cartoons)</t>
        </is>
      </c>
      <c r="C3314" t="inlineStr">
        <is>
          <t>animation (various)</t>
        </is>
      </c>
      <c r="D3314"/>
      <c r="E3314"/>
      <c r="F3314"/>
      <c r="G3314"/>
      <c r="H3314"/>
    </row>
    <row r="3315" ht="25.5" customHeight="1">
      <c r="A3315" s="2" t="str">
        <f>=HYPERLINK("https://www.youtube.com/@TheSupaStrikas/videos", "https://www.youtube.com/@TheSupaStrikas/videos")</f>
        <v>https://www.youtube.com/@TheSupaStrikas/videos</v>
      </c>
      <c r="B3315" t="inlineStr">
        <is>
          <t>1.2K videos (supa strikas kids soccer)</t>
        </is>
      </c>
      <c r="C3315" t="inlineStr">
        <is>
          <t>animation (various)</t>
        </is>
      </c>
      <c r="D3315"/>
      <c r="E3315"/>
      <c r="F3315"/>
      <c r="G3315"/>
      <c r="H3315"/>
    </row>
    <row r="3316" ht="25.5" customHeight="1">
      <c r="A3316" s="2" t="str">
        <f>=HYPERLINK("https://www.youtube.com/@TheSmurfsEnglish/videos", "https://www.youtube.com/@TheSmurfsEnglish/videos")</f>
        <v>https://www.youtube.com/@TheSmurfsEnglish/videos</v>
      </c>
      <c r="B3316" t="inlineStr">
        <is>
          <t>843 videos (smurfs)</t>
        </is>
      </c>
      <c r="C3316" t="inlineStr">
        <is>
          <t>animation (various)</t>
        </is>
      </c>
      <c r="D3316"/>
      <c r="E3316"/>
      <c r="F3316"/>
      <c r="G3316"/>
      <c r="H3316"/>
    </row>
    <row r="3317" ht="25.5" customHeight="1">
      <c r="A3317" s="2" t="str">
        <f>=HYPERLINK("https://www.youtube.com/@CuriousArchive/videos", "https://www.youtube.com/@CuriousArchive/videos")</f>
        <v>https://www.youtube.com/@CuriousArchive/videos</v>
      </c>
      <c r="B3317" t="inlineStr">
        <is>
          <t>105 videos of various topics / footage</t>
        </is>
      </c>
      <c r="C3317" t="inlineStr">
        <is>
          <t>moon / futuristic / monsters</t>
        </is>
      </c>
      <c r="D3317"/>
      <c r="E3317"/>
      <c r="F3317"/>
      <c r="G3317"/>
      <c r="H3317"/>
    </row>
    <row r="3318" ht="25.5" customHeight="1">
      <c r="A3318" s="2" t="str">
        <f>=HYPERLINK("https://www.youtube.com/@astrumspace/videos", "https://www.youtube.com/@astrumspace/videos")</f>
        <v>https://www.youtube.com/@astrumspace/videos</v>
      </c>
      <c r="B3318" t="inlineStr">
        <is>
          <t>337 videos about space, the cosmos etc.</t>
        </is>
      </c>
      <c r="C3318" t="inlineStr">
        <is>
          <t>moon / space / astronaut</t>
        </is>
      </c>
      <c r="D3318"/>
      <c r="E3318"/>
      <c r="F3318"/>
      <c r="G3318"/>
      <c r="H3318"/>
    </row>
    <row r="3319" ht="25.5" customHeight="1">
      <c r="A3319" s="2" t="str">
        <f>=HYPERLINK("https://www.youtube.com/@terramidia3d/videos", "https://www.youtube.com/@terramidia3d/videos")</f>
        <v>https://www.youtube.com/@terramidia3d/videos</v>
      </c>
      <c r="B3319" t="inlineStr">
        <is>
          <t>162 videos about aliens, astronauts and space</t>
        </is>
      </c>
      <c r="C3319" t="inlineStr">
        <is>
          <t>astronaut / ufo / alien</t>
        </is>
      </c>
      <c r="D3319"/>
      <c r="E3319"/>
      <c r="F3319"/>
      <c r="G3319"/>
      <c r="H3319"/>
    </row>
    <row r="3320" ht="25.5" customHeight="1">
      <c r="A3320" s="2" t="str">
        <f>=HYPERLINK("https://www.youtube.com/@RareEarthSeries/videos", "https://www.youtube.com/@RareEarthSeries/videos")</f>
        <v>https://www.youtube.com/@RareEarthSeries/videos</v>
      </c>
      <c r="B3320" t="inlineStr">
        <is>
          <t>216 videos of various topics</t>
        </is>
      </c>
      <c r="C3320" t="inlineStr">
        <is>
          <t>various</t>
        </is>
      </c>
      <c r="D3320"/>
      <c r="E3320"/>
      <c r="F3320"/>
      <c r="G3320"/>
      <c r="H3320"/>
    </row>
    <row r="3321" ht="25.5" customHeight="1">
      <c r="A3321" s="2" t="str">
        <f>=HYPERLINK("https://www.youtube.com/@TheDocumenteriesTube/videos", "https://www.youtube.com/@TheDocumenteriesTube/videos")</f>
        <v>https://www.youtube.com/@TheDocumenteriesTube/videos</v>
      </c>
      <c r="B3321" t="inlineStr">
        <is>
          <t>117 vidoes on various subjects</t>
        </is>
      </c>
      <c r="C3321" t="inlineStr">
        <is>
          <t>astronaut / space</t>
        </is>
      </c>
      <c r="D3321"/>
      <c r="E3321"/>
      <c r="F3321"/>
      <c r="G3321"/>
      <c r="H3321"/>
    </row>
    <row r="3322" ht="25.5" customHeight="1">
      <c r="A3322" s="2" t="str">
        <f>=HYPERLINK("https://www.youtube.com/@Cosmosapiens/videos", "https://www.youtube.com/@Cosmosapiens/videos")</f>
        <v>https://www.youtube.com/@Cosmosapiens/videos</v>
      </c>
      <c r="B3322" t="inlineStr">
        <is>
          <t>56 videos on space / astronauts</t>
        </is>
      </c>
      <c r="C3322" t="inlineStr">
        <is>
          <t>astronaut / space</t>
        </is>
      </c>
      <c r="D3322"/>
      <c r="E3322"/>
      <c r="F3322"/>
      <c r="G3322"/>
      <c r="H3322"/>
    </row>
    <row r="3323" ht="25.5" customHeight="1">
      <c r="A3323" s="2" t="str">
        <f>=HYPERLINK("https://www.youtube.com/@LONDONCITYWALK/videos", "https://www.youtube.com/@LONDONCITYWALK/videos")</f>
        <v>https://www.youtube.com/@LONDONCITYWALK/videos</v>
      </c>
      <c r="B3323" t="inlineStr">
        <is>
          <t>1k videos</t>
        </is>
      </c>
      <c r="C3323" t="inlineStr">
        <is>
          <t>city</t>
        </is>
      </c>
      <c r="D3323"/>
      <c r="E3323"/>
      <c r="F3323"/>
      <c r="G3323"/>
      <c r="H3323"/>
    </row>
    <row r="3324" ht="25.5" customHeight="1">
      <c r="A3324" s="2" t="str">
        <f>=HYPERLINK("https://www.youtube.com/@SeoulStreetView/videos", "https://www.youtube.com/@SeoulStreetView/videos")</f>
        <v>https://www.youtube.com/@SeoulStreetView/videos</v>
      </c>
      <c r="B3324" t="inlineStr">
        <is>
          <t>566 videos</t>
        </is>
      </c>
      <c r="C3324" t="inlineStr">
        <is>
          <t>city</t>
        </is>
      </c>
      <c r="D3324"/>
      <c r="E3324"/>
      <c r="F3324"/>
      <c r="G3324"/>
      <c r="H3324"/>
    </row>
    <row r="3325" ht="25.5" customHeight="1">
      <c r="A3325" s="2" t="str">
        <f>=HYPERLINK("https://www.youtube.com/@Peaceful_Mind/videos", "https://www.youtube.com/@Peaceful_Mind/videos")</f>
        <v>https://www.youtube.com/@Peaceful_Mind/videos</v>
      </c>
      <c r="B3325" t="inlineStr">
        <is>
          <t>441 videos</t>
        </is>
      </c>
      <c r="C3325" t="inlineStr">
        <is>
          <t>city</t>
        </is>
      </c>
      <c r="D3325"/>
      <c r="E3325"/>
      <c r="F3325"/>
      <c r="G3325"/>
      <c r="H3325"/>
    </row>
    <row r="3326" ht="25.5" customHeight="1">
      <c r="A3326" s="2" t="str">
        <f>=HYPERLINK("https://www.youtube.com/@Factnomenal/videos", "https://www.youtube.com/@Factnomenal/videos")</f>
        <v>https://www.youtube.com/@Factnomenal/videos</v>
      </c>
      <c r="B3326" t="inlineStr">
        <is>
          <t>820 videos - lots of UFO stuff</t>
        </is>
      </c>
      <c r="C3326" t="inlineStr">
        <is>
          <t>ufo / alien</t>
        </is>
      </c>
      <c r="D3326"/>
      <c r="E3326"/>
      <c r="F3326"/>
      <c r="G3326"/>
      <c r="H3326"/>
    </row>
    <row r="3327" ht="25.5" customHeight="1">
      <c r="A3327" s="2" t="str">
        <f>=HYPERLINK("https://www.youtube.com/@adsstudio81/videos", "https://www.youtube.com/@adsstudio81/videos")</f>
        <v>https://www.youtube.com/@adsstudio81/videos</v>
      </c>
      <c r="B3327" t="inlineStr">
        <is>
          <t>26 videos of unreal engine scenes</t>
        </is>
      </c>
      <c r="C3327" t="inlineStr">
        <is>
          <t>3D</t>
        </is>
      </c>
      <c r="D3327"/>
      <c r="E3327"/>
      <c r="F3327"/>
      <c r="G3327"/>
      <c r="H3327"/>
    </row>
    <row r="3328" ht="25.5" customHeight="1">
      <c r="A3328" s="2" t="str">
        <f>=HYPERLINK("https://www.youtube.com/@BlueSkyChannel-qg8bn/videos", "https://www.youtube.com/@BlueSkyChannel-qg8bn/videos")</f>
        <v>https://www.youtube.com/@BlueSkyChannel-qg8bn/videos</v>
      </c>
      <c r="B3328" t="inlineStr">
        <is>
          <t>28 videos (long) of clouds</t>
        </is>
      </c>
      <c r="C3328" t="inlineStr">
        <is>
          <t>clouds</t>
        </is>
      </c>
      <c r="D3328"/>
      <c r="E3328"/>
      <c r="F3328"/>
      <c r="G3328"/>
      <c r="H3328"/>
    </row>
    <row r="3329" ht="25.5" customHeight="1">
      <c r="A3329" s="2" t="str">
        <f>=HYPERLINK("https://www.youtube.com/@flugsnug/videos", "https://www.youtube.com/@flugsnug/videos")</f>
        <v>https://www.youtube.com/@flugsnug/videos</v>
      </c>
      <c r="B3329" t="inlineStr">
        <is>
          <t>453 videos of planes taking off / landing</t>
        </is>
      </c>
      <c r="C3329" t="inlineStr">
        <is>
          <t>airplanes</t>
        </is>
      </c>
      <c r="D3329"/>
      <c r="E3329"/>
      <c r="F3329"/>
      <c r="G3329"/>
      <c r="H3329"/>
    </row>
    <row r="3330" ht="25.5" customHeight="1">
      <c r="A3330" s="2" t="str">
        <f>=HYPERLINK("https://www.youtube.com/@Farm-World./videos", "https://www.youtube.com/@Farm-World./videos")</f>
        <v>https://www.youtube.com/@Farm-World./videos</v>
      </c>
      <c r="B3330" t="inlineStr">
        <is>
          <t>13 videos - farming</t>
        </is>
      </c>
      <c r="C3330" t="inlineStr">
        <is>
          <t>farming</t>
        </is>
      </c>
      <c r="D3330"/>
      <c r="E3330"/>
      <c r="F3330"/>
      <c r="G3330"/>
      <c r="H3330"/>
    </row>
    <row r="3331" ht="25.5" customHeight="1">
      <c r="A3331" s="2" t="str">
        <f>=HYPERLINK("https://www.youtube.com/@WonderWorldYTC/videos", "https://www.youtube.com/@WonderWorldYTC/videos")</f>
        <v>https://www.youtube.com/@WonderWorldYTC/videos</v>
      </c>
      <c r="B3331" t="inlineStr">
        <is>
          <t>273 videos of various topics and subjects</t>
        </is>
      </c>
      <c r="C3331" t="inlineStr">
        <is>
          <t>various</t>
        </is>
      </c>
      <c r="D3331"/>
      <c r="E3331"/>
      <c r="F3331"/>
      <c r="G3331"/>
      <c r="H3331"/>
    </row>
    <row r="3332" ht="25.5" customHeight="1">
      <c r="A3332" s="2" t="str">
        <f>=HYPERLINK("https://www.youtube.com/@novapbs/videos", "https://www.youtube.com/@novapbs/videos")</f>
        <v>https://www.youtube.com/@novapbs/videos</v>
      </c>
      <c r="B3332" t="inlineStr">
        <is>
          <t>1K videos of various topics and subjects</t>
        </is>
      </c>
      <c r="C3332" t="inlineStr">
        <is>
          <t>various</t>
        </is>
      </c>
      <c r="D3332"/>
      <c r="E3332"/>
      <c r="F3332"/>
      <c r="G3332"/>
      <c r="H3332"/>
    </row>
    <row r="3333" ht="25.5" customHeight="1">
      <c r="A3333" s="2" t="str">
        <f>=HYPERLINK("https://www.youtube.com/@LaFamilleVentura/videos", "https://www.youtube.com/@LaFamilleVentura/videos")</f>
        <v>https://www.youtube.com/@LaFamilleVentura/videos</v>
      </c>
      <c r="B3333" t="inlineStr">
        <is>
          <t>336 videos (famille - French)</t>
        </is>
      </c>
      <c r="C3333" t="inlineStr">
        <is>
          <t>Famille (family)</t>
        </is>
      </c>
      <c r="D3333" t="inlineStr">
        <is>
          <t>French</t>
        </is>
      </c>
      <c r="E3333"/>
      <c r="F3333"/>
      <c r="G3333"/>
      <c r="H3333"/>
    </row>
    <row r="3334" ht="25.5" customHeight="1">
      <c r="A3334" s="2" t="str">
        <f>=HYPERLINK("https://www.youtube.com/@Familles/videos", "https://www.youtube.com/@Familles/videos")</f>
        <v>https://www.youtube.com/@Familles/videos</v>
      </c>
      <c r="B3334" t="inlineStr">
        <is>
          <t>1400 videos (famille - French)</t>
        </is>
      </c>
      <c r="C3334" t="inlineStr">
        <is>
          <t>Famille (family)</t>
        </is>
      </c>
      <c r="D3334" t="inlineStr">
        <is>
          <t>French</t>
        </is>
      </c>
      <c r="E3334"/>
      <c r="F3334"/>
      <c r="G3334"/>
      <c r="H3334"/>
    </row>
    <row r="3335" ht="25.5" customHeight="1">
      <c r="A3335" s="2" t="str">
        <f>=HYPERLINK("https://www.youtube.com/@TheFunSquad/videos", "https://www.youtube.com/@TheFunSquad/videos")</f>
        <v>https://www.youtube.com/@TheFunSquad/videos</v>
      </c>
      <c r="B3335" t="inlineStr">
        <is>
          <t>498 videos</t>
        </is>
      </c>
      <c r="C3335" t="inlineStr">
        <is>
          <t>Family</t>
        </is>
      </c>
      <c r="D3335" t="inlineStr">
        <is>
          <t>English</t>
        </is>
      </c>
      <c r="E3335"/>
      <c r="F3335"/>
      <c r="G3335"/>
      <c r="H3335"/>
    </row>
    <row r="3336" ht="25.5" customHeight="1">
      <c r="A3336" s="2" t="str">
        <f>=HYPERLINK("https://www.youtube.com/@primalearth8951/videos", "https://www.youtube.com/@primalearth8951/videos")</f>
        <v>https://www.youtube.com/@primalearth8951/videos</v>
      </c>
      <c r="B3336" t="inlineStr">
        <is>
          <t>83 videos</t>
        </is>
      </c>
      <c r="C3336" t="inlineStr">
        <is>
          <t>aerial</t>
        </is>
      </c>
      <c r="D3336"/>
      <c r="E3336"/>
      <c r="F3336"/>
      <c r="G3336"/>
      <c r="H3336"/>
    </row>
    <row r="3337" ht="25.5" customHeight="1">
      <c r="A3337" s="2" t="str">
        <f>=HYPERLINK("https://www.youtube.com/@Saeshmedia/videos", "https://www.youtube.com/@Saeshmedia/videos")</f>
        <v>https://www.youtube.com/@Saeshmedia/videos</v>
      </c>
      <c r="B3337" t="inlineStr">
        <is>
          <t>114 videos</t>
        </is>
      </c>
      <c r="C3337" t="inlineStr">
        <is>
          <t>city</t>
        </is>
      </c>
      <c r="D3337"/>
      <c r="E3337"/>
      <c r="F3337"/>
      <c r="G3337"/>
      <c r="H3337"/>
    </row>
    <row r="3338" ht="25.5" customHeight="1">
      <c r="A3338" s="2" t="str">
        <f>=HYPERLINK("https://www.youtube.com/@TheSchoellerFamily/videos", "https://www.youtube.com/@TheSchoellerFamily/videos")</f>
        <v>https://www.youtube.com/@TheSchoellerFamily/videos</v>
      </c>
      <c r="B3338" t="inlineStr">
        <is>
          <t>461 videos</t>
        </is>
      </c>
      <c r="C3338" t="inlineStr">
        <is>
          <t>Family</t>
        </is>
      </c>
      <c r="D3338" t="inlineStr">
        <is>
          <t>English</t>
        </is>
      </c>
      <c r="E3338"/>
      <c r="F3338"/>
      <c r="G3338"/>
      <c r="H3338"/>
    </row>
    <row r="3339" ht="25.5" customHeight="1">
      <c r="A3339" s="2" t="str">
        <f>=HYPERLINK("https://www.youtube.com/@AnazalaFamily/videos", "https://www.youtube.com/@AnazalaFamily/videos")</f>
        <v>https://www.youtube.com/@AnazalaFamily/videos</v>
      </c>
      <c r="B3339" t="inlineStr">
        <is>
          <t>101 videos</t>
        </is>
      </c>
      <c r="C3339" t="inlineStr">
        <is>
          <t>Famille (family)</t>
        </is>
      </c>
      <c r="D3339" t="inlineStr">
        <is>
          <t>French</t>
        </is>
      </c>
      <c r="E3339"/>
      <c r="F3339"/>
      <c r="G3339"/>
      <c r="H3339"/>
    </row>
    <row r="3340" ht="25.5" customHeight="1">
      <c r="A3340" s="2" t="str">
        <f>=HYPERLINK("https://www.youtube.com/@KidsDianaShow/videos", "https://www.youtube.com/@KidsDianaShow/videos")</f>
        <v>https://www.youtube.com/@KidsDianaShow/videos</v>
      </c>
      <c r="B3340" t="inlineStr">
        <is>
          <t>1100 videos</t>
        </is>
      </c>
      <c r="C3340" t="inlineStr">
        <is>
          <t>Family</t>
        </is>
      </c>
      <c r="D3340"/>
      <c r="E3340"/>
      <c r="F3340"/>
      <c r="G3340"/>
      <c r="H3340"/>
    </row>
    <row r="3341" ht="25.5" customHeight="1">
      <c r="A3341" s="2" t="str">
        <f>=HYPERLINK("https://www.youtube.com/@julienhulin/videos", "https://www.youtube.com/@julienhulin/videos")</f>
        <v>https://www.youtube.com/@julienhulin/videos</v>
      </c>
      <c r="B3341" t="inlineStr">
        <is>
          <t>28 videos</t>
        </is>
      </c>
      <c r="C3341" t="inlineStr">
        <is>
          <t>aerial, nature, cinematic</t>
        </is>
      </c>
      <c r="D3341"/>
      <c r="E3341"/>
      <c r="F3341"/>
      <c r="G3341"/>
      <c r="H3341"/>
    </row>
    <row r="3342" ht="25.5" customHeight="1">
      <c r="A3342" s="2" t="str">
        <f>=HYPERLINK("https://www.youtube.com/@SleepBeneathTheBoughs/videos", "https://www.youtube.com/@SleepBeneathTheBoughs/videos")</f>
        <v>https://www.youtube.com/@SleepBeneathTheBoughs/videos</v>
      </c>
      <c r="B3342" t="inlineStr">
        <is>
          <t>24 videos</t>
        </is>
      </c>
      <c r="C3342" t="inlineStr">
        <is>
          <t>nature, cinematic, autumn</t>
        </is>
      </c>
      <c r="D3342"/>
      <c r="E3342"/>
      <c r="F3342"/>
      <c r="G3342"/>
      <c r="H3342"/>
    </row>
    <row r="3343" ht="25.5" customHeight="1">
      <c r="A3343" s="2" t="str">
        <f>=HYPERLINK("https://www.youtube.com/@HugoMoussy/videos", "https://www.youtube.com/@HugoMoussy/videos")</f>
        <v>https://www.youtube.com/@HugoMoussy/videos</v>
      </c>
      <c r="B3343" t="inlineStr">
        <is>
          <t>34 videos</t>
        </is>
      </c>
      <c r="C3343" t="inlineStr">
        <is>
          <t>aerial, cinematic, travel</t>
        </is>
      </c>
      <c r="D3343"/>
      <c r="E3343"/>
      <c r="F3343"/>
      <c r="G3343"/>
      <c r="H3343"/>
    </row>
    <row r="3344" ht="25.5" customHeight="1">
      <c r="A3344" s="2" t="str">
        <f>=HYPERLINK("https://www.youtube.com/@happytoydolls9473/videos", "https://www.youtube.com/@happytoydolls9473/videos")</f>
        <v>https://www.youtube.com/@happytoydolls9473/videos</v>
      </c>
      <c r="B3344" t="inlineStr">
        <is>
          <t>190 videos</t>
        </is>
      </c>
      <c r="C3344" t="inlineStr">
        <is>
          <t>doll</t>
        </is>
      </c>
      <c r="D3344"/>
      <c r="E3344"/>
      <c r="F3344"/>
      <c r="G3344"/>
      <c r="H3344"/>
    </row>
    <row r="3345" ht="25.5" customHeight="1">
      <c r="A3345" s="2" t="str">
        <f>=HYPERLINK("https://www.youtube.com/@paperdolls548/videos", "https://www.youtube.com/@paperdolls548/videos")</f>
        <v>https://www.youtube.com/@paperdolls548/videos</v>
      </c>
      <c r="B3345" t="inlineStr">
        <is>
          <t>50 videos</t>
        </is>
      </c>
      <c r="C3345" t="inlineStr">
        <is>
          <t>doll, arts and crafts</t>
        </is>
      </c>
      <c r="D3345"/>
      <c r="E3345"/>
      <c r="F3345"/>
      <c r="G3345"/>
      <c r="H3345"/>
    </row>
    <row r="3346" ht="25.5" customHeight="1">
      <c r="A3346" s="2" t="str">
        <f>=HYPERLINK("https://www.youtube.com/@pinkdoll1729/videos", "https://www.youtube.com/@pinkdoll1729/videos")</f>
        <v>https://www.youtube.com/@pinkdoll1729/videos</v>
      </c>
      <c r="B3346" t="inlineStr">
        <is>
          <t>96 videos</t>
        </is>
      </c>
      <c r="C3346" t="inlineStr">
        <is>
          <t>doll</t>
        </is>
      </c>
      <c r="D3346"/>
      <c r="E3346"/>
      <c r="F3346"/>
      <c r="G3346"/>
      <c r="H3346"/>
    </row>
    <row r="3347" ht="25.5" customHeight="1">
      <c r="A3347" s="2" t="str">
        <f>=HYPERLINK("https://www.youtube.com/@CraftyGirlShirin/videos", "https://www.youtube.com/@CraftyGirlShirin/videos")</f>
        <v>https://www.youtube.com/@CraftyGirlShirin/videos</v>
      </c>
      <c r="B3347" t="inlineStr">
        <is>
          <t>85 videos</t>
        </is>
      </c>
      <c r="C3347" t="inlineStr">
        <is>
          <t>doll, arts and crafts</t>
        </is>
      </c>
      <c r="D3347"/>
      <c r="E3347"/>
      <c r="F3347"/>
      <c r="G3347"/>
      <c r="H3347"/>
    </row>
    <row r="3348" ht="25.5" customHeight="1">
      <c r="A3348" s="2" t="str">
        <f>=HYPERLINK("https://www.youtube.com/@TheChildhoodlifeToysAndCrafts/videos", "https://www.youtube.com/@TheChildhoodlifeToysAndCrafts/videos")</f>
        <v>https://www.youtube.com/@TheChildhoodlifeToysAndCrafts/videos</v>
      </c>
      <c r="B3348" t="inlineStr">
        <is>
          <t>1.8k videos</t>
        </is>
      </c>
      <c r="C3348" t="inlineStr">
        <is>
          <t>doll, arts and crafts</t>
        </is>
      </c>
      <c r="D3348"/>
      <c r="E3348"/>
      <c r="F3348"/>
      <c r="G3348"/>
      <c r="H3348"/>
    </row>
    <row r="3349" ht="25.5" customHeight="1">
      <c r="A3349" s="2" t="str">
        <f>=HYPERLINK("https://www.youtube.com/@ComePlayWithMe/videos", "https://www.youtube.com/@ComePlayWithMe/videos")</f>
        <v>https://www.youtube.com/@ComePlayWithMe/videos</v>
      </c>
      <c r="B3349" t="inlineStr">
        <is>
          <t>441 videos</t>
        </is>
      </c>
      <c r="C3349" t="inlineStr">
        <is>
          <t>doll</t>
        </is>
      </c>
      <c r="D3349"/>
      <c r="E3349"/>
      <c r="F3349"/>
      <c r="G3349"/>
      <c r="H3349"/>
    </row>
    <row r="3350" ht="25.5" customHeight="1">
      <c r="A3350" s="2" t="str">
        <f>=HYPERLINK("https://www.youtube.com/@natureharmonytv/videos", "https://www.youtube.com/@natureharmonytv/videos")</f>
        <v>https://www.youtube.com/@natureharmonytv/videos</v>
      </c>
      <c r="B3350" t="inlineStr">
        <is>
          <t>141 videos</t>
        </is>
      </c>
      <c r="C3350" t="inlineStr">
        <is>
          <t>flower, nature</t>
        </is>
      </c>
      <c r="D3350"/>
      <c r="E3350"/>
      <c r="F3350"/>
      <c r="G3350"/>
      <c r="H3350"/>
    </row>
    <row r="3351" ht="25.5" customHeight="1">
      <c r="A3351" s="2" t="str">
        <f>=HYPERLINK("https://www.youtube.com/@NorthlawnFlowerFarm/videos", "https://www.youtube.com/@NorthlawnFlowerFarm/videos")</f>
        <v>https://www.youtube.com/@NorthlawnFlowerFarm/videos</v>
      </c>
      <c r="B3351" t="inlineStr">
        <is>
          <t>459 videos</t>
        </is>
      </c>
      <c r="C3351" t="inlineStr">
        <is>
          <t>flower, farming</t>
        </is>
      </c>
      <c r="D3351"/>
      <c r="E3351"/>
      <c r="F3351"/>
      <c r="G3351"/>
      <c r="H3351"/>
    </row>
    <row r="3352" ht="25.5" customHeight="1">
      <c r="A3352" s="2" t="str">
        <f>=HYPERLINK("https://www.youtube.com/@harukawafilmworks/videos", "https://www.youtube.com/@harukawafilmworks/videos")</f>
        <v>https://www.youtube.com/@harukawafilmworks/videos</v>
      </c>
      <c r="B3352" t="inlineStr">
        <is>
          <t>91 videos</t>
        </is>
      </c>
      <c r="C3352" t="inlineStr">
        <is>
          <t>Japan, nature</t>
        </is>
      </c>
      <c r="D3352"/>
      <c r="E3352"/>
      <c r="F3352"/>
      <c r="G3352"/>
      <c r="H3352"/>
    </row>
    <row r="3353" ht="25.5" customHeight="1">
      <c r="A3353" s="2" t="str">
        <f>=HYPERLINK("https://www.youtube.com/@floretflowerfarm/videos", "https://www.youtube.com/@floretflowerfarm/videos")</f>
        <v>https://www.youtube.com/@floretflowerfarm/videos</v>
      </c>
      <c r="B3353" t="inlineStr">
        <is>
          <t>121 videos</t>
        </is>
      </c>
      <c r="C3353" t="inlineStr">
        <is>
          <t>flower, farming</t>
        </is>
      </c>
      <c r="D3353"/>
      <c r="E3353"/>
      <c r="F3353"/>
      <c r="G3353"/>
      <c r="H3353"/>
    </row>
    <row r="3354" ht="25.5" customHeight="1">
      <c r="A3354" s="2" t="str">
        <f>=HYPERLINK("https://www.youtube.com/@HuwRichards/videos", "https://www.youtube.com/@HuwRichards/videos")</f>
        <v>https://www.youtube.com/@HuwRichards/videos</v>
      </c>
      <c r="B3354" t="inlineStr">
        <is>
          <t>699 videos</t>
        </is>
      </c>
      <c r="C3354" t="inlineStr">
        <is>
          <t>farming, gardening, flower</t>
        </is>
      </c>
      <c r="D3354"/>
      <c r="E3354"/>
      <c r="F3354"/>
      <c r="G3354"/>
      <c r="H3354"/>
    </row>
    <row r="3355" ht="25.5" customHeight="1">
      <c r="A3355" s="2" t="str">
        <f>=HYPERLINK("https://www.youtube.com/@letsgodreamdolls9245/videos", "https://www.youtube.com/@letsgodreamdolls9245/videos")</f>
        <v>https://www.youtube.com/@letsgodreamdolls9245/videos</v>
      </c>
      <c r="B3355" t="inlineStr">
        <is>
          <t>379 videos</t>
        </is>
      </c>
      <c r="C3355" t="inlineStr">
        <is>
          <t>doll</t>
        </is>
      </c>
      <c r="D3355"/>
      <c r="E3355"/>
      <c r="F3355"/>
      <c r="G3355"/>
      <c r="H3355"/>
    </row>
    <row r="3356" ht="25.5" customHeight="1">
      <c r="A3356" s="2" t="str">
        <f>=HYPERLINK("https://www.youtube.com/@VisitDubai/videos", "https://www.youtube.com/@VisitDubai/videos")</f>
        <v>https://www.youtube.com/@VisitDubai/videos</v>
      </c>
      <c r="B3356" t="inlineStr">
        <is>
          <t>325 videos</t>
        </is>
      </c>
      <c r="C3356" t="inlineStr">
        <is>
          <t>Dubai</t>
        </is>
      </c>
      <c r="D3356"/>
      <c r="E3356"/>
      <c r="F3356"/>
      <c r="G3356"/>
      <c r="H3356"/>
    </row>
    <row r="3357" ht="25.5" customHeight="1">
      <c r="A3357" s="2" t="str">
        <f>=HYPERLINK("https://www.youtube.com/@aloneindubai/videos", "https://www.youtube.com/@aloneindubai/videos")</f>
        <v>https://www.youtube.com/@aloneindubai/videos</v>
      </c>
      <c r="B3357" t="inlineStr">
        <is>
          <t>143 videos</t>
        </is>
      </c>
      <c r="C3357" t="inlineStr">
        <is>
          <t>Dubai</t>
        </is>
      </c>
      <c r="D3357"/>
      <c r="E3357"/>
      <c r="F3357"/>
      <c r="G3357"/>
      <c r="H3357"/>
    </row>
    <row r="3358" ht="25.5" customHeight="1">
      <c r="A3358" s="2" t="str">
        <f>=HYPERLINK("https://www.youtube.com/@dubaiwalkers/videos", "https://www.youtube.com/@dubaiwalkers/videos")</f>
        <v>https://www.youtube.com/@dubaiwalkers/videos</v>
      </c>
      <c r="B3358" t="inlineStr">
        <is>
          <t>107 videos</t>
        </is>
      </c>
      <c r="C3358" t="inlineStr">
        <is>
          <t>Dubai</t>
        </is>
      </c>
      <c r="D3358"/>
      <c r="E3358"/>
      <c r="F3358"/>
      <c r="G3358"/>
      <c r="H3358"/>
    </row>
    <row r="3359" ht="25.5" customHeight="1">
      <c r="A3359" s="2" t="str">
        <f>=HYPERLINK("https://www.youtube.com/@4KOceanWonders/videos", "https://www.youtube.com/@4KOceanWonders/videos")</f>
        <v>https://www.youtube.com/@4KOceanWonders/videos</v>
      </c>
      <c r="B3359" t="inlineStr">
        <is>
          <t>107 videos</t>
        </is>
      </c>
      <c r="C3359" t="inlineStr">
        <is>
          <t>sea</t>
        </is>
      </c>
      <c r="D3359"/>
      <c r="E3359"/>
      <c r="F3359"/>
      <c r="G3359"/>
      <c r="H3359"/>
    </row>
    <row r="3360" ht="25.5" customHeight="1">
      <c r="A3360" s="2" t="str">
        <f>=HYPERLINK("https://www.youtube.com/@leagueoflegends", "https://www.youtube.com/@leagueoflegends")</f>
        <v>https://www.youtube.com/@leagueoflegends</v>
      </c>
      <c r="B3360" t="inlineStr">
        <is>
          <t>1.4k videos</t>
        </is>
      </c>
      <c r="C3360" t="inlineStr">
        <is>
          <t>warrior</t>
        </is>
      </c>
      <c r="D3360"/>
      <c r="E3360"/>
      <c r="F3360"/>
      <c r="G3360"/>
      <c r="H3360"/>
    </row>
    <row r="3361" ht="25.5" customHeight="1">
      <c r="A3361" s="2" t="str">
        <f>=HYPERLINK("https://www.youtube.com/@NinjaWarrior", "https://www.youtube.com/@NinjaWarrior")</f>
        <v>https://www.youtube.com/@NinjaWarrior</v>
      </c>
      <c r="B3361" t="inlineStr">
        <is>
          <t>972 videos</t>
        </is>
      </c>
      <c r="C3361" t="inlineStr">
        <is>
          <t>warrior</t>
        </is>
      </c>
      <c r="D3361"/>
      <c r="E3361"/>
      <c r="F3361"/>
      <c r="G3361"/>
      <c r="H3361"/>
    </row>
    <row r="3362" ht="25.5" customHeight="1">
      <c r="A3362" s="2" t="str">
        <f>=HYPERLINK("https://www.youtube.com/@Ninja-World", "https://www.youtube.com/@Ninja-World")</f>
        <v>https://www.youtube.com/@Ninja-World</v>
      </c>
      <c r="B3362" t="inlineStr">
        <is>
          <t>698 videos</t>
        </is>
      </c>
      <c r="C3362" t="inlineStr">
        <is>
          <t>warrior</t>
        </is>
      </c>
      <c r="D3362"/>
      <c r="E3362"/>
      <c r="F3362"/>
      <c r="G3362"/>
      <c r="H3362"/>
    </row>
    <row r="3363" ht="25.5" customHeight="1">
      <c r="A3363" s="2" t="str">
        <f>=HYPERLINK("https://www.youtube.com/@krakekids", "https://www.youtube.com/@krakekids")</f>
        <v>https://www.youtube.com/@krakekids</v>
      </c>
      <c r="B3363" t="inlineStr">
        <is>
          <t>216 videos</t>
        </is>
      </c>
      <c r="C3363" t="inlineStr">
        <is>
          <t>warrior</t>
        </is>
      </c>
      <c r="D3363"/>
      <c r="E3363"/>
      <c r="F3363"/>
      <c r="G3363"/>
      <c r="H3363"/>
    </row>
    <row r="3364" ht="25.5" customHeight="1">
      <c r="A3364" s="2" t="str">
        <f>=HYPERLINK("https://www.youtube.com/@Throneful", "https://www.youtube.com/@Throneful")</f>
        <v>https://www.youtube.com/@Throneful</v>
      </c>
      <c r="B3364" t="inlineStr">
        <is>
          <t>63k videos gaming</t>
        </is>
      </c>
      <c r="C3364" t="inlineStr">
        <is>
          <t>warrior</t>
        </is>
      </c>
      <c r="D3364"/>
      <c r="E3364"/>
      <c r="F3364"/>
      <c r="G3364"/>
      <c r="H3364"/>
    </row>
    <row r="3365" ht="25.5" customHeight="1">
      <c r="A3365" s="2" t="str">
        <f>=HYPERLINK("https://www.youtube.com/@Cinewatch", "https://www.youtube.com/@Cinewatch")</f>
        <v>https://www.youtube.com/@Cinewatch</v>
      </c>
      <c r="B3365" t="inlineStr">
        <is>
          <t>41 videos</t>
        </is>
      </c>
      <c r="C3365" t="inlineStr">
        <is>
          <t>warrior</t>
        </is>
      </c>
      <c r="D3365"/>
      <c r="E3365"/>
      <c r="F3365"/>
      <c r="G3365"/>
      <c r="H3365"/>
    </row>
    <row r="3366" ht="25.5" customHeight="1">
      <c r="A3366" s="2" t="str">
        <f>=HYPERLINK("https://www.youtube.com/@kbsworldtv", "https://www.youtube.com/@kbsworldtv")</f>
        <v>https://www.youtube.com/@kbsworldtv</v>
      </c>
      <c r="B3366" t="inlineStr">
        <is>
          <t>68k videos</t>
        </is>
      </c>
      <c r="C3366" t="inlineStr">
        <is>
          <t>korean</t>
        </is>
      </c>
      <c r="D3366"/>
      <c r="E3366"/>
      <c r="F3366"/>
      <c r="G3366"/>
      <c r="H3366"/>
    </row>
    <row r="3367" ht="25.5" customHeight="1">
      <c r="A3367" s="2" t="str">
        <f>=HYPERLINK("https://www.youtube.com/@CyberpunkGame", "https://www.youtube.com/@CyberpunkGame")</f>
        <v>https://www.youtube.com/@CyberpunkGame</v>
      </c>
      <c r="B3367" t="inlineStr">
        <is>
          <t>198 videos</t>
        </is>
      </c>
      <c r="C3367" t="inlineStr">
        <is>
          <t>cyberpunk</t>
        </is>
      </c>
      <c r="D3367"/>
      <c r="E3367"/>
      <c r="F3367"/>
      <c r="G3367"/>
      <c r="H3367"/>
    </row>
    <row r="3368" ht="25.5" customHeight="1">
      <c r="A3368" s="2" t="str">
        <f>=HYPERLINK("https://www.youtube.com/@Kosmo_off", "https://www.youtube.com/@Kosmo_off")</f>
        <v>https://www.youtube.com/@Kosmo_off</v>
      </c>
      <c r="B3368" t="inlineStr">
        <is>
          <t>116 videos</t>
        </is>
      </c>
      <c r="C3368" t="inlineStr">
        <is>
          <t>mars</t>
        </is>
      </c>
      <c r="D3368"/>
      <c r="E3368"/>
      <c r="F3368"/>
      <c r="G3368"/>
      <c r="H3368"/>
    </row>
    <row r="3369" ht="25.5" customHeight="1">
      <c r="A3369" s="2" t="str">
        <f>=HYPERLINK("https://www.youtube.com/@adin", "https://www.youtube.com/@adin")</f>
        <v>https://www.youtube.com/@adin</v>
      </c>
      <c r="B3369" t="inlineStr">
        <is>
          <t>217 videos, documentary</t>
        </is>
      </c>
      <c r="C3369" t="inlineStr">
        <is>
          <t>mars</t>
        </is>
      </c>
      <c r="D3369"/>
      <c r="E3369"/>
      <c r="F3369"/>
      <c r="G3369"/>
      <c r="H3369"/>
    </row>
    <row r="3370" ht="25.5" customHeight="1">
      <c r="A3370" s="2" t="str">
        <f>=HYPERLINK("https://www.youtube.com/@rajivsurendra", "https://www.youtube.com/@rajivsurendra")</f>
        <v>https://www.youtube.com/@rajivsurendra</v>
      </c>
      <c r="B3370" t="inlineStr">
        <is>
          <t>87 videos, life things</t>
        </is>
      </c>
      <c r="C3370"/>
      <c r="D3370"/>
      <c r="E3370"/>
      <c r="F3370"/>
      <c r="G3370"/>
      <c r="H3370"/>
    </row>
    <row r="3371" ht="25.5" customHeight="1">
      <c r="A3371" s="2" t="str">
        <f>=HYPERLINK("https://www.youtube.com/@alexanderjamestravel", "https://www.youtube.com/@alexanderjamestravel")</f>
        <v>https://www.youtube.com/@alexanderjamestravel</v>
      </c>
      <c r="B3371" t="inlineStr">
        <is>
          <t>56 videos, travel</t>
        </is>
      </c>
      <c r="C3371"/>
      <c r="D3371"/>
      <c r="E3371"/>
      <c r="F3371"/>
      <c r="G3371"/>
      <c r="H3371"/>
    </row>
    <row r="3372" ht="25.5" customHeight="1">
      <c r="A3372" s="2" t="str">
        <f>=HYPERLINK("https://www.youtube.com/@MatthewEncina", "https://www.youtube.com/@MatthewEncina")</f>
        <v>https://www.youtube.com/@MatthewEncina</v>
      </c>
      <c r="B3372" t="inlineStr">
        <is>
          <t>58 videos, DIY, cinema</t>
        </is>
      </c>
      <c r="C3372"/>
      <c r="D3372"/>
      <c r="E3372"/>
      <c r="F3372"/>
      <c r="G3372"/>
      <c r="H3372"/>
    </row>
    <row r="3373" ht="25.5" customHeight="1">
      <c r="A3373" s="2" t="str">
        <f>=HYPERLINK("https://www.youtube.com/@Mariaandtheforest", "https://www.youtube.com/@Mariaandtheforest")</f>
        <v>https://www.youtube.com/@Mariaandtheforest</v>
      </c>
      <c r="B3373" t="inlineStr">
        <is>
          <t>92 videos about norway and countryside living</t>
        </is>
      </c>
      <c r="C3373"/>
      <c r="D3373" t="inlineStr">
        <is>
          <t>Norwegian</t>
        </is>
      </c>
      <c r="E3373"/>
      <c r="F3373"/>
      <c r="G3373"/>
      <c r="H3373"/>
    </row>
    <row r="3374" ht="25.5" customHeight="1">
      <c r="A3374" s="2" t="str">
        <f>=HYPERLINK("https://www.youtube.com/@megantanart", "https://www.youtube.com/@megantanart")</f>
        <v>https://www.youtube.com/@megantanart</v>
      </c>
      <c r="B3374" t="inlineStr">
        <is>
          <t>172 videos, cinematic shorts and tutorials</t>
        </is>
      </c>
      <c r="C3374"/>
      <c r="D3374"/>
      <c r="E3374"/>
      <c r="F3374"/>
      <c r="G3374"/>
      <c r="H3374"/>
    </row>
    <row r="3375" ht="25.5" customHeight="1">
      <c r="A3375" s="2" t="str">
        <f>=HYPERLINK("https://www.youtube.com/@KarlShakur", "https://www.youtube.com/@KarlShakur")</f>
        <v>https://www.youtube.com/@KarlShakur</v>
      </c>
      <c r="B3375" t="inlineStr">
        <is>
          <t>110 videos, travel, cinematic</t>
        </is>
      </c>
      <c r="C3375"/>
      <c r="D3375"/>
      <c r="E3375"/>
      <c r="F3375"/>
      <c r="G3375"/>
      <c r="H3375"/>
    </row>
    <row r="3376" ht="25.5" customHeight="1">
      <c r="A3376" s="2" t="str">
        <f>=HYPERLINK("https://www.youtube.com/@JohnLukeCalderon", "https://www.youtube.com/@JohnLukeCalderon")</f>
        <v>https://www.youtube.com/@JohnLukeCalderon</v>
      </c>
      <c r="B3376" t="inlineStr">
        <is>
          <t>11 cinematic videos</t>
        </is>
      </c>
      <c r="C3376"/>
      <c r="D3376"/>
      <c r="E3376"/>
      <c r="F3376"/>
      <c r="G3376"/>
      <c r="H3376"/>
    </row>
    <row r="3377" ht="25.5" customHeight="1">
      <c r="A3377" s="2" t="str">
        <f>=HYPERLINK("https://www.youtube.com/@bennybnb", "https://www.youtube.com/@bennybnb")</f>
        <v>https://www.youtube.com/@bennybnb</v>
      </c>
      <c r="B3377" t="inlineStr">
        <is>
          <t>90 videos on architecture/design</t>
        </is>
      </c>
      <c r="C3377"/>
      <c r="D3377"/>
      <c r="E3377"/>
      <c r="F3377"/>
      <c r="G3377"/>
      <c r="H3377"/>
    </row>
    <row r="3378" ht="25.5" customHeight="1">
      <c r="A3378" s="2" t="str">
        <f>=HYPERLINK("https://www.youtube.com/@Buildofy", "https://www.youtube.com/@Buildofy")</f>
        <v>https://www.youtube.com/@Buildofy</v>
      </c>
      <c r="B3378" t="inlineStr">
        <is>
          <t>689 videos on Indian architecture</t>
        </is>
      </c>
      <c r="C3378"/>
      <c r="D3378"/>
      <c r="E3378"/>
      <c r="F3378"/>
      <c r="G3378"/>
      <c r="H3378"/>
    </row>
    <row r="3379" ht="25.5" customHeight="1">
      <c r="A3379" s="2" t="str">
        <f>=HYPERLINK("https://www.youtube.com/@batrealestate", "https://www.youtube.com/@batrealestate")</f>
        <v>https://www.youtube.com/@batrealestate</v>
      </c>
      <c r="B3379" t="inlineStr">
        <is>
          <t>184 videos on Hampton real estate</t>
        </is>
      </c>
      <c r="C3379"/>
      <c r="D3379"/>
      <c r="E3379"/>
      <c r="F3379"/>
      <c r="G3379"/>
      <c r="H3379"/>
    </row>
    <row r="3380" ht="25.5" customHeight="1">
      <c r="A3380" s="2" t="str">
        <f>=HYPERLINK("https://www.youtube.com/@vamuseum", "https://www.youtube.com/@vamuseum")</f>
        <v>https://www.youtube.com/@vamuseum</v>
      </c>
      <c r="B3380" t="inlineStr">
        <is>
          <t>618 videos from a museum</t>
        </is>
      </c>
      <c r="C3380"/>
      <c r="D3380"/>
      <c r="E3380"/>
      <c r="F3380"/>
      <c r="G3380"/>
      <c r="H3380"/>
    </row>
    <row r="3381" ht="25.5" customHeight="1">
      <c r="A3381" s="2" t="str">
        <f>=HYPERLINK("https://www.youtube.com/@ModernMovementCreative", "https://www.youtube.com/@ModernMovementCreative")</f>
        <v>https://www.youtube.com/@ModernMovementCreative</v>
      </c>
      <c r="B3381" t="inlineStr">
        <is>
          <t>85 luxury canadian architecture videos</t>
        </is>
      </c>
      <c r="C3381"/>
      <c r="D3381"/>
      <c r="E3381"/>
      <c r="F3381"/>
      <c r="G3381"/>
      <c r="H3381"/>
    </row>
    <row r="3382" ht="25.5" customHeight="1">
      <c r="A3382" s="2" t="str">
        <f>=HYPERLINK("https://www.youtube.com/@art21org", "https://www.youtube.com/@art21org")</f>
        <v>https://www.youtube.com/@art21org</v>
      </c>
      <c r="B3382" t="inlineStr">
        <is>
          <t>829 videos on contemporary art</t>
        </is>
      </c>
      <c r="C3382"/>
      <c r="D3382"/>
      <c r="E3382"/>
      <c r="F3382"/>
      <c r="G3382"/>
      <c r="H3382"/>
    </row>
    <row r="3383" ht="25.5" customHeight="1">
      <c r="A3383" s="2" t="str">
        <f>=HYPERLINK("https://www.youtube.com/@CaliCondor", "https://www.youtube.com/@CaliCondor")</f>
        <v>https://www.youtube.com/@CaliCondor</v>
      </c>
      <c r="B3383" t="inlineStr">
        <is>
          <t>2.2k videos on eagles nesting</t>
        </is>
      </c>
      <c r="C3383"/>
      <c r="D3383"/>
      <c r="E3383"/>
      <c r="F3383"/>
      <c r="G3383"/>
      <c r="H3383"/>
    </row>
    <row r="3384" ht="25.5" customHeight="1">
      <c xml:space="preserve" r="A3384" s="2" t="str">
        <f>=HYPERLINK("https://www.youtube.com/@TerryB", " https://www.youtube.com/@TerryB")</f>
        <v> https://www.youtube.com/@TerryB</v>
      </c>
      <c r="B3384" t="inlineStr">
        <is>
          <t>1.3k videos on cycling + some filmmaking</t>
        </is>
      </c>
      <c r="C3384"/>
      <c r="D3384"/>
      <c r="E3384"/>
      <c r="F3384"/>
      <c r="G3384"/>
      <c r="H3384"/>
    </row>
    <row r="3385" ht="25.5" customHeight="1">
      <c r="A3385" s="2" t="str">
        <f>=HYPERLINK("https://www.youtube.com/@thelouisianachannel", "https://www.youtube.com/@thelouisianachannel")</f>
        <v>https://www.youtube.com/@thelouisianachannel</v>
      </c>
      <c r="B3385" t="inlineStr">
        <is>
          <t>1.1k videos on art</t>
        </is>
      </c>
      <c r="C3385"/>
      <c r="D3385"/>
      <c r="E3385"/>
      <c r="F3385"/>
      <c r="G3385"/>
      <c r="H3385"/>
    </row>
    <row r="3386" ht="25.5" customHeight="1">
      <c r="A3386" s="2" t="str">
        <f>=HYPERLINK("https://www.youtube.com/@SamandVictor", "https://www.youtube.com/@SamandVictor")</f>
        <v>https://www.youtube.com/@SamandVictor</v>
      </c>
      <c r="B3386" t="inlineStr">
        <is>
          <t>172 vlogs in asia</t>
        </is>
      </c>
      <c r="C3386"/>
      <c r="D3386"/>
      <c r="E3386"/>
      <c r="F3386"/>
      <c r="G3386"/>
      <c r="H3386"/>
    </row>
    <row r="3387" ht="25.5" customHeight="1">
      <c r="A3387" s="2" t="str">
        <f>=HYPERLINK("https://www.youtube.com/@KiunB", "https://www.youtube.com/@KiunB")</f>
        <v>https://www.youtube.com/@KiunB</v>
      </c>
      <c r="B3387" t="inlineStr">
        <is>
          <t>68 videos on yakutia (coldest city on Earth)</t>
        </is>
      </c>
      <c r="C3387"/>
      <c r="D3387"/>
      <c r="E3387"/>
      <c r="F3387"/>
      <c r="G3387"/>
      <c r="H3387"/>
    </row>
    <row r="3388" ht="25.5" customHeight="1">
      <c r="A3388" s="2" t="str">
        <f>=HYPERLINK("https://www.youtube.com/@JakeFrew", "https://www.youtube.com/@JakeFrew")</f>
        <v>https://www.youtube.com/@JakeFrew</v>
      </c>
      <c r="B3388" t="inlineStr">
        <is>
          <t>102 cinematography videos</t>
        </is>
      </c>
      <c r="C3388"/>
      <c r="D3388"/>
      <c r="E3388"/>
      <c r="F3388"/>
      <c r="G3388"/>
      <c r="H3388"/>
    </row>
    <row r="3389" ht="25.5" customHeight="1">
      <c r="A3389" s="2" t="str">
        <f>=HYPERLINK("https://www.youtube.com/@Louis", "https://www.youtube.com/@Louis")</f>
        <v>https://www.youtube.com/@Louis</v>
      </c>
      <c r="B3389" t="inlineStr">
        <is>
          <t>1.9k vlogs (reasonably cinematic)</t>
        </is>
      </c>
      <c r="C3389"/>
      <c r="D3389"/>
      <c r="E3389"/>
      <c r="F3389"/>
      <c r="G3389"/>
      <c r="H3389"/>
    </row>
    <row r="3390" ht="25.5" customHeight="1">
      <c r="A3390" s="2" t="str">
        <f>=HYPERLINK("https://www.youtube.com/@timspisar", "https://www.youtube.com/@timspisar")</f>
        <v>https://www.youtube.com/@timspisar</v>
      </c>
      <c r="B3390" t="inlineStr">
        <is>
          <t>18 travel films and short films</t>
        </is>
      </c>
      <c r="C3390"/>
      <c r="D3390"/>
      <c r="E3390"/>
      <c r="F3390"/>
      <c r="G3390"/>
      <c r="H3390"/>
    </row>
    <row r="3391" ht="25.5" customHeight="1">
      <c r="A3391" s="2" t="str">
        <f>=HYPERLINK("https://www.youtube.com/@SOLOSkateboardMagazine", "https://www.youtube.com/@SOLOSkateboardMagazine")</f>
        <v>https://www.youtube.com/@SOLOSkateboardMagazine</v>
      </c>
      <c r="B3391" t="inlineStr">
        <is>
          <t>378 skateboard videos</t>
        </is>
      </c>
      <c r="C3391"/>
      <c r="D3391"/>
      <c r="E3391"/>
      <c r="F3391"/>
      <c r="G3391"/>
      <c r="H3391"/>
    </row>
    <row r="3392" ht="25.5" customHeight="1">
      <c r="A3392" s="2" t="str">
        <f>=HYPERLINK("https://www.youtube.com/@StackedHomes", "https://www.youtube.com/@StackedHomes")</f>
        <v>https://www.youtube.com/@StackedHomes</v>
      </c>
      <c r="B3392" t="inlineStr">
        <is>
          <t>442 architecture videos</t>
        </is>
      </c>
      <c r="C3392"/>
      <c r="D3392"/>
      <c r="E3392"/>
      <c r="F3392"/>
      <c r="G3392"/>
      <c r="H3392"/>
    </row>
    <row r="3393" ht="25.5" customHeight="1">
      <c r="A3393" s="2" t="str">
        <f>=HYPERLINK("https://www.youtube.com/@designseedstudio", "https://www.youtube.com/@designseedstudio")</f>
        <v>https://www.youtube.com/@designseedstudio</v>
      </c>
      <c r="B3393" t="inlineStr">
        <is>
          <t>475 architecture videos</t>
        </is>
      </c>
      <c r="C3393" t="inlineStr">
        <is>
          <t>apartment walkthrough</t>
        </is>
      </c>
      <c r="D3393"/>
      <c r="E3393"/>
      <c r="F3393"/>
      <c r="G3393"/>
      <c r="H3393"/>
    </row>
    <row r="3394" ht="25.5" customHeight="1">
      <c r="A3394" s="2" t="str">
        <f>=HYPERLINK("https://www.youtube.com/@PurposeBuiltMoto", "https://www.youtube.com/@PurposeBuiltMoto")</f>
        <v>https://www.youtube.com/@PurposeBuiltMoto</v>
      </c>
      <c r="B3394" t="inlineStr">
        <is>
          <t>145 videos on custom built motorcycles</t>
        </is>
      </c>
      <c r="C3394"/>
      <c r="D3394"/>
      <c r="E3394"/>
      <c r="F3394"/>
      <c r="G3394"/>
      <c r="H3394"/>
    </row>
    <row r="3395" ht="25.5" customHeight="1">
      <c r="A3395" s="2" t="str">
        <f>=HYPERLINK("https://www.youtube.com/@clippedinandfree", "https://www.youtube.com/@clippedinandfree")</f>
        <v>https://www.youtube.com/@clippedinandfree</v>
      </c>
      <c r="B3395" t="inlineStr">
        <is>
          <t>109 cycling vlog videos</t>
        </is>
      </c>
      <c r="C3395"/>
      <c r="D3395"/>
      <c r="E3395"/>
      <c r="F3395"/>
      <c r="G3395"/>
      <c r="H3395"/>
    </row>
    <row r="3396" ht="25.5" customHeight="1">
      <c r="A3396" s="2" t="str">
        <f>=HYPERLINK("https://www.youtube.com/@XanderBudnick", "https://www.youtube.com/@XanderBudnick")</f>
        <v>https://www.youtube.com/@XanderBudnick</v>
      </c>
      <c r="B3396" t="inlineStr">
        <is>
          <t>123 forest camping videos</t>
        </is>
      </c>
      <c r="C3396"/>
      <c r="D3396"/>
      <c r="E3396"/>
      <c r="F3396"/>
      <c r="G3396"/>
      <c r="H3396"/>
    </row>
    <row r="3397" ht="25.5" customHeight="1">
      <c r="A3397" s="2" t="str">
        <f>=HYPERLINK("https://www.youtube.com/@ModernHouseCabin", "https://www.youtube.com/@ModernHouseCabin")</f>
        <v>https://www.youtube.com/@ModernHouseCabin</v>
      </c>
      <c r="B3397" t="inlineStr">
        <is>
          <t>96 videos on off-grid living</t>
        </is>
      </c>
      <c r="C3397"/>
      <c r="D3397"/>
      <c r="E3397"/>
      <c r="F3397"/>
      <c r="G3397"/>
      <c r="H3397"/>
    </row>
    <row r="3398" ht="25.5" customHeight="1">
      <c r="A3398" s="2" t="str">
        <f>=HYPERLINK("https://www.youtube.com/@EugeniaDiaz", "https://www.youtube.com/@EugeniaDiaz")</f>
        <v>https://www.youtube.com/@EugeniaDiaz</v>
      </c>
      <c r="B3398" t="inlineStr">
        <is>
          <t>56 off-grid gardening videos</t>
        </is>
      </c>
      <c r="C3398"/>
      <c r="D3398"/>
      <c r="E3398"/>
      <c r="F3398"/>
      <c r="G3398"/>
      <c r="H3398"/>
    </row>
    <row r="3399" ht="25.5" customHeight="1">
      <c r="A3399" s="2" t="str">
        <f>=HYPERLINK("https://www.youtube.com/@bonsaiheirloom", "https://www.youtube.com/@bonsaiheirloom")</f>
        <v>https://www.youtube.com/@bonsaiheirloom</v>
      </c>
      <c r="B3399" t="inlineStr">
        <is>
          <t>171 bonsai videos</t>
        </is>
      </c>
      <c r="C3399"/>
      <c r="D3399"/>
      <c r="E3399"/>
      <c r="F3399"/>
      <c r="G3399"/>
      <c r="H3399"/>
    </row>
    <row r="3400" ht="25.5" customHeight="1">
      <c r="A3400" s="2" t="str">
        <f>=HYPERLINK("https://www.youtube.com/@bonsaiempire", "https://www.youtube.com/@bonsaiempire")</f>
        <v>https://www.youtube.com/@bonsaiempire</v>
      </c>
      <c r="B3400" t="inlineStr">
        <is>
          <t>561 videos on bonsai</t>
        </is>
      </c>
      <c r="C3400"/>
      <c r="D3400"/>
      <c r="E3400"/>
      <c r="F3400"/>
      <c r="G3400"/>
      <c r="H3400"/>
    </row>
    <row r="3401" ht="25.5" customHeight="1">
      <c r="A3401" s="2" t="str">
        <f>=HYPERLINK("https://www.youtube.com/@IamDaria", "https://www.youtube.com/@IamDaria")</f>
        <v>https://www.youtube.com/@IamDaria</v>
      </c>
      <c r="B3401" t="inlineStr">
        <is>
          <t>142 countryside off-grid videos</t>
        </is>
      </c>
      <c r="C3401"/>
      <c r="D3401"/>
      <c r="E3401"/>
      <c r="F3401"/>
      <c r="G3401"/>
      <c r="H3401"/>
    </row>
    <row r="3402" ht="25.5" customHeight="1">
      <c r="A3402" s="2" t="str">
        <f>=HYPERLINK("https://www.youtube.com/@LifeOnTop", "https://www.youtube.com/@LifeOnTop")</f>
        <v>https://www.youtube.com/@LifeOnTop</v>
      </c>
      <c r="B3402" t="inlineStr">
        <is>
          <t>4 long videos on living in a mountain village</t>
        </is>
      </c>
      <c r="C3402"/>
      <c r="D3402"/>
      <c r="E3402"/>
      <c r="F3402"/>
      <c r="G3402"/>
      <c r="H3402"/>
    </row>
    <row r="3403" ht="25.5" customHeight="1">
      <c r="A3403" s="2" t="str">
        <f>=HYPERLINK("https://www.youtube.com/@Highland_World", "https://www.youtube.com/@Highland_World")</f>
        <v>https://www.youtube.com/@Highland_World</v>
      </c>
      <c r="B3403" t="inlineStr">
        <is>
          <t>3 long videos on high mountain village living</t>
        </is>
      </c>
      <c r="C3403"/>
      <c r="D3403"/>
      <c r="E3403"/>
      <c r="F3403"/>
      <c r="G3403"/>
      <c r="H3403"/>
    </row>
    <row r="3404" ht="25.5" customHeight="1">
      <c r="A3404" s="2" t="str">
        <f>=HYPERLINK("https://www.youtube.com/@Carpathiancuisine-ei1ic3ff2k", "https://www.youtube.com/@Carpathiancuisine-ei1ic3ff2k")</f>
        <v>https://www.youtube.com/@Carpathiancuisine-ei1ic3ff2k</v>
      </c>
      <c r="B3404" t="inlineStr">
        <is>
          <t>25 videos on village Carpathian cuisine</t>
        </is>
      </c>
      <c r="C3404"/>
      <c r="D3404"/>
      <c r="E3404"/>
      <c r="F3404"/>
      <c r="G3404"/>
      <c r="H3404"/>
    </row>
    <row r="3405" ht="25.5" customHeight="1">
      <c r="A3405" s="2" t="str">
        <f>=HYPERLINK("https://www.youtube.com/@IRBISSTUDIO", "https://www.youtube.com/@IRBISSTUDIO")</f>
        <v>https://www.youtube.com/@IRBISSTUDIO</v>
      </c>
      <c r="B3405" t="inlineStr">
        <is>
          <t>45 videos on siberia/kazakhstan living</t>
        </is>
      </c>
      <c r="C3405"/>
      <c r="D3405"/>
      <c r="E3405"/>
      <c r="F3405"/>
      <c r="G3405"/>
      <c r="H3405"/>
    </row>
    <row r="3406" ht="25.5" customHeight="1">
      <c r="A3406" s="2" t="str">
        <f>=HYPERLINK("https://www.youtube.com/@apple-iphone", "https://www.youtube.com/@apple-iphone")</f>
        <v>https://www.youtube.com/@apple-iphone</v>
      </c>
      <c r="B3406" t="inlineStr">
        <is>
          <t>115 nature documentaries in Russian</t>
        </is>
      </c>
      <c r="C3406"/>
      <c r="D3406"/>
      <c r="E3406"/>
      <c r="F3406"/>
      <c r="G3406"/>
      <c r="H3406"/>
    </row>
    <row r="3407" ht="25.5" customHeight="1">
      <c r="A3407" s="2" t="str">
        <f>=HYPERLINK("https://www.youtube.com/@stevebooker", "https://www.youtube.com/@stevebooker")</f>
        <v>https://www.youtube.com/@stevebooker</v>
      </c>
      <c r="B3407" t="inlineStr">
        <is>
          <t>192 videos (some cinematic some more vlog-style)</t>
        </is>
      </c>
      <c r="C3407"/>
      <c r="D3407"/>
      <c r="E3407"/>
      <c r="F3407"/>
      <c r="G3407"/>
      <c r="H3407"/>
    </row>
    <row r="3408" ht="25.5" customHeight="1">
      <c r="A3408" s="2" t="str">
        <f>=HYPERLINK("https://www.youtube.com/@NicoleEddy1", "https://www.youtube.com/@NicoleEddy1")</f>
        <v>https://www.youtube.com/@NicoleEddy1</v>
      </c>
      <c r="B3408" t="inlineStr">
        <is>
          <t>181 south africa vlog videos</t>
        </is>
      </c>
      <c r="C3408"/>
      <c r="D3408"/>
      <c r="E3408"/>
      <c r="F3408"/>
      <c r="G3408"/>
      <c r="H3408"/>
    </row>
    <row r="3409" ht="25.5" customHeight="1">
      <c r="A3409" s="2" t="str">
        <f>=HYPERLINK("https://www.youtube.com/@MySelfReliance", "https://www.youtube.com/@MySelfReliance")</f>
        <v>https://www.youtube.com/@MySelfReliance</v>
      </c>
      <c r="B3409" t="inlineStr">
        <is>
          <t>624 videos on self reliance</t>
        </is>
      </c>
      <c r="C3409"/>
      <c r="D3409"/>
      <c r="E3409"/>
      <c r="F3409"/>
      <c r="G3409"/>
      <c r="H3409"/>
    </row>
    <row r="3410" ht="25.5" customHeight="1">
      <c r="A3410" s="2" t="str">
        <f>=HYPERLINK("https://www.youtube.com/@bbacalhau", "https://www.youtube.com/@bbacalhau")</f>
        <v>https://www.youtube.com/@bbacalhau</v>
      </c>
      <c r="B3410" t="inlineStr">
        <is>
          <t>86 travel videos</t>
        </is>
      </c>
      <c r="C3410"/>
      <c r="D3410"/>
      <c r="E3410"/>
      <c r="F3410"/>
      <c r="G3410"/>
      <c r="H3410"/>
    </row>
    <row r="3411" ht="25.5" customHeight="1">
      <c r="A3411" s="2" t="str">
        <f>=HYPERLINK("https://www.youtube.com/@ItchyBoots", "https://www.youtube.com/@ItchyBoots")</f>
        <v>https://www.youtube.com/@ItchyBoots</v>
      </c>
      <c r="B3411" t="inlineStr">
        <is>
          <t>636 motorcycling videos through africa</t>
        </is>
      </c>
      <c r="C3411"/>
      <c r="D3411"/>
      <c r="E3411"/>
      <c r="F3411"/>
      <c r="G3411"/>
      <c r="H3411"/>
    </row>
    <row r="3412" ht="25.5" customHeight="1">
      <c r="A3412" s="2" t="str">
        <f>=HYPERLINK("https://www.youtube.com/@nowornever4173", "https://www.youtube.com/@nowornever4173")</f>
        <v>https://www.youtube.com/@nowornever4173</v>
      </c>
      <c r="B3412" t="inlineStr">
        <is>
          <t>49 africa travel videos</t>
        </is>
      </c>
      <c r="C3412"/>
      <c r="D3412"/>
      <c r="E3412"/>
      <c r="F3412"/>
      <c r="G3412"/>
      <c r="H3412"/>
    </row>
    <row r="3413" ht="25.5" customHeight="1">
      <c r="A3413" s="2" t="str">
        <f>=HYPERLINK("https://www.youtube.com/@TheCottageFairy", "https://www.youtube.com/@TheCottageFairy")</f>
        <v>https://www.youtube.com/@TheCottageFairy</v>
      </c>
      <c r="B3413" t="inlineStr">
        <is>
          <t>185 videos on cottage living</t>
        </is>
      </c>
      <c r="C3413"/>
      <c r="D3413"/>
      <c r="E3413"/>
      <c r="F3413"/>
      <c r="G3413"/>
      <c r="H3413"/>
    </row>
    <row r="3414" ht="25.5" customHeight="1">
      <c r="A3414" s="2" t="str">
        <f>=HYPERLINK("https://www.youtube.com/@ReflectionsofLife", "https://www.youtube.com/@ReflectionsofLife")</f>
        <v>https://www.youtube.com/@ReflectionsofLife</v>
      </c>
      <c r="B3414" t="inlineStr">
        <is>
          <t>316 videos on life</t>
        </is>
      </c>
      <c r="C3414"/>
      <c r="D3414"/>
      <c r="E3414"/>
      <c r="F3414"/>
      <c r="G3414"/>
      <c r="H3414"/>
    </row>
    <row r="3415" ht="25.5" customHeight="1">
      <c r="A3415" s="2" t="str">
        <f>=HYPERLINK("https://www.youtube.com/@MovieMatinee", "https://www.youtube.com/@MovieMatinee")</f>
        <v>https://www.youtube.com/@MovieMatinee</v>
      </c>
      <c r="B3415" t="inlineStr">
        <is>
          <t>66 short films</t>
        </is>
      </c>
      <c r="C3415"/>
      <c r="D3415"/>
      <c r="E3415"/>
      <c r="F3415"/>
      <c r="G3415"/>
      <c r="H3415"/>
    </row>
    <row r="3416" ht="25.5" customHeight="1">
      <c r="A3416" s="2" t="str">
        <f>=HYPERLINK("https://www.youtube.com/@vewn", "https://www.youtube.com/@vewn")</f>
        <v>https://www.youtube.com/@vewn</v>
      </c>
      <c r="B3416" t="inlineStr">
        <is>
          <t>19 animations</t>
        </is>
      </c>
      <c r="C3416"/>
      <c r="D3416"/>
      <c r="E3416"/>
      <c r="F3416"/>
      <c r="G3416"/>
      <c r="H3416"/>
    </row>
    <row r="3417" ht="25.5" customHeight="1">
      <c r="A3417" s="2" t="str">
        <f>=HYPERLINK("https://www.youtube.com/@viborganimation", "https://www.youtube.com/@viborganimation")</f>
        <v>https://www.youtube.com/@viborganimation</v>
      </c>
      <c r="B3417" t="inlineStr">
        <is>
          <t>444 animation videos</t>
        </is>
      </c>
      <c r="C3417"/>
      <c r="D3417"/>
      <c r="E3417"/>
      <c r="F3417"/>
      <c r="G3417"/>
      <c r="H3417"/>
    </row>
    <row r="3418" ht="25.5" customHeight="1">
      <c r="A3418" s="2" t="str">
        <f>=HYPERLINK("https://www.youtube.com/@TheParryGod", "https://www.youtube.com/@TheParryGod")</f>
        <v>https://www.youtube.com/@TheParryGod</v>
      </c>
      <c r="B3418" t="inlineStr">
        <is>
          <t>29 animated short films</t>
        </is>
      </c>
      <c r="C3418"/>
      <c r="D3418"/>
      <c r="E3418"/>
      <c r="F3418"/>
      <c r="G3418"/>
      <c r="H3418"/>
    </row>
    <row r="3419" ht="25.5" customHeight="1">
      <c r="A3419" s="2" t="str">
        <f>=HYPERLINK("https://www.youtube.com/@MoskoniDesign", "https://www.youtube.com/@MoskoniDesign")</f>
        <v>https://www.youtube.com/@MoskoniDesign</v>
      </c>
      <c r="B3419" t="inlineStr">
        <is>
          <t>14 gaming style films</t>
        </is>
      </c>
      <c r="C3419"/>
      <c r="D3419"/>
      <c r="E3419"/>
      <c r="F3419"/>
      <c r="G3419"/>
      <c r="H3419"/>
    </row>
    <row r="3420" ht="25.5" customHeight="1">
      <c r="A3420" s="2" t="str">
        <f>=HYPERLINK("https://www.youtube.com/@lemoncholy", "https://www.youtube.com/@lemoncholy")</f>
        <v>https://www.youtube.com/@lemoncholy</v>
      </c>
      <c r="B3420" t="inlineStr">
        <is>
          <t>19 animation videos</t>
        </is>
      </c>
      <c r="C3420"/>
      <c r="D3420"/>
      <c r="E3420"/>
      <c r="F3420"/>
      <c r="G3420"/>
      <c r="H3420"/>
    </row>
    <row r="3421" ht="25.5" customHeight="1">
      <c r="A3421" s="2" t="str">
        <f>=HYPERLINK("https://www.youtube.com/@OfficialPeterRabbit", "https://www.youtube.com/@OfficialPeterRabbit")</f>
        <v>https://www.youtube.com/@OfficialPeterRabbit</v>
      </c>
      <c r="B3421" t="inlineStr">
        <is>
          <t>1k videos of peter rabbit</t>
        </is>
      </c>
      <c r="C3421"/>
      <c r="D3421"/>
      <c r="E3421"/>
      <c r="F3421"/>
      <c r="G3421"/>
      <c r="H3421"/>
    </row>
    <row r="3422" ht="25.5" customHeight="1">
      <c r="A3422" s="2" t="str">
        <f>=HYPERLINK("https://www.youtube.com/@ecolemopa7656", "https://www.youtube.com/@ecolemopa7656")</f>
        <v>https://www.youtube.com/@ecolemopa7656</v>
      </c>
      <c r="B3422" t="inlineStr">
        <is>
          <t>137 videos from French animation school</t>
        </is>
      </c>
      <c r="C3422"/>
      <c r="D3422"/>
      <c r="E3422"/>
      <c r="F3422"/>
      <c r="G3422"/>
      <c r="H3422"/>
    </row>
    <row r="3423" ht="25.5" customHeight="1">
      <c r="A3423" s="2" t="str">
        <f>=HYPERLINK("https://www.youtube.com/@KORUMA_", "https://www.youtube.com/@KORUMA_")</f>
        <v>https://www.youtube.com/@KORUMA_</v>
      </c>
      <c r="B3423" t="inlineStr">
        <is>
          <t>9 animated videos</t>
        </is>
      </c>
      <c r="C3423"/>
      <c r="D3423"/>
      <c r="E3423"/>
      <c r="F3423"/>
      <c r="G3423"/>
      <c r="H3423"/>
    </row>
    <row r="3424" ht="25.5" customHeight="1">
      <c r="A3424" s="2" t="str">
        <f>=HYPERLINK("https://www.youtube.com/@puuung1", "https://www.youtube.com/@puuung1")</f>
        <v>https://www.youtube.com/@puuung1</v>
      </c>
      <c r="B3424" t="inlineStr">
        <is>
          <t>506 animated videos</t>
        </is>
      </c>
      <c r="C3424"/>
      <c r="D3424"/>
      <c r="E3424"/>
      <c r="F3424"/>
      <c r="G3424"/>
      <c r="H3424"/>
    </row>
    <row r="3425" ht="25.5" customHeight="1">
      <c r="A3425" s="2" t="str">
        <f>=HYPERLINK("https://www.youtube.com/@sheridananimationarchive", "https://www.youtube.com/@sheridananimationarchive")</f>
        <v>https://www.youtube.com/@sheridananimationarchive</v>
      </c>
      <c r="B3425" t="inlineStr">
        <is>
          <t>17 animated videos</t>
        </is>
      </c>
      <c r="C3425"/>
      <c r="D3425"/>
      <c r="E3425"/>
      <c r="F3425"/>
      <c r="G3425"/>
      <c r="H3425"/>
    </row>
    <row r="3426" ht="25.5" customHeight="1">
      <c r="A3426" s="2" t="str">
        <f>=HYPERLINK("https://www.youtube.com/@byucenterforanimationfilms", "https://www.youtube.com/@byucenterforanimationfilms")</f>
        <v>https://www.youtube.com/@byucenterforanimationfilms</v>
      </c>
      <c r="B3426" t="inlineStr">
        <is>
          <t>29 animated videos</t>
        </is>
      </c>
      <c r="C3426"/>
      <c r="D3426"/>
      <c r="E3426"/>
      <c r="F3426"/>
      <c r="G3426"/>
      <c r="H3426"/>
    </row>
    <row r="3427" ht="25.5" customHeight="1">
      <c r="A3427" s="2" t="str">
        <f>=HYPERLINK("https://www.youtube.com/@EcoledesNouvellesImages", "https://www.youtube.com/@EcoledesNouvellesImages")</f>
        <v>https://www.youtube.com/@EcoledesNouvellesImages</v>
      </c>
      <c r="B3427" t="inlineStr">
        <is>
          <t>113 animated shorts</t>
        </is>
      </c>
      <c r="C3427"/>
      <c r="D3427"/>
      <c r="E3427"/>
      <c r="F3427"/>
      <c r="G3427"/>
      <c r="H3427"/>
    </row>
    <row r="3428" ht="25.5" customHeight="1">
      <c r="A3428" s="2" t="str">
        <f>=HYPERLINK("https://www.youtube.com/@DeusExMachinaMotorcycles", "https://www.youtube.com/@DeusExMachinaMotorcycles")</f>
        <v>https://www.youtube.com/@DeusExMachinaMotorcycles</v>
      </c>
      <c r="B3428" t="inlineStr">
        <is>
          <t>241 motor cycling videos</t>
        </is>
      </c>
      <c r="C3428"/>
      <c r="D3428"/>
      <c r="E3428"/>
      <c r="F3428"/>
      <c r="G3428"/>
      <c r="H3428"/>
    </row>
    <row r="3429" ht="25.5" customHeight="1">
      <c r="A3429" s="2" t="str">
        <f>=HYPERLINK("https://www.youtube.com/@deusexmachina-Indonesia", "https://www.youtube.com/@deusexmachina-Indonesia")</f>
        <v>https://www.youtube.com/@deusexmachina-Indonesia</v>
      </c>
      <c r="B3429" t="inlineStr">
        <is>
          <t>60 motorcycling + surfing videos</t>
        </is>
      </c>
      <c r="C3429"/>
      <c r="D3429"/>
      <c r="E3429"/>
      <c r="F3429"/>
      <c r="G3429"/>
      <c r="H3429"/>
    </row>
    <row r="3430" ht="25.5" customHeight="1">
      <c r="A3430" s="2" t="str">
        <f>=HYPERLINK("https://www.youtube.com/@forestfilmstudio", "https://www.youtube.com/@forestfilmstudio")</f>
        <v>https://www.youtube.com/@forestfilmstudio</v>
      </c>
      <c r="B3430" t="inlineStr">
        <is>
          <t>52 nature documentaries</t>
        </is>
      </c>
      <c r="C3430"/>
      <c r="D3430"/>
      <c r="E3430"/>
      <c r="F3430"/>
      <c r="G3430"/>
      <c r="H3430"/>
    </row>
    <row r="3431" ht="25.5" customHeight="1">
      <c r="A3431" s="2" t="str">
        <f>=HYPERLINK("https://www.youtube.com/@Anberch", "https://www.youtube.com/@Anberch")</f>
        <v>https://www.youtube.com/@Anberch</v>
      </c>
      <c r="B3431" t="inlineStr">
        <is>
          <t>101 travel videos</t>
        </is>
      </c>
      <c r="C3431"/>
      <c r="D3431"/>
      <c r="E3431"/>
      <c r="F3431"/>
      <c r="G3431"/>
      <c r="H3431"/>
    </row>
    <row r="3432" ht="25.5" customHeight="1">
      <c r="A3432" s="2" t="str">
        <f>=HYPERLINK("https://www.youtube.com/@824am", "https://www.youtube.com/@824am")</f>
        <v>https://www.youtube.com/@824am</v>
      </c>
      <c r="B3432" t="inlineStr">
        <is>
          <t>41 cinematic vlogs</t>
        </is>
      </c>
      <c r="C3432"/>
      <c r="D3432"/>
      <c r="E3432"/>
      <c r="F3432"/>
      <c r="G3432"/>
      <c r="H3432"/>
    </row>
    <row r="3433" ht="25.5" customHeight="1">
      <c r="A3433" s="2" t="str">
        <f>=HYPERLINK("https://www.youtube.com/@GabrielAndre", "https://www.youtube.com/@GabrielAndre")</f>
        <v>https://www.youtube.com/@GabrielAndre</v>
      </c>
      <c r="B3433" t="inlineStr">
        <is>
          <t>50 cinematic videos</t>
        </is>
      </c>
      <c r="C3433"/>
      <c r="D3433"/>
      <c r="E3433"/>
      <c r="F3433"/>
      <c r="G3433"/>
      <c r="H3433"/>
    </row>
    <row r="3434" ht="25.5" customHeight="1">
      <c r="A3434" s="2" t="str">
        <f>=HYPERLINK("https://www.youtube.com/@JapanScapes", "https://www.youtube.com/@JapanScapes")</f>
        <v>https://www.youtube.com/@JapanScapes</v>
      </c>
      <c r="B3434" t="inlineStr">
        <is>
          <t>80 cinematic videos</t>
        </is>
      </c>
      <c r="C3434"/>
      <c r="D3434"/>
      <c r="E3434"/>
      <c r="F3434"/>
      <c r="G3434"/>
      <c r="H3434"/>
    </row>
    <row r="3435" ht="25.5" customHeight="1">
      <c r="A3435" s="2" t="str">
        <f>=HYPERLINK("https://www.youtube.com/@JasonJx", "https://www.youtube.com/@JasonJx")</f>
        <v>https://www.youtube.com/@JasonJx</v>
      </c>
      <c r="B3435" t="inlineStr">
        <is>
          <t>7 cinematic videos</t>
        </is>
      </c>
      <c r="C3435"/>
      <c r="D3435"/>
      <c r="E3435"/>
      <c r="F3435"/>
      <c r="G3435"/>
      <c r="H3435"/>
    </row>
    <row r="3436" ht="25.5" customHeight="1">
      <c r="A3436" s="2" t="str">
        <f>=HYPERLINK("https://www.youtube.com/@MichaPalikot", "https://www.youtube.com/@MichaPalikot")</f>
        <v>https://www.youtube.com/@MichaPalikot</v>
      </c>
      <c r="B3436" t="inlineStr">
        <is>
          <t>83 polish cinematic videos</t>
        </is>
      </c>
      <c r="C3436"/>
      <c r="D3436"/>
      <c r="E3436"/>
      <c r="F3436"/>
      <c r="G3436"/>
      <c r="H3436"/>
    </row>
    <row r="3437" ht="25.5" customHeight="1">
      <c r="A3437" s="2" t="str">
        <f>=HYPERLINK("https://www.youtube.com/@hideki_film", "https://www.youtube.com/@hideki_film")</f>
        <v>https://www.youtube.com/@hideki_film</v>
      </c>
      <c r="B3437" t="inlineStr">
        <is>
          <t>174 cinematic videos</t>
        </is>
      </c>
      <c r="C3437"/>
      <c r="D3437"/>
      <c r="E3437"/>
      <c r="F3437"/>
      <c r="G3437"/>
      <c r="H3437"/>
    </row>
    <row r="3438" ht="25.5" customHeight="1">
      <c r="A3438" s="2" t="str">
        <f>=HYPERLINK("https://www.youtube.com/@directedbyme1179", "https://www.youtube.com/@directedbyme1179")</f>
        <v>https://www.youtube.com/@directedbyme1179</v>
      </c>
      <c r="B3438" t="inlineStr">
        <is>
          <t>49 cinematic videos</t>
        </is>
      </c>
      <c r="C3438"/>
      <c r="D3438"/>
      <c r="E3438"/>
      <c r="F3438"/>
      <c r="G3438"/>
      <c r="H3438"/>
    </row>
    <row r="3439" ht="25.5" customHeight="1">
      <c r="A3439" s="2" t="str">
        <f>=HYPERLINK("https://www.youtube.com/@BashirAbuShakra", "https://www.youtube.com/@BashirAbuShakra")</f>
        <v>https://www.youtube.com/@BashirAbuShakra</v>
      </c>
      <c r="B3439" t="inlineStr">
        <is>
          <t>22 drone videos</t>
        </is>
      </c>
      <c r="C3439"/>
      <c r="D3439"/>
      <c r="E3439"/>
      <c r="F3439"/>
      <c r="G3439"/>
      <c r="H3439"/>
    </row>
    <row r="3440" ht="25.5" customHeight="1">
      <c r="A3440" s="2" t="str">
        <f>=HYPERLINK("https://www.youtube.com/@bucketlistly", "https://www.youtube.com/@bucketlistly")</f>
        <v>https://www.youtube.com/@bucketlistly</v>
      </c>
      <c r="B3440" t="inlineStr">
        <is>
          <t>52 cinematic travel videos</t>
        </is>
      </c>
      <c r="C3440"/>
      <c r="D3440"/>
      <c r="E3440"/>
      <c r="F3440"/>
      <c r="G3440"/>
      <c r="H3440"/>
    </row>
    <row r="3441" ht="25.5" customHeight="1">
      <c r="A3441" s="2" t="str">
        <f>=HYPERLINK("https://www.youtube.com/@RashidFreestyler", "https://www.youtube.com/@RashidFreestyler")</f>
        <v>https://www.youtube.com/@RashidFreestyler</v>
      </c>
      <c r="B3441" t="inlineStr">
        <is>
          <t>101 vlog-style videos in africa</t>
        </is>
      </c>
      <c r="C3441"/>
      <c r="D3441"/>
      <c r="E3441"/>
      <c r="F3441"/>
      <c r="G3441"/>
      <c r="H3441"/>
    </row>
    <row r="3442" ht="25.5" customHeight="1">
      <c r="A3442" s="2" t="str">
        <f>=HYPERLINK("https://www.youtube.com/@AntoineJanssensofficial", "https://www.youtube.com/@AntoineJanssensofficial")</f>
        <v>https://www.youtube.com/@AntoineJanssensofficial</v>
      </c>
      <c r="B3442" t="inlineStr">
        <is>
          <t>30 cinematic travel videos</t>
        </is>
      </c>
      <c r="C3442"/>
      <c r="D3442"/>
      <c r="E3442"/>
      <c r="F3442"/>
      <c r="G3442"/>
      <c r="H3442"/>
    </row>
    <row r="3443" ht="25.5" customHeight="1">
      <c r="A3443" s="2" t="str">
        <f>=HYPERLINK("https://www.youtube.com/@SergiMartinezMiro", "https://www.youtube.com/@SergiMartinezMiro")</f>
        <v>https://www.youtube.com/@SergiMartinezMiro</v>
      </c>
      <c r="B3443" t="inlineStr">
        <is>
          <t>26 travel and drone videos</t>
        </is>
      </c>
      <c r="C3443"/>
      <c r="D3443"/>
      <c r="E3443"/>
      <c r="F3443"/>
      <c r="G3443"/>
      <c r="H3443"/>
    </row>
    <row r="3444" ht="25.5" customHeight="1">
      <c r="A3444" s="2" t="str">
        <f>=HYPERLINK("https://www.youtube.com/@Clairmontuk", "https://www.youtube.com/@Clairmontuk")</f>
        <v>https://www.youtube.com/@Clairmontuk</v>
      </c>
      <c r="B3444" t="inlineStr">
        <is>
          <t>82 drone videos</t>
        </is>
      </c>
      <c r="C3444"/>
      <c r="D3444"/>
      <c r="E3444"/>
      <c r="F3444"/>
      <c r="G3444"/>
      <c r="H3444"/>
    </row>
    <row r="3445" ht="25.5" customHeight="1">
      <c r="A3445" s="2" t="str">
        <f>=HYPERLINK("https://www.youtube.com/@morten.rustad", "https://www.youtube.com/@morten.rustad")</f>
        <v>https://www.youtube.com/@morten.rustad</v>
      </c>
      <c r="B3445" t="inlineStr">
        <is>
          <t>80 drone videos</t>
        </is>
      </c>
      <c r="C3445"/>
      <c r="D3445"/>
      <c r="E3445"/>
      <c r="F3445"/>
      <c r="G3445"/>
      <c r="H3445"/>
    </row>
    <row r="3446" ht="25.5" customHeight="1">
      <c r="A3446" s="2" t="str">
        <f>=HYPERLINK("https://www.youtube.com/@antondazy", "https://www.youtube.com/@antondazy")</f>
        <v>https://www.youtube.com/@antondazy</v>
      </c>
      <c r="B3446" t="inlineStr">
        <is>
          <t>29 cinematic videos</t>
        </is>
      </c>
      <c r="C3446"/>
      <c r="D3446"/>
      <c r="E3446"/>
      <c r="F3446"/>
      <c r="G3446"/>
      <c r="H3446"/>
    </row>
    <row r="3447" ht="25.5" customHeight="1">
      <c r="A3447" s="2" t="str">
        <f>=HYPERLINK("https://www.youtube.com/@KarolPlucinski", "https://www.youtube.com/@KarolPlucinski")</f>
        <v>https://www.youtube.com/@KarolPlucinski</v>
      </c>
      <c r="B3447" t="inlineStr">
        <is>
          <t>45 cinematic videos</t>
        </is>
      </c>
      <c r="C3447"/>
      <c r="D3447"/>
      <c r="E3447"/>
      <c r="F3447"/>
      <c r="G3447"/>
      <c r="H3447"/>
    </row>
    <row r="3448" ht="25.5" customHeight="1">
      <c r="A3448" s="2" t="str">
        <f>=HYPERLINK("https://www.youtube.com/@SaidFadhaye_", "https://www.youtube.com/@SaidFadhaye_")</f>
        <v>https://www.youtube.com/@SaidFadhaye_</v>
      </c>
      <c r="B3448" t="inlineStr">
        <is>
          <t>55 cinematic videos on somalia</t>
        </is>
      </c>
      <c r="C3448"/>
      <c r="D3448"/>
      <c r="E3448"/>
      <c r="F3448"/>
      <c r="G3448"/>
      <c r="H3448"/>
    </row>
    <row r="3449" ht="25.5" customHeight="1">
      <c r="A3449" s="2" t="str">
        <f>=HYPERLINK("https://www.youtube.com/@vincent_mitsindo", "https://www.youtube.com/@vincent_mitsindo")</f>
        <v>https://www.youtube.com/@vincent_mitsindo</v>
      </c>
      <c r="B3449" t="inlineStr">
        <is>
          <t>34 cinematic travel videos</t>
        </is>
      </c>
      <c r="C3449"/>
      <c r="D3449"/>
      <c r="E3449"/>
      <c r="F3449"/>
      <c r="G3449"/>
      <c r="H3449"/>
    </row>
    <row r="3450" ht="25.5" customHeight="1">
      <c r="A3450" s="2" t="str">
        <f>=HYPERLINK("https://www.youtube.com/@DebrupTravelFilms", "https://www.youtube.com/@DebrupTravelFilms")</f>
        <v>https://www.youtube.com/@DebrupTravelFilms</v>
      </c>
      <c r="B3450" t="inlineStr">
        <is>
          <t>225 cinematic travel videos</t>
        </is>
      </c>
      <c r="C3450"/>
      <c r="D3450"/>
      <c r="E3450"/>
      <c r="F3450"/>
      <c r="G3450"/>
      <c r="H3450"/>
    </row>
    <row r="3451" ht="25.5" customHeight="1">
      <c r="A3451" s="2" t="str">
        <f>=HYPERLINK("https://www.youtube.com/@JasonTran", "https://www.youtube.com/@JasonTran")</f>
        <v>https://www.youtube.com/@JasonTran</v>
      </c>
      <c r="B3451" t="inlineStr">
        <is>
          <t>11 travel videos</t>
        </is>
      </c>
      <c r="C3451"/>
      <c r="D3451"/>
      <c r="E3451"/>
      <c r="F3451"/>
      <c r="G3451"/>
      <c r="H3451"/>
    </row>
    <row r="3452" ht="25.5" customHeight="1">
      <c r="A3452" s="2" t="str">
        <f>=HYPERLINK("https://www.youtube.com/@FattySoprano", "https://www.youtube.com/@FattySoprano")</f>
        <v>https://www.youtube.com/@FattySoprano</v>
      </c>
      <c r="B3452" t="inlineStr">
        <is>
          <t>142 cinematic videos</t>
        </is>
      </c>
      <c r="C3452"/>
      <c r="D3452"/>
      <c r="E3452"/>
      <c r="F3452"/>
      <c r="G3452"/>
      <c r="H3452"/>
    </row>
    <row r="3453" ht="25.5" customHeight="1">
      <c r="A3453" s="2" t="str">
        <f>=HYPERLINK("https://www.youtube.com/@shawneydepp", "https://www.youtube.com/@shawneydepp")</f>
        <v>https://www.youtube.com/@shawneydepp</v>
      </c>
      <c r="B3453" t="inlineStr">
        <is>
          <t>373 cinematic travel videos</t>
        </is>
      </c>
      <c r="C3453"/>
      <c r="D3453"/>
      <c r="E3453"/>
      <c r="F3453"/>
      <c r="G3453"/>
      <c r="H3453"/>
    </row>
    <row r="3454" ht="25.5" customHeight="1">
      <c r="A3454" s="2" t="str">
        <f>=HYPERLINK("https://www.youtube.com/@trippers.studio", "https://www.youtube.com/@trippers.studio")</f>
        <v>https://www.youtube.com/@trippers.studio</v>
      </c>
      <c r="B3454" t="inlineStr">
        <is>
          <t>35 cinematic travel videos</t>
        </is>
      </c>
      <c r="C3454"/>
      <c r="D3454"/>
      <c r="E3454"/>
      <c r="F3454"/>
      <c r="G3454"/>
      <c r="H3454"/>
    </row>
    <row r="3455" ht="25.5" customHeight="1">
      <c r="A3455" s="2" t="str">
        <f>=HYPERLINK("https://www.youtube.com/@ChelseaKauai", "https://www.youtube.com/@ChelseaKauai")</f>
        <v>https://www.youtube.com/@ChelseaKauai</v>
      </c>
      <c r="B3455" t="inlineStr">
        <is>
          <t>75 cinematic travel videos</t>
        </is>
      </c>
      <c r="C3455"/>
      <c r="D3455"/>
      <c r="E3455"/>
      <c r="F3455"/>
      <c r="G3455"/>
      <c r="H3455"/>
    </row>
    <row r="3456" ht="25.5" customHeight="1">
      <c r="A3456" s="2" t="str">
        <f>=HYPERLINK("https://www.youtube.com/@windcollectivecollective1787", "https://www.youtube.com/@windcollectivecollective1787")</f>
        <v>https://www.youtube.com/@windcollectivecollective1787</v>
      </c>
      <c r="B3456" t="inlineStr">
        <is>
          <t>13 cinematic videos</t>
        </is>
      </c>
      <c r="C3456"/>
      <c r="D3456"/>
      <c r="E3456"/>
      <c r="F3456"/>
      <c r="G3456"/>
      <c r="H3456"/>
    </row>
    <row r="3457" ht="25.5" customHeight="1">
      <c r="A3457" s="2" t="str">
        <f>=HYPERLINK("https://www.youtube.com/@KierranAllen", "https://www.youtube.com/@KierranAllen")</f>
        <v>https://www.youtube.com/@KierranAllen</v>
      </c>
      <c r="B3457" t="inlineStr">
        <is>
          <t>82 cinematic videos</t>
        </is>
      </c>
      <c r="C3457"/>
      <c r="D3457"/>
      <c r="E3457"/>
      <c r="F3457"/>
      <c r="G3457"/>
      <c r="H3457"/>
    </row>
    <row r="3458" ht="25.5" customHeight="1">
      <c r="A3458" s="2" t="str">
        <f>=HYPERLINK("https://www.youtube.com/@DillanPrinsloo", "https://www.youtube.com/@DillanPrinsloo")</f>
        <v>https://www.youtube.com/@DillanPrinsloo</v>
      </c>
      <c r="B3458" t="inlineStr">
        <is>
          <t>8 cinematic videos on Zimbabwe</t>
        </is>
      </c>
      <c r="C3458"/>
      <c r="D3458"/>
      <c r="E3458"/>
      <c r="F3458"/>
      <c r="G3458"/>
      <c r="H3458"/>
    </row>
    <row r="3459" ht="25.5" customHeight="1">
      <c r="A3459" s="2" t="str">
        <f>=HYPERLINK("https://www.youtube.com/@TadasTravel", "https://www.youtube.com/@TadasTravel")</f>
        <v>https://www.youtube.com/@TadasTravel</v>
      </c>
      <c r="B3459" t="inlineStr">
        <is>
          <t>38 Lithuanian travel videos</t>
        </is>
      </c>
      <c r="C3459"/>
      <c r="D3459"/>
      <c r="E3459"/>
      <c r="F3459"/>
      <c r="G3459"/>
      <c r="H3459"/>
    </row>
    <row r="3460" ht="25.5" customHeight="1">
      <c r="A3460" s="2" t="str">
        <f>=HYPERLINK("https://www.youtube.com/@ayanbanerjeefilms", "https://www.youtube.com/@ayanbanerjeefilms")</f>
        <v>https://www.youtube.com/@ayanbanerjeefilms</v>
      </c>
      <c r="B3460" t="inlineStr">
        <is>
          <t>84 Indian travel videos</t>
        </is>
      </c>
      <c r="C3460"/>
      <c r="D3460"/>
      <c r="E3460"/>
      <c r="F3460"/>
      <c r="G3460"/>
      <c r="H3460"/>
    </row>
    <row r="3461" ht="25.5" customHeight="1">
      <c r="A3461" s="2" t="str">
        <f>=HYPERLINK("https://www.youtube.com/@pavelivosedlacek", "https://www.youtube.com/@pavelivosedlacek")</f>
        <v>https://www.youtube.com/@pavelivosedlacek</v>
      </c>
      <c r="B3461" t="inlineStr">
        <is>
          <t>238 travel videos</t>
        </is>
      </c>
      <c r="C3461"/>
      <c r="D3461"/>
      <c r="E3461"/>
      <c r="F3461"/>
      <c r="G3461"/>
      <c r="H3461"/>
    </row>
    <row r="3462" ht="25.5" customHeight="1">
      <c r="A3462" s="2" t="str">
        <f>=HYPERLINK("https://www.youtube.com/@WanSmolbagTheatre", "https://www.youtube.com/@WanSmolbagTheatre")</f>
        <v>https://www.youtube.com/@WanSmolbagTheatre</v>
      </c>
      <c r="B3462" t="inlineStr">
        <is>
          <t>196 episodes of Vanuatu cinema</t>
        </is>
      </c>
      <c r="C3462"/>
      <c r="D3462"/>
      <c r="E3462"/>
      <c r="F3462"/>
      <c r="G3462"/>
      <c r="H3462"/>
    </row>
    <row r="3463" ht="25.5" customHeight="1">
      <c r="A3463" s="2" t="str">
        <f>=HYPERLINK("https://www.youtube.com/@ourlittlebigadventures1548", "https://www.youtube.com/@ourlittlebigadventures1548")</f>
        <v>https://www.youtube.com/@ourlittlebigadventures1548</v>
      </c>
      <c r="B3463" t="inlineStr">
        <is>
          <t>31 drone videos</t>
        </is>
      </c>
      <c r="C3463"/>
      <c r="D3463"/>
      <c r="E3463"/>
      <c r="F3463"/>
      <c r="G3463"/>
      <c r="H3463"/>
    </row>
    <row r="3464" ht="25.5" customHeight="1">
      <c r="A3464" s="2" t="str">
        <f>=HYPERLINK("https://www.youtube.com/@philllipau", "https://www.youtube.com/@philllipau")</f>
        <v>https://www.youtube.com/@philllipau</v>
      </c>
      <c r="B3464" t="inlineStr">
        <is>
          <t>26 travel videos</t>
        </is>
      </c>
      <c r="C3464"/>
      <c r="D3464"/>
      <c r="E3464"/>
      <c r="F3464"/>
      <c r="G3464"/>
      <c r="H3464"/>
    </row>
    <row r="3465" ht="25.5" customHeight="1">
      <c r="A3465" s="2" t="str">
        <f>=HYPERLINK("https://www.youtube.com/@Jrsitee", "https://www.youtube.com/@Jrsitee")</f>
        <v>https://www.youtube.com/@Jrsitee</v>
      </c>
      <c r="B3465" t="inlineStr">
        <is>
          <t>20 cinematic travel videos</t>
        </is>
      </c>
      <c r="C3465"/>
      <c r="D3465"/>
      <c r="E3465"/>
      <c r="F3465"/>
      <c r="G3465"/>
      <c r="H3465"/>
    </row>
    <row r="3466" ht="25.5" customHeight="1">
      <c r="A3466" s="2" t="str">
        <f>=HYPERLINK("https://www.youtube.com/@MadisonBoatworks", "https://www.youtube.com/@MadisonBoatworks")</f>
        <v>https://www.youtube.com/@MadisonBoatworks</v>
      </c>
      <c r="B3466" t="inlineStr">
        <is>
          <t>21 pacific sailing videos</t>
        </is>
      </c>
      <c r="C3466"/>
      <c r="D3466"/>
      <c r="E3466"/>
      <c r="F3466"/>
      <c r="G3466"/>
      <c r="H3466"/>
    </row>
    <row r="3467" ht="25.5" customHeight="1">
      <c r="A3467" s="2" t="str">
        <f>=HYPERLINK("https://www.youtube.com/@YOTANARUSE.", "https://www.youtube.com/@YOTANARUSE.")</f>
        <v>https://www.youtube.com/@YOTANARUSE.</v>
      </c>
      <c r="B3467" t="inlineStr">
        <is>
          <t>9 cinematic travel videos</t>
        </is>
      </c>
      <c r="C3467"/>
      <c r="D3467"/>
      <c r="E3467"/>
      <c r="F3467"/>
      <c r="G3467"/>
      <c r="H3467"/>
    </row>
    <row r="3468" ht="25.5" customHeight="1">
      <c r="A3468" s="2" t="str">
        <f>=HYPERLINK("https://www.youtube.com/@Takumaprd", "https://www.youtube.com/@Takumaprd")</f>
        <v>https://www.youtube.com/@Takumaprd</v>
      </c>
      <c r="B3468" t="inlineStr">
        <is>
          <t>13 cinematic car videos</t>
        </is>
      </c>
      <c r="C3468"/>
      <c r="D3468"/>
      <c r="E3468"/>
      <c r="F3468"/>
      <c r="G3468"/>
      <c r="H3468"/>
    </row>
    <row r="3469" ht="25.5" customHeight="1">
      <c r="A3469" s="2" t="str">
        <f>=HYPERLINK("https://www.youtube.com/@KabalikVideos", "https://www.youtube.com/@KabalikVideos")</f>
        <v>https://www.youtube.com/@KabalikVideos</v>
      </c>
      <c r="B3469" t="inlineStr">
        <is>
          <t>95 russian motocross and drone videos</t>
        </is>
      </c>
      <c r="C3469"/>
      <c r="D3469"/>
      <c r="E3469"/>
      <c r="F3469"/>
      <c r="G3469"/>
      <c r="H3469"/>
    </row>
    <row r="3470" ht="25.5" customHeight="1">
      <c r="A3470" s="2" t="str">
        <f>=HYPERLINK("https://www.youtube.com/@PavelMatveev", "https://www.youtube.com/@PavelMatveev")</f>
        <v>https://www.youtube.com/@PavelMatveev</v>
      </c>
      <c r="B3470" t="inlineStr">
        <is>
          <t>30 Russian travel videos</t>
        </is>
      </c>
      <c r="C3470"/>
      <c r="D3470"/>
      <c r="E3470"/>
      <c r="F3470"/>
      <c r="G3470"/>
      <c r="H3470"/>
    </row>
    <row r="3471" ht="25.5" customHeight="1">
      <c r="A3471" s="2" t="str">
        <f>=HYPERLINK("https://www.youtube.com/@darylswalker", "https://www.youtube.com/@darylswalker")</f>
        <v>https://www.youtube.com/@darylswalker</v>
      </c>
      <c r="B3471" t="inlineStr">
        <is>
          <t>13 cinematic videos</t>
        </is>
      </c>
      <c r="C3471"/>
      <c r="D3471"/>
      <c r="E3471"/>
      <c r="F3471"/>
      <c r="G3471"/>
      <c r="H3471"/>
    </row>
    <row r="3472" ht="25.5" customHeight="1">
      <c r="A3472" s="2" t="str">
        <f>=HYPERLINK("https://www.youtube.com/@kyle-kotajarvi", "https://www.youtube.com/@kyle-kotajarvi")</f>
        <v>https://www.youtube.com/@kyle-kotajarvi</v>
      </c>
      <c r="B3472" t="inlineStr">
        <is>
          <t>43 cinematic videos</t>
        </is>
      </c>
      <c r="C3472"/>
      <c r="D3472"/>
      <c r="E3472"/>
      <c r="F3472"/>
      <c r="G3472"/>
      <c r="H3472"/>
    </row>
    <row r="3473" ht="25.5" customHeight="1">
      <c r="A3473" s="2" t="str">
        <f>=HYPERLINK("https://www.youtube.com/@AntonDomin", "https://www.youtube.com/@AntonDomin")</f>
        <v>https://www.youtube.com/@AntonDomin</v>
      </c>
      <c r="B3473" t="inlineStr">
        <is>
          <t>14 cinematic videos</t>
        </is>
      </c>
      <c r="C3473"/>
      <c r="D3473"/>
      <c r="E3473"/>
      <c r="F3473"/>
      <c r="G3473"/>
      <c r="H3473"/>
    </row>
    <row r="3474" ht="25.5" customHeight="1">
      <c r="A3474" s="2" t="str">
        <f>=HYPERLINK("https://www.youtube.com/@MurlykinYaroslav", "https://www.youtube.com/@MurlykinYaroslav")</f>
        <v>https://www.youtube.com/@MurlykinYaroslav</v>
      </c>
      <c r="B3474" t="inlineStr">
        <is>
          <t>66 cinematic videos</t>
        </is>
      </c>
      <c r="C3474"/>
      <c r="D3474"/>
      <c r="E3474"/>
      <c r="F3474"/>
      <c r="G3474"/>
      <c r="H3474"/>
    </row>
    <row r="3475" ht="25.5" customHeight="1">
      <c r="A3475" s="2" t="str">
        <f>=HYPERLINK("https://www.youtube.com/@davidderijcke", "https://www.youtube.com/@davidderijcke")</f>
        <v>https://www.youtube.com/@davidderijcke</v>
      </c>
      <c r="B3475" t="inlineStr">
        <is>
          <t>20 cinematic videos</t>
        </is>
      </c>
      <c r="C3475"/>
      <c r="D3475"/>
      <c r="E3475"/>
      <c r="F3475"/>
      <c r="G3475"/>
      <c r="H3475"/>
    </row>
    <row r="3476" ht="25.5" customHeight="1">
      <c r="A3476" s="2" t="str">
        <f>=HYPERLINK("https://www.youtube.com/@NicholasEager", "https://www.youtube.com/@NicholasEager")</f>
        <v>https://www.youtube.com/@NicholasEager</v>
      </c>
      <c r="B3476" t="inlineStr">
        <is>
          <t>25 silent hiking videos</t>
        </is>
      </c>
      <c r="C3476"/>
      <c r="D3476"/>
      <c r="E3476"/>
      <c r="F3476"/>
      <c r="G3476"/>
      <c r="H3476"/>
    </row>
    <row r="3477" ht="25.5" customHeight="1">
      <c r="A3477" s="2" t="str">
        <f>=HYPERLINK("https://www.youtube.com/@CRAIGSCHULER", "https://www.youtube.com/@CRAIGSCHULER")</f>
        <v>https://www.youtube.com/@CRAIGSCHULER</v>
      </c>
      <c r="B3477" t="inlineStr">
        <is>
          <t>14 timelapse and drone videos</t>
        </is>
      </c>
      <c r="C3477"/>
      <c r="D3477"/>
      <c r="E3477"/>
      <c r="F3477"/>
      <c r="G3477"/>
      <c r="H3477"/>
    </row>
    <row r="3478" ht="25.5" customHeight="1">
      <c r="A3478" s="2" t="str">
        <f>=HYPERLINK("https://www.youtube.com/@SLICEDocumentary", "https://www.youtube.com/@SLICEDocumentary")</f>
        <v>https://www.youtube.com/@SLICEDocumentary</v>
      </c>
      <c r="B3478" t="inlineStr">
        <is>
          <t>663 documentaries about diverse places</t>
        </is>
      </c>
      <c r="C3478"/>
      <c r="D3478"/>
      <c r="E3478"/>
      <c r="F3478"/>
      <c r="G3478"/>
      <c r="H3478"/>
    </row>
    <row r="3479" ht="25.5" customHeight="1">
      <c r="A3479" s="2" t="str">
        <f>=HYPERLINK("https://www.youtube.com/@AndreyTeterlev", "https://www.youtube.com/@AndreyTeterlev")</f>
        <v>https://www.youtube.com/@AndreyTeterlev</v>
      </c>
      <c r="B3479" t="inlineStr">
        <is>
          <t>49 cinematic videos</t>
        </is>
      </c>
      <c r="C3479"/>
      <c r="D3479"/>
      <c r="E3479"/>
      <c r="F3479"/>
      <c r="G3479"/>
      <c r="H3479"/>
    </row>
    <row r="3480" ht="25.5" customHeight="1">
      <c r="A3480" s="2" t="str">
        <f>=HYPERLINK("https://www.youtube.com/@love_death_robots", "https://www.youtube.com/@love_death_robots")</f>
        <v>https://www.youtube.com/@love_death_robots</v>
      </c>
      <c r="B3480" t="inlineStr">
        <is>
          <t>32 Love death robots clips</t>
        </is>
      </c>
      <c r="C3480"/>
      <c r="D3480"/>
      <c r="E3480"/>
      <c r="F3480"/>
      <c r="G3480"/>
      <c r="H3480"/>
    </row>
    <row r="3481" ht="25.5" customHeight="1">
      <c r="A3481" s="2" t="str">
        <f>=HYPERLINK("https://www.youtube.com/@wowbear-officialchannel5516", "https://www.youtube.com/@wowbear-officialchannel5516")</f>
        <v>https://www.youtube.com/@wowbear-officialchannel5516</v>
      </c>
      <c r="B3481" t="inlineStr">
        <is>
          <t>840 Videos / Animation, Bears</t>
        </is>
      </c>
      <c r="C3481" t="inlineStr">
        <is>
          <t>bear</t>
        </is>
      </c>
      <c r="D3481"/>
      <c r="E3481"/>
      <c r="F3481"/>
      <c r="G3481"/>
      <c r="H3481"/>
    </row>
    <row r="3482" ht="25.5" customHeight="1">
      <c r="A3482" s="2" t="str">
        <f>=HYPERLINK("https://www.youtube.com/@WeBareBearsHindi/featured", "https://www.youtube.com/@WeBareBearsHindi/featured")</f>
        <v>https://www.youtube.com/@WeBareBearsHindi/featured</v>
      </c>
      <c r="B3482" t="inlineStr">
        <is>
          <t>66 Videos / Animation, Bears</t>
        </is>
      </c>
      <c r="C3482" t="inlineStr">
        <is>
          <t>bear</t>
        </is>
      </c>
      <c r="D3482" t="inlineStr">
        <is>
          <t>Hindi</t>
        </is>
      </c>
      <c r="E3482"/>
      <c r="F3482"/>
      <c r="G3482"/>
      <c r="H3482"/>
    </row>
    <row r="3483" ht="25.5" customHeight="1">
      <c r="A3483" s="2" t="str">
        <f>=HYPERLINK("https://www.youtube.com/@BeastlyChannel/featured", "https://www.youtube.com/@BeastlyChannel/featured")</f>
        <v>https://www.youtube.com/@BeastlyChannel/featured</v>
      </c>
      <c r="B3483" t="inlineStr">
        <is>
          <t>314 Videos / Beasts, Bears</t>
        </is>
      </c>
      <c r="C3483" t="inlineStr">
        <is>
          <t>bear</t>
        </is>
      </c>
      <c r="D3483"/>
      <c r="E3483"/>
      <c r="F3483"/>
      <c r="G3483"/>
      <c r="H3483"/>
    </row>
    <row r="3484" ht="25.5" customHeight="1">
      <c r="A3484" s="2" t="str">
        <f>=HYPERLINK("https://www.youtube.com/@Beardmeatsfood/videos", "https://www.youtube.com/@Beardmeatsfood/videos")</f>
        <v>https://www.youtube.com/@Beardmeatsfood/videos</v>
      </c>
      <c r="B3484" t="inlineStr">
        <is>
          <t>636 Videos / Beards, Food</t>
        </is>
      </c>
      <c r="C3484" t="inlineStr">
        <is>
          <t>beards</t>
        </is>
      </c>
      <c r="D3484"/>
      <c r="E3484"/>
      <c r="F3484"/>
      <c r="G3484"/>
      <c r="H3484"/>
    </row>
    <row r="3485" ht="25.5" customHeight="1">
      <c r="A3485" s="2" t="str">
        <f>=HYPERLINK("https://www.youtube.com/@eighty20barber", "https://www.youtube.com/@eighty20barber")</f>
        <v>https://www.youtube.com/@eighty20barber</v>
      </c>
      <c r="B3485" t="inlineStr">
        <is>
          <t>99 Videos / Beards, Haircuts</t>
        </is>
      </c>
      <c r="C3485" t="inlineStr">
        <is>
          <t>beards</t>
        </is>
      </c>
      <c r="D3485"/>
      <c r="E3485"/>
      <c r="F3485"/>
      <c r="G3485"/>
      <c r="H3485"/>
    </row>
    <row r="3486" ht="25.5" customHeight="1">
      <c r="A3486" s="2" t="str">
        <f>=HYPERLINK("https://www.youtube.com/@HairAndBeard786/videos", "https://www.youtube.com/@HairAndBeard786/videos")</f>
        <v>https://www.youtube.com/@HairAndBeard786/videos</v>
      </c>
      <c r="B3486" t="inlineStr">
        <is>
          <t>340 Videos / Beards, Haircuts</t>
        </is>
      </c>
      <c r="C3486" t="inlineStr">
        <is>
          <t>beards</t>
        </is>
      </c>
      <c r="D3486"/>
      <c r="E3486"/>
      <c r="F3486"/>
      <c r="G3486"/>
      <c r="H3486"/>
    </row>
    <row r="3487" ht="25.5" customHeight="1">
      <c r="A3487" s="2" t="str">
        <f>=HYPERLINK("https://www.youtube.com/@TheBeardedButchers/featured", "https://www.youtube.com/@TheBeardedButchers/featured")</f>
        <v>https://www.youtube.com/@TheBeardedButchers/featured</v>
      </c>
      <c r="B3487" t="inlineStr">
        <is>
          <t>920 Videos / Beards, Butchers</t>
        </is>
      </c>
      <c r="C3487" t="inlineStr">
        <is>
          <t>beards</t>
        </is>
      </c>
      <c r="D3487"/>
      <c r="E3487"/>
      <c r="F3487"/>
      <c r="G3487"/>
      <c r="H3487"/>
    </row>
    <row r="3488" ht="25.5" customHeight="1">
      <c r="A3488" s="2" t="str">
        <f>=HYPERLINK("https://www.youtube.com/@Maarten-Nauta/videos", "https://www.youtube.com/@Maarten-Nauta/videos")</f>
        <v>https://www.youtube.com/@Maarten-Nauta/videos</v>
      </c>
      <c r="B3488" t="inlineStr">
        <is>
          <t>76 Videos / Cyberpunk, Blender Renders</t>
        </is>
      </c>
      <c r="C3488" t="inlineStr">
        <is>
          <t>cyberpunk</t>
        </is>
      </c>
      <c r="D3488"/>
      <c r="E3488"/>
      <c r="F3488"/>
      <c r="G3488"/>
      <c r="H3488"/>
    </row>
    <row r="3489" ht="25.5" customHeight="1">
      <c r="A3489" s="2" t="str">
        <f>=HYPERLINK("https://www.youtube.com/@LostSignalTV/videos", "https://www.youtube.com/@LostSignalTV/videos")</f>
        <v>https://www.youtube.com/@LostSignalTV/videos</v>
      </c>
      <c r="B3489" t="inlineStr">
        <is>
          <t>17 Videos / Cyberpunk, Blender Renders</t>
        </is>
      </c>
      <c r="C3489" t="inlineStr">
        <is>
          <t>cyberpunk</t>
        </is>
      </c>
      <c r="D3489"/>
      <c r="E3489"/>
      <c r="F3489"/>
      <c r="G3489"/>
      <c r="H3489"/>
    </row>
    <row r="3490" ht="25.5" customHeight="1">
      <c r="A3490" s="2" t="str">
        <f>=HYPERLINK("https://www.youtube.com/@monzonation/videos", "https://www.youtube.com/@monzonation/videos")</f>
        <v>https://www.youtube.com/@monzonation/videos</v>
      </c>
      <c r="B3490" t="inlineStr">
        <is>
          <t>200 Videos / Princess, Mario World, Animation</t>
        </is>
      </c>
      <c r="C3490" t="inlineStr">
        <is>
          <t>princess</t>
        </is>
      </c>
      <c r="D3490"/>
      <c r="E3490"/>
      <c r="F3490"/>
      <c r="G3490"/>
      <c r="H3490"/>
    </row>
    <row r="3491" ht="25.5" customHeight="1">
      <c r="A3491" s="2" t="str">
        <f>=HYPERLINK("https://www.youtube.com/@NintendoDE", "https://www.youtube.com/@NintendoDE")</f>
        <v>https://www.youtube.com/@NintendoDE</v>
      </c>
      <c r="B3491" t="inlineStr">
        <is>
          <t>3900 Videos / Mario, Princess, Animation</t>
        </is>
      </c>
      <c r="C3491" t="inlineStr">
        <is>
          <t>princess</t>
        </is>
      </c>
      <c r="D3491" t="inlineStr">
        <is>
          <t>German</t>
        </is>
      </c>
      <c r="E3491"/>
      <c r="F3491"/>
      <c r="G3491"/>
      <c r="H3491"/>
    </row>
    <row r="3492" ht="25.5" customHeight="1">
      <c r="A3492" s="2" t="str">
        <f>=HYPERLINK("https://www.youtube.com/@NintendoAmerica", "https://www.youtube.com/@NintendoAmerica")</f>
        <v>https://www.youtube.com/@NintendoAmerica</v>
      </c>
      <c r="B3492" t="inlineStr">
        <is>
          <t>6100 Videos / Mario, Princess, Animation</t>
        </is>
      </c>
      <c r="C3492" t="inlineStr">
        <is>
          <t>princess</t>
        </is>
      </c>
      <c r="D3492"/>
      <c r="E3492"/>
      <c r="F3492"/>
      <c r="G3492"/>
      <c r="H3492"/>
    </row>
    <row r="3493" ht="25.5" customHeight="1">
      <c r="A3493" s="2" t="str">
        <f>=HYPERLINK("https://www.youtube.com/@NintendoUK", "https://www.youtube.com/@NintendoUK")</f>
        <v>https://www.youtube.com/@NintendoUK</v>
      </c>
      <c r="B3493" t="inlineStr">
        <is>
          <t>2600 Videos / Mario, Princess, Animation</t>
        </is>
      </c>
      <c r="C3493" t="inlineStr">
        <is>
          <t>princess</t>
        </is>
      </c>
      <c r="D3493"/>
      <c r="E3493"/>
      <c r="F3493"/>
      <c r="G3493"/>
      <c r="H3493"/>
    </row>
    <row r="3494" ht="25.5" customHeight="1">
      <c r="A3494" s="2" t="str">
        <f>=HYPERLINK("https://www.youtube.com/@NintendoJP", "https://www.youtube.com/@NintendoJP")</f>
        <v>https://www.youtube.com/@NintendoJP</v>
      </c>
      <c r="B3494" t="inlineStr">
        <is>
          <t>3100 Videos / Mario, Princess, Animation</t>
        </is>
      </c>
      <c r="C3494" t="inlineStr">
        <is>
          <t>princess</t>
        </is>
      </c>
      <c r="D3494"/>
      <c r="E3494"/>
      <c r="F3494"/>
      <c r="G3494"/>
      <c r="H3494"/>
    </row>
    <row r="3495" ht="25.5" customHeight="1">
      <c r="A3495" s="2" t="str">
        <f>=HYPERLINK("https://www.youtube.com/@NintendoAU", "https://www.youtube.com/@NintendoAU")</f>
        <v>https://www.youtube.com/@NintendoAU</v>
      </c>
      <c r="B3495" t="inlineStr">
        <is>
          <t>1500 Videos / Mario, Princess, Animation</t>
        </is>
      </c>
      <c r="C3495" t="inlineStr">
        <is>
          <t>princess</t>
        </is>
      </c>
      <c r="D3495"/>
      <c r="E3495"/>
      <c r="F3495"/>
      <c r="G3495"/>
      <c r="H3495"/>
    </row>
    <row r="3496" ht="25.5" customHeight="1">
      <c r="A3496" s="2" t="str">
        <f>=HYPERLINK("https://www.youtube.com/@NintendoSEA", "https://www.youtube.com/@NintendoSEA")</f>
        <v>https://www.youtube.com/@NintendoSEA</v>
      </c>
      <c r="B3496" t="inlineStr">
        <is>
          <t>235 Videos / Mario, Princess, Animation</t>
        </is>
      </c>
      <c r="C3496" t="inlineStr">
        <is>
          <t>princess</t>
        </is>
      </c>
      <c r="D3496"/>
      <c r="E3496"/>
      <c r="F3496"/>
      <c r="G3496"/>
      <c r="H3496"/>
    </row>
    <row r="3497" ht="25.5" customHeight="1">
      <c r="A3497" s="2" t="str">
        <f>=HYPERLINK("https://www.youtube.com/@NintendoMobile", "https://www.youtube.com/@NintendoMobile")</f>
        <v>https://www.youtube.com/@NintendoMobile</v>
      </c>
      <c r="B3497" t="inlineStr">
        <is>
          <t>1500 Videos / Mario, Princess, Animation</t>
        </is>
      </c>
      <c r="C3497" t="inlineStr">
        <is>
          <t>princess</t>
        </is>
      </c>
      <c r="D3497"/>
      <c r="E3497"/>
      <c r="F3497"/>
      <c r="G3497"/>
      <c r="H3497"/>
    </row>
    <row r="3498" ht="25.5" customHeight="1">
      <c r="A3498" s="2" t="str">
        <f>=HYPERLINK("https://www.youtube.com/@NintendoFR", "https://www.youtube.com/@NintendoFR")</f>
        <v>https://www.youtube.com/@NintendoFR</v>
      </c>
      <c r="B3498" t="inlineStr">
        <is>
          <t>3300 Videos / Mario, Princess, Animation</t>
        </is>
      </c>
      <c r="C3498" t="inlineStr">
        <is>
          <t>princess</t>
        </is>
      </c>
      <c r="D3498" t="inlineStr">
        <is>
          <t>French</t>
        </is>
      </c>
      <c r="E3498"/>
      <c r="F3498"/>
      <c r="G3498"/>
      <c r="H3498"/>
    </row>
    <row r="3499" ht="25.5" customHeight="1">
      <c r="A3499" s="2" t="str">
        <f>=HYPERLINK("https://www.youtube.com/@NintendoES", "https://www.youtube.com/@NintendoES")</f>
        <v>https://www.youtube.com/@NintendoES</v>
      </c>
      <c r="B3499" t="inlineStr">
        <is>
          <t>3000 Videos / Mario, Princess, Animation</t>
        </is>
      </c>
      <c r="C3499" t="inlineStr">
        <is>
          <t>princess</t>
        </is>
      </c>
      <c r="D3499" t="inlineStr">
        <is>
          <t>Spanish</t>
        </is>
      </c>
      <c r="E3499"/>
      <c r="F3499"/>
      <c r="G3499"/>
      <c r="H3499"/>
    </row>
    <row r="3500" ht="25.5" customHeight="1">
      <c r="A3500" s="2" t="str">
        <f>=HYPERLINK("https://www.youtube.com/@NintendoHKofficial", "https://www.youtube.com/@NintendoHKofficial")</f>
        <v>https://www.youtube.com/@NintendoHKofficial</v>
      </c>
      <c r="B3500" t="inlineStr">
        <is>
          <t>973 Videos / Mario, Princess, Animation</t>
        </is>
      </c>
      <c r="C3500" t="inlineStr">
        <is>
          <t>princess</t>
        </is>
      </c>
      <c r="D3500"/>
      <c r="E3500"/>
      <c r="F3500"/>
      <c r="G3500"/>
      <c r="H3500"/>
    </row>
    <row r="3501" ht="25.5" customHeight="1">
      <c r="A3501" s="2" t="str">
        <f>=HYPERLINK("https://www.youtube.com/@HopHoptheOwl/videos", "https://www.youtube.com/@HopHoptheOwl/videos")</f>
        <v>https://www.youtube.com/@HopHoptheOwl/videos</v>
      </c>
      <c r="B3501" t="inlineStr">
        <is>
          <t>173 Videos / Owl, Animation</t>
        </is>
      </c>
      <c r="C3501" t="inlineStr">
        <is>
          <t>owl</t>
        </is>
      </c>
      <c r="D3501"/>
      <c r="E3501"/>
      <c r="F3501"/>
      <c r="G3501"/>
      <c r="H3501"/>
    </row>
    <row r="3502" ht="25.5" customHeight="1">
      <c r="A3502" s="2" t="str">
        <f>=HYPERLINK("https://www.youtube.com/@WhisperingWillowWildCare", "https://www.youtube.com/@WhisperingWillowWildCare")</f>
        <v>https://www.youtube.com/@WhisperingWillowWildCare</v>
      </c>
      <c r="B3502" t="inlineStr">
        <is>
          <t>79 Videos / Owl, Wild Care</t>
        </is>
      </c>
      <c r="C3502" t="inlineStr">
        <is>
          <t>owl</t>
        </is>
      </c>
      <c r="D3502"/>
      <c r="E3502"/>
      <c r="F3502"/>
      <c r="G3502"/>
      <c r="H3502"/>
    </row>
    <row r="3503" ht="25.5" customHeight="1">
      <c r="A3503" s="2" t="str">
        <f>=HYPERLINK("https://www.youtube.com/@owlrehab9438/videos", "https://www.youtube.com/@owlrehab9438/videos")</f>
        <v>https://www.youtube.com/@owlrehab9438/videos</v>
      </c>
      <c r="B3503" t="inlineStr">
        <is>
          <t>103 Videos / Owl, Rehab</t>
        </is>
      </c>
      <c r="C3503" t="inlineStr">
        <is>
          <t>owl</t>
        </is>
      </c>
      <c r="D3503"/>
      <c r="E3503"/>
      <c r="F3503"/>
      <c r="G3503"/>
      <c r="H3503"/>
    </row>
    <row r="3504" ht="25.5" customHeight="1">
      <c r="A3504" s="2" t="str">
        <f>=HYPERLINK("https://www.youtube.com/@PandaStoryVideo", "https://www.youtube.com/@PandaStoryVideo")</f>
        <v>https://www.youtube.com/@PandaStoryVideo</v>
      </c>
      <c r="B3504" t="inlineStr">
        <is>
          <t>9 Videos / Pandas</t>
        </is>
      </c>
      <c r="C3504" t="inlineStr">
        <is>
          <t>panda</t>
        </is>
      </c>
      <c r="D3504"/>
      <c r="E3504"/>
      <c r="F3504"/>
      <c r="G3504"/>
      <c r="H3504"/>
    </row>
    <row r="3505" ht="25.5" customHeight="1">
      <c r="A3505" s="2" t="str">
        <f>=HYPERLINK("https://www.youtube.com/@Oreolittlblackditor/videos", "https://www.youtube.com/@Oreolittlblackditor/videos")</f>
        <v>https://www.youtube.com/@Oreolittlblackditor/videos</v>
      </c>
      <c r="B3505" t="inlineStr">
        <is>
          <t>182 Videos / Pandas</t>
        </is>
      </c>
      <c r="C3505" t="inlineStr">
        <is>
          <t>panda</t>
        </is>
      </c>
      <c r="D3505"/>
      <c r="E3505"/>
      <c r="F3505"/>
      <c r="G3505"/>
      <c r="H3505"/>
    </row>
    <row r="3506" ht="25.5" customHeight="1">
      <c r="A3506" s="2" t="str">
        <f>=HYPERLINK("https://www.youtube.com/@LittlPatchespand/videos", "https://www.youtube.com/@LittlPatchespand/videos")</f>
        <v>https://www.youtube.com/@LittlPatchespand/videos</v>
      </c>
      <c r="B3506" t="inlineStr">
        <is>
          <t>65 Videos / Pandas</t>
        </is>
      </c>
      <c r="C3506" t="inlineStr">
        <is>
          <t>panda</t>
        </is>
      </c>
      <c r="D3506"/>
      <c r="E3506"/>
      <c r="F3506"/>
      <c r="G3506"/>
      <c r="H3506"/>
    </row>
    <row r="3507" ht="25.5" customHeight="1">
      <c r="A3507" s="2" t="str">
        <f>=HYPERLINK("https://www.youtube.com/@Redpanda_Morty/videos", "https://www.youtube.com/@Redpanda_Morty/videos")</f>
        <v>https://www.youtube.com/@Redpanda_Morty/videos</v>
      </c>
      <c r="B3507" t="inlineStr">
        <is>
          <t>122 Videos / Pandas</t>
        </is>
      </c>
      <c r="C3507" t="inlineStr">
        <is>
          <t>panda</t>
        </is>
      </c>
      <c r="D3507"/>
      <c r="E3507"/>
      <c r="F3507"/>
      <c r="G3507"/>
      <c r="H3507"/>
    </row>
    <row r="3508" ht="25.5" customHeight="1">
      <c r="A3508" s="2" t="str">
        <f>=HYPERLINK("https://www.youtube.com/@pandapiaHD/videos", "https://www.youtube.com/@pandapiaHD/videos")</f>
        <v>https://www.youtube.com/@pandapiaHD/videos</v>
      </c>
      <c r="B3508" t="inlineStr">
        <is>
          <t>4600 Videos / Pandas</t>
        </is>
      </c>
      <c r="C3508" t="inlineStr">
        <is>
          <t>panda</t>
        </is>
      </c>
      <c r="D3508"/>
      <c r="E3508"/>
      <c r="F3508"/>
      <c r="G3508"/>
      <c r="H3508"/>
    </row>
    <row r="3509" ht="25.5" customHeight="1">
      <c r="A3509" s="2" t="str">
        <f>=HYPERLINK("https://www.youtube.com/@kungfupanda/videos", "https://www.youtube.com/@kungfupanda/videos")</f>
        <v>https://www.youtube.com/@kungfupanda/videos</v>
      </c>
      <c r="B3509" t="inlineStr">
        <is>
          <t>161 Videos / Pandas, Animation</t>
        </is>
      </c>
      <c r="C3509" t="inlineStr">
        <is>
          <t>panda</t>
        </is>
      </c>
      <c r="D3509"/>
      <c r="E3509"/>
      <c r="F3509"/>
      <c r="G3509"/>
      <c r="H3509"/>
    </row>
    <row r="3510" ht="25.5" customHeight="1">
      <c r="A3510" s="2" t="str">
        <f>=HYPERLINK("https://www.youtube.com/@Pingu/featured", "https://www.youtube.com/@Pingu/featured")</f>
        <v>https://www.youtube.com/@Pingu/featured</v>
      </c>
      <c r="B3510" t="inlineStr">
        <is>
          <t>612 Videos / Pinguin, Animation</t>
        </is>
      </c>
      <c r="C3510" t="inlineStr">
        <is>
          <t>pinguin</t>
        </is>
      </c>
      <c r="D3510"/>
      <c r="E3510"/>
      <c r="F3510"/>
      <c r="G3510"/>
      <c r="H3510"/>
    </row>
    <row r="3511" ht="25.5" customHeight="1">
      <c r="A3511" s="2" t="str">
        <f>=HYPERLINK("https://www.youtube.com/@AfricanpenguinOrgapssza/videos", "https://www.youtube.com/@AfricanpenguinOrgapssza/videos")</f>
        <v>https://www.youtube.com/@AfricanpenguinOrgapssza/videos</v>
      </c>
      <c r="B3511" t="inlineStr">
        <is>
          <t>732 Videos / Pinguin</t>
        </is>
      </c>
      <c r="C3511" t="inlineStr">
        <is>
          <t>pinguin</t>
        </is>
      </c>
      <c r="D3511"/>
      <c r="E3511"/>
      <c r="F3511"/>
      <c r="G3511"/>
      <c r="H3511"/>
    </row>
    <row r="3512" ht="25.5" customHeight="1">
      <c r="A3512" s="2" t="str">
        <f>=HYPERLINK("https://www.youtube.com/@LetsaskShogo/videos", "https://www.youtube.com/@LetsaskShogo/videos")</f>
        <v>https://www.youtube.com/@LetsaskShogo/videos</v>
      </c>
      <c r="B3512" t="inlineStr">
        <is>
          <t>910 Videos / Samurai, Japanese Culture</t>
        </is>
      </c>
      <c r="C3512" t="inlineStr">
        <is>
          <t>samurai</t>
        </is>
      </c>
      <c r="D3512"/>
      <c r="E3512"/>
      <c r="F3512"/>
      <c r="G3512"/>
      <c r="H3512"/>
    </row>
    <row r="3513" ht="25.5" customHeight="1">
      <c r="A3513" s="2" t="str">
        <f>=HYPERLINK("https://www.youtube.com/@NinjaTrainingTV", "https://www.youtube.com/@NinjaTrainingTV")</f>
        <v>https://www.youtube.com/@NinjaTrainingTV</v>
      </c>
      <c r="B3513" t="inlineStr">
        <is>
          <t>717 Videos / Ninja Training</t>
        </is>
      </c>
      <c r="C3513" t="inlineStr">
        <is>
          <t>samurai</t>
        </is>
      </c>
      <c r="D3513"/>
      <c r="E3513"/>
      <c r="F3513"/>
      <c r="G3513"/>
      <c r="H3513"/>
    </row>
    <row r="3514" ht="25.5" customHeight="1">
      <c r="A3514" s="2" t="str">
        <f>=HYPERLINK("https://www.youtube.com/@ManuelBravo/videos", "https://www.youtube.com/@ManuelBravo/videos")</f>
        <v>https://www.youtube.com/@ManuelBravo/videos</v>
      </c>
      <c r="B3514" t="inlineStr">
        <is>
          <t>64 Videos / Pyramids, Ancient Architecture</t>
        </is>
      </c>
      <c r="C3514" t="inlineStr">
        <is>
          <t>pyramid</t>
        </is>
      </c>
      <c r="D3514"/>
      <c r="E3514"/>
      <c r="F3514"/>
      <c r="G3514"/>
      <c r="H3514"/>
    </row>
    <row r="3515" ht="25.5" customHeight="1">
      <c r="A3515" s="2" t="str">
        <f>=HYPERLINK("https://www.youtube.com/@ThinLineMedia", "https://www.youtube.com/@ThinLineMedia")</f>
        <v>https://www.youtube.com/@ThinLineMedia</v>
      </c>
      <c r="B3515" t="inlineStr">
        <is>
          <t>74 Videos / Cinematic Footage</t>
        </is>
      </c>
      <c r="C3515" t="inlineStr">
        <is>
          <t>pyramid</t>
        </is>
      </c>
      <c r="D3515"/>
      <c r="E3515"/>
      <c r="F3515"/>
      <c r="G3515"/>
      <c r="H3515"/>
    </row>
    <row r="3516" ht="25.5" customHeight="1">
      <c r="A3516" s="2" t="str">
        <f>=HYPERLINK("https://www.youtube.com/@touropia", "https://www.youtube.com/@touropia")</f>
        <v>https://www.youtube.com/@touropia</v>
      </c>
      <c r="B3516" t="inlineStr">
        <is>
          <t>119 Videos / Cinematic Footage</t>
        </is>
      </c>
      <c r="C3516" t="inlineStr">
        <is>
          <t>pyramid</t>
        </is>
      </c>
      <c r="D3516"/>
      <c r="E3516"/>
      <c r="F3516"/>
      <c r="G3516"/>
      <c r="H3516"/>
    </row>
    <row r="3517" ht="25.5" customHeight="1">
      <c r="A3517" s="2" t="str">
        <f>=HYPERLINK("https://www.youtube.com/@HaylsWorld/videos", "https://www.youtube.com/@HaylsWorld/videos")</f>
        <v>https://www.youtube.com/@HaylsWorld/videos</v>
      </c>
      <c r="B3517" t="inlineStr">
        <is>
          <t>364 Videos / Tech</t>
        </is>
      </c>
      <c r="C3517" t="inlineStr">
        <is>
          <t>tech, studio, iphone</t>
        </is>
      </c>
      <c r="D3517"/>
      <c r="E3517"/>
      <c r="F3517"/>
      <c r="G3517"/>
      <c r="H3517"/>
    </row>
    <row r="3518" ht="25.5" customHeight="1">
      <c r="A3518" s="2" t="str">
        <f>=HYPERLINK("https://www.youtube.com/@Mrwhosetheboss/videos", "https://www.youtube.com/@Mrwhosetheboss/videos")</f>
        <v>https://www.youtube.com/@Mrwhosetheboss/videos</v>
      </c>
      <c r="B3518" t="inlineStr">
        <is>
          <t>1600 Videos / Tech</t>
        </is>
      </c>
      <c r="C3518" t="inlineStr">
        <is>
          <t>tech, studio, iphone</t>
        </is>
      </c>
      <c r="D3518"/>
      <c r="E3518"/>
      <c r="F3518"/>
      <c r="G3518"/>
      <c r="H3518"/>
    </row>
    <row r="3519" ht="25.5" customHeight="1">
      <c r="A3519" s="2" t="str">
        <f>=HYPERLINK("https://www.youtube.com/@fulltimefilmmaker/featured", "https://www.youtube.com/@fulltimefilmmaker/featured")</f>
        <v>https://www.youtube.com/@fulltimefilmmaker/featured</v>
      </c>
      <c r="B3519" t="inlineStr">
        <is>
          <t>226 Videos / Filmmaking</t>
        </is>
      </c>
      <c r="C3519" t="inlineStr">
        <is>
          <t>cinematic, studio</t>
        </is>
      </c>
      <c r="D3519"/>
      <c r="E3519"/>
      <c r="F3519"/>
      <c r="G3519"/>
      <c r="H3519"/>
    </row>
    <row r="3520" ht="25.5" customHeight="1">
      <c r="A3520" s="2" t="str">
        <f>=HYPERLINK("https://www.youtube.com/@AndersBotnmark/featured", "https://www.youtube.com/@AndersBotnmark/featured")</f>
        <v>https://www.youtube.com/@AndersBotnmark/featured</v>
      </c>
      <c r="B3520" t="inlineStr">
        <is>
          <t>86 Videos / Cinematics</t>
        </is>
      </c>
      <c r="C3520" t="inlineStr">
        <is>
          <t>cinematic, studio</t>
        </is>
      </c>
      <c r="D3520"/>
      <c r="E3520"/>
      <c r="F3520"/>
      <c r="G3520"/>
      <c r="H3520"/>
    </row>
    <row r="3521" ht="25.5" customHeight="1">
      <c r="A3521" s="2" t="str">
        <f>=HYPERLINK("https://www.youtube.com/@Henbu/featured", "https://www.youtube.com/@Henbu/featured")</f>
        <v>https://www.youtube.com/@Henbu/featured</v>
      </c>
      <c r="B3521" t="inlineStr">
        <is>
          <t>99 Videos / Cinematics</t>
        </is>
      </c>
      <c r="C3521" t="inlineStr">
        <is>
          <t>cinematic, studio</t>
        </is>
      </c>
      <c r="D3521"/>
      <c r="E3521"/>
      <c r="F3521"/>
      <c r="G3521"/>
      <c r="H3521"/>
    </row>
    <row r="3522" ht="25.5" customHeight="1">
      <c r="A3522" s="2" t="str">
        <f>=HYPERLINK("https://www.youtube.com/@dnkswole/featured", "https://www.youtube.com/@dnkswole/featured")</f>
        <v>https://www.youtube.com/@dnkswole/featured</v>
      </c>
      <c r="B3522" t="inlineStr">
        <is>
          <t>17 Videos / Cinematics</t>
        </is>
      </c>
      <c r="C3522" t="inlineStr">
        <is>
          <t>cinematic, studio</t>
        </is>
      </c>
      <c r="D3522"/>
      <c r="E3522"/>
      <c r="F3522"/>
      <c r="G3522"/>
      <c r="H3522"/>
    </row>
    <row r="3523" ht="25.5" customHeight="1">
      <c r="A3523" s="2" t="str">
        <f>=HYPERLINK("https://www.youtube.com/@YCImaging", "https://www.youtube.com/@YCImaging")</f>
        <v>https://www.youtube.com/@YCImaging</v>
      </c>
      <c r="B3523" t="inlineStr">
        <is>
          <t>612 Videos / Cinematics</t>
        </is>
      </c>
      <c r="C3523" t="inlineStr">
        <is>
          <t>cinematic, studio</t>
        </is>
      </c>
      <c r="D3523"/>
      <c r="E3523"/>
      <c r="F3523"/>
      <c r="G3523"/>
      <c r="H3523"/>
    </row>
    <row r="3524" ht="25.5" customHeight="1">
      <c r="A3524" s="2" t="str">
        <f>=HYPERLINK("https://www.youtube.com/@MrDalekJD/featured", "https://www.youtube.com/@MrDalekJD")</f>
        <v>https://www.youtube.com/@MrDalekJD</v>
      </c>
      <c r="B3524" t="inlineStr">
        <is>
          <t>4200 Videos / Zombies in Gaming</t>
        </is>
      </c>
      <c r="C3524" t="inlineStr">
        <is>
          <t>zombies</t>
        </is>
      </c>
      <c r="D3524"/>
      <c r="E3524"/>
      <c r="F3524"/>
      <c r="G3524"/>
      <c r="H3524"/>
    </row>
    <row r="3525" ht="25.5" customHeight="1">
      <c r="A3525" s="2" t="str">
        <f>=HYPERLINK("https://www.youtube.com/@Doughnuts/featured", "https://www.youtube.com/@Doughnuts")</f>
        <v>https://www.youtube.com/@Doughnuts</v>
      </c>
      <c r="B3525" t="inlineStr">
        <is>
          <t>2200 Videos / Zombies in Gaming</t>
        </is>
      </c>
      <c r="C3525" t="inlineStr">
        <is>
          <t>zombies</t>
        </is>
      </c>
      <c r="D3525"/>
      <c r="E3525"/>
      <c r="F3525"/>
      <c r="G3525"/>
      <c r="H3525"/>
    </row>
    <row r="3526" ht="25.5" customHeight="1">
      <c r="A3526" s="2" t="str">
        <f>=HYPERLINK("https://www.youtube.com/@ttzach", "https://www.youtube.com/@ttzach")</f>
        <v>https://www.youtube.com/@ttzach</v>
      </c>
      <c r="B3526" t="inlineStr">
        <is>
          <t>117 Videos / Zombies in Gaming</t>
        </is>
      </c>
      <c r="C3526" t="inlineStr">
        <is>
          <t>zombies</t>
        </is>
      </c>
      <c r="D3526"/>
      <c r="E3526"/>
      <c r="F3526"/>
      <c r="G3526"/>
      <c r="H3526"/>
    </row>
    <row r="3527" ht="25.5" customHeight="1">
      <c r="A3527" s="2" t="str">
        <f>=HYPERLINK("https://www.youtube.com/@NoahJ456/featured", "https://www.youtube.com/@NoahJ456")</f>
        <v>https://www.youtube.com/@NoahJ456</v>
      </c>
      <c r="B3527" t="inlineStr">
        <is>
          <t>4100 Videos / Zombies in Gaming</t>
        </is>
      </c>
      <c r="C3527" t="inlineStr">
        <is>
          <t>zombies</t>
        </is>
      </c>
      <c r="D3527"/>
      <c r="E3527"/>
      <c r="F3527"/>
      <c r="G3527"/>
      <c r="H3527"/>
    </row>
    <row r="3528" ht="25.5" customHeight="1">
      <c r="A3528" s="2" t="str">
        <f>=HYPERLINK("https://www.youtube.com/@TheWalkingDead/videos", "https://www.youtube.com/@TheWalkingDead")</f>
        <v>https://www.youtube.com/@TheWalkingDead</v>
      </c>
      <c r="B3528" t="inlineStr">
        <is>
          <t>2300 Videos / Zombies</t>
        </is>
      </c>
      <c r="C3528" t="inlineStr">
        <is>
          <t>zombies</t>
        </is>
      </c>
      <c r="D3528"/>
      <c r="E3528"/>
      <c r="F3528"/>
      <c r="G3528"/>
      <c r="H3528"/>
    </row>
    <row r="3529" ht="25.5" customHeight="1">
      <c r="A3529" s="2" t="str">
        <f>=HYPERLINK("https://www.youtube.com/@matthewbyrn/videos", "https://www.youtube.com/@matthewbyrn/videos")</f>
        <v>https://www.youtube.com/@matthewbyrn/videos</v>
      </c>
      <c r="B3529" t="inlineStr">
        <is>
          <t>32 Videos / Cinematic</t>
        </is>
      </c>
      <c r="C3529" t="inlineStr">
        <is>
          <t>cinematic</t>
        </is>
      </c>
      <c r="D3529"/>
      <c r="E3529"/>
      <c r="F3529"/>
      <c r="G3529"/>
      <c r="H3529"/>
    </row>
    <row r="3530" ht="25.5" customHeight="1">
      <c r="A3530" s="2" t="str">
        <f>=HYPERLINK("https://www.youtube.com/@mri215/featured", "https://www.youtube.com/@mri215/featured")</f>
        <v>https://www.youtube.com/@mri215/featured</v>
      </c>
      <c r="B3530" t="inlineStr">
        <is>
          <t>75 MRI videos</t>
        </is>
      </c>
      <c r="C3530" t="inlineStr">
        <is>
          <t>brain</t>
        </is>
      </c>
      <c r="D3530"/>
      <c r="E3530"/>
      <c r="F3530"/>
      <c r="G3530"/>
      <c r="H3530"/>
    </row>
    <row r="3531" ht="25.5" customHeight="1">
      <c r="A3531" s="2" t="str">
        <f>=HYPERLINK("https://www.youtube.com/@GeometricMedicalAnimation/videos", "https://www.youtube.com/@GeometricMedicalAnimation/videos")</f>
        <v>https://www.youtube.com/@GeometricMedicalAnimation/videos</v>
      </c>
      <c r="B3531" t="inlineStr">
        <is>
          <t>16 medical animation videos</t>
        </is>
      </c>
      <c r="C3531" t="inlineStr">
        <is>
          <t>brain</t>
        </is>
      </c>
      <c r="D3531"/>
      <c r="E3531"/>
      <c r="F3531"/>
      <c r="G3531"/>
      <c r="H3531"/>
    </row>
    <row r="3532" ht="25.5" customHeight="1">
      <c r="A3532" s="2" t="str">
        <f>=HYPERLINK("https://www.youtube.com/@Amerra/videos", "https://www.youtube.com/@Amerra/videos")</f>
        <v>https://www.youtube.com/@Amerra/videos</v>
      </c>
      <c r="B3532" t="inlineStr">
        <is>
          <t>162 medical procedure animations</t>
        </is>
      </c>
      <c r="C3532" t="inlineStr">
        <is>
          <t>brain</t>
        </is>
      </c>
      <c r="D3532"/>
      <c r="E3532"/>
      <c r="F3532"/>
      <c r="G3532"/>
      <c r="H3532"/>
    </row>
    <row r="3533" ht="25.5" customHeight="1">
      <c r="A3533" s="2" t="str">
        <f>=HYPERLINK("https://www.youtube.com/@EnglishHeritage", "https://www.youtube.com/@EnglishHeritage")</f>
        <v>https://www.youtube.com/@EnglishHeritage</v>
      </c>
      <c r="B3533" t="inlineStr">
        <is>
          <t>633 videos</t>
        </is>
      </c>
      <c r="C3533" t="inlineStr">
        <is>
          <t>castle</t>
        </is>
      </c>
      <c r="D3533"/>
      <c r="E3533"/>
      <c r="F3533"/>
      <c r="G3533"/>
      <c r="H3533"/>
    </row>
    <row r="3534" ht="25.5" customHeight="1">
      <c r="A3534" s="2" t="str">
        <f>=HYPERLINK("https://www.youtube.com/@DWHistoryandCulture", "https://www.youtube.com/@DWHistoryandCulture")</f>
        <v>https://www.youtube.com/@DWHistoryandCulture</v>
      </c>
      <c r="B3534" t="inlineStr">
        <is>
          <t>485 videos</t>
        </is>
      </c>
      <c r="C3534" t="inlineStr">
        <is>
          <t>castle</t>
        </is>
      </c>
      <c r="D3534"/>
      <c r="E3534"/>
      <c r="F3534"/>
      <c r="G3534"/>
      <c r="H3534"/>
    </row>
    <row r="3535" ht="25.5" customHeight="1">
      <c r="A3535" s="2" t="str">
        <f>=HYPERLINK("https://www.youtube.com/@ogClockTV", "https://www.youtube.com/@ogClockTV")</f>
        <v>https://www.youtube.com/@ogClockTV</v>
      </c>
      <c r="B3535" t="inlineStr">
        <is>
          <t>341 videos</t>
        </is>
      </c>
      <c r="C3535" t="inlineStr">
        <is>
          <t>clock</t>
        </is>
      </c>
      <c r="D3535"/>
      <c r="E3535"/>
      <c r="F3535"/>
      <c r="G3535"/>
      <c r="H3535"/>
    </row>
    <row r="3536" ht="25.5" customHeight="1">
      <c r="A3536" s="2" t="str">
        <f>=HYPERLINK("https://www.youtube.com/@betterclocks", "https://www.youtube.com/@betterclocks")</f>
        <v>https://www.youtube.com/@betterclocks</v>
      </c>
      <c r="B3536" t="inlineStr">
        <is>
          <t>5.3k videos</t>
        </is>
      </c>
      <c r="C3536" t="inlineStr">
        <is>
          <t>clock</t>
        </is>
      </c>
      <c r="D3536"/>
      <c r="E3536"/>
      <c r="F3536"/>
      <c r="G3536"/>
      <c r="H3536"/>
    </row>
    <row r="3537" ht="25.5" customHeight="1">
      <c r="A3537" s="2" t="str">
        <f>=HYPERLINK("https://www.youtube.com/@kurage0814", "https://www.youtube.com/@kurage0814")</f>
        <v>https://www.youtube.com/@kurage0814</v>
      </c>
      <c r="B3537" t="inlineStr">
        <is>
          <t>97 videos</t>
        </is>
      </c>
      <c r="C3537" t="inlineStr">
        <is>
          <t>clock</t>
        </is>
      </c>
      <c r="D3537"/>
      <c r="E3537"/>
      <c r="F3537"/>
      <c r="G3537"/>
      <c r="H3537"/>
    </row>
    <row r="3538" ht="25.5" customHeight="1">
      <c r="A3538" s="2" t="str">
        <f>=HYPERLINK("https://www.youtube.com/@UndergroundExplorerUK", "https://www.youtube.com/@UndergroundExplorerUK")</f>
        <v>https://www.youtube.com/@UndergroundExplorerUK</v>
      </c>
      <c r="B3538" t="inlineStr">
        <is>
          <t>877 videos</t>
        </is>
      </c>
      <c r="C3538" t="inlineStr">
        <is>
          <t>cave</t>
        </is>
      </c>
      <c r="D3538"/>
      <c r="E3538"/>
      <c r="F3538"/>
      <c r="G3538"/>
      <c r="H3538"/>
    </row>
    <row r="3539" ht="25.5" customHeight="1">
      <c r="A3539" s="2" t="str">
        <f>=HYPERLINK("https://www.youtube.com/@HistoryLA", "https://www.youtube.com/@HistoryLA")</f>
        <v>https://www.youtube.com/@HistoryLA</v>
      </c>
      <c r="B3539" t="inlineStr">
        <is>
          <t>21k videos</t>
        </is>
      </c>
      <c r="C3539"/>
      <c r="D3539"/>
      <c r="E3539"/>
      <c r="F3539"/>
      <c r="G3539"/>
      <c r="H3539"/>
    </row>
    <row r="3540" ht="25.5" customHeight="1">
      <c r="A3540" s="2" t="str">
        <f>=HYPERLINK("https://www.youtube.com/@TheCGBros", "https://www.youtube.com/@TheCGBros")</f>
        <v>https://www.youtube.com/@TheCGBros</v>
      </c>
      <c r="B3540" t="inlineStr">
        <is>
          <t>5k videos</t>
        </is>
      </c>
      <c r="C3540" t="inlineStr">
        <is>
          <t>vfx</t>
        </is>
      </c>
      <c r="D3540"/>
      <c r="E3540"/>
      <c r="F3540"/>
      <c r="G3540"/>
      <c r="H3540"/>
    </row>
    <row r="3541" ht="25.5" customHeight="1">
      <c r="A3541" s="2" t="str">
        <f>=HYPERLINK("https://www.youtube.com/@BreathDiving/videos", "https://www.youtube.com/@BreathDiving/videos")</f>
        <v>https://www.youtube.com/@BreathDiving/videos</v>
      </c>
      <c r="B3541" t="inlineStr">
        <is>
          <t>33 videos, diving, octopus</t>
        </is>
      </c>
      <c r="C3541" t="inlineStr">
        <is>
          <t>octopus</t>
        </is>
      </c>
      <c r="D3541"/>
      <c r="E3541"/>
      <c r="F3541"/>
      <c r="G3541"/>
      <c r="H3541"/>
    </row>
    <row r="3542" ht="25.5" customHeight="1">
      <c r="A3542" s="2" t="str">
        <f>=HYPERLINK("https://www.youtube.com/@dmitrysalnikov919/videos", "https://www.youtube.com/@dmitrysalnikov919/videos")</f>
        <v>https://www.youtube.com/@dmitrysalnikov919/videos</v>
      </c>
      <c r="B3542" t="inlineStr">
        <is>
          <t>4 videos, diving, octopus</t>
        </is>
      </c>
      <c r="C3542" t="inlineStr">
        <is>
          <t>octopus</t>
        </is>
      </c>
      <c r="D3542"/>
      <c r="E3542"/>
      <c r="F3542"/>
      <c r="G3542"/>
      <c r="H3542"/>
    </row>
    <row r="3543" ht="25.5" customHeight="1">
      <c r="A3543" s="2" t="str">
        <f>=HYPERLINK("https://www.youtube.com/@iscuba7711/videos", "https://www.youtube.com/@iscuba7711/videos")</f>
        <v>https://www.youtube.com/@iscuba7711/videos</v>
      </c>
      <c r="B3543" t="inlineStr">
        <is>
          <t>185 videos, scuba diving, underwater, octopus</t>
        </is>
      </c>
      <c r="C3543" t="inlineStr">
        <is>
          <t>octopus</t>
        </is>
      </c>
      <c r="D3543"/>
      <c r="E3543"/>
      <c r="F3543"/>
      <c r="G3543"/>
      <c r="H3543"/>
    </row>
    <row r="3544" ht="25.5" customHeight="1">
      <c r="A3544" s="2" t="str">
        <f>=HYPERLINK("https://www.youtube.com/@Scientificanimations/videos", "https://www.youtube.com/@Scientificanimations/videos")</f>
        <v>https://www.youtube.com/@Scientificanimations/videos</v>
      </c>
      <c r="B3544" t="inlineStr">
        <is>
          <t>129 medical animations</t>
        </is>
      </c>
      <c r="C3544" t="inlineStr">
        <is>
          <t>brain</t>
        </is>
      </c>
      <c r="D3544"/>
      <c r="E3544"/>
      <c r="F3544"/>
      <c r="G3544"/>
      <c r="H3544"/>
    </row>
    <row r="3545" ht="25.5" customHeight="1">
      <c r="A3545" s="2" t="str">
        <f>=HYPERLINK("https://www.youtube.com/@JoeWilsonPhotography/videos", "https://www.youtube.com/@JoeWilsonPhotography/videos")</f>
        <v>https://www.youtube.com/@JoeWilsonPhotography/videos</v>
      </c>
      <c r="B3545" t="inlineStr">
        <is>
          <t>68 wildlife footage</t>
        </is>
      </c>
      <c r="C3545" t="inlineStr">
        <is>
          <t>eagle</t>
        </is>
      </c>
      <c r="D3545"/>
      <c r="E3545"/>
      <c r="F3545"/>
      <c r="G3545"/>
      <c r="H3545"/>
    </row>
    <row r="3546" ht="25.5" customHeight="1">
      <c r="A3546" s="2" t="str">
        <f>=HYPERLINK("https://www.youtube.com/@FREEDOMCONSERVATION", "https://www.youtube.com/@FREEDOMCONSERVATION")</f>
        <v>https://www.youtube.com/@FREEDOMCONSERVATION</v>
      </c>
      <c r="B3546" t="inlineStr">
        <is>
          <t>50 videos of eagles flying</t>
        </is>
      </c>
      <c r="C3546" t="inlineStr">
        <is>
          <t>eagle</t>
        </is>
      </c>
      <c r="D3546"/>
      <c r="E3546"/>
      <c r="F3546"/>
      <c r="G3546"/>
      <c r="H3546"/>
    </row>
    <row r="3547" ht="25.5" customHeight="1">
      <c r="A3547" s="2" t="str">
        <f>=HYPERLINK("https://www.youtube.com/@Cloudbabies", "https://www.youtube.com/@Cloudbabies")</f>
        <v>https://www.youtube.com/@Cloudbabies</v>
      </c>
      <c r="B3547" t="inlineStr">
        <is>
          <t>965 videos, 3d, bed</t>
        </is>
      </c>
      <c r="C3547" t="inlineStr">
        <is>
          <t>bed</t>
        </is>
      </c>
      <c r="D3547"/>
      <c r="E3547"/>
      <c r="F3547"/>
      <c r="G3547"/>
      <c r="H3547"/>
    </row>
    <row r="3548" ht="25.5" customHeight="1">
      <c r="A3548" s="2" t="str">
        <f>=HYPERLINK("https://www.youtube.com/@ivmskyanimals9266/videos", "https://www.youtube.com/@ivmskyanimals9266/videos")</f>
        <v>https://www.youtube.com/@ivmskyanimals9266/videos</v>
      </c>
      <c r="B3548" t="inlineStr">
        <is>
          <t>349 wildlife videos</t>
        </is>
      </c>
      <c r="C3548" t="inlineStr">
        <is>
          <t>eagle</t>
        </is>
      </c>
      <c r="D3548"/>
      <c r="E3548"/>
      <c r="F3548"/>
      <c r="G3548"/>
      <c r="H3548"/>
    </row>
    <row r="3549" ht="25.5" customHeight="1">
      <c r="A3549" s="2" t="str">
        <f>=HYPERLINK("https://www.youtube.com/@Photoguide/videos", "https://www.youtube.com/@Photoguide/videos")</f>
        <v>https://www.youtube.com/@Photoguide/videos</v>
      </c>
      <c r="B3549" t="inlineStr">
        <is>
          <t>168 wildlife videos</t>
        </is>
      </c>
      <c r="C3549" t="inlineStr">
        <is>
          <t>eagle</t>
        </is>
      </c>
      <c r="D3549"/>
      <c r="E3549"/>
      <c r="F3549"/>
      <c r="G3549"/>
      <c r="H3549"/>
    </row>
    <row r="3550" ht="25.5" customHeight="1">
      <c r="A3550" s="2" t="str">
        <f>=HYPERLINK("https://www.youtube.com/@8KExoticAnimals/videos", "https://www.youtube.com/@8KExoticAnimals/videos")</f>
        <v>https://www.youtube.com/@8KExoticAnimals/videos</v>
      </c>
      <c r="B3550" t="inlineStr">
        <is>
          <t>35 8k videos of wildlife</t>
        </is>
      </c>
      <c r="C3550" t="inlineStr">
        <is>
          <t>eagle</t>
        </is>
      </c>
      <c r="D3550"/>
      <c r="E3550"/>
      <c r="F3550"/>
      <c r="G3550"/>
      <c r="H3550"/>
    </row>
    <row r="3551" ht="25.5" customHeight="1">
      <c r="A3551" s="2" t="str">
        <f>=HYPERLINK("https://www.youtube.com/@RealWild", "https://www.youtube.com/@RealWild")</f>
        <v>https://www.youtube.com/@RealWild</v>
      </c>
      <c r="B3551" t="inlineStr">
        <is>
          <t>1k videos</t>
        </is>
      </c>
      <c r="C3551" t="inlineStr">
        <is>
          <t>wolf, nature, apex predator, animal, documentary</t>
        </is>
      </c>
      <c r="D3551" t="inlineStr">
        <is>
          <t>English</t>
        </is>
      </c>
      <c r="E3551"/>
      <c r="F3551"/>
      <c r="G3551"/>
      <c r="H3551"/>
    </row>
    <row r="3552" ht="25.5" customHeight="1">
      <c r="A3552" s="2" t="str">
        <f>=HYPERLINK("https://www.youtube.com/@earthunplugged", "https://www.youtube.com/@earthunplugged")</f>
        <v>https://www.youtube.com/@earthunplugged</v>
      </c>
      <c r="B3552" t="inlineStr">
        <is>
          <t>776 videos</t>
        </is>
      </c>
      <c r="C3552" t="inlineStr">
        <is>
          <t>wolf, nature, animal, documentary</t>
        </is>
      </c>
      <c r="D3552" t="inlineStr">
        <is>
          <t>English</t>
        </is>
      </c>
      <c r="E3552"/>
      <c r="F3552"/>
      <c r="G3552"/>
      <c r="H3552"/>
    </row>
    <row r="3553" ht="25.5" customHeight="1">
      <c r="A3553" s="2" t="str">
        <f>=HYPERLINK("https://www.youtube.com/@PBSAmerica", "https://www.youtube.com/@PBSAmerica")</f>
        <v>https://www.youtube.com/@PBSAmerica</v>
      </c>
      <c r="B3553" t="inlineStr">
        <is>
          <t>636 videos</t>
        </is>
      </c>
      <c r="C3553" t="inlineStr">
        <is>
          <t>documentary</t>
        </is>
      </c>
      <c r="D3553" t="inlineStr">
        <is>
          <t>English</t>
        </is>
      </c>
      <c r="E3553"/>
      <c r="F3553"/>
      <c r="G3553"/>
      <c r="H3553"/>
    </row>
    <row r="3554" ht="25.5" customHeight="1">
      <c r="A3554" s="2" t="str">
        <f>=HYPERLINK("https://www.youtube.com/@progress-technology", "https://www.youtube.com/@progress-technology")</f>
        <v>https://www.youtube.com/@progress-technology</v>
      </c>
      <c r="B3554" t="inlineStr">
        <is>
          <t>189 videos</t>
        </is>
      </c>
      <c r="C3554" t="inlineStr">
        <is>
          <t>documentrary, technology, history</t>
        </is>
      </c>
      <c r="D3554" t="inlineStr">
        <is>
          <t>English</t>
        </is>
      </c>
      <c r="E3554"/>
      <c r="F3554"/>
      <c r="G3554"/>
      <c r="H3554"/>
    </row>
    <row r="3555" ht="25.5" customHeight="1">
      <c r="A3555" s="2" t="str">
        <f>=HYPERLINK("https://www.youtube.com/@NakedScience", "https://www.youtube.com/@NakedScience")</f>
        <v>https://www.youtube.com/@NakedScience</v>
      </c>
      <c r="B3555" t="inlineStr">
        <is>
          <t>415 videos</t>
        </is>
      </c>
      <c r="C3555" t="inlineStr">
        <is>
          <t>documentary, science, space</t>
        </is>
      </c>
      <c r="D3555" t="inlineStr">
        <is>
          <t>English</t>
        </is>
      </c>
      <c r="E3555"/>
      <c r="F3555"/>
      <c r="G3555"/>
      <c r="H3555"/>
    </row>
    <row r="3556" ht="25.5" customHeight="1">
      <c r="A3556" s="2" t="str">
        <f>=HYPERLINK("https://www.youtube.com/@weltspace", "https://www.youtube.com/@weltspace")</f>
        <v>https://www.youtube.com/@weltspace</v>
      </c>
      <c r="B3556" t="inlineStr">
        <is>
          <t>155 videos</t>
        </is>
      </c>
      <c r="C3556" t="inlineStr">
        <is>
          <t>space</t>
        </is>
      </c>
      <c r="D3556" t="inlineStr">
        <is>
          <t>German</t>
        </is>
      </c>
      <c r="E3556"/>
      <c r="F3556"/>
      <c r="G3556"/>
      <c r="H3556"/>
    </row>
    <row r="3557" ht="25.5" customHeight="1">
      <c r="A3557" s="2" t="str">
        <f>=HYPERLINK("https://www.youtube.com/@akhil_ashok_wild392/videos", "https://www.youtube.com/@akhil_ashok_wild392/videos")</f>
        <v>https://www.youtube.com/@akhil_ashok_wild392/videos</v>
      </c>
      <c r="B3557" t="inlineStr">
        <is>
          <t>70 videos</t>
        </is>
      </c>
      <c r="C3557" t="inlineStr">
        <is>
          <t>sky</t>
        </is>
      </c>
      <c r="D3557" t="inlineStr">
        <is>
          <t>English</t>
        </is>
      </c>
      <c r="E3557"/>
      <c r="F3557"/>
      <c r="G3557"/>
      <c r="H3557"/>
    </row>
    <row r="3558" ht="25.5" customHeight="1">
      <c r="A3558" s="2" t="str">
        <f>=HYPERLINK("https://www.youtube.com/@-Cloud-9/videos", "https://www.youtube.com/@-Cloud-9/videos")</f>
        <v>https://www.youtube.com/@-Cloud-9/videos</v>
      </c>
      <c r="B3558" t="inlineStr">
        <is>
          <t>8 videos, but worth it</t>
        </is>
      </c>
      <c r="C3558" t="inlineStr">
        <is>
          <t>sky</t>
        </is>
      </c>
      <c r="D3558" t="inlineStr">
        <is>
          <t>English</t>
        </is>
      </c>
      <c r="E3558"/>
      <c r="F3558"/>
      <c r="G3558"/>
      <c r="H3558"/>
    </row>
    <row r="3559" ht="25.5" customHeight="1">
      <c r="A3559" s="2" t="str">
        <f>=HYPERLINK("https://www.youtube.com/@LeagueofPigs/videos", "https://www.youtube.com/@LeagueofPigs/videos")</f>
        <v>https://www.youtube.com/@LeagueofPigs/videos</v>
      </c>
      <c r="B3559" t="inlineStr">
        <is>
          <t>113 Videos</t>
        </is>
      </c>
      <c r="C3559" t="inlineStr">
        <is>
          <t>Pig</t>
        </is>
      </c>
      <c r="D3559" t="inlineStr">
        <is>
          <t>English</t>
        </is>
      </c>
      <c r="E3559"/>
      <c r="F3559"/>
      <c r="G3559"/>
      <c r="H3559"/>
    </row>
    <row r="3560" ht="25.5" customHeight="1">
      <c r="A3560" s="2" t="str">
        <f>=HYPERLINK("https://www.youtube.com/@CleverHacksEng", "https://www.youtube.com/@CleverHacksEng")</f>
        <v>https://www.youtube.com/@CleverHacksEng</v>
      </c>
      <c r="B3560" t="inlineStr">
        <is>
          <t>445 videos</t>
        </is>
      </c>
      <c r="C3560" t="inlineStr">
        <is>
          <t>bed</t>
        </is>
      </c>
      <c r="D3560"/>
      <c r="E3560"/>
      <c r="F3560"/>
      <c r="G3560"/>
      <c r="H3560"/>
    </row>
    <row r="3561" ht="25.5" customHeight="1">
      <c r="A3561" s="2" t="str">
        <f>=HYPERLINK("https://www.youtube.com/@iCreatived", "https://www.youtube.com/@iCreatived")</f>
        <v>https://www.youtube.com/@iCreatived</v>
      </c>
      <c r="B3561" t="inlineStr">
        <is>
          <t>106 videos</t>
        </is>
      </c>
      <c r="C3561" t="inlineStr">
        <is>
          <t>bed</t>
        </is>
      </c>
      <c r="D3561"/>
      <c r="E3561"/>
      <c r="F3561"/>
      <c r="G3561"/>
      <c r="H3561"/>
    </row>
    <row r="3562" ht="25.5" customHeight="1">
      <c r="A3562" s="2" t="str">
        <f>=HYPERLINK("https://www.youtube.com/@idecimate237", "https://www.youtube.com/@idecimate237")</f>
        <v>https://www.youtube.com/@idecimate237</v>
      </c>
      <c r="B3562" t="inlineStr">
        <is>
          <t>37 videos scenes</t>
        </is>
      </c>
      <c r="C3562" t="inlineStr">
        <is>
          <t>boys</t>
        </is>
      </c>
      <c r="D3562"/>
      <c r="E3562"/>
      <c r="F3562"/>
      <c r="G3562"/>
      <c r="H3562"/>
    </row>
    <row r="3563" ht="25.5" customHeight="1">
      <c r="A3563" s="2" t="str">
        <f>=HYPERLINK("https://www.youtube.com/@JackJackPlays", "https://www.youtube.com/@JackJackPlays")</f>
        <v>https://www.youtube.com/@JackJackPlays</v>
      </c>
      <c r="B3563" t="inlineStr">
        <is>
          <t>638 videos</t>
        </is>
      </c>
      <c r="C3563" t="inlineStr">
        <is>
          <t>boys</t>
        </is>
      </c>
      <c r="D3563"/>
      <c r="E3563"/>
      <c r="F3563"/>
      <c r="G3563"/>
      <c r="H3563"/>
    </row>
    <row r="3564" ht="25.5" customHeight="1">
      <c r="A3564" s="2" t="str">
        <f>=HYPERLINK("https://www.youtube.com/@netflixanime", "https://www.youtube.com/@netflixanime")</f>
        <v>https://www.youtube.com/@netflixanime</v>
      </c>
      <c r="B3564" t="inlineStr">
        <is>
          <t>1.8k videos</t>
        </is>
      </c>
      <c r="C3564" t="inlineStr">
        <is>
          <t>anime</t>
        </is>
      </c>
      <c r="D3564"/>
      <c r="E3564"/>
      <c r="F3564"/>
      <c r="G3564"/>
      <c r="H3564"/>
    </row>
    <row r="3565" ht="25.5" customHeight="1">
      <c r="A3565" s="2" t="str">
        <f>=HYPERLINK("https://www.youtube.com/@NASAGoddard", "https://www.youtube.com/@NASAGoddard")</f>
        <v>https://www.youtube.com/@NASAGoddard</v>
      </c>
      <c r="B3565" t="inlineStr">
        <is>
          <t>2.1k videos - space &amp; cosmic animations</t>
        </is>
      </c>
      <c r="C3565" t="inlineStr">
        <is>
          <t>Apollo</t>
        </is>
      </c>
      <c r="D3565" t="inlineStr">
        <is>
          <t>English</t>
        </is>
      </c>
      <c r="E3565"/>
      <c r="F3565"/>
      <c r="G3565"/>
      <c r="H3565"/>
    </row>
    <row r="3566" ht="25.5" customHeight="1">
      <c r="A3566" s="2" t="str">
        <f>=HYPERLINK("https://www.youtube.com/@AnimePhilosopher", "https://www.youtube.com/@AnimePhilosopher")</f>
        <v>https://www.youtube.com/@AnimePhilosopher</v>
      </c>
      <c r="B3566" t="inlineStr">
        <is>
          <t>15 videos</t>
        </is>
      </c>
      <c r="C3566" t="inlineStr">
        <is>
          <t>anime</t>
        </is>
      </c>
      <c r="D3566"/>
      <c r="E3566"/>
      <c r="F3566"/>
      <c r="G3566"/>
      <c r="H3566"/>
    </row>
    <row r="3567" ht="25.5" customHeight="1">
      <c r="A3567" s="2" t="str">
        <f>=HYPERLINK("https://www.youtube.com/@UtoiAnimeReviews", "https://www.youtube.com/@UtoiAnimeReviews")</f>
        <v>https://www.youtube.com/@UtoiAnimeReviews</v>
      </c>
      <c r="B3567" t="inlineStr">
        <is>
          <t>267 videos</t>
        </is>
      </c>
      <c r="C3567" t="inlineStr">
        <is>
          <t>anime</t>
        </is>
      </c>
      <c r="D3567"/>
      <c r="E3567"/>
      <c r="F3567"/>
      <c r="G3567"/>
      <c r="H3567"/>
    </row>
    <row r="3568" ht="25.5" customHeight="1">
      <c r="A3568" s="2" t="str">
        <f>=HYPERLINK("https://www.youtube.com/@RelaxingSoundzzz", "https://www.youtube.com/@RelaxingSoundzzz")</f>
        <v>https://www.youtube.com/@RelaxingSoundzzz</v>
      </c>
      <c r="B3568" t="inlineStr">
        <is>
          <t>56 videos</t>
        </is>
      </c>
      <c r="C3568" t="inlineStr">
        <is>
          <t>wind</t>
        </is>
      </c>
      <c r="D3568"/>
      <c r="E3568"/>
      <c r="F3568"/>
      <c r="G3568"/>
      <c r="H3568"/>
    </row>
    <row r="3569" ht="25.5" customHeight="1">
      <c r="A3569" s="2" t="str">
        <f>=HYPERLINK("https://www.youtube.com/@filmbilder", "https://www.youtube.com/@filmbilder")</f>
        <v>https://www.youtube.com/@filmbilder</v>
      </c>
      <c r="B3569" t="inlineStr">
        <is>
          <t>214 videos animated</t>
        </is>
      </c>
      <c r="C3569" t="inlineStr">
        <is>
          <t>wind</t>
        </is>
      </c>
      <c r="D3569"/>
      <c r="E3569"/>
      <c r="F3569"/>
      <c r="G3569"/>
      <c r="H3569"/>
    </row>
    <row r="3570" ht="25.5" customHeight="1">
      <c r="A3570" s="2" t="str">
        <f>=HYPERLINK("https://www.youtube.com/@windsoflovetvseries", "https://www.youtube.com/@windsoflovetvseries")</f>
        <v>https://www.youtube.com/@windsoflovetvseries</v>
      </c>
      <c r="B3570" t="inlineStr">
        <is>
          <t>561 videos turkish</t>
        </is>
      </c>
      <c r="C3570"/>
      <c r="D3570" t="inlineStr">
        <is>
          <t>Turkish</t>
        </is>
      </c>
      <c r="E3570"/>
      <c r="F3570"/>
      <c r="G3570"/>
      <c r="H3570"/>
    </row>
    <row r="3571" ht="25.5" customHeight="1">
      <c r="A3571" s="2" t="str">
        <f>=HYPERLINK("https://www.youtube.com/@MaSTARMedia", "https://www.youtube.com/@MaSTARMedia")</f>
        <v>https://www.youtube.com/@MaSTARMedia</v>
      </c>
      <c r="B3571" t="inlineStr">
        <is>
          <t>854 videos</t>
        </is>
      </c>
      <c r="C3571" t="inlineStr">
        <is>
          <t>anime</t>
        </is>
      </c>
      <c r="D3571"/>
      <c r="E3571"/>
      <c r="F3571"/>
      <c r="G3571"/>
      <c r="H3571"/>
    </row>
    <row r="3572" ht="25.5" customHeight="1">
      <c r="A3572" s="2" t="str">
        <f>=HYPERLINK("https://www.youtube.com/@ApolloMissionDocs", "https://www.youtube.com/@ApolloMissionDocs")</f>
        <v>https://www.youtube.com/@ApolloMissionDocs</v>
      </c>
      <c r="B3572" t="inlineStr">
        <is>
          <t>15 videos - Apollo mission documentary footage</t>
        </is>
      </c>
      <c r="C3572" t="inlineStr">
        <is>
          <t>Apollo</t>
        </is>
      </c>
      <c r="D3572" t="inlineStr">
        <is>
          <t>English</t>
        </is>
      </c>
      <c r="E3572"/>
      <c r="F3572"/>
      <c r="G3572"/>
      <c r="H3572"/>
    </row>
    <row r="3573" ht="25.5" customHeight="1">
      <c r="A3573" s="2" t="str">
        <f>=HYPERLINK("https://www.youtube.com/@spacemattersdoc", "https://www.youtube.com/@spacemattersdoc")</f>
        <v>https://www.youtube.com/@spacemattersdoc</v>
      </c>
      <c r="B3573" t="inlineStr">
        <is>
          <t>71 videos - space &amp; space animations</t>
        </is>
      </c>
      <c r="C3573"/>
      <c r="D3573"/>
      <c r="E3573"/>
      <c r="F3573"/>
      <c r="G3573"/>
      <c r="H3573"/>
    </row>
    <row r="3574" ht="25.5" customHeight="1">
      <c r="A3574" s="2" t="str">
        <f>=HYPERLINK("https://www.youtube.com/@OutdoorTherapy1/videos", "https://www.youtube.com/@OutdoorTherapy1/videos")</f>
        <v>https://www.youtube.com/@OutdoorTherapy1/videos</v>
      </c>
      <c r="B3574" t="inlineStr">
        <is>
          <t>1.2k videos</t>
        </is>
      </c>
      <c r="C3574" t="inlineStr">
        <is>
          <t>fog, wind, rain, snow</t>
        </is>
      </c>
      <c r="D3574"/>
      <c r="E3574"/>
      <c r="F3574"/>
      <c r="G3574"/>
      <c r="H3574"/>
    </row>
    <row r="3575" ht="25.5" customHeight="1">
      <c r="A3575" s="2" t="str">
        <f>=HYPERLINK("https://www.youtube.com/@RelaxingSoundsOfNature", "https://www.youtube.com/@RelaxingSoundsOfNature")</f>
        <v>https://www.youtube.com/@RelaxingSoundsOfNature</v>
      </c>
      <c r="B3575" t="inlineStr">
        <is>
          <t>107 videos</t>
        </is>
      </c>
      <c r="C3575" t="inlineStr">
        <is>
          <t>wind, rain, fog</t>
        </is>
      </c>
      <c r="D3575"/>
      <c r="E3575"/>
      <c r="F3575"/>
      <c r="G3575"/>
      <c r="H3575"/>
    </row>
    <row r="3576" ht="25.5" customHeight="1">
      <c r="A3576" s="2" t="str">
        <f>=HYPERLINK("https://www.youtube.com/@RelaxingWhiteNoise", "https://www.youtube.com/@RelaxingWhiteNoise")</f>
        <v>https://www.youtube.com/@RelaxingWhiteNoise</v>
      </c>
      <c r="B3576" t="inlineStr">
        <is>
          <t>1k videos</t>
        </is>
      </c>
      <c r="C3576" t="inlineStr">
        <is>
          <t>wind</t>
        </is>
      </c>
      <c r="D3576"/>
      <c r="E3576"/>
      <c r="F3576"/>
      <c r="G3576"/>
      <c r="H3576"/>
    </row>
    <row r="3577" ht="25.5" customHeight="1">
      <c r="A3577" s="2" t="str">
        <f>=HYPERLINK("https://www.youtube.com/@DOVADO1", "https://www.youtube.com/@DOVADO1")</f>
        <v>https://www.youtube.com/@DOVADO1</v>
      </c>
      <c r="B3577" t="inlineStr">
        <is>
          <t>980 videos</t>
        </is>
      </c>
      <c r="C3577" t="inlineStr">
        <is>
          <t>wind</t>
        </is>
      </c>
      <c r="D3577"/>
      <c r="E3577"/>
      <c r="F3577"/>
      <c r="G3577"/>
      <c r="H3577"/>
    </row>
    <row r="3578" ht="25.5" customHeight="1">
      <c r="A3578" s="2" t="str">
        <f>=HYPERLINK("https://www.youtube.com/@JagoHazzard/featured", "https://www.youtube.com/@JagoHazzard/featured")</f>
        <v>https://www.youtube.com/@JagoHazzard/featured</v>
      </c>
      <c r="B3578" t="inlineStr">
        <is>
          <t>745 Videos / Trains</t>
        </is>
      </c>
      <c r="C3578"/>
      <c r="D3578"/>
      <c r="E3578"/>
      <c r="F3578"/>
      <c r="G3578"/>
      <c r="H3578"/>
    </row>
    <row r="3579" ht="25.5" customHeight="1">
      <c r="A3579" s="2" t="str">
        <f>=HYPERLINK("https://www.youtube.com/@NorthCountryTrains", "https://www.youtube.com/@NorthCountryTrains")</f>
        <v>https://www.youtube.com/@NorthCountryTrains</v>
      </c>
      <c r="B3579" t="inlineStr">
        <is>
          <t>628 Videos / Trains</t>
        </is>
      </c>
      <c r="C3579" t="inlineStr">
        <is>
          <t>trains</t>
        </is>
      </c>
      <c r="D3579"/>
      <c r="E3579"/>
      <c r="F3579"/>
      <c r="G3579"/>
      <c r="H3579"/>
    </row>
    <row r="3580" ht="25.5" customHeight="1">
      <c r="A3580" s="2" t="str">
        <f>=HYPERLINK("https://www.youtube.com/@CoasterFan2105/featured", "https://www.youtube.com/@CoasterFan2105/featured")</f>
        <v>https://www.youtube.com/@CoasterFan2105/featured</v>
      </c>
      <c r="B3580" t="inlineStr">
        <is>
          <t>945 Videos / Trains</t>
        </is>
      </c>
      <c r="C3580" t="inlineStr">
        <is>
          <t>trains</t>
        </is>
      </c>
      <c r="D3580"/>
      <c r="E3580"/>
      <c r="F3580"/>
      <c r="G3580"/>
      <c r="H3580"/>
    </row>
    <row r="3581" ht="25.5" customHeight="1">
      <c r="A3581" s="2" t="str">
        <f>=HYPERLINK("https://www.youtube.com/@thomasandfriends", "https://www.youtube.com/@thomasandfriends")</f>
        <v>https://www.youtube.com/@thomasandfriends</v>
      </c>
      <c r="B3581" t="inlineStr">
        <is>
          <t>2200 Videos / Trains, Animated</t>
        </is>
      </c>
      <c r="C3581" t="inlineStr">
        <is>
          <t>trains</t>
        </is>
      </c>
      <c r="D3581"/>
      <c r="E3581"/>
      <c r="F3581"/>
      <c r="G3581"/>
      <c r="H3581"/>
    </row>
    <row r="3582" ht="25.5" customHeight="1">
      <c r="A3582" s="2" t="str">
        <f>=HYPERLINK("https://www.youtube.com/@katuzei", "https://www.youtube.com/@katuzei")</f>
        <v>https://www.youtube.com/@katuzei</v>
      </c>
      <c r="B3582" t="inlineStr">
        <is>
          <t>271 Videos / Train Toys</t>
        </is>
      </c>
      <c r="C3582" t="inlineStr">
        <is>
          <t>trains</t>
        </is>
      </c>
      <c r="D3582"/>
      <c r="E3582"/>
      <c r="F3582"/>
      <c r="G3582"/>
      <c r="H3582"/>
    </row>
    <row r="3583" ht="25.5" customHeight="1">
      <c r="A3583" s="2" t="str">
        <f>=HYPERLINK("https://www.youtube.com/@Rainy_Bedroom/videos", "https://www.youtube.com/@Rainy_Bedroom/videos")</f>
        <v>https://www.youtube.com/@Rainy_Bedroom/videos</v>
      </c>
      <c r="B3583" t="inlineStr">
        <is>
          <t>166 videos</t>
        </is>
      </c>
      <c r="C3583" t="inlineStr">
        <is>
          <t>rain</t>
        </is>
      </c>
      <c r="D3583"/>
      <c r="E3583"/>
      <c r="F3583"/>
      <c r="G3583"/>
      <c r="H3583"/>
    </row>
    <row r="3584" ht="25.5" customHeight="1">
      <c r="A3584" s="2" t="str">
        <f>=HYPERLINK("https://www.youtube.com/@RelaxingAmbienceASMR/videos", "https://www.youtube.com/@RelaxingAmbienceASMR/videos")</f>
        <v>https://www.youtube.com/@RelaxingAmbienceASMR/videos</v>
      </c>
      <c r="B3584" t="inlineStr">
        <is>
          <t>178 videos</t>
        </is>
      </c>
      <c r="C3584" t="inlineStr">
        <is>
          <t>rain</t>
        </is>
      </c>
      <c r="D3584"/>
      <c r="E3584"/>
      <c r="F3584"/>
      <c r="G3584"/>
      <c r="H3584"/>
    </row>
    <row r="3585" ht="25.5" customHeight="1">
      <c r="A3585" s="2" t="str">
        <f>=HYPERLINK("https://www.youtube.com/@RainyDayCreator/videos", "https://www.youtube.com/@RainyDayCreator/videos")</f>
        <v>https://www.youtube.com/@RainyDayCreator/videos</v>
      </c>
      <c r="B3585" t="inlineStr">
        <is>
          <t>140 videos</t>
        </is>
      </c>
      <c r="C3585" t="inlineStr">
        <is>
          <t>rain</t>
        </is>
      </c>
      <c r="D3585"/>
      <c r="E3585"/>
      <c r="F3585"/>
      <c r="G3585"/>
      <c r="H3585"/>
    </row>
    <row r="3586" ht="25.5" customHeight="1">
      <c r="A3586" s="2" t="str">
        <f>=HYPERLINK("https://www.youtube.com/@RailCowGirl/videos", "https://www.youtube.com/@RailCowGirl/videos")</f>
        <v>https://www.youtube.com/@RailCowGirl/videos</v>
      </c>
      <c r="B3586" t="inlineStr">
        <is>
          <t>219 Videos / Trains</t>
        </is>
      </c>
      <c r="C3586" t="inlineStr">
        <is>
          <t>trains</t>
        </is>
      </c>
      <c r="D3586"/>
      <c r="E3586"/>
      <c r="F3586"/>
      <c r="G3586"/>
      <c r="H3586"/>
    </row>
    <row r="3587" ht="25.5" customHeight="1">
      <c r="A3587" s="2" t="str">
        <f>=HYPERLINK("https://www.youtube.com/@SimplyRailway", "https://www.youtube.com/@SimplyRailway")</f>
        <v>https://www.youtube.com/@SimplyRailway</v>
      </c>
      <c r="B3587" t="inlineStr">
        <is>
          <t>368 Videos / Trains</t>
        </is>
      </c>
      <c r="C3587" t="inlineStr">
        <is>
          <t>trains</t>
        </is>
      </c>
      <c r="D3587"/>
      <c r="E3587"/>
      <c r="F3587"/>
      <c r="G3587"/>
      <c r="H3587"/>
    </row>
    <row r="3588" ht="25.5" customHeight="1">
      <c r="A3588" s="2" t="str">
        <f>=HYPERLINK("https://www.youtube.com/@CBSNewYork", "https://www.youtube.com/@CBSNewYork")</f>
        <v>https://www.youtube.com/@CBSNewYork</v>
      </c>
      <c r="B3588" t="inlineStr">
        <is>
          <t>140k videos news</t>
        </is>
      </c>
      <c r="C3588"/>
      <c r="D3588"/>
      <c r="E3588"/>
      <c r="F3588"/>
      <c r="G3588"/>
      <c r="H3588"/>
    </row>
    <row r="3589" ht="25.5" customHeight="1">
      <c r="A3589" s="2" t="str">
        <f>=HYPERLINK("https://www.youtube.com/@GreatEscapes/videos", "https://www.youtube.com/@GreatEscapes/")</f>
        <v>https://www.youtube.com/@GreatEscapes/</v>
      </c>
      <c r="B3589" t="inlineStr">
        <is>
          <t>26 8 (!) hours videos / nature</t>
        </is>
      </c>
      <c r="C3589" t="inlineStr">
        <is>
          <t>shark</t>
        </is>
      </c>
      <c r="D3589"/>
      <c r="E3589"/>
      <c r="F3589"/>
      <c r="G3589"/>
      <c r="H3589"/>
    </row>
    <row r="3590" ht="25.5" customHeight="1">
      <c r="A3590" s="2" t="str">
        <f>=HYPERLINK("https://www.youtube.com/@BluegabeArrington/", "https://www.youtube.com/@BluegabeArrington/")</f>
        <v>https://www.youtube.com/@BluegabeArrington/</v>
      </c>
      <c r="B3590" t="inlineStr">
        <is>
          <t>480 videos / fishing</t>
        </is>
      </c>
      <c r="C3590" t="inlineStr">
        <is>
          <t>shark</t>
        </is>
      </c>
      <c r="D3590" t="inlineStr">
        <is>
          <t>English</t>
        </is>
      </c>
      <c r="E3590"/>
      <c r="F3590"/>
      <c r="G3590"/>
      <c r="H3590"/>
    </row>
    <row r="3591" ht="25.5" customHeight="1">
      <c r="A3591" s="2" t="str">
        <f>=HYPERLINK("https://www.youtube.com/@animals-world", "https://www.youtube.com/@animals-world")</f>
        <v>https://www.youtube.com/@animals-world</v>
      </c>
      <c r="B3591" t="inlineStr">
        <is>
          <t>393 videos / nature</t>
        </is>
      </c>
      <c r="C3591" t="inlineStr">
        <is>
          <t>shark</t>
        </is>
      </c>
      <c r="D3591" t="inlineStr">
        <is>
          <t>English</t>
        </is>
      </c>
      <c r="E3591"/>
      <c r="F3591"/>
      <c r="G3591"/>
      <c r="H3591"/>
    </row>
    <row r="3592" ht="25.5" customHeight="1">
      <c r="A3592" s="2" t="str">
        <f>=HYPERLINK("https://www.youtube.com/@wardruna/featured", "https://www.youtube.com/@wardruna/featured")</f>
        <v>https://www.youtube.com/@wardruna/featured</v>
      </c>
      <c r="B3592" t="inlineStr">
        <is>
          <t>42 videos / viking mysic</t>
        </is>
      </c>
      <c r="C3592" t="inlineStr">
        <is>
          <t>viking</t>
        </is>
      </c>
      <c r="D3592"/>
      <c r="E3592"/>
      <c r="F3592"/>
      <c r="G3592"/>
      <c r="H3592"/>
    </row>
    <row r="3593" ht="25.5" customHeight="1">
      <c r="A3593" s="2" t="str">
        <f>=HYPERLINK("https://www.youtube.com/@weyland.capital", "https://www.youtube.com/@weyland.capital")</f>
        <v>https://www.youtube.com/@weyland.capital</v>
      </c>
      <c r="B3593" t="inlineStr">
        <is>
          <t>61 videos clips</t>
        </is>
      </c>
      <c r="C3593"/>
      <c r="D3593"/>
      <c r="E3593"/>
      <c r="F3593"/>
      <c r="G3593"/>
      <c r="H3593"/>
    </row>
    <row r="3594" ht="25.5" customHeight="1">
      <c r="A3594" s="2" t="str">
        <f>=HYPERLINK("https://www.youtube.com/@Movieclips2941", "https://www.youtube.com/@Movieclips2941")</f>
        <v>https://www.youtube.com/@Movieclips2941</v>
      </c>
      <c r="B3594" t="inlineStr">
        <is>
          <t>192 videos clips</t>
        </is>
      </c>
      <c r="C3594"/>
      <c r="D3594"/>
      <c r="E3594"/>
      <c r="F3594"/>
      <c r="G3594"/>
      <c r="H3594"/>
    </row>
    <row r="3595" ht="25.5" customHeight="1">
      <c r="A3595" s="2" t="str">
        <f>=HYPERLINK("https://www.youtube.com/@officialnowplaying", "https://www.youtube.com/@officialnowplaying")</f>
        <v>https://www.youtube.com/@officialnowplaying</v>
      </c>
      <c r="B3595" t="inlineStr">
        <is>
          <t>3.8k videos clips</t>
        </is>
      </c>
      <c r="C3595"/>
      <c r="D3595"/>
      <c r="E3595"/>
      <c r="F3595"/>
      <c r="G3595"/>
      <c r="H3595"/>
    </row>
    <row r="3596" ht="25.5" customHeight="1">
      <c r="A3596" s="2" t="str">
        <f>=HYPERLINK("https://www.youtube.com/@TheRoseGeek/videos", "https://www.youtube.com/@TheRoseGeek/videos")</f>
        <v>https://www.youtube.com/@TheRoseGeek/videos</v>
      </c>
      <c r="B3596" t="inlineStr">
        <is>
          <t>489 Videos</t>
        </is>
      </c>
      <c r="C3596" t="inlineStr">
        <is>
          <t>Rose</t>
        </is>
      </c>
      <c r="D3596" t="inlineStr">
        <is>
          <t>English</t>
        </is>
      </c>
      <c r="E3596"/>
      <c r="F3596"/>
      <c r="G3596"/>
      <c r="H3596"/>
    </row>
    <row r="3597" ht="25.5" customHeight="1">
      <c r="A3597" s="2" t="str">
        <f>=HYPERLINK("https://www.youtube.com/@IntRocketLaunch/videos", "https://www.youtube.com/@IntRocketLaunch/videos")</f>
        <v>https://www.youtube.com/@IntRocketLaunch/videos</v>
      </c>
      <c r="B3597" t="inlineStr">
        <is>
          <t>170 Videos</t>
        </is>
      </c>
      <c r="C3597" t="inlineStr">
        <is>
          <t>Rocket</t>
        </is>
      </c>
      <c r="D3597" t="inlineStr">
        <is>
          <t>English</t>
        </is>
      </c>
      <c r="E3597"/>
      <c r="F3597"/>
      <c r="G3597"/>
      <c r="H3597"/>
    </row>
    <row r="3598" ht="25.5" customHeight="1">
      <c r="A3598" s="2" t="str">
        <f>=HYPERLINK("https://www.youtube.com/@SomethingAboutGorillas/videos", "https://www.youtube.com/@SomethingAboutGorillas/videos")</f>
        <v>https://www.youtube.com/@SomethingAboutGorillas/videos</v>
      </c>
      <c r="B3598" t="inlineStr">
        <is>
          <t>788 Videos</t>
        </is>
      </c>
      <c r="C3598" t="inlineStr">
        <is>
          <t>Gorilla, Zoo</t>
        </is>
      </c>
      <c r="D3598" t="inlineStr">
        <is>
          <t>English</t>
        </is>
      </c>
      <c r="E3598"/>
      <c r="F3598"/>
      <c r="G3598"/>
      <c r="H3598"/>
    </row>
    <row r="3599" ht="25.5" customHeight="1">
      <c r="A3599" s="2" t="str">
        <f>=HYPERLINK("https://www.youtube.com/@RAMUNI-Viking/featured", "https://www.youtube.com/@RAMUNI-Viking/featured")</f>
        <v>https://www.youtube.com/@RAMUNI-Viking/featured</v>
      </c>
      <c r="B3599" t="inlineStr">
        <is>
          <t>69 Videos / Viking Lifestyle</t>
        </is>
      </c>
      <c r="C3599" t="inlineStr">
        <is>
          <t>Vikings</t>
        </is>
      </c>
      <c r="D3599"/>
      <c r="E3599"/>
      <c r="F3599"/>
      <c r="G3599"/>
      <c r="H3599"/>
    </row>
    <row r="3600" ht="25.5" customHeight="1">
      <c r="A3600" s="2" t="str">
        <f>=HYPERLINK("https://www.youtube.com/@KRAZAM", "https://www.youtube.com/@KRAZAM")</f>
        <v>https://www.youtube.com/@KRAZAM</v>
      </c>
      <c r="B3600" t="inlineStr">
        <is>
          <t>24 videos</t>
        </is>
      </c>
      <c r="C3600" t="inlineStr">
        <is>
          <t>classroom</t>
        </is>
      </c>
      <c r="D3600"/>
      <c r="E3600"/>
      <c r="F3600"/>
      <c r="G3600"/>
      <c r="H3600"/>
    </row>
    <row r="3601" ht="25.5" customHeight="1">
      <c r="A3601" s="2" t="str">
        <f>=HYPERLINK("https://www.youtube.com/@vootkidstv8624", "https://www.youtube.com/@vootkidstv8624")</f>
        <v>https://www.youtube.com/@vootkidstv8624</v>
      </c>
      <c r="B3601" t="inlineStr">
        <is>
          <t>65 videos animated</t>
        </is>
      </c>
      <c r="C3601"/>
      <c r="D3601" t="inlineStr">
        <is>
          <t>Hindi</t>
        </is>
      </c>
      <c r="E3601"/>
      <c r="F3601"/>
      <c r="G3601"/>
      <c r="H3601"/>
    </row>
    <row r="3602" ht="25.5" customHeight="1">
      <c r="A3602" s="2" t="str">
        <f>=HYPERLINK("https://www.youtube.com/@MrDeMaio/videos", "https://www.youtube.com/@MrDeMaio")</f>
        <v>https://www.youtube.com/@MrDeMaio</v>
      </c>
      <c r="B3602" t="inlineStr">
        <is>
          <t>140 videos / educational</t>
        </is>
      </c>
      <c r="C3602" t="inlineStr">
        <is>
          <t>spider</t>
        </is>
      </c>
      <c r="D3602" t="inlineStr">
        <is>
          <t>English</t>
        </is>
      </c>
      <c r="E3602"/>
      <c r="F3602"/>
      <c r="G3602"/>
      <c r="H3602"/>
    </row>
    <row r="3603" ht="25.5" customHeight="1">
      <c r="A3603" s="2" t="str">
        <f>=HYPERLINK("https://www.youtube.com/@RedSledSanta/videos", "https://www.youtube.com/@RedSledSanta/videos")</f>
        <v>https://www.youtube.com/@RedSledSanta/videos</v>
      </c>
      <c r="B3603" t="inlineStr">
        <is>
          <t>152 Videos</t>
        </is>
      </c>
      <c r="C3603" t="inlineStr">
        <is>
          <t>Santa</t>
        </is>
      </c>
      <c r="D3603" t="inlineStr">
        <is>
          <t>English</t>
        </is>
      </c>
      <c r="E3603"/>
      <c r="F3603"/>
      <c r="G3603"/>
      <c r="H3603"/>
    </row>
    <row r="3604" ht="25.5" customHeight="1">
      <c r="A3604" s="2" t="str">
        <f>=HYPERLINK("https://www.youtube.com/@FearProject", "https://www.youtube.com/@FearProject")</f>
        <v>https://www.youtube.com/@FearProject</v>
      </c>
      <c r="B3604" t="inlineStr">
        <is>
          <t>64 videos - ghost hunts &amp; haunted houses</t>
        </is>
      </c>
      <c r="C3604" t="inlineStr">
        <is>
          <t>Haunted</t>
        </is>
      </c>
      <c r="D3604" t="inlineStr">
        <is>
          <t>English</t>
        </is>
      </c>
      <c r="E3604"/>
      <c r="F3604"/>
      <c r="G3604"/>
      <c r="H3604"/>
    </row>
    <row r="3605" ht="25.5" customHeight="1">
      <c r="A3605" s="2" t="str">
        <f>=HYPERLINK("https://www.youtube.com/@theparanormalfiles", "https://www.youtube.com/@theparanormalfiles")</f>
        <v>https://www.youtube.com/@theparanormalfiles</v>
      </c>
      <c r="B3605" t="inlineStr">
        <is>
          <t>325 videos - ghost hunts &amp; haunted houses</t>
        </is>
      </c>
      <c r="C3605" t="inlineStr">
        <is>
          <t>Haunted</t>
        </is>
      </c>
      <c r="D3605" t="inlineStr">
        <is>
          <t>English</t>
        </is>
      </c>
      <c r="E3605"/>
      <c r="F3605"/>
      <c r="G3605"/>
      <c r="H3605"/>
    </row>
    <row r="3606" ht="25.5" customHeight="1">
      <c r="A3606" s="2" t="str">
        <f>=HYPERLINK("https://www.youtube.com/@Thenewrealityparanormal", "https://www.youtube.com/@Thenewrealityparanormal")</f>
        <v>https://www.youtube.com/@Thenewrealityparanormal</v>
      </c>
      <c r="B3606" t="inlineStr">
        <is>
          <t>239 videos - ghost hunts &amp; haunted houses</t>
        </is>
      </c>
      <c r="C3606" t="inlineStr">
        <is>
          <t>Haunted</t>
        </is>
      </c>
      <c r="D3606" t="inlineStr">
        <is>
          <t>English</t>
        </is>
      </c>
      <c r="E3606"/>
      <c r="F3606"/>
      <c r="G3606"/>
      <c r="H3606"/>
    </row>
    <row r="3607" ht="25.5" customHeight="1">
      <c r="A3607" s="2" t="str">
        <f>=HYPERLINK("https://www.youtube.com/@GeorgetheMouseinalogpilehouse/videos", "https://www.youtube.com/@GeorgetheMouseinalogpilehouse/videos")</f>
        <v>https://www.youtube.com/@GeorgetheMouseinalogpilehouse/videos</v>
      </c>
      <c r="B3607" t="inlineStr">
        <is>
          <t>583 Videos</t>
        </is>
      </c>
      <c r="C3607" t="inlineStr">
        <is>
          <t>Mouse</t>
        </is>
      </c>
      <c r="D3607" t="inlineStr">
        <is>
          <t>English</t>
        </is>
      </c>
      <c r="E3607"/>
      <c r="F3607"/>
      <c r="G3607"/>
      <c r="H3607"/>
    </row>
    <row r="3608" ht="25.5" customHeight="1">
      <c r="A3608" s="2" t="str">
        <f>=HYPERLINK("https://www.youtube.com/@TGG_", "https://www.youtube.com/@TGG_")</f>
        <v>https://www.youtube.com/@TGG_</v>
      </c>
      <c r="B3608" t="inlineStr">
        <is>
          <t>679 videos video games</t>
        </is>
      </c>
      <c r="C3608"/>
      <c r="D3608"/>
      <c r="E3608"/>
      <c r="F3608"/>
      <c r="G3608"/>
      <c r="H3608"/>
    </row>
    <row r="3609" ht="25.5" customHeight="1">
      <c r="A3609" s="2" t="str">
        <f>=HYPERLINK("https://www.youtube.com/@USABA1976/videos", "https://www.youtube.com/@USABA1976/videos")</f>
        <v>https://www.youtube.com/@USABA1976/videos</v>
      </c>
      <c r="B3609" t="inlineStr">
        <is>
          <t>402 videos</t>
        </is>
      </c>
      <c r="C3609" t="inlineStr">
        <is>
          <t>goalball</t>
        </is>
      </c>
      <c r="D3609"/>
      <c r="E3609"/>
      <c r="F3609"/>
      <c r="G3609"/>
      <c r="H3609"/>
    </row>
    <row r="3610" ht="25.5" customHeight="1">
      <c r="A3610" s="2" t="str">
        <f>=HYPERLINK("https://www.youtube.com/@BBCEarthKids", "https://www.youtube.com/@BBCEarthKids")</f>
        <v>https://www.youtube.com/@BBCEarthKids</v>
      </c>
      <c r="B3610" t="inlineStr">
        <is>
          <t>313 videos - educational</t>
        </is>
      </c>
      <c r="C3610" t="inlineStr">
        <is>
          <t>spider</t>
        </is>
      </c>
      <c r="D3610" t="inlineStr">
        <is>
          <t>English</t>
        </is>
      </c>
      <c r="E3610"/>
      <c r="F3610"/>
      <c r="G3610"/>
      <c r="H3610"/>
    </row>
    <row r="3611" ht="25.5" customHeight="1">
      <c r="A3611" s="2" t="str">
        <f>=HYPERLINK("https://www.youtube.com/@disneyplus/videos", "https://www.youtube.com/@disneyplus")</f>
        <v>https://www.youtube.com/@disneyplus</v>
      </c>
      <c r="B3611" t="inlineStr">
        <is>
          <t>1.1k video</t>
        </is>
      </c>
      <c r="C3611" t="inlineStr">
        <is>
          <t>spider</t>
        </is>
      </c>
      <c r="D3611" t="inlineStr">
        <is>
          <t>English</t>
        </is>
      </c>
      <c r="E3611"/>
      <c r="F3611"/>
      <c r="G3611"/>
      <c r="H3611"/>
    </row>
    <row r="3612" ht="25.5" customHeight="1">
      <c r="A3612" s="2" t="str">
        <f>=HYPERLINK("https://www.youtube.com/@RedSquirrelStudios/videos", "https://www.youtube.com/@RedSquirrelStudios/videos")</f>
        <v>https://www.youtube.com/@RedSquirrelStudios/videos</v>
      </c>
      <c r="B3612" t="inlineStr">
        <is>
          <t>155 Videos</t>
        </is>
      </c>
      <c r="C3612" t="inlineStr">
        <is>
          <t>Squirrel, Bird</t>
        </is>
      </c>
      <c r="D3612" t="inlineStr">
        <is>
          <t>English</t>
        </is>
      </c>
      <c r="E3612"/>
      <c r="F3612"/>
      <c r="G3612"/>
      <c r="H3612"/>
    </row>
    <row r="3613" ht="25.5" customHeight="1">
      <c r="A3613" s="2" t="str">
        <f>=HYPERLINK("https://www.youtube.com/@realscience", "https://www.youtube.com/@realscience")</f>
        <v>https://www.youtube.com/@realscience</v>
      </c>
      <c r="B3613" t="inlineStr">
        <is>
          <t>100 videos</t>
        </is>
      </c>
      <c r="C3613" t="inlineStr">
        <is>
          <t>dragonfly, animals</t>
        </is>
      </c>
      <c r="D3613" t="inlineStr">
        <is>
          <t>English</t>
        </is>
      </c>
      <c r="E3613"/>
      <c r="F3613"/>
      <c r="G3613"/>
      <c r="H3613"/>
    </row>
    <row r="3614" ht="25.5" customHeight="1">
      <c r="A3614" s="2" t="str">
        <f>=HYPERLINK("https://www.youtube.com/@FoxStarMedia/featured", "https://www.youtube.com/@FoxStarMedia/featured")</f>
        <v>https://www.youtube.com/@FoxStarMedia/featured</v>
      </c>
      <c r="B3614" t="inlineStr">
        <is>
          <t>130 Videos / Movie Trailers</t>
        </is>
      </c>
      <c r="C3614" t="inlineStr">
        <is>
          <t>movies</t>
        </is>
      </c>
      <c r="D3614"/>
      <c r="E3614"/>
      <c r="F3614"/>
      <c r="G3614"/>
      <c r="H3614"/>
    </row>
    <row r="3615" ht="25.5" customHeight="1">
      <c r="A3615" s="2" t="str">
        <f>=HYPERLINK("https://www.youtube.com/@Movietimehollywood/videos", "https://www.youtube.com/@Movietimehollywood/videos")</f>
        <v>https://www.youtube.com/@Movietimehollywood/videos</v>
      </c>
      <c r="B3615" t="inlineStr">
        <is>
          <t>88 Videos / Complete Movies</t>
        </is>
      </c>
      <c r="C3615" t="inlineStr">
        <is>
          <t>movies</t>
        </is>
      </c>
      <c r="D3615"/>
      <c r="E3615"/>
      <c r="F3615"/>
      <c r="G3615"/>
      <c r="H3615"/>
    </row>
    <row r="3616" ht="25.5" customHeight="1">
      <c r="A3616" s="2" t="str">
        <f>=HYPERLINK("https://www.youtube.com/@Popcornflix/videos", "https://www.youtube.com/@Popcornflix/videos")</f>
        <v>https://www.youtube.com/@Popcornflix/videos</v>
      </c>
      <c r="B3616" t="inlineStr">
        <is>
          <t>723 Videos / Complete Movies</t>
        </is>
      </c>
      <c r="C3616" t="inlineStr">
        <is>
          <t>movies</t>
        </is>
      </c>
      <c r="D3616"/>
      <c r="E3616"/>
      <c r="F3616"/>
      <c r="G3616"/>
      <c r="H3616"/>
    </row>
    <row r="3617" ht="25.5" customHeight="1">
      <c r="A3617" s="2" t="str">
        <f>=HYPERLINK("https://www.youtube.com/@BlackMandalaFims/videos", "https://www.youtube.com/@BlackMandalaFims/videos")</f>
        <v>https://www.youtube.com/@BlackMandalaFims/videos</v>
      </c>
      <c r="B3617" t="inlineStr">
        <is>
          <t>118 Videos / Complete Movies</t>
        </is>
      </c>
      <c r="C3617" t="inlineStr">
        <is>
          <t>movies</t>
        </is>
      </c>
      <c r="D3617"/>
      <c r="E3617"/>
      <c r="F3617"/>
      <c r="G3617"/>
      <c r="H3617"/>
    </row>
    <row r="3618" ht="25.5" customHeight="1">
      <c r="A3618" s="2" t="str">
        <f>=HYPERLINK("https://www.youtube.com/@paralympics/videos", "https://www.youtube.com/@paralympics/videos")</f>
        <v>https://www.youtube.com/@paralympics/videos</v>
      </c>
      <c r="B3618" t="inlineStr">
        <is>
          <t>19k videos on paralympic sports</t>
        </is>
      </c>
      <c r="C3618" t="inlineStr">
        <is>
          <t>goalball, wheelchair basketball</t>
        </is>
      </c>
      <c r="D3618"/>
      <c r="E3618"/>
      <c r="F3618"/>
      <c r="G3618"/>
      <c r="H3618"/>
    </row>
    <row r="3619" ht="25.5" customHeight="1">
      <c r="A3619" s="2" t="str">
        <f>=HYPERLINK("https://www.youtube.com/@ikfchannel/videos", "https://www.youtube.com/@ikfchannel/videos")</f>
        <v>https://www.youtube.com/@ikfchannel/videos</v>
      </c>
      <c r="B3619" t="inlineStr">
        <is>
          <t>1.7k videos</t>
        </is>
      </c>
      <c r="C3619" t="inlineStr">
        <is>
          <t>korfball</t>
        </is>
      </c>
      <c r="D3619"/>
      <c r="E3619"/>
      <c r="F3619"/>
      <c r="G3619"/>
      <c r="H3619"/>
    </row>
    <row r="3620" ht="25.5" customHeight="1">
      <c r="A3620" s="2" t="str">
        <f>=HYPERLINK("https://www.youtube.com/@englandkorfball/videos", "https://www.youtube.com/@englandkorfball/videos")</f>
        <v>https://www.youtube.com/@englandkorfball/videos</v>
      </c>
      <c r="B3620" t="inlineStr">
        <is>
          <t>66 videos</t>
        </is>
      </c>
      <c r="C3620" t="inlineStr">
        <is>
          <t>korfball</t>
        </is>
      </c>
      <c r="D3620"/>
      <c r="E3620"/>
      <c r="F3620"/>
      <c r="G3620"/>
      <c r="H3620"/>
    </row>
    <row r="3621" ht="25.5" customHeight="1">
      <c r="A3621" s="2" t="str">
        <f>=HYPERLINK("https://www.youtube.com/@glasgowkorfball9174/videos", "https://www.youtube.com/@glasgowkorfball9174/videos")</f>
        <v>https://www.youtube.com/@glasgowkorfball9174/videos</v>
      </c>
      <c r="B3621" t="inlineStr">
        <is>
          <t>33 videos</t>
        </is>
      </c>
      <c r="C3621" t="inlineStr">
        <is>
          <t>korfball</t>
        </is>
      </c>
      <c r="D3621"/>
      <c r="E3621"/>
      <c r="F3621"/>
      <c r="G3621"/>
      <c r="H3621"/>
    </row>
    <row r="3622" ht="25.5" customHeight="1">
      <c r="A3622" s="2" t="str">
        <f>=HYPERLINK("https://www.youtube.com/@cambridgetigerskorfballclub/videos", "https://www.youtube.com/@cambridgetigerskorfballclub/videos")</f>
        <v>https://www.youtube.com/@cambridgetigerskorfballclub/videos</v>
      </c>
      <c r="B3622" t="inlineStr">
        <is>
          <t>80 videos</t>
        </is>
      </c>
      <c r="C3622" t="inlineStr">
        <is>
          <t>korfball</t>
        </is>
      </c>
      <c r="D3622"/>
      <c r="E3622"/>
      <c r="F3622"/>
      <c r="G3622"/>
      <c r="H3622"/>
    </row>
    <row r="3623" ht="25.5" customHeight="1">
      <c r="A3623" s="2" t="str">
        <f>=HYPERLINK("https://www.youtube.com/@baqerid6647", "https://www.youtube.com/@baqerid6647")</f>
        <v>https://www.youtube.com/@baqerid6647</v>
      </c>
      <c r="B3623" t="inlineStr">
        <is>
          <t>276 vidieos</t>
        </is>
      </c>
      <c r="C3623" t="inlineStr">
        <is>
          <t>video game walkthrough</t>
        </is>
      </c>
      <c r="D3623"/>
      <c r="E3623"/>
      <c r="F3623"/>
      <c r="G3623"/>
      <c r="H3623"/>
    </row>
    <row r="3624" ht="25.5" customHeight="1">
      <c r="A3624" s="2" t="str">
        <f>=HYPERLINK("https://www.youtube.com/@ThirstyHyena", "https://www.youtube.com/@ThirstyHyena")</f>
        <v>https://www.youtube.com/@ThirstyHyena</v>
      </c>
      <c r="B3624" t="inlineStr">
        <is>
          <t>985 videos</t>
        </is>
      </c>
      <c r="C3624" t="inlineStr">
        <is>
          <t>video game walkthrough</t>
        </is>
      </c>
      <c r="D3624"/>
      <c r="E3624"/>
      <c r="F3624"/>
      <c r="G3624"/>
      <c r="H3624"/>
    </row>
    <row r="3625" ht="25.5" customHeight="1">
      <c r="A3625" s="2" t="str">
        <f>=HYPERLINK("https://www.youtube.com/@glp", "https://www.youtube.com/@glp")</f>
        <v>https://www.youtube.com/@glp</v>
      </c>
      <c r="B3625" t="inlineStr">
        <is>
          <t>5.5k videos</t>
        </is>
      </c>
      <c r="C3625" t="inlineStr">
        <is>
          <t>video game walkthrough</t>
        </is>
      </c>
      <c r="D3625"/>
      <c r="E3625"/>
      <c r="F3625"/>
      <c r="G3625"/>
      <c r="H3625"/>
    </row>
    <row r="3626" ht="25.5" customHeight="1">
      <c r="A3626" s="2" t="str">
        <f>=HYPERLINK("https://www.youtube.com/@chicagosymphony", "https://www.youtube.com/@chicagosymphony")</f>
        <v>https://www.youtube.com/@chicagosymphony</v>
      </c>
      <c r="B3626" t="inlineStr">
        <is>
          <t>1k videos - symphony performances</t>
        </is>
      </c>
      <c r="C3626" t="inlineStr">
        <is>
          <t>Music</t>
        </is>
      </c>
      <c r="D3626" t="inlineStr">
        <is>
          <t>English</t>
        </is>
      </c>
      <c r="E3626"/>
      <c r="F3626"/>
      <c r="G3626"/>
      <c r="H3626"/>
    </row>
    <row r="3627" ht="25.5" customHeight="1">
      <c r="A3627" s="2" t="str">
        <f>=HYPERLINK("https://www.youtube.com/@detroitsymphony", "https://www.youtube.com/@detroitsymphony")</f>
        <v>https://www.youtube.com/@detroitsymphony</v>
      </c>
      <c r="B3627" t="inlineStr">
        <is>
          <t>496 videos - symphony performances</t>
        </is>
      </c>
      <c r="C3627" t="inlineStr">
        <is>
          <t>Music</t>
        </is>
      </c>
      <c r="D3627" t="inlineStr">
        <is>
          <t>English</t>
        </is>
      </c>
      <c r="E3627"/>
      <c r="F3627"/>
      <c r="G3627"/>
      <c r="H3627"/>
    </row>
    <row r="3628" ht="25.5" customHeight="1">
      <c r="A3628" s="2" t="str">
        <f>=HYPERLINK("https://www.youtube.com/@MontreuxJazzFest", "https://www.youtube.com/@MontreuxJazzFest")</f>
        <v>https://www.youtube.com/@MontreuxJazzFest</v>
      </c>
      <c r="B3628" t="inlineStr">
        <is>
          <t>720 videos - concert performances</t>
        </is>
      </c>
      <c r="C3628" t="inlineStr">
        <is>
          <t>Music</t>
        </is>
      </c>
      <c r="D3628" t="inlineStr">
        <is>
          <t>English</t>
        </is>
      </c>
      <c r="E3628"/>
      <c r="F3628"/>
      <c r="G3628"/>
      <c r="H3628"/>
    </row>
    <row r="3629" ht="25.5" customHeight="1">
      <c r="A3629" s="2" t="str">
        <f>=HYPERLINK("https://www.youtube.com/@californiathroughmylens/featured", "https://www.youtube.com/@californiathroughmylens/featured")</f>
        <v>https://www.youtube.com/@californiathroughmylens/featured</v>
      </c>
      <c r="B3629" t="inlineStr">
        <is>
          <t>449 Videos / California</t>
        </is>
      </c>
      <c r="C3629" t="inlineStr">
        <is>
          <t>mountain</t>
        </is>
      </c>
      <c r="D3629"/>
      <c r="E3629"/>
      <c r="F3629"/>
      <c r="G3629"/>
      <c r="H3629"/>
    </row>
    <row r="3630" ht="25.5" customHeight="1">
      <c r="A3630" s="2" t="str">
        <f>=HYPERLINK("https://www.youtube.com/@thetraveler22", "https://www.youtube.com/@thetraveler22")</f>
        <v>https://www.youtube.com/@thetraveler22</v>
      </c>
      <c r="B3630" t="inlineStr">
        <is>
          <t>184 videos</t>
        </is>
      </c>
      <c r="C3630" t="inlineStr">
        <is>
          <t>village</t>
        </is>
      </c>
      <c r="D3630"/>
      <c r="E3630"/>
      <c r="F3630"/>
      <c r="G3630"/>
      <c r="H3630"/>
    </row>
    <row r="3631" ht="25.5" customHeight="1">
      <c r="A3631" s="2" t="str">
        <f>=HYPERLINK("https://www.youtube.com/@vietnamtravelguide2537", "https://www.youtube.com/@vietnamtravelguide2537")</f>
        <v>https://www.youtube.com/@vietnamtravelguide2537</v>
      </c>
      <c r="B3631" t="inlineStr">
        <is>
          <t>794 videos</t>
        </is>
      </c>
      <c r="C3631" t="inlineStr">
        <is>
          <t>village</t>
        </is>
      </c>
      <c r="D3631"/>
      <c r="E3631"/>
      <c r="F3631"/>
      <c r="G3631"/>
      <c r="H3631"/>
    </row>
    <row r="3632" ht="25.5" customHeight="1">
      <c r="A3632" s="2" t="str">
        <f>=HYPERLINK("https://www.youtube.com/@EddieBauerNW/featured", "https://www.youtube.com/@EddieBauerNW/featured")</f>
        <v>https://www.youtube.com/@EddieBauerNW/featured</v>
      </c>
      <c r="B3632" t="inlineStr">
        <is>
          <t>169 Videos / Nature Cinematics</t>
        </is>
      </c>
      <c r="C3632" t="inlineStr">
        <is>
          <t>mountain</t>
        </is>
      </c>
      <c r="D3632"/>
      <c r="E3632"/>
      <c r="F3632"/>
      <c r="G3632"/>
      <c r="H3632"/>
    </row>
    <row r="3633" ht="25.5" customHeight="1">
      <c r="A3633" s="2" t="str">
        <f>=HYPERLINK("https://www.youtube.com/@trailwalkers", "https://www.youtube.com/@trailwalkers")</f>
        <v>https://www.youtube.com/@trailwalkers</v>
      </c>
      <c r="B3633" t="inlineStr">
        <is>
          <t>30 Videos / Mountain Hiking</t>
        </is>
      </c>
      <c r="C3633" t="inlineStr">
        <is>
          <t>mountain</t>
        </is>
      </c>
      <c r="D3633"/>
      <c r="E3633"/>
      <c r="F3633"/>
      <c r="G3633"/>
      <c r="H3633"/>
    </row>
    <row r="3634" ht="25.5" customHeight="1">
      <c r="A3634" s="2" t="str">
        <f>=HYPERLINK("https://www.youtube.com/@LiamBrown/featured", "https://www.youtube.com/@LiamBrown/featured")</f>
        <v>https://www.youtube.com/@LiamBrown/featured</v>
      </c>
      <c r="B3634" t="inlineStr">
        <is>
          <t>77 Videos / Hiking</t>
        </is>
      </c>
      <c r="C3634" t="inlineStr">
        <is>
          <t>mountain</t>
        </is>
      </c>
      <c r="D3634"/>
      <c r="E3634"/>
      <c r="F3634"/>
      <c r="G3634"/>
      <c r="H3634"/>
    </row>
    <row r="3635" ht="25.5" customHeight="1">
      <c r="A3635" s="2" t="str">
        <f>=HYPERLINK("https://www.youtube.com/@DolphinDroneDom/videos", "https://www.youtube.com/@DolphinDroneDom/videos")</f>
        <v>https://www.youtube.com/@DolphinDroneDom/videos</v>
      </c>
      <c r="B3635" t="inlineStr">
        <is>
          <t>192 videos, dolphins, whales, drone</t>
        </is>
      </c>
      <c r="C3635" t="inlineStr">
        <is>
          <t>whales</t>
        </is>
      </c>
      <c r="D3635"/>
      <c r="E3635"/>
      <c r="F3635"/>
      <c r="G3635"/>
      <c r="H3635"/>
    </row>
    <row r="3636" ht="25.5" customHeight="1">
      <c r="A3636" s="2" t="str">
        <f>=HYPERLINK("https://www.youtube.com/@Echobeluga/videos", "https://www.youtube.com/@Echobeluga/videos")</f>
        <v>https://www.youtube.com/@Echobeluga/videos</v>
      </c>
      <c r="B3636" t="inlineStr">
        <is>
          <t>1.3K videos, aquarium, shows, dolphins, whales</t>
        </is>
      </c>
      <c r="C3636" t="inlineStr">
        <is>
          <t>whales</t>
        </is>
      </c>
      <c r="D3636"/>
      <c r="E3636"/>
      <c r="F3636"/>
      <c r="G3636"/>
      <c r="H3636"/>
    </row>
    <row r="3637" ht="25.5" customHeight="1">
      <c r="A3637" s="2" t="str">
        <f>=HYPERLINK("https://www.youtube.com/@mulloway5/videos", "https://www.youtube.com/@mulloway5/videos")</f>
        <v>https://www.youtube.com/@mulloway5/videos</v>
      </c>
      <c r="B3637" t="inlineStr">
        <is>
          <t>99 videos, underwater, wildlife, whales</t>
        </is>
      </c>
      <c r="C3637" t="inlineStr">
        <is>
          <t>whales</t>
        </is>
      </c>
      <c r="D3637"/>
      <c r="E3637"/>
      <c r="F3637"/>
      <c r="G3637"/>
      <c r="H3637"/>
    </row>
    <row r="3638" ht="25.5" customHeight="1">
      <c r="A3638" s="2" t="str">
        <f>=HYPERLINK("https://www.youtube.com/@NaiaEnterprises1/videos", "https://www.youtube.com/@NaiaEnterprises1/videos")</f>
        <v>https://www.youtube.com/@NaiaEnterprises1/videos</v>
      </c>
      <c r="B3638" t="inlineStr">
        <is>
          <t>79 videos, whales, sharks, dolphins</t>
        </is>
      </c>
      <c r="C3638" t="inlineStr">
        <is>
          <t>whales</t>
        </is>
      </c>
      <c r="D3638"/>
      <c r="E3638"/>
      <c r="F3638"/>
      <c r="G3638"/>
      <c r="H3638"/>
    </row>
    <row r="3639" ht="25.5" customHeight="1">
      <c r="A3639" s="2" t="str">
        <f>=HYPERLINK("https://www.youtube.com/@EARTHSTORY877/videos", "https://www.youtube.com/@EARTHSTORY877/videos")</f>
        <v>https://www.youtube.com/@EARTHSTORY877/videos</v>
      </c>
      <c r="B3639" t="inlineStr">
        <is>
          <t>203 videos</t>
        </is>
      </c>
      <c r="C3639" t="inlineStr">
        <is>
          <t>volcano, earthquake</t>
        </is>
      </c>
      <c r="D3639"/>
      <c r="E3639"/>
      <c r="F3639"/>
      <c r="G3639"/>
      <c r="H3639"/>
    </row>
    <row r="3640" ht="25.5" customHeight="1">
      <c r="A3640" s="2" t="str">
        <f>=HYPERLINK("https://www.youtube.com/@SunsetDriveCalifornia/videos", "https://www.youtube.com/@SunsetDriveCalifornia/videos")</f>
        <v>https://www.youtube.com/@SunsetDriveCalifornia/videos</v>
      </c>
      <c r="B3640" t="inlineStr">
        <is>
          <t>69 videos, car mounted camera driving around california at sunset</t>
        </is>
      </c>
      <c r="C3640" t="inlineStr">
        <is>
          <t>sunset</t>
        </is>
      </c>
      <c r="D3640"/>
      <c r="E3640"/>
      <c r="F3640"/>
      <c r="G3640"/>
      <c r="H3640"/>
    </row>
    <row r="3641" ht="25.5" customHeight="1">
      <c r="A3641" s="2" t="str">
        <f>=HYPERLINK("https://www.youtube.com/@sunsettime/videos", "https://www.youtube.com/@sunsettime/videos")</f>
        <v>https://www.youtube.com/@sunsettime/videos</v>
      </c>
      <c r="B3641" t="inlineStr">
        <is>
          <t>9 videos, static iphone xr footage of sunsets</t>
        </is>
      </c>
      <c r="C3641" t="inlineStr">
        <is>
          <t>sunset</t>
        </is>
      </c>
      <c r="D3641"/>
      <c r="E3641"/>
      <c r="F3641"/>
      <c r="G3641"/>
      <c r="H3641"/>
    </row>
    <row r="3642" ht="25.5" customHeight="1">
      <c r="A3642" s="2" t="str">
        <f>=HYPERLINK("https://www.youtube.com/@LarryWarden", "https://www.youtube.com/@LarryWarden")</f>
        <v>https://www.youtube.com/@LarryWarden</v>
      </c>
      <c r="B3642" t="inlineStr">
        <is>
          <t>264 videos</t>
        </is>
      </c>
      <c r="C3642" t="inlineStr">
        <is>
          <t>village</t>
        </is>
      </c>
      <c r="D3642"/>
      <c r="E3642"/>
      <c r="F3642"/>
      <c r="G3642"/>
      <c r="H3642"/>
    </row>
    <row r="3643" ht="25.5" customHeight="1">
      <c r="A3643" s="2" t="str">
        <f>=HYPERLINK("https://www.youtube.com/@myhappyplace426", "https://www.youtube.com/@myhappyplace426")</f>
        <v>https://www.youtube.com/@myhappyplace426</v>
      </c>
      <c r="B3643" t="inlineStr">
        <is>
          <t>387 videos</t>
        </is>
      </c>
      <c r="C3643" t="inlineStr">
        <is>
          <t>village</t>
        </is>
      </c>
      <c r="D3643"/>
      <c r="E3643"/>
      <c r="F3643"/>
      <c r="G3643"/>
      <c r="H3643"/>
    </row>
    <row r="3644" ht="25.5" customHeight="1">
      <c r="A3644" s="2" t="str">
        <f>=HYPERLINK("https://www.youtube.com/@WanderlustTravelVideos", "https://www.youtube.com/@WanderlustTravelVideos")</f>
        <v>https://www.youtube.com/@WanderlustTravelVideos</v>
      </c>
      <c r="B3644" t="inlineStr">
        <is>
          <t>243 videos</t>
        </is>
      </c>
      <c r="C3644" t="inlineStr">
        <is>
          <t>village</t>
        </is>
      </c>
      <c r="D3644"/>
      <c r="E3644"/>
      <c r="F3644"/>
      <c r="G3644"/>
      <c r="H3644"/>
    </row>
    <row r="3645" ht="25.5" customHeight="1">
      <c r="A3645" s="2" t="str">
        <f>=HYPERLINK("https://www.youtube.com/@ninjawalking9172", "https://www.youtube.com/@ninjawalking9172")</f>
        <v>https://www.youtube.com/@ninjawalking9172</v>
      </c>
      <c r="B3645" t="inlineStr">
        <is>
          <t>46 videos</t>
        </is>
      </c>
      <c r="C3645" t="inlineStr">
        <is>
          <t>village</t>
        </is>
      </c>
      <c r="D3645"/>
      <c r="E3645"/>
      <c r="F3645"/>
      <c r="G3645"/>
      <c r="H3645"/>
    </row>
    <row r="3646" ht="25.5" customHeight="1">
      <c r="A3646" s="2" t="str">
        <f>=HYPERLINK("https://www.youtube.com/@SamuraiMatcha", "https://www.youtube.com/@SamuraiMatcha")</f>
        <v>https://www.youtube.com/@SamuraiMatcha</v>
      </c>
      <c r="B3646" t="inlineStr">
        <is>
          <t>109 videos</t>
        </is>
      </c>
      <c r="C3646" t="inlineStr">
        <is>
          <t>village</t>
        </is>
      </c>
      <c r="D3646"/>
      <c r="E3646"/>
      <c r="F3646"/>
      <c r="G3646"/>
      <c r="H3646"/>
    </row>
    <row r="3647" ht="25.5" customHeight="1">
      <c r="A3647" s="2" t="str">
        <f>=HYPERLINK("https://www.youtube.com/@AshandSummer", "https://www.youtube.com/@AshandSummer")</f>
        <v>https://www.youtube.com/@AshandSummer</v>
      </c>
      <c r="B3647" t="inlineStr">
        <is>
          <t>219 videos</t>
        </is>
      </c>
      <c r="C3647" t="inlineStr">
        <is>
          <t>village</t>
        </is>
      </c>
      <c r="D3647"/>
      <c r="E3647"/>
      <c r="F3647"/>
      <c r="G3647"/>
      <c r="H3647"/>
    </row>
    <row r="3648" ht="25.5" customHeight="1">
      <c r="A3648" s="2" t="str">
        <f>=HYPERLINK("https://www.youtube.com/@PeterSantenello", "https://www.youtube.com/@PeterSantenello")</f>
        <v>https://www.youtube.com/@PeterSantenello</v>
      </c>
      <c r="B3648" t="inlineStr">
        <is>
          <t>324 videos</t>
        </is>
      </c>
      <c r="C3648" t="inlineStr">
        <is>
          <t>village</t>
        </is>
      </c>
      <c r="D3648"/>
      <c r="E3648"/>
      <c r="F3648"/>
      <c r="G3648"/>
      <c r="H3648"/>
    </row>
    <row r="3649" ht="25.5" customHeight="1">
      <c r="A3649" s="2" t="str">
        <f>=HYPERLINK("https://www.youtube.com/@shirazi786", "https://www.youtube.com/@shirazi786")</f>
        <v>https://www.youtube.com/@shirazi786</v>
      </c>
      <c r="B3649" t="inlineStr">
        <is>
          <t>33 videos</t>
        </is>
      </c>
      <c r="C3649" t="inlineStr">
        <is>
          <t>village</t>
        </is>
      </c>
      <c r="D3649"/>
      <c r="E3649"/>
      <c r="F3649"/>
      <c r="G3649"/>
      <c r="H3649"/>
    </row>
    <row r="3650" ht="25.5" customHeight="1">
      <c r="A3650" s="2" t="str">
        <f>=HYPERLINK("https://www.youtube.com/@-ItsmeRose", "https://www.youtube.com/@-ItsmeRose")</f>
        <v>https://www.youtube.com/@-ItsmeRose</v>
      </c>
      <c r="B3650" t="inlineStr">
        <is>
          <t>77 videos video game</t>
        </is>
      </c>
      <c r="C3650" t="inlineStr">
        <is>
          <t>village</t>
        </is>
      </c>
      <c r="D3650"/>
      <c r="E3650"/>
      <c r="F3650"/>
      <c r="G3650"/>
      <c r="H3650"/>
    </row>
    <row r="3651" ht="25.5" customHeight="1">
      <c r="A3651" s="2" t="str">
        <f>=HYPERLINK("https://www.youtube.com/@Travel-Worldwide", "https://www.youtube.com/@Travel-Worldwide")</f>
        <v>https://www.youtube.com/@Travel-Worldwide</v>
      </c>
      <c r="B3651" t="inlineStr">
        <is>
          <t>91 videos</t>
        </is>
      </c>
      <c r="C3651" t="inlineStr">
        <is>
          <t>village</t>
        </is>
      </c>
      <c r="D3651"/>
      <c r="E3651"/>
      <c r="F3651"/>
      <c r="G3651"/>
      <c r="H3651"/>
    </row>
    <row r="3652" ht="25.5" customHeight="1">
      <c r="A3652" s="2" t="str">
        <f>=HYPERLINK("https://www.youtube.com/@theTurtleRoom/videos", "https://www.youtube.com/@theTurtleRoom/videos")</f>
        <v>https://www.youtube.com/@theTurtleRoom/videos</v>
      </c>
      <c r="B3652" t="inlineStr">
        <is>
          <t>398 videos</t>
        </is>
      </c>
      <c r="C3652" t="inlineStr">
        <is>
          <t>turtles</t>
        </is>
      </c>
      <c r="D3652"/>
      <c r="E3652"/>
      <c r="F3652"/>
      <c r="G3652"/>
      <c r="H3652"/>
    </row>
    <row r="3653" ht="25.5" customHeight="1">
      <c r="A3653" s="2" t="str">
        <f>=HYPERLINK("https://www.youtube.com/@seaturtlesdocumentaryhd5067/videos", "https://www.youtube.com/@seaturtlesdocumentaryhd5067/videos")</f>
        <v>https://www.youtube.com/@seaturtlesdocumentaryhd5067/videos</v>
      </c>
      <c r="B3653" t="inlineStr">
        <is>
          <t>49 videos</t>
        </is>
      </c>
      <c r="C3653" t="inlineStr">
        <is>
          <t>sea turtles</t>
        </is>
      </c>
      <c r="D3653"/>
      <c r="E3653"/>
      <c r="F3653"/>
      <c r="G3653"/>
      <c r="H3653"/>
    </row>
    <row r="3654" ht="25.5" customHeight="1">
      <c r="A3654" s="2" t="str">
        <f>=HYPERLINK("https://www.youtube.com/@AllThingsFoxes/videos", "https://www.youtube.com/@AllThingsFoxes/videos")</f>
        <v>https://www.youtube.com/@AllThingsFoxes/videos</v>
      </c>
      <c r="B3654" t="inlineStr">
        <is>
          <t>57 videos</t>
        </is>
      </c>
      <c r="C3654" t="inlineStr">
        <is>
          <t>foxes</t>
        </is>
      </c>
      <c r="D3654"/>
      <c r="E3654"/>
      <c r="F3654"/>
      <c r="G3654"/>
      <c r="H3654"/>
    </row>
    <row r="3655" ht="25.5" customHeight="1">
      <c r="A3655" s="2" t="str">
        <f>=HYPERLINK("https://www.youtube.com/@Foxes-Raw-and-Wild/videos", "https://www.youtube.com/@Foxes-Raw-and-Wild/videos")</f>
        <v>https://www.youtube.com/@Foxes-Raw-and-Wild/videos</v>
      </c>
      <c r="B3655" t="inlineStr">
        <is>
          <t>44 videos</t>
        </is>
      </c>
      <c r="C3655" t="inlineStr">
        <is>
          <t>foxes in the wild</t>
        </is>
      </c>
      <c r="D3655"/>
      <c r="E3655"/>
      <c r="F3655"/>
      <c r="G3655"/>
      <c r="H3655"/>
    </row>
    <row r="3656" ht="25.5" customHeight="1">
      <c r="A3656" s="2" t="str">
        <f>=HYPERLINK("https://www.youtube.com/@EliteWalkThroughs", "https://www.youtube.com/@EliteWalkThroughs")</f>
        <v>https://www.youtube.com/@EliteWalkThroughs</v>
      </c>
      <c r="B3656" t="inlineStr">
        <is>
          <t>79 videos</t>
        </is>
      </c>
      <c r="C3656" t="inlineStr">
        <is>
          <t>video game walkthrough</t>
        </is>
      </c>
      <c r="D3656"/>
      <c r="E3656"/>
      <c r="F3656"/>
      <c r="G3656"/>
      <c r="H3656"/>
    </row>
    <row r="3657" ht="25.5" customHeight="1">
      <c r="A3657" s="2" t="str">
        <f>=HYPERLINK("https://www.youtube.com/@dubaisothebysrealty", "https://www.youtube.com/@dubaisothebysrealty")</f>
        <v>https://www.youtube.com/@dubaisothebysrealty</v>
      </c>
      <c r="B3657" t="inlineStr">
        <is>
          <t>510 videos</t>
        </is>
      </c>
      <c r="C3657" t="inlineStr">
        <is>
          <t>apartment walkthrough</t>
        </is>
      </c>
      <c r="D3657"/>
      <c r="E3657"/>
      <c r="F3657"/>
      <c r="G3657"/>
      <c r="H3657"/>
    </row>
    <row r="3658" ht="25.5" customHeight="1">
      <c r="A3658" s="2" t="str">
        <f>=HYPERLINK("https://www.youtube.com/@TaylorBell", "https://www.youtube.com/@TaylorBell")</f>
        <v>https://www.youtube.com/@TaylorBell</v>
      </c>
      <c r="B3658" t="inlineStr">
        <is>
          <t>86 videos</t>
        </is>
      </c>
      <c r="C3658" t="inlineStr">
        <is>
          <t>apartment walkthrough</t>
        </is>
      </c>
      <c r="D3658"/>
      <c r="E3658"/>
      <c r="F3658"/>
      <c r="G3658"/>
      <c r="H3658"/>
    </row>
    <row r="3659" ht="25.5" customHeight="1">
      <c r="A3659" s="2" t="str">
        <f>=HYPERLINK("https://www.youtube.com/@foxloki7550/videos", "https://www.youtube.com/@foxloki7550/videos")</f>
        <v>https://www.youtube.com/@foxloki7550/videos</v>
      </c>
      <c r="B3659" t="inlineStr">
        <is>
          <t>154 videos</t>
        </is>
      </c>
      <c r="C3659" t="inlineStr">
        <is>
          <t>foxes in the wild</t>
        </is>
      </c>
      <c r="D3659"/>
      <c r="E3659"/>
      <c r="F3659"/>
      <c r="G3659"/>
      <c r="H3659"/>
    </row>
    <row r="3660" ht="25.5" customHeight="1">
      <c r="A3660" s="2" t="str">
        <f>=HYPERLINK("https://www.youtube.com/@shihaophotography/videos", "https://www.youtube.com/@shihaophotography/videos")</f>
        <v>https://www.youtube.com/@shihaophotography/videos</v>
      </c>
      <c r="B3660" t="inlineStr">
        <is>
          <t>66 videos</t>
        </is>
      </c>
      <c r="C3660" t="inlineStr">
        <is>
          <t>sea, nature</t>
        </is>
      </c>
      <c r="D3660"/>
      <c r="E3660"/>
      <c r="F3660"/>
      <c r="G3660"/>
      <c r="H3660"/>
    </row>
    <row r="3661" ht="25.5" customHeight="1">
      <c r="A3661" s="2" t="str">
        <f>=HYPERLINK("https://www.youtube.com/@dexterslaboratory6778/featured", "https://www.youtube.com/@dexterslaboratory6778/featured")</f>
        <v>https://www.youtube.com/@dexterslaboratory6778/featured</v>
      </c>
      <c r="B3661" t="inlineStr">
        <is>
          <t>70 Videos / laboratory, animation</t>
        </is>
      </c>
      <c r="C3661" t="inlineStr">
        <is>
          <t>laboratory</t>
        </is>
      </c>
      <c r="D3661"/>
      <c r="E3661"/>
      <c r="F3661"/>
      <c r="G3661"/>
      <c r="H3661"/>
    </row>
    <row r="3662" ht="25.5" customHeight="1">
      <c r="A3662" s="2" t="str">
        <f>=HYPERLINK("https://www.youtube.com/@biomedwithvy/featured", "https://www.youtube.com/@biomedwithvy/featured")</f>
        <v>https://www.youtube.com/@biomedwithvy/featured</v>
      </c>
      <c r="B3662" t="inlineStr">
        <is>
          <t>100 Videos / Laboratory Vlogs</t>
        </is>
      </c>
      <c r="C3662" t="inlineStr">
        <is>
          <t>laboratory</t>
        </is>
      </c>
      <c r="D3662"/>
      <c r="E3662"/>
      <c r="F3662"/>
      <c r="G3662"/>
      <c r="H3662"/>
    </row>
    <row r="3663" ht="25.5" customHeight="1">
      <c r="A3663" s="2" t="str">
        <f>=HYPERLINK("https://www.youtube.com/@drjessicagomezb", "https://www.youtube.com/@drjessicagomezb")</f>
        <v>https://www.youtube.com/@drjessicagomezb</v>
      </c>
      <c r="B3663" t="inlineStr">
        <is>
          <t>122 Videos / Laboratory Vlogs</t>
        </is>
      </c>
      <c r="C3663" t="inlineStr">
        <is>
          <t>laboratory</t>
        </is>
      </c>
      <c r="D3663"/>
      <c r="E3663"/>
      <c r="F3663"/>
      <c r="G3663"/>
      <c r="H3663"/>
    </row>
    <row r="3664" ht="25.5" customHeight="1">
      <c r="A3664" s="2" t="str">
        <f>=HYPERLINK("https://www.youtube.com/@NickandCarrie", "https://www.youtube.com/@NickandCarrie")</f>
        <v>https://www.youtube.com/@NickandCarrie</v>
      </c>
      <c r="B3664"/>
      <c r="C3664" t="inlineStr">
        <is>
          <t>couple</t>
        </is>
      </c>
      <c r="D3664"/>
      <c r="E3664"/>
      <c r="F3664"/>
      <c r="G3664"/>
      <c r="H3664"/>
    </row>
    <row r="3665" ht="25.5" customHeight="1">
      <c r="A3665" s="2" t="str">
        <f>=HYPERLINK("https://www.youtube.com/@Michael.Outside", "https://www.youtube.com/@Michael.Outside")</f>
        <v>https://www.youtube.com/@Michael.Outside</v>
      </c>
      <c r="B3665" t="inlineStr">
        <is>
          <t>243 videos</t>
        </is>
      </c>
      <c r="C3665" t="inlineStr">
        <is>
          <t>deer</t>
        </is>
      </c>
      <c r="D3665"/>
      <c r="E3665"/>
      <c r="F3665"/>
      <c r="G3665"/>
      <c r="H3665"/>
    </row>
    <row r="3666" ht="25.5" customHeight="1">
      <c r="A3666" s="2" t="str">
        <f>=HYPERLINK("https://www.youtube.com/@krattsseries", "https://www.youtube.com/@krattsseries")</f>
        <v>https://www.youtube.com/@krattsseries</v>
      </c>
      <c r="B3666" t="inlineStr">
        <is>
          <t>182 videos</t>
        </is>
      </c>
      <c r="C3666" t="inlineStr">
        <is>
          <t>deer</t>
        </is>
      </c>
      <c r="D3666"/>
      <c r="E3666"/>
      <c r="F3666"/>
      <c r="G3666"/>
      <c r="H3666"/>
    </row>
    <row r="3667" ht="25.5" customHeight="1">
      <c r="A3667" s="2" t="str">
        <f>=HYPERLINK("https://www.youtube.com/@HandsomeNature", "https://www.youtube.com/@HandsomeNature")</f>
        <v>https://www.youtube.com/@HandsomeNature</v>
      </c>
      <c r="B3667" t="inlineStr">
        <is>
          <t>1.9k videos</t>
        </is>
      </c>
      <c r="C3667" t="inlineStr">
        <is>
          <t>deer</t>
        </is>
      </c>
      <c r="D3667"/>
      <c r="E3667"/>
      <c r="F3667"/>
      <c r="G3667"/>
      <c r="H3667"/>
    </row>
    <row r="3668" ht="25.5" customHeight="1">
      <c r="A3668" s="2" t="str">
        <f>=HYPERLINK("https://www.youtube.com/@PeacefulRelaxation726", "https://www.youtube.com/@PeacefulRelaxation726")</f>
        <v>https://www.youtube.com/@PeacefulRelaxation726</v>
      </c>
      <c r="B3668" t="inlineStr">
        <is>
          <t>383 videos - underwater 4k videos</t>
        </is>
      </c>
      <c r="C3668" t="inlineStr">
        <is>
          <t>Ocean</t>
        </is>
      </c>
      <c r="D3668"/>
      <c r="E3668"/>
      <c r="F3668"/>
      <c r="G3668"/>
      <c r="H3668"/>
    </row>
    <row r="3669" ht="25.5" customHeight="1">
      <c r="A3669" s="2" t="str">
        <f>=HYPERLINK("https://www.youtube.com/@Lacry", "https://www.youtube.com/@Lacry")</f>
        <v>https://www.youtube.com/@Lacry</v>
      </c>
      <c r="B3669" t="inlineStr">
        <is>
          <t>1.4k videos - video game walkthroughs</t>
        </is>
      </c>
      <c r="C3669"/>
      <c r="D3669"/>
      <c r="E3669"/>
      <c r="F3669"/>
      <c r="G3669"/>
      <c r="H3669"/>
    </row>
    <row r="3670" ht="25.5" customHeight="1">
      <c r="A3670" s="2" t="str">
        <f>=HYPERLINK("https://www.youtube.com/@Bird_Videos_For_Cats", "https://www.youtube.com/@Bird_Videos_For_Cats")</f>
        <v>https://www.youtube.com/@Bird_Videos_For_Cats</v>
      </c>
      <c r="B3670" t="inlineStr">
        <is>
          <t>62 videos birds</t>
        </is>
      </c>
      <c r="C3670" t="inlineStr">
        <is>
          <t>birds</t>
        </is>
      </c>
      <c r="D3670"/>
      <c r="E3670"/>
      <c r="F3670"/>
      <c r="G3670"/>
      <c r="H3670"/>
    </row>
    <row r="3671" ht="25.5" customHeight="1">
      <c r="A3671" s="2" t="str">
        <f>=HYPERLINK("https://www.youtube.com/@SmokeDayZ", "https://www.youtube.com/@SmokeDayZ")</f>
        <v>https://www.youtube.com/@SmokeDayZ</v>
      </c>
      <c r="B3671" t="inlineStr">
        <is>
          <t>485 videos</t>
        </is>
      </c>
      <c r="C3671" t="inlineStr">
        <is>
          <t>video game walkthrough</t>
        </is>
      </c>
      <c r="D3671"/>
      <c r="E3671"/>
      <c r="F3671"/>
      <c r="G3671"/>
      <c r="H3671"/>
    </row>
    <row r="3672" ht="25.5" customHeight="1">
      <c r="A3672" s="2" t="str">
        <f>=HYPERLINK("https://www.youtube.com/@EgamePlay4U", "https://www.youtube.com/@EgamePlay4U")</f>
        <v>https://www.youtube.com/@EgamePlay4U</v>
      </c>
      <c r="B3672" t="inlineStr">
        <is>
          <t>1.1k videos - video game walkthroughs</t>
        </is>
      </c>
      <c r="C3672" t="inlineStr">
        <is>
          <t>video game walkthrough</t>
        </is>
      </c>
      <c r="D3672"/>
      <c r="E3672"/>
      <c r="F3672"/>
      <c r="G3672"/>
      <c r="H3672"/>
    </row>
    <row r="3673" ht="25.5" customHeight="1">
      <c r="A3673" s="2" t="str">
        <f>=HYPERLINK("https://www.youtube.com/@zoddronite", "https://www.youtube.com/@zoddronite")</f>
        <v>https://www.youtube.com/@zoddronite</v>
      </c>
      <c r="B3673" t="inlineStr">
        <is>
          <t>174 videos - video game walkthroughs</t>
        </is>
      </c>
      <c r="C3673" t="inlineStr">
        <is>
          <t>video game walkthrough</t>
        </is>
      </c>
      <c r="D3673"/>
      <c r="E3673"/>
      <c r="F3673"/>
      <c r="G3673"/>
      <c r="H3673"/>
    </row>
    <row r="3674" ht="25.5" customHeight="1">
      <c r="A3674" s="2" t="str">
        <f>=HYPERLINK("https://www.youtube.com/@YAROfficialYouTube", "https://www.youtube.com/@YAROfficialYouTube")</f>
        <v>https://www.youtube.com/@YAROfficialYouTube</v>
      </c>
      <c r="B3674" t="inlineStr">
        <is>
          <t>25 videos home reconstruction</t>
        </is>
      </c>
      <c r="C3674"/>
      <c r="D3674"/>
      <c r="E3674"/>
      <c r="F3674"/>
      <c r="G3674"/>
      <c r="H3674"/>
    </row>
    <row r="3675" ht="25.5" customHeight="1">
      <c r="A3675" s="2" t="str">
        <f>=HYPERLINK("https://www.youtube.com/@netflixkcontent", "https://www.youtube.com/@netflixkcontent")</f>
        <v>https://www.youtube.com/@netflixkcontent</v>
      </c>
      <c r="B3675" t="inlineStr">
        <is>
          <t>2.7k videos korean</t>
        </is>
      </c>
      <c r="C3675" t="inlineStr">
        <is>
          <t>doctor</t>
        </is>
      </c>
      <c r="D3675" t="inlineStr">
        <is>
          <t>Korean</t>
        </is>
      </c>
      <c r="E3675"/>
      <c r="F3675"/>
      <c r="G3675"/>
      <c r="H3675"/>
    </row>
    <row r="3676" ht="25.5" customHeight="1">
      <c r="A3676" s="2" t="str">
        <f>=HYPERLINK("https://www.youtube.com/@netflixph", "https://www.youtube.com/@netflixph")</f>
        <v>https://www.youtube.com/@netflixph</v>
      </c>
      <c r="B3676" t="inlineStr">
        <is>
          <t>3.2k videos phillipines</t>
        </is>
      </c>
      <c r="C3676" t="inlineStr">
        <is>
          <t>doctor</t>
        </is>
      </c>
      <c r="D3676" t="inlineStr">
        <is>
          <t>Telugu</t>
        </is>
      </c>
      <c r="E3676"/>
      <c r="F3676"/>
      <c r="G3676"/>
      <c r="H3676"/>
    </row>
    <row r="3677" ht="25.5" customHeight="1">
      <c r="A3677" s="2" t="str">
        <f>=HYPERLINK("https://www.youtube.com/@DoctorWho", "https://www.youtube.com/@DoctorWho")</f>
        <v>https://www.youtube.com/@DoctorWho</v>
      </c>
      <c r="B3677" t="inlineStr">
        <is>
          <t>2.6k videos sci fi</t>
        </is>
      </c>
      <c r="C3677" t="inlineStr">
        <is>
          <t>doctor</t>
        </is>
      </c>
      <c r="D3677"/>
      <c r="E3677"/>
      <c r="F3677"/>
      <c r="G3677"/>
      <c r="H3677"/>
    </row>
    <row r="3678" ht="25.5" customHeight="1">
      <c r="A3678" s="2" t="str">
        <f>=HYPERLINK("https://www.youtube.com/@MontereyBayAquarium", "https://www.youtube.com/@MontereyBayAquarium")</f>
        <v>https://www.youtube.com/@MontereyBayAquarium</v>
      </c>
      <c r="B3678" t="inlineStr">
        <is>
          <t>861 videos</t>
        </is>
      </c>
      <c r="C3678" t="inlineStr">
        <is>
          <t>jellyfish / aquarium</t>
        </is>
      </c>
      <c r="D3678"/>
      <c r="E3678"/>
      <c r="F3678"/>
      <c r="G3678"/>
      <c r="H3678"/>
    </row>
    <row r="3679" ht="25.5" customHeight="1">
      <c r="A3679" s="2" t="str">
        <f>=HYPERLINK("https://www.youtube.com/@ParfentevIgor", "https://www.youtube.com/@ParfentevIgor")</f>
        <v>https://www.youtube.com/@ParfentevIgor</v>
      </c>
      <c r="B3679" t="inlineStr">
        <is>
          <t>279 videos</t>
        </is>
      </c>
      <c r="C3679" t="inlineStr">
        <is>
          <t>knight / medieval fighting</t>
        </is>
      </c>
      <c r="D3679"/>
      <c r="E3679"/>
      <c r="F3679"/>
      <c r="G3679"/>
      <c r="H3679"/>
    </row>
    <row r="3680" ht="25.5" customHeight="1">
      <c r="A3680" s="2" t="str">
        <f>=HYPERLINK("https://www.youtube.com/@timothyhines6220", "https://www.youtube.com/@timothyhines6220")</f>
        <v>https://www.youtube.com/@timothyhines6220</v>
      </c>
      <c r="B3680" t="inlineStr">
        <is>
          <t>138 videos</t>
        </is>
      </c>
      <c r="C3680" t="inlineStr">
        <is>
          <t>knight / medieval fighting</t>
        </is>
      </c>
      <c r="D3680"/>
      <c r="E3680"/>
      <c r="F3680"/>
      <c r="G3680"/>
      <c r="H3680"/>
    </row>
    <row r="3681" ht="25.5" customHeight="1">
      <c r="A3681" s="2" t="str">
        <f>=HYPERLINK("https://www.youtube.com/@axemaster", "https://www.youtube.com/@axemaster")</f>
        <v>https://www.youtube.com/@axemaster</v>
      </c>
      <c r="B3681" t="inlineStr">
        <is>
          <t>143 videos</t>
        </is>
      </c>
      <c r="C3681" t="inlineStr">
        <is>
          <t>knight / medieval fighting</t>
        </is>
      </c>
      <c r="D3681"/>
      <c r="E3681"/>
      <c r="F3681"/>
      <c r="G3681"/>
      <c r="H3681"/>
    </row>
    <row r="3682" ht="25.5" customHeight="1">
      <c r="A3682" s="2" t="str">
        <f>=HYPERLINK("https://www.youtube.com/@GrantTheKnight", "https://www.youtube.com/@GrantTheKnight")</f>
        <v>https://www.youtube.com/@GrantTheKnight</v>
      </c>
      <c r="B3682" t="inlineStr">
        <is>
          <t>293 videos</t>
        </is>
      </c>
      <c r="C3682" t="inlineStr">
        <is>
          <t>knight / medieval fighting</t>
        </is>
      </c>
      <c r="D3682"/>
      <c r="E3682"/>
      <c r="F3682"/>
      <c r="G3682"/>
      <c r="H3682"/>
    </row>
    <row r="3683" ht="25.5" customHeight="1">
      <c r="A3683" s="2" t="str">
        <f>=HYPERLINK("https://www.youtube.com/@DeadbyDaylightBHVR/videos", "https://www.youtube.com/@DeadbyDaylightBHVR/videos")</f>
        <v>https://www.youtube.com/@DeadbyDaylightBHVR/videos</v>
      </c>
      <c r="B3683" t="inlineStr">
        <is>
          <t>641 videos (dead by daylight) zombies</t>
        </is>
      </c>
      <c r="C3683" t="inlineStr">
        <is>
          <t>animation (various) / zombie</t>
        </is>
      </c>
      <c r="D3683"/>
      <c r="E3683"/>
      <c r="F3683"/>
      <c r="G3683"/>
      <c r="H3683"/>
    </row>
    <row r="3684" ht="25.5" customHeight="1">
      <c r="A3684" s="2" t="str">
        <f>=HYPERLINK("https://www.youtube.com/@TenjuroKamado/videos", "https://www.youtube.com/@TenjuroKamado/videos")</f>
        <v>https://www.youtube.com/@TenjuroKamado/videos</v>
      </c>
      <c r="B3684" t="inlineStr">
        <is>
          <t>140 videos of anime / game fight scenes</t>
        </is>
      </c>
      <c r="C3684" t="inlineStr">
        <is>
          <t>animation (various)</t>
        </is>
      </c>
      <c r="D3684"/>
      <c r="E3684"/>
      <c r="F3684"/>
      <c r="G3684"/>
      <c r="H3684"/>
    </row>
    <row r="3685" ht="25.5" customHeight="1">
      <c r="A3685" s="2" t="str">
        <f>=HYPERLINK("https://www.youtube.com/@MeaningYT/videos", "https://www.youtube.com/@MeaningYT/videos")</f>
        <v>https://www.youtube.com/@MeaningYT/videos</v>
      </c>
      <c r="B3685" t="inlineStr">
        <is>
          <t>147 videos of animated scenes (arcane)</t>
        </is>
      </c>
      <c r="C3685" t="inlineStr">
        <is>
          <t>animation (various)</t>
        </is>
      </c>
      <c r="D3685"/>
      <c r="E3685"/>
      <c r="F3685"/>
      <c r="G3685"/>
      <c r="H3685"/>
    </row>
    <row r="3686" ht="25.5" customHeight="1">
      <c r="A3686" s="2" t="str">
        <f>=HYPERLINK("https://www.youtube.com/@NerdClipsHD/videos", "https://www.youtube.com/@NerdClipsHD/videos")</f>
        <v>https://www.youtube.com/@NerdClipsHD/videos</v>
      </c>
      <c r="B3686" t="inlineStr">
        <is>
          <t>74 videos of scenes from shows (animated / live action)</t>
        </is>
      </c>
      <c r="C3686" t="inlineStr">
        <is>
          <t>animation (various) / live action</t>
        </is>
      </c>
      <c r="D3686"/>
      <c r="E3686"/>
      <c r="F3686"/>
      <c r="G3686"/>
      <c r="H3686"/>
    </row>
    <row r="3687" ht="25.5" customHeight="1">
      <c r="A3687" s="2" t="str">
        <f>=HYPERLINK("https://www.youtube.com/@animeselectYT/videos", "https://www.youtube.com/@animeselectYT/videos")</f>
        <v>https://www.youtube.com/@animeselectYT/videos</v>
      </c>
      <c r="B3687" t="inlineStr">
        <is>
          <t>186 videos of anime trailers / teasers</t>
        </is>
      </c>
      <c r="C3687" t="inlineStr">
        <is>
          <t>animation (various)</t>
        </is>
      </c>
      <c r="D3687"/>
      <c r="E3687"/>
      <c r="F3687"/>
      <c r="G3687"/>
      <c r="H3687"/>
    </row>
    <row r="3688" ht="25.5" customHeight="1">
      <c r="A3688" s="2" t="str">
        <f>=HYPERLINK("https://www.youtube.com/@valorant/videos", "https://www.youtube.com/@valorant/videos")</f>
        <v>https://www.youtube.com/@valorant/videos</v>
      </c>
      <c r="B3688" t="inlineStr">
        <is>
          <t>225 videos (Valorant) cinematics and lore</t>
        </is>
      </c>
      <c r="C3688" t="inlineStr">
        <is>
          <t>animation (various)</t>
        </is>
      </c>
      <c r="D3688"/>
      <c r="E3688"/>
      <c r="F3688"/>
      <c r="G3688"/>
      <c r="H3688"/>
    </row>
    <row r="3689" ht="25.5" customHeight="1">
      <c r="A3689" s="2" t="str">
        <f>=HYPERLINK("https://www.youtube.com/@playoverwatch/videos", "https://www.youtube.com/@playoverwatch/videos")</f>
        <v>https://www.youtube.com/@playoverwatch/videos</v>
      </c>
      <c r="B3689" t="inlineStr">
        <is>
          <t>787 videos (overwatch) cinematics, gameplay and lore</t>
        </is>
      </c>
      <c r="C3689" t="inlineStr">
        <is>
          <t>animation (various)</t>
        </is>
      </c>
      <c r="D3689"/>
      <c r="E3689"/>
      <c r="F3689"/>
      <c r="G3689"/>
      <c r="H3689"/>
    </row>
    <row r="3690" ht="25.5" customHeight="1">
      <c r="A3690" s="2" t="str">
        <f>=HYPERLINK("https://www.youtube.com/@FXNetworks/videos", "https://www.youtube.com/@FXNetworks/videos")</f>
        <v>https://www.youtube.com/@FXNetworks/videos</v>
      </c>
      <c r="B3690" t="inlineStr">
        <is>
          <t>4.8K videos (FX network) various</t>
        </is>
      </c>
      <c r="C3690" t="inlineStr">
        <is>
          <t>various</t>
        </is>
      </c>
      <c r="D3690"/>
      <c r="E3690"/>
      <c r="F3690"/>
      <c r="G3690"/>
      <c r="H3690"/>
    </row>
    <row r="3691" ht="25.5" customHeight="1">
      <c r="A3691" s="2" t="str">
        <f>=HYPERLINK("https://www.youtube.com/@Moviescenee/videos", "https://www.youtube.com/@Moviescenee/videos")</f>
        <v>https://www.youtube.com/@Moviescenee/videos</v>
      </c>
      <c r="B3691" t="inlineStr">
        <is>
          <t>114 videos of movie scenes</t>
        </is>
      </c>
      <c r="C3691" t="inlineStr">
        <is>
          <t>various</t>
        </is>
      </c>
      <c r="D3691"/>
      <c r="E3691"/>
      <c r="F3691"/>
      <c r="G3691"/>
      <c r="H3691"/>
    </row>
    <row r="3692" ht="25.5" customHeight="1">
      <c r="A3692" s="2" t="str">
        <f>=HYPERLINK("https://www.youtube.com/@screenjunkies/videos", "https://www.youtube.com/@screenjunkies/videos")</f>
        <v>https://www.youtube.com/@screenjunkies/videos</v>
      </c>
      <c r="B3692" t="inlineStr">
        <is>
          <t>1.3K videos (honest trailers)</t>
        </is>
      </c>
      <c r="C3692" t="inlineStr">
        <is>
          <t>various</t>
        </is>
      </c>
      <c r="D3692"/>
      <c r="E3692"/>
      <c r="F3692"/>
      <c r="G3692"/>
      <c r="H3692"/>
    </row>
    <row r="3693" ht="25.5" customHeight="1">
      <c r="A3693" s="2" t="str">
        <f>=HYPERLINK("https://www.youtube.com/@ClipsArena04/videos", "https://www.youtube.com/@ClipsArena04/videos")</f>
        <v>https://www.youtube.com/@ClipsArena04/videos</v>
      </c>
      <c r="B3693" t="inlineStr">
        <is>
          <t>72 videos of various movie scenes</t>
        </is>
      </c>
      <c r="C3693" t="inlineStr">
        <is>
          <t>various</t>
        </is>
      </c>
      <c r="D3693"/>
      <c r="E3693"/>
      <c r="F3693"/>
      <c r="G3693"/>
      <c r="H3693"/>
    </row>
    <row r="3694" ht="25.5" customHeight="1">
      <c r="A3694" s="2" t="str">
        <f>=HYPERLINK("https://www.youtube.com/@PlayStation/videos", "https://www.youtube.com/@PlayStation/videos")</f>
        <v>https://www.youtube.com/@PlayStation/videos</v>
      </c>
      <c r="B3694" t="inlineStr">
        <is>
          <t>21K videos of playstation clips</t>
        </is>
      </c>
      <c r="C3694" t="inlineStr">
        <is>
          <t>animation (various)</t>
        </is>
      </c>
      <c r="D3694"/>
      <c r="E3694"/>
      <c r="F3694"/>
      <c r="G3694"/>
      <c r="H3694"/>
    </row>
    <row r="3695" ht="25.5" customHeight="1">
      <c r="A3695" s="2" t="str">
        <f>=HYPERLINK("https://www.youtube.com/@Zurik23M/videos", "https://www.youtube.com/@Zurik23M/videos")</f>
        <v>https://www.youtube.com/@Zurik23M/videos</v>
      </c>
      <c r="B3695" t="inlineStr">
        <is>
          <t>324 videos of various edits</t>
        </is>
      </c>
      <c r="C3695" t="inlineStr">
        <is>
          <t>animation (various) / live action</t>
        </is>
      </c>
      <c r="D3695"/>
      <c r="E3695"/>
      <c r="F3695"/>
      <c r="G3695"/>
      <c r="H3695"/>
    </row>
    <row r="3696" ht="25.5" customHeight="1">
      <c r="A3696" s="2" t="str">
        <f>=HYPERLINK("https://www.youtube.com/@AniplexUSA/videos", "https://www.youtube.com/@AniplexUSA/videos")</f>
        <v>https://www.youtube.com/@AniplexUSA/videos</v>
      </c>
      <c r="B3696" t="inlineStr">
        <is>
          <t>1.6K videos of anime scenes</t>
        </is>
      </c>
      <c r="C3696" t="inlineStr">
        <is>
          <t>animation (various)</t>
        </is>
      </c>
      <c r="D3696"/>
      <c r="E3696"/>
      <c r="F3696"/>
      <c r="G3696"/>
      <c r="H3696"/>
    </row>
    <row r="3697" ht="25.5" customHeight="1">
      <c r="A3697" s="2" t="str">
        <f>=HYPERLINK("https://www.youtube.com/@Alexa_Real", "https://www.youtube.com/@Alexa_Real")</f>
        <v>https://www.youtube.com/@Alexa_Real</v>
      </c>
      <c r="B3697" t="inlineStr">
        <is>
          <t>839 videos minecraft</t>
        </is>
      </c>
      <c r="C3697" t="inlineStr">
        <is>
          <t>grass</t>
        </is>
      </c>
      <c r="D3697"/>
      <c r="E3697"/>
      <c r="F3697"/>
      <c r="G3697"/>
      <c r="H3697"/>
    </row>
    <row r="3698" ht="25.5" customHeight="1">
      <c r="A3698" s="2" t="str">
        <f>=HYPERLINK("https://www.youtube.com/@CyberLandscaping", "https://www.youtube.com/@CyberLandscaping")</f>
        <v>https://www.youtube.com/@CyberLandscaping</v>
      </c>
      <c r="B3698" t="inlineStr">
        <is>
          <t>59 videos grass lawnmowing</t>
        </is>
      </c>
      <c r="C3698" t="inlineStr">
        <is>
          <t>grass</t>
        </is>
      </c>
      <c r="D3698"/>
      <c r="E3698"/>
      <c r="F3698"/>
      <c r="G3698"/>
      <c r="H3698"/>
    </row>
    <row r="3699" ht="25.5" customHeight="1">
      <c r="A3699" s="2" t="str">
        <f>=HYPERLINK("https://www.youtube.com/@TractorTed", "https://www.youtube.com/@TractorTed")</f>
        <v>https://www.youtube.com/@TractorTed</v>
      </c>
      <c r="B3699" t="inlineStr">
        <is>
          <t>174 videos farm/animated</t>
        </is>
      </c>
      <c r="C3699" t="inlineStr">
        <is>
          <t>grass</t>
        </is>
      </c>
      <c r="D3699"/>
      <c r="E3699"/>
      <c r="F3699"/>
      <c r="G3699"/>
      <c r="H3699"/>
    </row>
    <row r="3700" ht="25.5" customHeight="1">
      <c r="A3700" s="2" t="str">
        <f>=HYPERLINK("https://www.youtube.com/@SilverCymbal", "https://www.youtube.com/@SilverCymbal")</f>
        <v>https://www.youtube.com/@SilverCymbal</v>
      </c>
      <c r="B3700" t="inlineStr">
        <is>
          <t>438 videos diy</t>
        </is>
      </c>
      <c r="C3700" t="inlineStr">
        <is>
          <t>grass</t>
        </is>
      </c>
      <c r="D3700"/>
      <c r="E3700"/>
      <c r="F3700"/>
      <c r="G3700"/>
      <c r="H3700"/>
    </row>
    <row r="3701" ht="25.5" customHeight="1">
      <c r="A3701" s="2" t="str">
        <f>=HYPERLINK("https://www.youtube.com/@targaryen2477", "https://www.youtube.com/@targaryen2477")</f>
        <v>https://www.youtube.com/@targaryen2477</v>
      </c>
      <c r="B3701" t="inlineStr">
        <is>
          <t>62 videos</t>
        </is>
      </c>
      <c r="C3701" t="inlineStr">
        <is>
          <t>dragon</t>
        </is>
      </c>
      <c r="D3701"/>
      <c r="E3701"/>
      <c r="F3701"/>
      <c r="G3701"/>
      <c r="H3701"/>
    </row>
    <row r="3702" ht="25.5" customHeight="1">
      <c r="A3702" s="2" t="str">
        <f>=HYPERLINK("https://www.youtube.com/@bartblom132", "https://www.youtube.com/@bartblom132")</f>
        <v>https://www.youtube.com/@bartblom132</v>
      </c>
      <c r="B3702" t="inlineStr">
        <is>
          <t>104 videos dragons video games</t>
        </is>
      </c>
      <c r="C3702" t="inlineStr">
        <is>
          <t>dragon</t>
        </is>
      </c>
      <c r="D3702"/>
      <c r="E3702"/>
      <c r="F3702"/>
      <c r="G3702"/>
      <c r="H3702"/>
    </row>
    <row r="3703" ht="25.5" customHeight="1">
      <c r="A3703" s="2" t="str">
        <f>=HYPERLINK("https://www.youtube.com/@RAZR_Channel", "https://www.youtube.com/@RAZR_Channel")</f>
        <v>https://www.youtube.com/@RAZR_Channel</v>
      </c>
      <c r="B3703" t="inlineStr">
        <is>
          <t>220 scenes</t>
        </is>
      </c>
      <c r="C3703" t="inlineStr">
        <is>
          <t>dragon</t>
        </is>
      </c>
      <c r="D3703"/>
      <c r="E3703"/>
      <c r="F3703"/>
      <c r="G3703"/>
      <c r="H3703"/>
    </row>
    <row r="3704" ht="25.5" customHeight="1">
      <c r="A3704" s="2" t="str">
        <f>=HYPERLINK("https://www.youtube.com/@YourMovieScenes", "https://www.youtube.com/@YourMovieScenes")</f>
        <v>https://www.youtube.com/@YourMovieScenes</v>
      </c>
      <c r="B3704" t="inlineStr">
        <is>
          <t>72 videos</t>
        </is>
      </c>
      <c r="C3704" t="inlineStr">
        <is>
          <t>dragon</t>
        </is>
      </c>
      <c r="D3704"/>
      <c r="E3704"/>
      <c r="F3704"/>
      <c r="G3704"/>
      <c r="H3704"/>
    </row>
    <row r="3705" ht="25.5" customHeight="1">
      <c r="A3705" s="2" t="str">
        <f>=HYPERLINK("https://www.youtube.com/@20thCenturyStudios/videos", "https://www.youtube.com/@20thCenturyStudios/videos")</f>
        <v>https://www.youtube.com/@20thCenturyStudios/videos</v>
      </c>
      <c r="B3705" t="inlineStr">
        <is>
          <t>2.7K videos of "official" trailers and clips (FOX)</t>
        </is>
      </c>
      <c r="C3705" t="inlineStr">
        <is>
          <t>animation (various) / live action</t>
        </is>
      </c>
      <c r="D3705"/>
      <c r="E3705"/>
      <c r="F3705"/>
      <c r="G3705"/>
      <c r="H3705"/>
    </row>
    <row r="3706" ht="25.5" customHeight="1">
      <c r="A3706" s="2" t="str">
        <f>=HYPERLINK("https://www.youtube.com/@GKIDStv/videos", "https://www.youtube.com/@GKIDStv/videos")</f>
        <v>https://www.youtube.com/@GKIDStv/videos</v>
      </c>
      <c r="B3706" t="inlineStr">
        <is>
          <t>574 videos (GKIDS films)</t>
        </is>
      </c>
      <c r="C3706" t="inlineStr">
        <is>
          <t>animation (various)</t>
        </is>
      </c>
      <c r="D3706"/>
      <c r="E3706"/>
      <c r="F3706"/>
      <c r="G3706"/>
      <c r="H3706"/>
    </row>
    <row r="3707" ht="25.5" customHeight="1">
      <c r="A3707" s="2" t="str">
        <f>=HYPERLINK("https://www.youtube.com/@marvel/videos", "https://www.youtube.com/@marvel/videos")</f>
        <v>https://www.youtube.com/@marvel/videos</v>
      </c>
      <c r="B3707" t="inlineStr">
        <is>
          <t>8.8K videos of Marvel (various)</t>
        </is>
      </c>
      <c r="C3707" t="inlineStr">
        <is>
          <t>animation (various) / live action</t>
        </is>
      </c>
      <c r="D3707"/>
      <c r="E3707"/>
      <c r="F3707"/>
      <c r="G3707"/>
      <c r="H3707"/>
    </row>
    <row r="3708" ht="25.5" customHeight="1">
      <c r="A3708" s="2" t="str">
        <f>=HYPERLINK("https://www.youtube.com/@EntertainmentAccess/videos", "https://www.youtube.com/@EntertainmentAccess/videos")</f>
        <v>https://www.youtube.com/@EntertainmentAccess/videos</v>
      </c>
      <c r="B3708" t="inlineStr">
        <is>
          <t>5.8K videos (movie clips)</t>
        </is>
      </c>
      <c r="C3708" t="inlineStr">
        <is>
          <t>animation (various) / live action</t>
        </is>
      </c>
      <c r="D3708"/>
      <c r="E3708"/>
      <c r="F3708"/>
      <c r="G3708"/>
      <c r="H3708"/>
    </row>
    <row r="3709" ht="25.5" customHeight="1">
      <c r="A3709" s="2" t="str">
        <f>=HYPERLINK("https://www.youtube.com/@FamilyMovies/videos", "https://www.youtube.com/@FamilyMovies/videos")</f>
        <v>https://www.youtube.com/@FamilyMovies/videos</v>
      </c>
      <c r="B3709" t="inlineStr">
        <is>
          <t>1.3K videos (movie / show clips) KinoCheck Family</t>
        </is>
      </c>
      <c r="C3709" t="inlineStr">
        <is>
          <t>animation (various) / live action</t>
        </is>
      </c>
      <c r="D3709"/>
      <c r="E3709"/>
      <c r="F3709"/>
      <c r="G3709"/>
      <c r="H3709"/>
    </row>
    <row r="3710" ht="25.5" customHeight="1">
      <c r="A3710" s="2" t="str">
        <f>=HYPERLINK("https://www.youtube.com/@disneyanimation/videos", "https://www.youtube.com/@disneyanimation/videos")</f>
        <v>https://www.youtube.com/@disneyanimation/videos</v>
      </c>
      <c r="B3710" t="inlineStr">
        <is>
          <t>606 videos (disney animation studios)</t>
        </is>
      </c>
      <c r="C3710" t="inlineStr">
        <is>
          <t>animation (various) / live action</t>
        </is>
      </c>
      <c r="D3710"/>
      <c r="E3710"/>
      <c r="F3710"/>
      <c r="G3710"/>
      <c r="H3710"/>
    </row>
    <row r="3711" ht="25.5" customHeight="1">
      <c r="A3711" s="2" t="str">
        <f>=HYPERLINK("https://www.youtube.com/@GoldieMatic", "https://www.youtube.com/@GoldieMatic")</f>
        <v>https://www.youtube.com/@GoldieMatic</v>
      </c>
      <c r="B3711" t="inlineStr">
        <is>
          <t>1.5k videos</t>
        </is>
      </c>
      <c r="C3711" t="inlineStr">
        <is>
          <t>game cut scenes</t>
        </is>
      </c>
      <c r="D3711"/>
      <c r="E3711"/>
      <c r="F3711"/>
      <c r="G3711"/>
      <c r="H3711"/>
    </row>
    <row r="3712" ht="25.5" customHeight="1">
      <c r="A3712" s="2" t="str">
        <f>=HYPERLINK("https://www.youtube.com/@Tenoris", "https://www.youtube.com/@Tenoris")</f>
        <v>https://www.youtube.com/@Tenoris</v>
      </c>
      <c r="B3712"/>
      <c r="C3712"/>
      <c r="D3712"/>
      <c r="E3712"/>
      <c r="F3712"/>
      <c r="G3712"/>
      <c r="H3712"/>
    </row>
    <row r="3713" ht="25.5" customHeight="1">
      <c r="A3713" s="2" t="str">
        <f>=HYPERLINK("https://www.youtube.com/@jubilee/videos", "https://www.youtube.com/@jubilee/videos")</f>
        <v>https://www.youtube.com/@jubilee/videos</v>
      </c>
      <c r="B3713" t="inlineStr">
        <is>
          <t>1.1K videos, women, men, people</t>
        </is>
      </c>
      <c r="C3713" t="inlineStr">
        <is>
          <t>woman</t>
        </is>
      </c>
      <c r="D3713"/>
      <c r="E3713"/>
      <c r="F3713"/>
      <c r="G3713"/>
      <c r="H3713"/>
    </row>
    <row r="3714" ht="25.5" customHeight="1">
      <c r="A3714" s="2" t="str">
        <f>=HYPERLINK("https://www.youtube.com/@forbeswomen/videos", "https://www.youtube.com/@forbeswomen/videos")</f>
        <v>https://www.youtube.com/@forbeswomen/videos</v>
      </c>
      <c r="B3714" t="inlineStr">
        <is>
          <t>828 videos, women, business, interviews</t>
        </is>
      </c>
      <c r="C3714" t="inlineStr">
        <is>
          <t>woman</t>
        </is>
      </c>
      <c r="D3714"/>
      <c r="E3714"/>
      <c r="F3714"/>
      <c r="G3714"/>
      <c r="H3714"/>
    </row>
    <row r="3715" ht="25.5" customHeight="1">
      <c r="A3715" s="2" t="str">
        <f>=HYPERLINK("https://www.youtube.com/@LOrealUSAForWomenInScience/videos", "https://www.youtube.com/@LOrealUSAForWomenInScience/videos")</f>
        <v>https://www.youtube.com/@LOrealUSAForWomenInScience/videos</v>
      </c>
      <c r="B3715" t="inlineStr">
        <is>
          <t>70 videos, women, science, interviews</t>
        </is>
      </c>
      <c r="C3715" t="inlineStr">
        <is>
          <t>woman</t>
        </is>
      </c>
      <c r="D3715"/>
      <c r="E3715"/>
      <c r="F3715"/>
      <c r="G3715"/>
      <c r="H3715"/>
    </row>
    <row r="3716" ht="25.5" customHeight="1">
      <c r="A3716" s="2" t="str">
        <f>=HYPERLINK("https://www.youtube.com/@StyleLikeU1/videos", "https://www.youtube.com/@StyleLikeU1/videos")</f>
        <v>https://www.youtube.com/@StyleLikeU1/videos</v>
      </c>
      <c r="B3716" t="inlineStr">
        <is>
          <t>1K videos, women, interviews</t>
        </is>
      </c>
      <c r="C3716" t="inlineStr">
        <is>
          <t>woman</t>
        </is>
      </c>
      <c r="D3716"/>
      <c r="E3716"/>
      <c r="F3716"/>
      <c r="G3716"/>
      <c r="H3716"/>
    </row>
    <row r="3717" ht="25.5" customHeight="1">
      <c r="A3717" s="2" t="str">
        <f>=HYPERLINK("https://www.youtube.com/@glamour/videos", "https://www.youtube.com/@glamour/videos")</f>
        <v>https://www.youtube.com/@glamour/videos</v>
      </c>
      <c r="B3717" t="inlineStr">
        <is>
          <t>2K videos, women, celebrities</t>
        </is>
      </c>
      <c r="C3717" t="inlineStr">
        <is>
          <t>woman</t>
        </is>
      </c>
      <c r="D3717"/>
      <c r="E3717"/>
      <c r="F3717"/>
      <c r="G3717"/>
      <c r="H3717"/>
    </row>
    <row r="3718" ht="25.5" customHeight="1">
      <c r="A3718" s="2" t="str">
        <f>=HYPERLINK("https://www.youtube.com/@SoftWhiteUnderbelly/videos", "https://www.youtube.com/@SoftWhiteUnderbelly/videos")</f>
        <v>https://www.youtube.com/@SoftWhiteUnderbelly/videos</v>
      </c>
      <c r="B3718" t="inlineStr">
        <is>
          <t>1.8K videos, portraits, women, men, people</t>
        </is>
      </c>
      <c r="C3718" t="inlineStr">
        <is>
          <t>woman</t>
        </is>
      </c>
      <c r="D3718"/>
      <c r="E3718"/>
      <c r="F3718"/>
      <c r="G3718"/>
      <c r="H3718"/>
    </row>
    <row r="3719" ht="25.5" customHeight="1">
      <c r="A3719" s="2" t="str">
        <f>=HYPERLINK("https://www.youtube.com/@oxymap/videos", "https://www.youtube.com/@oxymap/videos")</f>
        <v>https://www.youtube.com/@oxymap/videos</v>
      </c>
      <c r="B3719" t="inlineStr">
        <is>
          <t>47 videos of "out of context" shows / clips</t>
        </is>
      </c>
      <c r="C3719" t="inlineStr">
        <is>
          <t>animation (various)</t>
        </is>
      </c>
      <c r="D3719"/>
      <c r="E3719"/>
      <c r="F3719"/>
      <c r="G3719"/>
      <c r="H3719"/>
    </row>
    <row r="3720" ht="25.5" customHeight="1">
      <c r="A3720" s="2" t="str">
        <f>=HYPERLINK("https://www.youtube.com/@UniversalPicturesAU/videos", "https://www.youtube.com/@UniversalPicturesAU/videos")</f>
        <v>https://www.youtube.com/@UniversalPicturesAU/videos</v>
      </c>
      <c r="B3720" t="inlineStr">
        <is>
          <t>953 videos (univeral pictures AUS)</t>
        </is>
      </c>
      <c r="C3720" t="inlineStr">
        <is>
          <t>animation (various) / live action</t>
        </is>
      </c>
      <c r="D3720"/>
      <c r="E3720"/>
      <c r="F3720"/>
      <c r="G3720"/>
      <c r="H3720"/>
    </row>
    <row r="3721" ht="25.5" customHeight="1">
      <c r="A3721" s="2" t="str">
        <f>=HYPERLINK("https://www.youtube.com/@AlphaBetaGamer", "https://www.youtube.com/@AlphaBetaGamer")</f>
        <v>https://www.youtube.com/@AlphaBetaGamer</v>
      </c>
      <c r="B3721" t="inlineStr">
        <is>
          <t>4k videos</t>
        </is>
      </c>
      <c r="C3721" t="inlineStr">
        <is>
          <t>video game walkthrough</t>
        </is>
      </c>
      <c r="D3721"/>
      <c r="E3721"/>
      <c r="F3721"/>
      <c r="G3721"/>
      <c r="H3721"/>
    </row>
    <row r="3722" ht="25.5" customHeight="1">
      <c r="A3722" s="2" t="str">
        <f>=HYPERLINK("https://www.youtube.com/@PrimeVideoUK/videos", "https://www.youtube.com/@PrimeVideoUK/videos")</f>
        <v>https://www.youtube.com/@PrimeVideoUK/videos</v>
      </c>
      <c r="B3722" t="inlineStr">
        <is>
          <t>2.8K videos (various) (amazon prime UK)</t>
        </is>
      </c>
      <c r="C3722" t="inlineStr">
        <is>
          <t>animation (various) / live action</t>
        </is>
      </c>
      <c r="D3722"/>
      <c r="E3722"/>
      <c r="F3722"/>
      <c r="G3722"/>
      <c r="H3722"/>
    </row>
    <row r="3723" ht="25.5" customHeight="1">
      <c r="A3723" s="2" t="str">
        <f>=HYPERLINK("https://www.youtube.com/@WooHooWHOA", "https://www.youtube.com/@WooHooWHOA")</f>
        <v>https://www.youtube.com/@WooHooWHOA</v>
      </c>
      <c r="B3723" t="inlineStr">
        <is>
          <t>1k videos classroom mermaid</t>
        </is>
      </c>
      <c r="C3723" t="inlineStr">
        <is>
          <t>mermaid</t>
        </is>
      </c>
      <c r="D3723"/>
      <c r="E3723"/>
      <c r="F3723"/>
      <c r="G3723"/>
      <c r="H3723"/>
    </row>
    <row r="3724" ht="25.5" customHeight="1">
      <c r="A3724" s="2" t="str">
        <f>=HYPERLINK("https://www.youtube.com/@MagicalPowers", "https://www.youtube.com/@MagicalPowers")</f>
        <v>https://www.youtube.com/@MagicalPowers</v>
      </c>
      <c r="B3724" t="inlineStr">
        <is>
          <t>17 videos scenes</t>
        </is>
      </c>
      <c r="C3724" t="inlineStr">
        <is>
          <t>mermaid</t>
        </is>
      </c>
      <c r="D3724"/>
      <c r="E3724"/>
      <c r="F3724"/>
      <c r="G3724"/>
      <c r="H3724"/>
    </row>
    <row r="3725" ht="25.5" customHeight="1">
      <c r="A3725" s="2" t="str">
        <f>=HYPERLINK("https://www.youtube.com/@TheAsylumMovieChannel", "https://www.youtube.com/@TheAsylumMovieChannel")</f>
        <v>https://www.youtube.com/@TheAsylumMovieChannel</v>
      </c>
      <c r="B3725" t="inlineStr">
        <is>
          <t>311 videos movie scenes</t>
        </is>
      </c>
      <c r="C3725" t="inlineStr">
        <is>
          <t>mermaid</t>
        </is>
      </c>
      <c r="D3725"/>
      <c r="E3725"/>
      <c r="F3725"/>
      <c r="G3725"/>
      <c r="H3725"/>
    </row>
    <row r="3726" ht="25.5" customHeight="1">
      <c r="A3726" s="2" t="str">
        <f>=HYPERLINK("https://www.youtube.com/@infinitymaxx6455", "https://www.youtube.com/@infinitymaxx6455")</f>
        <v>https://www.youtube.com/@infinitymaxx6455</v>
      </c>
      <c r="B3726" t="inlineStr">
        <is>
          <t>59 videos stock footage</t>
        </is>
      </c>
      <c r="C3726" t="inlineStr">
        <is>
          <t>smiling</t>
        </is>
      </c>
      <c r="D3726"/>
      <c r="E3726"/>
      <c r="F3726"/>
      <c r="G3726"/>
      <c r="H3726"/>
    </row>
    <row r="3727" ht="25.5" customHeight="1">
      <c r="A3727" s="2" t="str">
        <f>=HYPERLINK("https://www.youtube.com/@Pixadisc", "https://www.youtube.com/@Pixadisc")</f>
        <v>https://www.youtube.com/@Pixadisc</v>
      </c>
      <c r="B3727" t="inlineStr">
        <is>
          <t>569 videos stock footage</t>
        </is>
      </c>
      <c r="C3727" t="inlineStr">
        <is>
          <t>smiling</t>
        </is>
      </c>
      <c r="D3727"/>
      <c r="E3727"/>
      <c r="F3727"/>
      <c r="G3727"/>
      <c r="H3727"/>
    </row>
    <row r="3728" ht="25.5" customHeight="1">
      <c r="A3728" s="2" t="str">
        <f>=HYPERLINK("https://www.youtube.com/@onlystockuz", "https://www.youtube.com/@onlystockuz")</f>
        <v>https://www.youtube.com/@onlystockuz</v>
      </c>
      <c r="B3728" t="inlineStr">
        <is>
          <t>8 videos stock footage</t>
        </is>
      </c>
      <c r="C3728" t="inlineStr">
        <is>
          <t>smiling</t>
        </is>
      </c>
      <c r="D3728"/>
      <c r="E3728"/>
      <c r="F3728"/>
      <c r="G3728"/>
      <c r="H3728"/>
    </row>
    <row r="3729" ht="25.5" customHeight="1">
      <c r="A3729" s="2" t="str">
        <f>=HYPERLINK("https://www.youtube.com/@FamilyOnMax/videos", "https://www.youtube.com/@FamilyOnMax/videos")</f>
        <v>https://www.youtube.com/@FamilyOnMax/videos</v>
      </c>
      <c r="B3729" t="inlineStr">
        <is>
          <t>273 videos (hbo max family)</t>
        </is>
      </c>
      <c r="C3729" t="inlineStr">
        <is>
          <t>animation (various)</t>
        </is>
      </c>
      <c r="D3729"/>
      <c r="E3729"/>
      <c r="F3729"/>
      <c r="G3729"/>
      <c r="H3729"/>
    </row>
    <row r="3730" ht="25.5" customHeight="1">
      <c r="A3730" s="2" t="str">
        <f>=HYPERLINK("https://www.youtube.com/@FilmFanaticCollection/videos", "https://www.youtube.com/@FilmFanaticCollection/videos")</f>
        <v>https://www.youtube.com/@FilmFanaticCollection/videos</v>
      </c>
      <c r="B3730" t="inlineStr">
        <is>
          <t>114 videos of various full length films</t>
        </is>
      </c>
      <c r="C3730" t="inlineStr">
        <is>
          <t>various</t>
        </is>
      </c>
      <c r="D3730"/>
      <c r="E3730"/>
      <c r="F3730"/>
      <c r="G3730"/>
      <c r="H3730"/>
    </row>
    <row r="3731" ht="25.5" customHeight="1">
      <c r="A3731" s="2" t="str">
        <f>=HYPERLINK("https://www.youtube.com/@ACMofficial", "https://www.youtube.com/@ACMofficial")</f>
        <v>https://www.youtube.com/@ACMofficial</v>
      </c>
      <c r="B3731" t="inlineStr">
        <is>
          <t>145 videos horror</t>
        </is>
      </c>
      <c r="C3731" t="inlineStr">
        <is>
          <t>mermaid</t>
        </is>
      </c>
      <c r="D3731"/>
      <c r="E3731"/>
      <c r="F3731"/>
      <c r="G3731"/>
      <c r="H3731"/>
    </row>
    <row r="3732" ht="25.5" customHeight="1">
      <c r="A3732" s="2" t="str">
        <f>=HYPERLINK("https://www.youtube.com/@LIGHTSAREOFF", "https://www.youtube.com/@LIGHTSAREOFF")</f>
        <v>https://www.youtube.com/@LIGHTSAREOFF</v>
      </c>
      <c r="B3732" t="inlineStr">
        <is>
          <t>127 videos</t>
        </is>
      </c>
      <c r="C3732" t="inlineStr">
        <is>
          <t>nightmares</t>
        </is>
      </c>
      <c r="D3732"/>
      <c r="E3732"/>
      <c r="F3732"/>
      <c r="G3732"/>
      <c r="H3732"/>
    </row>
    <row r="3733" ht="25.5" customHeight="1">
      <c r="A3733" s="2" t="str">
        <f>=HYPERLINK("https://www.youtube.com/@tvsclipsoo2", "https://www.youtube.com/@tvsclipsoo2")</f>
        <v>https://www.youtube.com/@tvsclipsoo2</v>
      </c>
      <c r="B3733" t="inlineStr">
        <is>
          <t>28 videos clips</t>
        </is>
      </c>
      <c r="C3733" t="inlineStr">
        <is>
          <t>nightmares</t>
        </is>
      </c>
      <c r="D3733"/>
      <c r="E3733"/>
      <c r="F3733"/>
      <c r="G3733"/>
      <c r="H3733"/>
    </row>
    <row r="3734" ht="25.5" customHeight="1">
      <c r="A3734" s="2" t="str">
        <f>=HYPERLINK("https://www.youtube.com/@JoshGrey160", "https://www.youtube.com/@JoshGrey160")</f>
        <v>https://www.youtube.com/@JoshGrey160</v>
      </c>
      <c r="B3734" t="inlineStr">
        <is>
          <t>1k videos clips</t>
        </is>
      </c>
      <c r="C3734" t="inlineStr">
        <is>
          <t>nightmares</t>
        </is>
      </c>
      <c r="D3734"/>
      <c r="E3734"/>
      <c r="F3734"/>
      <c r="G3734"/>
      <c r="H3734"/>
    </row>
    <row r="3735" ht="25.5" customHeight="1">
      <c r="A3735" s="2" t="str">
        <f>=HYPERLINK("https://www.youtube.com/@amctheatres/videos", "https://www.youtube.com/@amctheatres/videos")</f>
        <v>https://www.youtube.com/@amctheatres/videos</v>
      </c>
      <c r="B3735" t="inlineStr">
        <is>
          <t>9.9K videos of movie trailers / scenes</t>
        </is>
      </c>
      <c r="C3735" t="inlineStr">
        <is>
          <t>animation (various) / live action</t>
        </is>
      </c>
      <c r="D3735"/>
      <c r="E3735"/>
      <c r="F3735"/>
      <c r="G3735"/>
      <c r="H3735"/>
    </row>
    <row r="3736" ht="25.5" customHeight="1">
      <c r="A3736" s="2" t="str">
        <f>=HYPERLINK("https://www.youtube.com/@AppleTV/videos", "https://www.youtube.com/@AppleTV/videos")</f>
        <v>https://www.youtube.com/@AppleTV/videos</v>
      </c>
      <c r="B3736" t="inlineStr">
        <is>
          <t>1.5K videos (apple tv)</t>
        </is>
      </c>
      <c r="C3736" t="inlineStr">
        <is>
          <t>animation (various) / live action</t>
        </is>
      </c>
      <c r="D3736"/>
      <c r="E3736"/>
      <c r="F3736"/>
      <c r="G3736"/>
      <c r="H3736"/>
    </row>
    <row r="3737" ht="25.5" customHeight="1">
      <c r="A3737" s="2" t="str">
        <f>=HYPERLINK("https://www.youtube.com/@bratz/videos", "https://www.youtube.com/@bratz/videos")</f>
        <v>https://www.youtube.com/@bratz/videos</v>
      </c>
      <c r="B3737" t="inlineStr">
        <is>
          <t>372 videos (bratz) animation</t>
        </is>
      </c>
      <c r="C3737" t="inlineStr">
        <is>
          <t>animation (various)</t>
        </is>
      </c>
      <c r="D3737"/>
      <c r="E3737"/>
      <c r="F3737"/>
      <c r="G3737"/>
      <c r="H3737"/>
    </row>
    <row r="3738" ht="25.5" customHeight="1">
      <c r="A3738" s="2" t="str">
        <f>=HYPERLINK("https://www.youtube.com/@DisneyMusicVEVO/videos", "https://www.youtube.com/@DisneyMusicVEVO/videos")</f>
        <v>https://www.youtube.com/@DisneyMusicVEVO/videos</v>
      </c>
      <c r="B3738" t="inlineStr">
        <is>
          <t>2.2K videos (disney music videos)</t>
        </is>
      </c>
      <c r="C3738" t="inlineStr">
        <is>
          <t>animation (various)</t>
        </is>
      </c>
      <c r="D3738"/>
      <c r="E3738"/>
      <c r="F3738"/>
      <c r="G3738"/>
      <c r="H3738"/>
    </row>
    <row r="3739" ht="25.5" customHeight="1">
      <c r="A3739" s="2" t="str">
        <f>=HYPERLINK("https://www.youtube.com/@ShortestBlockbusters", "https://www.youtube.com/@ShortestBlockbusters")</f>
        <v>https://www.youtube.com/@ShortestBlockbusters</v>
      </c>
      <c r="B3739" t="inlineStr">
        <is>
          <t>187 videos</t>
        </is>
      </c>
      <c r="C3739" t="inlineStr">
        <is>
          <t>nightmares</t>
        </is>
      </c>
      <c r="D3739"/>
      <c r="E3739"/>
      <c r="F3739"/>
      <c r="G3739"/>
      <c r="H3739"/>
    </row>
    <row r="3740" ht="25.5" customHeight="1">
      <c r="A3740" s="2" t="str">
        <f>=HYPERLINK("https://www.youtube.com/@JoBloMovieClips", "https://www.youtube.com/@JoBloMovieClips")</f>
        <v>https://www.youtube.com/@JoBloMovieClips</v>
      </c>
      <c r="B3740" t="inlineStr">
        <is>
          <t>5.3k videos clips</t>
        </is>
      </c>
      <c r="C3740" t="inlineStr">
        <is>
          <t>clips</t>
        </is>
      </c>
      <c r="D3740"/>
      <c r="E3740"/>
      <c r="F3740"/>
      <c r="G3740"/>
      <c r="H3740"/>
    </row>
    <row r="3741" ht="25.5" customHeight="1">
      <c r="A3741" s="2" t="str">
        <f>=HYPERLINK("https://www.youtube.com/@spoilerlab1", "https://www.youtube.com/@spoilerlab1")</f>
        <v>https://www.youtube.com/@spoilerlab1</v>
      </c>
      <c r="B3741" t="inlineStr">
        <is>
          <t>280 videos</t>
        </is>
      </c>
      <c r="C3741" t="inlineStr">
        <is>
          <t>clips</t>
        </is>
      </c>
      <c r="D3741"/>
      <c r="E3741"/>
      <c r="F3741"/>
      <c r="G3741"/>
      <c r="H3741"/>
    </row>
    <row r="3742" ht="25.5" customHeight="1">
      <c r="A3742" s="2" t="str">
        <f>=HYPERLINK("https://www.youtube.com/@benwillisthefishermanskill1657", "https://www.youtube.com/@benwillisthefishermanskill1657")</f>
        <v>https://www.youtube.com/@benwillisthefishermanskill1657</v>
      </c>
      <c r="B3742" t="inlineStr">
        <is>
          <t>134 videos horror</t>
        </is>
      </c>
      <c r="C3742" t="inlineStr">
        <is>
          <t>nightmares</t>
        </is>
      </c>
      <c r="D3742"/>
      <c r="E3742"/>
      <c r="F3742"/>
      <c r="G3742"/>
      <c r="H3742"/>
    </row>
    <row r="3743" ht="25.5" customHeight="1">
      <c r="A3743" s="2" t="str">
        <f>=HYPERLINK("https://www.youtube.com/@jiyakapurfilms", "https://www.youtube.com/@jiyakapurfilms")</f>
        <v>https://www.youtube.com/@jiyakapurfilms</v>
      </c>
      <c r="B3743" t="inlineStr">
        <is>
          <t>45 videos</t>
        </is>
      </c>
      <c r="C3743" t="inlineStr">
        <is>
          <t>nightmares</t>
        </is>
      </c>
      <c r="D3743"/>
      <c r="E3743"/>
      <c r="F3743"/>
      <c r="G3743"/>
      <c r="H3743"/>
    </row>
    <row r="3744" ht="25.5" customHeight="1">
      <c r="A3744" s="2" t="str">
        <f>=HYPERLINK("https://www.youtube.com/@MediaHubTrailer", "https://www.youtube.com/@MediaHubTrailer")</f>
        <v>https://www.youtube.com/@MediaHubTrailer</v>
      </c>
      <c r="B3744" t="inlineStr">
        <is>
          <t>87 videos</t>
        </is>
      </c>
      <c r="C3744" t="inlineStr">
        <is>
          <t>nightmares</t>
        </is>
      </c>
      <c r="D3744"/>
      <c r="E3744"/>
      <c r="F3744"/>
      <c r="G3744"/>
      <c r="H3744"/>
    </row>
    <row r="3745" ht="25.5" customHeight="1">
      <c r="A3745" s="2" t="str">
        <f>=HYPERLINK("https://www.youtube.com/@MaxVerehin", "https://www.youtube.com/@MaxVerehin")</f>
        <v>https://www.youtube.com/@MaxVerehin</v>
      </c>
      <c r="B3745" t="inlineStr">
        <is>
          <t>52 videos</t>
        </is>
      </c>
      <c r="C3745" t="inlineStr">
        <is>
          <t>nightmares</t>
        </is>
      </c>
      <c r="D3745"/>
      <c r="E3745"/>
      <c r="F3745"/>
      <c r="G3745"/>
      <c r="H3745"/>
    </row>
    <row r="3746" ht="25.5" customHeight="1">
      <c r="A3746" s="2" t="str">
        <f>=HYPERLINK("https://www.youtube.com/@SagoMini/videos", "https://www.youtube.com/@SagoMini/videos")</f>
        <v>https://www.youtube.com/@SagoMini/videos</v>
      </c>
      <c r="B3746" t="inlineStr">
        <is>
          <t>238 videos (sago mini)</t>
        </is>
      </c>
      <c r="C3746" t="inlineStr">
        <is>
          <t>animation (various)</t>
        </is>
      </c>
      <c r="D3746"/>
      <c r="E3746"/>
      <c r="F3746"/>
      <c r="G3746"/>
      <c r="H3746"/>
    </row>
    <row r="3747" ht="25.5" customHeight="1">
      <c r="A3747" s="2" t="str">
        <f>=HYPERLINK("https://www.youtube.com/@zoonicornofficial/videos", "https://www.youtube.com/@zoonicornofficial/videos")</f>
        <v>https://www.youtube.com/@zoonicornofficial/videos</v>
      </c>
      <c r="B3747" t="inlineStr">
        <is>
          <t>74 vidoes (zoonicorn)</t>
        </is>
      </c>
      <c r="C3747" t="inlineStr">
        <is>
          <t>animation (various)</t>
        </is>
      </c>
      <c r="D3747"/>
      <c r="E3747"/>
      <c r="F3747"/>
      <c r="G3747"/>
      <c r="H3747"/>
    </row>
    <row r="3748" ht="25.5" customHeight="1">
      <c r="A3748" s="2" t="str">
        <f>=HYPERLINK("https://www.youtube.com/@Paddington/videos", "https://www.youtube.com/@Paddington/videos")</f>
        <v>https://www.youtube.com/@Paddington/videos</v>
      </c>
      <c r="B3748" t="inlineStr">
        <is>
          <t>337 videos (paddington bear)</t>
        </is>
      </c>
      <c r="C3748" t="inlineStr">
        <is>
          <t>animation (various)</t>
        </is>
      </c>
      <c r="D3748"/>
      <c r="E3748"/>
      <c r="F3748"/>
      <c r="G3748"/>
      <c r="H3748"/>
    </row>
    <row r="3749" ht="25.5" customHeight="1">
      <c r="A3749" s="2" t="str">
        <f>=HYPERLINK("https://www.youtube.com/@shudder/videos", "https://www.youtube.com/@shudder/videos")</f>
        <v>https://www.youtube.com/@shudder/videos</v>
      </c>
      <c r="B3749" t="inlineStr">
        <is>
          <t>horror / thriller trailers / clips</t>
        </is>
      </c>
      <c r="C3749" t="inlineStr">
        <is>
          <t>various</t>
        </is>
      </c>
      <c r="D3749"/>
      <c r="E3749"/>
      <c r="F3749"/>
      <c r="G3749"/>
      <c r="H3749"/>
    </row>
    <row r="3750" ht="25.5" customHeight="1">
      <c r="A3750" s="2" t="str">
        <f>=HYPERLINK("https://www.youtube.com/@smallsoldiers_official/videos", "https://www.youtube.com/@smallsoldiers_official/videos")</f>
        <v>https://www.youtube.com/@smallsoldiers_official/videos</v>
      </c>
      <c r="B3750" t="inlineStr">
        <is>
          <t>1 video (small soldiers)</t>
        </is>
      </c>
      <c r="C3750" t="inlineStr">
        <is>
          <t>animation (various)</t>
        </is>
      </c>
      <c r="D3750"/>
      <c r="E3750"/>
      <c r="F3750"/>
      <c r="G3750"/>
      <c r="H3750"/>
    </row>
    <row r="3751" ht="25.5" customHeight="1">
      <c r="A3751" s="2" t="str">
        <f>=HYPERLINK("https://www.youtube.com/@wellgousa/videos", "https://www.youtube.com/@wellgousa/videos")</f>
        <v>https://www.youtube.com/@wellgousa/videos</v>
      </c>
      <c r="B3751" t="inlineStr">
        <is>
          <t>796 videos horror / thriller trailers / clips</t>
        </is>
      </c>
      <c r="C3751" t="inlineStr">
        <is>
          <t>various</t>
        </is>
      </c>
      <c r="D3751"/>
      <c r="E3751"/>
      <c r="F3751"/>
      <c r="G3751"/>
      <c r="H3751"/>
    </row>
    <row r="3752" ht="25.5" customHeight="1">
      <c r="A3752" s="2" t="str">
        <f>=HYPERLINK("https://www.youtube.com/@NJShoreBeachLife", "https://www.youtube.com/@NJShoreBeachLife")</f>
        <v>https://www.youtube.com/@NJShoreBeachLife</v>
      </c>
      <c r="B3752" t="inlineStr">
        <is>
          <t>3.7K videos of store walkthroughs</t>
        </is>
      </c>
      <c r="C3752" t="inlineStr">
        <is>
          <t>lamp</t>
        </is>
      </c>
      <c r="D3752"/>
      <c r="E3752"/>
      <c r="F3752"/>
      <c r="G3752"/>
      <c r="H3752"/>
    </row>
    <row r="3753" ht="25.5" customHeight="1">
      <c r="A3753" s="2" t="str">
        <f>=HYPERLINK("https://www.youtube.com/@iaincampbell_/videos", "https://www.youtube.com/@iaincampbell_/videos")</f>
        <v>https://www.youtube.com/@iaincampbell_/videos</v>
      </c>
      <c r="B3753" t="inlineStr">
        <is>
          <t>626 videos</t>
        </is>
      </c>
      <c r="C3753" t="inlineStr">
        <is>
          <t>bodyboarding</t>
        </is>
      </c>
      <c r="D3753"/>
      <c r="E3753"/>
      <c r="F3753"/>
      <c r="G3753"/>
      <c r="H3753"/>
    </row>
    <row r="3754" ht="25.5" customHeight="1">
      <c r="A3754" s="2" t="str">
        <f>=HYPERLINK("https://www.youtube.com/@PrideBodyboardsTV/videos", "https://www.youtube.com/@PrideBodyboardsTV/videos")</f>
        <v>https://www.youtube.com/@PrideBodyboardsTV/videos</v>
      </c>
      <c r="B3754" t="inlineStr">
        <is>
          <t>132 videos</t>
        </is>
      </c>
      <c r="C3754" t="inlineStr">
        <is>
          <t>bodyboarding</t>
        </is>
      </c>
      <c r="D3754"/>
      <c r="E3754"/>
      <c r="F3754"/>
      <c r="G3754"/>
      <c r="H3754"/>
    </row>
    <row r="3755" ht="25.5" customHeight="1">
      <c r="A3755" s="2" t="str">
        <f>=HYPERLINK("https://www.youtube.com/@JohnnysWarStories", "https://www.youtube.com/@JohnnysWarStories")</f>
        <v>https://www.youtube.com/@JohnnysWarStories</v>
      </c>
      <c r="B3755" t="inlineStr">
        <is>
          <t>672 videos</t>
        </is>
      </c>
      <c r="C3755" t="inlineStr">
        <is>
          <t>soldier</t>
        </is>
      </c>
      <c r="D3755"/>
      <c r="E3755"/>
      <c r="F3755"/>
      <c r="G3755"/>
      <c r="H3755"/>
    </row>
    <row r="3756" ht="25.5" customHeight="1">
      <c r="A3756" s="2" t="str">
        <f>=HYPERLINK("https://www.youtube.com/@Xevozy", "https://www.youtube.com/@Xevozy")</f>
        <v>https://www.youtube.com/@Xevozy</v>
      </c>
      <c r="B3756" t="inlineStr">
        <is>
          <t>298 videos</t>
        </is>
      </c>
      <c r="C3756" t="inlineStr">
        <is>
          <t>scenes</t>
        </is>
      </c>
      <c r="D3756"/>
      <c r="E3756"/>
      <c r="F3756"/>
      <c r="G3756"/>
      <c r="H3756"/>
    </row>
    <row r="3757" ht="25.5" customHeight="1">
      <c r="A3757" s="2" t="str">
        <f>=HYPERLINK("https://www.youtube.com/@lifereels", "https://www.youtube.com/@lifereels")</f>
        <v>https://www.youtube.com/@lifereels</v>
      </c>
      <c r="B3757" t="inlineStr">
        <is>
          <t>50 videos skits</t>
        </is>
      </c>
      <c r="C3757" t="inlineStr">
        <is>
          <t>soldier</t>
        </is>
      </c>
      <c r="D3757"/>
      <c r="E3757"/>
      <c r="F3757"/>
      <c r="G3757"/>
      <c r="H3757"/>
    </row>
    <row r="3758" ht="25.5" customHeight="1">
      <c r="A3758" s="2" t="str">
        <f>=HYPERLINK("https://www.youtube.com/@FoxtrotAlphaTV", "https://www.youtube.com/@FoxtrotAlphaTV")</f>
        <v>https://www.youtube.com/@FoxtrotAlphaTV</v>
      </c>
      <c r="B3758" t="inlineStr">
        <is>
          <t>3700 videos of walktrhoughs in furniture stores</t>
        </is>
      </c>
      <c r="C3758" t="inlineStr">
        <is>
          <t>soldier</t>
        </is>
      </c>
      <c r="D3758"/>
      <c r="E3758"/>
      <c r="F3758"/>
      <c r="G3758"/>
      <c r="H3758"/>
    </row>
    <row r="3759" ht="25.5" customHeight="1">
      <c r="A3759" s="2" t="str">
        <f>=HYPERLINK("https://www.youtube.com/@bodyboard_holidays/videos", "https://www.youtube.com/@bodyboard_holidays/videos")</f>
        <v>https://www.youtube.com/@bodyboard_holidays/videos</v>
      </c>
      <c r="B3759" t="inlineStr">
        <is>
          <t>217 videos</t>
        </is>
      </c>
      <c r="C3759" t="inlineStr">
        <is>
          <t>bodyboarding</t>
        </is>
      </c>
      <c r="D3759"/>
      <c r="E3759"/>
      <c r="F3759"/>
      <c r="G3759"/>
      <c r="H3759"/>
    </row>
    <row r="3760" ht="25.5" customHeight="1">
      <c r="A3760" s="2" t="str">
        <f>=HYPERLINK("https://www.youtube.com/@legome_theog/videos", "https://www.youtube.com/@legome_theog/videos")</f>
        <v>https://www.youtube.com/@legome_theog/videos</v>
      </c>
      <c r="B3760" t="inlineStr">
        <is>
          <t>139 videos of lego stop motion animation</t>
        </is>
      </c>
      <c r="C3760" t="inlineStr">
        <is>
          <t>animation (various)</t>
        </is>
      </c>
      <c r="D3760"/>
      <c r="E3760"/>
      <c r="F3760"/>
      <c r="G3760"/>
      <c r="H3760"/>
    </row>
    <row r="3761" ht="25.5" customHeight="1">
      <c r="A3761" s="2" t="str">
        <f>=HYPERLINK("https://www.youtube.com/@movieloadtrailers/videos", "https://www.youtube.com/@movieloadtrailers/videos")</f>
        <v>https://www.youtube.com/@movieloadtrailers/videos</v>
      </c>
      <c r="B3761" t="inlineStr">
        <is>
          <t>180 videos of various movie clips / trailers</t>
        </is>
      </c>
      <c r="C3761" t="inlineStr">
        <is>
          <t>various</t>
        </is>
      </c>
      <c r="D3761"/>
      <c r="E3761"/>
      <c r="F3761"/>
      <c r="G3761"/>
      <c r="H3761"/>
    </row>
    <row r="3762" ht="25.5" customHeight="1">
      <c r="A3762" s="2" t="str">
        <f>=HYPERLINK("https://www.youtube.com/@watchluke/videos", "https://www.youtube.com/@watchluke/videos")</f>
        <v>https://www.youtube.com/@watchluke/videos</v>
      </c>
      <c r="B3762" t="inlineStr">
        <is>
          <t>8 videos - high end cinematography</t>
        </is>
      </c>
      <c r="C3762" t="inlineStr">
        <is>
          <t>cinematic</t>
        </is>
      </c>
      <c r="D3762"/>
      <c r="E3762"/>
      <c r="F3762"/>
      <c r="G3762"/>
      <c r="H3762"/>
    </row>
    <row r="3763" ht="25.5" customHeight="1">
      <c r="A3763" s="2" t="str">
        <f>=HYPERLINK("https://www.youtube.com/@ComicPundit/videos", "https://www.youtube.com/@ComicPundit/videos")</f>
        <v>https://www.youtube.com/@ComicPundit/videos</v>
      </c>
      <c r="B3763" t="inlineStr">
        <is>
          <t>44 videos of various animations</t>
        </is>
      </c>
      <c r="C3763" t="inlineStr">
        <is>
          <t>animation (various)</t>
        </is>
      </c>
      <c r="D3763"/>
      <c r="E3763"/>
      <c r="F3763"/>
      <c r="G3763"/>
      <c r="H3763"/>
    </row>
    <row r="3764" ht="25.5" customHeight="1">
      <c r="A3764" s="2" t="str">
        <f>=HYPERLINK("https://www.youtube.com/@madmanfilms/videos", "https://www.youtube.com/@madmanfilms/videos")</f>
        <v>https://www.youtube.com/@madmanfilms/videos</v>
      </c>
      <c r="B3764" t="inlineStr">
        <is>
          <t>1.3K AUS and NZ trailers / clips</t>
        </is>
      </c>
      <c r="C3764" t="inlineStr">
        <is>
          <t>various</t>
        </is>
      </c>
      <c r="D3764"/>
      <c r="E3764"/>
      <c r="F3764"/>
      <c r="G3764"/>
      <c r="H3764"/>
    </row>
    <row r="3765" ht="25.5" customHeight="1">
      <c r="A3765" s="2" t="str">
        <f>=HYPERLINK("https://www.youtube.com/@amcplus/videos", "https://www.youtube.com/@amcplus/videos")</f>
        <v>https://www.youtube.com/@amcplus/videos</v>
      </c>
      <c r="B3765" t="inlineStr">
        <is>
          <t>AMC plus clips / trailers / content</t>
        </is>
      </c>
      <c r="C3765" t="inlineStr">
        <is>
          <t>various</t>
        </is>
      </c>
      <c r="D3765"/>
      <c r="E3765"/>
      <c r="F3765"/>
      <c r="G3765"/>
      <c r="H3765"/>
    </row>
    <row r="3766" ht="25.5" customHeight="1">
      <c r="A3766" s="2" t="str">
        <f>=HYPERLINK("https://www.youtube.com/@RockstarGames/videos", "https://www.youtube.com/@RockstarGames/videos")</f>
        <v>https://www.youtube.com/@RockstarGames/videos</v>
      </c>
      <c r="B3766" t="inlineStr">
        <is>
          <t>353 videos of GTA related cinematics / content</t>
        </is>
      </c>
      <c r="C3766" t="inlineStr">
        <is>
          <t>animation (various)</t>
        </is>
      </c>
      <c r="D3766"/>
      <c r="E3766"/>
      <c r="F3766"/>
      <c r="G3766"/>
      <c r="H3766"/>
    </row>
    <row r="3767" ht="25.5" customHeight="1">
      <c r="A3767" s="2" t="str">
        <f>=HYPERLINK("https://www.youtube.com/@WheelchairBasketballCanada/videos", "https://www.youtube.com/@WheelchairBasketballCanada/videos")</f>
        <v>https://www.youtube.com/@WheelchairBasketballCanada/videos</v>
      </c>
      <c r="B3767" t="inlineStr">
        <is>
          <t>338 videos</t>
        </is>
      </c>
      <c r="C3767" t="inlineStr">
        <is>
          <t>wheelchair basketball</t>
        </is>
      </c>
      <c r="D3767"/>
      <c r="E3767"/>
      <c r="F3767"/>
      <c r="G3767"/>
      <c r="H3767"/>
    </row>
    <row r="3768" ht="25.5" customHeight="1">
      <c r="A3768" s="2" t="str">
        <f>=HYPERLINK("https://www.youtube.com/@OneMediaPlus./videos", "https://www.youtube.com/@OneMediaPlus./videos")</f>
        <v>https://www.youtube.com/@OneMediaPlus./videos</v>
      </c>
      <c r="B3768" t="inlineStr">
        <is>
          <t>11K videos (4K trailers) various</t>
        </is>
      </c>
      <c r="C3768" t="inlineStr">
        <is>
          <t>various</t>
        </is>
      </c>
      <c r="D3768"/>
      <c r="E3768"/>
      <c r="F3768"/>
      <c r="G3768"/>
      <c r="H3768"/>
    </row>
    <row r="3769" ht="25.5" customHeight="1">
      <c r="A3769" s="2" t="str">
        <f>=HYPERLINK("https://www.youtube.com/@Boomerang/videos", "https://www.youtube.com/@Boomerang/videos")</f>
        <v>https://www.youtube.com/@Boomerang/videos</v>
      </c>
      <c r="B3769" t="inlineStr">
        <is>
          <t>345 videos from Boomerang</t>
        </is>
      </c>
      <c r="C3769" t="inlineStr">
        <is>
          <t>animation (various)</t>
        </is>
      </c>
      <c r="D3769"/>
      <c r="E3769"/>
      <c r="F3769"/>
      <c r="G3769"/>
      <c r="H3769"/>
    </row>
    <row r="3770" ht="25.5" customHeight="1">
      <c r="A3770" s="2" t="str">
        <f>=HYPERLINK("https://www.youtube.com/@Aardman.Official/videos", "https://www.youtube.com/@Aardman.Official/videos")</f>
        <v>https://www.youtube.com/@Aardman.Official/videos</v>
      </c>
      <c r="B3770" t="inlineStr">
        <is>
          <t>327 videos from Ardman Animation Studios</t>
        </is>
      </c>
      <c r="C3770" t="inlineStr">
        <is>
          <t>animation (various)</t>
        </is>
      </c>
      <c r="D3770"/>
      <c r="E3770"/>
      <c r="F3770"/>
      <c r="G3770"/>
      <c r="H3770"/>
    </row>
    <row r="3771" ht="25.5" customHeight="1">
      <c r="A3771" s="2" t="str">
        <f>=HYPERLINK("https://www.youtube.com/@WalkChina", "https://www.youtube.com/@WalkChina")</f>
        <v>https://www.youtube.com/@WalkChina</v>
      </c>
      <c r="B3771" t="inlineStr">
        <is>
          <t>229 videos - HD tours of China (walking, driving, flying)</t>
        </is>
      </c>
      <c r="C3771" t="inlineStr">
        <is>
          <t>Chinese</t>
        </is>
      </c>
      <c r="D3771"/>
      <c r="E3771"/>
      <c r="F3771"/>
      <c r="G3771"/>
      <c r="H3771"/>
    </row>
    <row r="3772" ht="25.5" customHeight="1">
      <c r="A3772" s="2" t="str">
        <f>=HYPERLINK("https://www.youtube.com/@WalkChinaTravelVideos", "https://www.youtube.com/@WalkChinaTravelVideos")</f>
        <v>https://www.youtube.com/@WalkChinaTravelVideos</v>
      </c>
      <c r="B3772" t="inlineStr">
        <is>
          <t>16 videos - HD tours of China (walking, driving, flying)</t>
        </is>
      </c>
      <c r="C3772" t="inlineStr">
        <is>
          <t>Chinese</t>
        </is>
      </c>
      <c r="D3772"/>
      <c r="E3772"/>
      <c r="F3772"/>
      <c r="G3772"/>
      <c r="H3772"/>
    </row>
    <row r="3773" ht="25.5" customHeight="1">
      <c r="A3773" s="2" t="str">
        <f>=HYPERLINK("https://www.youtube.com/@illumination/videos", "https://www.youtube.com/@illumination/videos")</f>
        <v>https://www.youtube.com/@illumination/videos</v>
      </c>
      <c r="B3773" t="inlineStr">
        <is>
          <t>451 videos (illumination entertainment)</t>
        </is>
      </c>
      <c r="C3773" t="inlineStr">
        <is>
          <t>animation (various) / live action</t>
        </is>
      </c>
      <c r="D3773"/>
      <c r="E3773"/>
      <c r="F3773"/>
      <c r="G3773"/>
      <c r="H3773"/>
    </row>
    <row r="3774" ht="25.5" customHeight="1">
      <c r="A3774" s="2" t="str">
        <f>=HYPERLINK("https://www.youtube.com/@AWN-AnimationWorldNetwork/videos", "https://www.youtube.com/@AWN-AnimationWorldNetwork/videos")</f>
        <v>https://www.youtube.com/@AWN-AnimationWorldNetwork/videos</v>
      </c>
      <c r="B3774" t="inlineStr">
        <is>
          <t>690 videos of various trailers / clips</t>
        </is>
      </c>
      <c r="C3774" t="inlineStr">
        <is>
          <t>animation (various) / live action</t>
        </is>
      </c>
      <c r="D3774"/>
      <c r="E3774"/>
      <c r="F3774"/>
      <c r="G3774"/>
      <c r="H3774"/>
    </row>
    <row r="3775" ht="25.5" customHeight="1">
      <c r="A3775" s="2" t="str">
        <f>=HYPERLINK("https://www.youtube.com/@crazyfrog/videos", "https://www.youtube.com/@crazyfrog/videos")</f>
        <v>https://www.youtube.com/@crazyfrog/videos</v>
      </c>
      <c r="B3775" t="inlineStr">
        <is>
          <t>48 videos - Frogs</t>
        </is>
      </c>
      <c r="C3775" t="inlineStr">
        <is>
          <t>Frogs</t>
        </is>
      </c>
      <c r="D3775"/>
      <c r="E3775"/>
      <c r="F3775"/>
      <c r="G3775"/>
      <c r="H3775"/>
    </row>
    <row r="3776" ht="25.5" customHeight="1">
      <c r="A3776" s="2" t="str">
        <f>=HYPERLINK("https://www.youtube.com/@filmzrecaps/videos", "https://www.youtube.com/@filmzrecaps/videos")</f>
        <v>https://www.youtube.com/@filmzrecaps/videos</v>
      </c>
      <c r="B3776" t="inlineStr">
        <is>
          <t>54 videos - film recaps</t>
        </is>
      </c>
      <c r="C3776" t="inlineStr">
        <is>
          <t>various</t>
        </is>
      </c>
      <c r="D3776"/>
      <c r="E3776"/>
      <c r="F3776"/>
      <c r="G3776"/>
      <c r="H3776"/>
    </row>
    <row r="3777" ht="25.5" customHeight="1">
      <c r="A3777" s="2" t="str">
        <f>=HYPERLINK("https://www.youtube.com/@neonrated/videos", "https://www.youtube.com/@neonrated/videos")</f>
        <v>https://www.youtube.com/@neonrated/videos</v>
      </c>
      <c r="B3777" t="inlineStr">
        <is>
          <t>251 videos of movie / show clips</t>
        </is>
      </c>
      <c r="C3777" t="inlineStr">
        <is>
          <t>animation (various) / live action</t>
        </is>
      </c>
      <c r="D3777"/>
      <c r="E3777"/>
      <c r="F3777"/>
      <c r="G3777"/>
      <c r="H3777"/>
    </row>
    <row r="3778" ht="25.5" customHeight="1">
      <c r="A3778" s="2" t="str">
        <f>=HYPERLINK("https://www.youtube.com/@Lucasfilm/videos", "https://www.youtube.com/@Lucasfilm/videos")</f>
        <v>https://www.youtube.com/@Lucasfilm/videos</v>
      </c>
      <c r="B3778" t="inlineStr">
        <is>
          <t>146 videos - LucasFilm</t>
        </is>
      </c>
      <c r="C3778" t="inlineStr">
        <is>
          <t>various</t>
        </is>
      </c>
      <c r="D3778"/>
      <c r="E3778"/>
      <c r="F3778"/>
      <c r="G3778"/>
      <c r="H3778"/>
    </row>
    <row r="3779" ht="25.5" customHeight="1">
      <c r="A3779" s="2" t="str">
        <f>=HYPERLINK("https://www.youtube.com/@dvdfilmbonus3677/videos", "https://www.youtube.com/@dvdfilmbonus3677/videos")</f>
        <v>https://www.youtube.com/@dvdfilmbonus3677/videos</v>
      </c>
      <c r="B3779" t="inlineStr">
        <is>
          <t>190 videos of making ofs, BTS, extended cuts etc.</t>
        </is>
      </c>
      <c r="C3779" t="inlineStr">
        <is>
          <t>various, backstage</t>
        </is>
      </c>
      <c r="D3779"/>
      <c r="E3779"/>
      <c r="F3779"/>
      <c r="G3779"/>
      <c r="H3779"/>
    </row>
    <row r="3780" ht="25.5" customHeight="1">
      <c r="A3780" s="2" t="str">
        <f>=HYPERLINK("https://www.youtube.com/@BadLipReading/videos", "https://www.youtube.com/@BadLipReading/videos")</f>
        <v>https://www.youtube.com/@BadLipReading/videos</v>
      </c>
      <c r="B3780" t="inlineStr">
        <is>
          <t>131 videos - bad lip reading</t>
        </is>
      </c>
      <c r="C3780" t="inlineStr">
        <is>
          <t>various</t>
        </is>
      </c>
      <c r="D3780"/>
      <c r="E3780"/>
      <c r="F3780"/>
      <c r="G3780"/>
      <c r="H3780"/>
    </row>
    <row r="3781" ht="25.5" customHeight="1">
      <c r="A3781" s="2" t="str">
        <f>=HYPERLINK("https://www.youtube.com/@FullHDvideos4me", "https://www.youtube.com/@FullHDvideos4me")</f>
        <v>https://www.youtube.com/@FullHDvideos4me</v>
      </c>
      <c r="B3781" t="inlineStr">
        <is>
          <t>742 videos clips</t>
        </is>
      </c>
      <c r="C3781" t="inlineStr">
        <is>
          <t>various</t>
        </is>
      </c>
      <c r="D3781"/>
      <c r="E3781"/>
      <c r="F3781"/>
      <c r="G3781"/>
      <c r="H3781"/>
    </row>
    <row r="3782" ht="25.5" customHeight="1">
      <c r="A3782" s="2" t="str">
        <f>=HYPERLINK("https://www.youtube.com/@hdfootage7227", "https://www.youtube.com/@hdfootage7227")</f>
        <v>https://www.youtube.com/@hdfootage7227</v>
      </c>
      <c r="B3782" t="inlineStr">
        <is>
          <t>48 videos</t>
        </is>
      </c>
      <c r="C3782" t="inlineStr">
        <is>
          <t>desert</t>
        </is>
      </c>
      <c r="D3782"/>
      <c r="E3782"/>
      <c r="F3782"/>
      <c r="G3782"/>
      <c r="H3782"/>
    </row>
    <row r="3783" ht="25.5" customHeight="1">
      <c r="A3783" s="2" t="str">
        <f>=HYPERLINK("https://www.youtube.com/@NamibiaCam", "https://www.youtube.com/@NamibiaCam")</f>
        <v>https://www.youtube.com/@NamibiaCam</v>
      </c>
      <c r="B3783" t="inlineStr">
        <is>
          <t>190 videos</t>
        </is>
      </c>
      <c r="C3783" t="inlineStr">
        <is>
          <t>desert</t>
        </is>
      </c>
      <c r="D3783"/>
      <c r="E3783"/>
      <c r="F3783"/>
      <c r="G3783"/>
      <c r="H3783"/>
    </row>
    <row r="3784" ht="25.5" customHeight="1">
      <c r="A3784" s="2" t="str">
        <f>=HYPERLINK("https://www.youtube.com/airpanovr", "https://www.youtube.com/@AirPanoVR/videos")</f>
        <v>https://www.youtube.com/@AirPanoVR/videos</v>
      </c>
      <c r="B3784" t="inlineStr">
        <is>
          <t>354 videos</t>
        </is>
      </c>
      <c r="C3784" t="inlineStr">
        <is>
          <t>desert</t>
        </is>
      </c>
      <c r="D3784"/>
      <c r="E3784"/>
      <c r="F3784"/>
      <c r="G3784"/>
      <c r="H3784"/>
    </row>
    <row r="3785" ht="25.5" customHeight="1">
      <c r="A3785" s="2" t="str">
        <f>=HYPERLINK("https://www.youtube.com/@animalbehaviorcorner7972", "https://www.youtube.com/@animalbehaviorcorner7972")</f>
        <v>https://www.youtube.com/@animalbehaviorcorner7972</v>
      </c>
      <c r="B3785" t="inlineStr">
        <is>
          <t>412 videos</t>
        </is>
      </c>
      <c r="C3785" t="inlineStr">
        <is>
          <t>desert</t>
        </is>
      </c>
      <c r="D3785"/>
      <c r="E3785"/>
      <c r="F3785"/>
      <c r="G3785"/>
      <c r="H3785"/>
    </row>
    <row r="3786" ht="25.5" customHeight="1">
      <c r="A3786" s="2" t="str">
        <f>=HYPERLINK("https://www.youtube.com/@ArizonaAmbience", "https://www.youtube.com/@ArizonaAmbience")</f>
        <v>https://www.youtube.com/@ArizonaAmbience</v>
      </c>
      <c r="B3786" t="inlineStr">
        <is>
          <t>437 videos</t>
        </is>
      </c>
      <c r="C3786" t="inlineStr">
        <is>
          <t>desert</t>
        </is>
      </c>
      <c r="D3786"/>
      <c r="E3786"/>
      <c r="F3786"/>
      <c r="G3786"/>
      <c r="H3786"/>
    </row>
    <row r="3787" ht="25.5" customHeight="1">
      <c r="A3787" s="2" t="str">
        <f>=HYPERLINK("https://www.youtube.com/@CinemaSectors/videos", "https://www.youtube.com/@CinemaSectors/videos")</f>
        <v>https://www.youtube.com/@CinemaSectors/videos</v>
      </c>
      <c r="B3787" t="inlineStr">
        <is>
          <t>23 videos</t>
        </is>
      </c>
      <c r="C3787" t="inlineStr">
        <is>
          <t>futuristic</t>
        </is>
      </c>
      <c r="D3787"/>
      <c r="E3787"/>
      <c r="F3787"/>
      <c r="G3787"/>
      <c r="H3787"/>
    </row>
    <row r="3788" ht="25.5" customHeight="1">
      <c r="A3788" s="2" t="str">
        <f>=HYPERLINK("https://www.youtube.com/@infinite.visual/videos", "https://www.youtube.com/@infinite.visual/videos")</f>
        <v>https://www.youtube.com/@infinite.visual/videos</v>
      </c>
      <c r="B3788" t="inlineStr">
        <is>
          <t>1.1k videos</t>
        </is>
      </c>
      <c r="C3788" t="inlineStr">
        <is>
          <t>futuristic</t>
        </is>
      </c>
      <c r="D3788"/>
      <c r="E3788"/>
      <c r="F3788"/>
      <c r="G3788"/>
      <c r="H3788"/>
    </row>
    <row r="3789" ht="25.5" customHeight="1">
      <c r="A3789" s="2" t="str">
        <f>=HYPERLINK("https://www.youtube.com/@99techspot58/videos", "https://www.youtube.com/@99techspot58/videos")</f>
        <v>https://www.youtube.com/@99techspot58/videos</v>
      </c>
      <c r="B3789" t="inlineStr">
        <is>
          <t>125 videos</t>
        </is>
      </c>
      <c r="C3789" t="inlineStr">
        <is>
          <t>futuristic</t>
        </is>
      </c>
      <c r="D3789"/>
      <c r="E3789"/>
      <c r="F3789"/>
      <c r="G3789"/>
      <c r="H3789"/>
    </row>
    <row r="3790" ht="25.5" customHeight="1">
      <c r="A3790" s="2" t="str">
        <f>=HYPERLINK("https://www.youtube.com/@Vicitoriarts-3000/videos", "https://www.youtube.com/@Vicitoriarts-3000/videos")</f>
        <v>https://www.youtube.com/@Vicitoriarts-3000/videos</v>
      </c>
      <c r="B3790" t="inlineStr">
        <is>
          <t>109 videos</t>
        </is>
      </c>
      <c r="C3790" t="inlineStr">
        <is>
          <t>futuristic</t>
        </is>
      </c>
      <c r="D3790"/>
      <c r="E3790"/>
      <c r="F3790"/>
      <c r="G3790"/>
      <c r="H3790"/>
    </row>
    <row r="3791" ht="25.5" customHeight="1">
      <c r="A3791" s="2" t="str">
        <f>=HYPERLINK("https://www.youtube.com/@AppleSingapore/videos", "https://www.youtube.com/@AppleSingapore/videos")</f>
        <v>https://www.youtube.com/@AppleSingapore/videos</v>
      </c>
      <c r="B3791" t="inlineStr">
        <is>
          <t>157 videos (apple singapore)</t>
        </is>
      </c>
      <c r="C3791" t="inlineStr">
        <is>
          <t>various</t>
        </is>
      </c>
      <c r="D3791"/>
      <c r="E3791"/>
      <c r="F3791"/>
      <c r="G3791"/>
      <c r="H3791"/>
    </row>
    <row r="3792" ht="25.5" customHeight="1">
      <c r="A3792" s="2" t="str">
        <f>=HYPERLINK("https://www.youtube.com/@MovieGasm/videos", "https://www.youtube.com/@MovieGasm/videos")</f>
        <v>https://www.youtube.com/@MovieGasm/videos</v>
      </c>
      <c r="B3792" t="inlineStr">
        <is>
          <t>1.4K videos - movie trailers / first looks</t>
        </is>
      </c>
      <c r="C3792" t="inlineStr">
        <is>
          <t>various</t>
        </is>
      </c>
      <c r="D3792"/>
      <c r="E3792"/>
      <c r="F3792"/>
      <c r="G3792"/>
      <c r="H3792"/>
    </row>
    <row r="3793" ht="25.5" customHeight="1">
      <c r="A3793" s="2" t="str">
        <f>=HYPERLINK("https://www.youtube.com/@DOXRAW2/videos", "https://www.youtube.com/@DOXRAW2/videos")</f>
        <v>https://www.youtube.com/@DOXRAW2/videos</v>
      </c>
      <c r="B3793" t="inlineStr">
        <is>
          <t>15 videos - side scroller video games</t>
        </is>
      </c>
      <c r="C3793" t="inlineStr">
        <is>
          <t>video game / pixel art</t>
        </is>
      </c>
      <c r="D3793"/>
      <c r="E3793"/>
      <c r="F3793"/>
      <c r="G3793"/>
      <c r="H3793"/>
    </row>
    <row r="3794" ht="25.5" customHeight="1">
      <c r="A3794" s="2" t="str">
        <f>=HYPERLINK("https://www.youtube.com/@Gargantuan_Lilyn/videos", "https://www.youtube.com/@Gargantuan_Lilyn/videos")</f>
        <v>https://www.youtube.com/@Gargantuan_Lilyn/videos</v>
      </c>
      <c r="B3794" t="inlineStr">
        <is>
          <t>3 videos - sci-fi 3D</t>
        </is>
      </c>
      <c r="C3794" t="inlineStr">
        <is>
          <t>animation (various)</t>
        </is>
      </c>
      <c r="D3794"/>
      <c r="E3794"/>
      <c r="F3794"/>
      <c r="G3794"/>
      <c r="H3794"/>
    </row>
    <row r="3795" ht="25.5" customHeight="1">
      <c r="A3795" s="2" t="str">
        <f>=HYPERLINK("https://www.youtube.com/@monsterhunter/videos", "https://www.youtube.com/@monsterhunter/videos")</f>
        <v>https://www.youtube.com/@monsterhunter/videos</v>
      </c>
      <c r="B3795" t="inlineStr">
        <is>
          <t>621 videos of monstergunter (game) and weird creatures</t>
        </is>
      </c>
      <c r="C3795" t="inlineStr">
        <is>
          <t>monsters / dragons</t>
        </is>
      </c>
      <c r="D3795"/>
      <c r="E3795"/>
      <c r="F3795"/>
      <c r="G3795"/>
      <c r="H3795"/>
    </row>
    <row r="3796" ht="25.5" customHeight="1">
      <c r="A3796" s="2" t="str">
        <f>=HYPERLINK("https://www.youtube.com/@specialscene9529", "https://www.youtube.com/@specialscene9529")</f>
        <v>https://www.youtube.com/@specialscene9529</v>
      </c>
      <c r="B3796" t="inlineStr">
        <is>
          <t>7 videos</t>
        </is>
      </c>
      <c r="C3796" t="inlineStr">
        <is>
          <t>apocalypse</t>
        </is>
      </c>
      <c r="D3796"/>
      <c r="E3796"/>
      <c r="F3796"/>
      <c r="G3796"/>
      <c r="H3796"/>
    </row>
    <row r="3797" ht="25.5" customHeight="1">
      <c r="A3797" s="2" t="str">
        <f>=HYPERLINK("https://www.youtube.com/@b.a.m.05202/videos", "https://www.youtube.com/@b.a.m.05202/videos")</f>
        <v>https://www.youtube.com/@b.a.m.05202/videos</v>
      </c>
      <c r="B3797" t="inlineStr">
        <is>
          <t>36 videos - prehistoric planet / dinosaurs</t>
        </is>
      </c>
      <c r="C3797" t="inlineStr">
        <is>
          <t>dinosaur</t>
        </is>
      </c>
      <c r="D3797"/>
      <c r="E3797"/>
      <c r="F3797"/>
      <c r="G3797"/>
      <c r="H3797"/>
    </row>
    <row r="3798" ht="25.5" customHeight="1">
      <c r="A3798" s="2" t="str">
        <f>=HYPERLINK("https://www.youtube.com/@screentime4377/videos", "https://www.youtube.com/@screentime4377/videos")</f>
        <v>https://www.youtube.com/@screentime4377/videos</v>
      </c>
      <c r="B3798" t="inlineStr">
        <is>
          <t>445 videos of monster clips from movies</t>
        </is>
      </c>
      <c r="C3798" t="inlineStr">
        <is>
          <t>monster / dinosaur</t>
        </is>
      </c>
      <c r="D3798"/>
      <c r="E3798"/>
      <c r="F3798"/>
      <c r="G3798"/>
      <c r="H3798"/>
    </row>
    <row r="3799" ht="25.5" customHeight="1">
      <c r="A3799" s="2" t="str">
        <f>=HYPERLINK("https://www.youtube.com/@DreadCentral/videos", "https://www.youtube.com/@DreadCentral/videos")</f>
        <v>https://www.youtube.com/@DreadCentral/videos</v>
      </c>
      <c r="B3799" t="inlineStr">
        <is>
          <t>2.3K videos and clips from movies</t>
        </is>
      </c>
      <c r="C3799" t="inlineStr">
        <is>
          <t>various</t>
        </is>
      </c>
      <c r="D3799"/>
      <c r="E3799"/>
      <c r="F3799"/>
      <c r="G3799"/>
      <c r="H3799"/>
    </row>
    <row r="3800" ht="25.5" customHeight="1">
      <c r="A3800" s="2" t="str">
        <f>=HYPERLINK("https://www.youtube.com/@TheDragonPrince/videos", "https://www.youtube.com/@TheDragonPrince/videos")</f>
        <v>https://www.youtube.com/@TheDragonPrince/videos</v>
      </c>
      <c r="B3800" t="inlineStr">
        <is>
          <t>34 videos from dragon prince</t>
        </is>
      </c>
      <c r="C3800" t="inlineStr">
        <is>
          <t>animation (various)</t>
        </is>
      </c>
      <c r="D3800"/>
      <c r="E3800"/>
      <c r="F3800"/>
      <c r="G3800"/>
      <c r="H3800"/>
    </row>
    <row r="3801" ht="25.5" customHeight="1">
      <c r="A3801" s="2" t="str">
        <f>=HYPERLINK("https://www.youtube.com/@PURPLEKISSEOKJIN/videos", "https://www.youtube.com/@PURPLEKISSEOKJIN/videos")</f>
        <v>https://www.youtube.com/@PURPLEKISSEOKJIN/videos</v>
      </c>
      <c r="B3801" t="inlineStr">
        <is>
          <t>71 videos and clips from movies</t>
        </is>
      </c>
      <c r="C3801" t="inlineStr">
        <is>
          <t>animation (various) / live action</t>
        </is>
      </c>
      <c r="D3801"/>
      <c r="E3801"/>
      <c r="F3801"/>
      <c r="G3801"/>
      <c r="H3801"/>
    </row>
    <row r="3802" ht="25.5" customHeight="1">
      <c r="A3802" s="2" t="str">
        <f>=HYPERLINK("https://www.youtube.com/@TuttleTwins/videos", "https://www.youtube.com/@TuttleTwins/videos")</f>
        <v>https://www.youtube.com/@TuttleTwins/videos</v>
      </c>
      <c r="B3802" t="inlineStr">
        <is>
          <t>311 videos (tuttle twins)</t>
        </is>
      </c>
      <c r="C3802" t="inlineStr">
        <is>
          <t>animation (various)</t>
        </is>
      </c>
      <c r="D3802"/>
      <c r="E3802"/>
      <c r="F3802"/>
      <c r="G3802"/>
      <c r="H3802"/>
    </row>
    <row r="3803" ht="25.5" customHeight="1">
      <c r="A3803" s="2" t="str">
        <f>=HYPERLINK("https://www.youtube.com/@CraigoftheCreek/videos", "https://www.youtube.com/@CraigoftheCreek/videos")</f>
        <v>https://www.youtube.com/@CraigoftheCreek/videos</v>
      </c>
      <c r="B3803" t="inlineStr">
        <is>
          <t>77 videos (craig of the creek)</t>
        </is>
      </c>
      <c r="C3803" t="inlineStr">
        <is>
          <t>animation (various)</t>
        </is>
      </c>
      <c r="D3803"/>
      <c r="E3803"/>
      <c r="F3803"/>
      <c r="G3803"/>
      <c r="H3803"/>
    </row>
    <row r="3804" ht="25.5" customHeight="1">
      <c r="A3804" s="2" t="str">
        <f>=HYPERLINK("https://www.youtube.com/@HorridHenry/videos", "https://www.youtube.com/@HorridHenry/videos")</f>
        <v>https://www.youtube.com/@HorridHenry/videos</v>
      </c>
      <c r="B3804" t="inlineStr">
        <is>
          <t>2.2K videos (horrid henry)</t>
        </is>
      </c>
      <c r="C3804" t="inlineStr">
        <is>
          <t>animation (various)</t>
        </is>
      </c>
      <c r="D3804"/>
      <c r="E3804"/>
      <c r="F3804"/>
      <c r="G3804"/>
      <c r="H3804"/>
    </row>
    <row r="3805" ht="25.5" customHeight="1">
      <c r="A3805" s="2" t="str">
        <f>=HYPERLINK("https://www.youtube.com/@mediawan_kf/videos", "https://www.youtube.com/@mediawan_kf/videos")</f>
        <v>https://www.youtube.com/@mediawan_kf/videos</v>
      </c>
      <c r="B3805" t="inlineStr">
        <is>
          <t>101 mediawan kids</t>
        </is>
      </c>
      <c r="C3805" t="inlineStr">
        <is>
          <t>animation (various)</t>
        </is>
      </c>
      <c r="D3805"/>
      <c r="E3805"/>
      <c r="F3805"/>
      <c r="G3805"/>
      <c r="H3805"/>
    </row>
    <row r="3806" ht="25.5" customHeight="1">
      <c r="A3806" s="2" t="str">
        <f>=HYPERLINK("https://www.youtube.com/@MarvelHQ/videos", "https://www.youtube.com/@MarvelHQ/videos")</f>
        <v>https://www.youtube.com/@MarvelHQ/videos</v>
      </c>
      <c r="B3806" t="inlineStr">
        <is>
          <t>985 videos (marvel HQ)</t>
        </is>
      </c>
      <c r="C3806" t="inlineStr">
        <is>
          <t>animation (various)</t>
        </is>
      </c>
      <c r="D3806"/>
      <c r="E3806"/>
      <c r="F3806"/>
      <c r="G3806"/>
      <c r="H3806"/>
    </row>
    <row r="3807" ht="25.5" customHeight="1">
      <c r="A3807" s="2" t="str">
        <f>=HYPERLINK("https://www.youtube.com/@TeenTitansClips/videos", "https://www.youtube.com/@TeenTitansClips/videos")</f>
        <v>https://www.youtube.com/@TeenTitansClips/videos</v>
      </c>
      <c r="B3807" t="inlineStr">
        <is>
          <t>252 videos (teen titans)</t>
        </is>
      </c>
      <c r="C3807" t="inlineStr">
        <is>
          <t>animation (various)</t>
        </is>
      </c>
      <c r="D3807"/>
      <c r="E3807"/>
      <c r="F3807"/>
      <c r="G3807"/>
      <c r="H3807"/>
    </row>
    <row r="3808" ht="25.5" customHeight="1">
      <c r="A3808" s="2" t="str">
        <f>=HYPERLINK("https://www.youtube.com/@DreamworksTVWorld/videos", "https://www.youtube.com/@DreamworksTVWorld/videos")</f>
        <v>https://www.youtube.com/@DreamworksTVWorld/videos</v>
      </c>
      <c r="B3808" t="inlineStr">
        <is>
          <t>1.5K videos (dreamworks tv)</t>
        </is>
      </c>
      <c r="C3808" t="inlineStr">
        <is>
          <t>animation (various)</t>
        </is>
      </c>
      <c r="D3808"/>
      <c r="E3808"/>
      <c r="F3808"/>
      <c r="G3808"/>
      <c r="H3808"/>
    </row>
    <row r="3809" ht="25.5" customHeight="1">
      <c r="A3809" s="2" t="str">
        <f>=HYPERLINK("https://www.youtube.com/@RegularShowCN/videos", "https://www.youtube.com/@RegularShowCN/videos")</f>
        <v>https://www.youtube.com/@RegularShowCN/videos</v>
      </c>
      <c r="B3809" t="inlineStr">
        <is>
          <t>71 videoes (regular show)</t>
        </is>
      </c>
      <c r="C3809" t="inlineStr">
        <is>
          <t>animation (various)</t>
        </is>
      </c>
      <c r="D3809"/>
      <c r="E3809"/>
      <c r="F3809"/>
      <c r="G3809"/>
      <c r="H3809"/>
    </row>
    <row r="3810" ht="25.5" customHeight="1">
      <c r="A3810" s="2" t="str">
        <f>=HYPERLINK("https://www.youtube.com/@ClarenceCN/videos", "https://www.youtube.com/@ClarenceCN/videos")</f>
        <v>https://www.youtube.com/@ClarenceCN/videos</v>
      </c>
      <c r="B3810" t="inlineStr">
        <is>
          <t>66 videos (clarence)</t>
        </is>
      </c>
      <c r="C3810" t="inlineStr">
        <is>
          <t>animation (various)</t>
        </is>
      </c>
      <c r="D3810"/>
      <c r="E3810"/>
      <c r="F3810"/>
      <c r="G3810"/>
      <c r="H3810"/>
    </row>
    <row r="3811" ht="25.5" customHeight="1">
      <c r="A3811" s="2" t="str">
        <f>=HYPERLINK("https://www.youtube.com/@LackadaisyComic/videos", "https://www.youtube.com/@LackadaisyComic/videos")</f>
        <v>https://www.youtube.com/@LackadaisyComic/videos</v>
      </c>
      <c r="B3811" t="inlineStr">
        <is>
          <t>170 videos (lackadaisy)</t>
        </is>
      </c>
      <c r="C3811" t="inlineStr">
        <is>
          <t>animation (various)</t>
        </is>
      </c>
      <c r="D3811"/>
      <c r="E3811"/>
      <c r="F3811"/>
      <c r="G3811"/>
      <c r="H3811"/>
    </row>
    <row r="3812" ht="25.5" customHeight="1">
      <c r="A3812" s="2" t="str">
        <f>=HYPERLINK("https://www.youtube.com/@CartoonHangover/videos", "https://www.youtube.com/@CartoonHangover/videos")</f>
        <v>https://www.youtube.com/@CartoonHangover/videos</v>
      </c>
      <c r="B3812" t="inlineStr">
        <is>
          <t>459 videos of various cartoons</t>
        </is>
      </c>
      <c r="C3812" t="inlineStr">
        <is>
          <t>animation (various)</t>
        </is>
      </c>
      <c r="D3812"/>
      <c r="E3812"/>
      <c r="F3812"/>
      <c r="G3812"/>
      <c r="H3812"/>
    </row>
    <row r="3813" ht="25.5" customHeight="1">
      <c r="A3813" s="2" t="str">
        <f>=HYPERLINK("https://www.youtube.com/@RoastedStix/videos", "https://www.youtube.com/@RoastedStix/videos")</f>
        <v>https://www.youtube.com/@RoastedStix/videos</v>
      </c>
      <c r="B3813" t="inlineStr">
        <is>
          <t>26 videos of animation</t>
        </is>
      </c>
      <c r="C3813" t="inlineStr">
        <is>
          <t>animation (various)</t>
        </is>
      </c>
      <c r="D3813"/>
      <c r="E3813"/>
      <c r="F3813"/>
      <c r="G3813"/>
      <c r="H3813"/>
    </row>
    <row r="3814" ht="25.5" customHeight="1">
      <c r="A3814" s="2" t="str">
        <f>=HYPERLINK("https://www.youtube.com/@LiamVickersAnimation/videos", "https://www.youtube.com/@LiamVickersAnimation/videos")</f>
        <v>https://www.youtube.com/@LiamVickersAnimation/videos</v>
      </c>
      <c r="B3814" t="inlineStr">
        <is>
          <t>23 videos of animation</t>
        </is>
      </c>
      <c r="C3814" t="inlineStr">
        <is>
          <t>animation (various)</t>
        </is>
      </c>
      <c r="D3814"/>
      <c r="E3814"/>
      <c r="F3814"/>
      <c r="G3814"/>
      <c r="H3814"/>
    </row>
    <row r="3815" ht="25.5" customHeight="1">
      <c r="A3815" s="2" t="str">
        <f>=HYPERLINK("https://www.youtube.com/@SimiandChapchap/videos", "https://www.youtube.com/@SimiandChapchap/videos")</f>
        <v>https://www.youtube.com/@SimiandChapchap/videos</v>
      </c>
      <c r="B3815" t="inlineStr">
        <is>
          <t>133 videos of animations</t>
        </is>
      </c>
      <c r="C3815" t="inlineStr">
        <is>
          <t>animation (various)</t>
        </is>
      </c>
      <c r="D3815"/>
      <c r="E3815"/>
      <c r="F3815"/>
      <c r="G3815"/>
      <c r="H3815"/>
    </row>
    <row r="3816" ht="25.5" customHeight="1">
      <c r="A3816" s="2" t="str">
        <f>=HYPERLINK("https://www.youtube.com/@Zeddyzi/videos", "https://www.youtube.com/@Zeddyzi/videos")</f>
        <v>https://www.youtube.com/@Zeddyzi/videos</v>
      </c>
      <c r="B3816" t="inlineStr">
        <is>
          <t>66 videos of animations / animating</t>
        </is>
      </c>
      <c r="C3816" t="inlineStr">
        <is>
          <t>animation (various)</t>
        </is>
      </c>
      <c r="D3816"/>
      <c r="E3816"/>
      <c r="F3816"/>
      <c r="G3816"/>
      <c r="H3816"/>
    </row>
    <row r="3817" ht="25.5" customHeight="1">
      <c r="A3817" s="2" t="str">
        <f>=HYPERLINK("https://www.youtube.com/@chaddwickfincher5835/videos", "https://www.youtube.com/@chaddwickfincher5835/videos")</f>
        <v>https://www.youtube.com/@chaddwickfincher5835/videos</v>
      </c>
      <c r="B3817" t="inlineStr">
        <is>
          <t>213 videos of various animations</t>
        </is>
      </c>
      <c r="C3817" t="inlineStr">
        <is>
          <t>animation (various)</t>
        </is>
      </c>
      <c r="D3817"/>
      <c r="E3817"/>
      <c r="F3817"/>
      <c r="G3817"/>
      <c r="H3817"/>
    </row>
    <row r="3818" ht="25.5" customHeight="1">
      <c r="A3818" s="2" t="str">
        <f>=HYPERLINK("https://www.youtube.com/@lopsideanimation/videos", "https://www.youtube.com/@lopsideanimation/videos")</f>
        <v>https://www.youtube.com/@lopsideanimation/videos</v>
      </c>
      <c r="B3818" t="inlineStr">
        <is>
          <t>25 videos of animations</t>
        </is>
      </c>
      <c r="C3818" t="inlineStr">
        <is>
          <t>animation (various)</t>
        </is>
      </c>
      <c r="D3818"/>
      <c r="E3818"/>
      <c r="F3818"/>
      <c r="G3818"/>
      <c r="H3818"/>
    </row>
    <row r="3819" ht="25.5" customHeight="1">
      <c r="A3819" s="2" t="str">
        <f>=HYPERLINK("https://www.youtube.com/@INSTAWORKdishwasher/videos", "https://www.youtube.com/@INSTAWORKdishwasher/videos")</f>
        <v>https://www.youtube.com/@INSTAWORKdishwasher/videos</v>
      </c>
      <c r="B3819" t="inlineStr">
        <is>
          <t>78 videos</t>
        </is>
      </c>
      <c r="C3819" t="inlineStr">
        <is>
          <t>washing dishes</t>
        </is>
      </c>
      <c r="D3819"/>
      <c r="E3819"/>
      <c r="F3819"/>
      <c r="G3819"/>
      <c r="H3819"/>
    </row>
    <row r="3820" ht="25.5" customHeight="1">
      <c r="A3820" s="2" t="str">
        <f>=HYPERLINK("https://www.youtube.com/@rienz707/videos", "https://www.youtube.com/@rienz707/videos")</f>
        <v>https://www.youtube.com/@rienz707/videos</v>
      </c>
      <c r="B3820" t="inlineStr">
        <is>
          <t>77 videos</t>
        </is>
      </c>
      <c r="C3820" t="inlineStr">
        <is>
          <t>washing dishes</t>
        </is>
      </c>
      <c r="D3820"/>
      <c r="E3820"/>
      <c r="F3820"/>
      <c r="G3820"/>
      <c r="H3820"/>
    </row>
    <row r="3821" ht="25.5" customHeight="1">
      <c r="A3821" s="2" t="str">
        <f>=HYPERLINK("https://www.youtube.com/@WD-byhand/videos", "https://www.youtube.com/@WD-byhand/videos")</f>
        <v>https://www.youtube.com/@WD-byhand/videos</v>
      </c>
      <c r="B3821" t="inlineStr">
        <is>
          <t>27 videos</t>
        </is>
      </c>
      <c r="C3821" t="inlineStr">
        <is>
          <t>washing dishes</t>
        </is>
      </c>
      <c r="D3821"/>
      <c r="E3821"/>
      <c r="F3821"/>
      <c r="G3821"/>
      <c r="H3821"/>
    </row>
    <row r="3822" ht="25.5" customHeight="1">
      <c r="A3822" s="2" t="str">
        <f>=HYPERLINK("https://www.youtube.com/@kai.mother/videos", "https://www.youtube.com/@kai.mother/videos")</f>
        <v>https://www.youtube.com/@kai.mother/videos</v>
      </c>
      <c r="B3822" t="inlineStr">
        <is>
          <t>92 videos</t>
        </is>
      </c>
      <c r="C3822" t="inlineStr">
        <is>
          <t>washing dishes</t>
        </is>
      </c>
      <c r="D3822"/>
      <c r="E3822"/>
      <c r="F3822"/>
      <c r="G3822"/>
      <c r="H3822"/>
    </row>
    <row r="3823" ht="25.5" customHeight="1">
      <c r="A3823" s="2" t="str">
        <f>=HYPERLINK("https://www.youtube.com/@everydaydishwashingiseasy/videos", "https://www.youtube.com/@everydaydishwashingiseasy/videos")</f>
        <v>https://www.youtube.com/@everydaydishwashingiseasy/videos</v>
      </c>
      <c r="B3823" t="inlineStr">
        <is>
          <t>1.2k videos</t>
        </is>
      </c>
      <c r="C3823" t="inlineStr">
        <is>
          <t>washing a dish</t>
        </is>
      </c>
      <c r="D3823"/>
      <c r="E3823"/>
      <c r="F3823"/>
      <c r="G3823"/>
      <c r="H3823"/>
    </row>
    <row r="3824" ht="25.5" customHeight="1">
      <c r="A3824" s="2" t="str">
        <f>=HYPERLINK("https://www.youtube.com/@drdvacuums9635/videos", "https://www.youtube.com/@drdvacuums9635/videos")</f>
        <v>https://www.youtube.com/@drdvacuums9635/videos</v>
      </c>
      <c r="B3824" t="inlineStr">
        <is>
          <t>479 videos</t>
        </is>
      </c>
      <c r="C3824" t="inlineStr">
        <is>
          <t>vacuuming floor</t>
        </is>
      </c>
      <c r="D3824"/>
      <c r="E3824"/>
      <c r="F3824"/>
      <c r="G3824"/>
      <c r="H3824"/>
    </row>
    <row r="3825" ht="25.5" customHeight="1">
      <c r="A3825" s="2" t="str">
        <f>=HYPERLINK("https://www.youtube.com/@VacLab/videos", "https://www.youtube.com/@VacLab/videos")</f>
        <v>https://www.youtube.com/@VacLab/videos</v>
      </c>
      <c r="B3825" t="inlineStr">
        <is>
          <t>1.4k videos</t>
        </is>
      </c>
      <c r="C3825" t="inlineStr">
        <is>
          <t>vacuuming floor</t>
        </is>
      </c>
      <c r="D3825"/>
      <c r="E3825"/>
      <c r="F3825"/>
      <c r="G3825"/>
      <c r="H3825"/>
    </row>
    <row r="3826" ht="25.5" customHeight="1">
      <c r="A3826" s="2" t="str">
        <f>=HYPERLINK("https://www.youtube.com/@RoboVacParty/videos", "https://www.youtube.com/@RoboVacParty/videos")</f>
        <v>https://www.youtube.com/@RoboVacParty/videos</v>
      </c>
      <c r="B3826" t="inlineStr">
        <is>
          <t xml:space="preserve">691 videos </t>
        </is>
      </c>
      <c r="C3826" t="inlineStr">
        <is>
          <t>vacuuming floor</t>
        </is>
      </c>
      <c r="D3826"/>
      <c r="E3826"/>
      <c r="F3826"/>
      <c r="G3826"/>
      <c r="H3826"/>
    </row>
    <row r="3827" ht="25.5" customHeight="1">
      <c r="A3827" s="2" t="str">
        <f>=HYPERLINK("https://www.youtube.com/@RelaxingHouseSounds/videos", "https://www.youtube.com/@RelaxingHouseSounds/videos")</f>
        <v>https://www.youtube.com/@RelaxingHouseSounds/videos</v>
      </c>
      <c r="B3827" t="inlineStr">
        <is>
          <t>99 videos</t>
        </is>
      </c>
      <c r="C3827" t="inlineStr">
        <is>
          <t>vacuuming_floor</t>
        </is>
      </c>
      <c r="D3827"/>
      <c r="E3827"/>
      <c r="F3827"/>
      <c r="G3827"/>
      <c r="H3827"/>
    </row>
    <row r="3828" ht="25.5" customHeight="1">
      <c r="A3828" s="2" t="str">
        <f>=HYPERLINK("https://www.youtube.com/@gymnasticsforever/videos", "https://www.youtube.com/@gymnasticsforever/videos")</f>
        <v>https://www.youtube.com/@gymnasticsforever/videos</v>
      </c>
      <c r="B3828" t="inlineStr">
        <is>
          <t>351 gymnastics</t>
        </is>
      </c>
      <c r="C3828" t="inlineStr">
        <is>
          <t>vault gymnastics</t>
        </is>
      </c>
      <c r="D3828"/>
      <c r="E3828"/>
      <c r="F3828"/>
      <c r="G3828"/>
      <c r="H3828"/>
    </row>
    <row r="3829" ht="25.5" customHeight="1">
      <c r="A3829" s="2" t="str">
        <f>=HYPERLINK("https://www.youtube.com/@gymnastsinspire3724/videos", "https://www.youtube.com/@gymnastsinspire3724/videos")</f>
        <v>https://www.youtube.com/@gymnastsinspire3724/videos</v>
      </c>
      <c r="B3829" t="inlineStr">
        <is>
          <t>322 gymnastics</t>
        </is>
      </c>
      <c r="C3829" t="inlineStr">
        <is>
          <t>vault gymnastics, balance beam, uneven bars</t>
        </is>
      </c>
      <c r="D3829"/>
      <c r="E3829"/>
      <c r="F3829"/>
      <c r="G3829"/>
      <c r="H3829"/>
    </row>
    <row r="3830" ht="25.5" customHeight="1">
      <c r="A3830" s="2" t="str">
        <f>=HYPERLINK("https://www.youtube.com/@OlympicsGymnastics/videos", "https://www.youtube.com/@OlympicsGymnastics/videos")</f>
        <v>https://www.youtube.com/@OlympicsGymnastics/videos</v>
      </c>
      <c r="B3830" t="inlineStr">
        <is>
          <t>414 videos gymnastics</t>
        </is>
      </c>
      <c r="C3830" t="inlineStr">
        <is>
          <t>vault gymnastics, balance beam, uneven bars</t>
        </is>
      </c>
      <c r="D3830"/>
      <c r="E3830"/>
      <c r="F3830"/>
      <c r="G3830"/>
      <c r="H3830"/>
    </row>
    <row r="3831" ht="25.5" customHeight="1">
      <c r="A3831" s="2" t="str">
        <f>=HYPERLINK("https://www.youtube.com/@CoolBikeProjects/videos", "https://www.youtube.com/@CoolBikeProjects/videos")</f>
        <v>https://www.youtube.com/@CoolBikeProjects/videos</v>
      </c>
      <c r="B3831" t="inlineStr">
        <is>
          <t>86 videos</t>
        </is>
      </c>
      <c r="C3831" t="inlineStr">
        <is>
          <t>bike mechanic</t>
        </is>
      </c>
      <c r="D3831"/>
      <c r="E3831"/>
      <c r="F3831"/>
      <c r="G3831"/>
      <c r="H3831"/>
    </row>
    <row r="3832" ht="25.5" customHeight="1">
      <c r="A3832" s="2" t="str">
        <f>=HYPERLINK("https://www.youtube.com/@BikeTeacher/videos", "https://www.youtube.com/@BikeTeacher/videos")</f>
        <v>https://www.youtube.com/@BikeTeacher/videos</v>
      </c>
      <c r="B3832" t="inlineStr">
        <is>
          <t>516 videos</t>
        </is>
      </c>
      <c r="C3832" t="inlineStr">
        <is>
          <t>bike mechanic</t>
        </is>
      </c>
      <c r="D3832"/>
      <c r="E3832"/>
      <c r="F3832"/>
      <c r="G3832"/>
      <c r="H3832"/>
    </row>
    <row r="3833" ht="25.5" customHeight="1">
      <c r="A3833" s="2" t="str">
        <f>=HYPERLINK("https://www.youtube.com/@The_Bearded_Mechanic/videos", "https://www.youtube.com/@The_Bearded_Mechanic/videos")</f>
        <v>https://www.youtube.com/@The_Bearded_Mechanic/videos</v>
      </c>
      <c r="B3833" t="inlineStr">
        <is>
          <t>53 videos</t>
        </is>
      </c>
      <c r="C3833" t="inlineStr">
        <is>
          <t>bike mechanic</t>
        </is>
      </c>
      <c r="D3833"/>
      <c r="E3833"/>
      <c r="F3833"/>
      <c r="G3833"/>
      <c r="H3833"/>
    </row>
    <row r="3834" ht="25.5" customHeight="1">
      <c r="A3834" s="2" t="str">
        <f>=HYPERLINK("https://www.youtube.com/@STREAMWARS/videos", "https://www.youtube.com/@STREAMWARS/videos")</f>
        <v>https://www.youtube.com/@STREAMWARS/videos</v>
      </c>
      <c r="B3834" t="inlineStr">
        <is>
          <t>951 videos</t>
        </is>
      </c>
      <c r="C3834" t="inlineStr">
        <is>
          <t>backstage</t>
        </is>
      </c>
      <c r="D3834"/>
      <c r="E3834"/>
      <c r="F3834"/>
      <c r="G3834"/>
      <c r="H3834"/>
    </row>
    <row r="3835" ht="25.5" customHeight="1">
      <c r="A3835" s="2" t="str">
        <f>=HYPERLINK("https://www.youtube.com/@NetflixBehindTheStreams", "https://www.youtube.com/@NetflixBehindTheStreams")</f>
        <v>https://www.youtube.com/@NetflixBehindTheStreams</v>
      </c>
      <c r="B3835" t="inlineStr">
        <is>
          <t>1600 Videos, Backstage</t>
        </is>
      </c>
      <c r="C3835" t="inlineStr">
        <is>
          <t>backstage</t>
        </is>
      </c>
      <c r="D3835"/>
      <c r="E3835"/>
      <c r="F3835"/>
      <c r="G3835"/>
      <c r="H3835"/>
    </row>
    <row r="3836" ht="25.5" customHeight="1">
      <c r="A3836" s="2" t="str">
        <f>=HYPERLINK("https://www.youtube.com/@CateFoodTravel", "https://www.youtube.com/@CateFoodTravel")</f>
        <v>https://www.youtube.com/@CateFoodTravel</v>
      </c>
      <c r="B3836" t="inlineStr">
        <is>
          <t>358 Videos, Asian Food</t>
        </is>
      </c>
      <c r="C3836" t="inlineStr">
        <is>
          <t>food</t>
        </is>
      </c>
      <c r="D3836"/>
      <c r="E3836"/>
      <c r="F3836"/>
      <c r="G3836"/>
      <c r="H3836"/>
    </row>
    <row r="3837" ht="25.5" customHeight="1">
      <c r="A3837" s="2" t="str">
        <f>=HYPERLINK("https://www.youtube.com/@catsdiary3115/videos", "https://www.youtube.com/@catsdiary3115/videos")</f>
        <v>https://www.youtube.com/@catsdiary3115/videos</v>
      </c>
      <c r="B3837" t="inlineStr">
        <is>
          <t>668 Videos, Cats &amp; Ducks</t>
        </is>
      </c>
      <c r="C3837" t="inlineStr">
        <is>
          <t>ducks</t>
        </is>
      </c>
      <c r="D3837"/>
      <c r="E3837"/>
      <c r="F3837"/>
      <c r="G3837"/>
      <c r="H3837"/>
    </row>
    <row r="3838" ht="25.5" customHeight="1">
      <c r="A3838" s="2" t="str">
        <f>=HYPERLINK("https://www.youtube.com/@McLaren/videos", "https://www.youtube.com/@McLaren/videos")</f>
        <v>https://www.youtube.com/@McLaren/videos</v>
      </c>
      <c r="B3838" t="inlineStr">
        <is>
          <t>1000 Videos / Cars &amp; Racing</t>
        </is>
      </c>
      <c r="C3838" t="inlineStr">
        <is>
          <t>racing</t>
        </is>
      </c>
      <c r="D3838"/>
      <c r="E3838"/>
      <c r="F3838"/>
      <c r="G3838"/>
      <c r="H3838"/>
    </row>
    <row r="3839" ht="25.5" customHeight="1">
      <c r="A3839" s="2" t="str">
        <f>=HYPERLINK("https://www.youtube.com/@Westie", "https://www.youtube.com/@Westie")</f>
        <v>https://www.youtube.com/@Westie</v>
      </c>
      <c r="B3839" t="inlineStr">
        <is>
          <t>3100 Videos / FPS Content</t>
        </is>
      </c>
      <c r="C3839" t="inlineStr">
        <is>
          <t>FPS</t>
        </is>
      </c>
      <c r="D3839"/>
      <c r="E3839"/>
      <c r="F3839"/>
      <c r="G3839"/>
      <c r="H3839"/>
    </row>
    <row r="3840" ht="25.5" customHeight="1">
      <c r="A3840" s="2" t="str">
        <f>=HYPERLINK("https://www.youtube.com/@Stodeh", "https://www.youtube.com/@Stodeh")</f>
        <v>https://www.youtube.com/@Stodeh</v>
      </c>
      <c r="B3840" t="inlineStr">
        <is>
          <t>1668 Videos / FPS Content</t>
        </is>
      </c>
      <c r="C3840" t="inlineStr">
        <is>
          <t>FPS</t>
        </is>
      </c>
      <c r="D3840"/>
      <c r="E3840"/>
      <c r="F3840"/>
      <c r="G3840"/>
      <c r="H3840"/>
    </row>
    <row r="3841" ht="25.5" customHeight="1">
      <c r="A3841" s="2" t="str">
        <f>=HYPERLINK("https://www.youtube.com/@Tomographic", "https://www.youtube.com/@Tomographic")</f>
        <v>https://www.youtube.com/@Tomographic</v>
      </c>
      <c r="B3841" t="inlineStr">
        <is>
          <t>593 Videos / FPS Content</t>
        </is>
      </c>
      <c r="C3841" t="inlineStr">
        <is>
          <t>FPS</t>
        </is>
      </c>
      <c r="D3841"/>
      <c r="E3841"/>
      <c r="F3841"/>
      <c r="G3841"/>
      <c r="H3841"/>
    </row>
    <row r="3842" ht="25.5" customHeight="1">
      <c r="A3842" s="2" t="str">
        <f>=HYPERLINK("https://www.youtube.com/@jackfrags", "https://www.youtube.com/@jackfrags")</f>
        <v>https://www.youtube.com/@jackfrags</v>
      </c>
      <c r="B3842" t="inlineStr">
        <is>
          <t>3600 Videos / FPS Content</t>
        </is>
      </c>
      <c r="C3842" t="inlineStr">
        <is>
          <t>FPS</t>
        </is>
      </c>
      <c r="D3842"/>
      <c r="E3842"/>
      <c r="F3842"/>
      <c r="G3842"/>
      <c r="H3842"/>
    </row>
    <row r="3843" ht="25.5" customHeight="1">
      <c r="A3843" s="2" t="str">
        <f>=HYPERLINK("https://www.youtube.com/@Omwvlog", "https://www.youtube.com/@Omwvlog")</f>
        <v>https://www.youtube.com/@Omwvlog</v>
      </c>
      <c r="B3843" t="inlineStr">
        <is>
          <t>101 Videos / Driving</t>
        </is>
      </c>
      <c r="C3843" t="inlineStr">
        <is>
          <t>driving</t>
        </is>
      </c>
      <c r="D3843"/>
      <c r="E3843"/>
      <c r="F3843"/>
      <c r="G3843"/>
      <c r="H3843"/>
    </row>
    <row r="3844" ht="25.5" customHeight="1">
      <c r="A3844" s="2" t="str">
        <f>=HYPERLINK("https://www.youtube.com/@Relaxing.Scenes.Driving", "https://www.youtube.com/@Relaxing.Scenes.Driving")</f>
        <v>https://www.youtube.com/@Relaxing.Scenes.Driving</v>
      </c>
      <c r="B3844" t="inlineStr">
        <is>
          <t>59 Videos / Driving</t>
        </is>
      </c>
      <c r="C3844" t="inlineStr">
        <is>
          <t>driving</t>
        </is>
      </c>
      <c r="D3844"/>
      <c r="E3844"/>
      <c r="F3844"/>
      <c r="G3844"/>
      <c r="H3844"/>
    </row>
    <row r="3845" ht="25.5" customHeight="1">
      <c r="A3845" s="2" t="str">
        <f>=HYPERLINK("https://www.youtube.com/@CosmoPhotography/videos", "https://www.youtube.com/@CosmoPhotography/videos")</f>
        <v>https://www.youtube.com/@CosmoPhotography/videos</v>
      </c>
      <c r="B3845" t="inlineStr">
        <is>
          <t>46 Videos / Driving</t>
        </is>
      </c>
      <c r="C3845" t="inlineStr">
        <is>
          <t>driving</t>
        </is>
      </c>
      <c r="D3845"/>
      <c r="E3845"/>
      <c r="F3845"/>
      <c r="G3845"/>
      <c r="H3845"/>
    </row>
    <row r="3846" ht="25.5" customHeight="1">
      <c r="A3846" s="2" t="str">
        <f>=HYPERLINK("https://www.youtube.com/@coffeebreaksandsoundscapes", "https://www.youtube.com/@coffeebreaksandsoundscapes")</f>
        <v>https://www.youtube.com/@coffeebreaksandsoundscapes</v>
      </c>
      <c r="B3846" t="inlineStr">
        <is>
          <t>82 Videos / Walking</t>
        </is>
      </c>
      <c r="C3846" t="inlineStr">
        <is>
          <t>walking</t>
        </is>
      </c>
      <c r="D3846"/>
      <c r="E3846"/>
      <c r="F3846"/>
      <c r="G3846"/>
      <c r="H3846"/>
    </row>
    <row r="3847" ht="25.5" customHeight="1">
      <c r="A3847" s="2" t="str">
        <f>=HYPERLINK("https://www.youtube.com/@Relaxedwalker4k", "https://www.youtube.com/@Relaxedwalker4k")</f>
        <v>https://www.youtube.com/@Relaxedwalker4k</v>
      </c>
      <c r="B3847" t="inlineStr">
        <is>
          <t>601 Videos / Walking</t>
        </is>
      </c>
      <c r="C3847" t="inlineStr">
        <is>
          <t>walking</t>
        </is>
      </c>
      <c r="D3847"/>
      <c r="E3847"/>
      <c r="F3847"/>
      <c r="G3847"/>
      <c r="H3847"/>
    </row>
    <row r="3848" ht="25.5" customHeight="1">
      <c r="A3848" s="2" t="str">
        <f>=HYPERLINK("https://www.youtube.com/@TheMinisterofAmbience", "https://www.youtube.com/@TheMinisterofAmbience")</f>
        <v>https://www.youtube.com/@TheMinisterofAmbience</v>
      </c>
      <c r="B3848" t="inlineStr">
        <is>
          <t>52 Videos / Walking</t>
        </is>
      </c>
      <c r="C3848" t="inlineStr">
        <is>
          <t>walking</t>
        </is>
      </c>
      <c r="D3848"/>
      <c r="E3848"/>
      <c r="F3848"/>
      <c r="G3848"/>
      <c r="H3848"/>
    </row>
    <row r="3849" ht="25.5" customHeight="1">
      <c r="A3849" s="2" t="str">
        <f>=HYPERLINK("https://www.youtube.com/@RelaxingWalks", "https://www.youtube.com/@RelaxingWalks")</f>
        <v>https://www.youtube.com/@RelaxingWalks</v>
      </c>
      <c r="B3849" t="inlineStr">
        <is>
          <t>158 Videos / Walking</t>
        </is>
      </c>
      <c r="C3849" t="inlineStr">
        <is>
          <t>walking</t>
        </is>
      </c>
      <c r="D3849"/>
      <c r="E3849"/>
      <c r="F3849"/>
      <c r="G3849"/>
      <c r="H3849"/>
    </row>
    <row r="3850" ht="25.5" customHeight="1">
      <c r="A3850" s="2" t="str">
        <f>=HYPERLINK("https://www.youtube.com/@gogogoBC", "https://www.youtube.com/@gogogoBC")</f>
        <v>https://www.youtube.com/@gogogoBC</v>
      </c>
      <c r="B3850" t="inlineStr">
        <is>
          <t>745 Videos / Segway Footage</t>
        </is>
      </c>
      <c r="C3850" t="inlineStr">
        <is>
          <t>segway</t>
        </is>
      </c>
      <c r="D3850"/>
      <c r="E3850"/>
      <c r="F3850"/>
      <c r="G3850"/>
      <c r="H3850"/>
    </row>
    <row r="3851" ht="25.5" customHeight="1">
      <c r="A3851" s="2" t="str">
        <f>=HYPERLINK("https://www.youtube.com/@airliners.ships.channel", "https://www.youtube.com/@airliners.ships.channel")</f>
        <v>https://www.youtube.com/@airliners.ships.channel</v>
      </c>
      <c r="B3851" t="inlineStr">
        <is>
          <t>345 Videos / Airliners &amp; Ships</t>
        </is>
      </c>
      <c r="C3851" t="inlineStr">
        <is>
          <t>ships</t>
        </is>
      </c>
      <c r="D3851"/>
      <c r="E3851"/>
      <c r="F3851"/>
      <c r="G3851"/>
      <c r="H3851"/>
    </row>
    <row r="3852" ht="25.5" customHeight="1">
      <c r="A3852" s="2" t="str">
        <f>=HYPERLINK("https://www.youtube.com/@moveora", "https://www.youtube.com/@moveora")</f>
        <v>https://www.youtube.com/@moveora</v>
      </c>
      <c r="B3852" t="inlineStr">
        <is>
          <t>86 Videos / Walking</t>
        </is>
      </c>
      <c r="C3852" t="inlineStr">
        <is>
          <t>walking</t>
        </is>
      </c>
      <c r="D3852"/>
      <c r="E3852"/>
      <c r="F3852"/>
      <c r="G3852"/>
      <c r="H3852"/>
    </row>
    <row r="3853" ht="25.5" customHeight="1">
      <c r="A3853" s="2" t="str">
        <f>=HYPERLINK("https://www.youtube.com/@zurichthebestcityintheworld", "https://www.youtube.com/@zurichthebestcityintheworld")</f>
        <v>https://www.youtube.com/@zurichthebestcityintheworld</v>
      </c>
      <c r="B3853" t="inlineStr">
        <is>
          <t>216 Videos / Zurich Walking</t>
        </is>
      </c>
      <c r="C3853" t="inlineStr">
        <is>
          <t>walking</t>
        </is>
      </c>
      <c r="D3853"/>
      <c r="E3853"/>
      <c r="F3853"/>
      <c r="G3853"/>
      <c r="H3853"/>
    </row>
    <row r="3854" ht="25.5" customHeight="1">
      <c r="A3854" s="2" t="str">
        <f>=HYPERLINK("https://www.youtube.com/@CHASSEEMBARQUEE", "https://www.youtube.com/@CHASSEEMBARQUEE")</f>
        <v>https://www.youtube.com/@CHASSEEMBARQUEE</v>
      </c>
      <c r="B3854" t="inlineStr">
        <is>
          <t>43 Videos / Fighter Jet Footage</t>
        </is>
      </c>
      <c r="C3854" t="inlineStr">
        <is>
          <t>flights</t>
        </is>
      </c>
      <c r="D3854"/>
      <c r="E3854"/>
      <c r="F3854"/>
      <c r="G3854"/>
      <c r="H3854"/>
    </row>
    <row r="3855" ht="25.5" customHeight="1">
      <c r="A3855" s="2" t="str">
        <f>=HYPERLINK("https://www.youtube.com/@GTX1050TiFireflyGaming/featured", "https://www.youtube.com/@GTX1050TiFireflyGaming/featured")</f>
        <v>https://www.youtube.com/@GTX1050TiFireflyGaming/featured</v>
      </c>
      <c r="B3855" t="inlineStr">
        <is>
          <t>2300 Videos / Gaming footage</t>
        </is>
      </c>
      <c r="C3855" t="inlineStr">
        <is>
          <t>gaming</t>
        </is>
      </c>
      <c r="D3855"/>
      <c r="E3855"/>
      <c r="F3855"/>
      <c r="G3855"/>
      <c r="H3855"/>
    </row>
    <row r="3856" ht="25.5" customHeight="1">
      <c r="A3856" s="2" t="str">
        <f>=HYPERLINK("https://www.youtube.com/@gorakhbista/videos", "https://www.youtube.com/@gorakhbista/videos")</f>
        <v>https://www.youtube.com/@gorakhbista/videos</v>
      </c>
      <c r="B3856" t="inlineStr">
        <is>
          <t>204 Videos / Helicopter Footage</t>
        </is>
      </c>
      <c r="C3856" t="inlineStr">
        <is>
          <t>helicopter</t>
        </is>
      </c>
      <c r="D3856"/>
      <c r="E3856"/>
      <c r="F3856"/>
      <c r="G3856"/>
      <c r="H3856"/>
    </row>
    <row r="3857" ht="25.5" customHeight="1">
      <c r="A3857" s="2" t="str">
        <f>=HYPERLINK("https://www.youtube.com/@DashcamStockholmDriving", "https://www.youtube.com/@DashcamStockholmDriving")</f>
        <v>https://www.youtube.com/@DashcamStockholmDriving</v>
      </c>
      <c r="B3857" t="inlineStr">
        <is>
          <t>43 Videos / Driving</t>
        </is>
      </c>
      <c r="C3857" t="inlineStr">
        <is>
          <t>driving</t>
        </is>
      </c>
      <c r="D3857"/>
      <c r="E3857"/>
      <c r="F3857"/>
      <c r="G3857"/>
      <c r="H3857"/>
    </row>
    <row r="3858" ht="25.5" customHeight="1">
      <c r="A3858" s="2" t="str">
        <f>=HYPERLINK("https://www.youtube.com/@USAThrill", "https://www.youtube.com/@USAThrill")</f>
        <v>https://www.youtube.com/@USAThrill</v>
      </c>
      <c r="B3858" t="inlineStr">
        <is>
          <t>192 Videos / Driving</t>
        </is>
      </c>
      <c r="C3858" t="inlineStr">
        <is>
          <t>driving</t>
        </is>
      </c>
      <c r="D3858"/>
      <c r="E3858"/>
      <c r="F3858"/>
      <c r="G3858"/>
      <c r="H3858"/>
    </row>
    <row r="3859" ht="25.5" customHeight="1">
      <c r="A3859" s="2" t="str">
        <f>=HYPERLINK("https://www.youtube.com/@annamkovaleva/videos", "https://www.youtube.com/@annamkovaleva/videos")</f>
        <v>https://www.youtube.com/@annamkovaleva/videos</v>
      </c>
      <c r="B3859" t="inlineStr">
        <is>
          <t>34 Videos / Modelling</t>
        </is>
      </c>
      <c r="C3859" t="inlineStr">
        <is>
          <t>model</t>
        </is>
      </c>
      <c r="D3859"/>
      <c r="E3859"/>
      <c r="F3859"/>
      <c r="G3859"/>
      <c r="H3859"/>
    </row>
    <row r="3860" ht="25.5" customHeight="1">
      <c r="A3860" s="2" t="str">
        <f>=HYPERLINK("https://www.youtube.com/@KevinReyesDP/videos", "https://www.youtube.com/@KevinReyesDP/videos")</f>
        <v>https://www.youtube.com/@KevinReyesDP/videos</v>
      </c>
      <c r="B3860" t="inlineStr">
        <is>
          <t>44 Videos / Modelling, Cinematic</t>
        </is>
      </c>
      <c r="C3860" t="inlineStr">
        <is>
          <t>cinematic, models</t>
        </is>
      </c>
      <c r="D3860"/>
      <c r="E3860"/>
      <c r="F3860"/>
      <c r="G3860"/>
      <c r="H3860"/>
    </row>
    <row r="3861" ht="25.5" customHeight="1">
      <c r="A3861" s="2" t="str">
        <f>=HYPERLINK("https://www.youtube.com/@ArinaKimCinematicVlog/videos", "https://www.youtube.com/@ArinaKimCinematicVlog/videos")</f>
        <v>https://www.youtube.com/@ArinaKimCinematicVlog/videos</v>
      </c>
      <c r="B3861" t="inlineStr">
        <is>
          <t>33 Videos / Modelling, Cinematic, Vlog</t>
        </is>
      </c>
      <c r="C3861" t="inlineStr">
        <is>
          <t>cinematic, models</t>
        </is>
      </c>
      <c r="D3861"/>
      <c r="E3861"/>
      <c r="F3861"/>
      <c r="G3861"/>
      <c r="H3861"/>
    </row>
    <row r="3862" ht="25.5" customHeight="1">
      <c r="A3862" s="2" t="str">
        <f>=HYPERLINK("https://www.youtube.com/@BradyBessette/featured", "https://www.youtube.com/@BradyBessette/featured")</f>
        <v>https://www.youtube.com/@BradyBessette/featured</v>
      </c>
      <c r="B3862" t="inlineStr">
        <is>
          <t>179 Videos / Cinematic, Modelling</t>
        </is>
      </c>
      <c r="C3862" t="inlineStr">
        <is>
          <t>cinematic, models</t>
        </is>
      </c>
      <c r="D3862"/>
      <c r="E3862"/>
      <c r="F3862"/>
      <c r="G3862"/>
      <c r="H3862"/>
    </row>
    <row r="3863" ht="25.5" customHeight="1">
      <c r="A3863" s="2" t="str">
        <f>=HYPERLINK("https://www.youtube.com/@VivienneAndTamas/featured", "https://www.youtube.com/@VivienneAndTamas/featured")</f>
        <v>https://www.youtube.com/@VivienneAndTamas/featured</v>
      </c>
      <c r="B3863" t="inlineStr">
        <is>
          <t>180 Videos, Modelling</t>
        </is>
      </c>
      <c r="C3863" t="inlineStr">
        <is>
          <t>models, fashion</t>
        </is>
      </c>
      <c r="D3863"/>
      <c r="E3863"/>
      <c r="F3863"/>
      <c r="G3863"/>
      <c r="H3863"/>
    </row>
    <row r="3864" ht="25.5" customHeight="1">
      <c r="A3864" s="2" t="str">
        <f>=HYPERLINK("https://www.youtube.com/@4ourent/featured", "https://www.youtube.com/@4ourent/featured")</f>
        <v>https://www.youtube.com/@4ourent/featured</v>
      </c>
      <c r="B3864" t="inlineStr">
        <is>
          <t>440 Videos, Cinematic, Music Video</t>
        </is>
      </c>
      <c r="C3864" t="inlineStr">
        <is>
          <t>cinematic, models</t>
        </is>
      </c>
      <c r="D3864"/>
      <c r="E3864"/>
      <c r="F3864"/>
      <c r="G3864"/>
      <c r="H3864"/>
    </row>
    <row r="3865" ht="25.5" customHeight="1">
      <c r="A3865" s="2" t="str">
        <f>=HYPERLINK("https://www.youtube.com/@ELLE/videos", "https://www.youtube.com/@ELLE/videos")</f>
        <v>https://www.youtube.com/@ELLE/videos</v>
      </c>
      <c r="B3865" t="inlineStr">
        <is>
          <t>2800 Videos, Fashion, Models</t>
        </is>
      </c>
      <c r="C3865" t="inlineStr">
        <is>
          <t>models, fashion</t>
        </is>
      </c>
      <c r="D3865"/>
      <c r="E3865"/>
      <c r="F3865"/>
      <c r="G3865"/>
      <c r="H3865"/>
    </row>
    <row r="3866" ht="25.5" customHeight="1">
      <c r="A3866" s="2" t="str">
        <f>=HYPERLINK("https://www.youtube.com/@nls.models/featured", "https://www.youtube.com/@nls.models/featured")</f>
        <v>https://www.youtube.com/@nls.models/featured</v>
      </c>
      <c r="B3866" t="inlineStr">
        <is>
          <t>27 Videos, Fashion, Models</t>
        </is>
      </c>
      <c r="C3866" t="inlineStr">
        <is>
          <t>models</t>
        </is>
      </c>
      <c r="D3866"/>
      <c r="E3866"/>
      <c r="F3866"/>
      <c r="G3866"/>
      <c r="H3866"/>
    </row>
    <row r="3867" ht="25.5" customHeight="1">
      <c r="A3867" s="2" t="str">
        <f>=HYPERLINK("https://www.youtube.com/@wsjstyle/videos", "https://www.youtube.com/@wsjstyle/videos")</f>
        <v>https://www.youtube.com/@wsjstyle/videos</v>
      </c>
      <c r="B3867" t="inlineStr">
        <is>
          <t>124 Videos, Fashion, Models, Style</t>
        </is>
      </c>
      <c r="C3867" t="inlineStr">
        <is>
          <t>models, fashion</t>
        </is>
      </c>
      <c r="D3867"/>
      <c r="E3867"/>
      <c r="F3867"/>
      <c r="G3867"/>
      <c r="H3867"/>
    </row>
    <row r="3868" ht="25.5" customHeight="1">
      <c r="A3868" s="2" t="str">
        <f>=HYPERLINK("https://www.youtube.com/@iDestiDest/videos", "https://www.youtube.com/@iDestiDest/videos")</f>
        <v>https://www.youtube.com/@iDestiDest/videos</v>
      </c>
      <c r="B3868" t="inlineStr">
        <is>
          <t>804 Videos, Fashion, Models, Runway</t>
        </is>
      </c>
      <c r="C3868" t="inlineStr">
        <is>
          <t>models, fashion</t>
        </is>
      </c>
      <c r="D3868"/>
      <c r="E3868"/>
      <c r="F3868"/>
      <c r="G3868"/>
      <c r="H3868"/>
    </row>
    <row r="3869" ht="25.5" customHeight="1">
      <c r="A3869" s="2" t="str">
        <f>=HYPERLINK("https://www.youtube.com/@DashcamRoadshow", "https://www.youtube.com/@DashcamRoadshow")</f>
        <v>https://www.youtube.com/@DashcamRoadshow</v>
      </c>
      <c r="B3869" t="inlineStr">
        <is>
          <t>381 Videos / Driving</t>
        </is>
      </c>
      <c r="C3869" t="inlineStr">
        <is>
          <t>driving</t>
        </is>
      </c>
      <c r="D3869"/>
      <c r="E3869"/>
      <c r="F3869"/>
      <c r="G3869"/>
      <c r="H3869"/>
    </row>
    <row r="3870" ht="25.5" customHeight="1">
      <c r="A3870" s="2" t="str">
        <f>=HYPERLINK("https://www.youtube.com/@otherworld_vfx6411/videos", "https://www.youtube.com/@otherworld_vfx6411/videos")</f>
        <v>https://www.youtube.com/@otherworld_vfx6411/videos</v>
      </c>
      <c r="B3870" t="inlineStr">
        <is>
          <t>23 Videos / VFX</t>
        </is>
      </c>
      <c r="C3870" t="inlineStr">
        <is>
          <t>VFX</t>
        </is>
      </c>
      <c r="D3870"/>
      <c r="E3870"/>
      <c r="F3870"/>
      <c r="G3870"/>
      <c r="H3870"/>
    </row>
    <row r="3871" ht="25.5" customHeight="1">
      <c r="A3871" s="2" t="str">
        <f>=HYPERLINK("https://www.youtube.com/@TedwardDrives/videos", "https://www.youtube.com/@TedwardDrives/videos")</f>
        <v>https://www.youtube.com/@TedwardDrives/videos</v>
      </c>
      <c r="B3871" t="inlineStr">
        <is>
          <t>934 Videos / FPV Driving</t>
        </is>
      </c>
      <c r="C3871" t="inlineStr">
        <is>
          <t>driving</t>
        </is>
      </c>
      <c r="D3871"/>
      <c r="E3871"/>
      <c r="F3871"/>
      <c r="G3871"/>
      <c r="H3871"/>
    </row>
    <row r="3872" ht="25.5" customHeight="1">
      <c r="A3872" s="2" t="str">
        <f>=HYPERLINK("https://www.youtube.com/@SurfersofBali/videos", "https://www.youtube.com/@SurfersofBali/videos")</f>
        <v>https://www.youtube.com/@SurfersofBali/videos</v>
      </c>
      <c r="B3872" t="inlineStr">
        <is>
          <t>2800 Videos / Surfing</t>
        </is>
      </c>
      <c r="C3872" t="inlineStr">
        <is>
          <t>surfing</t>
        </is>
      </c>
      <c r="D3872"/>
      <c r="E3872"/>
      <c r="F3872"/>
      <c r="G3872"/>
      <c r="H3872"/>
    </row>
    <row r="3873" ht="25.5" customHeight="1">
      <c r="A3873" s="2" t="str">
        <f>=HYPERLINK("https://www.youtube.com/@TRAVOH", "https://www.youtube.com/@TRAVOH")</f>
        <v>https://www.youtube.com/@TRAVOH</v>
      </c>
      <c r="B3873" t="inlineStr">
        <is>
          <t>572 Videos / Drone, Walking, Exploration</t>
        </is>
      </c>
      <c r="C3873" t="inlineStr">
        <is>
          <t>walking</t>
        </is>
      </c>
      <c r="D3873"/>
      <c r="E3873"/>
      <c r="F3873"/>
      <c r="G3873"/>
      <c r="H3873"/>
    </row>
    <row r="3874" ht="25.5" customHeight="1">
      <c r="A3874" s="2" t="str">
        <f>=HYPERLINK("https://www.youtube.com/@RevereOverland/featured", "https://www.youtube.com/@RevereOverland/featured")</f>
        <v>https://www.youtube.com/@RevereOverland/featured</v>
      </c>
      <c r="B3874" t="inlineStr">
        <is>
          <t>262 Videos / Offroading</t>
        </is>
      </c>
      <c r="C3874" t="inlineStr">
        <is>
          <t>offroading</t>
        </is>
      </c>
      <c r="D3874"/>
      <c r="E3874"/>
      <c r="F3874"/>
      <c r="G3874"/>
      <c r="H3874"/>
    </row>
    <row r="3875" ht="25.5" customHeight="1">
      <c r="A3875" s="2" t="str">
        <f>=HYPERLINK("https://www.youtube.com/@tylerkarow", "https://www.youtube.com/@tylerkarow")</f>
        <v>https://www.youtube.com/@tylerkarow</v>
      </c>
      <c r="B3875" t="inlineStr">
        <is>
          <t>98 Videos / Cimbing</t>
        </is>
      </c>
      <c r="C3875" t="inlineStr">
        <is>
          <t>climbing</t>
        </is>
      </c>
      <c r="D3875"/>
      <c r="E3875"/>
      <c r="F3875"/>
      <c r="G3875"/>
      <c r="H3875"/>
    </row>
    <row r="3876" ht="25.5" customHeight="1">
      <c r="A3876" s="2" t="str">
        <f>=HYPERLINK("https://www.youtube.com/@wangsrecord6991/featured", "https://www.youtube.com/@wangsrecord6991/featured")</f>
        <v>https://www.youtube.com/@wangsrecord6991/featured</v>
      </c>
      <c r="B3876" t="inlineStr">
        <is>
          <t>74 Videos / Walking</t>
        </is>
      </c>
      <c r="C3876" t="inlineStr">
        <is>
          <t>walking</t>
        </is>
      </c>
      <c r="D3876"/>
      <c r="E3876"/>
      <c r="F3876"/>
      <c r="G3876"/>
      <c r="H3876"/>
    </row>
    <row r="3877" ht="25.5" customHeight="1">
      <c r="A3877" s="2" t="str">
        <f>=HYPERLINK("https://www.youtube.com/@boyangeorgiev/featured", "https://www.youtube.com/@boyangeorgiev/featured")</f>
        <v>https://www.youtube.com/@boyangeorgiev/featured</v>
      </c>
      <c r="B3877" t="inlineStr">
        <is>
          <t>13 Videos / Cinematic</t>
        </is>
      </c>
      <c r="C3877" t="inlineStr">
        <is>
          <t>cinematic</t>
        </is>
      </c>
      <c r="D3877"/>
      <c r="E3877"/>
      <c r="F3877"/>
      <c r="G3877"/>
      <c r="H3877"/>
    </row>
    <row r="3878" ht="25.5" customHeight="1">
      <c r="A3878" s="2" t="str">
        <f>=HYPERLINK("https://www.youtube.com/@JohnZWetmore/featured", "https://www.youtube.com/@JohnZWetmore/featured")</f>
        <v>https://www.youtube.com/@JohnZWetmore/featured</v>
      </c>
      <c r="B3878" t="inlineStr">
        <is>
          <t>857 VIdeos / Demolishion</t>
        </is>
      </c>
      <c r="C3878" t="inlineStr">
        <is>
          <t>demolition</t>
        </is>
      </c>
      <c r="D3878"/>
      <c r="E3878"/>
      <c r="F3878"/>
      <c r="G3878"/>
      <c r="H3878"/>
    </row>
    <row r="3879" ht="25.5" customHeight="1">
      <c r="A3879" s="2" t="str">
        <f>=HYPERLINK("https://www.youtube.com/@MoonProds", "https://www.youtube.com/@MoonProds")</f>
        <v>https://www.youtube.com/@MoonProds</v>
      </c>
      <c r="B3879" t="inlineStr">
        <is>
          <t>19 Videos / Foggy Atmospheres</t>
        </is>
      </c>
      <c r="C3879" t="inlineStr">
        <is>
          <t>fog</t>
        </is>
      </c>
      <c r="D3879"/>
      <c r="E3879"/>
      <c r="F3879"/>
      <c r="G3879"/>
      <c r="H3879"/>
    </row>
    <row r="3880" ht="25.5" customHeight="1">
      <c r="A3880" s="2" t="str">
        <f>=HYPERLINK("https://www.youtube.com/@realbiomes/videos", "https://www.youtube.com/@realbiomes/videos")</f>
        <v>https://www.youtube.com/@realbiomes/videos</v>
      </c>
      <c r="B3880" t="inlineStr">
        <is>
          <t>14 Videos / Unreal Engine Assets</t>
        </is>
      </c>
      <c r="C3880" t="inlineStr">
        <is>
          <t>Unreal Engine</t>
        </is>
      </c>
      <c r="D3880"/>
      <c r="E3880"/>
      <c r="F3880"/>
      <c r="G3880"/>
      <c r="H3880"/>
    </row>
    <row r="3881" ht="25.5" customHeight="1">
      <c r="A3881" s="2" t="str">
        <f>=HYPERLINK("https://www.youtube.com/@neoneo534/videos", "https://www.youtube.com/@neoneo534/videos")</f>
        <v>https://www.youtube.com/@neoneo534/videos</v>
      </c>
      <c r="B3881" t="inlineStr">
        <is>
          <t>95 Videos / Unreal Engine Assets</t>
        </is>
      </c>
      <c r="C3881" t="inlineStr">
        <is>
          <t>Unreal Engine</t>
        </is>
      </c>
      <c r="D3881"/>
      <c r="E3881"/>
      <c r="F3881"/>
      <c r="G3881"/>
      <c r="H3881"/>
    </row>
    <row r="3882" ht="25.5" customHeight="1">
      <c r="A3882" s="2" t="str">
        <f>=HYPERLINK("https://www.youtube.com/@UnrealSensei/featured", "https://www.youtube.com/@UnrealSensei/featured")</f>
        <v>https://www.youtube.com/@UnrealSensei/featured</v>
      </c>
      <c r="B3882" t="inlineStr">
        <is>
          <t>25 Videos / Unreal Engine Assets</t>
        </is>
      </c>
      <c r="C3882" t="inlineStr">
        <is>
          <t>Unreal Engine</t>
        </is>
      </c>
      <c r="D3882"/>
      <c r="E3882"/>
      <c r="F3882"/>
      <c r="G3882"/>
      <c r="H3882"/>
    </row>
    <row r="3883" ht="25.5" customHeight="1">
      <c r="A3883" s="2" t="str">
        <f>=HYPERLINK("https://www.youtube.com/@ILMVFX/featured", "https://www.youtube.com/@ILMVFX/featured")</f>
        <v>https://www.youtube.com/@ILMVFX/featured</v>
      </c>
      <c r="B3883" t="inlineStr">
        <is>
          <t>184 Videos / VFX</t>
        </is>
      </c>
      <c r="C3883" t="inlineStr">
        <is>
          <t>VFX</t>
        </is>
      </c>
      <c r="D3883"/>
      <c r="E3883"/>
      <c r="F3883"/>
      <c r="G3883"/>
      <c r="H3883"/>
    </row>
    <row r="3884" ht="25.5" customHeight="1">
      <c r="A3884" s="2" t="str">
        <f>=HYPERLINK("https://www.youtube.com/@ThomasFlight", "https://www.youtube.com/@ThomasFlight")</f>
        <v>https://www.youtube.com/@ThomasFlight</v>
      </c>
      <c r="B3884" t="inlineStr">
        <is>
          <t>135 VIdeos / Cinematics</t>
        </is>
      </c>
      <c r="C3884" t="inlineStr">
        <is>
          <t>Cinematics</t>
        </is>
      </c>
      <c r="D3884"/>
      <c r="E3884"/>
      <c r="F3884"/>
      <c r="G3884"/>
      <c r="H3884"/>
    </row>
    <row r="3885" ht="25.5" customHeight="1">
      <c r="A3885" s="2" t="str">
        <f>=HYPERLINK("https://www.youtube.com/@gravityofficial_ir", "https://www.youtube.com/@gravityofficial_ir")</f>
        <v>https://www.youtube.com/@gravityofficial_ir</v>
      </c>
      <c r="B3885" t="inlineStr">
        <is>
          <t>69 Videos / VFX</t>
        </is>
      </c>
      <c r="C3885" t="inlineStr">
        <is>
          <t>VFX</t>
        </is>
      </c>
      <c r="D3885"/>
      <c r="E3885"/>
      <c r="F3885"/>
      <c r="G3885"/>
      <c r="H3885"/>
    </row>
    <row r="3886" ht="25.5" customHeight="1">
      <c r="A3886" s="2" t="str">
        <f>=HYPERLINK("https://www.youtube.com/@CGMeetup", "https://www.youtube.com/@CGMeetup")</f>
        <v>https://www.youtube.com/@CGMeetup</v>
      </c>
      <c r="B3886" t="inlineStr">
        <is>
          <t>1200 Videos / CGI Animation</t>
        </is>
      </c>
      <c r="C3886" t="inlineStr">
        <is>
          <t>VFX, Cinematics, Movies</t>
        </is>
      </c>
      <c r="D3886"/>
      <c r="E3886"/>
      <c r="F3886"/>
      <c r="G3886"/>
      <c r="H3886"/>
    </row>
    <row r="3887" ht="25.5" customHeight="1">
      <c r="A3887" s="2" t="str">
        <f>=HYPERLINK("https://www.youtube.com/@Delight_Studio", "https://www.youtube.com/@Delight_Studio")</f>
        <v>https://www.youtube.com/@Delight_Studio</v>
      </c>
      <c r="B3887" t="inlineStr">
        <is>
          <t>1100 videos</t>
        </is>
      </c>
      <c r="C3887" t="inlineStr">
        <is>
          <t>making burgers</t>
        </is>
      </c>
      <c r="D3887"/>
      <c r="E3887"/>
      <c r="F3887"/>
      <c r="G3887"/>
      <c r="H3887"/>
    </row>
    <row r="3888" ht="25.5" customHeight="1">
      <c r="A3888" s="2" t="str">
        <f>=HYPERLINK("https://www.youtube.com/@ChudsBbq", "https://www.youtube.com/@ChudsBbq")</f>
        <v>https://www.youtube.com/@ChudsBbq</v>
      </c>
      <c r="B3888" t="inlineStr">
        <is>
          <t>390 videos</t>
        </is>
      </c>
      <c r="C3888" t="inlineStr">
        <is>
          <t>making burgers</t>
        </is>
      </c>
      <c r="D3888"/>
      <c r="E3888"/>
      <c r="F3888"/>
      <c r="G3888"/>
      <c r="H3888"/>
    </row>
    <row r="3889" ht="25.5" customHeight="1">
      <c r="A3889" s="2" t="str">
        <f>=HYPERLINK("https://www.youtube.com/@LownSlowBasics", "https://www.youtube.com/@LownSlowBasics")</f>
        <v>https://www.youtube.com/@LownSlowBasics</v>
      </c>
      <c r="B3889" t="inlineStr">
        <is>
          <t>520 videos</t>
        </is>
      </c>
      <c r="C3889" t="inlineStr">
        <is>
          <t>making burgers</t>
        </is>
      </c>
      <c r="D3889"/>
      <c r="E3889"/>
      <c r="F3889"/>
      <c r="G3889"/>
      <c r="H3889"/>
    </row>
    <row r="3890" ht="25.5" customHeight="1">
      <c r="A3890" s="2" t="str">
        <f>=HYPERLINK("https://www.youtube.com/@ChefRaphael", "https://www.youtube.com/@ChefRaphael")</f>
        <v>https://www.youtube.com/@ChefRaphael</v>
      </c>
      <c r="B3890" t="inlineStr">
        <is>
          <t>422 videos</t>
        </is>
      </c>
      <c r="C3890" t="inlineStr">
        <is>
          <t>making burgers</t>
        </is>
      </c>
      <c r="D3890"/>
      <c r="E3890"/>
      <c r="F3890"/>
      <c r="G3890"/>
      <c r="H3890"/>
    </row>
    <row r="3891" ht="25.5" customHeight="1">
      <c r="A3891" s="2" t="str">
        <f>=HYPERLINK("https://www.youtube.com/@rollonfood", "https://www.youtube.com/@rollonfood")</f>
        <v>https://www.youtube.com/@rollonfood</v>
      </c>
      <c r="B3891" t="inlineStr">
        <is>
          <t>42 videos</t>
        </is>
      </c>
      <c r="C3891" t="inlineStr">
        <is>
          <t>making burgers</t>
        </is>
      </c>
      <c r="D3891"/>
      <c r="E3891"/>
      <c r="F3891"/>
      <c r="G3891"/>
      <c r="H3891"/>
    </row>
    <row r="3892" ht="25.5" customHeight="1">
      <c r="A3892" s="2" t="str">
        <f>=HYPERLINK("https://www.youtube.com/@andy_cooks", "https://www.youtube.com/@andy_cooks")</f>
        <v>https://www.youtube.com/@andy_cooks</v>
      </c>
      <c r="B3892" t="inlineStr">
        <is>
          <t>805 videos</t>
        </is>
      </c>
      <c r="C3892" t="inlineStr">
        <is>
          <t>making burgers</t>
        </is>
      </c>
      <c r="D3892"/>
      <c r="E3892"/>
      <c r="F3892"/>
      <c r="G3892"/>
      <c r="H3892"/>
    </row>
    <row r="3893" ht="25.5" customHeight="1">
      <c r="A3893" s="2" t="str">
        <f>=HYPERLINK("https://www.youtube.com/@PlantBasedBistro", "https://www.youtube.com/@PlantBasedBistro")</f>
        <v>https://www.youtube.com/@PlantBasedBistro</v>
      </c>
      <c r="B3893" t="inlineStr">
        <is>
          <t>147 videos</t>
        </is>
      </c>
      <c r="C3893" t="inlineStr">
        <is>
          <t>making burgers</t>
        </is>
      </c>
      <c r="D3893"/>
      <c r="E3893"/>
      <c r="F3893"/>
      <c r="G3893"/>
      <c r="H3893"/>
    </row>
    <row r="3894" ht="25.5" customHeight="1">
      <c r="A3894" s="2" t="str">
        <f>=HYPERLINK("https://www.youtube.com/@allthingsbbq", "https://www.youtube.com/@allthingsbbq")</f>
        <v>https://www.youtube.com/@allthingsbbq</v>
      </c>
      <c r="B3894" t="inlineStr">
        <is>
          <t>983 videos</t>
        </is>
      </c>
      <c r="C3894" t="inlineStr">
        <is>
          <t>making burgers</t>
        </is>
      </c>
      <c r="D3894"/>
      <c r="E3894"/>
      <c r="F3894"/>
      <c r="G3894"/>
      <c r="H3894"/>
    </row>
    <row r="3895" ht="25.5" customHeight="1">
      <c r="A3895" s="2" t="str">
        <f>=HYPERLINK("https://www.youtube.com/@thewestcountrykitchen6843", "https://www.youtube.com/@thewestcountrykitchen6843")</f>
        <v>https://www.youtube.com/@thewestcountrykitchen6843</v>
      </c>
      <c r="B3895" t="inlineStr">
        <is>
          <t>354 videos</t>
        </is>
      </c>
      <c r="C3895" t="inlineStr">
        <is>
          <t>making burgers</t>
        </is>
      </c>
      <c r="D3895"/>
      <c r="E3895"/>
      <c r="F3895"/>
      <c r="G3895"/>
      <c r="H3895"/>
    </row>
    <row r="3896" ht="25.5" customHeight="1">
      <c r="A3896" s="2" t="str">
        <f>=HYPERLINK("https://www.youtube.com/@babishculinaryuniverse", "https://www.youtube.com/@babishculinaryuniverse")</f>
        <v>https://www.youtube.com/@babishculinaryuniverse</v>
      </c>
      <c r="B3896" t="inlineStr">
        <is>
          <t>707 videos</t>
        </is>
      </c>
      <c r="C3896" t="inlineStr">
        <is>
          <t>making burgers</t>
        </is>
      </c>
      <c r="D3896"/>
      <c r="E3896"/>
      <c r="F3896"/>
      <c r="G3896"/>
      <c r="H3896"/>
    </row>
    <row r="3897" ht="25.5" customHeight="1">
      <c r="A3897" s="2" t="str">
        <f>=HYPERLINK("https://www.youtube.com/@GugaFoods", "https://www.youtube.com/@GugaFoods")</f>
        <v>https://www.youtube.com/@GugaFoods</v>
      </c>
      <c r="B3897" t="inlineStr">
        <is>
          <t>448 videos</t>
        </is>
      </c>
      <c r="C3897" t="inlineStr">
        <is>
          <t>making burgers</t>
        </is>
      </c>
      <c r="D3897"/>
      <c r="E3897"/>
      <c r="F3897"/>
      <c r="G3897"/>
      <c r="H3897"/>
    </row>
    <row r="3898" ht="25.5" customHeight="1">
      <c r="A3898" s="2" t="str">
        <f>=HYPERLINK("https://www.youtube.com/@FirstWeFeast", "https://www.youtube.com/@FirstWeFeast")</f>
        <v>https://www.youtube.com/@FirstWeFeast</v>
      </c>
      <c r="B3898" t="inlineStr">
        <is>
          <t>1400 videos</t>
        </is>
      </c>
      <c r="C3898" t="inlineStr">
        <is>
          <t>making burgers</t>
        </is>
      </c>
      <c r="D3898"/>
      <c r="E3898"/>
      <c r="F3898"/>
      <c r="G3898"/>
      <c r="H3898"/>
    </row>
    <row r="3899" ht="25.5" customHeight="1">
      <c r="A3899" s="2" t="str">
        <f>=HYPERLINK("https://www.youtube.com/@RecipeFairy", "https://www.youtube.com/@RecipeFairy")</f>
        <v>https://www.youtube.com/@RecipeFairy</v>
      </c>
      <c r="B3899" t="inlineStr">
        <is>
          <t>81 videos</t>
        </is>
      </c>
      <c r="C3899" t="inlineStr">
        <is>
          <t>making burgers</t>
        </is>
      </c>
      <c r="D3899"/>
      <c r="E3899"/>
      <c r="F3899"/>
      <c r="G3899"/>
      <c r="H3899"/>
    </row>
    <row r="3900" ht="25.5" customHeight="1">
      <c r="A3900" s="2" t="str">
        <f>=HYPERLINK("https://www.youtube.com/@guga", "https://www.youtube.com/@guga")</f>
        <v>https://www.youtube.com/@guga</v>
      </c>
      <c r="B3900" t="inlineStr">
        <is>
          <t>291 videos</t>
        </is>
      </c>
      <c r="C3900" t="inlineStr">
        <is>
          <t>making burgers</t>
        </is>
      </c>
      <c r="D3900"/>
      <c r="E3900"/>
      <c r="F3900"/>
      <c r="G3900"/>
      <c r="H3900"/>
    </row>
    <row r="3901" ht="25.5" customHeight="1">
      <c r="A3901" s="2" t="str">
        <f>=HYPERLINK("https://www.youtube.com/@Chef__Tyler", "https://www.youtube.com/@Chef__Tyler")</f>
        <v>https://www.youtube.com/@Chef__Tyler</v>
      </c>
      <c r="B3901" t="inlineStr">
        <is>
          <t>234 videos</t>
        </is>
      </c>
      <c r="C3901" t="inlineStr">
        <is>
          <t>making cheese</t>
        </is>
      </c>
      <c r="D3901"/>
      <c r="E3901"/>
      <c r="F3901"/>
      <c r="G3901"/>
      <c r="H3901"/>
    </row>
    <row r="3902" ht="25.5" customHeight="1">
      <c r="A3902" s="2" t="str">
        <f>=HYPERLINK("https://www.youtube.com/@ThreeLittleGoats", "https://www.youtube.com/@ThreeLittleGoats")</f>
        <v>https://www.youtube.com/@ThreeLittleGoats</v>
      </c>
      <c r="B3902" t="inlineStr">
        <is>
          <t>556 videos</t>
        </is>
      </c>
      <c r="C3902" t="inlineStr">
        <is>
          <t>making cheese</t>
        </is>
      </c>
      <c r="D3902"/>
      <c r="E3902"/>
      <c r="F3902"/>
      <c r="G3902"/>
      <c r="H3902"/>
    </row>
    <row r="3903" ht="25.5" customHeight="1">
      <c r="A3903" s="2" t="str">
        <f>=HYPERLINK("https://www.youtube.com/@chefgrandmacooking", "https://www.youtube.com/@chefgrandmacooking")</f>
        <v>https://www.youtube.com/@chefgrandmacooking</v>
      </c>
      <c r="B3903" t="inlineStr">
        <is>
          <t>180 videos</t>
        </is>
      </c>
      <c r="C3903" t="inlineStr">
        <is>
          <t>making cheese</t>
        </is>
      </c>
      <c r="D3903"/>
      <c r="E3903"/>
      <c r="F3903"/>
      <c r="G3903"/>
      <c r="H3903"/>
    </row>
    <row r="3904" ht="25.5" customHeight="1">
      <c r="A3904" s="2" t="str">
        <f>=HYPERLINK("https://www.youtube.com/@bestintaste", "https://www.youtube.com/@bestintaste")</f>
        <v>https://www.youtube.com/@bestintaste</v>
      </c>
      <c r="B3904" t="inlineStr">
        <is>
          <t>282 videos</t>
        </is>
      </c>
      <c r="C3904" t="inlineStr">
        <is>
          <t>making cheese</t>
        </is>
      </c>
      <c r="D3904"/>
      <c r="E3904"/>
      <c r="F3904"/>
      <c r="G3904"/>
      <c r="H3904"/>
    </row>
    <row r="3905" ht="25.5" customHeight="1">
      <c r="A3905" s="2" t="str">
        <f>=HYPERLINK("https://www.youtube.com/@Ichmischelecker", "https://www.youtube.com/@Ichmischelecker")</f>
        <v>https://www.youtube.com/@Ichmischelecker</v>
      </c>
      <c r="B3905" t="inlineStr">
        <is>
          <t>183 videos</t>
        </is>
      </c>
      <c r="C3905" t="inlineStr">
        <is>
          <t>making cheese</t>
        </is>
      </c>
      <c r="D3905"/>
      <c r="E3905"/>
      <c r="F3905"/>
      <c r="G3905"/>
      <c r="H3905"/>
    </row>
    <row r="3906" ht="25.5" customHeight="1">
      <c r="A3906" s="2" t="str">
        <f>=HYPERLINK("https://www.youtube.com/@GavinWebber", "https://www.youtube.com/@GavinWebber")</f>
        <v>https://www.youtube.com/@GavinWebber</v>
      </c>
      <c r="B3906" t="inlineStr">
        <is>
          <t>830 videos</t>
        </is>
      </c>
      <c r="C3906" t="inlineStr">
        <is>
          <t>making cheese</t>
        </is>
      </c>
      <c r="D3906"/>
      <c r="E3906"/>
      <c r="F3906"/>
      <c r="G3906"/>
      <c r="H3906"/>
    </row>
    <row r="3907" ht="25.5" customHeight="1">
      <c r="A3907" s="2" t="str">
        <f>=HYPERLINK("https://www.youtube.com/@masterchefpankajbhadouria", "https://www.youtube.com/@masterchefpankajbhadouria")</f>
        <v>https://www.youtube.com/@masterchefpankajbhadouria</v>
      </c>
      <c r="B3907" t="inlineStr">
        <is>
          <t>740 videos</t>
        </is>
      </c>
      <c r="C3907" t="inlineStr">
        <is>
          <t>making cheese</t>
        </is>
      </c>
      <c r="D3907"/>
      <c r="E3907"/>
      <c r="F3907"/>
      <c r="G3907"/>
      <c r="H3907"/>
    </row>
    <row r="3908" ht="25.5" customHeight="1">
      <c r="A3908" s="2" t="str">
        <f>=HYPERLINK("https://www.youtube.com/@nehadeepakshah", "https://www.youtube.com/@nehadeepakshah")</f>
        <v>https://www.youtube.com/@nehadeepakshah</v>
      </c>
      <c r="B3908" t="inlineStr">
        <is>
          <t>416 videos</t>
        </is>
      </c>
      <c r="C3908" t="inlineStr">
        <is>
          <t>making cheese</t>
        </is>
      </c>
      <c r="D3908"/>
      <c r="E3908"/>
      <c r="F3908"/>
      <c r="G3908"/>
      <c r="H3908"/>
    </row>
    <row r="3909" ht="25.5" customHeight="1">
      <c r="A3909" s="2" t="str">
        <f>=HYPERLINK("https://www.youtube.com/@GiveCheeseaChance", "https://www.youtube.com/@GiveCheeseaChance")</f>
        <v>https://www.youtube.com/@GiveCheeseaChance</v>
      </c>
      <c r="B3909" t="inlineStr">
        <is>
          <t>33 videos</t>
        </is>
      </c>
      <c r="C3909" t="inlineStr">
        <is>
          <t>making cheese</t>
        </is>
      </c>
      <c r="D3909"/>
      <c r="E3909"/>
      <c r="F3909"/>
      <c r="G3909"/>
      <c r="H3909"/>
    </row>
    <row r="3910" ht="25.5" customHeight="1">
      <c r="A3910" s="2" t="str">
        <f>=HYPERLINK("https://www.youtube.com/@OneStopChop", "https://www.youtube.com/@OneStopChop")</f>
        <v>https://www.youtube.com/@OneStopChop</v>
      </c>
      <c r="B3910" t="inlineStr">
        <is>
          <t>144 videos</t>
        </is>
      </c>
      <c r="C3910" t="inlineStr">
        <is>
          <t>making cheese</t>
        </is>
      </c>
      <c r="D3910"/>
      <c r="E3910"/>
      <c r="F3910"/>
      <c r="G3910"/>
      <c r="H3910"/>
    </row>
    <row r="3911" ht="25.5" customHeight="1">
      <c r="A3911" s="2" t="str">
        <f>=HYPERLINK("https://www.youtube.com/@chrifrapug", "https://www.youtube.com/@chrifrapug")</f>
        <v>https://www.youtube.com/@chrifrapug</v>
      </c>
      <c r="B3911" t="inlineStr">
        <is>
          <t>71 videos</t>
        </is>
      </c>
      <c r="C3911" t="inlineStr">
        <is>
          <t>making cheese</t>
        </is>
      </c>
      <c r="D3911"/>
      <c r="E3911"/>
      <c r="F3911"/>
      <c r="G3911"/>
      <c r="H3911"/>
    </row>
    <row r="3912" ht="25.5" customHeight="1">
      <c r="A3912" s="2" t="str">
        <f>=HYPERLINK("https://www.youtube.com/@Keefcooks", "https://www.youtube.com/@Keefcooks")</f>
        <v>https://www.youtube.com/@Keefcooks</v>
      </c>
      <c r="B3912" t="inlineStr">
        <is>
          <t>618 videos</t>
        </is>
      </c>
      <c r="C3912" t="inlineStr">
        <is>
          <t>making cheese</t>
        </is>
      </c>
      <c r="D3912"/>
      <c r="E3912"/>
      <c r="F3912"/>
      <c r="G3912"/>
      <c r="H3912"/>
    </row>
    <row r="3913" ht="25.5" customHeight="1">
      <c r="A3913" s="2" t="str">
        <f>=HYPERLINK("https://www.youtube.com/@CameronMarti", "https://www.youtube.com/@CameronMarti")</f>
        <v>https://www.youtube.com/@CameronMarti</v>
      </c>
      <c r="B3913" t="inlineStr">
        <is>
          <t>130 videos</t>
        </is>
      </c>
      <c r="C3913" t="inlineStr">
        <is>
          <t>making cheese</t>
        </is>
      </c>
      <c r="D3913"/>
      <c r="E3913"/>
      <c r="F3913"/>
      <c r="G3913"/>
      <c r="H3913"/>
    </row>
    <row r="3914" ht="25.5" customHeight="1">
      <c r="A3914" s="2" t="str">
        <f>=HYPERLINK("https://www.youtube.com/@thevegangoodlifewithmiyoko", "https://www.youtube.com/@thevegangoodlifewithmiyoko")</f>
        <v>https://www.youtube.com/@thevegangoodlifewithmiyoko</v>
      </c>
      <c r="B3914" t="inlineStr">
        <is>
          <t>45 videos</t>
        </is>
      </c>
      <c r="C3914" t="inlineStr">
        <is>
          <t>making cheese</t>
        </is>
      </c>
      <c r="D3914"/>
      <c r="E3914"/>
      <c r="F3914"/>
      <c r="G3914"/>
      <c r="H3914"/>
    </row>
    <row r="3915" ht="25.5" customHeight="1">
      <c r="A3915" s="2" t="str">
        <f>=HYPERLINK("https://www.youtube.com/@AlessioLacco", "https://www.youtube.com/@AlessioLacco")</f>
        <v>https://www.youtube.com/@AlessioLacco</v>
      </c>
      <c r="B3915" t="inlineStr">
        <is>
          <t>86 videos</t>
        </is>
      </c>
      <c r="C3915" t="inlineStr">
        <is>
          <t>making cheese</t>
        </is>
      </c>
      <c r="D3915"/>
      <c r="E3915"/>
      <c r="F3915"/>
      <c r="G3915"/>
      <c r="H3915"/>
    </row>
    <row r="3916" ht="25.5" customHeight="1">
      <c r="A3916" s="2" t="str">
        <f>=HYPERLINK("https://www.youtube.com/@BIGCHEFCOOKING", "https://www.youtube.com/@BIGCHEFCOOKING")</f>
        <v>https://www.youtube.com/@BIGCHEFCOOKING</v>
      </c>
      <c r="B3916" t="inlineStr">
        <is>
          <t>316 videos</t>
        </is>
      </c>
      <c r="C3916" t="inlineStr">
        <is>
          <t>making cheese</t>
        </is>
      </c>
      <c r="D3916"/>
      <c r="E3916"/>
      <c r="F3916"/>
      <c r="G3916"/>
      <c r="H3916"/>
    </row>
    <row r="3917" ht="25.5" customHeight="1">
      <c r="A3917" s="2" t="str">
        <f>=HYPERLINK("https://www.youtube.com/@HammockHavenFarm", "https://www.youtube.com/@HammockHavenFarm")</f>
        <v>https://www.youtube.com/@HammockHavenFarm</v>
      </c>
      <c r="B3917" t="inlineStr">
        <is>
          <t>59 videos</t>
        </is>
      </c>
      <c r="C3917" t="inlineStr">
        <is>
          <t>making cheese</t>
        </is>
      </c>
      <c r="D3917"/>
      <c r="E3917"/>
      <c r="F3917"/>
      <c r="G3917"/>
      <c r="H3917"/>
    </row>
    <row r="3918" ht="25.5" customHeight="1">
      <c r="A3918" s="2" t="str">
        <f>=HYPERLINK("https://www.youtube.com/@onlyinjapanGO", "https://www.youtube.com/@onlyinjapanGO")</f>
        <v>https://www.youtube.com/@onlyinjapanGO</v>
      </c>
      <c r="B3918" t="inlineStr">
        <is>
          <t>1600 videos</t>
        </is>
      </c>
      <c r="C3918" t="inlineStr">
        <is>
          <t>making cheese</t>
        </is>
      </c>
      <c r="D3918"/>
      <c r="E3918"/>
      <c r="F3918"/>
      <c r="G3918"/>
      <c r="H3918"/>
    </row>
    <row r="3919" ht="25.5" customHeight="1">
      <c r="A3919" s="2" t="str">
        <f>=HYPERLINK("https://www.youtube.com/@SchoolArtisanFood", "https://www.youtube.com/@SchoolArtisanFood")</f>
        <v>https://www.youtube.com/@SchoolArtisanFood</v>
      </c>
      <c r="B3919" t="inlineStr">
        <is>
          <t>42 videos</t>
        </is>
      </c>
      <c r="C3919" t="inlineStr">
        <is>
          <t>making cheese</t>
        </is>
      </c>
      <c r="D3919"/>
      <c r="E3919"/>
      <c r="F3919"/>
      <c r="G3919"/>
      <c r="H3919"/>
    </row>
    <row r="3920" ht="25.5" customHeight="1">
      <c r="A3920" s="2" t="str">
        <f>=HYPERLINK("https://www.youtube.com/@eitan", "https://www.youtube.com/@eitan")</f>
        <v>https://www.youtube.com/@eitan</v>
      </c>
      <c r="B3920" t="inlineStr">
        <is>
          <t>902 videos</t>
        </is>
      </c>
      <c r="C3920" t="inlineStr">
        <is>
          <t>making cheese</t>
        </is>
      </c>
      <c r="D3920"/>
      <c r="E3920"/>
      <c r="F3920"/>
      <c r="G3920"/>
      <c r="H3920"/>
    </row>
    <row r="3921" ht="25.5" customHeight="1">
      <c r="A3921" s="2" t="str">
        <f>=HYPERLINK("https://www.youtube.com/@LucyCao", "https://www.youtube.com/@LucyCao")</f>
        <v>https://www.youtube.com/@LucyCao</v>
      </c>
      <c r="B3921" t="inlineStr">
        <is>
          <t>90 videos</t>
        </is>
      </c>
      <c r="C3921" t="inlineStr">
        <is>
          <t>powerlifting</t>
        </is>
      </c>
      <c r="D3921"/>
      <c r="E3921"/>
      <c r="F3921"/>
      <c r="G3921"/>
      <c r="H3921"/>
    </row>
    <row r="3922" ht="25.5" customHeight="1">
      <c r="A3922" s="2" t="str">
        <f>=HYPERLINK("https://www.youtube.com/@BLKBOXfitness", "https://www.youtube.com/@BLKBOXfitness")</f>
        <v>https://www.youtube.com/@BLKBOXfitness</v>
      </c>
      <c r="B3922" t="inlineStr">
        <is>
          <t>485 videos</t>
        </is>
      </c>
      <c r="C3922" t="inlineStr">
        <is>
          <t>powerlifting</t>
        </is>
      </c>
      <c r="D3922"/>
      <c r="E3922"/>
      <c r="F3922"/>
      <c r="G3922"/>
      <c r="H3922"/>
    </row>
    <row r="3923" ht="25.5" customHeight="1">
      <c r="A3923" s="2" t="str">
        <f>=HYPERLINK("https://www.youtube.com/@bodybysyd", "https://www.youtube.com/@bodybysyd")</f>
        <v>https://www.youtube.com/@bodybysyd</v>
      </c>
      <c r="B3923" t="inlineStr">
        <is>
          <t>46 videos</t>
        </is>
      </c>
      <c r="C3923" t="inlineStr">
        <is>
          <t>powerlifting</t>
        </is>
      </c>
      <c r="D3923"/>
      <c r="E3923"/>
      <c r="F3923"/>
      <c r="G3923"/>
      <c r="H3923"/>
    </row>
    <row r="3924" ht="25.5" customHeight="1">
      <c r="A3924" s="2" t="str">
        <f>=HYPERLINK("https://www.youtube.com/@HadynWiseman", "https://www.youtube.com/@HadynWiseman")</f>
        <v>https://www.youtube.com/@HadynWiseman</v>
      </c>
      <c r="B3924" t="inlineStr">
        <is>
          <t>236 videos</t>
        </is>
      </c>
      <c r="C3924" t="inlineStr">
        <is>
          <t>powerlifting</t>
        </is>
      </c>
      <c r="D3924"/>
      <c r="E3924"/>
      <c r="F3924"/>
      <c r="G3924"/>
      <c r="H3924"/>
    </row>
    <row r="3925" ht="25.5" customHeight="1">
      <c r="A3925" s="2" t="str">
        <f>=HYPERLINK("https://www.youtube.com/@chislon", "https://www.youtube.com/@chislon")</f>
        <v>https://www.youtube.com/@chislon</v>
      </c>
      <c r="B3925" t="inlineStr">
        <is>
          <t>22 videos</t>
        </is>
      </c>
      <c r="C3925" t="inlineStr">
        <is>
          <t>powerlifting</t>
        </is>
      </c>
      <c r="D3925"/>
      <c r="E3925"/>
      <c r="F3925"/>
      <c r="G3925"/>
      <c r="H3925"/>
    </row>
    <row r="3926" ht="25.5" customHeight="1">
      <c r="A3926" s="2" t="str">
        <f>=HYPERLINK("https://www.youtube.com/@egypturk", "https://www.youtube.com/@egypturk")</f>
        <v>https://www.youtube.com/@egypturk</v>
      </c>
      <c r="B3926" t="inlineStr">
        <is>
          <t>273 videos</t>
        </is>
      </c>
      <c r="C3926" t="inlineStr">
        <is>
          <t>powerlifting</t>
        </is>
      </c>
      <c r="D3926"/>
      <c r="E3926"/>
      <c r="F3926"/>
      <c r="G3926"/>
      <c r="H3926"/>
    </row>
    <row r="3927" ht="25.5" customHeight="1">
      <c r="A3927" s="2" t="str">
        <f>=HYPERLINK("https://www.youtube.com/@JesseJamesWest", "https://www.youtube.com/@JesseJamesWest")</f>
        <v>https://www.youtube.com/@JesseJamesWest</v>
      </c>
      <c r="B3927" t="inlineStr">
        <is>
          <t>613 videos</t>
        </is>
      </c>
      <c r="C3927" t="inlineStr">
        <is>
          <t>powerlifting</t>
        </is>
      </c>
      <c r="D3927"/>
      <c r="E3927"/>
      <c r="F3927"/>
      <c r="G3927"/>
      <c r="H3927"/>
    </row>
    <row r="3928" ht="25.5" customHeight="1">
      <c r="A3928" s="2" t="str">
        <f>=HYPERLINK("https://www.youtube.com/@SilentMike", "https://www.youtube.com/@SilentMike")</f>
        <v>https://www.youtube.com/@SilentMike</v>
      </c>
      <c r="B3928" t="inlineStr">
        <is>
          <t>920 videos</t>
        </is>
      </c>
      <c r="C3928" t="inlineStr">
        <is>
          <t>powerlifting</t>
        </is>
      </c>
      <c r="D3928"/>
      <c r="E3928"/>
      <c r="F3928"/>
      <c r="G3928"/>
      <c r="H3928"/>
    </row>
    <row r="3929" ht="25.5" customHeight="1">
      <c r="A3929" s="2" t="str">
        <f>=HYPERLINK("https://www.youtube.com/@TheBioneer", "https://www.youtube.com/@TheBioneer")</f>
        <v>https://www.youtube.com/@TheBioneer</v>
      </c>
      <c r="B3929" t="inlineStr">
        <is>
          <t>472 videos</t>
        </is>
      </c>
      <c r="C3929" t="inlineStr">
        <is>
          <t>powerlifting</t>
        </is>
      </c>
      <c r="D3929"/>
      <c r="E3929"/>
      <c r="F3929"/>
      <c r="G3929"/>
      <c r="H3929"/>
    </row>
    <row r="3930" ht="25.5" customHeight="1">
      <c r="A3930" s="2" t="str">
        <f>=HYPERLINK("https://www.youtube.com/@U5ernamepending", "https://www.youtube.com/@U5ernamepending")</f>
        <v>https://www.youtube.com/@U5ernamepending</v>
      </c>
      <c r="B3930" t="inlineStr">
        <is>
          <t>95 videos</t>
        </is>
      </c>
      <c r="C3930" t="inlineStr">
        <is>
          <t>powerlifting</t>
        </is>
      </c>
      <c r="D3930"/>
      <c r="E3930"/>
      <c r="F3930"/>
      <c r="G3930"/>
      <c r="H3930"/>
    </row>
    <row r="3931" ht="25.5" customHeight="1">
      <c r="A3931" s="2" t="str">
        <f>=HYPERLINK("https://www.youtube.com/@AlanThrall", "https://www.youtube.com/@AlanThrall")</f>
        <v>https://www.youtube.com/@AlanThrall</v>
      </c>
      <c r="B3931" t="inlineStr">
        <is>
          <t>641 videos</t>
        </is>
      </c>
      <c r="C3931" t="inlineStr">
        <is>
          <t>powerlifting</t>
        </is>
      </c>
      <c r="D3931"/>
      <c r="E3931"/>
      <c r="F3931"/>
      <c r="G3931"/>
      <c r="H3931"/>
    </row>
    <row r="3932" ht="25.5" customHeight="1">
      <c r="A3932" s="2" t="str">
        <f>=HYPERLINK("https://www.youtube.com/@GarageGymReviews", "https://www.youtube.com/@GarageGymReviews")</f>
        <v>https://www.youtube.com/@GarageGymReviews</v>
      </c>
      <c r="B3932" t="inlineStr">
        <is>
          <t>558 videos</t>
        </is>
      </c>
      <c r="C3932" t="inlineStr">
        <is>
          <t>powerlifting</t>
        </is>
      </c>
      <c r="D3932"/>
      <c r="E3932"/>
      <c r="F3932"/>
      <c r="G3932"/>
      <c r="H3932"/>
    </row>
    <row r="3933" ht="25.5" customHeight="1">
      <c r="A3933" s="2" t="str">
        <f>=HYPERLINK("https://www.youtube.com/@JustLeein", "https://www.youtube.com/@JustLeein")</f>
        <v>https://www.youtube.com/@JustLeein</v>
      </c>
      <c r="B3933" t="inlineStr">
        <is>
          <t>1400 videos</t>
        </is>
      </c>
      <c r="C3933" t="inlineStr">
        <is>
          <t>powerlifting</t>
        </is>
      </c>
      <c r="D3933"/>
      <c r="E3933"/>
      <c r="F3933"/>
      <c r="G3933"/>
      <c r="H3933"/>
    </row>
    <row r="3934" ht="25.5" customHeight="1">
      <c r="A3934" s="2" t="str">
        <f>=HYPERLINK("https://www.youtube.com/@dereklunsford_", "https://www.youtube.com/@dereklunsford_")</f>
        <v>https://www.youtube.com/@dereklunsford_</v>
      </c>
      <c r="B3934" t="inlineStr">
        <is>
          <t>375 videos</t>
        </is>
      </c>
      <c r="C3934" t="inlineStr">
        <is>
          <t>powerlifting</t>
        </is>
      </c>
      <c r="D3934"/>
      <c r="E3934"/>
      <c r="F3934"/>
      <c r="G3934"/>
      <c r="H3934"/>
    </row>
    <row r="3935" ht="25.5" customHeight="1">
      <c r="A3935" s="2" t="str">
        <f>=HYPERLINK("https://www.youtube.com/@JuggernautTrainingSystems", "https://www.youtube.com/@JuggernautTrainingSystems")</f>
        <v>https://www.youtube.com/@JuggernautTrainingSystems</v>
      </c>
      <c r="B3935" t="inlineStr">
        <is>
          <t>1400 videos</t>
        </is>
      </c>
      <c r="C3935" t="inlineStr">
        <is>
          <t>powerlifting</t>
        </is>
      </c>
      <c r="D3935"/>
      <c r="E3935"/>
      <c r="F3935"/>
      <c r="G3935"/>
      <c r="H3935"/>
    </row>
    <row r="3936" ht="25.5" customHeight="1">
      <c r="A3936" s="2" t="str">
        <f>=HYPERLINK("https://www.youtube.com/@israelpitchford2817", "https://www.youtube.com/@israelpitchford2817")</f>
        <v>https://www.youtube.com/@israelpitchford2817</v>
      </c>
      <c r="B3936" t="inlineStr">
        <is>
          <t>126 videos</t>
        </is>
      </c>
      <c r="C3936" t="inlineStr">
        <is>
          <t>powerlifting</t>
        </is>
      </c>
      <c r="D3936"/>
      <c r="E3936"/>
      <c r="F3936"/>
      <c r="G3936"/>
      <c r="H3936"/>
    </row>
    <row r="3937" ht="25.5" customHeight="1">
      <c r="A3937" s="2" t="str">
        <f>=HYPERLINK("https://www.youtube.com/@phdeadlift", "https://www.youtube.com/@phdeadlift")</f>
        <v>https://www.youtube.com/@phdeadlift</v>
      </c>
      <c r="B3937" t="inlineStr">
        <is>
          <t>293 videos</t>
        </is>
      </c>
      <c r="C3937" t="inlineStr">
        <is>
          <t>powerlifting</t>
        </is>
      </c>
      <c r="D3937"/>
      <c r="E3937"/>
      <c r="F3937"/>
      <c r="G3937"/>
      <c r="H3937"/>
    </row>
    <row r="3938" ht="25.5" customHeight="1">
      <c r="A3938" s="2" t="str">
        <f>=HYPERLINK("https://www.youtube.com/@DraxDietz", "https://www.youtube.com/@DraxDietz")</f>
        <v>https://www.youtube.com/@DraxDietz</v>
      </c>
      <c r="B3938" t="inlineStr">
        <is>
          <t>195 videos</t>
        </is>
      </c>
      <c r="C3938" t="inlineStr">
        <is>
          <t>drifting</t>
        </is>
      </c>
      <c r="D3938"/>
      <c r="E3938"/>
      <c r="F3938"/>
      <c r="G3938"/>
      <c r="H3938"/>
    </row>
    <row r="3939" ht="25.5" customHeight="1">
      <c r="A3939" s="2" t="str">
        <f>=HYPERLINK("https://www.youtube.com/@dino_dc", "https://www.youtube.com/@dino_dc")</f>
        <v>https://www.youtube.com/@dino_dc</v>
      </c>
      <c r="B3939" t="inlineStr">
        <is>
          <t>179 videos</t>
        </is>
      </c>
      <c r="C3939" t="inlineStr">
        <is>
          <t>drifting</t>
        </is>
      </c>
      <c r="D3939"/>
      <c r="E3939"/>
      <c r="F3939"/>
      <c r="G3939"/>
      <c r="H3939"/>
    </row>
    <row r="3940" ht="25.5" customHeight="1">
      <c r="A3940" s="2" t="str">
        <f>=HYPERLINK("https://www.youtube.com/@NIGHTRIDEPL", "https://www.youtube.com/@NIGHTRIDEPL")</f>
        <v>https://www.youtube.com/@NIGHTRIDEPL</v>
      </c>
      <c r="B3940" t="inlineStr">
        <is>
          <t>470 videos</t>
        </is>
      </c>
      <c r="C3940" t="inlineStr">
        <is>
          <t>drifting</t>
        </is>
      </c>
      <c r="D3940"/>
      <c r="E3940"/>
      <c r="F3940"/>
      <c r="G3940"/>
      <c r="H3940"/>
    </row>
    <row r="3941" ht="25.5" customHeight="1">
      <c r="A3941" s="2" t="str">
        <f>=HYPERLINK("https://www.youtube.com/@_Gingium_", "https://www.youtube.com/@_Gingium_")</f>
        <v>https://www.youtube.com/@_Gingium_</v>
      </c>
      <c r="B3941" t="inlineStr">
        <is>
          <t>1500 videos</t>
        </is>
      </c>
      <c r="C3941" t="inlineStr">
        <is>
          <t>drifting</t>
        </is>
      </c>
      <c r="D3941"/>
      <c r="E3941"/>
      <c r="F3941"/>
      <c r="G3941"/>
      <c r="H3941"/>
    </row>
    <row r="3942" ht="25.5" customHeight="1">
      <c r="A3942" s="2" t="str">
        <f>=HYPERLINK("https://www.youtube.com/@KevinTalbotTV", "https://www.youtube.com/@KevinTalbotTV")</f>
        <v>https://www.youtube.com/@KevinTalbotTV</v>
      </c>
      <c r="B3942" t="inlineStr">
        <is>
          <t>1800 videos</t>
        </is>
      </c>
      <c r="C3942" t="inlineStr">
        <is>
          <t>drifting</t>
        </is>
      </c>
      <c r="D3942"/>
      <c r="E3942"/>
      <c r="F3942"/>
      <c r="G3942"/>
      <c r="H3942"/>
    </row>
    <row r="3943" ht="25.5" customHeight="1">
      <c r="A3943" s="2" t="str">
        <f>=HYPERLINK("https://www.youtube.com/@keepitreet", "https://www.youtube.com/@keepitreet")</f>
        <v>https://www.youtube.com/@keepitreet</v>
      </c>
      <c r="B3943" t="inlineStr">
        <is>
          <t>492 videos</t>
        </is>
      </c>
      <c r="C3943" t="inlineStr">
        <is>
          <t>drifting</t>
        </is>
      </c>
      <c r="D3943"/>
      <c r="E3943"/>
      <c r="F3943"/>
      <c r="G3943"/>
      <c r="H3943"/>
    </row>
    <row r="3944" ht="25.5" customHeight="1">
      <c r="A3944" s="2" t="str">
        <f>=HYPERLINK("https://www.youtube.com/@DriftHQ", "https://www.youtube.com/@DriftHQ")</f>
        <v>https://www.youtube.com/@DriftHQ</v>
      </c>
      <c r="B3944" t="inlineStr">
        <is>
          <t>310 videos</t>
        </is>
      </c>
      <c r="C3944" t="inlineStr">
        <is>
          <t>drifting</t>
        </is>
      </c>
      <c r="D3944"/>
      <c r="E3944"/>
      <c r="F3944"/>
      <c r="G3944"/>
      <c r="H3944"/>
    </row>
    <row r="3945" ht="25.5" customHeight="1">
      <c r="A3945" s="2" t="str">
        <f>=HYPERLINK("https://www.youtube.com/@autocar", "https://www.youtube.com/@autocar")</f>
        <v>https://www.youtube.com/@autocar</v>
      </c>
      <c r="B3945" t="inlineStr">
        <is>
          <t>1400 videos</t>
        </is>
      </c>
      <c r="C3945" t="inlineStr">
        <is>
          <t>drifting</t>
        </is>
      </c>
      <c r="D3945"/>
      <c r="E3945"/>
      <c r="F3945"/>
      <c r="G3945"/>
      <c r="H3945"/>
    </row>
    <row r="3946" ht="25.5" customHeight="1">
      <c r="A3946" s="2" t="str">
        <f>=HYPERLINK("https://www.youtube.com/@FitmentIndustries", "https://www.youtube.com/@FitmentIndustries")</f>
        <v>https://www.youtube.com/@FitmentIndustries</v>
      </c>
      <c r="B3946" t="inlineStr">
        <is>
          <t>2400 videos</t>
        </is>
      </c>
      <c r="C3946" t="inlineStr">
        <is>
          <t>drifting</t>
        </is>
      </c>
      <c r="D3946"/>
      <c r="E3946"/>
      <c r="F3946"/>
      <c r="G3946"/>
      <c r="H3946"/>
    </row>
    <row r="3947" ht="25.5" customHeight="1">
      <c r="A3947" s="2" t="str">
        <f>=HYPERLINK("https://www.youtube.com/@Throdle", "https://www.youtube.com/@Throdle")</f>
        <v>https://www.youtube.com/@Throdle</v>
      </c>
      <c r="B3947" t="inlineStr">
        <is>
          <t>823 videos</t>
        </is>
      </c>
      <c r="C3947" t="inlineStr">
        <is>
          <t>drifting</t>
        </is>
      </c>
      <c r="D3947"/>
      <c r="E3947"/>
      <c r="F3947"/>
      <c r="G3947"/>
      <c r="H3947"/>
    </row>
    <row r="3948" ht="25.5" customHeight="1">
      <c r="A3948" s="2" t="str">
        <f>=HYPERLINK("https://www.youtube.com/@HardcoreRC", "https://www.youtube.com/@HardcoreRC")</f>
        <v>https://www.youtube.com/@HardcoreRC</v>
      </c>
      <c r="B3948" t="inlineStr">
        <is>
          <t>255 videos</t>
        </is>
      </c>
      <c r="C3948" t="inlineStr">
        <is>
          <t>drifting</t>
        </is>
      </c>
      <c r="D3948"/>
      <c r="E3948"/>
      <c r="F3948"/>
      <c r="G3948"/>
      <c r="H3948"/>
    </row>
    <row r="3949" ht="25.5" customHeight="1">
      <c r="A3949" s="2" t="str">
        <f>=HYPERLINK("https://www.youtube.com/@HaugenRacing", "https://www.youtube.com/@HaugenRacing")</f>
        <v>https://www.youtube.com/@HaugenRacing</v>
      </c>
      <c r="B3949" t="inlineStr">
        <is>
          <t>585 videos</t>
        </is>
      </c>
      <c r="C3949" t="inlineStr">
        <is>
          <t>drifting</t>
        </is>
      </c>
      <c r="D3949"/>
      <c r="E3949"/>
      <c r="F3949"/>
      <c r="G3949"/>
      <c r="H3949"/>
    </row>
    <row r="3950" ht="25.5" customHeight="1">
      <c r="A3950" s="2" t="str">
        <f>=HYPERLINK("https://www.youtube.com/@studiousGR86", "https://www.youtube.com/@studiousGR86")</f>
        <v>https://www.youtube.com/@studiousGR86</v>
      </c>
      <c r="B3950" t="inlineStr">
        <is>
          <t>21 videos</t>
        </is>
      </c>
      <c r="C3950" t="inlineStr">
        <is>
          <t>drifting</t>
        </is>
      </c>
      <c r="D3950"/>
      <c r="E3950"/>
      <c r="F3950"/>
      <c r="G3950"/>
      <c r="H3950"/>
    </row>
    <row r="3951" ht="25.5" customHeight="1">
      <c r="A3951" s="2" t="str">
        <f>=HYPERLINK("https://www.youtube.com/@cjponyparts", "https://www.youtube.com/@cjponyparts")</f>
        <v>https://www.youtube.com/@cjponyparts</v>
      </c>
      <c r="B3951" t="inlineStr">
        <is>
          <t>1900 videos</t>
        </is>
      </c>
      <c r="C3951" t="inlineStr">
        <is>
          <t>drifting</t>
        </is>
      </c>
      <c r="D3951"/>
      <c r="E3951"/>
      <c r="F3951"/>
      <c r="G3951"/>
      <c r="H3951"/>
    </row>
    <row r="3952" ht="25.5" customHeight="1">
      <c r="A3952" s="2" t="str">
        <f>=HYPERLINK("https://www.youtube.com/@KampKenan", "https://www.youtube.com/@KampKenan")</f>
        <v>https://www.youtube.com/@KampKenan</v>
      </c>
      <c r="B3952" t="inlineStr">
        <is>
          <t>1300 videos</t>
        </is>
      </c>
      <c r="C3952" t="inlineStr">
        <is>
          <t>alligator wrestling</t>
        </is>
      </c>
      <c r="D3952"/>
      <c r="E3952"/>
      <c r="F3952"/>
      <c r="G3952"/>
      <c r="H3952"/>
    </row>
    <row r="3953" ht="25.5" customHeight="1">
      <c r="A3953" s="2" t="str">
        <f>=HYPERLINK("https://www.youtube.com/@thereptilezootv", "https://www.youtube.com/@thereptilezootv")</f>
        <v>https://www.youtube.com/@thereptilezootv</v>
      </c>
      <c r="B3953" t="inlineStr">
        <is>
          <t>832 videos</t>
        </is>
      </c>
      <c r="C3953" t="inlineStr">
        <is>
          <t>alligator wrestling</t>
        </is>
      </c>
      <c r="D3953"/>
      <c r="E3953"/>
      <c r="F3953"/>
      <c r="G3953"/>
      <c r="H3953"/>
    </row>
    <row r="3954" ht="25.5" customHeight="1">
      <c r="A3954" s="2" t="str">
        <f>=HYPERLINK("https://www.youtube.com/@DisKirra", "https://www.youtube.com/@DisKirra")</f>
        <v>https://www.youtube.com/@DisKirra</v>
      </c>
      <c r="B3954" t="inlineStr">
        <is>
          <t>94 videos</t>
        </is>
      </c>
      <c r="C3954" t="inlineStr">
        <is>
          <t>alligator wrestling</t>
        </is>
      </c>
      <c r="D3954"/>
      <c r="E3954"/>
      <c r="F3954"/>
      <c r="G3954"/>
      <c r="H3954"/>
    </row>
    <row r="3955" ht="25.5" customHeight="1">
      <c r="A3955" s="2" t="str">
        <f>=HYPERLINK("https://www.youtube.com/@ChandlersWildLife", "https://www.youtube.com/@ChandlersWildLife")</f>
        <v>https://www.youtube.com/@ChandlersWildLife</v>
      </c>
      <c r="B3955" t="inlineStr">
        <is>
          <t>821 videos</t>
        </is>
      </c>
      <c r="C3955" t="inlineStr">
        <is>
          <t>alligator wrestling</t>
        </is>
      </c>
      <c r="D3955"/>
      <c r="E3955"/>
      <c r="F3955"/>
      <c r="G3955"/>
      <c r="H3955"/>
    </row>
    <row r="3956" ht="25.5" customHeight="1">
      <c r="A3956" s="2" t="str">
        <f>=HYPERLINK("https://www.youtube.com/@animalogic", "https://www.youtube.com/@animalogic")</f>
        <v>https://www.youtube.com/@animalogic</v>
      </c>
      <c r="B3956" t="inlineStr">
        <is>
          <t>686 videos</t>
        </is>
      </c>
      <c r="C3956" t="inlineStr">
        <is>
          <t>alligator wrestling</t>
        </is>
      </c>
      <c r="D3956"/>
      <c r="E3956"/>
      <c r="F3956"/>
      <c r="G3956"/>
      <c r="H3956"/>
    </row>
    <row r="3957" ht="25.5" customHeight="1">
      <c r="A3957" s="2" t="str">
        <f>=HYPERLINK("https://www.youtube.com/@pharaohgaylespharaohswildl136", "https://www.youtube.com/@pharaohgaylespharaohswildl136")</f>
        <v>https://www.youtube.com/@pharaohgaylespharaohswildl136</v>
      </c>
      <c r="B3957" t="inlineStr">
        <is>
          <t>83 videos</t>
        </is>
      </c>
      <c r="C3957" t="inlineStr">
        <is>
          <t>alligator wrestling</t>
        </is>
      </c>
      <c r="D3957"/>
      <c r="E3957"/>
      <c r="F3957"/>
      <c r="G3957"/>
      <c r="H3957"/>
    </row>
    <row r="3958" ht="25.5" customHeight="1">
      <c r="A3958" s="2" t="str">
        <f>=HYPERLINK("https://www.youtube.com/@Evergladesholidaypark1", "https://www.youtube.com/@Evergladesholidaypark1")</f>
        <v>https://www.youtube.com/@Evergladesholidaypark1</v>
      </c>
      <c r="B3958" t="inlineStr">
        <is>
          <t>112 videos</t>
        </is>
      </c>
      <c r="C3958" t="inlineStr">
        <is>
          <t>alligator wrestling</t>
        </is>
      </c>
      <c r="D3958"/>
      <c r="E3958"/>
      <c r="F3958"/>
      <c r="G3958"/>
      <c r="H3958"/>
    </row>
    <row r="3959" ht="25.5" customHeight="1">
      <c r="A3959" s="2" t="str">
        <f>=HYPERLINK("https://www.youtube.com/@CISAus", "https://www.youtube.com/@CISAus")</f>
        <v>https://www.youtube.com/@CISAus</v>
      </c>
      <c r="B3959" t="inlineStr">
        <is>
          <t>877 videos</t>
        </is>
      </c>
      <c r="C3959" t="inlineStr">
        <is>
          <t>arguing</t>
        </is>
      </c>
      <c r="D3959"/>
      <c r="E3959"/>
      <c r="F3959"/>
      <c r="G3959"/>
      <c r="H3959"/>
    </row>
    <row r="3960" ht="25.5" customHeight="1">
      <c r="A3960" s="2" t="str">
        <f>=HYPERLINK("https://www.youtube.com/@EngineeringKnits", "https://www.youtube.com/@EngineeringKnits")</f>
        <v>https://www.youtube.com/@EngineeringKnits</v>
      </c>
      <c r="B3960" t="inlineStr">
        <is>
          <t>216 videos</t>
        </is>
      </c>
      <c r="C3960" t="inlineStr">
        <is>
          <t>knitting/computers</t>
        </is>
      </c>
      <c r="D3960"/>
      <c r="E3960"/>
      <c r="F3960"/>
      <c r="G3960"/>
      <c r="H3960"/>
    </row>
    <row r="3961" ht="25.5" customHeight="1">
      <c r="A3961" s="2" t="str">
        <f>=HYPERLINK("https://www.youtube.com/@IKAMODA/videos", "https://www.youtube.com/@IKAMODA/videos")</f>
        <v>https://www.youtube.com/@IKAMODA/videos</v>
      </c>
      <c r="B3961" t="inlineStr">
        <is>
          <t>464 Videos / Street Fashion</t>
        </is>
      </c>
      <c r="C3961" t="inlineStr">
        <is>
          <t>#fashion</t>
        </is>
      </c>
      <c r="D3961"/>
      <c r="E3961"/>
      <c r="F3961"/>
      <c r="G3961"/>
      <c r="H3961"/>
    </row>
    <row r="3962" ht="25.5" customHeight="1">
      <c r="A3962" s="2" t="str">
        <f>=HYPERLINK("https://www.youtube.com/@MilanOnTrend/featured", "https://www.youtube.com/@MilanOnTrend/featured")</f>
        <v>https://www.youtube.com/@MilanOnTrend/featured</v>
      </c>
      <c r="B3962" t="inlineStr">
        <is>
          <t>102 Videos / Street Fashion</t>
        </is>
      </c>
      <c r="C3962" t="inlineStr">
        <is>
          <t>#fashion</t>
        </is>
      </c>
      <c r="D3962"/>
      <c r="E3962"/>
      <c r="F3962"/>
      <c r="G3962"/>
      <c r="H3962"/>
    </row>
    <row r="3963" ht="25.5" customHeight="1">
      <c r="A3963" s="2" t="str">
        <f>=HYPERLINK("https://www.youtube.com/@StreetstyleStockholm", "https://www.youtube.com/@StreetstyleStockholm")</f>
        <v>https://www.youtube.com/@StreetstyleStockholm</v>
      </c>
      <c r="B3963" t="inlineStr">
        <is>
          <t>253 Videos / Street Fashion</t>
        </is>
      </c>
      <c r="C3963" t="inlineStr">
        <is>
          <t>#fashionstyle</t>
        </is>
      </c>
      <c r="D3963"/>
      <c r="E3963"/>
      <c r="F3963"/>
      <c r="G3963"/>
      <c r="H3963"/>
    </row>
    <row r="3964" ht="25.5" customHeight="1">
      <c r="A3964" s="2" t="str">
        <f>=HYPERLINK("https://www.youtube.com/@FashionStyleEdit", "https://www.youtube.com/@FashionStyleEdit")</f>
        <v>https://www.youtube.com/@FashionStyleEdit</v>
      </c>
      <c r="B3964" t="inlineStr">
        <is>
          <t>424 Videos / Fashion</t>
        </is>
      </c>
      <c r="C3964" t="inlineStr">
        <is>
          <t>#fashionstyle</t>
        </is>
      </c>
      <c r="D3964"/>
      <c r="E3964"/>
      <c r="F3964"/>
      <c r="G3964"/>
      <c r="H3964"/>
    </row>
    <row r="3965" ht="25.5" customHeight="1">
      <c r="A3965" s="2" t="str">
        <f>=HYPERLINK("https://www.youtube.com/@ciaoitaly4642/featured", "https://www.youtube.com/@ciaoitaly4642/featured")</f>
        <v>https://www.youtube.com/@ciaoitaly4642/featured</v>
      </c>
      <c r="B3965" t="inlineStr">
        <is>
          <t>379 Videos / Street Fashion</t>
        </is>
      </c>
      <c r="C3965" t="inlineStr">
        <is>
          <t>#fashionstyle</t>
        </is>
      </c>
      <c r="D3965"/>
      <c r="E3965"/>
      <c r="F3965"/>
      <c r="G3965"/>
      <c r="H3965"/>
    </row>
    <row r="3966" ht="25.5" customHeight="1">
      <c r="A3966" s="2" t="str">
        <f>=HYPERLINK("https://www.youtube.com/@TimDessaint/featured", "https://www.youtube.com/@TimDessaint/featured")</f>
        <v>https://www.youtube.com/@TimDessaint/featured</v>
      </c>
      <c r="B3966" t="inlineStr">
        <is>
          <t>167 Videos / Fashion Lifestyle</t>
        </is>
      </c>
      <c r="C3966" t="inlineStr">
        <is>
          <t>#fashionstyle</t>
        </is>
      </c>
      <c r="D3966"/>
      <c r="E3966"/>
      <c r="F3966"/>
      <c r="G3966"/>
      <c r="H3966"/>
    </row>
    <row r="3967" ht="25.5" customHeight="1">
      <c r="A3967" s="2" t="str">
        <f>=HYPERLINK("https://www.youtube.com/@houseandhome", "https://www.youtube.com/@houseandhome")</f>
        <v>https://www.youtube.com/@houseandhome</v>
      </c>
      <c r="B3967" t="inlineStr">
        <is>
          <t>1001 Videos / Interior Design</t>
        </is>
      </c>
      <c r="C3967" t="inlineStr">
        <is>
          <t>#interiordesign</t>
        </is>
      </c>
      <c r="D3967"/>
      <c r="E3967"/>
      <c r="F3967"/>
      <c r="G3967"/>
      <c r="H3967"/>
    </row>
    <row r="3968" ht="25.5" customHeight="1">
      <c r="A3968" s="2" t="str">
        <f>=HYPERLINK("https://www.youtube.com/@reynardlowell", "https://www.youtube.com/@reynardlowell")</f>
        <v>https://www.youtube.com/@reynardlowell</v>
      </c>
      <c r="B3968" t="inlineStr">
        <is>
          <t>124 Videos / Interior Design</t>
        </is>
      </c>
      <c r="C3968" t="inlineStr">
        <is>
          <t>#interiordesign</t>
        </is>
      </c>
      <c r="D3968"/>
      <c r="E3968"/>
      <c r="F3968"/>
      <c r="G3968"/>
      <c r="H3968"/>
    </row>
  </sheetData>
  <dataValidations count="3">
    <dataValidation allowBlank="false" sqref="D2:D3967" type="list">
      <formula1>"English,German,Chinese,Spanish,Portuguese,Hindi,language,Korean,Telugu,Greek,Swedish,Norwegian,French,Iranian,Polish,Danish,Russian,Ukrainian,Finnish,Tamil,Turkish,Hungarian"</formula1>
    </dataValidation>
    <dataValidation allowBlank="false" sqref="F2:F3967" type="list">
      <formula1>"no,Yes,No,yes,y,Y,n"</formula1>
    </dataValidation>
    <dataValidation allowBlank="false" sqref="G2:G3967" type="list">
      <formula1>"yes,Yes,No,no,y,Y,n"</formula1>
    </dataValidation>
  </dataValidations>
</worksheet>
</file>

<file path=xl/worksheets/sheet3.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 min="3" max="3" width="19" customWidth="1"/>
  </cols>
  <sheetData>
    <row r="1" ht="13" customHeight="1">
      <c r="A1" s="1" t="inlineStr">
        <is>
          <t>3d</t>
        </is>
      </c>
      <c r="B1" s="1" t="inlineStr">
        <is>
          <t>Yes</t>
        </is>
      </c>
      <c r="C1" s="1" t="inlineStr">
        <is>
          <t>（COLUMN CONTENTS REDACTED BY 404 MEDIA）</t>
        </is>
      </c>
    </row>
    <row r="2" ht="25.5" customHeight="1">
      <c r="A2" t="inlineStr">
        <is>
          <t>aerial</t>
        </is>
      </c>
      <c r="B2" t="inlineStr">
        <is>
          <t>Yes</t>
        </is>
      </c>
      <c r="C2"/>
    </row>
    <row r="3" ht="25.5" customHeight="1">
      <c r="A3" t="inlineStr">
        <is>
          <t>alien</t>
        </is>
      </c>
      <c r="B3" t="inlineStr">
        <is>
          <t>Yes</t>
        </is>
      </c>
      <c r="C3"/>
    </row>
    <row r="4" ht="25.5" customHeight="1">
      <c r="A4" t="inlineStr">
        <is>
          <t>animation</t>
        </is>
      </c>
      <c r="B4" t="inlineStr">
        <is>
          <t>Yes</t>
        </is>
      </c>
      <c r="C4"/>
    </row>
    <row r="5" ht="25.5" customHeight="1">
      <c r="A5" t="inlineStr">
        <is>
          <t>anime</t>
        </is>
      </c>
      <c r="B5" t="inlineStr">
        <is>
          <t>Yes</t>
        </is>
      </c>
      <c r="C5"/>
    </row>
    <row r="6" ht="25.5" customHeight="1">
      <c r="A6" t="inlineStr">
        <is>
          <t>apocalypse</t>
        </is>
      </c>
      <c r="B6" t="inlineStr">
        <is>
          <t>Yes</t>
        </is>
      </c>
      <c r="C6"/>
    </row>
    <row r="7" ht="25.5" customHeight="1">
      <c r="A7" t="inlineStr">
        <is>
          <t>apollo</t>
        </is>
      </c>
      <c r="B7" t="inlineStr">
        <is>
          <t>Yes</t>
        </is>
      </c>
      <c r="C7"/>
    </row>
    <row r="8" ht="25.5" customHeight="1">
      <c r="A8" t="inlineStr">
        <is>
          <t>astronaut</t>
        </is>
      </c>
      <c r="B8" t="inlineStr">
        <is>
          <t>Yes</t>
        </is>
      </c>
      <c r="C8"/>
    </row>
    <row r="9" ht="25.5" customHeight="1">
      <c r="A9" t="inlineStr">
        <is>
          <t>beach</t>
        </is>
      </c>
      <c r="B9" t="inlineStr">
        <is>
          <t>Yes</t>
        </is>
      </c>
      <c r="C9"/>
    </row>
    <row r="10" ht="25.5" customHeight="1">
      <c r="A10" t="inlineStr">
        <is>
          <t>bear</t>
        </is>
      </c>
      <c r="B10" t="inlineStr">
        <is>
          <t>Yes</t>
        </is>
      </c>
      <c r="C10"/>
    </row>
    <row r="11" ht="25.5" customHeight="1">
      <c r="A11" t="inlineStr">
        <is>
          <t>beard</t>
        </is>
      </c>
      <c r="B11" t="inlineStr">
        <is>
          <t>Yes</t>
        </is>
      </c>
      <c r="C11"/>
    </row>
    <row r="12" ht="25.5" customHeight="1">
      <c r="A12" t="inlineStr">
        <is>
          <t>bed</t>
        </is>
      </c>
      <c r="B12" t="inlineStr">
        <is>
          <t>Yes</t>
        </is>
      </c>
      <c r="C12"/>
    </row>
    <row r="13" ht="25.5" customHeight="1">
      <c r="A13" t="inlineStr">
        <is>
          <t>boys</t>
        </is>
      </c>
      <c r="B13" t="inlineStr">
        <is>
          <t>Yes</t>
        </is>
      </c>
      <c r="C13"/>
    </row>
    <row r="14" ht="25.5" customHeight="1">
      <c r="A14" t="inlineStr">
        <is>
          <t>brain</t>
        </is>
      </c>
      <c r="B14" t="inlineStr">
        <is>
          <t>Yes</t>
        </is>
      </c>
      <c r="C14"/>
    </row>
    <row r="15" ht="25.5" customHeight="1">
      <c r="A15" t="inlineStr">
        <is>
          <t>car</t>
        </is>
      </c>
      <c r="B15" t="inlineStr">
        <is>
          <t>Yes</t>
        </is>
      </c>
      <c r="C15"/>
    </row>
    <row r="16" ht="25.5" customHeight="1">
      <c r="A16" t="inlineStr">
        <is>
          <t>castle</t>
        </is>
      </c>
      <c r="B16" t="inlineStr">
        <is>
          <t>Yes</t>
        </is>
      </c>
      <c r="C16"/>
    </row>
    <row r="17" ht="25.5" customHeight="1">
      <c r="A17" t="inlineStr">
        <is>
          <t>cat</t>
        </is>
      </c>
      <c r="B17" t="inlineStr">
        <is>
          <t>Yes</t>
        </is>
      </c>
      <c r="C17"/>
    </row>
    <row r="18" ht="25.5" customHeight="1">
      <c r="A18" t="inlineStr">
        <is>
          <t>cave</t>
        </is>
      </c>
      <c r="B18" t="inlineStr">
        <is>
          <t>Yes</t>
        </is>
      </c>
      <c r="C18"/>
    </row>
    <row r="19" ht="25.5" customHeight="1">
      <c r="A19" t="inlineStr">
        <is>
          <t>chinese</t>
        </is>
      </c>
      <c r="B19" t="inlineStr">
        <is>
          <t>Yes</t>
        </is>
      </c>
      <c r="C19"/>
    </row>
    <row r="20" ht="25.5" customHeight="1">
      <c r="A20" t="inlineStr">
        <is>
          <t>cinematic</t>
        </is>
      </c>
      <c r="B20" t="inlineStr">
        <is>
          <t>Yes</t>
        </is>
      </c>
      <c r="C20"/>
    </row>
    <row r="21" ht="25.5" customHeight="1">
      <c r="A21" t="inlineStr">
        <is>
          <t>city</t>
        </is>
      </c>
      <c r="B21" t="inlineStr">
        <is>
          <t>Yes</t>
        </is>
      </c>
      <c r="C21"/>
    </row>
    <row r="22" ht="25.5" customHeight="1">
      <c r="A22" t="inlineStr">
        <is>
          <t>classroom</t>
        </is>
      </c>
      <c r="B22" t="inlineStr">
        <is>
          <t>Yes</t>
        </is>
      </c>
      <c r="C22"/>
    </row>
    <row r="23" ht="25.5" customHeight="1">
      <c r="A23" t="inlineStr">
        <is>
          <t>clock</t>
        </is>
      </c>
      <c r="B23" t="inlineStr">
        <is>
          <t>Yes</t>
        </is>
      </c>
      <c r="C23"/>
    </row>
    <row r="24" ht="25.5" customHeight="1">
      <c r="A24" t="inlineStr">
        <is>
          <t>clouds</t>
        </is>
      </c>
      <c r="B24" t="inlineStr">
        <is>
          <t>Yes</t>
        </is>
      </c>
      <c r="C24"/>
    </row>
    <row r="25" ht="25.5" customHeight="1">
      <c r="A25" t="inlineStr">
        <is>
          <t>couple</t>
        </is>
      </c>
      <c r="B25" t="inlineStr">
        <is>
          <t>Yes</t>
        </is>
      </c>
      <c r="C25"/>
    </row>
    <row r="26" ht="25.5" customHeight="1">
      <c r="A26" t="inlineStr">
        <is>
          <t>crying</t>
        </is>
      </c>
      <c r="B26" t="inlineStr">
        <is>
          <t>Yes</t>
        </is>
      </c>
      <c r="C26"/>
    </row>
    <row r="27" ht="25.5" customHeight="1">
      <c r="A27" t="inlineStr">
        <is>
          <t>cyberpunk</t>
        </is>
      </c>
      <c r="B27" t="inlineStr">
        <is>
          <t>Yes</t>
        </is>
      </c>
      <c r="C27"/>
    </row>
    <row r="28" ht="25.5" customHeight="1">
      <c r="A28" t="inlineStr">
        <is>
          <t>dance</t>
        </is>
      </c>
      <c r="B28" t="inlineStr">
        <is>
          <t>Yes</t>
        </is>
      </c>
      <c r="C28"/>
    </row>
    <row r="29" ht="25.5" customHeight="1">
      <c r="A29" t="inlineStr">
        <is>
          <t>deer</t>
        </is>
      </c>
      <c r="B29" t="inlineStr">
        <is>
          <t>Yes</t>
        </is>
      </c>
      <c r="C29"/>
    </row>
    <row r="30" ht="25.5" customHeight="1">
      <c r="A30" t="inlineStr">
        <is>
          <t>desert</t>
        </is>
      </c>
      <c r="B30" t="inlineStr">
        <is>
          <t>Yes</t>
        </is>
      </c>
      <c r="C30"/>
    </row>
    <row r="31" ht="25.5" customHeight="1">
      <c r="A31" t="inlineStr">
        <is>
          <t>dinosaur</t>
        </is>
      </c>
      <c r="B31" t="inlineStr">
        <is>
          <t>Yes</t>
        </is>
      </c>
      <c r="C31"/>
    </row>
    <row r="32" ht="25.5" customHeight="1">
      <c r="A32" t="inlineStr">
        <is>
          <t>doctor</t>
        </is>
      </c>
      <c r="B32" t="inlineStr">
        <is>
          <t>Yes</t>
        </is>
      </c>
      <c r="C32"/>
    </row>
    <row r="33" ht="25.5" customHeight="1">
      <c r="A33" t="inlineStr">
        <is>
          <t>dog</t>
        </is>
      </c>
      <c r="B33" t="inlineStr">
        <is>
          <t>Yes</t>
        </is>
      </c>
      <c r="C33"/>
    </row>
    <row r="34" ht="25.5" customHeight="1">
      <c r="A34" t="inlineStr">
        <is>
          <t>doll</t>
        </is>
      </c>
      <c r="B34" t="inlineStr">
        <is>
          <t>Yes</t>
        </is>
      </c>
      <c r="C34"/>
    </row>
    <row r="35" ht="25.5" customHeight="1">
      <c r="A35" t="inlineStr">
        <is>
          <t>dragon</t>
        </is>
      </c>
      <c r="B35" t="inlineStr">
        <is>
          <t>Yes</t>
        </is>
      </c>
      <c r="C35"/>
    </row>
    <row r="36" ht="25.5" customHeight="1">
      <c r="A36" t="inlineStr">
        <is>
          <t>drone</t>
        </is>
      </c>
      <c r="B36" t="inlineStr">
        <is>
          <t>Yes</t>
        </is>
      </c>
      <c r="C36"/>
    </row>
    <row r="37" ht="25.5" customHeight="1">
      <c r="A37" t="inlineStr">
        <is>
          <t>dubai</t>
        </is>
      </c>
      <c r="B37" t="inlineStr">
        <is>
          <t>Yes</t>
        </is>
      </c>
      <c r="C37"/>
    </row>
    <row r="38" ht="25.5" customHeight="1">
      <c r="A38" t="inlineStr">
        <is>
          <t>eagle</t>
        </is>
      </c>
      <c r="B38" t="inlineStr">
        <is>
          <t>Yes</t>
        </is>
      </c>
      <c r="C38"/>
    </row>
    <row r="39" ht="25.5" customHeight="1">
      <c r="A39" t="inlineStr">
        <is>
          <t>fairy</t>
        </is>
      </c>
      <c r="B39" t="inlineStr">
        <is>
          <t>No</t>
        </is>
      </c>
      <c r="C39" t="inlineStr">
        <is>
          <t>Can't find dedicated channels, but we def. have this covered in movies/gaming.</t>
        </is>
      </c>
    </row>
    <row r="40" ht="25.5" customHeight="1">
      <c r="A40" t="inlineStr">
        <is>
          <t>family</t>
        </is>
      </c>
      <c r="B40" t="inlineStr">
        <is>
          <t>Yes</t>
        </is>
      </c>
      <c r="C40"/>
    </row>
    <row r="41" ht="25.5" customHeight="1">
      <c r="A41" t="inlineStr">
        <is>
          <t>flower</t>
        </is>
      </c>
      <c r="B41" t="inlineStr">
        <is>
          <t>Yes</t>
        </is>
      </c>
      <c r="C41"/>
    </row>
    <row r="42" ht="25.5" customHeight="1">
      <c r="A42" t="inlineStr">
        <is>
          <t>fog</t>
        </is>
      </c>
      <c r="B42" t="inlineStr">
        <is>
          <t>Yes</t>
        </is>
      </c>
      <c r="C42"/>
    </row>
    <row r="43" ht="25.5" customHeight="1">
      <c r="A43" t="inlineStr">
        <is>
          <t>forest</t>
        </is>
      </c>
      <c r="B43" t="inlineStr">
        <is>
          <t>Yes</t>
        </is>
      </c>
      <c r="C43"/>
    </row>
    <row r="44" ht="25.5" customHeight="1">
      <c r="A44" t="inlineStr">
        <is>
          <t>fox</t>
        </is>
      </c>
      <c r="B44" t="inlineStr">
        <is>
          <t>Yes</t>
        </is>
      </c>
      <c r="C44"/>
    </row>
    <row r="45" ht="25.5" customHeight="1">
      <c r="A45" t="inlineStr">
        <is>
          <t>frog</t>
        </is>
      </c>
      <c r="B45" t="inlineStr">
        <is>
          <t>Yes</t>
        </is>
      </c>
      <c r="C45"/>
    </row>
    <row r="46" ht="25.5" customHeight="1">
      <c r="A46" t="inlineStr">
        <is>
          <t>futuristic</t>
        </is>
      </c>
      <c r="B46" t="inlineStr">
        <is>
          <t>Yes</t>
        </is>
      </c>
      <c r="C46"/>
    </row>
    <row r="47" ht="25.5" customHeight="1">
      <c r="A47" t="inlineStr">
        <is>
          <t>glow</t>
        </is>
      </c>
      <c r="B47" t="inlineStr">
        <is>
          <t>No</t>
        </is>
      </c>
      <c r="C47"/>
    </row>
    <row r="48" ht="25.5" customHeight="1">
      <c r="A48" t="inlineStr">
        <is>
          <t>gorilla</t>
        </is>
      </c>
      <c r="B48" t="inlineStr">
        <is>
          <t>Yes</t>
        </is>
      </c>
      <c r="C48"/>
    </row>
    <row r="49" ht="25.5" customHeight="1">
      <c r="A49" t="inlineStr">
        <is>
          <t>grass</t>
        </is>
      </c>
      <c r="B49" t="inlineStr">
        <is>
          <t>Yes</t>
        </is>
      </c>
      <c r="C49"/>
    </row>
    <row r="50" ht="25.5" customHeight="1">
      <c r="A50" t="inlineStr">
        <is>
          <t>gym</t>
        </is>
      </c>
      <c r="B50" t="inlineStr">
        <is>
          <t>Yes</t>
        </is>
      </c>
      <c r="C50"/>
    </row>
    <row r="51" ht="25.5" customHeight="1">
      <c r="A51" t="inlineStr">
        <is>
          <t>haunted</t>
        </is>
      </c>
      <c r="B51" t="inlineStr">
        <is>
          <t>Yes</t>
        </is>
      </c>
      <c r="C51"/>
    </row>
    <row r="52" ht="25.5" customHeight="1">
      <c r="A52" t="inlineStr">
        <is>
          <t>helicopter</t>
        </is>
      </c>
      <c r="B52" t="inlineStr">
        <is>
          <t>Yes</t>
        </is>
      </c>
      <c r="C52"/>
    </row>
    <row r="53" ht="25.5" customHeight="1">
      <c r="A53" t="inlineStr">
        <is>
          <t>hindi</t>
        </is>
      </c>
      <c r="B53" t="inlineStr">
        <is>
          <t>Yes</t>
        </is>
      </c>
      <c r="C53"/>
    </row>
    <row r="54" ht="25.5" customHeight="1">
      <c r="A54" t="inlineStr">
        <is>
          <t>hugging</t>
        </is>
      </c>
      <c r="B54" t="inlineStr">
        <is>
          <t>Yes</t>
        </is>
      </c>
      <c r="C54"/>
    </row>
    <row r="55" ht="25.5" customHeight="1">
      <c r="A55" t="inlineStr">
        <is>
          <t>jellyfish</t>
        </is>
      </c>
      <c r="B55" t="inlineStr">
        <is>
          <t>Yes</t>
        </is>
      </c>
      <c r="C55"/>
    </row>
    <row r="56" ht="25.5" customHeight="1">
      <c r="A56" t="inlineStr">
        <is>
          <t>knight</t>
        </is>
      </c>
      <c r="B56" t="inlineStr">
        <is>
          <t>Yes</t>
        </is>
      </c>
      <c r="C56"/>
    </row>
    <row r="57" ht="25.5" customHeight="1">
      <c r="A57" t="inlineStr">
        <is>
          <t>korean</t>
        </is>
      </c>
      <c r="B57" t="inlineStr">
        <is>
          <t>Yes</t>
        </is>
      </c>
      <c r="C57"/>
    </row>
    <row r="58" ht="25.5" customHeight="1">
      <c r="A58" t="inlineStr">
        <is>
          <t>laboratory</t>
        </is>
      </c>
      <c r="B58" t="inlineStr">
        <is>
          <t>Yes</t>
        </is>
      </c>
      <c r="C58"/>
    </row>
    <row r="59" ht="25.5" customHeight="1">
      <c r="A59" t="inlineStr">
        <is>
          <t>lamp</t>
        </is>
      </c>
      <c r="B59" t="inlineStr">
        <is>
          <t>Yes</t>
        </is>
      </c>
      <c r="C59"/>
    </row>
    <row r="60" ht="25.5" customHeight="1">
      <c r="A60" t="inlineStr">
        <is>
          <t>lion</t>
        </is>
      </c>
      <c r="B60" t="inlineStr">
        <is>
          <t>Yes</t>
        </is>
      </c>
      <c r="C60"/>
    </row>
    <row r="61" ht="25.5" customHeight="1">
      <c r="A61" t="inlineStr">
        <is>
          <t>logo</t>
        </is>
      </c>
      <c r="B61" t="inlineStr">
        <is>
          <t>No</t>
        </is>
      </c>
      <c r="C61" t="inlineStr">
        <is>
          <t>Probably doesn't make sense as a video and we have a lot of intros</t>
        </is>
      </c>
    </row>
    <row r="62" ht="25.5" customHeight="1">
      <c r="A62" t="inlineStr">
        <is>
          <t>mars</t>
        </is>
      </c>
      <c r="B62" t="inlineStr">
        <is>
          <t>Yes</t>
        </is>
      </c>
      <c r="C62"/>
    </row>
    <row r="63" ht="25.5" customHeight="1">
      <c r="A63" t="inlineStr">
        <is>
          <t>mermaid</t>
        </is>
      </c>
      <c r="B63" t="inlineStr">
        <is>
          <t>Yes</t>
        </is>
      </c>
      <c r="C63"/>
    </row>
    <row r="64" ht="25.5" customHeight="1">
      <c r="A64" t="inlineStr">
        <is>
          <t>monster</t>
        </is>
      </c>
      <c r="B64" t="inlineStr">
        <is>
          <t>Yes</t>
        </is>
      </c>
      <c r="C64"/>
    </row>
    <row r="65" ht="25.5" customHeight="1">
      <c r="A65" t="inlineStr">
        <is>
          <t>moon</t>
        </is>
      </c>
      <c r="B65" t="inlineStr">
        <is>
          <t>Yes</t>
        </is>
      </c>
      <c r="C65"/>
    </row>
    <row r="66" ht="25.5" customHeight="1">
      <c r="A66" t="inlineStr">
        <is>
          <t>mountain</t>
        </is>
      </c>
      <c r="B66" t="inlineStr">
        <is>
          <t>Yes</t>
        </is>
      </c>
      <c r="C66"/>
    </row>
    <row r="67" ht="25.5" customHeight="1">
      <c r="A67" t="inlineStr">
        <is>
          <t>mouse</t>
        </is>
      </c>
      <c r="B67" t="inlineStr">
        <is>
          <t>Yes</t>
        </is>
      </c>
      <c r="C67"/>
    </row>
    <row r="68" ht="25.5" customHeight="1">
      <c r="A68" t="inlineStr">
        <is>
          <t>movie</t>
        </is>
      </c>
      <c r="B68" t="inlineStr">
        <is>
          <t>Yes</t>
        </is>
      </c>
      <c r="C68"/>
    </row>
    <row r="69" ht="25.5" customHeight="1">
      <c r="A69" t="inlineStr">
        <is>
          <t>music</t>
        </is>
      </c>
      <c r="B69" t="inlineStr">
        <is>
          <t>Yes</t>
        </is>
      </c>
      <c r="C69"/>
    </row>
    <row r="70" ht="25.5" customHeight="1">
      <c r="A70" t="inlineStr">
        <is>
          <t>nature</t>
        </is>
      </c>
      <c r="B70" t="inlineStr">
        <is>
          <t>Yes</t>
        </is>
      </c>
      <c r="C70"/>
    </row>
    <row r="71" ht="25.5" customHeight="1">
      <c r="A71" t="inlineStr">
        <is>
          <t>nightmare</t>
        </is>
      </c>
      <c r="B71" t="inlineStr">
        <is>
          <t>Yes</t>
        </is>
      </c>
      <c r="C71"/>
    </row>
    <row r="72" ht="25.5" customHeight="1">
      <c r="A72" t="inlineStr">
        <is>
          <t>ocean</t>
        </is>
      </c>
      <c r="B72" t="inlineStr">
        <is>
          <t>Yes</t>
        </is>
      </c>
      <c r="C72"/>
    </row>
    <row r="73" ht="25.5" customHeight="1">
      <c r="A73" t="inlineStr">
        <is>
          <t>octopus</t>
        </is>
      </c>
      <c r="B73" t="inlineStr">
        <is>
          <t>Yes</t>
        </is>
      </c>
      <c r="C73"/>
    </row>
    <row r="74" ht="25.5" customHeight="1">
      <c r="A74" t="inlineStr">
        <is>
          <t>owl</t>
        </is>
      </c>
      <c r="B74" t="inlineStr">
        <is>
          <t>Yes</t>
        </is>
      </c>
      <c r="C74"/>
    </row>
    <row r="75" ht="25.5" customHeight="1">
      <c r="A75" t="inlineStr">
        <is>
          <t>panda</t>
        </is>
      </c>
      <c r="B75" t="inlineStr">
        <is>
          <t>Yes</t>
        </is>
      </c>
      <c r="C75"/>
    </row>
    <row r="76" ht="25.5" customHeight="1">
      <c r="A76" t="inlineStr">
        <is>
          <t>penguin</t>
        </is>
      </c>
      <c r="B76" t="inlineStr">
        <is>
          <t>Yes</t>
        </is>
      </c>
      <c r="C76"/>
    </row>
    <row r="77" ht="25.5" customHeight="1">
      <c r="A77" t="inlineStr">
        <is>
          <t>pig</t>
        </is>
      </c>
      <c r="B77" t="inlineStr">
        <is>
          <t>Yes</t>
        </is>
      </c>
      <c r="C77"/>
    </row>
    <row r="78" ht="25.5" customHeight="1">
      <c r="A78" t="inlineStr">
        <is>
          <t>portal</t>
        </is>
      </c>
      <c r="B78" t="inlineStr">
        <is>
          <t>No</t>
        </is>
      </c>
      <c r="C78"/>
    </row>
    <row r="79" ht="25.5" customHeight="1">
      <c r="A79" t="inlineStr">
        <is>
          <t>princess</t>
        </is>
      </c>
      <c r="B79" t="inlineStr">
        <is>
          <t>Yes</t>
        </is>
      </c>
      <c r="C79"/>
    </row>
    <row r="80" ht="25.5" customHeight="1">
      <c r="A80" t="inlineStr">
        <is>
          <t>psychedelic</t>
        </is>
      </c>
      <c r="B80" t="inlineStr">
        <is>
          <t>Yes</t>
        </is>
      </c>
      <c r="C80"/>
    </row>
    <row r="81" ht="25.5" customHeight="1">
      <c r="A81" t="inlineStr">
        <is>
          <t>pyramid</t>
        </is>
      </c>
      <c r="B81" t="inlineStr">
        <is>
          <t>Yes</t>
        </is>
      </c>
      <c r="C81"/>
    </row>
    <row r="82" ht="25.5" customHeight="1">
      <c r="A82" t="inlineStr">
        <is>
          <t>rain</t>
        </is>
      </c>
      <c r="B82" t="inlineStr">
        <is>
          <t>Yes</t>
        </is>
      </c>
      <c r="C82"/>
    </row>
    <row r="83" ht="25.5" customHeight="1">
      <c r="A83" t="inlineStr">
        <is>
          <t>rainbow</t>
        </is>
      </c>
      <c r="B83" t="inlineStr">
        <is>
          <t>Yes</t>
        </is>
      </c>
      <c r="C83" t="inlineStr">
        <is>
          <t>no channels or playlists dedicated to it but found good individual videos for finetuning</t>
        </is>
      </c>
    </row>
    <row r="84" ht="25.5" customHeight="1">
      <c r="A84" t="inlineStr">
        <is>
          <t>rocket</t>
        </is>
      </c>
      <c r="B84" t="inlineStr">
        <is>
          <t>Yes</t>
        </is>
      </c>
      <c r="C84"/>
    </row>
    <row r="85" ht="25.5" customHeight="1">
      <c r="A85" t="inlineStr">
        <is>
          <t>rose</t>
        </is>
      </c>
      <c r="B85" t="inlineStr">
        <is>
          <t>Yes</t>
        </is>
      </c>
      <c r="C85"/>
    </row>
    <row r="86" ht="25.5" customHeight="1">
      <c r="A86" t="inlineStr">
        <is>
          <t>samurai</t>
        </is>
      </c>
      <c r="B86" t="inlineStr">
        <is>
          <t>Yes</t>
        </is>
      </c>
      <c r="C86"/>
    </row>
    <row r="87" ht="25.5" customHeight="1">
      <c r="A87" t="inlineStr">
        <is>
          <t>santa</t>
        </is>
      </c>
      <c r="B87" t="inlineStr">
        <is>
          <t>Yes</t>
        </is>
      </c>
      <c r="C87"/>
    </row>
    <row r="88" ht="25.5" customHeight="1">
      <c r="A88" t="inlineStr">
        <is>
          <t>sea</t>
        </is>
      </c>
      <c r="B88" t="inlineStr">
        <is>
          <t>Yes</t>
        </is>
      </c>
      <c r="C88"/>
    </row>
    <row r="89" ht="25.5" customHeight="1">
      <c r="A89" t="inlineStr">
        <is>
          <t>shark</t>
        </is>
      </c>
      <c r="B89" t="inlineStr">
        <is>
          <t>Yes</t>
        </is>
      </c>
      <c r="C89"/>
    </row>
    <row r="90" ht="25.5" customHeight="1">
      <c r="A90" t="inlineStr">
        <is>
          <t>shiva</t>
        </is>
      </c>
      <c r="B90" t="inlineStr">
        <is>
          <t>No</t>
        </is>
      </c>
      <c r="C90" t="inlineStr">
        <is>
          <t>Could only find stills</t>
        </is>
      </c>
    </row>
    <row r="91" ht="25.5" customHeight="1">
      <c r="A91" t="inlineStr">
        <is>
          <t>siblings</t>
        </is>
      </c>
      <c r="B91" t="inlineStr">
        <is>
          <t>Yes</t>
        </is>
      </c>
      <c r="C91"/>
    </row>
    <row r="92" ht="25.5" customHeight="1">
      <c r="A92" t="inlineStr">
        <is>
          <t>sky</t>
        </is>
      </c>
      <c r="B92" t="inlineStr">
        <is>
          <t>Yes</t>
        </is>
      </c>
      <c r="C92"/>
    </row>
    <row r="93" ht="25.5" customHeight="1">
      <c r="A93" t="inlineStr">
        <is>
          <t>smile</t>
        </is>
      </c>
      <c r="B93" t="inlineStr">
        <is>
          <t>Yes</t>
        </is>
      </c>
      <c r="C93"/>
    </row>
    <row r="94" ht="25.5" customHeight="1">
      <c r="A94" t="inlineStr">
        <is>
          <t>smoke</t>
        </is>
      </c>
      <c r="B94" t="inlineStr">
        <is>
          <t>Yes</t>
        </is>
      </c>
      <c r="C94"/>
    </row>
    <row r="95" ht="25.5" customHeight="1">
      <c r="A95" t="inlineStr">
        <is>
          <t>soldier</t>
        </is>
      </c>
      <c r="B95" t="inlineStr">
        <is>
          <t>Yes</t>
        </is>
      </c>
      <c r="C95"/>
    </row>
    <row r="96" ht="25.5" customHeight="1">
      <c r="A96" t="inlineStr">
        <is>
          <t>space</t>
        </is>
      </c>
      <c r="B96" t="inlineStr">
        <is>
          <t>Yes</t>
        </is>
      </c>
      <c r="C96"/>
    </row>
    <row r="97" ht="25.5" customHeight="1">
      <c r="A97" t="inlineStr">
        <is>
          <t>spaceship</t>
        </is>
      </c>
      <c r="B97" t="inlineStr">
        <is>
          <t>Yes</t>
        </is>
      </c>
      <c r="C97"/>
    </row>
    <row r="98" ht="25.5" customHeight="1">
      <c r="A98" t="inlineStr">
        <is>
          <t>spider</t>
        </is>
      </c>
      <c r="B98" t="inlineStr">
        <is>
          <t>Yes</t>
        </is>
      </c>
      <c r="C98"/>
    </row>
    <row r="99" ht="25.5" customHeight="1">
      <c r="A99" t="inlineStr">
        <is>
          <t>squirrel</t>
        </is>
      </c>
      <c r="B99" t="inlineStr">
        <is>
          <t>Yes</t>
        </is>
      </c>
      <c r="C99"/>
    </row>
    <row r="100" ht="25.5" customHeight="1">
      <c r="A100" t="inlineStr">
        <is>
          <t>studio</t>
        </is>
      </c>
      <c r="B100" t="inlineStr">
        <is>
          <t>Yes</t>
        </is>
      </c>
      <c r="C100"/>
    </row>
    <row r="101" ht="25.5" customHeight="1">
      <c r="A101" t="inlineStr">
        <is>
          <t>sun</t>
        </is>
      </c>
      <c r="B101" t="inlineStr">
        <is>
          <t>Yes</t>
        </is>
      </c>
      <c r="C101"/>
    </row>
    <row r="102" ht="25.5" customHeight="1">
      <c r="A102" t="inlineStr">
        <is>
          <t>sunset</t>
        </is>
      </c>
      <c r="B102" t="inlineStr">
        <is>
          <t>Yes</t>
        </is>
      </c>
      <c r="C102"/>
    </row>
    <row r="103" ht="25.5" customHeight="1">
      <c r="A103" t="inlineStr">
        <is>
          <t>superhero</t>
        </is>
      </c>
      <c r="B103" t="inlineStr">
        <is>
          <t>Yes</t>
        </is>
      </c>
      <c r="C103" t="inlineStr">
        <is>
          <t>Lots of movie clips</t>
        </is>
      </c>
    </row>
    <row r="104" ht="25.5" customHeight="1">
      <c r="A104" t="inlineStr">
        <is>
          <t>tiger</t>
        </is>
      </c>
      <c r="B104" t="inlineStr">
        <is>
          <t>Yes</t>
        </is>
      </c>
      <c r="C104"/>
    </row>
    <row r="105" ht="25.5" customHeight="1">
      <c r="A105" t="inlineStr">
        <is>
          <t>train</t>
        </is>
      </c>
      <c r="B105" t="inlineStr">
        <is>
          <t>Yes</t>
        </is>
      </c>
      <c r="C105"/>
    </row>
    <row r="106" ht="25.5" customHeight="1">
      <c r="A106" t="inlineStr">
        <is>
          <t>tree</t>
        </is>
      </c>
      <c r="B106" t="inlineStr">
        <is>
          <t>Yes</t>
        </is>
      </c>
      <c r="C106"/>
    </row>
    <row r="107" ht="25.5" customHeight="1">
      <c r="A107" t="inlineStr">
        <is>
          <t>turtle</t>
        </is>
      </c>
      <c r="B107" t="inlineStr">
        <is>
          <t>Yes</t>
        </is>
      </c>
      <c r="C107"/>
    </row>
    <row r="108" ht="25.5" customHeight="1">
      <c r="A108" t="inlineStr">
        <is>
          <t>unicorn</t>
        </is>
      </c>
      <c r="B108" t="inlineStr">
        <is>
          <t>Yes</t>
        </is>
      </c>
      <c r="C108"/>
    </row>
    <row r="109" ht="25.5" customHeight="1">
      <c r="A109" t="inlineStr">
        <is>
          <t>video</t>
        </is>
      </c>
      <c r="B109" t="inlineStr">
        <is>
          <t>No</t>
        </is>
      </c>
      <c r="C109"/>
    </row>
    <row r="110" ht="25.5" customHeight="1">
      <c r="A110" t="inlineStr">
        <is>
          <t>viking</t>
        </is>
      </c>
      <c r="B110" t="inlineStr">
        <is>
          <t>Yes</t>
        </is>
      </c>
      <c r="C110"/>
    </row>
    <row r="111" ht="25.5" customHeight="1">
      <c r="A111" t="inlineStr">
        <is>
          <t>village</t>
        </is>
      </c>
      <c r="B111" t="inlineStr">
        <is>
          <t>Yes</t>
        </is>
      </c>
      <c r="C111"/>
    </row>
    <row r="112" ht="25.5" customHeight="1">
      <c r="A112" t="inlineStr">
        <is>
          <t>warrior</t>
        </is>
      </c>
      <c r="B112" t="inlineStr">
        <is>
          <t>Yes</t>
        </is>
      </c>
      <c r="C112"/>
    </row>
    <row r="113" ht="25.5" customHeight="1">
      <c r="A113" t="inlineStr">
        <is>
          <t>whale</t>
        </is>
      </c>
      <c r="B113" t="inlineStr">
        <is>
          <t>Yes</t>
        </is>
      </c>
      <c r="C113"/>
    </row>
    <row r="114" ht="25.5" customHeight="1">
      <c r="A114" t="inlineStr">
        <is>
          <t>wind</t>
        </is>
      </c>
      <c r="B114" t="inlineStr">
        <is>
          <t>Yes</t>
        </is>
      </c>
      <c r="C114"/>
    </row>
    <row r="115" ht="25.5" customHeight="1">
      <c r="A115" t="inlineStr">
        <is>
          <t>wolf</t>
        </is>
      </c>
      <c r="B115" t="inlineStr">
        <is>
          <t>Yes</t>
        </is>
      </c>
      <c r="C115"/>
    </row>
    <row r="116" ht="25.5" customHeight="1">
      <c r="A116" t="inlineStr">
        <is>
          <t>woman</t>
        </is>
      </c>
      <c r="B116" t="inlineStr">
        <is>
          <t>Yes</t>
        </is>
      </c>
      <c r="C116"/>
    </row>
    <row r="117" ht="25.5" customHeight="1">
      <c r="A117" t="inlineStr">
        <is>
          <t>zombie</t>
        </is>
      </c>
      <c r="B117" t="inlineStr">
        <is>
          <t>Yes</t>
        </is>
      </c>
      <c r="C117"/>
    </row>
    <row r="118" ht="25.5" customHeight="1">
      <c r="A118" t="inlineStr">
        <is>
          <t>117</t>
        </is>
      </c>
      <c r="B118" t="inlineStr">
        <is>
          <t>117</t>
        </is>
      </c>
      <c r="C118"/>
    </row>
    <row r="119" ht="25.5" customHeight="1">
      <c r="A119"/>
      <c r="B119" t="inlineStr">
        <is>
          <t>1</t>
        </is>
      </c>
      <c r="C119"/>
    </row>
  </sheetData>
  <dataValidations count="1">
    <dataValidation allowBlank="false" sqref="B2:B118" type="list">
      <formula1>"Yes,No,117,1"</formula1>
    </dataValidation>
  </dataValidations>
</worksheet>
</file>

<file path=xl/worksheets/sheet4.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 min="3" max="3" width="19" customWidth="1"/>
    <col min="4" max="4" width="19" customWidth="1"/>
    <col min="5" max="5" width="19" customWidth="1"/>
    <col min="6" max="6" width="19" customWidth="1"/>
    <col min="7" max="7" width="19" customWidth="1"/>
    <col min="8" max="8" width="19" customWidth="1"/>
  </cols>
  <sheetData>
    <row r="1" ht="13" customHeight="1">
      <c r="A1" s="1" t="inlineStr">
        <is>
          <t>key words + add qualifiers (HD, 4K while searching on YT)</t>
        </is>
      </c>
      <c r="B1" s="1" t="inlineStr">
        <is>
          <t>Covered</t>
        </is>
      </c>
      <c r="C1" s="1" t="inlineStr">
        <is>
          <t>（COLUMN CONTENTS REDACTED BY 404 MEDIA）</t>
        </is>
      </c>
      <c r="D1" s="1" t="inlineStr">
        <is>
          <t>Recommended search queries</t>
        </is>
      </c>
      <c r="E1" s="1" t="inlineStr">
        <is>
          <t>列5</t>
        </is>
      </c>
      <c r="F1" s="1" t="inlineStr">
        <is>
          <t>列6</t>
        </is>
      </c>
      <c r="G1" s="1" t="inlineStr">
        <is>
          <t>列7</t>
        </is>
      </c>
      <c r="H1" s="1" t="inlineStr">
        <is>
          <t>列8</t>
        </is>
      </c>
    </row>
    <row r="2" ht="25.5" customHeight="1">
      <c r="A2" t="inlineStr">
        <is>
          <t>Dragon</t>
        </is>
      </c>
      <c r="B2" t="inlineStr">
        <is>
          <t>Yes</t>
        </is>
      </c>
      <c r="C2" t="inlineStr">
        <is>
          <t>Ian</t>
        </is>
      </c>
      <c r="D2" t="inlineStr">
        <is>
          <t>1. Dragon tales book summaries/adaptations
2. How to draw/paint a dragon tutorials
3. Dragon mythology and folklore
4. Documentary on dragons in popular culture
5. Dragon based PC/Console games
6. Review of dragon figurines/toys
7. Komodo dragon (real-life dragon) documentaries
8. Making dragon origami
9. Dragon-themed crafts and DIY projects
10. Analysis of dragon characters in movies or series</t>
        </is>
      </c>
      <c r="E2"/>
      <c r="F2"/>
      <c r="G2"/>
      <c r="H2"/>
    </row>
    <row r="3" ht="25.5" customHeight="1">
      <c r="A3" t="inlineStr">
        <is>
          <t>Dragonfly</t>
        </is>
      </c>
      <c r="B3"/>
      <c r="C3"/>
      <c r="D3" t="inlineStr">
        <is>
          <t>1. How to draw a dragonfly
2. Dragonfly nature documentaries
3. Videos showcasing dragonflies in action (flying, hunting, mating, etc.)
4. Biology of dragonflies
5. Dragonfly's contribution to an ecosystem
6. Arts and Crafts revolving around dragonfly aesthetics
7. Dragonfly symbolism in literature and art
8. Macro photography/videography of dragonflies
9. Life cycle of a dragonfly
10. Videos analyzing the aerodynamics and physics of dragonfly flight</t>
        </is>
      </c>
      <c r="E3"/>
      <c r="F3"/>
      <c r="G3"/>
      <c r="H3"/>
    </row>
    <row r="4" ht="25.5" customHeight="1">
      <c r="A4" t="inlineStr">
        <is>
          <t>Chinese dragon</t>
        </is>
      </c>
      <c r="B4"/>
      <c r="C4"/>
      <c r="D4" t="inlineStr">
        <is>
          <t>1. Chinese dragon dance performances
2. How to draw a Chinese dragon
3. Analysis of Chinese dragon mythology and folklore
4. Footage of Chinese New Year dragon parades
5. DIYs and crafts involving Chinese dragon imagery
6. Analysis of Chinese dragon characters in movies or animation
7. Chinese dragon symbolism in literature and culture</t>
        </is>
      </c>
      <c r="E4"/>
      <c r="F4"/>
      <c r="G4"/>
      <c r="H4"/>
    </row>
    <row r="5" ht="25.5" customHeight="1">
      <c r="A5" t="inlineStr">
        <is>
          <t>Libya</t>
        </is>
      </c>
      <c r="B5"/>
      <c r="C5"/>
      <c r="D5" t="inlineStr">
        <is>
          <t>1. Libyan history documentaries
2. Videos showcasing Libyan culture and traditions
3. Cooking Libyan cuisine
4. Tourist locations in Libya
5. Libyan music videos or performances
6. Political analysis on Libya
7. Libyan war documentaries
8. Human rights issues in Libya
9. Libyan desert and Sahara exploration</t>
        </is>
      </c>
      <c r="E5"/>
      <c r="F5"/>
      <c r="G5"/>
      <c r="H5"/>
    </row>
    <row r="6" ht="25.5" customHeight="1">
      <c r="A6" t="inlineStr">
        <is>
          <t>demolition*</t>
        </is>
      </c>
      <c r="B6" t="inlineStr">
        <is>
          <t>Yes</t>
        </is>
      </c>
      <c r="C6" t="inlineStr">
        <is>
          <t>Nico</t>
        </is>
      </c>
      <c r="D6"/>
      <c r="E6"/>
      <c r="F6"/>
      <c r="G6"/>
      <c r="H6"/>
    </row>
    <row r="7" ht="25.5" customHeight="1">
      <c r="A7" t="inlineStr">
        <is>
          <t>models*</t>
        </is>
      </c>
      <c r="B7" t="inlineStr">
        <is>
          <t>Yes</t>
        </is>
      </c>
      <c r="C7" t="inlineStr">
        <is>
          <t>Nico</t>
        </is>
      </c>
      <c r="D7"/>
      <c r="E7"/>
      <c r="F7"/>
      <c r="G7"/>
      <c r="H7"/>
    </row>
    <row r="8" ht="25.5" customHeight="1">
      <c r="A8" t="inlineStr">
        <is>
          <t>segway*</t>
        </is>
      </c>
      <c r="B8" t="inlineStr">
        <is>
          <t>Yes</t>
        </is>
      </c>
      <c r="C8" t="inlineStr">
        <is>
          <t>Nico</t>
        </is>
      </c>
      <c r="D8"/>
      <c r="E8"/>
      <c r="F8"/>
      <c r="G8"/>
      <c r="H8"/>
    </row>
    <row r="9" ht="25.5" customHeight="1">
      <c r="A9" t="inlineStr">
        <is>
          <t>backstage</t>
        </is>
      </c>
      <c r="B9" t="inlineStr">
        <is>
          <t>Yes</t>
        </is>
      </c>
      <c r="C9" t="inlineStr">
        <is>
          <t>Nico</t>
        </is>
      </c>
      <c r="D9"/>
      <c r="E9"/>
      <c r="F9"/>
      <c r="G9"/>
      <c r="H9"/>
    </row>
    <row r="10" ht="25.5" customHeight="1">
      <c r="A10" t="inlineStr">
        <is>
          <t>open world*</t>
        </is>
      </c>
      <c r="B10" t="inlineStr">
        <is>
          <t>Yes</t>
        </is>
      </c>
      <c r="C10" t="inlineStr">
        <is>
          <t>Bryan</t>
        </is>
      </c>
      <c r="D10"/>
      <c r="E10"/>
      <c r="F10"/>
      <c r="G10"/>
      <c r="H10"/>
    </row>
    <row r="11" ht="25.5" customHeight="1">
      <c r="A11" t="inlineStr">
        <is>
          <t>battle royale*</t>
        </is>
      </c>
      <c r="B11" t="inlineStr">
        <is>
          <t>Yes</t>
        </is>
      </c>
      <c r="C11" t="inlineStr">
        <is>
          <t>Bryan</t>
        </is>
      </c>
      <c r="D11"/>
      <c r="E11"/>
      <c r="F11"/>
      <c r="G11"/>
      <c r="H11"/>
    </row>
    <row r="12" ht="25.5" customHeight="1">
      <c r="A12" t="inlineStr">
        <is>
          <t>fps*</t>
        </is>
      </c>
      <c r="B12" t="inlineStr">
        <is>
          <t>Yes</t>
        </is>
      </c>
      <c r="C12" t="inlineStr">
        <is>
          <t>Bryan</t>
        </is>
      </c>
      <c r="D12"/>
      <c r="E12"/>
      <c r="F12"/>
      <c r="G12"/>
      <c r="H12"/>
    </row>
    <row r="13" ht="25.5" customHeight="1">
      <c r="A13" t="inlineStr">
        <is>
          <t>spider*</t>
        </is>
      </c>
      <c r="B13" t="inlineStr">
        <is>
          <t>Yes</t>
        </is>
      </c>
      <c r="C13" t="inlineStr">
        <is>
          <t>Bryan</t>
        </is>
      </c>
      <c r="D13"/>
      <c r="E13"/>
      <c r="F13"/>
      <c r="G13"/>
      <c r="H13"/>
    </row>
    <row r="14" ht="25.5" customHeight="1">
      <c r="A14" t="inlineStr">
        <is>
          <t>eyes*</t>
        </is>
      </c>
      <c r="B14" t="inlineStr">
        <is>
          <t>Yes</t>
        </is>
      </c>
      <c r="C14" t="inlineStr">
        <is>
          <t>Bryan</t>
        </is>
      </c>
      <c r="D14"/>
      <c r="E14"/>
      <c r="F14"/>
      <c r="G14"/>
      <c r="H14"/>
    </row>
    <row r="15" ht="25.5" customHeight="1">
      <c r="A15" t="inlineStr">
        <is>
          <t>counting money*</t>
        </is>
      </c>
      <c r="B15" t="inlineStr">
        <is>
          <t>Yes</t>
        </is>
      </c>
      <c r="C15" t="inlineStr">
        <is>
          <t>Nico</t>
        </is>
      </c>
      <c r="D15"/>
      <c r="E15"/>
      <c r="F15"/>
      <c r="G15"/>
      <c r="H15"/>
    </row>
    <row r="16" ht="25.5" customHeight="1">
      <c r="A16" t="inlineStr">
        <is>
          <t>sailing*</t>
        </is>
      </c>
      <c r="B16" t="inlineStr">
        <is>
          <t>Yes</t>
        </is>
      </c>
      <c r="C16" t="inlineStr">
        <is>
          <t>Nico</t>
        </is>
      </c>
      <c r="D16"/>
      <c r="E16"/>
      <c r="F16"/>
      <c r="G16"/>
      <c r="H16"/>
    </row>
    <row r="17" ht="25.5" customHeight="1">
      <c r="A17" t="inlineStr">
        <is>
          <t>architecture*</t>
        </is>
      </c>
      <c r="B17" t="inlineStr">
        <is>
          <t>Yes</t>
        </is>
      </c>
      <c r="C17" t="inlineStr">
        <is>
          <t>Nico</t>
        </is>
      </c>
      <c r="D17"/>
      <c r="E17"/>
      <c r="F17"/>
      <c r="G17"/>
      <c r="H17"/>
    </row>
    <row r="18" ht="25.5" customHeight="1">
      <c r="A18" t="inlineStr">
        <is>
          <t xml:space="preserve">motorcycles </t>
        </is>
      </c>
      <c r="B18" t="inlineStr">
        <is>
          <t>Yes</t>
        </is>
      </c>
      <c r="C18" t="inlineStr">
        <is>
          <t>Nico</t>
        </is>
      </c>
      <c r="D18"/>
      <c r="E18"/>
      <c r="F18"/>
      <c r="G18"/>
      <c r="H18"/>
    </row>
    <row r="19" ht="25.5" customHeight="1">
      <c r="A19" t="inlineStr">
        <is>
          <t>lava*</t>
        </is>
      </c>
      <c r="B19"/>
      <c r="C19"/>
      <c r="D19"/>
      <c r="E19"/>
      <c r="F19"/>
      <c r="G19"/>
      <c r="H19"/>
    </row>
    <row r="20" ht="25.5" customHeight="1">
      <c r="A20" t="inlineStr">
        <is>
          <t>car chase*</t>
        </is>
      </c>
      <c r="B20" t="inlineStr">
        <is>
          <t>Yes</t>
        </is>
      </c>
      <c r="C20" t="inlineStr">
        <is>
          <t>Bryan</t>
        </is>
      </c>
      <c r="D20"/>
      <c r="E20"/>
      <c r="F20"/>
      <c r="G20"/>
      <c r="H20"/>
    </row>
    <row r="21" ht="25.5" customHeight="1">
      <c r="A21" t="inlineStr">
        <is>
          <t>lightning*</t>
        </is>
      </c>
      <c r="B21" t="inlineStr">
        <is>
          <t>no</t>
        </is>
      </c>
      <c r="C21"/>
      <c r="D21"/>
      <c r="E21"/>
      <c r="F21"/>
      <c r="G21"/>
      <c r="H21"/>
    </row>
    <row r="22" ht="25.5" customHeight="1">
      <c r="A22" t="inlineStr">
        <is>
          <t>fog*</t>
        </is>
      </c>
      <c r="B22" t="inlineStr">
        <is>
          <t>Yes</t>
        </is>
      </c>
      <c r="C22" t="inlineStr">
        <is>
          <t>Nico</t>
        </is>
      </c>
      <c r="D22"/>
      <c r="E22"/>
      <c r="F22"/>
      <c r="G22"/>
      <c r="H22"/>
    </row>
    <row r="23" ht="25.5" customHeight="1">
      <c r="A23" t="inlineStr">
        <is>
          <t>clouds*</t>
        </is>
      </c>
      <c r="B23" t="inlineStr">
        <is>
          <t>Yes</t>
        </is>
      </c>
      <c r="C23" t="inlineStr">
        <is>
          <t>Nico</t>
        </is>
      </c>
      <c r="D23"/>
      <c r="E23"/>
      <c r="F23"/>
      <c r="G23"/>
      <c r="H23"/>
    </row>
    <row r="24" ht="25.5" customHeight="1">
      <c r="A24" t="inlineStr">
        <is>
          <t>spectral clouds*</t>
        </is>
      </c>
      <c r="B24" t="inlineStr">
        <is>
          <t>no</t>
        </is>
      </c>
      <c r="C24"/>
      <c r="D24"/>
      <c r="E24"/>
      <c r="F24"/>
      <c r="G24"/>
      <c r="H24"/>
    </row>
    <row r="25" ht="25.5" customHeight="1">
      <c r="A25" t="inlineStr">
        <is>
          <t>:drooling_face:</t>
        </is>
      </c>
      <c r="B25" t="inlineStr">
        <is>
          <t>Yes</t>
        </is>
      </c>
      <c r="C25" t="inlineStr">
        <is>
          <t>Bryan</t>
        </is>
      </c>
      <c r="D25"/>
      <c r="E25"/>
      <c r="F25"/>
      <c r="G25"/>
      <c r="H25"/>
    </row>
    <row r="26" ht="25.5" customHeight="1">
      <c r="A26" t="inlineStr">
        <is>
          <t>aurora*</t>
        </is>
      </c>
      <c r="B26" t="inlineStr">
        <is>
          <t>Yes</t>
        </is>
      </c>
      <c r="C26" t="inlineStr">
        <is>
          <t>Bryan</t>
        </is>
      </c>
      <c r="D26"/>
      <c r="E26"/>
      <c r="F26"/>
      <c r="G26"/>
      <c r="H26"/>
    </row>
    <row r="27" ht="25.5" customHeight="1">
      <c r="A27" t="inlineStr">
        <is>
          <t>diamond*</t>
        </is>
      </c>
      <c r="B27" t="inlineStr">
        <is>
          <t>Yes</t>
        </is>
      </c>
      <c r="C27" t="inlineStr">
        <is>
          <t>Bryan</t>
        </is>
      </c>
      <c r="D27"/>
      <c r="E27"/>
      <c r="F27"/>
      <c r="G27"/>
      <c r="H27"/>
    </row>
    <row r="28" ht="25.5" customHeight="1">
      <c r="A28" t="inlineStr">
        <is>
          <t>crystals*</t>
        </is>
      </c>
      <c r="B28" t="inlineStr">
        <is>
          <t>no</t>
        </is>
      </c>
      <c r="C28"/>
      <c r="D28"/>
      <c r="E28"/>
      <c r="F28"/>
      <c r="G28"/>
      <c r="H28"/>
    </row>
    <row r="29" ht="25.5" customHeight="1">
      <c r="A29" t="inlineStr">
        <is>
          <t>zooming*</t>
        </is>
      </c>
      <c r="B29" t="inlineStr">
        <is>
          <t>Yes</t>
        </is>
      </c>
      <c r="C29" t="inlineStr">
        <is>
          <t>Bryan</t>
        </is>
      </c>
      <c r="D29"/>
      <c r="E29"/>
      <c r="F29"/>
      <c r="G29"/>
      <c r="H29"/>
    </row>
    <row r="30" ht="25.5" customHeight="1">
      <c r="A30" t="inlineStr">
        <is>
          <t>skydiving*</t>
        </is>
      </c>
      <c r="B30" t="inlineStr">
        <is>
          <t>Yes</t>
        </is>
      </c>
      <c r="C30" t="inlineStr">
        <is>
          <t>Bryan</t>
        </is>
      </c>
      <c r="D30"/>
      <c r="E30"/>
      <c r="F30"/>
      <c r="G30"/>
      <c r="H30"/>
    </row>
    <row r="31" ht="25.5" customHeight="1">
      <c r="A31" t="inlineStr">
        <is>
          <t>cinematic*</t>
        </is>
      </c>
      <c r="B31" t="inlineStr">
        <is>
          <t>Yes</t>
        </is>
      </c>
      <c r="C31" t="inlineStr">
        <is>
          <t>Bryan</t>
        </is>
      </c>
      <c r="D31"/>
      <c r="E31"/>
      <c r="F31"/>
      <c r="G31"/>
      <c r="H31"/>
    </row>
    <row r="32" ht="25.5" customHeight="1">
      <c r="A32" t="inlineStr">
        <is>
          <t>vinyl*</t>
        </is>
      </c>
      <c r="B32" t="inlineStr">
        <is>
          <t>Yes</t>
        </is>
      </c>
      <c r="C32" t="inlineStr">
        <is>
          <t>Bryan</t>
        </is>
      </c>
      <c r="D32"/>
      <c r="E32"/>
      <c r="F32"/>
      <c r="G32"/>
      <c r="H32"/>
    </row>
    <row r="33" ht="25.5" customHeight="1">
      <c r="A33" t="inlineStr">
        <is>
          <t>abstract*</t>
        </is>
      </c>
      <c r="B33"/>
      <c r="C33"/>
      <c r="D33"/>
      <c r="E33"/>
      <c r="F33"/>
      <c r="G33"/>
      <c r="H33"/>
    </row>
    <row r="34" ht="25.5" customHeight="1">
      <c r="A34" t="inlineStr">
        <is>
          <t>moon*</t>
        </is>
      </c>
      <c r="B34" t="inlineStr">
        <is>
          <t>no</t>
        </is>
      </c>
      <c r="C34"/>
      <c r="D34"/>
      <c r="E34"/>
      <c r="F34"/>
      <c r="G34"/>
      <c r="H34"/>
    </row>
    <row r="35" ht="25.5" customHeight="1">
      <c r="A35" t="inlineStr">
        <is>
          <t>sony a7*</t>
        </is>
      </c>
      <c r="B35" t="inlineStr">
        <is>
          <t>no</t>
        </is>
      </c>
      <c r="C35"/>
      <c r="D35"/>
      <c r="E35"/>
      <c r="F35"/>
      <c r="G35"/>
      <c r="H35"/>
    </row>
    <row r="36" ht="25.5" customHeight="1">
      <c r="A36" t="inlineStr">
        <is>
          <t>fujifilm*</t>
        </is>
      </c>
      <c r="B36" t="inlineStr">
        <is>
          <t>Yes</t>
        </is>
      </c>
      <c r="C36" t="inlineStr">
        <is>
          <t>Bryan</t>
        </is>
      </c>
      <c r="D36"/>
      <c r="E36"/>
      <c r="F36"/>
      <c r="G36"/>
      <c r="H36"/>
    </row>
    <row r="37" ht="25.5" customHeight="1">
      <c r="A37" t="inlineStr">
        <is>
          <t>rollercoaster*</t>
        </is>
      </c>
      <c r="B37" t="inlineStr">
        <is>
          <t>Yes</t>
        </is>
      </c>
      <c r="C37" t="inlineStr">
        <is>
          <t>Bryan</t>
        </is>
      </c>
      <c r="D37"/>
      <c r="E37"/>
      <c r="F37"/>
      <c r="G37"/>
      <c r="H37"/>
    </row>
    <row r="38" ht="25.5" customHeight="1">
      <c r="A38" t="inlineStr">
        <is>
          <t>vineyard*</t>
        </is>
      </c>
      <c r="B38" t="inlineStr">
        <is>
          <t>Yes</t>
        </is>
      </c>
      <c r="C38" t="inlineStr">
        <is>
          <t>Nico</t>
        </is>
      </c>
      <c r="D38"/>
      <c r="E38"/>
      <c r="F38"/>
      <c r="G38"/>
      <c r="H38"/>
    </row>
    <row r="39" ht="25.5" customHeight="1">
      <c r="A39" t="inlineStr">
        <is>
          <t>casino*</t>
        </is>
      </c>
      <c r="B39" t="inlineStr">
        <is>
          <t>Yes</t>
        </is>
      </c>
      <c r="C39" t="inlineStr">
        <is>
          <t>Nico</t>
        </is>
      </c>
      <c r="D39"/>
      <c r="E39"/>
      <c r="F39"/>
      <c r="G39"/>
      <c r="H39"/>
    </row>
    <row r="40" ht="25.5" customHeight="1">
      <c r="A40" t="inlineStr">
        <is>
          <t>robots</t>
        </is>
      </c>
      <c r="B40" t="inlineStr">
        <is>
          <t>no</t>
        </is>
      </c>
      <c r="C40"/>
      <c r="D40"/>
      <c r="E40"/>
      <c r="F40"/>
      <c r="G40"/>
      <c r="H40"/>
    </row>
    <row r="41" ht="25.5" customHeight="1">
      <c r="A41" t="inlineStr">
        <is>
          <t>lofi*</t>
        </is>
      </c>
      <c r="B41" t="inlineStr">
        <is>
          <t>Yes</t>
        </is>
      </c>
      <c r="C41" t="inlineStr">
        <is>
          <t>Nico</t>
        </is>
      </c>
      <c r="D41"/>
      <c r="E41"/>
      <c r="F41"/>
      <c r="G41"/>
      <c r="H41"/>
    </row>
    <row r="42" ht="25.5" customHeight="1">
      <c r="A42" t="inlineStr">
        <is>
          <t>watches*</t>
        </is>
      </c>
      <c r="B42" t="inlineStr">
        <is>
          <t>Yes</t>
        </is>
      </c>
      <c r="C42" t="inlineStr">
        <is>
          <t>Nico</t>
        </is>
      </c>
      <c r="D42"/>
      <c r="E42"/>
      <c r="F42"/>
      <c r="G42"/>
      <c r="H42"/>
    </row>
    <row r="43" ht="25.5" customHeight="1">
      <c r="A43" t="inlineStr">
        <is>
          <t>djs*</t>
        </is>
      </c>
      <c r="B43" t="inlineStr">
        <is>
          <t>Yes</t>
        </is>
      </c>
      <c r="C43" t="inlineStr">
        <is>
          <t>Bryan</t>
        </is>
      </c>
      <c r="D43"/>
      <c r="E43"/>
      <c r="F43"/>
      <c r="G43"/>
      <c r="H43"/>
    </row>
    <row r="44" ht="25.5" customHeight="1">
      <c r="A44" t="inlineStr">
        <is>
          <t>steel</t>
        </is>
      </c>
      <c r="B44" t="inlineStr">
        <is>
          <t>Yes</t>
        </is>
      </c>
      <c r="C44" t="inlineStr">
        <is>
          <t>Nico</t>
        </is>
      </c>
      <c r="D44"/>
      <c r="E44"/>
      <c r="F44"/>
      <c r="G44"/>
      <c r="H44"/>
    </row>
    <row r="45" ht="25.5" customHeight="1">
      <c r="A45" t="inlineStr">
        <is>
          <t>lasers*</t>
        </is>
      </c>
      <c r="B45" t="inlineStr">
        <is>
          <t>Yes</t>
        </is>
      </c>
      <c r="C45" t="inlineStr">
        <is>
          <t>Nico</t>
        </is>
      </c>
      <c r="D45"/>
      <c r="E45"/>
      <c r="F45"/>
      <c r="G45"/>
      <c r="H45"/>
    </row>
    <row r="46" ht="25.5" customHeight="1">
      <c r="A46" t="inlineStr">
        <is>
          <t>sparks*</t>
        </is>
      </c>
      <c r="B46" t="inlineStr">
        <is>
          <t>no</t>
        </is>
      </c>
      <c r="C46"/>
      <c r="D46"/>
      <c r="E46"/>
      <c r="F46"/>
      <c r="G46"/>
      <c r="H46"/>
    </row>
    <row r="47" ht="25.5" customHeight="1">
      <c r="A47" t="inlineStr">
        <is>
          <t>rims*</t>
        </is>
      </c>
      <c r="B47" t="inlineStr">
        <is>
          <t>no</t>
        </is>
      </c>
      <c r="C47"/>
      <c r="D47"/>
      <c r="E47"/>
      <c r="F47"/>
      <c r="G47"/>
      <c r="H47"/>
    </row>
    <row r="48" ht="25.5" customHeight="1">
      <c r="A48" t="inlineStr">
        <is>
          <t>submarine*</t>
        </is>
      </c>
      <c r="B48" t="inlineStr">
        <is>
          <t>no</t>
        </is>
      </c>
      <c r="C48"/>
      <c r="D48"/>
      <c r="E48"/>
      <c r="F48"/>
      <c r="G48"/>
      <c r="H48"/>
    </row>
    <row r="49" ht="25.5" customHeight="1">
      <c r="A49" t="inlineStr">
        <is>
          <t>private jets*</t>
        </is>
      </c>
      <c r="B49" t="inlineStr">
        <is>
          <t>Yes</t>
        </is>
      </c>
      <c r="C49" t="inlineStr">
        <is>
          <t>Nico</t>
        </is>
      </c>
      <c r="D49"/>
      <c r="E49"/>
      <c r="F49"/>
      <c r="G49"/>
      <c r="H49"/>
    </row>
    <row r="50" ht="25.5" customHeight="1">
      <c r="A50" t="inlineStr">
        <is>
          <t>yachting*</t>
        </is>
      </c>
      <c r="B50" t="inlineStr">
        <is>
          <t>Yes</t>
        </is>
      </c>
      <c r="C50" t="inlineStr">
        <is>
          <t>Nico</t>
        </is>
      </c>
      <c r="D50"/>
      <c r="E50"/>
      <c r="F50"/>
      <c r="G50"/>
      <c r="H50"/>
    </row>
    <row r="51" ht="25.5" customHeight="1">
      <c r="A51" t="inlineStr">
        <is>
          <t>dentist*</t>
        </is>
      </c>
      <c r="B51" t="inlineStr">
        <is>
          <t>Yes</t>
        </is>
      </c>
      <c r="C51" t="inlineStr">
        <is>
          <t>Bryan</t>
        </is>
      </c>
      <c r="D51"/>
      <c r="E51"/>
      <c r="F51"/>
      <c r="G51"/>
      <c r="H51"/>
    </row>
    <row r="52" ht="25.5" customHeight="1">
      <c r="A52" t="inlineStr">
        <is>
          <t>ink*</t>
        </is>
      </c>
      <c r="B52" t="inlineStr">
        <is>
          <t>Yes</t>
        </is>
      </c>
      <c r="C52" t="inlineStr">
        <is>
          <t>Bryan</t>
        </is>
      </c>
      <c r="D52"/>
      <c r="E52"/>
      <c r="F52"/>
      <c r="G52"/>
      <c r="H52"/>
    </row>
    <row r="53" ht="25.5" customHeight="1">
      <c r="A53" t="inlineStr">
        <is>
          <t>teeth*</t>
        </is>
      </c>
      <c r="B53" t="inlineStr">
        <is>
          <t>Yes</t>
        </is>
      </c>
      <c r="C53" t="inlineStr">
        <is>
          <t>Bryan</t>
        </is>
      </c>
      <c r="D53"/>
      <c r="E53"/>
      <c r="F53"/>
      <c r="G53"/>
      <c r="H53"/>
    </row>
    <row r="54" ht="25.5" customHeight="1">
      <c r="A54" t="inlineStr">
        <is>
          <t>rain*</t>
        </is>
      </c>
      <c r="B54" t="inlineStr">
        <is>
          <t>Yes</t>
        </is>
      </c>
      <c r="C54" t="inlineStr">
        <is>
          <t>Bryan</t>
        </is>
      </c>
      <c r="D54"/>
      <c r="E54"/>
      <c r="F54"/>
      <c r="G54"/>
      <c r="H54"/>
    </row>
    <row r="55" ht="25.5" customHeight="1">
      <c r="A55" t="inlineStr">
        <is>
          <t>fire*</t>
        </is>
      </c>
      <c r="B55" t="inlineStr">
        <is>
          <t>Yes</t>
        </is>
      </c>
      <c r="C55" t="inlineStr">
        <is>
          <t>Bryan</t>
        </is>
      </c>
      <c r="D55"/>
      <c r="E55"/>
      <c r="F55"/>
      <c r="G55"/>
      <c r="H55"/>
    </row>
    <row r="56" ht="25.5" customHeight="1">
      <c r="A56" t="inlineStr">
        <is>
          <t>cosmos*</t>
        </is>
      </c>
      <c r="B56" t="inlineStr">
        <is>
          <t>Yes</t>
        </is>
      </c>
      <c r="C56" t="inlineStr">
        <is>
          <t>Bryan</t>
        </is>
      </c>
      <c r="D56"/>
      <c r="E56"/>
      <c r="F56"/>
      <c r="G56"/>
      <c r="H56"/>
    </row>
    <row r="57" ht="25.5" customHeight="1">
      <c r="A57" t="inlineStr">
        <is>
          <t>macro lens*</t>
        </is>
      </c>
      <c r="B57" t="inlineStr">
        <is>
          <t>Yes</t>
        </is>
      </c>
      <c r="C57" t="inlineStr">
        <is>
          <t>Bryan</t>
        </is>
      </c>
      <c r="D57"/>
      <c r="E57"/>
      <c r="F57"/>
      <c r="G57"/>
      <c r="H57"/>
    </row>
    <row r="58" ht="25.5" customHeight="1">
      <c r="A58" t="inlineStr">
        <is>
          <t>microscope*</t>
        </is>
      </c>
      <c r="B58" t="inlineStr">
        <is>
          <t>Yes</t>
        </is>
      </c>
      <c r="C58" t="inlineStr">
        <is>
          <t>Bryan</t>
        </is>
      </c>
      <c r="D58"/>
      <c r="E58"/>
      <c r="F58"/>
      <c r="G58"/>
      <c r="H58"/>
    </row>
    <row r="59" ht="25.5" customHeight="1">
      <c r="A59" t="inlineStr">
        <is>
          <t>amoeba*</t>
        </is>
      </c>
      <c r="B59" t="inlineStr">
        <is>
          <t>Yes</t>
        </is>
      </c>
      <c r="C59" t="inlineStr">
        <is>
          <t>Bryan</t>
        </is>
      </c>
      <c r="D59"/>
      <c r="E59"/>
      <c r="F59"/>
      <c r="G59"/>
      <c r="H59"/>
    </row>
    <row r="60" ht="25.5" customHeight="1">
      <c r="A60" t="inlineStr">
        <is>
          <t>film burns*</t>
        </is>
      </c>
      <c r="B60" t="inlineStr">
        <is>
          <t>Yes</t>
        </is>
      </c>
      <c r="C60" t="inlineStr">
        <is>
          <t>Bryan</t>
        </is>
      </c>
      <c r="D60"/>
      <c r="E60"/>
      <c r="F60"/>
      <c r="G60"/>
      <c r="H60"/>
    </row>
    <row r="61" ht="25.5" customHeight="1">
      <c r="A61" t="inlineStr">
        <is>
          <t>particles*</t>
        </is>
      </c>
      <c r="B61" t="inlineStr">
        <is>
          <t>Yes</t>
        </is>
      </c>
      <c r="C61" t="inlineStr">
        <is>
          <t>Bryan</t>
        </is>
      </c>
      <c r="D61"/>
      <c r="E61"/>
      <c r="F61"/>
      <c r="G61"/>
      <c r="H61"/>
    </row>
    <row r="62" ht="25.5" customHeight="1">
      <c r="A62" t="inlineStr">
        <is>
          <t>light leaks*</t>
        </is>
      </c>
      <c r="B62" t="inlineStr">
        <is>
          <t>Yes</t>
        </is>
      </c>
      <c r="C62" t="inlineStr">
        <is>
          <t>Bryan</t>
        </is>
      </c>
      <c r="D62"/>
      <c r="E62"/>
      <c r="F62"/>
      <c r="G62"/>
      <c r="H62"/>
    </row>
    <row r="63" ht="25.5" customHeight="1">
      <c r="A63" t="inlineStr">
        <is>
          <t>ice sculpting*</t>
        </is>
      </c>
      <c r="B63" t="inlineStr">
        <is>
          <t>Yes</t>
        </is>
      </c>
      <c r="C63" t="inlineStr">
        <is>
          <t>Dion</t>
        </is>
      </c>
      <c r="D63"/>
      <c r="E63"/>
      <c r="F63"/>
      <c r="G63"/>
      <c r="H63"/>
    </row>
    <row r="64" ht="25.5" customHeight="1">
      <c r="A64" t="inlineStr">
        <is>
          <t>bioluminescence*</t>
        </is>
      </c>
      <c r="B64" t="inlineStr">
        <is>
          <t>Yes</t>
        </is>
      </c>
      <c r="C64" t="inlineStr">
        <is>
          <t>Dion</t>
        </is>
      </c>
      <c r="D64"/>
      <c r="E64"/>
      <c r="F64"/>
      <c r="G64"/>
      <c r="H64"/>
    </row>
    <row r="65" ht="25.5" customHeight="1">
      <c r="A65" t="inlineStr">
        <is>
          <t>16mm*</t>
        </is>
      </c>
      <c r="B65"/>
      <c r="C65"/>
      <c r="D65" t="inlineStr">
        <is>
          <t>test footage</t>
        </is>
      </c>
      <c r="E65"/>
      <c r="F65"/>
      <c r="G65"/>
      <c r="H65"/>
    </row>
    <row r="66" ht="25.5" customHeight="1">
      <c r="A66" t="inlineStr">
        <is>
          <t>35mm*</t>
        </is>
      </c>
      <c r="B66"/>
      <c r="C66"/>
      <c r="D66" t="inlineStr">
        <is>
          <t>test footage</t>
        </is>
      </c>
      <c r="E66"/>
      <c r="F66"/>
      <c r="G66"/>
      <c r="H66"/>
    </row>
    <row r="67" ht="25.5" customHeight="1">
      <c r="A67" t="inlineStr">
        <is>
          <t>arri*</t>
        </is>
      </c>
      <c r="B67" t="inlineStr">
        <is>
          <t>Yes</t>
        </is>
      </c>
      <c r="C67" t="inlineStr">
        <is>
          <t>Bryan</t>
        </is>
      </c>
      <c r="D67" t="inlineStr">
        <is>
          <t>test footage</t>
        </is>
      </c>
      <c r="E67"/>
      <c r="F67"/>
      <c r="G67"/>
      <c r="H67"/>
    </row>
    <row r="68" ht="25.5" customHeight="1">
      <c r="A68" t="inlineStr">
        <is>
          <t>sci-fi*</t>
        </is>
      </c>
      <c r="B68" t="inlineStr">
        <is>
          <t>Yes</t>
        </is>
      </c>
      <c r="C68" t="inlineStr">
        <is>
          <t>Bryan</t>
        </is>
      </c>
      <c r="D68" t="inlineStr">
        <is>
          <t>test footage</t>
        </is>
      </c>
      <c r="E68"/>
      <c r="F68"/>
      <c r="G68"/>
      <c r="H68"/>
    </row>
    <row r="69" ht="25.5" customHeight="1">
      <c r="A69" t="inlineStr">
        <is>
          <t>RED Camera*</t>
        </is>
      </c>
      <c r="B69" t="inlineStr">
        <is>
          <t>Yes</t>
        </is>
      </c>
      <c r="C69" t="inlineStr">
        <is>
          <t>Nico</t>
        </is>
      </c>
      <c r="D69"/>
      <c r="E69"/>
      <c r="F69"/>
      <c r="G69"/>
      <c r="H69"/>
    </row>
    <row r="70" ht="25.5" customHeight="1">
      <c r="A70" t="inlineStr">
        <is>
          <t>Unreal Engine 5*</t>
        </is>
      </c>
      <c r="B70" t="inlineStr">
        <is>
          <t>Yes</t>
        </is>
      </c>
      <c r="C70" t="inlineStr">
        <is>
          <t>Nico</t>
        </is>
      </c>
      <c r="D70"/>
      <c r="E70"/>
      <c r="F70"/>
      <c r="G70"/>
      <c r="H70"/>
    </row>
    <row r="71" ht="25.5" customHeight="1">
      <c r="A71" t="inlineStr">
        <is>
          <t>Flight Simulator*</t>
        </is>
      </c>
      <c r="B71" t="inlineStr">
        <is>
          <t>Yes</t>
        </is>
      </c>
      <c r="C71" t="inlineStr">
        <is>
          <t>Nico</t>
        </is>
      </c>
      <c r="D71"/>
      <c r="E71"/>
      <c r="F71"/>
      <c r="G71"/>
      <c r="H71"/>
    </row>
    <row r="72" ht="25.5" customHeight="1">
      <c r="A72" t="inlineStr">
        <is>
          <t>Forza*</t>
        </is>
      </c>
      <c r="B72" t="inlineStr">
        <is>
          <t>Yes</t>
        </is>
      </c>
      <c r="C72" t="inlineStr">
        <is>
          <t>Nico</t>
        </is>
      </c>
      <c r="D72"/>
      <c r="E72"/>
      <c r="F72"/>
      <c r="G72"/>
      <c r="H72"/>
    </row>
    <row r="73" ht="25.5" customHeight="1">
      <c r="A73" t="inlineStr">
        <is>
          <t>Deep Sea*</t>
        </is>
      </c>
      <c r="B73" t="inlineStr">
        <is>
          <t>Yes</t>
        </is>
      </c>
      <c r="C73" t="inlineStr">
        <is>
          <t>Nico</t>
        </is>
      </c>
      <c r="D73"/>
      <c r="E73"/>
      <c r="F73"/>
      <c r="G73"/>
      <c r="H73"/>
    </row>
    <row r="74" ht="25.5" customHeight="1">
      <c r="A74" t="inlineStr">
        <is>
          <t>Fashion*</t>
        </is>
      </c>
      <c r="B74" t="inlineStr">
        <is>
          <t>Yes</t>
        </is>
      </c>
      <c r="C74" t="inlineStr">
        <is>
          <t>Nico</t>
        </is>
      </c>
      <c r="D74"/>
      <c r="E74"/>
      <c r="F74"/>
      <c r="G74"/>
      <c r="H74"/>
    </row>
    <row r="75" ht="25.5" customHeight="1">
      <c r="A75" t="inlineStr">
        <is>
          <t>Runway Model*</t>
        </is>
      </c>
      <c r="B75" t="inlineStr">
        <is>
          <t>Yes</t>
        </is>
      </c>
      <c r="C75" t="inlineStr">
        <is>
          <t>Nico</t>
        </is>
      </c>
      <c r="D75"/>
      <c r="E75"/>
      <c r="F75"/>
      <c r="G75"/>
      <c r="H75"/>
    </row>
    <row r="76" ht="25.5" customHeight="1">
      <c r="A76" t="inlineStr">
        <is>
          <t>universe*</t>
        </is>
      </c>
      <c r="B76" t="inlineStr">
        <is>
          <t>Yes</t>
        </is>
      </c>
      <c r="C76" t="inlineStr">
        <is>
          <t>Bryan</t>
        </is>
      </c>
      <c r="D76"/>
      <c r="E76"/>
      <c r="F76"/>
      <c r="G76"/>
      <c r="H76"/>
    </row>
    <row r="77" ht="25.5" customHeight="1">
      <c r="A77" t="inlineStr">
        <is>
          <t>nasa*</t>
        </is>
      </c>
      <c r="B77" t="inlineStr">
        <is>
          <t>Yes</t>
        </is>
      </c>
      <c r="C77" t="inlineStr">
        <is>
          <t>Bryan</t>
        </is>
      </c>
      <c r="D77"/>
      <c r="E77"/>
      <c r="F77"/>
      <c r="G77"/>
      <c r="H77"/>
    </row>
    <row r="78" ht="25.5" customHeight="1">
      <c r="A78" t="inlineStr">
        <is>
          <t>outer space*</t>
        </is>
      </c>
      <c r="B78" t="inlineStr">
        <is>
          <t>Yes</t>
        </is>
      </c>
      <c r="C78" t="inlineStr">
        <is>
          <t>Bryan</t>
        </is>
      </c>
      <c r="D78"/>
      <c r="E78"/>
      <c r="F78"/>
      <c r="G78"/>
      <c r="H78"/>
    </row>
    <row r="79" ht="25.5" customHeight="1">
      <c r="A79" t="inlineStr">
        <is>
          <t>football</t>
        </is>
      </c>
      <c r="B79" t="inlineStr">
        <is>
          <t>no</t>
        </is>
      </c>
      <c r="C79"/>
      <c r="D79"/>
      <c r="E79"/>
      <c r="F79"/>
      <c r="G79"/>
      <c r="H79"/>
    </row>
    <row r="80" ht="25.5" customHeight="1">
      <c r="A80" t="inlineStr">
        <is>
          <t>headbanging</t>
        </is>
      </c>
      <c r="B80" t="inlineStr">
        <is>
          <t>no</t>
        </is>
      </c>
      <c r="C80"/>
      <c r="D80"/>
      <c r="E80"/>
      <c r="F80" t="inlineStr">
        <is>
          <t>Couldn't find channels dedicated to it</t>
        </is>
      </c>
      <c r="G80"/>
      <c r="H80"/>
    </row>
    <row r="81" ht="25.5" customHeight="1">
      <c r="A81" t="inlineStr">
        <is>
          <t>shredding paper</t>
        </is>
      </c>
      <c r="B81" t="inlineStr">
        <is>
          <t>no</t>
        </is>
      </c>
      <c r="C81"/>
      <c r="D81"/>
      <c r="E81"/>
      <c r="F81"/>
      <c r="G81"/>
      <c r="H81"/>
    </row>
    <row r="82" ht="25.5" customHeight="1">
      <c r="A82" t="inlineStr">
        <is>
          <t>abseiling</t>
        </is>
      </c>
      <c r="B82" t="inlineStr">
        <is>
          <t>Yes</t>
        </is>
      </c>
      <c r="C82" t="inlineStr">
        <is>
          <t>Kamil</t>
        </is>
      </c>
      <c r="D82"/>
      <c r="E82"/>
      <c r="F82"/>
      <c r="G82"/>
      <c r="H82"/>
    </row>
    <row r="83" ht="25.5" customHeight="1">
      <c r="A83" t="inlineStr">
        <is>
          <t>adventure</t>
        </is>
      </c>
      <c r="B83" t="inlineStr">
        <is>
          <t>Yes</t>
        </is>
      </c>
      <c r="C83" t="inlineStr">
        <is>
          <t>jon</t>
        </is>
      </c>
      <c r="D83"/>
      <c r="E83"/>
      <c r="F83"/>
      <c r="G83"/>
      <c r="H83"/>
    </row>
    <row r="84" ht="25.5" customHeight="1">
      <c r="A84" t="inlineStr">
        <is>
          <t>air drumming</t>
        </is>
      </c>
      <c r="B84" t="inlineStr">
        <is>
          <t>Yes</t>
        </is>
      </c>
      <c r="C84" t="inlineStr">
        <is>
          <t>Bryan</t>
        </is>
      </c>
      <c r="D84"/>
      <c r="E84"/>
      <c r="F84"/>
      <c r="G84"/>
      <c r="H84"/>
    </row>
    <row r="85" ht="25.5" customHeight="1">
      <c r="A85" t="inlineStr">
        <is>
          <t>air racing</t>
        </is>
      </c>
      <c r="B85" t="inlineStr">
        <is>
          <t>Yes</t>
        </is>
      </c>
      <c r="C85" t="inlineStr">
        <is>
          <t>Nico</t>
        </is>
      </c>
      <c r="D85"/>
      <c r="E85"/>
      <c r="F85"/>
      <c r="G85"/>
      <c r="H85"/>
    </row>
    <row r="86" ht="25.5" customHeight="1">
      <c r="A86" t="inlineStr">
        <is>
          <t>air_travel</t>
        </is>
      </c>
      <c r="B86" t="inlineStr">
        <is>
          <t>Yes</t>
        </is>
      </c>
      <c r="C86" t="inlineStr">
        <is>
          <t>Nico</t>
        </is>
      </c>
      <c r="D86"/>
      <c r="E86"/>
      <c r="F86"/>
      <c r="G86"/>
      <c r="H86"/>
    </row>
    <row r="87" ht="25.5" customHeight="1">
      <c r="A87" t="inlineStr">
        <is>
          <t>airsoft</t>
        </is>
      </c>
      <c r="B87" t="inlineStr">
        <is>
          <t>Yes</t>
        </is>
      </c>
      <c r="C87" t="inlineStr">
        <is>
          <t>Nico</t>
        </is>
      </c>
      <c r="D87"/>
      <c r="E87"/>
      <c r="F87"/>
      <c r="G87"/>
      <c r="H87"/>
    </row>
    <row r="88" ht="25.5" customHeight="1">
      <c r="A88" t="inlineStr">
        <is>
          <t>all-terrain vehicle</t>
        </is>
      </c>
      <c r="B88" t="inlineStr">
        <is>
          <t>Yes</t>
        </is>
      </c>
      <c r="C88" t="inlineStr">
        <is>
          <t>Nico</t>
        </is>
      </c>
      <c r="D88"/>
      <c r="E88"/>
      <c r="F88"/>
      <c r="G88"/>
      <c r="H88"/>
    </row>
    <row r="89" ht="25.5" customHeight="1">
      <c r="A89" t="inlineStr">
        <is>
          <t>alpine skiing</t>
        </is>
      </c>
      <c r="B89" t="inlineStr">
        <is>
          <t>Yes</t>
        </is>
      </c>
      <c r="C89" t="inlineStr">
        <is>
          <t>jon</t>
        </is>
      </c>
      <c r="D89"/>
      <c r="E89"/>
      <c r="F89"/>
      <c r="G89"/>
      <c r="H89"/>
    </row>
    <row r="90" ht="25.5" customHeight="1">
      <c r="A90" t="inlineStr">
        <is>
          <t>Alternative health</t>
        </is>
      </c>
      <c r="B90" t="inlineStr">
        <is>
          <t>Yes</t>
        </is>
      </c>
      <c r="C90" t="inlineStr">
        <is>
          <t>Kelly</t>
        </is>
      </c>
      <c r="D90"/>
      <c r="E90"/>
      <c r="F90"/>
      <c r="G90"/>
      <c r="H90"/>
    </row>
    <row r="91" ht="25.5" customHeight="1">
      <c r="A91" t="inlineStr">
        <is>
          <t>Amateur radio</t>
        </is>
      </c>
      <c r="B91" t="inlineStr">
        <is>
          <t>Yes</t>
        </is>
      </c>
      <c r="C91" t="inlineStr">
        <is>
          <t>Diego</t>
        </is>
      </c>
      <c r="D91"/>
      <c r="E91"/>
      <c r="F91"/>
      <c r="G91"/>
      <c r="H91"/>
    </row>
    <row r="92" ht="25.5" customHeight="1">
      <c r="A92" t="inlineStr">
        <is>
          <t>american_football</t>
        </is>
      </c>
      <c r="B92" t="inlineStr">
        <is>
          <t>Yes</t>
        </is>
      </c>
      <c r="C92" t="inlineStr">
        <is>
          <t>Seba</t>
        </is>
      </c>
      <c r="D92"/>
      <c r="E92"/>
      <c r="F92"/>
      <c r="G92"/>
      <c r="H92"/>
    </row>
    <row r="93" ht="25.5" customHeight="1">
      <c r="A93" t="inlineStr">
        <is>
          <t>Animal rescue</t>
        </is>
      </c>
      <c r="B93" t="inlineStr">
        <is>
          <t>Yes</t>
        </is>
      </c>
      <c r="C93" t="inlineStr">
        <is>
          <t>Nico</t>
        </is>
      </c>
      <c r="D93"/>
      <c r="E93"/>
      <c r="F93"/>
      <c r="G93"/>
      <c r="H93"/>
    </row>
    <row r="94" ht="25.5" customHeight="1">
      <c r="A94" t="inlineStr">
        <is>
          <t>answering questions</t>
        </is>
      </c>
      <c r="B94" t="inlineStr">
        <is>
          <t>Yes</t>
        </is>
      </c>
      <c r="C94" t="inlineStr">
        <is>
          <t>Kamil</t>
        </is>
      </c>
      <c r="D94"/>
      <c r="E94"/>
      <c r="F94"/>
      <c r="G94"/>
      <c r="H94"/>
    </row>
    <row r="95" ht="25.5" customHeight="1">
      <c r="A95" t="inlineStr">
        <is>
          <t>applauding</t>
        </is>
      </c>
      <c r="B95" t="inlineStr">
        <is>
          <t>Yes</t>
        </is>
      </c>
      <c r="C95" t="inlineStr">
        <is>
          <t>Kamil</t>
        </is>
      </c>
      <c r="D95"/>
      <c r="E95"/>
      <c r="F95"/>
      <c r="G95"/>
      <c r="H95"/>
    </row>
    <row r="96" ht="25.5" customHeight="1">
      <c r="A96" t="inlineStr">
        <is>
          <t>archaeological_excavation</t>
        </is>
      </c>
      <c r="B96" t="inlineStr">
        <is>
          <t>Yes</t>
        </is>
      </c>
      <c r="C96" t="inlineStr">
        <is>
          <t>Nico</t>
        </is>
      </c>
      <c r="D96"/>
      <c r="E96"/>
      <c r="F96"/>
      <c r="G96"/>
      <c r="H96"/>
    </row>
    <row r="97" ht="25.5" customHeight="1">
      <c r="A97" t="inlineStr">
        <is>
          <t>archery</t>
        </is>
      </c>
      <c r="B97" t="inlineStr">
        <is>
          <t>Yes</t>
        </is>
      </c>
      <c r="C97" t="inlineStr">
        <is>
          <t>Dion</t>
        </is>
      </c>
      <c r="D97"/>
      <c r="E97"/>
      <c r="F97"/>
      <c r="G97"/>
      <c r="H97"/>
    </row>
    <row r="98" ht="25.5" customHeight="1">
      <c r="A98" t="inlineStr">
        <is>
          <t>arm wrestling</t>
        </is>
      </c>
      <c r="B98" t="inlineStr">
        <is>
          <t>Yes</t>
        </is>
      </c>
      <c r="C98" t="inlineStr">
        <is>
          <t>Bryan</t>
        </is>
      </c>
      <c r="D98"/>
      <c r="E98"/>
      <c r="F98"/>
      <c r="G98"/>
      <c r="H98"/>
    </row>
    <row r="99" ht="25.5" customHeight="1">
      <c r="A99" t="inlineStr">
        <is>
          <t>arm_wrestling</t>
        </is>
      </c>
      <c r="B99" t="inlineStr">
        <is>
          <t>Yes</t>
        </is>
      </c>
      <c r="C99" t="inlineStr">
        <is>
          <t>jamie</t>
        </is>
      </c>
      <c r="D99"/>
      <c r="E99"/>
      <c r="F99"/>
      <c r="G99"/>
      <c r="H99"/>
    </row>
    <row r="100" ht="25.5" customHeight="1">
      <c r="A100" t="inlineStr">
        <is>
          <t>arranging flowers</t>
        </is>
      </c>
      <c r="B100" t="inlineStr">
        <is>
          <t>Yes</t>
        </is>
      </c>
      <c r="C100" t="inlineStr">
        <is>
          <t>Kelly</t>
        </is>
      </c>
      <c r="D100"/>
      <c r="E100"/>
      <c r="F100"/>
      <c r="G100"/>
      <c r="H100"/>
    </row>
    <row r="101" ht="25.5" customHeight="1">
      <c r="A101" t="inlineStr">
        <is>
          <t>arranging_flowers</t>
        </is>
      </c>
      <c r="B101" t="inlineStr">
        <is>
          <t>Yes</t>
        </is>
      </c>
      <c r="C101" t="inlineStr">
        <is>
          <t>Kelly</t>
        </is>
      </c>
      <c r="D101"/>
      <c r="E101"/>
      <c r="F101"/>
      <c r="G101"/>
      <c r="H101"/>
    </row>
    <row r="102" ht="25.5" customHeight="1">
      <c r="A102" t="inlineStr">
        <is>
          <t>art_exhibition</t>
        </is>
      </c>
      <c r="B102" t="inlineStr">
        <is>
          <t>Yes</t>
        </is>
      </c>
      <c r="C102" t="inlineStr">
        <is>
          <t>Ale</t>
        </is>
      </c>
      <c r="D102"/>
      <c r="E102"/>
      <c r="F102"/>
      <c r="G102"/>
      <c r="H102"/>
    </row>
    <row r="103" ht="25.5" customHeight="1">
      <c r="A103" t="inlineStr">
        <is>
          <t>artistic gymnastics</t>
        </is>
      </c>
      <c r="B103" t="inlineStr">
        <is>
          <t>Yes</t>
        </is>
      </c>
      <c r="C103" t="inlineStr">
        <is>
          <t>Robin</t>
        </is>
      </c>
      <c r="D103"/>
      <c r="E103"/>
      <c r="F103"/>
      <c r="G103"/>
      <c r="H103"/>
    </row>
    <row r="104" ht="25.5" customHeight="1">
      <c r="A104" t="inlineStr">
        <is>
          <t>Arts and crafts</t>
        </is>
      </c>
      <c r="B104" t="inlineStr">
        <is>
          <t>Yes</t>
        </is>
      </c>
      <c r="C104" t="inlineStr">
        <is>
          <t>Kelly</t>
        </is>
      </c>
      <c r="D104"/>
      <c r="E104"/>
      <c r="F104"/>
      <c r="G104"/>
      <c r="H104"/>
    </row>
    <row r="105" ht="25.5" customHeight="1">
      <c r="A105" t="inlineStr">
        <is>
          <t>Assembling a puzzle</t>
        </is>
      </c>
      <c r="B105" t="inlineStr">
        <is>
          <t>Yes</t>
        </is>
      </c>
      <c r="C105" t="inlineStr">
        <is>
          <t>Aron</t>
        </is>
      </c>
      <c r="D105"/>
      <c r="E105"/>
      <c r="F105"/>
      <c r="G105"/>
      <c r="H105"/>
    </row>
    <row r="106" ht="25.5" customHeight="1">
      <c r="A106" t="inlineStr">
        <is>
          <t>assembling computer</t>
        </is>
      </c>
      <c r="B106" t="inlineStr">
        <is>
          <t>Yes</t>
        </is>
      </c>
      <c r="C106" t="inlineStr">
        <is>
          <t>Ian</t>
        </is>
      </c>
      <c r="D106"/>
      <c r="E106"/>
      <c r="F106"/>
      <c r="G106"/>
      <c r="H106"/>
    </row>
    <row r="107" ht="25.5" customHeight="1">
      <c r="A107" t="inlineStr">
        <is>
          <t>assembling_bicycle</t>
        </is>
      </c>
      <c r="B107" t="inlineStr">
        <is>
          <t>Yes</t>
        </is>
      </c>
      <c r="C107" t="inlineStr">
        <is>
          <t>Nico</t>
        </is>
      </c>
      <c r="D107"/>
      <c r="E107"/>
      <c r="F107"/>
      <c r="G107"/>
      <c r="H107"/>
    </row>
    <row r="108" ht="25.5" customHeight="1">
      <c r="A108" t="inlineStr">
        <is>
          <t>assembling_computer</t>
        </is>
      </c>
      <c r="B108" t="inlineStr">
        <is>
          <t>Yes</t>
        </is>
      </c>
      <c r="C108" t="inlineStr">
        <is>
          <t>Nico</t>
        </is>
      </c>
      <c r="D108"/>
      <c r="E108"/>
      <c r="F108"/>
      <c r="G108"/>
      <c r="H108"/>
    </row>
    <row r="109" ht="25.5" customHeight="1">
      <c r="A109" t="inlineStr">
        <is>
          <t>Attending a lecture or a class</t>
        </is>
      </c>
      <c r="B109" t="inlineStr">
        <is>
          <t>Yes</t>
        </is>
      </c>
      <c r="C109" t="inlineStr">
        <is>
          <t>Bryan</t>
        </is>
      </c>
      <c r="D109"/>
      <c r="E109"/>
      <c r="F109"/>
      <c r="G109"/>
      <c r="H109"/>
    </row>
    <row r="110" ht="25.5" customHeight="1">
      <c r="A110" t="inlineStr">
        <is>
          <t>Attending sporting events</t>
        </is>
      </c>
      <c r="B110" t="inlineStr">
        <is>
          <t>Yes</t>
        </is>
      </c>
      <c r="C110" t="inlineStr">
        <is>
          <t>jamie</t>
        </is>
      </c>
      <c r="D110"/>
      <c r="E110"/>
      <c r="F110"/>
      <c r="G110"/>
      <c r="H110"/>
    </row>
    <row r="111" ht="25.5" customHeight="1">
      <c r="A111" t="inlineStr">
        <is>
          <t>auctioning</t>
        </is>
      </c>
      <c r="B111" t="inlineStr">
        <is>
          <t>Yes</t>
        </is>
      </c>
      <c r="C111" t="inlineStr">
        <is>
          <t>Bryan</t>
        </is>
      </c>
      <c r="D111"/>
      <c r="E111"/>
      <c r="F111"/>
      <c r="G111"/>
      <c r="H111"/>
    </row>
    <row r="112" ht="25.5" customHeight="1">
      <c r="A112" t="inlineStr">
        <is>
          <t>auto race</t>
        </is>
      </c>
      <c r="B112" t="inlineStr">
        <is>
          <t>Yes</t>
        </is>
      </c>
      <c r="C112" t="inlineStr">
        <is>
          <t>Nico</t>
        </is>
      </c>
      <c r="D112"/>
      <c r="E112"/>
      <c r="F112"/>
      <c r="G112"/>
      <c r="H112"/>
    </row>
    <row r="113" ht="25.5" customHeight="1">
      <c r="A113" t="inlineStr">
        <is>
          <t>auto_racing</t>
        </is>
      </c>
      <c r="B113" t="inlineStr">
        <is>
          <t>Yes</t>
        </is>
      </c>
      <c r="C113" t="inlineStr">
        <is>
          <t>Seba</t>
        </is>
      </c>
      <c r="D113"/>
      <c r="E113"/>
      <c r="F113"/>
      <c r="G113"/>
      <c r="H113"/>
    </row>
    <row r="114" ht="25.5" customHeight="1">
      <c r="A114" t="inlineStr">
        <is>
          <t>auto_show</t>
        </is>
      </c>
      <c r="B114" t="inlineStr">
        <is>
          <t>Yes</t>
        </is>
      </c>
      <c r="C114" t="inlineStr">
        <is>
          <t>Nico</t>
        </is>
      </c>
      <c r="D114"/>
      <c r="E114"/>
      <c r="F114"/>
      <c r="G114"/>
      <c r="H114"/>
    </row>
    <row r="115" ht="25.5" customHeight="1">
      <c r="A115" t="inlineStr">
        <is>
          <t>autos and vehicles</t>
        </is>
      </c>
      <c r="B115" t="inlineStr">
        <is>
          <t>Yes</t>
        </is>
      </c>
      <c r="C115" t="inlineStr">
        <is>
          <t>Nico</t>
        </is>
      </c>
      <c r="D115"/>
      <c r="E115"/>
      <c r="F115"/>
      <c r="G115"/>
      <c r="H115"/>
    </row>
    <row r="116" ht="25.5" customHeight="1">
      <c r="A116" t="inlineStr">
        <is>
          <t>award_ceremony</t>
        </is>
      </c>
      <c r="B116" t="inlineStr">
        <is>
          <t>Yes</t>
        </is>
      </c>
      <c r="C116" t="inlineStr">
        <is>
          <t>Nico</t>
        </is>
      </c>
      <c r="D116"/>
      <c r="E116"/>
      <c r="F116"/>
      <c r="G116"/>
      <c r="H116"/>
    </row>
    <row r="117" ht="25.5" customHeight="1">
      <c r="A117" t="inlineStr">
        <is>
          <t>baby waking up</t>
        </is>
      </c>
      <c r="B117" t="inlineStr">
        <is>
          <t>Yes</t>
        </is>
      </c>
      <c r="C117" t="inlineStr">
        <is>
          <t>Kamil</t>
        </is>
      </c>
      <c r="D117"/>
      <c r="E117"/>
      <c r="F117"/>
      <c r="G117"/>
      <c r="H117"/>
    </row>
    <row r="118" ht="25.5" customHeight="1">
      <c r="A118" t="inlineStr">
        <is>
          <t>backflip_human_</t>
        </is>
      </c>
      <c r="B118" t="inlineStr">
        <is>
          <t>Yes</t>
        </is>
      </c>
      <c r="C118" t="inlineStr">
        <is>
          <t>jamie</t>
        </is>
      </c>
      <c r="D118"/>
      <c r="E118"/>
      <c r="F118"/>
      <c r="G118"/>
      <c r="H118"/>
    </row>
    <row r="119" ht="25.5" customHeight="1">
      <c r="A119" t="inlineStr">
        <is>
          <t>backpacking (wilderness)</t>
        </is>
      </c>
      <c r="B119" t="inlineStr">
        <is>
          <t>Yes</t>
        </is>
      </c>
      <c r="C119" t="inlineStr">
        <is>
          <t>Kelly</t>
        </is>
      </c>
      <c r="D119"/>
      <c r="E119"/>
      <c r="F119"/>
      <c r="G119"/>
      <c r="H119"/>
    </row>
    <row r="120" ht="25.5" customHeight="1">
      <c r="A120" t="inlineStr">
        <is>
          <t>backstroke</t>
        </is>
      </c>
      <c r="B120" t="inlineStr">
        <is>
          <t>Yes</t>
        </is>
      </c>
      <c r="C120" t="inlineStr">
        <is>
          <t>Ian</t>
        </is>
      </c>
      <c r="D120"/>
      <c r="E120"/>
      <c r="F120"/>
      <c r="G120"/>
      <c r="H120"/>
    </row>
    <row r="121" ht="25.5" customHeight="1">
      <c r="A121" t="inlineStr">
        <is>
          <t>badminton</t>
        </is>
      </c>
      <c r="B121" t="inlineStr">
        <is>
          <t>Yes</t>
        </is>
      </c>
      <c r="C121" t="inlineStr">
        <is>
          <t>Diego</t>
        </is>
      </c>
      <c r="D121"/>
      <c r="E121"/>
      <c r="F121"/>
      <c r="G121"/>
      <c r="H121"/>
    </row>
    <row r="122" ht="25.5" customHeight="1">
      <c r="A122" t="inlineStr">
        <is>
          <t>baking cookies</t>
        </is>
      </c>
      <c r="B122" t="inlineStr">
        <is>
          <t>Yes</t>
        </is>
      </c>
      <c r="C122" t="inlineStr">
        <is>
          <t>Bryan</t>
        </is>
      </c>
      <c r="D122"/>
      <c r="E122"/>
      <c r="F122"/>
      <c r="G122"/>
      <c r="H122"/>
    </row>
    <row r="123" ht="25.5" customHeight="1">
      <c r="A123" t="inlineStr">
        <is>
          <t>ball (rhythmic gymnastics)</t>
        </is>
      </c>
      <c r="B123" t="inlineStr">
        <is>
          <t>Yes</t>
        </is>
      </c>
      <c r="C123" t="inlineStr">
        <is>
          <t>Ian</t>
        </is>
      </c>
      <c r="D123"/>
      <c r="E123"/>
      <c r="F123"/>
      <c r="G123"/>
      <c r="H123"/>
    </row>
    <row r="124" ht="25.5" customHeight="1">
      <c r="A124" t="inlineStr">
        <is>
          <t>balloon blowing</t>
        </is>
      </c>
      <c r="B124" t="inlineStr">
        <is>
          <t>Yes</t>
        </is>
      </c>
      <c r="C124" t="inlineStr">
        <is>
          <t>Bryan</t>
        </is>
      </c>
      <c r="D124"/>
      <c r="E124"/>
      <c r="F124"/>
      <c r="G124"/>
      <c r="H124"/>
    </row>
    <row r="125" ht="25.5" customHeight="1">
      <c r="A125" t="inlineStr">
        <is>
          <t>bandaging</t>
        </is>
      </c>
      <c r="B125" t="inlineStr">
        <is>
          <t>Yes</t>
        </is>
      </c>
      <c r="C125" t="inlineStr">
        <is>
          <t>Bryan</t>
        </is>
      </c>
      <c r="D125"/>
      <c r="E125"/>
      <c r="F125"/>
      <c r="G125"/>
      <c r="H125"/>
    </row>
    <row r="126" ht="25.5" customHeight="1">
      <c r="A126" t="inlineStr">
        <is>
          <t>banger racing</t>
        </is>
      </c>
      <c r="B126" t="inlineStr">
        <is>
          <t>Yes</t>
        </is>
      </c>
      <c r="C126" t="inlineStr">
        <is>
          <t>Nico</t>
        </is>
      </c>
      <c r="D126"/>
      <c r="E126"/>
      <c r="F126"/>
      <c r="G126"/>
      <c r="H126"/>
    </row>
    <row r="127" ht="25.5" customHeight="1">
      <c r="A127" t="inlineStr">
        <is>
          <t>Barbecue</t>
        </is>
      </c>
      <c r="B127" t="inlineStr">
        <is>
          <t>Yes</t>
        </is>
      </c>
      <c r="C127" t="inlineStr">
        <is>
          <t>Anastasis</t>
        </is>
      </c>
      <c r="D127"/>
      <c r="E127"/>
      <c r="F127"/>
      <c r="G127"/>
      <c r="H127"/>
    </row>
    <row r="128" ht="25.5" customHeight="1">
      <c r="A128" t="inlineStr">
        <is>
          <t>barbequing</t>
        </is>
      </c>
      <c r="B128" t="inlineStr">
        <is>
          <t>Yes</t>
        </is>
      </c>
      <c r="C128" t="inlineStr">
        <is>
          <t>Kamil</t>
        </is>
      </c>
      <c r="D128"/>
      <c r="E128"/>
      <c r="F128"/>
      <c r="G128"/>
      <c r="H128"/>
    </row>
    <row r="129" ht="25.5" customHeight="1">
      <c r="A129" t="inlineStr">
        <is>
          <t>bartending</t>
        </is>
      </c>
      <c r="B129" t="inlineStr">
        <is>
          <t>Yes</t>
        </is>
      </c>
      <c r="C129" t="inlineStr">
        <is>
          <t>Kamil</t>
        </is>
      </c>
      <c r="D129"/>
      <c r="E129"/>
      <c r="F129"/>
      <c r="G129"/>
      <c r="H129"/>
    </row>
    <row r="130" ht="25.5" customHeight="1">
      <c r="A130" t="inlineStr">
        <is>
          <t>base jumping</t>
        </is>
      </c>
      <c r="B130" t="inlineStr">
        <is>
          <t>Yes</t>
        </is>
      </c>
      <c r="C130" t="inlineStr">
        <is>
          <t>Kelly</t>
        </is>
      </c>
      <c r="D130"/>
      <c r="E130"/>
      <c r="F130"/>
      <c r="G130"/>
      <c r="H130"/>
    </row>
    <row r="131" ht="25.5" customHeight="1">
      <c r="A131" t="inlineStr">
        <is>
          <t>base_jumping</t>
        </is>
      </c>
      <c r="B131" t="inlineStr">
        <is>
          <t>Yes</t>
        </is>
      </c>
      <c r="C131" t="inlineStr">
        <is>
          <t>Kelly</t>
        </is>
      </c>
      <c r="D131"/>
      <c r="E131"/>
      <c r="F131"/>
      <c r="G131"/>
      <c r="H131"/>
    </row>
    <row r="132" ht="25.5" customHeight="1">
      <c r="A132" t="inlineStr">
        <is>
          <t>baseball</t>
        </is>
      </c>
      <c r="B132" t="inlineStr">
        <is>
          <t>Yes</t>
        </is>
      </c>
      <c r="C132" t="inlineStr">
        <is>
          <t>Ian</t>
        </is>
      </c>
      <c r="D132"/>
      <c r="E132"/>
      <c r="F132"/>
      <c r="G132"/>
      <c r="H132"/>
    </row>
    <row r="133" ht="25.5" customHeight="1">
      <c r="A133" t="inlineStr">
        <is>
          <t>baseball_pitch</t>
        </is>
      </c>
      <c r="B133" t="inlineStr">
        <is>
          <t>Yes</t>
        </is>
      </c>
      <c r="C133" t="inlineStr">
        <is>
          <t>Ian</t>
        </is>
      </c>
      <c r="D133"/>
      <c r="E133"/>
      <c r="F133"/>
      <c r="G133"/>
      <c r="H133"/>
    </row>
    <row r="134" ht="25.5" customHeight="1">
      <c r="A134" t="inlineStr">
        <is>
          <t>baseball_swing</t>
        </is>
      </c>
      <c r="B134" t="inlineStr">
        <is>
          <t>Yes</t>
        </is>
      </c>
      <c r="C134" t="inlineStr">
        <is>
          <t>Ian</t>
        </is>
      </c>
      <c r="D134"/>
      <c r="E134"/>
      <c r="F134"/>
      <c r="G134"/>
      <c r="H134"/>
    </row>
    <row r="135" ht="25.5" customHeight="1">
      <c r="A135" t="inlineStr">
        <is>
          <t>Basketball</t>
        </is>
      </c>
      <c r="B135" t="inlineStr">
        <is>
          <t>Yes</t>
        </is>
      </c>
      <c r="C135" t="inlineStr">
        <is>
          <t>Kelly</t>
        </is>
      </c>
      <c r="D135"/>
      <c r="E135"/>
      <c r="F135"/>
      <c r="G135"/>
      <c r="H135"/>
    </row>
    <row r="136" ht="25.5" customHeight="1">
      <c r="A136" t="inlineStr">
        <is>
          <t>basketball_moves</t>
        </is>
      </c>
      <c r="B136" t="inlineStr">
        <is>
          <t>Yes</t>
        </is>
      </c>
      <c r="C136" t="inlineStr">
        <is>
          <t>Kelly</t>
        </is>
      </c>
      <c r="D136"/>
      <c r="E136"/>
      <c r="F136"/>
      <c r="G136"/>
      <c r="H136"/>
    </row>
    <row r="137" ht="25.5" customHeight="1">
      <c r="A137" t="inlineStr">
        <is>
          <t>bathing_dog</t>
        </is>
      </c>
      <c r="B137" t="inlineStr">
        <is>
          <t>Yes</t>
        </is>
      </c>
      <c r="C137" t="inlineStr">
        <is>
          <t>jamie</t>
        </is>
      </c>
      <c r="D137"/>
      <c r="E137"/>
      <c r="F137"/>
      <c r="G137"/>
      <c r="H137"/>
    </row>
    <row r="138" ht="25.5" customHeight="1">
      <c r="A138" t="inlineStr">
        <is>
          <t>bbc earth</t>
        </is>
      </c>
      <c r="B138" t="inlineStr">
        <is>
          <t>Yes</t>
        </is>
      </c>
      <c r="C138" t="inlineStr">
        <is>
          <t>Bryan</t>
        </is>
      </c>
      <c r="D138"/>
      <c r="E138"/>
      <c r="F138"/>
      <c r="G138"/>
      <c r="H138"/>
    </row>
    <row r="139" ht="25.5" customHeight="1">
      <c r="A139" t="inlineStr">
        <is>
          <t>beach soccer</t>
        </is>
      </c>
      <c r="B139" t="inlineStr">
        <is>
          <t>Yes</t>
        </is>
      </c>
      <c r="C139" t="inlineStr">
        <is>
          <t>Yining</t>
        </is>
      </c>
      <c r="D139"/>
      <c r="E139"/>
      <c r="F139"/>
      <c r="G139"/>
      <c r="H139"/>
    </row>
    <row r="140" ht="25.5" customHeight="1">
      <c r="A140" t="inlineStr">
        <is>
          <t>beach volleyball</t>
        </is>
      </c>
      <c r="B140" t="inlineStr">
        <is>
          <t>Yes</t>
        </is>
      </c>
      <c r="C140" t="inlineStr">
        <is>
          <t>Ian</t>
        </is>
      </c>
      <c r="D140"/>
      <c r="E140"/>
      <c r="F140"/>
      <c r="G140"/>
      <c r="H140"/>
    </row>
    <row r="141" ht="25.5" customHeight="1">
      <c r="A141" t="inlineStr">
        <is>
          <t>beatboxing</t>
        </is>
      </c>
      <c r="B141" t="inlineStr">
        <is>
          <t>Yes</t>
        </is>
      </c>
      <c r="C141" t="inlineStr">
        <is>
          <t>Ian</t>
        </is>
      </c>
      <c r="D141"/>
      <c r="E141"/>
      <c r="F141"/>
      <c r="G141"/>
      <c r="H141"/>
    </row>
    <row r="142" ht="25.5" customHeight="1">
      <c r="A142" t="inlineStr">
        <is>
          <t>bee keeping</t>
        </is>
      </c>
      <c r="B142" t="inlineStr">
        <is>
          <t>Yes</t>
        </is>
      </c>
      <c r="C142" t="inlineStr">
        <is>
          <t>Kelly</t>
        </is>
      </c>
      <c r="D142"/>
      <c r="E142"/>
      <c r="F142"/>
      <c r="G142"/>
      <c r="H142"/>
    </row>
    <row r="143" ht="25.5" customHeight="1">
      <c r="A143" t="inlineStr">
        <is>
          <t>bee_keeping</t>
        </is>
      </c>
      <c r="B143" t="inlineStr">
        <is>
          <t>Yes</t>
        </is>
      </c>
      <c r="C143" t="inlineStr">
        <is>
          <t>Kelly</t>
        </is>
      </c>
      <c r="D143"/>
      <c r="E143"/>
      <c r="F143"/>
      <c r="G143"/>
      <c r="H143"/>
    </row>
    <row r="144" ht="25.5" customHeight="1">
      <c r="A144" t="inlineStr">
        <is>
          <t>belly dancing</t>
        </is>
      </c>
      <c r="B144" t="inlineStr">
        <is>
          <t>Yes</t>
        </is>
      </c>
      <c r="C144" t="inlineStr">
        <is>
          <t>Ian</t>
        </is>
      </c>
      <c r="D144"/>
      <c r="E144"/>
      <c r="F144"/>
      <c r="G144"/>
      <c r="H144"/>
    </row>
    <row r="145" ht="25.5" customHeight="1">
      <c r="A145" t="inlineStr">
        <is>
          <t>belly_dancing</t>
        </is>
      </c>
      <c r="B145" t="inlineStr">
        <is>
          <t>Yes</t>
        </is>
      </c>
      <c r="C145" t="inlineStr">
        <is>
          <t>Ian</t>
        </is>
      </c>
      <c r="D145"/>
      <c r="E145"/>
      <c r="F145"/>
      <c r="G145"/>
      <c r="H145"/>
    </row>
    <row r="146" ht="25.5" customHeight="1">
      <c r="A146" t="inlineStr">
        <is>
          <t>bench pressing</t>
        </is>
      </c>
      <c r="B146" t="inlineStr">
        <is>
          <t>Yes</t>
        </is>
      </c>
      <c r="C146" t="inlineStr">
        <is>
          <t>Kamil</t>
        </is>
      </c>
      <c r="D146"/>
      <c r="E146"/>
      <c r="F146"/>
      <c r="G146"/>
      <c r="H146"/>
    </row>
    <row r="147" ht="25.5" customHeight="1">
      <c r="A147" t="inlineStr">
        <is>
          <t>bending back</t>
        </is>
      </c>
      <c r="B147" t="inlineStr">
        <is>
          <t>Yes</t>
        </is>
      </c>
      <c r="C147" t="inlineStr">
        <is>
          <t>Kamil</t>
        </is>
      </c>
      <c r="D147"/>
      <c r="E147"/>
      <c r="F147"/>
      <c r="G147"/>
      <c r="H147"/>
    </row>
    <row r="148" ht="25.5" customHeight="1">
      <c r="A148" t="inlineStr">
        <is>
          <t>bending metal</t>
        </is>
      </c>
      <c r="B148" t="inlineStr">
        <is>
          <t>Yes</t>
        </is>
      </c>
      <c r="C148" t="inlineStr">
        <is>
          <t>Kamil</t>
        </is>
      </c>
      <c r="D148"/>
      <c r="E148"/>
      <c r="F148"/>
      <c r="G148"/>
      <c r="H148"/>
    </row>
    <row r="149" ht="25.5" customHeight="1">
      <c r="A149" t="inlineStr">
        <is>
          <t>bicycle</t>
        </is>
      </c>
      <c r="B149" t="inlineStr">
        <is>
          <t>Yes</t>
        </is>
      </c>
      <c r="C149" t="inlineStr">
        <is>
          <t>Nico</t>
        </is>
      </c>
      <c r="D149"/>
      <c r="E149"/>
      <c r="F149"/>
      <c r="G149"/>
      <c r="H149"/>
    </row>
    <row r="150" ht="25.5" customHeight="1">
      <c r="A150" t="inlineStr">
        <is>
          <t>Bicycles</t>
        </is>
      </c>
      <c r="B150" t="inlineStr">
        <is>
          <t>Yes</t>
        </is>
      </c>
      <c r="C150" t="inlineStr">
        <is>
          <t>Ale</t>
        </is>
      </c>
      <c r="D150"/>
      <c r="E150"/>
      <c r="F150"/>
      <c r="G150"/>
      <c r="H150"/>
    </row>
    <row r="151" ht="25.5" customHeight="1">
      <c r="A151" t="inlineStr">
        <is>
          <t>biking through snow</t>
        </is>
      </c>
      <c r="B151" t="inlineStr">
        <is>
          <t>Yes</t>
        </is>
      </c>
      <c r="C151" t="inlineStr">
        <is>
          <t>Ian</t>
        </is>
      </c>
      <c r="D151"/>
      <c r="E151"/>
      <c r="F151"/>
      <c r="G151"/>
      <c r="H151"/>
    </row>
    <row r="152" ht="25.5" customHeight="1">
      <c r="A152" t="inlineStr">
        <is>
          <t>biking_through_snow</t>
        </is>
      </c>
      <c r="B152" t="inlineStr">
        <is>
          <t>Yes</t>
        </is>
      </c>
      <c r="C152" t="inlineStr">
        <is>
          <t>Ian</t>
        </is>
      </c>
      <c r="D152"/>
      <c r="E152"/>
      <c r="F152"/>
      <c r="G152"/>
      <c r="H152"/>
    </row>
    <row r="153" ht="25.5" customHeight="1">
      <c r="A153" t="inlineStr">
        <is>
          <t>Birds</t>
        </is>
      </c>
      <c r="B153" t="inlineStr">
        <is>
          <t>Yes</t>
        </is>
      </c>
      <c r="C153" t="inlineStr">
        <is>
          <t>Ian</t>
        </is>
      </c>
      <c r="D153"/>
      <c r="E153"/>
      <c r="F153"/>
      <c r="G153"/>
      <c r="H153"/>
    </row>
    <row r="154" ht="25.5" customHeight="1">
      <c r="A154" t="inlineStr">
        <is>
          <t>blackball (pool)</t>
        </is>
      </c>
      <c r="B154" t="inlineStr">
        <is>
          <t>Yes</t>
        </is>
      </c>
      <c r="C154" t="inlineStr">
        <is>
          <t>Ian</t>
        </is>
      </c>
      <c r="D154"/>
      <c r="E154"/>
      <c r="F154"/>
      <c r="G154"/>
      <c r="H154"/>
    </row>
    <row r="155" ht="25.5" customHeight="1">
      <c r="A155" t="inlineStr">
        <is>
          <t>blacksmith</t>
        </is>
      </c>
      <c r="B155" t="inlineStr">
        <is>
          <t>Yes</t>
        </is>
      </c>
      <c r="C155" t="inlineStr">
        <is>
          <t>jon</t>
        </is>
      </c>
      <c r="D155"/>
      <c r="E155"/>
      <c r="F155"/>
      <c r="G155"/>
      <c r="H155"/>
    </row>
    <row r="156" ht="25.5" customHeight="1">
      <c r="A156" t="inlineStr">
        <is>
          <t>blasting sand</t>
        </is>
      </c>
      <c r="B156" t="inlineStr">
        <is>
          <t>Yes</t>
        </is>
      </c>
      <c r="C156" t="inlineStr">
        <is>
          <t>Kamil</t>
        </is>
      </c>
      <c r="D156"/>
      <c r="E156"/>
      <c r="F156"/>
      <c r="G156"/>
      <c r="H156"/>
    </row>
    <row r="157" ht="25.5" customHeight="1">
      <c r="A157" t="inlineStr">
        <is>
          <t>blowdrying_hair</t>
        </is>
      </c>
      <c r="B157" t="inlineStr">
        <is>
          <t>Yes</t>
        </is>
      </c>
      <c r="C157" t="inlineStr">
        <is>
          <t>Kelly</t>
        </is>
      </c>
      <c r="D157"/>
      <c r="E157"/>
      <c r="F157"/>
      <c r="G157"/>
      <c r="H157"/>
    </row>
    <row r="158" ht="25.5" customHeight="1">
      <c r="A158" t="inlineStr">
        <is>
          <t>blowing leaves</t>
        </is>
      </c>
      <c r="B158" t="inlineStr">
        <is>
          <t>Yes</t>
        </is>
      </c>
      <c r="C158" t="inlineStr">
        <is>
          <t>Kamil</t>
        </is>
      </c>
      <c r="D158"/>
      <c r="E158"/>
      <c r="F158"/>
      <c r="G158"/>
      <c r="H158"/>
    </row>
    <row r="159" ht="25.5" customHeight="1">
      <c r="A159" t="inlineStr">
        <is>
          <t>blowing nose</t>
        </is>
      </c>
      <c r="B159" t="inlineStr">
        <is>
          <t>Yes</t>
        </is>
      </c>
      <c r="C159" t="inlineStr">
        <is>
          <t>Kamil</t>
        </is>
      </c>
      <c r="D159"/>
      <c r="E159"/>
      <c r="F159"/>
      <c r="G159"/>
      <c r="H159"/>
    </row>
    <row r="160" ht="25.5" customHeight="1">
      <c r="A160" t="inlineStr">
        <is>
          <t>blowing out candles</t>
        </is>
      </c>
      <c r="B160" t="inlineStr">
        <is>
          <t>Yes</t>
        </is>
      </c>
      <c r="C160" t="inlineStr">
        <is>
          <t>Kamil</t>
        </is>
      </c>
      <c r="D160"/>
      <c r="E160"/>
      <c r="F160"/>
      <c r="G160"/>
      <c r="H160"/>
    </row>
    <row r="161" ht="25.5" customHeight="1">
      <c r="A161" t="inlineStr">
        <is>
          <t>BMX</t>
        </is>
      </c>
      <c r="B161" t="inlineStr">
        <is>
          <t>Yes</t>
        </is>
      </c>
      <c r="C161" t="inlineStr">
        <is>
          <t>Ian</t>
        </is>
      </c>
      <c r="D161"/>
      <c r="E161"/>
      <c r="F161"/>
      <c r="G161"/>
      <c r="H161"/>
    </row>
    <row r="162" ht="25.5" customHeight="1">
      <c r="A162" t="inlineStr">
        <is>
          <t>board sports</t>
        </is>
      </c>
      <c r="B162" t="inlineStr">
        <is>
          <t>Yes</t>
        </is>
      </c>
      <c r="C162" t="inlineStr">
        <is>
          <t>Kelly</t>
        </is>
      </c>
      <c r="D162"/>
      <c r="E162"/>
      <c r="F162"/>
      <c r="G162"/>
      <c r="H162"/>
    </row>
    <row r="163" ht="25.5" customHeight="1">
      <c r="A163" t="inlineStr">
        <is>
          <t>Boats</t>
        </is>
      </c>
      <c r="B163" t="inlineStr">
        <is>
          <t>Yes</t>
        </is>
      </c>
      <c r="C163" t="inlineStr">
        <is>
          <t>jamie</t>
        </is>
      </c>
      <c r="D163"/>
      <c r="E163"/>
      <c r="F163"/>
      <c r="G163"/>
      <c r="H163"/>
    </row>
    <row r="164" ht="25.5" customHeight="1">
      <c r="A164" t="inlineStr">
        <is>
          <t>bobsledding</t>
        </is>
      </c>
      <c r="B164" t="inlineStr">
        <is>
          <t>Yes</t>
        </is>
      </c>
      <c r="C164" t="inlineStr">
        <is>
          <t>Kamil</t>
        </is>
      </c>
      <c r="D164"/>
      <c r="E164"/>
      <c r="F164"/>
      <c r="G164"/>
      <c r="H164"/>
    </row>
    <row r="165" ht="25.5" customHeight="1">
      <c r="A165" t="inlineStr">
        <is>
          <t>bobsleigh</t>
        </is>
      </c>
      <c r="B165" t="inlineStr">
        <is>
          <t>Yes</t>
        </is>
      </c>
      <c r="C165" t="inlineStr">
        <is>
          <t>Nico</t>
        </is>
      </c>
      <c r="D165"/>
      <c r="E165"/>
      <c r="F165"/>
      <c r="G165"/>
      <c r="H165"/>
    </row>
    <row r="166" ht="25.5" customHeight="1">
      <c r="A166" t="inlineStr">
        <is>
          <t>bodybuilding</t>
        </is>
      </c>
      <c r="B166" t="inlineStr">
        <is>
          <t>Yes</t>
        </is>
      </c>
      <c r="C166" t="inlineStr">
        <is>
          <t>Bryan</t>
        </is>
      </c>
      <c r="D166"/>
      <c r="E166"/>
      <c r="F166"/>
      <c r="G166"/>
      <c r="H166"/>
    </row>
    <row r="167" ht="25.5" customHeight="1">
      <c r="A167" t="inlineStr">
        <is>
          <t>bodysurfing</t>
        </is>
      </c>
      <c r="B167" t="inlineStr">
        <is>
          <t>Yes</t>
        </is>
      </c>
      <c r="C167" t="inlineStr">
        <is>
          <t>jamie</t>
        </is>
      </c>
      <c r="D167"/>
      <c r="E167"/>
      <c r="F167"/>
      <c r="G167"/>
      <c r="H167"/>
    </row>
    <row r="168" ht="25.5" customHeight="1">
      <c r="A168" t="inlineStr">
        <is>
          <t>Bolex H16</t>
        </is>
      </c>
      <c r="B168" t="inlineStr">
        <is>
          <t>Yes</t>
        </is>
      </c>
      <c r="C168" t="inlineStr">
        <is>
          <t>jon</t>
        </is>
      </c>
      <c r="D168"/>
      <c r="E168"/>
      <c r="F168"/>
      <c r="G168"/>
      <c r="H168"/>
    </row>
    <row r="169" ht="25.5" customHeight="1">
      <c r="A169" t="inlineStr">
        <is>
          <t>bookbinding</t>
        </is>
      </c>
      <c r="B169" t="inlineStr">
        <is>
          <t>Yes</t>
        </is>
      </c>
      <c r="C169" t="inlineStr">
        <is>
          <t>Kelly</t>
        </is>
      </c>
      <c r="D169"/>
      <c r="E169"/>
      <c r="F169"/>
      <c r="G169"/>
      <c r="H169"/>
    </row>
    <row r="170" ht="25.5" customHeight="1">
      <c r="A170" t="inlineStr">
        <is>
          <t>boomerang</t>
        </is>
      </c>
      <c r="B170" t="inlineStr">
        <is>
          <t>Yes</t>
        </is>
      </c>
      <c r="C170" t="inlineStr">
        <is>
          <t>Bryan</t>
        </is>
      </c>
      <c r="D170"/>
      <c r="E170"/>
      <c r="F170"/>
      <c r="G170"/>
      <c r="H170"/>
    </row>
    <row r="171" ht="25.5" customHeight="1">
      <c r="A171" t="inlineStr">
        <is>
          <t>bouncing on trampoline</t>
        </is>
      </c>
      <c r="B171" t="inlineStr">
        <is>
          <t>Yes</t>
        </is>
      </c>
      <c r="C171" t="inlineStr">
        <is>
          <t>Bryan</t>
        </is>
      </c>
      <c r="D171"/>
      <c r="E171"/>
      <c r="F171"/>
      <c r="G171"/>
      <c r="H171"/>
    </row>
    <row r="172" ht="25.5" customHeight="1">
      <c r="A172" t="inlineStr">
        <is>
          <t>bouncing_on_trampoline</t>
        </is>
      </c>
      <c r="B172" t="inlineStr">
        <is>
          <t>Yes</t>
        </is>
      </c>
      <c r="C172" t="inlineStr">
        <is>
          <t>Bryan</t>
        </is>
      </c>
      <c r="D172"/>
      <c r="E172"/>
      <c r="F172"/>
      <c r="G172"/>
      <c r="H172"/>
    </row>
    <row r="173" ht="25.5" customHeight="1">
      <c r="A173" t="inlineStr">
        <is>
          <t>bowling</t>
        </is>
      </c>
      <c r="B173" t="inlineStr">
        <is>
          <t>Yes</t>
        </is>
      </c>
      <c r="C173" t="inlineStr">
        <is>
          <t>Bryan</t>
        </is>
      </c>
      <c r="D173"/>
      <c r="E173"/>
      <c r="F173"/>
      <c r="G173"/>
      <c r="H173"/>
    </row>
    <row r="174" ht="25.5" customHeight="1">
      <c r="A174" t="inlineStr">
        <is>
          <t>braiding hair</t>
        </is>
      </c>
      <c r="B174" t="inlineStr">
        <is>
          <t>Yes</t>
        </is>
      </c>
      <c r="C174" t="inlineStr">
        <is>
          <t>Kelly</t>
        </is>
      </c>
      <c r="D174"/>
      <c r="E174"/>
      <c r="F174"/>
      <c r="G174"/>
      <c r="H174"/>
    </row>
    <row r="175" ht="25.5" customHeight="1">
      <c r="A175" t="inlineStr">
        <is>
          <t>braiding_hair</t>
        </is>
      </c>
      <c r="B175" t="inlineStr">
        <is>
          <t>Yes</t>
        </is>
      </c>
      <c r="C175" t="inlineStr">
        <is>
          <t>Kelly</t>
        </is>
      </c>
      <c r="D175"/>
      <c r="E175"/>
      <c r="F175"/>
      <c r="G175"/>
      <c r="H175"/>
    </row>
    <row r="176" ht="25.5" customHeight="1">
      <c r="A176" t="inlineStr">
        <is>
          <t>brazilian jiu-jitsu</t>
        </is>
      </c>
      <c r="B176" t="inlineStr">
        <is>
          <t>Yes</t>
        </is>
      </c>
      <c r="C176" t="inlineStr">
        <is>
          <t>Ian</t>
        </is>
      </c>
      <c r="D176"/>
      <c r="E176"/>
      <c r="F176"/>
      <c r="G176"/>
      <c r="H176"/>
    </row>
    <row r="177" ht="25.5" customHeight="1">
      <c r="A177" t="inlineStr">
        <is>
          <t>breading or breadcrumbing</t>
        </is>
      </c>
      <c r="B177" t="inlineStr">
        <is>
          <t>Yes</t>
        </is>
      </c>
      <c r="C177" t="inlineStr">
        <is>
          <t>Kamil</t>
        </is>
      </c>
      <c r="D177"/>
      <c r="E177"/>
      <c r="F177"/>
      <c r="G177"/>
      <c r="H177"/>
    </row>
    <row r="178" ht="25.5" customHeight="1">
      <c r="A178" t="inlineStr">
        <is>
          <t>breakdancing</t>
        </is>
      </c>
      <c r="B178" t="inlineStr">
        <is>
          <t>Yes</t>
        </is>
      </c>
      <c r="C178" t="inlineStr">
        <is>
          <t>Bryan</t>
        </is>
      </c>
      <c r="D178"/>
      <c r="E178"/>
      <c r="F178"/>
      <c r="G178"/>
      <c r="H178"/>
    </row>
    <row r="179" ht="25.5" customHeight="1">
      <c r="A179" t="inlineStr">
        <is>
          <t>Breakfast</t>
        </is>
      </c>
      <c r="B179" t="inlineStr">
        <is>
          <t>Yes</t>
        </is>
      </c>
      <c r="C179" t="inlineStr">
        <is>
          <t>Bryan</t>
        </is>
      </c>
      <c r="D179"/>
      <c r="E179"/>
      <c r="F179"/>
      <c r="G179"/>
      <c r="H179"/>
    </row>
    <row r="180" ht="25.5" customHeight="1">
      <c r="A180" t="inlineStr">
        <is>
          <t>breaststroke</t>
        </is>
      </c>
      <c r="B180" t="inlineStr">
        <is>
          <t>Yes</t>
        </is>
      </c>
      <c r="C180" t="inlineStr">
        <is>
          <t>Ian</t>
        </is>
      </c>
      <c r="D180"/>
      <c r="E180"/>
      <c r="F180"/>
      <c r="G180"/>
      <c r="H180"/>
    </row>
    <row r="181" ht="25.5" customHeight="1">
      <c r="A181" t="inlineStr">
        <is>
          <t>breathing_fire</t>
        </is>
      </c>
      <c r="B181" t="inlineStr">
        <is>
          <t>Yes</t>
        </is>
      </c>
      <c r="C181" t="inlineStr">
        <is>
          <t>Nico</t>
        </is>
      </c>
      <c r="D181"/>
      <c r="E181"/>
      <c r="F181"/>
      <c r="G181"/>
      <c r="H181"/>
    </row>
    <row r="182" ht="25.5" customHeight="1">
      <c r="A182" t="inlineStr">
        <is>
          <t>brunch</t>
        </is>
      </c>
      <c r="B182" t="inlineStr">
        <is>
          <t>Yes</t>
        </is>
      </c>
      <c r="C182" t="inlineStr">
        <is>
          <t>melody</t>
        </is>
      </c>
      <c r="D182"/>
      <c r="E182"/>
      <c r="F182"/>
      <c r="G182"/>
      <c r="H182"/>
    </row>
    <row r="183" ht="25.5" customHeight="1">
      <c r="A183" t="inlineStr">
        <is>
          <t>brush painting</t>
        </is>
      </c>
      <c r="B183" t="inlineStr">
        <is>
          <t>Yes</t>
        </is>
      </c>
      <c r="C183" t="inlineStr">
        <is>
          <t>Kamil</t>
        </is>
      </c>
      <c r="D183"/>
      <c r="E183"/>
      <c r="F183"/>
      <c r="G183"/>
      <c r="H183"/>
    </row>
    <row r="184" ht="25.5" customHeight="1">
      <c r="A184" t="inlineStr">
        <is>
          <t>brush_painting</t>
        </is>
      </c>
      <c r="B184" t="inlineStr">
        <is>
          <t>Yes</t>
        </is>
      </c>
      <c r="C184" t="inlineStr">
        <is>
          <t>Kamil</t>
        </is>
      </c>
      <c r="D184"/>
      <c r="E184"/>
      <c r="F184"/>
      <c r="G184"/>
      <c r="H184"/>
    </row>
    <row r="185" ht="25.5" customHeight="1">
      <c r="A185" t="inlineStr">
        <is>
          <t>brushing hair</t>
        </is>
      </c>
      <c r="B185" t="inlineStr">
        <is>
          <t>Yes</t>
        </is>
      </c>
      <c r="C185" t="inlineStr">
        <is>
          <t>Bryan</t>
        </is>
      </c>
      <c r="D185"/>
      <c r="E185"/>
      <c r="F185"/>
      <c r="G185"/>
      <c r="H185"/>
    </row>
    <row r="186" ht="25.5" customHeight="1">
      <c r="A186" t="inlineStr">
        <is>
          <t>brushing teeth</t>
        </is>
      </c>
      <c r="B186" t="inlineStr">
        <is>
          <t>Yes</t>
        </is>
      </c>
      <c r="C186" t="inlineStr">
        <is>
          <t>Kamil</t>
        </is>
      </c>
      <c r="D186"/>
      <c r="E186"/>
      <c r="F186"/>
      <c r="G186"/>
      <c r="H186"/>
    </row>
    <row r="187" ht="25.5" customHeight="1">
      <c r="A187" t="inlineStr">
        <is>
          <t>brushing_hair</t>
        </is>
      </c>
      <c r="B187" t="inlineStr">
        <is>
          <t>Yes</t>
        </is>
      </c>
      <c r="C187" t="inlineStr">
        <is>
          <t>Kelly</t>
        </is>
      </c>
      <c r="D187"/>
      <c r="E187"/>
      <c r="F187"/>
      <c r="G187"/>
      <c r="H187"/>
    </row>
    <row r="188" ht="25.5" customHeight="1">
      <c r="A188" t="inlineStr">
        <is>
          <t>Bugs</t>
        </is>
      </c>
      <c r="B188" t="inlineStr">
        <is>
          <t>Yes</t>
        </is>
      </c>
      <c r="C188" t="inlineStr">
        <is>
          <t>Nico</t>
        </is>
      </c>
      <c r="D188"/>
      <c r="E188"/>
      <c r="F188"/>
      <c r="G188"/>
      <c r="H188"/>
    </row>
    <row r="189" ht="25.5" customHeight="1">
      <c r="A189" t="inlineStr">
        <is>
          <t>building cabinet</t>
        </is>
      </c>
      <c r="B189" t="inlineStr">
        <is>
          <t>Yes</t>
        </is>
      </c>
      <c r="C189" t="inlineStr">
        <is>
          <t>Kelly</t>
        </is>
      </c>
      <c r="D189"/>
      <c r="E189"/>
      <c r="F189"/>
      <c r="G189"/>
      <c r="H189"/>
    </row>
    <row r="190" ht="25.5" customHeight="1">
      <c r="A190" t="inlineStr">
        <is>
          <t>building shed</t>
        </is>
      </c>
      <c r="B190" t="inlineStr">
        <is>
          <t>Yes</t>
        </is>
      </c>
      <c r="C190" t="inlineStr">
        <is>
          <t>Bryan</t>
        </is>
      </c>
      <c r="D190"/>
      <c r="E190"/>
      <c r="F190"/>
      <c r="G190"/>
      <c r="H190"/>
    </row>
    <row r="191" ht="25.5" customHeight="1">
      <c r="A191" t="inlineStr">
        <is>
          <t>bull riding</t>
        </is>
      </c>
      <c r="B191" t="inlineStr">
        <is>
          <t>Yes</t>
        </is>
      </c>
      <c r="C191" t="inlineStr">
        <is>
          <t>Kelly</t>
        </is>
      </c>
      <c r="D191"/>
      <c r="E191"/>
      <c r="F191"/>
      <c r="G191"/>
      <c r="H191"/>
    </row>
    <row r="192" ht="25.5" customHeight="1">
      <c r="A192" t="inlineStr">
        <is>
          <t>bulldozing</t>
        </is>
      </c>
      <c r="B192" t="inlineStr">
        <is>
          <t>Yes</t>
        </is>
      </c>
      <c r="C192" t="inlineStr">
        <is>
          <t>Diego</t>
        </is>
      </c>
      <c r="D192"/>
      <c r="E192"/>
      <c r="F192"/>
      <c r="G192"/>
      <c r="H192"/>
    </row>
    <row r="193" ht="25.5" customHeight="1">
      <c r="A193" t="inlineStr">
        <is>
          <t>bungee jumping</t>
        </is>
      </c>
      <c r="B193" t="inlineStr">
        <is>
          <t>Yes</t>
        </is>
      </c>
      <c r="C193" t="inlineStr">
        <is>
          <t>Jamie</t>
        </is>
      </c>
      <c r="D193"/>
      <c r="E193"/>
      <c r="F193"/>
      <c r="G193"/>
      <c r="H193"/>
    </row>
    <row r="194" ht="25.5" customHeight="1">
      <c r="A194" t="inlineStr">
        <is>
          <t>bungee_jumping</t>
        </is>
      </c>
      <c r="B194" t="inlineStr">
        <is>
          <t>Yes</t>
        </is>
      </c>
      <c r="C194" t="inlineStr">
        <is>
          <t>Nico</t>
        </is>
      </c>
      <c r="D194"/>
      <c r="E194"/>
      <c r="F194"/>
      <c r="G194"/>
      <c r="H194"/>
    </row>
    <row r="195" ht="25.5" customHeight="1">
      <c r="A195" t="inlineStr">
        <is>
          <t>busking</t>
        </is>
      </c>
      <c r="B195" t="inlineStr">
        <is>
          <t>Yes</t>
        </is>
      </c>
      <c r="C195" t="inlineStr">
        <is>
          <t>Jamie</t>
        </is>
      </c>
      <c r="D195"/>
      <c r="E195"/>
      <c r="F195"/>
      <c r="G195"/>
      <c r="H195"/>
    </row>
    <row r="196" ht="25.5" customHeight="1">
      <c r="A196" t="inlineStr">
        <is>
          <t>butterfly stroke</t>
        </is>
      </c>
      <c r="B196" t="inlineStr">
        <is>
          <t>Yes</t>
        </is>
      </c>
      <c r="C196" t="inlineStr">
        <is>
          <t>Ian</t>
        </is>
      </c>
      <c r="D196"/>
      <c r="E196"/>
      <c r="F196"/>
      <c r="G196"/>
      <c r="H196"/>
    </row>
    <row r="197" ht="25.5" customHeight="1">
      <c r="A197" t="inlineStr">
        <is>
          <t>calligraphy</t>
        </is>
      </c>
      <c r="B197" t="inlineStr">
        <is>
          <t>Yes</t>
        </is>
      </c>
      <c r="C197" t="inlineStr">
        <is>
          <t>Anastasis</t>
        </is>
      </c>
      <c r="D197"/>
      <c r="E197"/>
      <c r="F197"/>
      <c r="G197"/>
      <c r="H197"/>
    </row>
    <row r="198" ht="25.5" customHeight="1">
      <c r="A198" t="inlineStr">
        <is>
          <t>Camping</t>
        </is>
      </c>
      <c r="B198" t="inlineStr">
        <is>
          <t>Yes</t>
        </is>
      </c>
      <c r="C198" t="inlineStr">
        <is>
          <t>Kelly</t>
        </is>
      </c>
      <c r="D198"/>
      <c r="E198"/>
      <c r="F198"/>
      <c r="G198"/>
      <c r="H198"/>
    </row>
    <row r="199" ht="25.5" customHeight="1">
      <c r="A199" t="inlineStr">
        <is>
          <t>canoeing</t>
        </is>
      </c>
      <c r="B199" t="inlineStr">
        <is>
          <t>Yes</t>
        </is>
      </c>
      <c r="C199" t="inlineStr">
        <is>
          <t>Ian</t>
        </is>
      </c>
      <c r="D199"/>
      <c r="E199"/>
      <c r="F199"/>
      <c r="G199"/>
      <c r="H199"/>
    </row>
    <row r="200" ht="25.5" customHeight="1">
      <c r="A200" t="inlineStr">
        <is>
          <t>canoeing or kayaking</t>
        </is>
      </c>
      <c r="B200" t="inlineStr">
        <is>
          <t>Yes</t>
        </is>
      </c>
      <c r="C200" t="inlineStr">
        <is>
          <t>Bryan</t>
        </is>
      </c>
      <c r="D200"/>
      <c r="E200"/>
      <c r="F200"/>
      <c r="G200"/>
      <c r="H200"/>
    </row>
    <row r="201" ht="25.5" customHeight="1">
      <c r="A201" t="inlineStr">
        <is>
          <t>canoeing_or_kayaking</t>
        </is>
      </c>
      <c r="B201" t="inlineStr">
        <is>
          <t>Yes</t>
        </is>
      </c>
      <c r="C201" t="inlineStr">
        <is>
          <t>Diego</t>
        </is>
      </c>
      <c r="D201"/>
      <c r="E201"/>
      <c r="F201"/>
      <c r="G201"/>
      <c r="H201"/>
    </row>
    <row r="202" ht="25.5" customHeight="1">
      <c r="A202" t="inlineStr">
        <is>
          <t>capoeira</t>
        </is>
      </c>
      <c r="B202" t="inlineStr">
        <is>
          <t>Yes</t>
        </is>
      </c>
      <c r="C202" t="inlineStr">
        <is>
          <t>Kamil</t>
        </is>
      </c>
      <c r="D202"/>
      <c r="E202"/>
      <c r="F202"/>
      <c r="G202"/>
      <c r="H202"/>
    </row>
    <row r="203" ht="25.5" customHeight="1">
      <c r="A203" t="inlineStr">
        <is>
          <t>carnival</t>
        </is>
      </c>
      <c r="B203" t="inlineStr">
        <is>
          <t>Yes</t>
        </is>
      </c>
      <c r="C203" t="inlineStr">
        <is>
          <t>Nico</t>
        </is>
      </c>
      <c r="D203"/>
      <c r="E203"/>
      <c r="F203"/>
      <c r="G203"/>
      <c r="H203"/>
    </row>
    <row r="204" ht="25.5" customHeight="1">
      <c r="A204" t="inlineStr">
        <is>
          <t>carom billiards</t>
        </is>
      </c>
      <c r="B204" t="inlineStr">
        <is>
          <t>Yes</t>
        </is>
      </c>
      <c r="C204" t="inlineStr">
        <is>
          <t>Ian</t>
        </is>
      </c>
      <c r="D204"/>
      <c r="E204"/>
      <c r="F204"/>
      <c r="G204"/>
      <c r="H204"/>
    </row>
    <row r="205" ht="25.5" customHeight="1">
      <c r="A205" t="inlineStr">
        <is>
          <t>Carpentry</t>
        </is>
      </c>
      <c r="B205" t="inlineStr">
        <is>
          <t>Yes</t>
        </is>
      </c>
      <c r="C205" t="inlineStr">
        <is>
          <t>Bryan Loh</t>
        </is>
      </c>
      <c r="D205"/>
      <c r="E205"/>
      <c r="F205"/>
      <c r="G205"/>
      <c r="H205"/>
    </row>
    <row r="206" ht="25.5" customHeight="1">
      <c r="A206" t="inlineStr">
        <is>
          <t>carrying baby</t>
        </is>
      </c>
      <c r="B206" t="inlineStr">
        <is>
          <t>Yes</t>
        </is>
      </c>
      <c r="C206" t="inlineStr">
        <is>
          <t>Kamil</t>
        </is>
      </c>
      <c r="D206"/>
      <c r="E206"/>
      <c r="F206"/>
      <c r="G206"/>
      <c r="H206"/>
    </row>
    <row r="207" ht="25.5" customHeight="1">
      <c r="A207" t="inlineStr">
        <is>
          <t>Cars</t>
        </is>
      </c>
      <c r="B207" t="inlineStr">
        <is>
          <t>Yes</t>
        </is>
      </c>
      <c r="C207" t="inlineStr">
        <is>
          <t>Seba</t>
        </is>
      </c>
      <c r="D207"/>
      <c r="E207"/>
      <c r="F207"/>
      <c r="G207"/>
      <c r="H207"/>
    </row>
    <row r="208" ht="25.5" customHeight="1">
      <c r="A208" t="inlineStr">
        <is>
          <t>cartwheeling</t>
        </is>
      </c>
      <c r="B208" t="inlineStr">
        <is>
          <t>Yes</t>
        </is>
      </c>
      <c r="C208" t="inlineStr">
        <is>
          <t>Kamil</t>
        </is>
      </c>
      <c r="D208"/>
      <c r="E208"/>
      <c r="F208"/>
      <c r="G208"/>
      <c r="H208"/>
    </row>
    <row r="209" ht="25.5" customHeight="1">
      <c r="A209" t="inlineStr">
        <is>
          <t>carving pumpkin</t>
        </is>
      </c>
      <c r="B209" t="inlineStr">
        <is>
          <t>Yes</t>
        </is>
      </c>
      <c r="C209" t="inlineStr">
        <is>
          <t>Ian</t>
        </is>
      </c>
      <c r="D209"/>
      <c r="E209"/>
      <c r="F209"/>
      <c r="G209"/>
      <c r="H209"/>
    </row>
    <row r="210" ht="25.5" customHeight="1">
      <c r="A210" t="inlineStr">
        <is>
          <t>catching fish</t>
        </is>
      </c>
      <c r="B210" t="inlineStr">
        <is>
          <t>Yes</t>
        </is>
      </c>
      <c r="C210" t="inlineStr">
        <is>
          <t>Kamil</t>
        </is>
      </c>
      <c r="D210"/>
      <c r="E210"/>
      <c r="F210"/>
      <c r="G210"/>
      <c r="H210"/>
    </row>
    <row r="211" ht="25.5" customHeight="1">
      <c r="A211" t="inlineStr">
        <is>
          <t>catching or throwing baseball</t>
        </is>
      </c>
      <c r="B211" t="inlineStr">
        <is>
          <t>Yes</t>
        </is>
      </c>
      <c r="C211" t="inlineStr">
        <is>
          <t>Bryan</t>
        </is>
      </c>
      <c r="D211"/>
      <c r="E211"/>
      <c r="F211"/>
      <c r="G211"/>
      <c r="H211"/>
    </row>
    <row r="212" ht="25.5" customHeight="1">
      <c r="A212" t="inlineStr">
        <is>
          <t>catching or throwing frisbee</t>
        </is>
      </c>
      <c r="B212" t="inlineStr">
        <is>
          <t>Yes</t>
        </is>
      </c>
      <c r="C212" t="inlineStr">
        <is>
          <t>Ian</t>
        </is>
      </c>
      <c r="D212"/>
      <c r="E212"/>
      <c r="F212"/>
      <c r="G212"/>
      <c r="H212"/>
    </row>
    <row r="213" ht="25.5" customHeight="1">
      <c r="A213" t="inlineStr">
        <is>
          <t>catching or throwing softball</t>
        </is>
      </c>
      <c r="B213" t="inlineStr">
        <is>
          <t>Yes</t>
        </is>
      </c>
      <c r="C213" t="inlineStr">
        <is>
          <t>Bryan</t>
        </is>
      </c>
      <c r="D213"/>
      <c r="E213"/>
      <c r="F213"/>
      <c r="G213"/>
      <c r="H213"/>
    </row>
    <row r="214" ht="25.5" customHeight="1">
      <c r="A214" t="inlineStr">
        <is>
          <t>catching_or_throwing_baseball</t>
        </is>
      </c>
      <c r="B214" t="inlineStr">
        <is>
          <t>Yes</t>
        </is>
      </c>
      <c r="C214" t="inlineStr">
        <is>
          <t>Ian</t>
        </is>
      </c>
      <c r="D214"/>
      <c r="E214"/>
      <c r="F214"/>
      <c r="G214"/>
      <c r="H214"/>
    </row>
    <row r="215" ht="25.5" customHeight="1">
      <c r="A215" t="inlineStr">
        <is>
          <t>catching_or_throwing_frisbee</t>
        </is>
      </c>
      <c r="B215" t="inlineStr">
        <is>
          <t>Yes</t>
        </is>
      </c>
      <c r="C215" t="inlineStr">
        <is>
          <t>Ian</t>
        </is>
      </c>
      <c r="D215"/>
      <c r="E215"/>
      <c r="F215"/>
      <c r="G215"/>
      <c r="H215"/>
    </row>
    <row r="216" ht="25.5" customHeight="1">
      <c r="A216" t="inlineStr">
        <is>
          <t>catching_or_throwing_softball</t>
        </is>
      </c>
      <c r="B216" t="inlineStr">
        <is>
          <t>Yes</t>
        </is>
      </c>
      <c r="C216" t="inlineStr">
        <is>
          <t>Bryan</t>
        </is>
      </c>
      <c r="D216"/>
      <c r="E216"/>
      <c r="F216"/>
      <c r="G216"/>
      <c r="H216"/>
    </row>
    <row r="217" ht="25.5" customHeight="1">
      <c r="A217" t="inlineStr">
        <is>
          <t>Cats</t>
        </is>
      </c>
      <c r="B217" t="inlineStr">
        <is>
          <t>Yes</t>
        </is>
      </c>
      <c r="C217" t="inlineStr">
        <is>
          <t>Kelly</t>
        </is>
      </c>
      <c r="D217"/>
      <c r="E217"/>
      <c r="F217"/>
      <c r="G217"/>
      <c r="H217"/>
    </row>
    <row r="218" ht="25.5" customHeight="1">
      <c r="A218" t="inlineStr">
        <is>
          <t>celebrating</t>
        </is>
      </c>
      <c r="B218" t="inlineStr">
        <is>
          <t>Yes</t>
        </is>
      </c>
      <c r="C218" t="inlineStr">
        <is>
          <t>Kamil</t>
        </is>
      </c>
      <c r="D218"/>
      <c r="E218"/>
      <c r="F218"/>
      <c r="G218"/>
      <c r="H218"/>
    </row>
    <row r="219" ht="25.5" customHeight="1">
      <c r="A219" t="inlineStr">
        <is>
          <t>changing oil</t>
        </is>
      </c>
      <c r="B219" t="inlineStr">
        <is>
          <t>Yes</t>
        </is>
      </c>
      <c r="C219" t="inlineStr">
        <is>
          <t>Bryan</t>
        </is>
      </c>
      <c r="D219"/>
      <c r="E219"/>
      <c r="F219"/>
      <c r="G219"/>
      <c r="H219"/>
    </row>
    <row r="220" ht="25.5" customHeight="1">
      <c r="A220" t="inlineStr">
        <is>
          <t>changing wheel</t>
        </is>
      </c>
      <c r="B220" t="inlineStr">
        <is>
          <t>Yes</t>
        </is>
      </c>
      <c r="C220" t="inlineStr">
        <is>
          <t>Kamil</t>
        </is>
      </c>
      <c r="D220"/>
      <c r="E220"/>
      <c r="F220"/>
      <c r="G220"/>
      <c r="H220"/>
    </row>
    <row r="221" ht="25.5" customHeight="1">
      <c r="A221" t="inlineStr">
        <is>
          <t>checking tires</t>
        </is>
      </c>
      <c r="B221" t="inlineStr">
        <is>
          <t>Yes</t>
        </is>
      </c>
      <c r="C221" t="inlineStr">
        <is>
          <t>Kamil</t>
        </is>
      </c>
      <c r="D221"/>
      <c r="E221"/>
      <c r="F221"/>
      <c r="G221"/>
      <c r="H221"/>
    </row>
    <row r="222" ht="25.5" customHeight="1">
      <c r="A222" t="inlineStr">
        <is>
          <t>cheering</t>
        </is>
      </c>
      <c r="B222" t="inlineStr">
        <is>
          <t>Yes</t>
        </is>
      </c>
      <c r="C222" t="inlineStr">
        <is>
          <t>Andrea</t>
        </is>
      </c>
      <c r="D222"/>
      <c r="E222"/>
      <c r="F222"/>
      <c r="G222"/>
      <c r="H222"/>
    </row>
    <row r="223" ht="25.5" customHeight="1">
      <c r="A223" t="inlineStr">
        <is>
          <t>cheerleading</t>
        </is>
      </c>
      <c r="B223" t="inlineStr">
        <is>
          <t>Yes</t>
        </is>
      </c>
      <c r="C223" t="inlineStr">
        <is>
          <t>Kelly</t>
        </is>
      </c>
      <c r="D223"/>
      <c r="E223"/>
      <c r="F223"/>
      <c r="G223"/>
      <c r="H223"/>
    </row>
    <row r="224" ht="25.5" customHeight="1">
      <c r="A224" t="inlineStr">
        <is>
          <t>chilean rodeo</t>
        </is>
      </c>
      <c r="B224" t="inlineStr">
        <is>
          <t>Yes</t>
        </is>
      </c>
      <c r="C224" t="inlineStr">
        <is>
          <t>Diego</t>
        </is>
      </c>
      <c r="D224"/>
      <c r="E224"/>
      <c r="F224"/>
      <c r="G224"/>
      <c r="H224"/>
    </row>
    <row r="225" ht="25.5" customHeight="1">
      <c r="A225" t="inlineStr">
        <is>
          <t>chopping_vegetables</t>
        </is>
      </c>
      <c r="B225" t="inlineStr">
        <is>
          <t>Yes</t>
        </is>
      </c>
      <c r="C225" t="inlineStr">
        <is>
          <t>Ian</t>
        </is>
      </c>
      <c r="D225"/>
      <c r="E225"/>
      <c r="F225"/>
      <c r="G225"/>
      <c r="H225"/>
    </row>
    <row r="226" ht="25.5" customHeight="1">
      <c r="A226" t="inlineStr">
        <is>
          <t>chopping_wood</t>
        </is>
      </c>
      <c r="B226" t="inlineStr">
        <is>
          <t>Yes</t>
        </is>
      </c>
      <c r="C226" t="inlineStr">
        <is>
          <t>Bryan</t>
        </is>
      </c>
      <c r="D226"/>
      <c r="E226"/>
      <c r="F226"/>
      <c r="G226"/>
      <c r="H226"/>
    </row>
    <row r="227" ht="25.5" customHeight="1">
      <c r="A227" t="inlineStr">
        <is>
          <t>Cinematic FPV</t>
        </is>
      </c>
      <c r="B227" t="inlineStr">
        <is>
          <t>Yes</t>
        </is>
      </c>
      <c r="C227" t="inlineStr">
        <is>
          <t>Nico</t>
        </is>
      </c>
      <c r="D227"/>
      <c r="E227"/>
      <c r="F227"/>
      <c r="G227"/>
      <c r="H227"/>
    </row>
    <row r="228" ht="25.5" customHeight="1">
      <c r="A228" t="inlineStr">
        <is>
          <t>clapping</t>
        </is>
      </c>
      <c r="B228" t="inlineStr">
        <is>
          <t>Yes</t>
        </is>
      </c>
      <c r="C228" t="inlineStr">
        <is>
          <t>Kamil</t>
        </is>
      </c>
      <c r="D228"/>
      <c r="E228"/>
      <c r="F228"/>
      <c r="G228"/>
      <c r="H228"/>
    </row>
    <row r="229" ht="25.5" customHeight="1">
      <c r="A229" t="inlineStr">
        <is>
          <t>clay pottery making</t>
        </is>
      </c>
      <c r="B229" t="inlineStr">
        <is>
          <t>Yes</t>
        </is>
      </c>
      <c r="C229" t="inlineStr">
        <is>
          <t>Dion</t>
        </is>
      </c>
      <c r="D229"/>
      <c r="E229"/>
      <c r="F229"/>
      <c r="G229"/>
      <c r="H229"/>
    </row>
    <row r="230" ht="25.5" customHeight="1">
      <c r="A230" t="inlineStr">
        <is>
          <t>clay_pottery_making</t>
        </is>
      </c>
      <c r="B230" t="inlineStr">
        <is>
          <t>Yes</t>
        </is>
      </c>
      <c r="C230" t="inlineStr">
        <is>
          <t>Ale</t>
        </is>
      </c>
      <c r="D230"/>
      <c r="E230"/>
      <c r="F230"/>
      <c r="G230"/>
      <c r="H230"/>
    </row>
    <row r="231" ht="25.5" customHeight="1">
      <c r="A231" t="inlineStr">
        <is>
          <t>clean and jerk</t>
        </is>
      </c>
      <c r="B231" t="inlineStr">
        <is>
          <t>Yes</t>
        </is>
      </c>
      <c r="C231" t="inlineStr">
        <is>
          <t>Kamil</t>
        </is>
      </c>
      <c r="D231"/>
      <c r="E231"/>
      <c r="F231"/>
      <c r="G231"/>
      <c r="H231"/>
    </row>
    <row r="232" ht="25.5" customHeight="1">
      <c r="A232" t="inlineStr">
        <is>
          <t>cleaning</t>
        </is>
      </c>
      <c r="B232" t="inlineStr">
        <is>
          <t>Yes</t>
        </is>
      </c>
      <c r="C232" t="inlineStr">
        <is>
          <t>Andrea</t>
        </is>
      </c>
      <c r="D232"/>
      <c r="E232"/>
      <c r="F232"/>
      <c r="G232"/>
      <c r="H232"/>
    </row>
    <row r="233" ht="25.5" customHeight="1">
      <c r="A233" t="inlineStr">
        <is>
          <t>cleaning floor</t>
        </is>
      </c>
      <c r="B233" t="inlineStr">
        <is>
          <t>Yes</t>
        </is>
      </c>
      <c r="C233" t="inlineStr">
        <is>
          <t>Kelly</t>
        </is>
      </c>
      <c r="D233"/>
      <c r="E233"/>
      <c r="F233"/>
      <c r="G233"/>
      <c r="H233"/>
    </row>
    <row r="234" ht="25.5" customHeight="1">
      <c r="A234" t="inlineStr">
        <is>
          <t>cleaning gutters</t>
        </is>
      </c>
      <c r="B234" t="inlineStr">
        <is>
          <t>Yes</t>
        </is>
      </c>
      <c r="C234" t="inlineStr">
        <is>
          <t>Kamil</t>
        </is>
      </c>
      <c r="D234"/>
      <c r="E234"/>
      <c r="F234"/>
      <c r="G234"/>
      <c r="H234"/>
    </row>
    <row r="235" ht="25.5" customHeight="1">
      <c r="A235" t="inlineStr">
        <is>
          <t>cleaning pool</t>
        </is>
      </c>
      <c r="B235" t="inlineStr">
        <is>
          <t>Yes</t>
        </is>
      </c>
      <c r="C235" t="inlineStr">
        <is>
          <t>jamie</t>
        </is>
      </c>
      <c r="D235"/>
      <c r="E235"/>
      <c r="F235"/>
      <c r="G235"/>
      <c r="H235"/>
    </row>
    <row r="236" ht="25.5" customHeight="1">
      <c r="A236" t="inlineStr">
        <is>
          <t>cleaning shoes</t>
        </is>
      </c>
      <c r="B236" t="inlineStr">
        <is>
          <t>Yes</t>
        </is>
      </c>
      <c r="C236" t="inlineStr">
        <is>
          <t>Bryan</t>
        </is>
      </c>
      <c r="D236"/>
      <c r="E236"/>
      <c r="F236"/>
      <c r="G236"/>
      <c r="H236"/>
    </row>
    <row r="237" ht="25.5" customHeight="1">
      <c r="A237" t="inlineStr">
        <is>
          <t>cleaning toilet</t>
        </is>
      </c>
      <c r="B237" t="inlineStr">
        <is>
          <t>Yes</t>
        </is>
      </c>
      <c r="C237" t="inlineStr">
        <is>
          <t>Kelly</t>
        </is>
      </c>
      <c r="D237"/>
      <c r="E237"/>
      <c r="F237"/>
      <c r="G237"/>
      <c r="H237"/>
    </row>
    <row r="238" ht="25.5" customHeight="1">
      <c r="A238" t="inlineStr">
        <is>
          <t>cleaning windows</t>
        </is>
      </c>
      <c r="B238" t="inlineStr">
        <is>
          <t>Yes</t>
        </is>
      </c>
      <c r="C238" t="inlineStr">
        <is>
          <t>Kelly</t>
        </is>
      </c>
      <c r="D238"/>
      <c r="E238"/>
      <c r="F238"/>
      <c r="G238"/>
      <c r="H238"/>
    </row>
    <row r="239" ht="25.5" customHeight="1">
      <c r="A239" t="inlineStr">
        <is>
          <t>cleaning_shoes</t>
        </is>
      </c>
      <c r="B239" t="inlineStr">
        <is>
          <t>Yes</t>
        </is>
      </c>
      <c r="C239" t="inlineStr">
        <is>
          <t>melody</t>
        </is>
      </c>
      <c r="D239"/>
      <c r="E239"/>
      <c r="F239"/>
      <c r="G239"/>
      <c r="H239"/>
    </row>
    <row r="240" ht="25.5" customHeight="1">
      <c r="A240" t="inlineStr">
        <is>
          <t>Climbing</t>
        </is>
      </c>
      <c r="B240" t="inlineStr">
        <is>
          <t>Yes</t>
        </is>
      </c>
      <c r="C240" t="inlineStr">
        <is>
          <t>Ian</t>
        </is>
      </c>
      <c r="D240"/>
      <c r="E240"/>
      <c r="F240"/>
      <c r="G240"/>
      <c r="H240"/>
    </row>
    <row r="241" ht="25.5" customHeight="1">
      <c r="A241" t="inlineStr">
        <is>
          <t>climbing a rope</t>
        </is>
      </c>
      <c r="B241" t="inlineStr">
        <is>
          <t>Yes</t>
        </is>
      </c>
      <c r="C241" t="inlineStr">
        <is>
          <t>Kamil</t>
        </is>
      </c>
      <c r="D241"/>
      <c r="E241"/>
      <c r="F241"/>
      <c r="G241"/>
      <c r="H241"/>
    </row>
    <row r="242" ht="25.5" customHeight="1">
      <c r="A242" t="inlineStr">
        <is>
          <t>climbing ladder</t>
        </is>
      </c>
      <c r="B242" t="inlineStr">
        <is>
          <t>Yes</t>
        </is>
      </c>
      <c r="C242" t="inlineStr">
        <is>
          <t>Anastasis</t>
        </is>
      </c>
      <c r="D242"/>
      <c r="E242"/>
      <c r="F242"/>
      <c r="G242"/>
      <c r="H242"/>
    </row>
    <row r="243" ht="25.5" customHeight="1">
      <c r="A243" t="inlineStr">
        <is>
          <t>climbing tree</t>
        </is>
      </c>
      <c r="B243" t="inlineStr">
        <is>
          <t>Yes</t>
        </is>
      </c>
      <c r="C243" t="inlineStr">
        <is>
          <t>Kelly</t>
        </is>
      </c>
      <c r="D243"/>
      <c r="E243"/>
      <c r="F243"/>
      <c r="G243"/>
      <c r="H243"/>
    </row>
    <row r="244" ht="25.5" customHeight="1">
      <c r="A244" t="inlineStr">
        <is>
          <t>climbing_tree</t>
        </is>
      </c>
      <c r="B244" t="inlineStr">
        <is>
          <t>Yes</t>
        </is>
      </c>
      <c r="C244" t="inlineStr">
        <is>
          <t>Kelly</t>
        </is>
      </c>
      <c r="D244"/>
      <c r="E244"/>
      <c r="F244"/>
      <c r="G244"/>
      <c r="H244"/>
    </row>
    <row r="245" ht="25.5" customHeight="1">
      <c r="A245" t="inlineStr">
        <is>
          <t>combing_hair</t>
        </is>
      </c>
      <c r="B245" t="inlineStr">
        <is>
          <t>Yes</t>
        </is>
      </c>
      <c r="C245" t="inlineStr">
        <is>
          <t>Kelly</t>
        </is>
      </c>
      <c r="D245"/>
      <c r="E245"/>
      <c r="F245"/>
      <c r="G245"/>
      <c r="H245"/>
    </row>
    <row r="246" ht="25.5" customHeight="1">
      <c r="A246" t="inlineStr">
        <is>
          <t>contact juggling</t>
        </is>
      </c>
      <c r="B246" t="inlineStr">
        <is>
          <t>Yes</t>
        </is>
      </c>
      <c r="C246" t="inlineStr">
        <is>
          <t>Kamil</t>
        </is>
      </c>
      <c r="D246"/>
      <c r="E246"/>
      <c r="F246"/>
      <c r="G246"/>
      <c r="H246"/>
    </row>
    <row r="247" ht="25.5" customHeight="1">
      <c r="A247" t="inlineStr">
        <is>
          <t>cooking chicken</t>
        </is>
      </c>
      <c r="B247" t="inlineStr">
        <is>
          <t>Yes</t>
        </is>
      </c>
      <c r="C247" t="inlineStr">
        <is>
          <t>Kamil</t>
        </is>
      </c>
      <c r="D247"/>
      <c r="E247"/>
      <c r="F247"/>
      <c r="G247"/>
      <c r="H247"/>
    </row>
    <row r="248" ht="25.5" customHeight="1">
      <c r="A248" t="inlineStr">
        <is>
          <t>cooking on campfire</t>
        </is>
      </c>
      <c r="B248" t="inlineStr">
        <is>
          <t>Yes</t>
        </is>
      </c>
      <c r="C248" t="inlineStr">
        <is>
          <t>Kelly</t>
        </is>
      </c>
      <c r="D248"/>
      <c r="E248"/>
      <c r="F248"/>
      <c r="G248"/>
      <c r="H248"/>
    </row>
    <row r="249" ht="25.5" customHeight="1">
      <c r="A249" t="inlineStr">
        <is>
          <t>cooking sausages</t>
        </is>
      </c>
      <c r="B249" t="inlineStr">
        <is>
          <t>Yes</t>
        </is>
      </c>
      <c r="C249" t="inlineStr">
        <is>
          <t>Kamil</t>
        </is>
      </c>
      <c r="D249"/>
      <c r="E249"/>
      <c r="F249"/>
      <c r="G249"/>
      <c r="H249"/>
    </row>
    <row r="250" ht="25.5" customHeight="1">
      <c r="A250" t="inlineStr">
        <is>
          <t>cooking_egg</t>
        </is>
      </c>
      <c r="B250" t="inlineStr">
        <is>
          <t>Yes</t>
        </is>
      </c>
      <c r="C250" t="inlineStr">
        <is>
          <t>Bryan</t>
        </is>
      </c>
      <c r="D250"/>
      <c r="E250"/>
      <c r="F250"/>
      <c r="G250"/>
      <c r="H250"/>
    </row>
    <row r="251" ht="25.5" customHeight="1">
      <c r="A251" t="inlineStr">
        <is>
          <t>cooking_on_campfire</t>
        </is>
      </c>
      <c r="B251" t="inlineStr">
        <is>
          <t>Yes</t>
        </is>
      </c>
      <c r="C251" t="inlineStr">
        <is>
          <t>Kelly</t>
        </is>
      </c>
      <c r="D251"/>
      <c r="E251"/>
      <c r="F251"/>
      <c r="G251"/>
      <c r="H251"/>
    </row>
    <row r="252" ht="25.5" customHeight="1">
      <c r="A252" t="inlineStr">
        <is>
          <t>cosplaying</t>
        </is>
      </c>
      <c r="B252" t="inlineStr">
        <is>
          <t>Yes</t>
        </is>
      </c>
      <c r="C252" t="inlineStr">
        <is>
          <t>Bryan</t>
        </is>
      </c>
      <c r="D252"/>
      <c r="E252"/>
      <c r="F252"/>
      <c r="G252"/>
      <c r="H252"/>
    </row>
    <row r="253" ht="25.5" customHeight="1">
      <c r="A253" t="inlineStr">
        <is>
          <t>Costumes</t>
        </is>
      </c>
      <c r="B253" t="inlineStr">
        <is>
          <t>Yes</t>
        </is>
      </c>
      <c r="C253" t="inlineStr">
        <is>
          <t>Bryan</t>
        </is>
      </c>
      <c r="D253"/>
      <c r="E253"/>
      <c r="F253"/>
      <c r="G253"/>
      <c r="H253"/>
    </row>
    <row r="254" ht="25.5" customHeight="1">
      <c r="A254" t="inlineStr">
        <is>
          <t>counting money</t>
        </is>
      </c>
      <c r="B254" t="inlineStr">
        <is>
          <t>Yes</t>
        </is>
      </c>
      <c r="C254" t="inlineStr">
        <is>
          <t>Kelly</t>
        </is>
      </c>
      <c r="D254"/>
      <c r="E254"/>
      <c r="F254"/>
      <c r="G254"/>
      <c r="H254"/>
    </row>
    <row r="255" ht="25.5" customHeight="1">
      <c r="A255" t="inlineStr">
        <is>
          <t>counting_money</t>
        </is>
      </c>
      <c r="B255" t="inlineStr">
        <is>
          <t>Yes</t>
        </is>
      </c>
      <c r="C255" t="inlineStr">
        <is>
          <t>Kelly</t>
        </is>
      </c>
      <c r="D255"/>
      <c r="E255"/>
      <c r="F255"/>
      <c r="G255"/>
      <c r="H255"/>
    </row>
    <row r="256" ht="25.5" customHeight="1">
      <c r="A256" t="inlineStr">
        <is>
          <t>country line dancing</t>
        </is>
      </c>
      <c r="B256" t="inlineStr">
        <is>
          <t>Yes</t>
        </is>
      </c>
      <c r="C256" t="inlineStr">
        <is>
          <t>Kamil</t>
        </is>
      </c>
      <c r="D256"/>
      <c r="E256"/>
      <c r="F256"/>
      <c r="G256"/>
      <c r="H256"/>
    </row>
    <row r="257" ht="25.5" customHeight="1">
      <c r="A257" t="inlineStr">
        <is>
          <t>country_line_dancing</t>
        </is>
      </c>
      <c r="B257" t="inlineStr">
        <is>
          <t>Yes</t>
        </is>
      </c>
      <c r="C257" t="inlineStr">
        <is>
          <t>Timmy</t>
        </is>
      </c>
      <c r="D257"/>
      <c r="E257"/>
      <c r="F257"/>
      <c r="G257"/>
      <c r="H257"/>
    </row>
    <row r="258" ht="25.5" customHeight="1">
      <c r="A258" t="inlineStr">
        <is>
          <t>cracking neck</t>
        </is>
      </c>
      <c r="B258" t="inlineStr">
        <is>
          <t>Yes</t>
        </is>
      </c>
      <c r="C258" t="inlineStr">
        <is>
          <t>Kamil</t>
        </is>
      </c>
      <c r="D258"/>
      <c r="E258"/>
      <c r="F258"/>
      <c r="G258"/>
      <c r="H258"/>
    </row>
    <row r="259" ht="25.5" customHeight="1">
      <c r="A259" t="inlineStr">
        <is>
          <t>crashing</t>
        </is>
      </c>
      <c r="B259" t="inlineStr">
        <is>
          <t>Yes</t>
        </is>
      </c>
      <c r="C259" t="inlineStr">
        <is>
          <t>Ian</t>
        </is>
      </c>
      <c r="D259"/>
      <c r="E259"/>
      <c r="F259"/>
      <c r="G259"/>
      <c r="H259"/>
    </row>
    <row r="260" ht="25.5" customHeight="1">
      <c r="A260" t="inlineStr">
        <is>
          <t>crawling baby</t>
        </is>
      </c>
      <c r="B260" t="inlineStr">
        <is>
          <t>Yes</t>
        </is>
      </c>
      <c r="C260" t="inlineStr">
        <is>
          <t>Kamil</t>
        </is>
      </c>
      <c r="D260"/>
      <c r="E260"/>
      <c r="F260"/>
      <c r="G260"/>
      <c r="H260"/>
    </row>
    <row r="261" ht="25.5" customHeight="1">
      <c r="A261" t="inlineStr">
        <is>
          <t>crochet</t>
        </is>
      </c>
      <c r="B261" t="inlineStr">
        <is>
          <t>Yes</t>
        </is>
      </c>
      <c r="C261" t="inlineStr">
        <is>
          <t>Seba</t>
        </is>
      </c>
      <c r="D261"/>
      <c r="E261"/>
      <c r="F261"/>
      <c r="G261"/>
      <c r="H261"/>
    </row>
    <row r="262" ht="25.5" customHeight="1">
      <c r="A262" t="inlineStr">
        <is>
          <t>cross country running</t>
        </is>
      </c>
      <c r="B262" t="inlineStr">
        <is>
          <t>Yes</t>
        </is>
      </c>
      <c r="C262" t="inlineStr">
        <is>
          <t>jon</t>
        </is>
      </c>
      <c r="D262"/>
      <c r="E262"/>
      <c r="F262"/>
      <c r="G262"/>
      <c r="H262"/>
    </row>
    <row r="263" ht="25.5" customHeight="1">
      <c r="A263" t="inlineStr">
        <is>
          <t>cross-country cycling</t>
        </is>
      </c>
      <c r="B263" t="inlineStr">
        <is>
          <t>Yes</t>
        </is>
      </c>
      <c r="C263" t="inlineStr">
        <is>
          <t>jon</t>
        </is>
      </c>
      <c r="D263"/>
      <c r="E263"/>
      <c r="F263"/>
      <c r="G263"/>
      <c r="H263"/>
    </row>
    <row r="264" ht="25.5" customHeight="1">
      <c r="A264" t="inlineStr">
        <is>
          <t>cross-country skiing</t>
        </is>
      </c>
      <c r="B264" t="inlineStr">
        <is>
          <t>Yes</t>
        </is>
      </c>
      <c r="C264" t="inlineStr">
        <is>
          <t>jon</t>
        </is>
      </c>
      <c r="D264"/>
      <c r="E264"/>
      <c r="F264"/>
      <c r="G264"/>
      <c r="H264"/>
    </row>
    <row r="265" ht="25.5" customHeight="1">
      <c r="A265" t="inlineStr">
        <is>
          <t>crossfit</t>
        </is>
      </c>
      <c r="B265" t="inlineStr">
        <is>
          <t>Yes</t>
        </is>
      </c>
      <c r="C265" t="inlineStr">
        <is>
          <t>Ian</t>
        </is>
      </c>
      <c r="D265"/>
      <c r="E265"/>
      <c r="F265"/>
      <c r="G265"/>
      <c r="H265"/>
    </row>
    <row r="266" ht="25.5" customHeight="1">
      <c r="A266" t="inlineStr">
        <is>
          <t>crossing river</t>
        </is>
      </c>
      <c r="B266" t="inlineStr">
        <is>
          <t>Yes</t>
        </is>
      </c>
      <c r="C266" t="inlineStr">
        <is>
          <t>Kamil</t>
        </is>
      </c>
      <c r="D266"/>
      <c r="E266"/>
      <c r="F266"/>
      <c r="G266"/>
      <c r="H266"/>
    </row>
    <row r="267" ht="25.5" customHeight="1">
      <c r="A267" t="inlineStr">
        <is>
          <t>Crustaceans</t>
        </is>
      </c>
      <c r="B267" t="inlineStr">
        <is>
          <t>Yes</t>
        </is>
      </c>
      <c r="C267" t="inlineStr">
        <is>
          <t>Nico</t>
        </is>
      </c>
      <c r="D267"/>
      <c r="E267"/>
      <c r="F267"/>
      <c r="G267"/>
      <c r="H267"/>
    </row>
    <row r="268" ht="25.5" customHeight="1">
      <c r="A268" t="inlineStr">
        <is>
          <t>crying</t>
        </is>
      </c>
      <c r="B268" t="inlineStr">
        <is>
          <t>Yes</t>
        </is>
      </c>
      <c r="C268" t="inlineStr">
        <is>
          <t>Kamil</t>
        </is>
      </c>
      <c r="D268"/>
      <c r="E268"/>
      <c r="F268"/>
      <c r="G268"/>
      <c r="H268"/>
    </row>
    <row r="269" ht="25.5" customHeight="1">
      <c r="A269" t="inlineStr">
        <is>
          <t>cue sports</t>
        </is>
      </c>
      <c r="B269" t="inlineStr">
        <is>
          <t>Yes</t>
        </is>
      </c>
      <c r="C269" t="inlineStr">
        <is>
          <t>Ian</t>
        </is>
      </c>
      <c r="D269"/>
      <c r="E269"/>
      <c r="F269"/>
      <c r="G269"/>
      <c r="H269"/>
    </row>
    <row r="270" ht="25.5" customHeight="1">
      <c r="A270" t="inlineStr">
        <is>
          <t>curling</t>
        </is>
      </c>
      <c r="B270" t="inlineStr">
        <is>
          <t>Yes</t>
        </is>
      </c>
      <c r="C270" t="inlineStr">
        <is>
          <t>Ian</t>
        </is>
      </c>
      <c r="D270"/>
      <c r="E270"/>
      <c r="F270"/>
      <c r="G270"/>
      <c r="H270"/>
    </row>
    <row r="271" ht="25.5" customHeight="1">
      <c r="A271" t="inlineStr">
        <is>
          <t>curling hair</t>
        </is>
      </c>
      <c r="B271" t="inlineStr">
        <is>
          <t>Yes</t>
        </is>
      </c>
      <c r="C271" t="inlineStr">
        <is>
          <t>Kelly</t>
        </is>
      </c>
      <c r="D271"/>
      <c r="E271"/>
      <c r="F271"/>
      <c r="G271"/>
      <c r="H271"/>
    </row>
    <row r="272" ht="25.5" customHeight="1">
      <c r="A272" t="inlineStr">
        <is>
          <t>curling_hair</t>
        </is>
      </c>
      <c r="B272" t="inlineStr">
        <is>
          <t>Yes</t>
        </is>
      </c>
      <c r="C272" t="inlineStr">
        <is>
          <t>Kelly</t>
        </is>
      </c>
      <c r="D272"/>
      <c r="E272"/>
      <c r="F272"/>
      <c r="G272"/>
      <c r="H272"/>
    </row>
    <row r="273" ht="25.5" customHeight="1">
      <c r="A273" t="inlineStr">
        <is>
          <t>curling_sport_</t>
        </is>
      </c>
      <c r="B273" t="inlineStr">
        <is>
          <t>Yes</t>
        </is>
      </c>
      <c r="C273" t="inlineStr">
        <is>
          <t>Ian</t>
        </is>
      </c>
      <c r="D273"/>
      <c r="E273"/>
      <c r="F273"/>
      <c r="G273"/>
      <c r="H273"/>
    </row>
    <row r="274" ht="25.5" customHeight="1">
      <c r="A274" t="inlineStr">
        <is>
          <t>cutting nails</t>
        </is>
      </c>
      <c r="B274" t="inlineStr">
        <is>
          <t>Yes</t>
        </is>
      </c>
      <c r="C274" t="inlineStr">
        <is>
          <t>Kamil</t>
        </is>
      </c>
      <c r="D274"/>
      <c r="E274"/>
      <c r="F274"/>
      <c r="G274"/>
      <c r="H274"/>
    </row>
    <row r="275" ht="25.5" customHeight="1">
      <c r="A275" t="inlineStr">
        <is>
          <t>cutting pineapple</t>
        </is>
      </c>
      <c r="B275" t="inlineStr">
        <is>
          <t>Yes</t>
        </is>
      </c>
      <c r="C275" t="inlineStr">
        <is>
          <t>Ian</t>
        </is>
      </c>
      <c r="D275"/>
      <c r="E275"/>
      <c r="F275"/>
      <c r="G275"/>
      <c r="H275"/>
    </row>
    <row r="276" ht="25.5" customHeight="1">
      <c r="A276" t="inlineStr">
        <is>
          <t>cutting watermelon</t>
        </is>
      </c>
      <c r="B276" t="inlineStr">
        <is>
          <t>Yes</t>
        </is>
      </c>
      <c r="C276" t="inlineStr">
        <is>
          <t>Ian</t>
        </is>
      </c>
      <c r="D276"/>
      <c r="E276"/>
      <c r="F276"/>
      <c r="G276"/>
      <c r="H276"/>
    </row>
    <row r="277" ht="25.5" customHeight="1">
      <c r="A277" t="inlineStr">
        <is>
          <t>cutting_apple</t>
        </is>
      </c>
      <c r="B277" t="inlineStr">
        <is>
          <t>Yes</t>
        </is>
      </c>
      <c r="C277" t="inlineStr">
        <is>
          <t>Ian</t>
        </is>
      </c>
      <c r="D277"/>
      <c r="E277"/>
      <c r="F277"/>
      <c r="G277"/>
      <c r="H277"/>
    </row>
    <row r="278" ht="25.5" customHeight="1">
      <c r="A278" t="inlineStr">
        <is>
          <t>cutting_orange</t>
        </is>
      </c>
      <c r="B278" t="inlineStr">
        <is>
          <t>Yes</t>
        </is>
      </c>
      <c r="C278" t="inlineStr">
        <is>
          <t>Ian</t>
        </is>
      </c>
      <c r="D278"/>
      <c r="E278"/>
      <c r="F278"/>
      <c r="G278"/>
      <c r="H278"/>
    </row>
    <row r="279" ht="25.5" customHeight="1">
      <c r="A279" t="inlineStr">
        <is>
          <t>cutting_pineapple</t>
        </is>
      </c>
      <c r="B279" t="inlineStr">
        <is>
          <t>Yes</t>
        </is>
      </c>
      <c r="C279" t="inlineStr">
        <is>
          <t>Ian</t>
        </is>
      </c>
      <c r="D279"/>
      <c r="E279"/>
      <c r="F279"/>
      <c r="G279"/>
      <c r="H279"/>
    </row>
    <row r="280" ht="25.5" customHeight="1">
      <c r="A280" t="inlineStr">
        <is>
          <t>cutting_watermelon</t>
        </is>
      </c>
      <c r="B280" t="inlineStr">
        <is>
          <t>Yes</t>
        </is>
      </c>
      <c r="C280" t="inlineStr">
        <is>
          <t>Ian</t>
        </is>
      </c>
      <c r="D280"/>
      <c r="E280"/>
      <c r="F280"/>
      <c r="G280"/>
      <c r="H280"/>
    </row>
    <row r="281" ht="25.5" customHeight="1">
      <c r="A281" t="inlineStr">
        <is>
          <t xml:space="preserve">Cycling </t>
        </is>
      </c>
      <c r="B281" t="inlineStr">
        <is>
          <t>Yes</t>
        </is>
      </c>
      <c r="C281" t="inlineStr">
        <is>
          <t>Ale</t>
        </is>
      </c>
      <c r="D281"/>
      <c r="E281"/>
      <c r="F281"/>
      <c r="G281"/>
      <c r="H281"/>
    </row>
    <row r="282" ht="25.5" customHeight="1">
      <c r="A282" t="inlineStr">
        <is>
          <t>dance</t>
        </is>
      </c>
      <c r="B282" t="inlineStr">
        <is>
          <t>Yes</t>
        </is>
      </c>
      <c r="C282" t="inlineStr">
        <is>
          <t>Kelly</t>
        </is>
      </c>
      <c r="D282"/>
      <c r="E282"/>
      <c r="F282"/>
      <c r="G282"/>
      <c r="H282"/>
    </row>
    <row r="283" ht="25.5" customHeight="1">
      <c r="A283" t="inlineStr">
        <is>
          <t>dancing</t>
        </is>
      </c>
      <c r="B283" t="inlineStr">
        <is>
          <t>Yes</t>
        </is>
      </c>
      <c r="C283" t="inlineStr">
        <is>
          <t>Ian</t>
        </is>
      </c>
      <c r="D283"/>
      <c r="E283"/>
      <c r="F283"/>
      <c r="G283"/>
      <c r="H283"/>
    </row>
    <row r="284" ht="25.5" customHeight="1">
      <c r="A284" t="inlineStr">
        <is>
          <t>dancing ballet</t>
        </is>
      </c>
      <c r="B284" t="inlineStr">
        <is>
          <t>Yes</t>
        </is>
      </c>
      <c r="C284" t="inlineStr">
        <is>
          <t>Kelly</t>
        </is>
      </c>
      <c r="D284"/>
      <c r="E284"/>
      <c r="F284"/>
      <c r="G284"/>
      <c r="H284"/>
    </row>
    <row r="285" ht="25.5" customHeight="1">
      <c r="A285" t="inlineStr">
        <is>
          <t>dancing charleston</t>
        </is>
      </c>
      <c r="B285" t="inlineStr">
        <is>
          <t>Yes</t>
        </is>
      </c>
      <c r="C285" t="inlineStr">
        <is>
          <t>Kamil</t>
        </is>
      </c>
      <c r="D285"/>
      <c r="E285"/>
      <c r="F285"/>
      <c r="G285"/>
      <c r="H285"/>
    </row>
    <row r="286" ht="25.5" customHeight="1">
      <c r="A286" t="inlineStr">
        <is>
          <t>dancing gangnam style</t>
        </is>
      </c>
      <c r="B286" t="inlineStr">
        <is>
          <t>Yes</t>
        </is>
      </c>
      <c r="C286" t="inlineStr">
        <is>
          <t>Kamil</t>
        </is>
      </c>
      <c r="D286"/>
      <c r="E286"/>
      <c r="F286"/>
      <c r="G286"/>
      <c r="H286"/>
    </row>
    <row r="287" ht="25.5" customHeight="1">
      <c r="A287" t="inlineStr">
        <is>
          <t>darts</t>
        </is>
      </c>
      <c r="B287" t="inlineStr">
        <is>
          <t>Yes</t>
        </is>
      </c>
      <c r="C287" t="inlineStr">
        <is>
          <t>Nico</t>
        </is>
      </c>
      <c r="D287"/>
      <c r="E287"/>
      <c r="F287"/>
      <c r="G287"/>
      <c r="H287"/>
    </row>
    <row r="288" ht="25.5" customHeight="1">
      <c r="A288" t="inlineStr">
        <is>
          <t>decorating the christmas tree</t>
        </is>
      </c>
      <c r="B288" t="inlineStr">
        <is>
          <t>Yes</t>
        </is>
      </c>
      <c r="C288" t="inlineStr">
        <is>
          <t>Kamil</t>
        </is>
      </c>
      <c r="D288"/>
      <c r="E288"/>
      <c r="F288"/>
      <c r="G288"/>
      <c r="H288"/>
    </row>
    <row r="289" ht="25.5" customHeight="1">
      <c r="A289" t="inlineStr">
        <is>
          <t>decorating_the_christmas_tree</t>
        </is>
      </c>
      <c r="B289" t="inlineStr">
        <is>
          <t>Yes</t>
        </is>
      </c>
      <c r="C289" t="inlineStr">
        <is>
          <t>Nico</t>
        </is>
      </c>
      <c r="D289"/>
      <c r="E289"/>
      <c r="F289"/>
      <c r="G289"/>
      <c r="H289"/>
    </row>
    <row r="290" ht="25.5" customHeight="1">
      <c r="A290" t="inlineStr">
        <is>
          <t>demolition derby</t>
        </is>
      </c>
      <c r="B290" t="inlineStr">
        <is>
          <t>Yes</t>
        </is>
      </c>
      <c r="C290" t="inlineStr">
        <is>
          <t>Nico</t>
        </is>
      </c>
      <c r="D290"/>
      <c r="E290"/>
      <c r="F290"/>
      <c r="G290"/>
      <c r="H290"/>
    </row>
    <row r="291" ht="25.5" customHeight="1">
      <c r="A291" t="inlineStr">
        <is>
          <t>desert racing</t>
        </is>
      </c>
      <c r="B291" t="inlineStr">
        <is>
          <t>Yes</t>
        </is>
      </c>
      <c r="C291" t="inlineStr">
        <is>
          <t>Nico</t>
        </is>
      </c>
      <c r="D291"/>
      <c r="E291"/>
      <c r="F291"/>
      <c r="G291"/>
      <c r="H291"/>
    </row>
    <row r="292" ht="25.5" customHeight="1">
      <c r="A292" t="inlineStr">
        <is>
          <t>Diet and lifestyle</t>
        </is>
      </c>
      <c r="B292" t="inlineStr">
        <is>
          <t>Yes</t>
        </is>
      </c>
      <c r="C292" t="inlineStr">
        <is>
          <t>Kelly</t>
        </is>
      </c>
      <c r="D292"/>
      <c r="E292"/>
      <c r="F292"/>
      <c r="G292"/>
      <c r="H292"/>
    </row>
    <row r="293" ht="25.5" customHeight="1">
      <c r="A293" t="inlineStr">
        <is>
          <t>digging</t>
        </is>
      </c>
      <c r="B293" t="inlineStr">
        <is>
          <t>Yes</t>
        </is>
      </c>
      <c r="C293" t="inlineStr">
        <is>
          <t>jamie</t>
        </is>
      </c>
      <c r="D293"/>
      <c r="E293"/>
      <c r="F293"/>
      <c r="G293"/>
      <c r="H293"/>
    </row>
    <row r="294" ht="25.5" customHeight="1">
      <c r="A294" t="inlineStr">
        <is>
          <t>Digital technology art</t>
        </is>
      </c>
      <c r="B294" t="inlineStr">
        <is>
          <t>Yes</t>
        </is>
      </c>
      <c r="C294" t="inlineStr">
        <is>
          <t>Nico</t>
        </is>
      </c>
      <c r="D294"/>
      <c r="E294"/>
      <c r="F294"/>
      <c r="G294"/>
      <c r="H294"/>
    </row>
    <row r="295" ht="25.5" customHeight="1">
      <c r="A295" t="inlineStr">
        <is>
          <t>dining</t>
        </is>
      </c>
      <c r="B295" t="inlineStr">
        <is>
          <t>Yes</t>
        </is>
      </c>
      <c r="C295" t="inlineStr">
        <is>
          <t>Bryan</t>
        </is>
      </c>
      <c r="D295"/>
      <c r="E295"/>
      <c r="F295"/>
      <c r="G295"/>
      <c r="H295"/>
    </row>
    <row r="296" ht="25.5" customHeight="1">
      <c r="A296" t="inlineStr">
        <is>
          <t>disc golf</t>
        </is>
      </c>
      <c r="B296" t="inlineStr">
        <is>
          <t>Yes</t>
        </is>
      </c>
      <c r="C296" t="inlineStr">
        <is>
          <t>Ale</t>
        </is>
      </c>
      <c r="D296"/>
      <c r="E296"/>
      <c r="F296"/>
      <c r="G296"/>
      <c r="H296"/>
    </row>
    <row r="297" ht="25.5" customHeight="1">
      <c r="A297" t="inlineStr">
        <is>
          <t>disc golfing</t>
        </is>
      </c>
      <c r="B297" t="inlineStr">
        <is>
          <t>Yes</t>
        </is>
      </c>
      <c r="C297" t="inlineStr">
        <is>
          <t>Ian</t>
        </is>
      </c>
      <c r="D297"/>
      <c r="E297"/>
      <c r="F297"/>
      <c r="G297"/>
      <c r="H297"/>
    </row>
    <row r="298" ht="25.5" customHeight="1">
      <c r="A298" t="inlineStr">
        <is>
          <t>diving</t>
        </is>
      </c>
      <c r="B298" t="inlineStr">
        <is>
          <t>Yes</t>
        </is>
      </c>
      <c r="C298" t="inlineStr">
        <is>
          <t>Ian</t>
        </is>
      </c>
      <c r="D298"/>
      <c r="E298"/>
      <c r="F298"/>
      <c r="G298"/>
      <c r="H298"/>
    </row>
    <row r="299" ht="25.5" customHeight="1">
      <c r="A299" t="inlineStr">
        <is>
          <t>diving cliff</t>
        </is>
      </c>
      <c r="B299" t="inlineStr">
        <is>
          <t>Yes</t>
        </is>
      </c>
      <c r="C299" t="inlineStr">
        <is>
          <t>jamie</t>
        </is>
      </c>
      <c r="D299"/>
      <c r="E299"/>
      <c r="F299"/>
      <c r="G299"/>
      <c r="H299"/>
    </row>
    <row r="300" ht="25.5" customHeight="1">
      <c r="A300" t="inlineStr">
        <is>
          <t>diving_cliff</t>
        </is>
      </c>
      <c r="B300" t="inlineStr">
        <is>
          <t>Yes</t>
        </is>
      </c>
      <c r="C300" t="inlineStr">
        <is>
          <t>Nico</t>
        </is>
      </c>
      <c r="D300"/>
      <c r="E300"/>
      <c r="F300"/>
      <c r="G300"/>
      <c r="H300"/>
    </row>
    <row r="301" ht="25.5" customHeight="1">
      <c r="A301" t="inlineStr">
        <is>
          <t>dog agility</t>
        </is>
      </c>
      <c r="B301" t="inlineStr">
        <is>
          <t>Yes</t>
        </is>
      </c>
      <c r="C301" t="inlineStr">
        <is>
          <t>Kelly</t>
        </is>
      </c>
      <c r="D301"/>
      <c r="E301"/>
      <c r="F301"/>
      <c r="G301"/>
      <c r="H301"/>
    </row>
    <row r="302" ht="25.5" customHeight="1">
      <c r="A302" t="inlineStr">
        <is>
          <t>Dogs</t>
        </is>
      </c>
      <c r="B302" t="inlineStr">
        <is>
          <t>Yes</t>
        </is>
      </c>
      <c r="C302" t="inlineStr">
        <is>
          <t>Ian</t>
        </is>
      </c>
      <c r="D302"/>
      <c r="E302"/>
      <c r="F302"/>
      <c r="G302"/>
      <c r="H302"/>
    </row>
    <row r="303" ht="25.5" customHeight="1">
      <c r="A303" t="inlineStr">
        <is>
          <t>doing aerobics</t>
        </is>
      </c>
      <c r="B303" t="inlineStr">
        <is>
          <t>Yes</t>
        </is>
      </c>
      <c r="C303" t="inlineStr">
        <is>
          <t>Kelly</t>
        </is>
      </c>
      <c r="D303"/>
      <c r="E303"/>
      <c r="F303"/>
      <c r="G303"/>
      <c r="H303"/>
    </row>
    <row r="304" ht="25.5" customHeight="1">
      <c r="A304" t="inlineStr">
        <is>
          <t>doing laundry</t>
        </is>
      </c>
      <c r="B304" t="inlineStr">
        <is>
          <t>Yes</t>
        </is>
      </c>
      <c r="C304" t="inlineStr">
        <is>
          <t>Kamil</t>
        </is>
      </c>
      <c r="D304"/>
      <c r="E304"/>
      <c r="F304"/>
      <c r="G304"/>
      <c r="H304"/>
    </row>
    <row r="305" ht="25.5" customHeight="1">
      <c r="A305" t="inlineStr">
        <is>
          <t>doing nails</t>
        </is>
      </c>
      <c r="B305" t="inlineStr">
        <is>
          <t>Yes</t>
        </is>
      </c>
      <c r="C305" t="inlineStr">
        <is>
          <t>Andrea</t>
        </is>
      </c>
      <c r="D305"/>
      <c r="E305"/>
      <c r="F305"/>
      <c r="G305"/>
      <c r="H305"/>
    </row>
    <row r="306" ht="25.5" customHeight="1">
      <c r="A306" t="inlineStr">
        <is>
          <t>Doing yardwork</t>
        </is>
      </c>
      <c r="B306" t="inlineStr">
        <is>
          <t>Yes</t>
        </is>
      </c>
      <c r="C306" t="inlineStr">
        <is>
          <t>Bryan</t>
        </is>
      </c>
      <c r="D306"/>
      <c r="E306"/>
      <c r="F306"/>
      <c r="G306"/>
      <c r="H306"/>
    </row>
    <row r="307" ht="25.5" customHeight="1">
      <c r="A307" t="inlineStr">
        <is>
          <t>doing_kickboxing</t>
        </is>
      </c>
      <c r="B307" t="inlineStr">
        <is>
          <t>Yes</t>
        </is>
      </c>
      <c r="C307" t="inlineStr">
        <is>
          <t>Bryan</t>
        </is>
      </c>
      <c r="D307"/>
      <c r="E307"/>
      <c r="F307"/>
      <c r="G307"/>
      <c r="H307"/>
    </row>
    <row r="308" ht="25.5" customHeight="1">
      <c r="A308" t="inlineStr">
        <is>
          <t>doing_motocross</t>
        </is>
      </c>
      <c r="B308" t="inlineStr">
        <is>
          <t>Yes</t>
        </is>
      </c>
      <c r="C308" t="inlineStr">
        <is>
          <t>Timmy</t>
        </is>
      </c>
      <c r="D308"/>
      <c r="E308"/>
      <c r="F308"/>
      <c r="G308"/>
      <c r="H308"/>
    </row>
    <row r="309" ht="25.5" customHeight="1">
      <c r="A309" t="inlineStr">
        <is>
          <t>doing_nails</t>
        </is>
      </c>
      <c r="B309" t="inlineStr">
        <is>
          <t>Yes</t>
        </is>
      </c>
      <c r="C309" t="inlineStr">
        <is>
          <t>Andrea</t>
        </is>
      </c>
      <c r="D309"/>
      <c r="E309"/>
      <c r="F309"/>
      <c r="G309"/>
      <c r="H309"/>
    </row>
    <row r="310" ht="25.5" customHeight="1">
      <c r="A310" t="inlineStr">
        <is>
          <t>downhill mountain biking</t>
        </is>
      </c>
      <c r="B310" t="inlineStr">
        <is>
          <t>Yes</t>
        </is>
      </c>
      <c r="C310" t="inlineStr">
        <is>
          <t>Kelly</t>
        </is>
      </c>
      <c r="D310"/>
      <c r="E310"/>
      <c r="F310"/>
      <c r="G310"/>
      <c r="H310"/>
    </row>
    <row r="311" ht="25.5" customHeight="1">
      <c r="A311" t="inlineStr">
        <is>
          <t>downhill_mountain_biking</t>
        </is>
      </c>
      <c r="B311" t="inlineStr">
        <is>
          <t>Yes</t>
        </is>
      </c>
      <c r="C311" t="inlineStr">
        <is>
          <t>Kelly</t>
        </is>
      </c>
      <c r="D311"/>
      <c r="E311"/>
      <c r="F311"/>
      <c r="G311"/>
      <c r="H311"/>
    </row>
    <row r="312" ht="25.5" customHeight="1">
      <c r="A312" t="inlineStr">
        <is>
          <t>drag racing</t>
        </is>
      </c>
      <c r="B312" t="inlineStr">
        <is>
          <t>Yes</t>
        </is>
      </c>
      <c r="C312" t="inlineStr">
        <is>
          <t>Nico</t>
        </is>
      </c>
      <c r="D312"/>
      <c r="E312"/>
      <c r="F312"/>
      <c r="G312"/>
      <c r="H312"/>
    </row>
    <row r="313" ht="25.5" customHeight="1">
      <c r="A313" t="inlineStr">
        <is>
          <t>drawing</t>
        </is>
      </c>
      <c r="B313" t="inlineStr">
        <is>
          <t>Yes</t>
        </is>
      </c>
      <c r="C313" t="inlineStr">
        <is>
          <t>Andrea</t>
        </is>
      </c>
      <c r="D313"/>
      <c r="E313"/>
      <c r="F313"/>
      <c r="G313"/>
      <c r="H313"/>
    </row>
    <row r="314" ht="25.5" customHeight="1">
      <c r="A314" t="inlineStr">
        <is>
          <t>dressage</t>
        </is>
      </c>
      <c r="B314" t="inlineStr">
        <is>
          <t>Yes</t>
        </is>
      </c>
      <c r="C314" t="inlineStr">
        <is>
          <t>Kelly</t>
        </is>
      </c>
      <c r="D314"/>
      <c r="E314"/>
      <c r="F314"/>
      <c r="G314"/>
      <c r="H314"/>
    </row>
    <row r="315" ht="25.5" customHeight="1">
      <c r="A315" t="inlineStr">
        <is>
          <t>dribbling basketball</t>
        </is>
      </c>
      <c r="B315" t="inlineStr">
        <is>
          <t>Yes</t>
        </is>
      </c>
      <c r="C315" t="inlineStr">
        <is>
          <t>Kelly</t>
        </is>
      </c>
      <c r="D315"/>
      <c r="E315"/>
      <c r="F315"/>
      <c r="G315"/>
      <c r="H315"/>
    </row>
    <row r="316" ht="25.5" customHeight="1">
      <c r="A316" t="inlineStr">
        <is>
          <t>dribbling_basketball</t>
        </is>
      </c>
      <c r="B316" t="inlineStr">
        <is>
          <t>Yes</t>
        </is>
      </c>
      <c r="C316" t="inlineStr">
        <is>
          <t>Kelly</t>
        </is>
      </c>
      <c r="D316"/>
      <c r="E316"/>
      <c r="F316"/>
      <c r="G316"/>
      <c r="H316"/>
    </row>
    <row r="317" ht="25.5" customHeight="1">
      <c r="A317" t="inlineStr">
        <is>
          <t>drifting (motorsport)</t>
        </is>
      </c>
      <c r="B317" t="inlineStr">
        <is>
          <t>Yes</t>
        </is>
      </c>
      <c r="C317" t="inlineStr">
        <is>
          <t>Nico</t>
        </is>
      </c>
      <c r="D317"/>
      <c r="E317"/>
      <c r="F317"/>
      <c r="G317"/>
      <c r="H317"/>
    </row>
    <row r="318" ht="25.5" customHeight="1">
      <c r="A318" t="inlineStr">
        <is>
          <t>drinking</t>
        </is>
      </c>
      <c r="B318" t="inlineStr">
        <is>
          <t>Yes</t>
        </is>
      </c>
      <c r="C318" t="inlineStr">
        <is>
          <t>Kelly</t>
        </is>
      </c>
      <c r="D318"/>
      <c r="E318"/>
      <c r="F318"/>
      <c r="G318"/>
      <c r="H318"/>
    </row>
    <row r="319" ht="25.5" customHeight="1">
      <c r="A319" t="inlineStr">
        <is>
          <t>drinking beer</t>
        </is>
      </c>
      <c r="B319" t="inlineStr">
        <is>
          <t>Yes</t>
        </is>
      </c>
      <c r="C319" t="inlineStr">
        <is>
          <t>Kelly</t>
        </is>
      </c>
      <c r="D319"/>
      <c r="E319"/>
      <c r="F319"/>
      <c r="G319"/>
      <c r="H319"/>
    </row>
    <row r="320" ht="25.5" customHeight="1">
      <c r="A320" t="inlineStr">
        <is>
          <t>Drinking from a cup/glass/bottle</t>
        </is>
      </c>
      <c r="B320" t="inlineStr">
        <is>
          <t>Yes</t>
        </is>
      </c>
      <c r="C320" t="inlineStr">
        <is>
          <t>Kelly</t>
        </is>
      </c>
      <c r="D320"/>
      <c r="E320"/>
      <c r="F320"/>
      <c r="G320"/>
      <c r="H320"/>
    </row>
    <row r="321" ht="25.5" customHeight="1">
      <c r="A321" t="inlineStr">
        <is>
          <t>drinking shots</t>
        </is>
      </c>
      <c r="B321" t="inlineStr">
        <is>
          <t>Yes</t>
        </is>
      </c>
      <c r="C321" t="inlineStr">
        <is>
          <t>Kamil</t>
        </is>
      </c>
      <c r="D321"/>
      <c r="E321"/>
      <c r="F321"/>
      <c r="G321"/>
      <c r="H321"/>
    </row>
    <row r="322" ht="25.5" customHeight="1">
      <c r="A322" t="inlineStr">
        <is>
          <t>Drinks</t>
        </is>
      </c>
      <c r="B322" t="inlineStr">
        <is>
          <t>Yes</t>
        </is>
      </c>
      <c r="C322" t="inlineStr">
        <is>
          <t>Kelly</t>
        </is>
      </c>
      <c r="D322"/>
      <c r="E322"/>
      <c r="F322"/>
      <c r="G322"/>
      <c r="H322"/>
    </row>
    <row r="323" ht="25.5" customHeight="1">
      <c r="A323" t="inlineStr">
        <is>
          <t>driving car</t>
        </is>
      </c>
      <c r="B323" t="inlineStr">
        <is>
          <t>Yes</t>
        </is>
      </c>
      <c r="C323" t="inlineStr">
        <is>
          <t>Ale</t>
        </is>
      </c>
      <c r="D323"/>
      <c r="E323"/>
      <c r="F323"/>
      <c r="G323"/>
      <c r="H323"/>
    </row>
    <row r="324" ht="25.5" customHeight="1">
      <c r="A324" t="inlineStr">
        <is>
          <t>driving tractor</t>
        </is>
      </c>
      <c r="B324" t="inlineStr">
        <is>
          <t>Yes</t>
        </is>
      </c>
      <c r="C324" t="inlineStr">
        <is>
          <t>Ale</t>
        </is>
      </c>
      <c r="D324"/>
      <c r="E324"/>
      <c r="F324"/>
      <c r="G324"/>
      <c r="H324"/>
    </row>
    <row r="325" ht="25.5" customHeight="1">
      <c r="A325" t="inlineStr">
        <is>
          <t>driving_car</t>
        </is>
      </c>
      <c r="B325" t="inlineStr">
        <is>
          <t>Yes</t>
        </is>
      </c>
      <c r="C325" t="inlineStr">
        <is>
          <t>Nico</t>
        </is>
      </c>
      <c r="D325"/>
      <c r="E325"/>
      <c r="F325"/>
      <c r="G325"/>
      <c r="H325"/>
    </row>
    <row r="326" ht="25.5" customHeight="1">
      <c r="A326" t="inlineStr">
        <is>
          <t>driving_tractor</t>
        </is>
      </c>
      <c r="B326" t="inlineStr">
        <is>
          <t>Yes</t>
        </is>
      </c>
      <c r="C326" t="inlineStr">
        <is>
          <t>Diego</t>
        </is>
      </c>
      <c r="D326"/>
      <c r="E326"/>
      <c r="F326"/>
      <c r="G326"/>
      <c r="H326"/>
    </row>
    <row r="327" ht="25.5" customHeight="1">
      <c r="A327" t="inlineStr">
        <is>
          <t>Drone Footage</t>
        </is>
      </c>
      <c r="B327" t="inlineStr">
        <is>
          <t>Yes</t>
        </is>
      </c>
      <c r="C327" t="inlineStr">
        <is>
          <t>Nico</t>
        </is>
      </c>
      <c r="D327"/>
      <c r="E327"/>
      <c r="F327"/>
      <c r="G327"/>
      <c r="H327"/>
    </row>
    <row r="328" ht="25.5" customHeight="1">
      <c r="A328" t="inlineStr">
        <is>
          <t>drop kicking</t>
        </is>
      </c>
      <c r="B328" t="inlineStr">
        <is>
          <t>Yes</t>
        </is>
      </c>
      <c r="C328" t="inlineStr">
        <is>
          <t>Kamil</t>
        </is>
      </c>
      <c r="D328"/>
      <c r="E328"/>
      <c r="F328"/>
      <c r="G328"/>
      <c r="H328"/>
    </row>
    <row r="329" ht="25.5" customHeight="1">
      <c r="A329" t="inlineStr">
        <is>
          <t>drum_corps</t>
        </is>
      </c>
      <c r="B329" t="inlineStr">
        <is>
          <t>Yes</t>
        </is>
      </c>
      <c r="C329" t="inlineStr">
        <is>
          <t>Kelly</t>
        </is>
      </c>
      <c r="D329"/>
      <c r="E329"/>
      <c r="F329"/>
      <c r="G329"/>
      <c r="H329"/>
    </row>
    <row r="330" ht="25.5" customHeight="1">
      <c r="A330" t="inlineStr">
        <is>
          <t>drumming fingers</t>
        </is>
      </c>
      <c r="B330" t="inlineStr">
        <is>
          <t>Yes</t>
        </is>
      </c>
      <c r="C330" t="inlineStr">
        <is>
          <t>Kamil</t>
        </is>
      </c>
      <c r="D330"/>
      <c r="E330"/>
      <c r="F330"/>
      <c r="G330"/>
      <c r="H330"/>
    </row>
    <row r="331" ht="25.5" customHeight="1">
      <c r="A331" t="inlineStr">
        <is>
          <t>dumpster_diving</t>
        </is>
      </c>
      <c r="B331" t="inlineStr">
        <is>
          <t>Yes</t>
        </is>
      </c>
      <c r="C331" t="inlineStr">
        <is>
          <t>Andrea</t>
        </is>
      </c>
      <c r="D331"/>
      <c r="E331"/>
      <c r="F331"/>
      <c r="G331"/>
      <c r="H331"/>
    </row>
    <row r="332" ht="25.5" customHeight="1">
      <c r="A332" t="inlineStr">
        <is>
          <t>dunking basketball</t>
        </is>
      </c>
      <c r="B332" t="inlineStr">
        <is>
          <t>Yes</t>
        </is>
      </c>
      <c r="C332" t="inlineStr">
        <is>
          <t>Kelly</t>
        </is>
      </c>
      <c r="D332"/>
      <c r="E332"/>
      <c r="F332"/>
      <c r="G332"/>
      <c r="H332"/>
    </row>
    <row r="333" ht="25.5" customHeight="1">
      <c r="A333" t="inlineStr">
        <is>
          <t>dunking_basketball</t>
        </is>
      </c>
      <c r="B333" t="inlineStr">
        <is>
          <t>Yes</t>
        </is>
      </c>
      <c r="C333" t="inlineStr">
        <is>
          <t>Kelly</t>
        </is>
      </c>
      <c r="D333"/>
      <c r="E333"/>
      <c r="F333"/>
      <c r="G333"/>
      <c r="H333"/>
    </row>
    <row r="334" ht="25.5" customHeight="1">
      <c r="A334" t="inlineStr">
        <is>
          <t>dyeing hair</t>
        </is>
      </c>
      <c r="B334" t="inlineStr">
        <is>
          <t>Yes</t>
        </is>
      </c>
      <c r="C334" t="inlineStr">
        <is>
          <t>Kamil</t>
        </is>
      </c>
      <c r="D334"/>
      <c r="E334"/>
      <c r="F334"/>
      <c r="G334"/>
      <c r="H334"/>
    </row>
    <row r="335" ht="25.5" customHeight="1">
      <c r="A335" t="inlineStr">
        <is>
          <t>eating</t>
        </is>
      </c>
      <c r="B335" t="inlineStr">
        <is>
          <t>Yes</t>
        </is>
      </c>
      <c r="C335" t="inlineStr">
        <is>
          <t>Ian</t>
        </is>
      </c>
      <c r="D335"/>
      <c r="E335"/>
      <c r="F335"/>
      <c r="G335"/>
      <c r="H335"/>
    </row>
    <row r="336" ht="25.5" customHeight="1">
      <c r="A336" t="inlineStr">
        <is>
          <t>Eating a sandwich</t>
        </is>
      </c>
      <c r="B336" t="inlineStr">
        <is>
          <t>Yes</t>
        </is>
      </c>
      <c r="C336" t="inlineStr">
        <is>
          <t>Ian</t>
        </is>
      </c>
      <c r="D336"/>
      <c r="E336"/>
      <c r="F336"/>
      <c r="G336"/>
      <c r="H336"/>
    </row>
    <row r="337" ht="25.5" customHeight="1">
      <c r="A337" t="inlineStr">
        <is>
          <t>Eating at a restaurant</t>
        </is>
      </c>
      <c r="B337" t="inlineStr">
        <is>
          <t>Yes</t>
        </is>
      </c>
      <c r="C337" t="inlineStr">
        <is>
          <t>Anastasis</t>
        </is>
      </c>
      <c r="D337"/>
      <c r="E337"/>
      <c r="F337"/>
      <c r="G337"/>
      <c r="H337"/>
    </row>
    <row r="338" ht="25.5" customHeight="1">
      <c r="A338" t="inlineStr">
        <is>
          <t>eating burger</t>
        </is>
      </c>
      <c r="B338" t="inlineStr">
        <is>
          <t>Yes</t>
        </is>
      </c>
      <c r="C338" t="inlineStr">
        <is>
          <t>Ian</t>
        </is>
      </c>
      <c r="D338"/>
      <c r="E338"/>
      <c r="F338"/>
      <c r="G338"/>
      <c r="H338"/>
    </row>
    <row r="339" ht="25.5" customHeight="1">
      <c r="A339" t="inlineStr">
        <is>
          <t>eating cake</t>
        </is>
      </c>
      <c r="B339" t="inlineStr">
        <is>
          <t>Yes</t>
        </is>
      </c>
      <c r="C339" t="inlineStr">
        <is>
          <t>Ian</t>
        </is>
      </c>
      <c r="D339"/>
      <c r="E339"/>
      <c r="F339"/>
      <c r="G339"/>
      <c r="H339"/>
    </row>
    <row r="340" ht="25.5" customHeight="1">
      <c r="A340" t="inlineStr">
        <is>
          <t>eating carrots</t>
        </is>
      </c>
      <c r="B340" t="inlineStr">
        <is>
          <t>Yes</t>
        </is>
      </c>
      <c r="C340" t="inlineStr">
        <is>
          <t>Ian</t>
        </is>
      </c>
      <c r="D340"/>
      <c r="E340"/>
      <c r="F340"/>
      <c r="G340"/>
      <c r="H340"/>
    </row>
    <row r="341" ht="25.5" customHeight="1">
      <c r="A341" t="inlineStr">
        <is>
          <t>eating chips</t>
        </is>
      </c>
      <c r="B341" t="inlineStr">
        <is>
          <t>Yes</t>
        </is>
      </c>
      <c r="C341" t="inlineStr">
        <is>
          <t>Ian</t>
        </is>
      </c>
      <c r="D341"/>
      <c r="E341"/>
      <c r="F341"/>
      <c r="G341"/>
      <c r="H341"/>
    </row>
    <row r="342" ht="25.5" customHeight="1">
      <c r="A342" t="inlineStr">
        <is>
          <t>eating doughnuts</t>
        </is>
      </c>
      <c r="B342" t="inlineStr">
        <is>
          <t>Yes</t>
        </is>
      </c>
      <c r="C342" t="inlineStr">
        <is>
          <t>Ian</t>
        </is>
      </c>
      <c r="D342"/>
      <c r="E342"/>
      <c r="F342"/>
      <c r="G342"/>
      <c r="H342"/>
    </row>
    <row r="343" ht="25.5" customHeight="1">
      <c r="A343" t="inlineStr">
        <is>
          <t>eating hotdog</t>
        </is>
      </c>
      <c r="B343" t="inlineStr">
        <is>
          <t>Yes</t>
        </is>
      </c>
      <c r="C343" t="inlineStr">
        <is>
          <t>Ale</t>
        </is>
      </c>
      <c r="D343"/>
      <c r="E343"/>
      <c r="F343"/>
      <c r="G343"/>
      <c r="H343"/>
    </row>
    <row r="344" ht="25.5" customHeight="1">
      <c r="A344" t="inlineStr">
        <is>
          <t>eating ice cream</t>
        </is>
      </c>
      <c r="B344" t="inlineStr">
        <is>
          <t>Yes</t>
        </is>
      </c>
      <c r="C344" t="inlineStr">
        <is>
          <t>Kelly</t>
        </is>
      </c>
      <c r="D344"/>
      <c r="E344"/>
      <c r="F344"/>
      <c r="G344"/>
      <c r="H344"/>
    </row>
    <row r="345" ht="25.5" customHeight="1">
      <c r="A345" t="inlineStr">
        <is>
          <t>eating something</t>
        </is>
      </c>
      <c r="B345" t="inlineStr">
        <is>
          <t>Yes</t>
        </is>
      </c>
      <c r="C345" t="inlineStr">
        <is>
          <t>Ian</t>
        </is>
      </c>
      <c r="D345"/>
      <c r="E345"/>
      <c r="F345"/>
      <c r="G345"/>
      <c r="H345"/>
    </row>
    <row r="346" ht="25.5" customHeight="1">
      <c r="A346" t="inlineStr">
        <is>
          <t>eating spaghetti</t>
        </is>
      </c>
      <c r="B346" t="inlineStr">
        <is>
          <t>Yes</t>
        </is>
      </c>
      <c r="C346" t="inlineStr">
        <is>
          <t>Ian</t>
        </is>
      </c>
      <c r="D346"/>
      <c r="E346"/>
      <c r="F346"/>
      <c r="G346"/>
      <c r="H346"/>
    </row>
    <row r="347" ht="25.5" customHeight="1">
      <c r="A347" t="inlineStr">
        <is>
          <t>eating watermelon</t>
        </is>
      </c>
      <c r="B347" t="inlineStr">
        <is>
          <t>Yes</t>
        </is>
      </c>
      <c r="C347" t="inlineStr">
        <is>
          <t>Ian</t>
        </is>
      </c>
      <c r="D347"/>
      <c r="E347"/>
      <c r="F347"/>
      <c r="G347"/>
      <c r="H347"/>
    </row>
    <row r="348" ht="25.5" customHeight="1">
      <c r="A348" t="inlineStr">
        <is>
          <t>eating_burger</t>
        </is>
      </c>
      <c r="B348" t="inlineStr">
        <is>
          <t>Yes</t>
        </is>
      </c>
      <c r="C348" t="inlineStr">
        <is>
          <t>Ian</t>
        </is>
      </c>
      <c r="D348"/>
      <c r="E348"/>
      <c r="F348"/>
      <c r="G348"/>
      <c r="H348"/>
    </row>
    <row r="349" ht="25.5" customHeight="1">
      <c r="A349" t="inlineStr">
        <is>
          <t>eating_cake</t>
        </is>
      </c>
      <c r="B349" t="inlineStr">
        <is>
          <t>Yes</t>
        </is>
      </c>
      <c r="C349" t="inlineStr">
        <is>
          <t>Ian</t>
        </is>
      </c>
      <c r="D349"/>
      <c r="E349"/>
      <c r="F349"/>
      <c r="G349"/>
      <c r="H349"/>
    </row>
    <row r="350" ht="25.5" customHeight="1">
      <c r="A350" t="inlineStr">
        <is>
          <t>eating_carrots</t>
        </is>
      </c>
      <c r="B350" t="inlineStr">
        <is>
          <t>Yes</t>
        </is>
      </c>
      <c r="C350" t="inlineStr">
        <is>
          <t>Ian</t>
        </is>
      </c>
      <c r="D350"/>
      <c r="E350"/>
      <c r="F350"/>
      <c r="G350"/>
      <c r="H350"/>
    </row>
    <row r="351" ht="25.5" customHeight="1">
      <c r="A351" t="inlineStr">
        <is>
          <t>eating_chips</t>
        </is>
      </c>
      <c r="B351" t="inlineStr">
        <is>
          <t>Yes</t>
        </is>
      </c>
      <c r="C351" t="inlineStr">
        <is>
          <t>Ian</t>
        </is>
      </c>
      <c r="D351"/>
      <c r="E351"/>
      <c r="F351"/>
      <c r="G351"/>
      <c r="H351"/>
    </row>
    <row r="352" ht="25.5" customHeight="1">
      <c r="A352" t="inlineStr">
        <is>
          <t>eating_doughnuts</t>
        </is>
      </c>
      <c r="B352" t="inlineStr">
        <is>
          <t>Yes</t>
        </is>
      </c>
      <c r="C352" t="inlineStr">
        <is>
          <t>Ian</t>
        </is>
      </c>
      <c r="D352"/>
      <c r="E352"/>
      <c r="F352"/>
      <c r="G352"/>
      <c r="H352"/>
    </row>
    <row r="353" ht="25.5" customHeight="1">
      <c r="A353" t="inlineStr">
        <is>
          <t>eating_hotdog</t>
        </is>
      </c>
      <c r="B353" t="inlineStr">
        <is>
          <t>Yes</t>
        </is>
      </c>
      <c r="C353" t="inlineStr">
        <is>
          <t>Ian</t>
        </is>
      </c>
      <c r="D353"/>
      <c r="E353"/>
      <c r="F353"/>
      <c r="G353"/>
      <c r="H353"/>
    </row>
    <row r="354" ht="25.5" customHeight="1">
      <c r="A354" t="inlineStr">
        <is>
          <t>eating_ice_cream</t>
        </is>
      </c>
      <c r="B354" t="inlineStr">
        <is>
          <t>Yes</t>
        </is>
      </c>
      <c r="C354" t="inlineStr">
        <is>
          <t>Kelly</t>
        </is>
      </c>
      <c r="D354"/>
      <c r="E354"/>
      <c r="F354"/>
      <c r="G354"/>
      <c r="H354"/>
    </row>
    <row r="355" ht="25.5" customHeight="1">
      <c r="A355" t="inlineStr">
        <is>
          <t>eating_spaghetti</t>
        </is>
      </c>
      <c r="B355" t="inlineStr">
        <is>
          <t>Yes</t>
        </is>
      </c>
      <c r="C355" t="inlineStr">
        <is>
          <t>Ian</t>
        </is>
      </c>
      <c r="D355"/>
      <c r="E355"/>
      <c r="F355"/>
      <c r="G355"/>
      <c r="H355"/>
    </row>
    <row r="356" ht="25.5" customHeight="1">
      <c r="A356" t="inlineStr">
        <is>
          <t>eating_watermelon</t>
        </is>
      </c>
      <c r="B356" t="inlineStr">
        <is>
          <t>Yes</t>
        </is>
      </c>
      <c r="C356" t="inlineStr">
        <is>
          <t>Ian</t>
        </is>
      </c>
      <c r="D356"/>
      <c r="E356"/>
      <c r="F356"/>
      <c r="G356"/>
      <c r="H356"/>
    </row>
    <row r="357" ht="25.5" customHeight="1">
      <c r="A357" t="inlineStr">
        <is>
          <t>Education</t>
        </is>
      </c>
      <c r="B357" t="inlineStr">
        <is>
          <t>Yes</t>
        </is>
      </c>
      <c r="C357" t="inlineStr">
        <is>
          <t>Kamil</t>
        </is>
      </c>
      <c r="D357"/>
      <c r="E357"/>
      <c r="F357"/>
      <c r="G357"/>
      <c r="H357"/>
    </row>
    <row r="358" ht="25.5" customHeight="1">
      <c r="A358" t="inlineStr">
        <is>
          <t>egg hunting</t>
        </is>
      </c>
      <c r="B358" t="inlineStr">
        <is>
          <t>Yes</t>
        </is>
      </c>
      <c r="C358" t="inlineStr">
        <is>
          <t>Kamil</t>
        </is>
      </c>
      <c r="D358"/>
      <c r="E358"/>
      <c r="F358"/>
      <c r="G358"/>
      <c r="H358"/>
    </row>
    <row r="359" ht="25.5" customHeight="1">
      <c r="A359" t="inlineStr">
        <is>
          <t>eight-ball</t>
        </is>
      </c>
      <c r="B359" t="inlineStr">
        <is>
          <t>Yes</t>
        </is>
      </c>
      <c r="C359" t="inlineStr">
        <is>
          <t>Ian</t>
        </is>
      </c>
      <c r="D359"/>
      <c r="E359"/>
      <c r="F359"/>
      <c r="G359"/>
      <c r="H359"/>
    </row>
    <row r="360" ht="25.5" customHeight="1">
      <c r="A360" t="inlineStr">
        <is>
          <t>embroidering</t>
        </is>
      </c>
      <c r="B360" t="inlineStr">
        <is>
          <t>Yes</t>
        </is>
      </c>
      <c r="C360" t="inlineStr">
        <is>
          <t>Andrea</t>
        </is>
      </c>
      <c r="D360"/>
      <c r="E360"/>
      <c r="F360"/>
      <c r="G360"/>
      <c r="H360"/>
    </row>
    <row r="361" ht="25.5" customHeight="1">
      <c r="A361" t="inlineStr">
        <is>
          <t>endurance riding</t>
        </is>
      </c>
      <c r="B361" t="inlineStr">
        <is>
          <t>Yes</t>
        </is>
      </c>
      <c r="C361" t="inlineStr">
        <is>
          <t>Kelly</t>
        </is>
      </c>
      <c r="D361"/>
      <c r="E361"/>
      <c r="F361"/>
      <c r="G361"/>
      <c r="H361"/>
    </row>
    <row r="362" ht="25.5" customHeight="1">
      <c r="A362" t="inlineStr">
        <is>
          <t>Entertainment</t>
        </is>
      </c>
      <c r="B362" t="inlineStr">
        <is>
          <t>Yes</t>
        </is>
      </c>
      <c r="C362" t="inlineStr">
        <is>
          <t>Kamil</t>
        </is>
      </c>
      <c r="D362"/>
      <c r="E362"/>
      <c r="F362"/>
      <c r="G362"/>
      <c r="H362"/>
    </row>
    <row r="363" ht="25.5" customHeight="1">
      <c r="A363" t="inlineStr">
        <is>
          <t>equestrian vaulting</t>
        </is>
      </c>
      <c r="B363" t="inlineStr">
        <is>
          <t>Yes</t>
        </is>
      </c>
      <c r="C363" t="inlineStr">
        <is>
          <t>Kelly</t>
        </is>
      </c>
      <c r="D363"/>
      <c r="E363"/>
      <c r="F363"/>
      <c r="G363"/>
      <c r="H363"/>
    </row>
    <row r="364" ht="25.5" customHeight="1">
      <c r="A364" t="inlineStr">
        <is>
          <t>equestrianism</t>
        </is>
      </c>
      <c r="B364" t="inlineStr">
        <is>
          <t>Yes</t>
        </is>
      </c>
      <c r="C364" t="inlineStr">
        <is>
          <t>Kelly</t>
        </is>
      </c>
      <c r="D364"/>
      <c r="E364"/>
      <c r="F364"/>
      <c r="G364"/>
      <c r="H364"/>
    </row>
    <row r="365" ht="25.5" customHeight="1">
      <c r="A365" t="inlineStr">
        <is>
          <t>evening</t>
        </is>
      </c>
      <c r="B365" t="inlineStr">
        <is>
          <t>Yes</t>
        </is>
      </c>
      <c r="C365" t="inlineStr">
        <is>
          <t>Nico</t>
        </is>
      </c>
      <c r="D365"/>
      <c r="E365"/>
      <c r="F365"/>
      <c r="G365"/>
      <c r="H365"/>
    </row>
    <row r="366" ht="25.5" customHeight="1">
      <c r="A366" t="inlineStr">
        <is>
          <t>eventing</t>
        </is>
      </c>
      <c r="B366" t="inlineStr">
        <is>
          <t>Yes</t>
        </is>
      </c>
      <c r="C366" t="inlineStr">
        <is>
          <t>Kelly</t>
        </is>
      </c>
      <c r="D366"/>
      <c r="E366"/>
      <c r="F366"/>
      <c r="G366"/>
      <c r="H366"/>
    </row>
    <row r="367" ht="25.5" customHeight="1">
      <c r="A367" t="inlineStr">
        <is>
          <t>exercising arm</t>
        </is>
      </c>
      <c r="B367" t="inlineStr">
        <is>
          <t>Yes</t>
        </is>
      </c>
      <c r="C367" t="inlineStr">
        <is>
          <t>Kamil</t>
        </is>
      </c>
      <c r="D367"/>
      <c r="E367"/>
      <c r="F367"/>
      <c r="G367"/>
      <c r="H367"/>
    </row>
    <row r="368" ht="25.5" customHeight="1">
      <c r="A368" t="inlineStr">
        <is>
          <t>exercising with an exercise ball</t>
        </is>
      </c>
      <c r="B368" t="inlineStr">
        <is>
          <t>Yes</t>
        </is>
      </c>
      <c r="C368" t="inlineStr">
        <is>
          <t>jamie</t>
        </is>
      </c>
      <c r="D368"/>
      <c r="E368"/>
      <c r="F368"/>
      <c r="G368"/>
      <c r="H368"/>
    </row>
    <row r="369" ht="25.5" customHeight="1">
      <c r="A369" t="inlineStr">
        <is>
          <t>extinguishing fire</t>
        </is>
      </c>
      <c r="B369" t="inlineStr">
        <is>
          <t>Yes</t>
        </is>
      </c>
      <c r="C369" t="inlineStr">
        <is>
          <t>Kamil</t>
        </is>
      </c>
      <c r="D369"/>
      <c r="E369"/>
      <c r="F369"/>
      <c r="G369"/>
      <c r="H369"/>
    </row>
    <row r="370" ht="25.5" customHeight="1">
      <c r="A370" t="inlineStr">
        <is>
          <t>f1 powerboat racing</t>
        </is>
      </c>
      <c r="B370" t="inlineStr">
        <is>
          <t>Yes</t>
        </is>
      </c>
      <c r="C370" t="inlineStr">
        <is>
          <t>Diego</t>
        </is>
      </c>
      <c r="D370"/>
      <c r="E370"/>
      <c r="F370"/>
      <c r="G370"/>
      <c r="H370"/>
    </row>
    <row r="371" ht="25.5" customHeight="1">
      <c r="A371" t="inlineStr">
        <is>
          <t>faceplanting</t>
        </is>
      </c>
      <c r="B371" t="inlineStr">
        <is>
          <t>Yes</t>
        </is>
      </c>
      <c r="C371" t="inlineStr">
        <is>
          <t>Ian</t>
        </is>
      </c>
      <c r="D371"/>
      <c r="E371"/>
      <c r="F371"/>
      <c r="G371"/>
      <c r="H371"/>
    </row>
    <row r="372" ht="25.5" customHeight="1">
      <c r="A372" t="inlineStr">
        <is>
          <t>falling</t>
        </is>
      </c>
      <c r="B372" t="inlineStr">
        <is>
          <t>Yes</t>
        </is>
      </c>
      <c r="C372" t="inlineStr">
        <is>
          <t>Ian</t>
        </is>
      </c>
      <c r="D372"/>
      <c r="E372"/>
      <c r="F372"/>
      <c r="G372"/>
      <c r="H372"/>
    </row>
    <row r="373" ht="25.5" customHeight="1">
      <c r="A373" t="inlineStr">
        <is>
          <t>falling_off_bike</t>
        </is>
      </c>
      <c r="B373" t="inlineStr">
        <is>
          <t>Yes</t>
        </is>
      </c>
      <c r="C373" t="inlineStr">
        <is>
          <t>Ian</t>
        </is>
      </c>
      <c r="D373"/>
      <c r="E373"/>
      <c r="F373"/>
      <c r="G373"/>
      <c r="H373"/>
    </row>
    <row r="374" ht="25.5" customHeight="1">
      <c r="A374" t="inlineStr">
        <is>
          <t>falling_off_chair</t>
        </is>
      </c>
      <c r="B374" t="inlineStr">
        <is>
          <t>Yes</t>
        </is>
      </c>
      <c r="C374" t="inlineStr">
        <is>
          <t>Ian</t>
        </is>
      </c>
      <c r="D374"/>
      <c r="E374"/>
      <c r="F374"/>
      <c r="G374"/>
      <c r="H374"/>
    </row>
    <row r="375" ht="25.5" customHeight="1">
      <c r="A375" t="inlineStr">
        <is>
          <t>Farming</t>
        </is>
      </c>
      <c r="B375" t="inlineStr">
        <is>
          <t>Yes</t>
        </is>
      </c>
      <c r="C375" t="inlineStr">
        <is>
          <t>Ale</t>
        </is>
      </c>
      <c r="D375"/>
      <c r="E375"/>
      <c r="F375"/>
      <c r="G375"/>
      <c r="H375"/>
    </row>
    <row r="376" ht="25.5" customHeight="1">
      <c r="A376" t="inlineStr">
        <is>
          <t>Fashion</t>
        </is>
      </c>
      <c r="B376" t="inlineStr">
        <is>
          <t>Yes</t>
        </is>
      </c>
      <c r="C376" t="inlineStr">
        <is>
          <t>Andrea</t>
        </is>
      </c>
      <c r="D376"/>
      <c r="E376"/>
      <c r="F376"/>
      <c r="G376"/>
      <c r="H376"/>
    </row>
    <row r="377" ht="25.5" customHeight="1">
      <c r="A377" t="inlineStr">
        <is>
          <t>feeding birds</t>
        </is>
      </c>
      <c r="B377" t="inlineStr">
        <is>
          <t>Yes</t>
        </is>
      </c>
      <c r="C377" t="inlineStr">
        <is>
          <t>Ale</t>
        </is>
      </c>
      <c r="D377"/>
      <c r="E377"/>
      <c r="F377"/>
      <c r="G377"/>
      <c r="H377"/>
    </row>
    <row r="378" ht="25.5" customHeight="1">
      <c r="A378" t="inlineStr">
        <is>
          <t>feeding fish</t>
        </is>
      </c>
      <c r="B378" t="inlineStr">
        <is>
          <t>Yes</t>
        </is>
      </c>
      <c r="C378" t="inlineStr">
        <is>
          <t>Kamil</t>
        </is>
      </c>
      <c r="D378"/>
      <c r="E378"/>
      <c r="F378"/>
      <c r="G378"/>
      <c r="H378"/>
    </row>
    <row r="379" ht="25.5" customHeight="1">
      <c r="A379" t="inlineStr">
        <is>
          <t>feeding goats</t>
        </is>
      </c>
      <c r="B379" t="inlineStr">
        <is>
          <t>Yes</t>
        </is>
      </c>
      <c r="C379" t="inlineStr">
        <is>
          <t>Kamil</t>
        </is>
      </c>
      <c r="D379"/>
      <c r="E379"/>
      <c r="F379"/>
      <c r="G379"/>
      <c r="H379"/>
    </row>
    <row r="380" ht="25.5" customHeight="1">
      <c r="A380" t="inlineStr">
        <is>
          <t>feeding_birds</t>
        </is>
      </c>
      <c r="B380" t="inlineStr">
        <is>
          <t>Yes</t>
        </is>
      </c>
      <c r="C380" t="inlineStr">
        <is>
          <t>Diego</t>
        </is>
      </c>
      <c r="D380"/>
      <c r="E380"/>
      <c r="F380"/>
      <c r="G380"/>
      <c r="H380"/>
    </row>
    <row r="381" ht="25.5" customHeight="1">
      <c r="A381" t="inlineStr">
        <is>
          <t>fencing</t>
        </is>
      </c>
      <c r="B381" t="inlineStr">
        <is>
          <t>Yes</t>
        </is>
      </c>
      <c r="C381" t="inlineStr">
        <is>
          <t>jon</t>
        </is>
      </c>
      <c r="D381"/>
      <c r="E381"/>
      <c r="F381"/>
      <c r="G381"/>
      <c r="H381"/>
    </row>
    <row r="382" ht="25.5" customHeight="1">
      <c r="A382" t="inlineStr">
        <is>
          <t>festival</t>
        </is>
      </c>
      <c r="B382" t="inlineStr">
        <is>
          <t>Yes</t>
        </is>
      </c>
      <c r="C382" t="inlineStr">
        <is>
          <t>Nico</t>
        </is>
      </c>
      <c r="D382"/>
      <c r="E382"/>
      <c r="F382"/>
      <c r="G382"/>
      <c r="H382"/>
    </row>
    <row r="383" ht="25.5" customHeight="1">
      <c r="A383" t="inlineStr">
        <is>
          <t>figure skating</t>
        </is>
      </c>
      <c r="B383" t="inlineStr">
        <is>
          <t>Yes</t>
        </is>
      </c>
      <c r="C383" t="inlineStr">
        <is>
          <t>Ale</t>
        </is>
      </c>
      <c r="D383"/>
      <c r="E383"/>
      <c r="F383"/>
      <c r="G383"/>
      <c r="H383"/>
    </row>
    <row r="384" ht="25.5" customHeight="1">
      <c r="A384" t="inlineStr">
        <is>
          <t>filling eyebrows</t>
        </is>
      </c>
      <c r="B384" t="inlineStr">
        <is>
          <t>Yes</t>
        </is>
      </c>
      <c r="C384" t="inlineStr">
        <is>
          <t>Kelly</t>
        </is>
      </c>
      <c r="D384"/>
      <c r="E384"/>
      <c r="F384"/>
      <c r="G384"/>
      <c r="H384"/>
    </row>
    <row r="385" ht="25.5" customHeight="1">
      <c r="A385" t="inlineStr">
        <is>
          <t>Film and animation</t>
        </is>
      </c>
      <c r="B385" t="inlineStr">
        <is>
          <t>Yes</t>
        </is>
      </c>
      <c r="C385" t="inlineStr">
        <is>
          <t>Many</t>
        </is>
      </c>
      <c r="D385"/>
      <c r="E385"/>
      <c r="F385"/>
      <c r="G385"/>
      <c r="H385"/>
    </row>
    <row r="386" ht="25.5" customHeight="1">
      <c r="A386" t="inlineStr">
        <is>
          <t>finger snapping</t>
        </is>
      </c>
      <c r="B386" t="inlineStr">
        <is>
          <t>Yes</t>
        </is>
      </c>
      <c r="C386" t="inlineStr">
        <is>
          <t>Kamil</t>
        </is>
      </c>
      <c r="D386"/>
      <c r="E386"/>
      <c r="F386"/>
      <c r="G386"/>
      <c r="H386"/>
    </row>
    <row r="387" ht="25.5" customHeight="1">
      <c r="A387" t="inlineStr">
        <is>
          <t>Fireworks</t>
        </is>
      </c>
      <c r="B387" t="inlineStr">
        <is>
          <t>Yes</t>
        </is>
      </c>
      <c r="C387" t="inlineStr">
        <is>
          <t>Nico</t>
        </is>
      </c>
      <c r="D387"/>
      <c r="E387"/>
      <c r="F387"/>
      <c r="G387"/>
      <c r="H387"/>
    </row>
    <row r="388" ht="25.5" customHeight="1">
      <c r="A388" t="inlineStr">
        <is>
          <t>Fish</t>
        </is>
      </c>
      <c r="B388" t="inlineStr">
        <is>
          <t>Yes</t>
        </is>
      </c>
      <c r="C388" t="inlineStr">
        <is>
          <t>Ian</t>
        </is>
      </c>
      <c r="D388"/>
      <c r="E388"/>
      <c r="F388"/>
      <c r="G388"/>
      <c r="H388"/>
    </row>
    <row r="389" ht="25.5" customHeight="1">
      <c r="A389" t="inlineStr">
        <is>
          <t>Fixing a door</t>
        </is>
      </c>
      <c r="B389" t="inlineStr">
        <is>
          <t>Yes</t>
        </is>
      </c>
      <c r="C389" t="inlineStr">
        <is>
          <t>Diego</t>
        </is>
      </c>
      <c r="D389"/>
      <c r="E389"/>
      <c r="F389"/>
      <c r="G389"/>
      <c r="H389"/>
    </row>
    <row r="390" ht="25.5" customHeight="1">
      <c r="A390" t="inlineStr">
        <is>
          <t>fixing hair</t>
        </is>
      </c>
      <c r="B390" t="inlineStr">
        <is>
          <t>Yes</t>
        </is>
      </c>
      <c r="C390" t="inlineStr">
        <is>
          <t>Kelly</t>
        </is>
      </c>
      <c r="D390"/>
      <c r="E390"/>
      <c r="F390"/>
      <c r="G390"/>
      <c r="H390"/>
    </row>
    <row r="391" ht="25.5" customHeight="1">
      <c r="A391" t="inlineStr">
        <is>
          <t>Fixing their hair</t>
        </is>
      </c>
      <c r="B391" t="inlineStr">
        <is>
          <t>Yes</t>
        </is>
      </c>
      <c r="C391" t="inlineStr">
        <is>
          <t>Kelly</t>
        </is>
      </c>
      <c r="D391"/>
      <c r="E391"/>
      <c r="F391"/>
      <c r="G391"/>
      <c r="H391"/>
    </row>
    <row r="392" ht="25.5" customHeight="1">
      <c r="A392" t="inlineStr">
        <is>
          <t>fixing_bicycle</t>
        </is>
      </c>
      <c r="B392" t="inlineStr">
        <is>
          <t>Yes</t>
        </is>
      </c>
      <c r="C392" t="inlineStr">
        <is>
          <t>Andrea</t>
        </is>
      </c>
      <c r="D392"/>
      <c r="E392"/>
      <c r="F392"/>
      <c r="G392"/>
      <c r="H392"/>
    </row>
    <row r="393" ht="25.5" customHeight="1">
      <c r="A393" t="inlineStr">
        <is>
          <t>fixing_hair</t>
        </is>
      </c>
      <c r="B393" t="inlineStr">
        <is>
          <t>Yes</t>
        </is>
      </c>
      <c r="C393" t="inlineStr">
        <is>
          <t>Kelly</t>
        </is>
      </c>
      <c r="D393"/>
      <c r="E393"/>
      <c r="F393"/>
      <c r="G393"/>
      <c r="H393"/>
    </row>
    <row r="394" ht="25.5" customHeight="1">
      <c r="A394" t="inlineStr">
        <is>
          <t>Flags</t>
        </is>
      </c>
      <c r="B394" t="inlineStr">
        <is>
          <t>Yes</t>
        </is>
      </c>
      <c r="C394" t="inlineStr">
        <is>
          <t>Nico</t>
        </is>
      </c>
      <c r="D394"/>
      <c r="E394"/>
      <c r="F394"/>
      <c r="G394"/>
      <c r="H394"/>
    </row>
    <row r="395" ht="25.5" customHeight="1">
      <c r="A395" t="inlineStr">
        <is>
          <t>flight</t>
        </is>
      </c>
      <c r="B395" t="inlineStr">
        <is>
          <t>Yes</t>
        </is>
      </c>
      <c r="C395" t="inlineStr">
        <is>
          <t>Nico</t>
        </is>
      </c>
      <c r="D395"/>
      <c r="E395"/>
      <c r="F395"/>
      <c r="G395"/>
      <c r="H395"/>
    </row>
    <row r="396" ht="25.5" customHeight="1">
      <c r="A396" t="inlineStr">
        <is>
          <t>flipping pancake</t>
        </is>
      </c>
      <c r="B396" t="inlineStr">
        <is>
          <t>Yes</t>
        </is>
      </c>
      <c r="C396" t="inlineStr">
        <is>
          <t>Ian</t>
        </is>
      </c>
      <c r="D396"/>
      <c r="E396"/>
      <c r="F396"/>
      <c r="G396"/>
      <c r="H396"/>
    </row>
    <row r="397" ht="25.5" customHeight="1">
      <c r="A397" t="inlineStr">
        <is>
          <t>floor (gymnastics)</t>
        </is>
      </c>
      <c r="B397" t="inlineStr">
        <is>
          <t>Yes</t>
        </is>
      </c>
      <c r="C397" t="inlineStr">
        <is>
          <t>Robin</t>
        </is>
      </c>
      <c r="D397"/>
      <c r="E397"/>
      <c r="F397"/>
      <c r="G397"/>
      <c r="H397"/>
    </row>
    <row r="398" ht="25.5" customHeight="1">
      <c r="A398" t="inlineStr">
        <is>
          <t>fly fishing</t>
        </is>
      </c>
      <c r="B398" t="inlineStr">
        <is>
          <t>Yes</t>
        </is>
      </c>
      <c r="C398" t="inlineStr">
        <is>
          <t>jon</t>
        </is>
      </c>
      <c r="D398"/>
      <c r="E398"/>
      <c r="F398"/>
      <c r="G398"/>
      <c r="H398"/>
    </row>
    <row r="399" ht="25.5" customHeight="1">
      <c r="A399" t="inlineStr">
        <is>
          <t>fly_casting</t>
        </is>
      </c>
      <c r="B399" t="inlineStr">
        <is>
          <t>Yes</t>
        </is>
      </c>
      <c r="C399" t="inlineStr">
        <is>
          <t>Diego</t>
        </is>
      </c>
      <c r="D399"/>
      <c r="E399"/>
      <c r="F399"/>
      <c r="G399"/>
      <c r="H399"/>
    </row>
    <row r="400" ht="25.5" customHeight="1">
      <c r="A400" t="inlineStr">
        <is>
          <t>fly_fishing</t>
        </is>
      </c>
      <c r="B400" t="inlineStr">
        <is>
          <t>Yes</t>
        </is>
      </c>
      <c r="C400" t="inlineStr">
        <is>
          <t>Ale</t>
        </is>
      </c>
      <c r="D400"/>
      <c r="E400"/>
      <c r="F400"/>
      <c r="G400"/>
      <c r="H400"/>
    </row>
    <row r="401" ht="25.5" customHeight="1">
      <c r="A401" t="inlineStr">
        <is>
          <t>flying</t>
        </is>
      </c>
      <c r="B401" t="inlineStr">
        <is>
          <t>Yes</t>
        </is>
      </c>
      <c r="C401" t="inlineStr">
        <is>
          <t>Anastasis</t>
        </is>
      </c>
      <c r="D401"/>
      <c r="E401"/>
      <c r="F401"/>
      <c r="G401"/>
      <c r="H401"/>
    </row>
    <row r="402" ht="25.5" customHeight="1">
      <c r="A402" t="inlineStr">
        <is>
          <t>flying kite</t>
        </is>
      </c>
      <c r="B402" t="inlineStr">
        <is>
          <t>Yes</t>
        </is>
      </c>
      <c r="C402" t="inlineStr">
        <is>
          <t>jamie</t>
        </is>
      </c>
      <c r="D402"/>
      <c r="E402"/>
      <c r="F402"/>
      <c r="G402"/>
      <c r="H402"/>
    </row>
    <row r="403" ht="25.5" customHeight="1">
      <c r="A403" t="inlineStr">
        <is>
          <t>flying trapeze</t>
        </is>
      </c>
      <c r="B403" t="inlineStr">
        <is>
          <t>Yes</t>
        </is>
      </c>
      <c r="C403" t="inlineStr">
        <is>
          <t>melody</t>
        </is>
      </c>
      <c r="D403"/>
      <c r="E403"/>
      <c r="F403"/>
      <c r="G403"/>
      <c r="H403"/>
    </row>
    <row r="404" ht="25.5" customHeight="1">
      <c r="A404" t="inlineStr">
        <is>
          <t>folding clothes</t>
        </is>
      </c>
      <c r="B404" t="inlineStr">
        <is>
          <t>Yes</t>
        </is>
      </c>
      <c r="C404" t="inlineStr">
        <is>
          <t>Andrea</t>
        </is>
      </c>
      <c r="D404"/>
      <c r="E404"/>
      <c r="F404"/>
      <c r="G404"/>
      <c r="H404"/>
    </row>
    <row r="405" ht="25.5" customHeight="1">
      <c r="A405" t="inlineStr">
        <is>
          <t>folding napkins</t>
        </is>
      </c>
      <c r="B405" t="inlineStr">
        <is>
          <t>Yes</t>
        </is>
      </c>
      <c r="C405" t="inlineStr">
        <is>
          <t>Ian</t>
        </is>
      </c>
      <c r="D405"/>
      <c r="E405"/>
      <c r="F405"/>
      <c r="G405"/>
      <c r="H405"/>
    </row>
    <row r="406" ht="25.5" customHeight="1">
      <c r="A406" t="inlineStr">
        <is>
          <t>folding paper</t>
        </is>
      </c>
      <c r="B406" t="inlineStr">
        <is>
          <t>Yes</t>
        </is>
      </c>
      <c r="C406" t="inlineStr">
        <is>
          <t>Ian</t>
        </is>
      </c>
      <c r="D406"/>
      <c r="E406"/>
      <c r="F406"/>
      <c r="G406"/>
      <c r="H406"/>
    </row>
    <row r="407" ht="25.5" customHeight="1">
      <c r="A407" t="inlineStr">
        <is>
          <t>folding_paper</t>
        </is>
      </c>
      <c r="B407" t="inlineStr">
        <is>
          <t>Yes</t>
        </is>
      </c>
      <c r="C407" t="inlineStr">
        <is>
          <t>Ian</t>
        </is>
      </c>
      <c r="D407"/>
      <c r="E407"/>
      <c r="F407"/>
      <c r="G407"/>
      <c r="H407"/>
    </row>
    <row r="408" ht="25.5" customHeight="1">
      <c r="A408" t="inlineStr">
        <is>
          <t>Food Appreciation</t>
        </is>
      </c>
      <c r="B408" t="inlineStr">
        <is>
          <t>Yes</t>
        </is>
      </c>
      <c r="C408" t="inlineStr">
        <is>
          <t>jon</t>
        </is>
      </c>
      <c r="D408"/>
      <c r="E408"/>
      <c r="F408"/>
      <c r="G408"/>
      <c r="H408"/>
    </row>
    <row r="409" ht="25.5" customHeight="1">
      <c r="A409" t="inlineStr">
        <is>
          <t>football tennis</t>
        </is>
      </c>
      <c r="B409" t="inlineStr">
        <is>
          <t>Yes</t>
        </is>
      </c>
      <c r="C409" t="inlineStr">
        <is>
          <t>Seba</t>
        </is>
      </c>
      <c r="D409"/>
      <c r="E409"/>
      <c r="F409"/>
      <c r="G409"/>
      <c r="H409"/>
    </row>
    <row r="410" ht="25.5" customHeight="1">
      <c r="A410" t="inlineStr">
        <is>
          <t>footvolley</t>
        </is>
      </c>
      <c r="B410" t="inlineStr">
        <is>
          <t>Yes</t>
        </is>
      </c>
      <c r="C410" t="inlineStr">
        <is>
          <t>Seba</t>
        </is>
      </c>
      <c r="D410"/>
      <c r="E410"/>
      <c r="F410"/>
      <c r="G410"/>
      <c r="H410"/>
    </row>
    <row r="411" ht="25.5" customHeight="1">
      <c r="A411" t="inlineStr">
        <is>
          <t>formula racing</t>
        </is>
      </c>
      <c r="B411" t="inlineStr">
        <is>
          <t>Yes</t>
        </is>
      </c>
      <c r="C411" t="inlineStr">
        <is>
          <t>Nico</t>
        </is>
      </c>
      <c r="D411"/>
      <c r="E411"/>
      <c r="F411"/>
      <c r="G411"/>
      <c r="H411"/>
    </row>
    <row r="412" ht="25.5" customHeight="1">
      <c r="A412" t="inlineStr">
        <is>
          <t>free running</t>
        </is>
      </c>
      <c r="B412" t="inlineStr">
        <is>
          <t>Yes</t>
        </is>
      </c>
      <c r="C412" t="inlineStr">
        <is>
          <t>Bryan</t>
        </is>
      </c>
      <c r="D412"/>
      <c r="E412"/>
      <c r="F412"/>
      <c r="G412"/>
      <c r="H412"/>
    </row>
    <row r="413" ht="25.5" customHeight="1">
      <c r="A413" t="inlineStr">
        <is>
          <t>free-diving</t>
        </is>
      </c>
      <c r="B413" t="inlineStr">
        <is>
          <t>Yes</t>
        </is>
      </c>
      <c r="C413" t="inlineStr">
        <is>
          <t>jon</t>
        </is>
      </c>
      <c r="D413"/>
      <c r="E413"/>
      <c r="F413"/>
      <c r="G413"/>
      <c r="H413"/>
    </row>
    <row r="414" ht="25.5" customHeight="1">
      <c r="A414" t="inlineStr">
        <is>
          <t>freeboard (skateboard)</t>
        </is>
      </c>
      <c r="B414" t="inlineStr">
        <is>
          <t>Yes</t>
        </is>
      </c>
      <c r="C414" t="inlineStr">
        <is>
          <t>Kelly</t>
        </is>
      </c>
      <c r="D414"/>
      <c r="E414"/>
      <c r="F414"/>
      <c r="G414"/>
      <c r="H414"/>
    </row>
    <row r="415" ht="25.5" customHeight="1">
      <c r="A415" t="inlineStr">
        <is>
          <t>freestyle motocross</t>
        </is>
      </c>
      <c r="B415" t="inlineStr">
        <is>
          <t>Yes</t>
        </is>
      </c>
      <c r="C415" t="inlineStr">
        <is>
          <t>Timmy</t>
        </is>
      </c>
      <c r="D415"/>
      <c r="E415"/>
      <c r="F415"/>
      <c r="G415"/>
      <c r="H415"/>
    </row>
    <row r="416" ht="25.5" customHeight="1">
      <c r="A416" t="inlineStr">
        <is>
          <t>freestyle skiing</t>
        </is>
      </c>
      <c r="B416" t="inlineStr">
        <is>
          <t>Yes</t>
        </is>
      </c>
      <c r="C416" t="inlineStr">
        <is>
          <t>jon</t>
        </is>
      </c>
      <c r="D416"/>
      <c r="E416"/>
      <c r="F416"/>
      <c r="G416"/>
      <c r="H416"/>
    </row>
    <row r="417" ht="25.5" customHeight="1">
      <c r="A417" t="inlineStr">
        <is>
          <t>freestyle swimming</t>
        </is>
      </c>
      <c r="B417" t="inlineStr">
        <is>
          <t>Yes</t>
        </is>
      </c>
      <c r="C417" t="inlineStr">
        <is>
          <t>Ian</t>
        </is>
      </c>
      <c r="D417"/>
      <c r="E417"/>
      <c r="F417"/>
      <c r="G417"/>
      <c r="H417"/>
    </row>
    <row r="418" ht="25.5" customHeight="1">
      <c r="A418" t="inlineStr">
        <is>
          <t>freight_transport</t>
        </is>
      </c>
      <c r="B418" t="inlineStr">
        <is>
          <t>Yes</t>
        </is>
      </c>
      <c r="C418" t="inlineStr">
        <is>
          <t>Nico</t>
        </is>
      </c>
      <c r="D418"/>
      <c r="E418"/>
      <c r="F418"/>
      <c r="G418"/>
      <c r="H418"/>
    </row>
    <row r="419" ht="25.5" customHeight="1">
      <c r="A419" t="inlineStr">
        <is>
          <t>front raises</t>
        </is>
      </c>
      <c r="B419" t="inlineStr">
        <is>
          <t>Yes</t>
        </is>
      </c>
      <c r="C419" t="inlineStr">
        <is>
          <t>Kamil</t>
        </is>
      </c>
      <c r="D419"/>
      <c r="E419"/>
      <c r="F419"/>
      <c r="G419"/>
      <c r="H419"/>
    </row>
    <row r="420" ht="25.5" customHeight="1">
      <c r="A420" t="inlineStr">
        <is>
          <t>frying vegetables</t>
        </is>
      </c>
      <c r="B420" t="inlineStr">
        <is>
          <t>Yes</t>
        </is>
      </c>
      <c r="C420" t="inlineStr">
        <is>
          <t>jamie</t>
        </is>
      </c>
      <c r="D420"/>
      <c r="E420"/>
      <c r="F420"/>
      <c r="G420"/>
      <c r="H420"/>
    </row>
    <row r="421" ht="25.5" customHeight="1">
      <c r="A421" t="inlineStr">
        <is>
          <t>frying_vegetables</t>
        </is>
      </c>
      <c r="B421" t="inlineStr">
        <is>
          <t>Yes</t>
        </is>
      </c>
      <c r="C421" t="inlineStr">
        <is>
          <t>Ian</t>
        </is>
      </c>
      <c r="D421"/>
      <c r="E421"/>
      <c r="F421"/>
      <c r="G421"/>
      <c r="H421"/>
    </row>
    <row r="422" ht="25.5" customHeight="1">
      <c r="A422" t="inlineStr">
        <is>
          <t>gambling</t>
        </is>
      </c>
      <c r="B422" t="inlineStr">
        <is>
          <t>Yes</t>
        </is>
      </c>
      <c r="C422" t="inlineStr">
        <is>
          <t>Kelly</t>
        </is>
      </c>
      <c r="D422"/>
      <c r="E422"/>
      <c r="F422"/>
      <c r="G422"/>
      <c r="H422"/>
    </row>
    <row r="423" ht="25.5" customHeight="1">
      <c r="A423" t="inlineStr">
        <is>
          <t>garbage collecting</t>
        </is>
      </c>
      <c r="B423" t="inlineStr">
        <is>
          <t>Yes</t>
        </is>
      </c>
      <c r="C423" t="inlineStr">
        <is>
          <t>Ian</t>
        </is>
      </c>
      <c r="D423"/>
      <c r="E423"/>
      <c r="F423"/>
      <c r="G423"/>
      <c r="H423"/>
    </row>
    <row r="424" ht="25.5" customHeight="1">
      <c r="A424" t="inlineStr">
        <is>
          <t>Gardening</t>
        </is>
      </c>
      <c r="B424" t="inlineStr">
        <is>
          <t>Yes</t>
        </is>
      </c>
      <c r="C424" t="inlineStr">
        <is>
          <t>Kelly</t>
        </is>
      </c>
      <c r="D424"/>
      <c r="E424"/>
      <c r="F424"/>
      <c r="G424"/>
      <c r="H424"/>
    </row>
    <row r="425" ht="25.5" customHeight="1">
      <c r="A425" t="inlineStr">
        <is>
          <t>gargling</t>
        </is>
      </c>
      <c r="B425" t="inlineStr">
        <is>
          <t>Yes</t>
        </is>
      </c>
      <c r="C425" t="inlineStr">
        <is>
          <t>Kamil</t>
        </is>
      </c>
      <c r="D425"/>
      <c r="E425"/>
      <c r="F425"/>
      <c r="G425"/>
      <c r="H425"/>
    </row>
    <row r="426" ht="25.5" customHeight="1">
      <c r="A426" t="inlineStr">
        <is>
          <t>General pet accessories</t>
        </is>
      </c>
      <c r="B426" t="inlineStr">
        <is>
          <t>Yes</t>
        </is>
      </c>
      <c r="C426" t="inlineStr">
        <is>
          <t>Nico</t>
        </is>
      </c>
      <c r="D426"/>
      <c r="E426"/>
      <c r="F426"/>
      <c r="G426"/>
      <c r="H426"/>
    </row>
    <row r="427" ht="25.5" customHeight="1">
      <c r="A427" t="inlineStr">
        <is>
          <t>general_aviation</t>
        </is>
      </c>
      <c r="B427" t="inlineStr">
        <is>
          <t>Yes</t>
        </is>
      </c>
      <c r="C427" t="inlineStr">
        <is>
          <t>Nico</t>
        </is>
      </c>
      <c r="D427"/>
      <c r="E427"/>
      <c r="F427"/>
      <c r="G427"/>
      <c r="H427"/>
    </row>
    <row r="428" ht="25.5" customHeight="1">
      <c r="A428" t="inlineStr">
        <is>
          <t>geocaching</t>
        </is>
      </c>
      <c r="B428" t="inlineStr">
        <is>
          <t>Yes</t>
        </is>
      </c>
      <c r="C428" t="inlineStr">
        <is>
          <t>Nico</t>
        </is>
      </c>
      <c r="D428"/>
      <c r="E428"/>
      <c r="F428"/>
      <c r="G428"/>
      <c r="H428"/>
    </row>
    <row r="429" ht="25.5" customHeight="1">
      <c r="A429" t="inlineStr">
        <is>
          <t>getting a haircut</t>
        </is>
      </c>
      <c r="B429" t="inlineStr">
        <is>
          <t>Yes</t>
        </is>
      </c>
      <c r="C429" t="inlineStr">
        <is>
          <t>Anastasis</t>
        </is>
      </c>
      <c r="D429"/>
      <c r="E429"/>
      <c r="F429"/>
      <c r="G429"/>
      <c r="H429"/>
    </row>
    <row r="430" ht="25.5" customHeight="1">
      <c r="A430" t="inlineStr">
        <is>
          <t>getting a tattoo</t>
        </is>
      </c>
      <c r="B430" t="inlineStr">
        <is>
          <t>Yes</t>
        </is>
      </c>
      <c r="C430" t="inlineStr">
        <is>
          <t>Kelly</t>
        </is>
      </c>
      <c r="D430"/>
      <c r="E430"/>
      <c r="F430"/>
      <c r="G430"/>
      <c r="H430"/>
    </row>
    <row r="431" ht="25.5" customHeight="1">
      <c r="A431" t="inlineStr">
        <is>
          <t>getting_a_tattoo</t>
        </is>
      </c>
      <c r="B431" t="inlineStr">
        <is>
          <t>Yes</t>
        </is>
      </c>
      <c r="C431" t="inlineStr">
        <is>
          <t>Kelly</t>
        </is>
      </c>
      <c r="D431"/>
      <c r="E431"/>
      <c r="F431"/>
      <c r="G431"/>
      <c r="H431"/>
    </row>
    <row r="432" ht="25.5" customHeight="1">
      <c r="A432" t="inlineStr">
        <is>
          <t>giving or receiving award</t>
        </is>
      </c>
      <c r="B432" t="inlineStr">
        <is>
          <t>Yes</t>
        </is>
      </c>
      <c r="C432" t="inlineStr">
        <is>
          <t>Anastasis</t>
        </is>
      </c>
      <c r="D432"/>
      <c r="E432"/>
      <c r="F432"/>
      <c r="G432"/>
      <c r="H432"/>
    </row>
    <row r="433" ht="25.5" customHeight="1">
      <c r="A433" t="inlineStr">
        <is>
          <t>glass blowing</t>
        </is>
      </c>
      <c r="B433" t="inlineStr">
        <is>
          <t>Yes</t>
        </is>
      </c>
      <c r="C433" t="inlineStr">
        <is>
          <t>Ian</t>
        </is>
      </c>
      <c r="D433"/>
      <c r="E433"/>
      <c r="F433"/>
      <c r="G433"/>
      <c r="H433"/>
    </row>
    <row r="434" ht="25.5" customHeight="1">
      <c r="A434" t="inlineStr">
        <is>
          <t>gliding</t>
        </is>
      </c>
      <c r="B434" t="inlineStr">
        <is>
          <t>Yes</t>
        </is>
      </c>
      <c r="C434" t="inlineStr">
        <is>
          <t>Diego</t>
        </is>
      </c>
      <c r="D434"/>
      <c r="E434"/>
      <c r="F434"/>
      <c r="G434"/>
      <c r="H434"/>
    </row>
    <row r="435" ht="25.5" customHeight="1">
      <c r="A435" t="inlineStr">
        <is>
          <t>golf</t>
        </is>
      </c>
      <c r="B435" t="inlineStr">
        <is>
          <t>Yes</t>
        </is>
      </c>
      <c r="C435" t="inlineStr">
        <is>
          <t>Ian</t>
        </is>
      </c>
      <c r="D435"/>
      <c r="E435"/>
      <c r="F435"/>
      <c r="G435"/>
      <c r="H435"/>
    </row>
    <row r="436" ht="25.5" customHeight="1">
      <c r="A436" t="inlineStr">
        <is>
          <t>golf chipping</t>
        </is>
      </c>
      <c r="B436" t="inlineStr">
        <is>
          <t>Yes</t>
        </is>
      </c>
      <c r="C436" t="inlineStr">
        <is>
          <t>Ian</t>
        </is>
      </c>
      <c r="D436"/>
      <c r="E436"/>
      <c r="F436"/>
      <c r="G436"/>
      <c r="H436"/>
    </row>
    <row r="437" ht="25.5" customHeight="1">
      <c r="A437" t="inlineStr">
        <is>
          <t>golf driving</t>
        </is>
      </c>
      <c r="B437" t="inlineStr">
        <is>
          <t>Yes</t>
        </is>
      </c>
      <c r="C437" t="inlineStr">
        <is>
          <t>Ian</t>
        </is>
      </c>
      <c r="D437"/>
      <c r="E437"/>
      <c r="F437"/>
      <c r="G437"/>
      <c r="H437"/>
    </row>
    <row r="438" ht="25.5" customHeight="1">
      <c r="A438" t="inlineStr">
        <is>
          <t>golf putting</t>
        </is>
      </c>
      <c r="B438" t="inlineStr">
        <is>
          <t>Yes</t>
        </is>
      </c>
      <c r="C438" t="inlineStr">
        <is>
          <t>Ian</t>
        </is>
      </c>
      <c r="D438"/>
      <c r="E438"/>
      <c r="F438"/>
      <c r="G438"/>
      <c r="H438"/>
    </row>
    <row r="439" ht="25.5" customHeight="1">
      <c r="A439" t="inlineStr">
        <is>
          <t>golf swing</t>
        </is>
      </c>
      <c r="B439" t="inlineStr">
        <is>
          <t>Yes</t>
        </is>
      </c>
      <c r="C439" t="inlineStr">
        <is>
          <t>Ian</t>
        </is>
      </c>
      <c r="D439"/>
      <c r="E439"/>
      <c r="F439"/>
      <c r="G439"/>
      <c r="H439"/>
    </row>
    <row r="440" ht="25.5" customHeight="1">
      <c r="A440" t="inlineStr">
        <is>
          <t>golf_chipping</t>
        </is>
      </c>
      <c r="B440" t="inlineStr">
        <is>
          <t>Yes</t>
        </is>
      </c>
      <c r="C440" t="inlineStr">
        <is>
          <t>Ian</t>
        </is>
      </c>
      <c r="D440"/>
      <c r="E440"/>
      <c r="F440"/>
      <c r="G440"/>
      <c r="H440"/>
    </row>
    <row r="441" ht="25.5" customHeight="1">
      <c r="A441" t="inlineStr">
        <is>
          <t>golf_driving</t>
        </is>
      </c>
      <c r="B441" t="inlineStr">
        <is>
          <t>Yes</t>
        </is>
      </c>
      <c r="C441" t="inlineStr">
        <is>
          <t>Ian</t>
        </is>
      </c>
      <c r="D441"/>
      <c r="E441"/>
      <c r="F441"/>
      <c r="G441"/>
      <c r="H441"/>
    </row>
    <row r="442" ht="25.5" customHeight="1">
      <c r="A442" t="inlineStr">
        <is>
          <t>golf_putting</t>
        </is>
      </c>
      <c r="B442" t="inlineStr">
        <is>
          <t>Yes</t>
        </is>
      </c>
      <c r="C442" t="inlineStr">
        <is>
          <t>Ian</t>
        </is>
      </c>
      <c r="D442"/>
      <c r="E442"/>
      <c r="F442"/>
      <c r="G442"/>
      <c r="H442"/>
    </row>
    <row r="443" ht="25.5" customHeight="1">
      <c r="A443" t="inlineStr">
        <is>
          <t>Golfing</t>
        </is>
      </c>
      <c r="B443" t="inlineStr">
        <is>
          <t>Yes</t>
        </is>
      </c>
      <c r="C443" t="inlineStr">
        <is>
          <t>Ian</t>
        </is>
      </c>
      <c r="D443"/>
      <c r="E443"/>
      <c r="F443"/>
      <c r="G443"/>
      <c r="H443"/>
    </row>
    <row r="444" ht="25.5" customHeight="1">
      <c r="A444" t="inlineStr">
        <is>
          <t>grappling</t>
        </is>
      </c>
      <c r="B444" t="inlineStr">
        <is>
          <t>Yes</t>
        </is>
      </c>
      <c r="C444" t="inlineStr">
        <is>
          <t>Ian</t>
        </is>
      </c>
      <c r="D444"/>
      <c r="E444"/>
      <c r="F444"/>
      <c r="G444"/>
      <c r="H444"/>
    </row>
    <row r="445" ht="25.5" customHeight="1">
      <c r="A445" t="inlineStr">
        <is>
          <t>greyhound racing</t>
        </is>
      </c>
      <c r="B445" t="inlineStr">
        <is>
          <t>Yes</t>
        </is>
      </c>
      <c r="C445" t="inlineStr">
        <is>
          <t>Dion</t>
        </is>
      </c>
      <c r="D445"/>
      <c r="E445"/>
      <c r="F445"/>
      <c r="G445"/>
      <c r="H445"/>
    </row>
    <row r="446" ht="25.5" customHeight="1">
      <c r="A446" t="inlineStr">
        <is>
          <t>grilling</t>
        </is>
      </c>
      <c r="B446" t="inlineStr">
        <is>
          <t>Yes</t>
        </is>
      </c>
      <c r="C446" t="inlineStr">
        <is>
          <t>Diego</t>
        </is>
      </c>
      <c r="D446"/>
      <c r="E446"/>
      <c r="F446"/>
      <c r="G446"/>
      <c r="H446"/>
    </row>
    <row r="447" ht="25.5" customHeight="1">
      <c r="A447" t="inlineStr">
        <is>
          <t>grinding meat</t>
        </is>
      </c>
      <c r="B447" t="inlineStr">
        <is>
          <t>Yes</t>
        </is>
      </c>
      <c r="C447" t="inlineStr">
        <is>
          <t>Kamil</t>
        </is>
      </c>
      <c r="D447"/>
      <c r="E447"/>
      <c r="F447"/>
      <c r="G447"/>
      <c r="H447"/>
    </row>
    <row r="448" ht="25.5" customHeight="1">
      <c r="A448" t="inlineStr">
        <is>
          <t>grocery shopping</t>
        </is>
      </c>
      <c r="B448" t="inlineStr">
        <is>
          <t>Yes</t>
        </is>
      </c>
      <c r="C448" t="inlineStr">
        <is>
          <t>jamie</t>
        </is>
      </c>
      <c r="D448"/>
      <c r="E448"/>
      <c r="F448"/>
      <c r="G448"/>
      <c r="H448"/>
    </row>
    <row r="449" ht="25.5" customHeight="1">
      <c r="A449" t="inlineStr">
        <is>
          <t>grooming dog</t>
        </is>
      </c>
      <c r="B449" t="inlineStr">
        <is>
          <t>Yes</t>
        </is>
      </c>
      <c r="C449" t="inlineStr">
        <is>
          <t>Dion</t>
        </is>
      </c>
      <c r="D449"/>
      <c r="E449"/>
      <c r="F449"/>
      <c r="G449"/>
      <c r="H449"/>
    </row>
    <row r="450" ht="25.5" customHeight="1">
      <c r="A450" t="inlineStr">
        <is>
          <t>grooming_dog</t>
        </is>
      </c>
      <c r="B450" t="inlineStr">
        <is>
          <t>Yes</t>
        </is>
      </c>
      <c r="C450" t="inlineStr">
        <is>
          <t>Andrea</t>
        </is>
      </c>
      <c r="D450"/>
      <c r="E450"/>
      <c r="F450"/>
      <c r="G450"/>
      <c r="H450"/>
    </row>
    <row r="451" ht="25.5" customHeight="1">
      <c r="A451" t="inlineStr">
        <is>
          <t>gymkhana</t>
        </is>
      </c>
      <c r="B451" t="inlineStr">
        <is>
          <t>Yes</t>
        </is>
      </c>
      <c r="C451" t="inlineStr">
        <is>
          <t>Nico</t>
        </is>
      </c>
      <c r="D451"/>
      <c r="E451"/>
      <c r="F451"/>
      <c r="G451"/>
      <c r="H451"/>
    </row>
    <row r="452" ht="25.5" customHeight="1">
      <c r="A452" t="inlineStr">
        <is>
          <t>gymnastics</t>
        </is>
      </c>
      <c r="B452" t="inlineStr">
        <is>
          <t>Yes</t>
        </is>
      </c>
      <c r="C452" t="inlineStr">
        <is>
          <t>Ale</t>
        </is>
      </c>
      <c r="D452"/>
      <c r="E452"/>
      <c r="F452"/>
      <c r="G452"/>
      <c r="H452"/>
    </row>
    <row r="453" ht="25.5" customHeight="1">
      <c r="A453" t="inlineStr">
        <is>
          <t>gymnastics tumbling</t>
        </is>
      </c>
      <c r="B453" t="inlineStr">
        <is>
          <t>Yes</t>
        </is>
      </c>
      <c r="C453" t="inlineStr">
        <is>
          <t>Ale</t>
        </is>
      </c>
      <c r="D453"/>
      <c r="E453"/>
      <c r="F453"/>
      <c r="G453"/>
      <c r="H453"/>
    </row>
    <row r="454" ht="25.5" customHeight="1">
      <c r="A454" t="inlineStr">
        <is>
          <t>gymnastics_tumbling</t>
        </is>
      </c>
      <c r="B454" t="inlineStr">
        <is>
          <t>Yes</t>
        </is>
      </c>
      <c r="C454" t="inlineStr">
        <is>
          <t>Ale</t>
        </is>
      </c>
      <c r="D454"/>
      <c r="E454"/>
      <c r="F454"/>
      <c r="G454"/>
      <c r="H454"/>
    </row>
    <row r="455" ht="25.5" customHeight="1">
      <c r="A455" t="inlineStr">
        <is>
          <t>half marathon</t>
        </is>
      </c>
      <c r="B455" t="inlineStr">
        <is>
          <t>Yes</t>
        </is>
      </c>
      <c r="C455" t="inlineStr">
        <is>
          <t>jon</t>
        </is>
      </c>
      <c r="D455"/>
      <c r="E455"/>
      <c r="F455"/>
      <c r="G455"/>
      <c r="H455"/>
    </row>
    <row r="456" ht="25.5" customHeight="1">
      <c r="A456" t="inlineStr">
        <is>
          <t>Halloween</t>
        </is>
      </c>
      <c r="B456" t="inlineStr">
        <is>
          <t>Yes</t>
        </is>
      </c>
      <c r="C456" t="inlineStr">
        <is>
          <t>Anastasis</t>
        </is>
      </c>
      <c r="D456"/>
      <c r="E456"/>
      <c r="F456"/>
      <c r="G456"/>
      <c r="H456"/>
    </row>
    <row r="457" ht="25.5" customHeight="1">
      <c r="A457" t="inlineStr">
        <is>
          <t>hammer throw</t>
        </is>
      </c>
      <c r="B457" t="inlineStr">
        <is>
          <t>Yes</t>
        </is>
      </c>
      <c r="C457" t="inlineStr">
        <is>
          <t>Timmy</t>
        </is>
      </c>
      <c r="D457"/>
      <c r="E457"/>
      <c r="F457"/>
      <c r="G457"/>
      <c r="H457"/>
    </row>
    <row r="458" ht="25.5" customHeight="1">
      <c r="A458" t="inlineStr">
        <is>
          <t>Handyman</t>
        </is>
      </c>
      <c r="B458" t="inlineStr">
        <is>
          <t>Yes</t>
        </is>
      </c>
      <c r="C458" t="inlineStr">
        <is>
          <t>Bryan</t>
        </is>
      </c>
      <c r="D458"/>
      <c r="E458"/>
      <c r="F458"/>
      <c r="G458"/>
      <c r="H458"/>
    </row>
    <row r="459" ht="25.5" customHeight="1">
      <c r="A459" t="inlineStr">
        <is>
          <t>harvest</t>
        </is>
      </c>
      <c r="B459" t="inlineStr">
        <is>
          <t>Yes</t>
        </is>
      </c>
      <c r="C459" t="inlineStr">
        <is>
          <t>Diego</t>
        </is>
      </c>
      <c r="D459"/>
      <c r="E459"/>
      <c r="F459"/>
      <c r="G459"/>
      <c r="H459"/>
    </row>
    <row r="460" ht="25.5" customHeight="1">
      <c r="A460" t="inlineStr">
        <is>
          <t>headbutting</t>
        </is>
      </c>
      <c r="B460" t="inlineStr">
        <is>
          <t>Yes</t>
        </is>
      </c>
      <c r="C460" t="inlineStr">
        <is>
          <t>Kamil</t>
        </is>
      </c>
      <c r="D460"/>
      <c r="E460"/>
      <c r="F460"/>
      <c r="G460"/>
      <c r="H460"/>
    </row>
    <row r="461" ht="25.5" customHeight="1">
      <c r="A461" t="inlineStr">
        <is>
          <t>herbs and spices</t>
        </is>
      </c>
      <c r="B461" t="inlineStr">
        <is>
          <t>Yes</t>
        </is>
      </c>
      <c r="C461" t="inlineStr">
        <is>
          <t>jon</t>
        </is>
      </c>
      <c r="D461"/>
      <c r="E461"/>
      <c r="F461"/>
      <c r="G461"/>
      <c r="H461"/>
    </row>
    <row r="462" ht="25.5" customHeight="1">
      <c r="A462" t="inlineStr">
        <is>
          <t>high jump</t>
        </is>
      </c>
      <c r="B462" t="inlineStr">
        <is>
          <t>Yes</t>
        </is>
      </c>
      <c r="C462" t="inlineStr">
        <is>
          <t>Ian</t>
        </is>
      </c>
      <c r="D462"/>
      <c r="E462"/>
      <c r="F462"/>
      <c r="G462"/>
      <c r="H462"/>
    </row>
    <row r="463" ht="25.5" customHeight="1">
      <c r="A463" t="inlineStr">
        <is>
          <t>high kick</t>
        </is>
      </c>
      <c r="B463" t="inlineStr">
        <is>
          <t>Yes</t>
        </is>
      </c>
      <c r="C463" t="inlineStr">
        <is>
          <t>Kamil</t>
        </is>
      </c>
      <c r="D463"/>
      <c r="E463"/>
      <c r="F463"/>
      <c r="G463"/>
      <c r="H463"/>
    </row>
    <row r="464" ht="25.5" customHeight="1">
      <c r="A464" t="inlineStr">
        <is>
          <t>Hiking</t>
        </is>
      </c>
      <c r="B464" t="inlineStr">
        <is>
          <t>Yes</t>
        </is>
      </c>
      <c r="C464" t="inlineStr">
        <is>
          <t>Kelly</t>
        </is>
      </c>
      <c r="D464"/>
      <c r="E464"/>
      <c r="F464"/>
      <c r="G464"/>
      <c r="H464"/>
    </row>
    <row r="465" ht="25.5" customHeight="1">
      <c r="A465" t="inlineStr">
        <is>
          <t>hitting baseball</t>
        </is>
      </c>
      <c r="B465" t="inlineStr">
        <is>
          <t>Yes</t>
        </is>
      </c>
      <c r="C465" t="inlineStr">
        <is>
          <t>Kamil</t>
        </is>
      </c>
      <c r="D465"/>
      <c r="E465"/>
      <c r="F465"/>
      <c r="G465"/>
      <c r="H465"/>
    </row>
    <row r="466" ht="25.5" customHeight="1">
      <c r="A466" t="inlineStr">
        <is>
          <t>hitting_baseball</t>
        </is>
      </c>
      <c r="B466" t="inlineStr">
        <is>
          <t>Yes</t>
        </is>
      </c>
      <c r="C466" t="inlineStr">
        <is>
          <t>Ian</t>
        </is>
      </c>
      <c r="D466"/>
      <c r="E466"/>
      <c r="F466"/>
      <c r="G466"/>
      <c r="H466"/>
    </row>
    <row r="467" ht="25.5" customHeight="1">
      <c r="A467" t="inlineStr">
        <is>
          <t>hockey stop</t>
        </is>
      </c>
      <c r="B467" t="inlineStr">
        <is>
          <t>Yes</t>
        </is>
      </c>
      <c r="C467" t="inlineStr">
        <is>
          <t>Mike</t>
        </is>
      </c>
      <c r="D467"/>
      <c r="E467"/>
      <c r="F467"/>
      <c r="G467"/>
      <c r="H467"/>
    </row>
    <row r="468" ht="25.5" customHeight="1">
      <c r="A468" t="inlineStr">
        <is>
          <t>hockey_stop</t>
        </is>
      </c>
      <c r="B468" t="inlineStr">
        <is>
          <t>Yes</t>
        </is>
      </c>
      <c r="C468" t="inlineStr">
        <is>
          <t>Mike</t>
        </is>
      </c>
      <c r="D468"/>
      <c r="E468"/>
      <c r="F468"/>
      <c r="G468"/>
      <c r="H468"/>
    </row>
    <row r="469" ht="25.5" customHeight="1">
      <c r="A469" t="inlineStr">
        <is>
          <t>Holding a laptop</t>
        </is>
      </c>
      <c r="B469" t="inlineStr">
        <is>
          <t>Yes</t>
        </is>
      </c>
      <c r="C469" t="inlineStr">
        <is>
          <t>Bryan</t>
        </is>
      </c>
      <c r="D469"/>
      <c r="E469"/>
      <c r="F469"/>
      <c r="G469"/>
      <c r="H469"/>
    </row>
    <row r="470" ht="25.5" customHeight="1">
      <c r="A470" t="inlineStr">
        <is>
          <t>Holding a phone/camera</t>
        </is>
      </c>
      <c r="B470" t="inlineStr">
        <is>
          <t>Yes</t>
        </is>
      </c>
      <c r="C470" t="inlineStr">
        <is>
          <t>Nico</t>
        </is>
      </c>
      <c r="D470"/>
      <c r="E470"/>
      <c r="F470"/>
      <c r="G470"/>
      <c r="H470"/>
    </row>
    <row r="471" ht="25.5" customHeight="1">
      <c r="A471" t="inlineStr">
        <is>
          <t>holding snake</t>
        </is>
      </c>
      <c r="B471" t="inlineStr">
        <is>
          <t>Yes</t>
        </is>
      </c>
      <c r="C471" t="inlineStr">
        <is>
          <t>Mike</t>
        </is>
      </c>
      <c r="D471"/>
      <c r="E471"/>
      <c r="F471"/>
      <c r="G471"/>
      <c r="H471"/>
    </row>
    <row r="472" ht="25.5" customHeight="1">
      <c r="A472" t="inlineStr">
        <is>
          <t>holding_snake</t>
        </is>
      </c>
      <c r="B472" t="inlineStr">
        <is>
          <t>Yes</t>
        </is>
      </c>
      <c r="C472" t="inlineStr">
        <is>
          <t>Mike</t>
        </is>
      </c>
      <c r="D472"/>
      <c r="E472"/>
      <c r="F472"/>
      <c r="G472"/>
      <c r="H472"/>
    </row>
    <row r="473" ht="25.5" customHeight="1">
      <c r="A473" t="inlineStr">
        <is>
          <t>Holiday Cooking</t>
        </is>
      </c>
      <c r="B473" t="inlineStr">
        <is>
          <t>Yes</t>
        </is>
      </c>
      <c r="C473" t="inlineStr">
        <is>
          <t>Mike</t>
        </is>
      </c>
      <c r="D473"/>
      <c r="E473"/>
      <c r="F473"/>
      <c r="G473"/>
      <c r="H473"/>
    </row>
    <row r="474" ht="25.5" customHeight="1">
      <c r="A474" t="inlineStr">
        <is>
          <t>Home Decorating</t>
        </is>
      </c>
      <c r="B474" t="inlineStr">
        <is>
          <t>Yes</t>
        </is>
      </c>
      <c r="C474" t="inlineStr">
        <is>
          <t>Kelly</t>
        </is>
      </c>
      <c r="D474"/>
      <c r="E474"/>
      <c r="F474"/>
      <c r="G474"/>
      <c r="H474"/>
    </row>
    <row r="475" ht="25.5" customHeight="1">
      <c r="A475" t="inlineStr">
        <is>
          <t>Home Repairs</t>
        </is>
      </c>
      <c r="B475" t="inlineStr">
        <is>
          <t>Yes</t>
        </is>
      </c>
      <c r="C475" t="inlineStr">
        <is>
          <t>Diego</t>
        </is>
      </c>
      <c r="D475"/>
      <c r="E475"/>
      <c r="F475"/>
      <c r="G475"/>
      <c r="H475"/>
    </row>
    <row r="476" ht="25.5" customHeight="1">
      <c r="A476" t="inlineStr">
        <is>
          <t>hoop (rhythmic gymnastics)</t>
        </is>
      </c>
      <c r="B476" t="inlineStr">
        <is>
          <t>Yes</t>
        </is>
      </c>
      <c r="C476" t="inlineStr">
        <is>
          <t>Ian</t>
        </is>
      </c>
      <c r="D476"/>
      <c r="E476"/>
      <c r="F476"/>
      <c r="G476"/>
      <c r="H476"/>
    </row>
    <row r="477" ht="25.5" customHeight="1">
      <c r="A477" t="inlineStr">
        <is>
          <t>hopscotch</t>
        </is>
      </c>
      <c r="B477" t="inlineStr">
        <is>
          <t>Yes</t>
        </is>
      </c>
      <c r="C477" t="inlineStr">
        <is>
          <t>Kamil</t>
        </is>
      </c>
      <c r="D477"/>
      <c r="E477"/>
      <c r="F477"/>
      <c r="G477"/>
      <c r="H477"/>
    </row>
    <row r="478" ht="25.5" customHeight="1">
      <c r="A478" t="inlineStr">
        <is>
          <t>horse racing</t>
        </is>
      </c>
      <c r="B478" t="inlineStr">
        <is>
          <t>Yes</t>
        </is>
      </c>
      <c r="C478" t="inlineStr">
        <is>
          <t>Bryan</t>
        </is>
      </c>
      <c r="D478"/>
      <c r="E478"/>
      <c r="F478"/>
      <c r="G478"/>
      <c r="H478"/>
    </row>
    <row r="479" ht="25.5" customHeight="1">
      <c r="A479" t="inlineStr">
        <is>
          <t>Horses</t>
        </is>
      </c>
      <c r="B479" t="inlineStr">
        <is>
          <t>Yes</t>
        </is>
      </c>
      <c r="C479" t="inlineStr">
        <is>
          <t>Kelly</t>
        </is>
      </c>
      <c r="D479"/>
      <c r="E479"/>
      <c r="F479"/>
      <c r="G479"/>
      <c r="H479"/>
    </row>
    <row r="480" ht="25.5" customHeight="1">
      <c r="A480" t="inlineStr">
        <is>
          <t>hot air ballooning</t>
        </is>
      </c>
      <c r="B480" t="inlineStr">
        <is>
          <t>Yes</t>
        </is>
      </c>
      <c r="C480" t="inlineStr">
        <is>
          <t>Diego</t>
        </is>
      </c>
      <c r="D480"/>
      <c r="E480"/>
      <c r="F480"/>
      <c r="G480"/>
      <c r="H480"/>
    </row>
    <row r="481" ht="25.5" customHeight="1">
      <c r="A481" t="inlineStr">
        <is>
          <t>hot tubs</t>
        </is>
      </c>
      <c r="B481" t="inlineStr">
        <is>
          <t>Yes</t>
        </is>
      </c>
      <c r="C481" t="inlineStr">
        <is>
          <t>jon</t>
        </is>
      </c>
      <c r="D481"/>
      <c r="E481"/>
      <c r="F481"/>
      <c r="G481"/>
      <c r="H481"/>
    </row>
    <row r="482" ht="25.5" customHeight="1">
      <c r="A482" t="inlineStr">
        <is>
          <t>Housekeeping</t>
        </is>
      </c>
      <c r="B482" t="inlineStr">
        <is>
          <t>Yes</t>
        </is>
      </c>
      <c r="C482" t="inlineStr">
        <is>
          <t>Andrea</t>
        </is>
      </c>
      <c r="D482"/>
      <c r="E482"/>
      <c r="F482"/>
      <c r="G482"/>
      <c r="H482"/>
    </row>
    <row r="483" ht="25.5" customHeight="1">
      <c r="A483" t="inlineStr">
        <is>
          <t>hoverboarding</t>
        </is>
      </c>
      <c r="B483" t="inlineStr">
        <is>
          <t>Yes</t>
        </is>
      </c>
      <c r="C483" t="inlineStr">
        <is>
          <t>Nico</t>
        </is>
      </c>
      <c r="D483"/>
      <c r="E483"/>
      <c r="F483"/>
      <c r="G483"/>
      <c r="H483"/>
    </row>
    <row r="484" ht="25.5" customHeight="1">
      <c r="A484" t="inlineStr">
        <is>
          <t>How to</t>
        </is>
      </c>
      <c r="B484" t="inlineStr">
        <is>
          <t>Yes</t>
        </is>
      </c>
      <c r="C484" t="inlineStr">
        <is>
          <t>Done</t>
        </is>
      </c>
      <c r="D484"/>
      <c r="E484"/>
      <c r="F484"/>
      <c r="G484"/>
      <c r="H484"/>
    </row>
    <row r="485" ht="25.5" customHeight="1">
      <c r="A485" t="inlineStr">
        <is>
          <t>hugging</t>
        </is>
      </c>
      <c r="B485" t="inlineStr">
        <is>
          <t>Yes</t>
        </is>
      </c>
      <c r="C485" t="inlineStr">
        <is>
          <t>Kamil</t>
        </is>
      </c>
      <c r="D485"/>
      <c r="E485"/>
      <c r="F485"/>
      <c r="G485"/>
      <c r="H485"/>
    </row>
    <row r="486" ht="25.5" customHeight="1">
      <c r="A486" t="inlineStr">
        <is>
          <t>hula hooping</t>
        </is>
      </c>
      <c r="B486" t="inlineStr">
        <is>
          <t>Yes</t>
        </is>
      </c>
      <c r="C486" t="inlineStr">
        <is>
          <t>Ale</t>
        </is>
      </c>
      <c r="D486"/>
      <c r="E486"/>
      <c r="F486"/>
      <c r="G486"/>
      <c r="H486"/>
    </row>
    <row r="487" ht="25.5" customHeight="1">
      <c r="A487" t="inlineStr">
        <is>
          <t>hunting</t>
        </is>
      </c>
      <c r="B487" t="inlineStr">
        <is>
          <t>Yes</t>
        </is>
      </c>
      <c r="C487" t="inlineStr">
        <is>
          <t>Nico</t>
        </is>
      </c>
      <c r="D487"/>
      <c r="E487"/>
      <c r="F487"/>
      <c r="G487"/>
      <c r="H487"/>
    </row>
    <row r="488" ht="25.5" customHeight="1">
      <c r="A488" t="inlineStr">
        <is>
          <t>hurdling</t>
        </is>
      </c>
      <c r="B488" t="inlineStr">
        <is>
          <t>Yes</t>
        </is>
      </c>
      <c r="C488" t="inlineStr">
        <is>
          <t>Timmy</t>
        </is>
      </c>
      <c r="D488"/>
      <c r="E488"/>
      <c r="F488"/>
      <c r="G488"/>
      <c r="H488"/>
    </row>
    <row r="489" ht="25.5" customHeight="1">
      <c r="A489" t="inlineStr">
        <is>
          <t>hurling (sport)</t>
        </is>
      </c>
      <c r="B489" t="inlineStr">
        <is>
          <t>Yes</t>
        </is>
      </c>
      <c r="C489" t="inlineStr">
        <is>
          <t>Kelly</t>
        </is>
      </c>
      <c r="D489"/>
      <c r="E489"/>
      <c r="F489"/>
      <c r="G489"/>
      <c r="H489"/>
    </row>
    <row r="490" ht="25.5" customHeight="1">
      <c r="A490" t="inlineStr">
        <is>
          <t>hydroplane racing</t>
        </is>
      </c>
      <c r="B490" t="inlineStr">
        <is>
          <t>Yes</t>
        </is>
      </c>
      <c r="C490" t="inlineStr">
        <is>
          <t>Diego</t>
        </is>
      </c>
      <c r="D490"/>
      <c r="E490"/>
      <c r="F490"/>
      <c r="G490"/>
      <c r="H490"/>
    </row>
    <row r="491" ht="25.5" customHeight="1">
      <c r="A491" t="inlineStr">
        <is>
          <t>Ian</t>
        </is>
      </c>
      <c r="B491" t="inlineStr">
        <is>
          <t>Yes</t>
        </is>
      </c>
      <c r="C491" t="inlineStr">
        <is>
          <t>N/A</t>
        </is>
      </c>
      <c r="D491"/>
      <c r="E491"/>
      <c r="F491"/>
      <c r="G491"/>
      <c r="H491"/>
    </row>
    <row r="492" ht="25.5" customHeight="1">
      <c r="A492" t="inlineStr">
        <is>
          <t>Ian</t>
        </is>
      </c>
      <c r="B492" t="inlineStr">
        <is>
          <t>Yes</t>
        </is>
      </c>
      <c r="C492" t="inlineStr">
        <is>
          <t>Ian</t>
        </is>
      </c>
      <c r="D492"/>
      <c r="E492"/>
      <c r="F492"/>
      <c r="G492"/>
      <c r="H492"/>
    </row>
    <row r="493" ht="25.5" customHeight="1">
      <c r="A493" t="inlineStr">
        <is>
          <t>ice climbing</t>
        </is>
      </c>
      <c r="B493" t="inlineStr">
        <is>
          <t>Yes</t>
        </is>
      </c>
      <c r="C493" t="inlineStr">
        <is>
          <t>Nico</t>
        </is>
      </c>
      <c r="D493"/>
      <c r="E493"/>
      <c r="F493"/>
      <c r="G493"/>
      <c r="H493"/>
    </row>
    <row r="494" ht="25.5" customHeight="1">
      <c r="A494" t="inlineStr">
        <is>
          <t>ice fishing</t>
        </is>
      </c>
      <c r="B494" t="inlineStr">
        <is>
          <t>Yes</t>
        </is>
      </c>
      <c r="C494" t="inlineStr">
        <is>
          <t>Nico</t>
        </is>
      </c>
      <c r="D494"/>
      <c r="E494"/>
      <c r="F494"/>
      <c r="G494"/>
      <c r="H494"/>
    </row>
    <row r="495" ht="25.5" customHeight="1">
      <c r="A495" t="inlineStr">
        <is>
          <t>ice skating</t>
        </is>
      </c>
      <c r="B495" t="inlineStr">
        <is>
          <t>Yes</t>
        </is>
      </c>
      <c r="C495" t="inlineStr">
        <is>
          <t>Ian</t>
        </is>
      </c>
      <c r="D495"/>
      <c r="E495"/>
      <c r="F495"/>
      <c r="G495"/>
      <c r="H495"/>
    </row>
    <row r="496" ht="25.5" customHeight="1">
      <c r="A496" t="inlineStr">
        <is>
          <t>ice_fishing</t>
        </is>
      </c>
      <c r="B496" t="inlineStr">
        <is>
          <t>Yes</t>
        </is>
      </c>
      <c r="C496" t="inlineStr">
        <is>
          <t>Nico</t>
        </is>
      </c>
      <c r="D496"/>
      <c r="E496"/>
      <c r="F496"/>
      <c r="G496"/>
      <c r="H496"/>
    </row>
    <row r="497" ht="25.5" customHeight="1">
      <c r="A497" t="inlineStr">
        <is>
          <t>ice_skating</t>
        </is>
      </c>
      <c r="B497" t="inlineStr">
        <is>
          <t>Yes</t>
        </is>
      </c>
      <c r="C497" t="inlineStr">
        <is>
          <t>Andrea</t>
        </is>
      </c>
      <c r="D497"/>
      <c r="E497"/>
      <c r="F497"/>
      <c r="G497"/>
      <c r="H497"/>
    </row>
    <row r="498" ht="25.5" customHeight="1">
      <c r="A498" t="inlineStr">
        <is>
          <t>inline hockey</t>
        </is>
      </c>
      <c r="B498" t="inlineStr">
        <is>
          <t>Yes</t>
        </is>
      </c>
      <c r="C498" t="inlineStr">
        <is>
          <t>Mike</t>
        </is>
      </c>
      <c r="D498"/>
      <c r="E498"/>
      <c r="F498"/>
      <c r="G498"/>
      <c r="H498"/>
    </row>
    <row r="499" ht="25.5" customHeight="1">
      <c r="A499" t="inlineStr">
        <is>
          <t>inline_skating</t>
        </is>
      </c>
      <c r="B499" t="inlineStr">
        <is>
          <t>Yes</t>
        </is>
      </c>
      <c r="C499" t="inlineStr">
        <is>
          <t>jon</t>
        </is>
      </c>
      <c r="D499"/>
      <c r="E499"/>
      <c r="F499"/>
      <c r="G499"/>
      <c r="H499"/>
    </row>
    <row r="500" ht="25.5" customHeight="1">
      <c r="A500" t="inlineStr">
        <is>
          <t>iphone 14 pro</t>
        </is>
      </c>
      <c r="B500" t="inlineStr">
        <is>
          <t>Yes</t>
        </is>
      </c>
      <c r="C500" t="inlineStr">
        <is>
          <t>Nico</t>
        </is>
      </c>
      <c r="D500"/>
      <c r="E500"/>
      <c r="F500"/>
      <c r="G500"/>
      <c r="H500"/>
    </row>
    <row r="501" ht="25.5" customHeight="1">
      <c r="A501" t="inlineStr">
        <is>
          <t>iphone 15</t>
        </is>
      </c>
      <c r="B501" t="inlineStr">
        <is>
          <t>Yes</t>
        </is>
      </c>
      <c r="C501" t="inlineStr">
        <is>
          <t>Nico</t>
        </is>
      </c>
      <c r="D501"/>
      <c r="E501"/>
      <c r="F501"/>
      <c r="G501"/>
      <c r="H501"/>
    </row>
    <row r="502" ht="25.5" customHeight="1">
      <c r="A502" t="inlineStr">
        <is>
          <t>iphone 15</t>
        </is>
      </c>
      <c r="B502" t="inlineStr">
        <is>
          <t>Yes</t>
        </is>
      </c>
      <c r="C502" t="inlineStr">
        <is>
          <t>Nico</t>
        </is>
      </c>
      <c r="D502"/>
      <c r="E502"/>
      <c r="F502"/>
      <c r="G502"/>
      <c r="H502"/>
    </row>
    <row r="503" ht="25.5" customHeight="1">
      <c r="A503" t="inlineStr">
        <is>
          <t>ironing</t>
        </is>
      </c>
      <c r="B503" t="inlineStr">
        <is>
          <t>Yes</t>
        </is>
      </c>
      <c r="C503" t="inlineStr">
        <is>
          <t>Kamil</t>
        </is>
      </c>
      <c r="D503"/>
      <c r="E503"/>
      <c r="F503"/>
      <c r="G503"/>
      <c r="H503"/>
    </row>
    <row r="504" ht="25.5" customHeight="1">
      <c r="A504" t="inlineStr">
        <is>
          <t>isle of man tt</t>
        </is>
      </c>
      <c r="B504" t="inlineStr">
        <is>
          <t>Yes</t>
        </is>
      </c>
      <c r="C504" t="inlineStr">
        <is>
          <t>Nico</t>
        </is>
      </c>
      <c r="D504"/>
      <c r="E504"/>
      <c r="F504"/>
      <c r="G504"/>
      <c r="H504"/>
    </row>
    <row r="505" ht="25.5" customHeight="1">
      <c r="A505" t="inlineStr">
        <is>
          <t>javelin throw</t>
        </is>
      </c>
      <c r="B505" t="inlineStr">
        <is>
          <t>Yes</t>
        </is>
      </c>
      <c r="C505" t="inlineStr">
        <is>
          <t>Ian</t>
        </is>
      </c>
      <c r="D505"/>
      <c r="E505"/>
      <c r="F505"/>
      <c r="G505"/>
      <c r="H505"/>
    </row>
    <row r="506" ht="25.5" customHeight="1">
      <c r="A506" t="inlineStr">
        <is>
          <t>javelin_throw</t>
        </is>
      </c>
      <c r="B506" t="inlineStr">
        <is>
          <t>Yes</t>
        </is>
      </c>
      <c r="C506" t="inlineStr">
        <is>
          <t>Ian</t>
        </is>
      </c>
      <c r="D506"/>
      <c r="E506"/>
      <c r="F506"/>
      <c r="G506"/>
      <c r="H506"/>
    </row>
    <row r="507" ht="25.5" customHeight="1">
      <c r="A507" t="inlineStr">
        <is>
          <t>jetskiing</t>
        </is>
      </c>
      <c r="B507" t="inlineStr">
        <is>
          <t>Yes</t>
        </is>
      </c>
      <c r="C507" t="inlineStr">
        <is>
          <t>Mike</t>
        </is>
      </c>
      <c r="D507"/>
      <c r="E507"/>
      <c r="F507"/>
      <c r="G507"/>
      <c r="H507"/>
    </row>
    <row r="508" ht="25.5" customHeight="1">
      <c r="A508" t="inlineStr">
        <is>
          <t>jiu jitsu</t>
        </is>
      </c>
      <c r="B508" t="inlineStr">
        <is>
          <t>Yes</t>
        </is>
      </c>
      <c r="C508" t="inlineStr">
        <is>
          <t>Ian</t>
        </is>
      </c>
      <c r="D508"/>
      <c r="E508"/>
      <c r="F508"/>
      <c r="G508"/>
      <c r="H508"/>
    </row>
    <row r="509" ht="25.5" customHeight="1">
      <c r="A509" t="inlineStr">
        <is>
          <t>jogging</t>
        </is>
      </c>
      <c r="B509" t="inlineStr">
        <is>
          <t>Yes</t>
        </is>
      </c>
      <c r="C509" t="inlineStr">
        <is>
          <t>Ian</t>
        </is>
      </c>
      <c r="D509"/>
      <c r="E509"/>
      <c r="F509"/>
      <c r="G509"/>
      <c r="H509"/>
    </row>
    <row r="510" ht="25.5" customHeight="1">
      <c r="A510" t="inlineStr">
        <is>
          <t>juggling balls</t>
        </is>
      </c>
      <c r="B510" t="inlineStr">
        <is>
          <t>Yes</t>
        </is>
      </c>
      <c r="C510" t="inlineStr">
        <is>
          <t>Ian</t>
        </is>
      </c>
      <c r="D510"/>
      <c r="E510"/>
      <c r="F510"/>
      <c r="G510"/>
      <c r="H510"/>
    </row>
    <row r="511" ht="25.5" customHeight="1">
      <c r="A511" t="inlineStr">
        <is>
          <t>juggling club</t>
        </is>
      </c>
      <c r="B511" t="inlineStr">
        <is>
          <t>Yes</t>
        </is>
      </c>
      <c r="C511" t="inlineStr">
        <is>
          <t>Ian</t>
        </is>
      </c>
      <c r="D511"/>
      <c r="E511"/>
      <c r="F511"/>
      <c r="G511"/>
      <c r="H511"/>
    </row>
    <row r="512" ht="25.5" customHeight="1">
      <c r="A512" t="inlineStr">
        <is>
          <t>juggling fire</t>
        </is>
      </c>
      <c r="B512" t="inlineStr">
        <is>
          <t>Yes</t>
        </is>
      </c>
      <c r="C512" t="inlineStr">
        <is>
          <t>Diego</t>
        </is>
      </c>
      <c r="D512"/>
      <c r="E512"/>
      <c r="F512"/>
      <c r="G512"/>
      <c r="H512"/>
    </row>
    <row r="513" ht="25.5" customHeight="1">
      <c r="A513" t="inlineStr">
        <is>
          <t>juggling soccer ball</t>
        </is>
      </c>
      <c r="B513" t="inlineStr">
        <is>
          <t>Yes</t>
        </is>
      </c>
      <c r="C513" t="inlineStr">
        <is>
          <t>Ian</t>
        </is>
      </c>
      <c r="D513"/>
      <c r="E513"/>
      <c r="F513"/>
      <c r="G513"/>
      <c r="H513"/>
    </row>
    <row r="514" ht="25.5" customHeight="1">
      <c r="A514" t="inlineStr">
        <is>
          <t>juggling_balls</t>
        </is>
      </c>
      <c r="B514" t="inlineStr">
        <is>
          <t>Yes</t>
        </is>
      </c>
      <c r="C514" t="inlineStr">
        <is>
          <t>Ian</t>
        </is>
      </c>
      <c r="D514"/>
      <c r="E514"/>
      <c r="F514"/>
      <c r="G514"/>
      <c r="H514"/>
    </row>
    <row r="515" ht="25.5" customHeight="1">
      <c r="A515" t="inlineStr">
        <is>
          <t>juggling_fire</t>
        </is>
      </c>
      <c r="B515" t="inlineStr">
        <is>
          <t>Yes</t>
        </is>
      </c>
      <c r="C515" t="inlineStr">
        <is>
          <t>Diego</t>
        </is>
      </c>
      <c r="D515"/>
      <c r="E515"/>
      <c r="F515"/>
      <c r="G515"/>
      <c r="H515"/>
    </row>
    <row r="516" ht="25.5" customHeight="1">
      <c r="A516" t="inlineStr">
        <is>
          <t>jump rope</t>
        </is>
      </c>
      <c r="B516" t="inlineStr">
        <is>
          <t>Yes</t>
        </is>
      </c>
      <c r="C516" t="inlineStr">
        <is>
          <t>Kelly</t>
        </is>
      </c>
      <c r="D516"/>
      <c r="E516"/>
      <c r="F516"/>
      <c r="G516"/>
      <c r="H516"/>
    </row>
    <row r="517" ht="25.5" customHeight="1">
      <c r="A517" t="inlineStr">
        <is>
          <t>jumping into pool</t>
        </is>
      </c>
      <c r="B517" t="inlineStr">
        <is>
          <t>Yes</t>
        </is>
      </c>
      <c r="C517" t="inlineStr">
        <is>
          <t>Mike</t>
        </is>
      </c>
      <c r="D517"/>
      <c r="E517"/>
      <c r="F517"/>
      <c r="G517"/>
      <c r="H517"/>
    </row>
    <row r="518" ht="25.5" customHeight="1">
      <c r="A518" t="inlineStr">
        <is>
          <t>jumping_bicycle</t>
        </is>
      </c>
      <c r="B518" t="inlineStr">
        <is>
          <t>Yes</t>
        </is>
      </c>
      <c r="C518" t="inlineStr">
        <is>
          <t>Seba</t>
        </is>
      </c>
      <c r="D518"/>
      <c r="E518"/>
      <c r="F518"/>
      <c r="G518"/>
      <c r="H518"/>
    </row>
    <row r="519" ht="25.5" customHeight="1">
      <c r="A519" t="inlineStr">
        <is>
          <t>jumpstyle dancing</t>
        </is>
      </c>
      <c r="B519" t="inlineStr">
        <is>
          <t>Yes</t>
        </is>
      </c>
      <c r="C519" t="inlineStr">
        <is>
          <t>Tomasz</t>
        </is>
      </c>
      <c r="D519"/>
      <c r="E519"/>
      <c r="F519"/>
      <c r="G519"/>
      <c r="H519"/>
    </row>
    <row r="520" ht="25.5" customHeight="1">
      <c r="A520" t="inlineStr">
        <is>
          <t>karate</t>
        </is>
      </c>
      <c r="B520" t="inlineStr">
        <is>
          <t>Yes</t>
        </is>
      </c>
      <c r="C520" t="inlineStr">
        <is>
          <t>Seba</t>
        </is>
      </c>
      <c r="D520"/>
      <c r="E520"/>
      <c r="F520"/>
      <c r="G520"/>
      <c r="H520"/>
    </row>
    <row r="521" ht="25.5" customHeight="1">
      <c r="A521" t="inlineStr">
        <is>
          <t>kart racing</t>
        </is>
      </c>
      <c r="B521" t="inlineStr">
        <is>
          <t>Yes</t>
        </is>
      </c>
      <c r="C521" t="inlineStr">
        <is>
          <t>Nico</t>
        </is>
      </c>
      <c r="D521"/>
      <c r="E521"/>
      <c r="F521"/>
      <c r="G521"/>
      <c r="H521"/>
    </row>
    <row r="522" ht="25.5" customHeight="1">
      <c r="A522" t="inlineStr">
        <is>
          <t>kayaking</t>
        </is>
      </c>
      <c r="B522" t="inlineStr">
        <is>
          <t>Yes</t>
        </is>
      </c>
      <c r="C522" t="inlineStr">
        <is>
          <t>Ian</t>
        </is>
      </c>
      <c r="D522"/>
      <c r="E522"/>
      <c r="F522"/>
      <c r="G522"/>
      <c r="H522"/>
    </row>
    <row r="523" ht="25.5" customHeight="1">
      <c r="A523" t="inlineStr">
        <is>
          <t>kickboxing</t>
        </is>
      </c>
      <c r="B523" t="inlineStr">
        <is>
          <t>Yes</t>
        </is>
      </c>
      <c r="C523" t="inlineStr">
        <is>
          <t>Bryan</t>
        </is>
      </c>
      <c r="D523"/>
      <c r="E523"/>
      <c r="F523"/>
      <c r="G523"/>
      <c r="H523"/>
    </row>
    <row r="524" ht="25.5" customHeight="1">
      <c r="A524" t="inlineStr">
        <is>
          <t>kicking field goal</t>
        </is>
      </c>
      <c r="B524" t="inlineStr">
        <is>
          <t>Yes</t>
        </is>
      </c>
      <c r="C524" t="inlineStr">
        <is>
          <t>Ian</t>
        </is>
      </c>
      <c r="D524"/>
      <c r="E524"/>
      <c r="F524"/>
      <c r="G524"/>
      <c r="H524"/>
    </row>
    <row r="525" ht="25.5" customHeight="1">
      <c r="A525" t="inlineStr">
        <is>
          <t>kicking soccer ball</t>
        </is>
      </c>
      <c r="B525" t="inlineStr">
        <is>
          <t>Yes</t>
        </is>
      </c>
      <c r="C525" t="inlineStr">
        <is>
          <t>Ale</t>
        </is>
      </c>
      <c r="D525"/>
      <c r="E525"/>
      <c r="F525"/>
      <c r="G525"/>
      <c r="H525"/>
    </row>
    <row r="526" ht="25.5" customHeight="1">
      <c r="A526" t="inlineStr">
        <is>
          <t>kicking_field_goal</t>
        </is>
      </c>
      <c r="B526" t="inlineStr">
        <is>
          <t>Yes</t>
        </is>
      </c>
      <c r="C526" t="inlineStr">
        <is>
          <t>Ian</t>
        </is>
      </c>
      <c r="D526"/>
      <c r="E526"/>
      <c r="F526"/>
      <c r="G526"/>
      <c r="H526"/>
    </row>
    <row r="527" ht="25.5" customHeight="1">
      <c r="A527" t="inlineStr">
        <is>
          <t>kicking_soccer_ball</t>
        </is>
      </c>
      <c r="B527" t="inlineStr">
        <is>
          <t>Yes</t>
        </is>
      </c>
      <c r="C527" t="inlineStr">
        <is>
          <t>Timmy</t>
        </is>
      </c>
      <c r="D527"/>
      <c r="E527"/>
      <c r="F527"/>
      <c r="G527"/>
      <c r="H527"/>
    </row>
    <row r="528" ht="25.5" customHeight="1">
      <c r="A528" t="inlineStr">
        <is>
          <t>kite buggy</t>
        </is>
      </c>
      <c r="B528" t="inlineStr">
        <is>
          <t>Yes</t>
        </is>
      </c>
      <c r="C528" t="inlineStr">
        <is>
          <t>Nico</t>
        </is>
      </c>
      <c r="D528"/>
      <c r="E528"/>
      <c r="F528"/>
      <c r="G528"/>
      <c r="H528"/>
    </row>
    <row r="529" ht="25.5" customHeight="1">
      <c r="A529" t="inlineStr">
        <is>
          <t>kite flying</t>
        </is>
      </c>
      <c r="B529" t="inlineStr">
        <is>
          <t>Yes</t>
        </is>
      </c>
      <c r="C529" t="inlineStr">
        <is>
          <t>Aron</t>
        </is>
      </c>
      <c r="D529"/>
      <c r="E529"/>
      <c r="F529"/>
      <c r="G529"/>
      <c r="H529"/>
    </row>
    <row r="530" ht="25.5" customHeight="1">
      <c r="A530" t="inlineStr">
        <is>
          <t>kite landboarding</t>
        </is>
      </c>
      <c r="B530" t="inlineStr">
        <is>
          <t>Yes</t>
        </is>
      </c>
      <c r="C530" t="inlineStr">
        <is>
          <t>Nico</t>
        </is>
      </c>
      <c r="D530"/>
      <c r="E530"/>
      <c r="F530"/>
      <c r="G530"/>
      <c r="H530"/>
    </row>
    <row r="531" ht="25.5" customHeight="1">
      <c r="A531" t="inlineStr">
        <is>
          <t>Kite making</t>
        </is>
      </c>
      <c r="B531" t="inlineStr">
        <is>
          <t>Yes</t>
        </is>
      </c>
      <c r="C531" t="inlineStr">
        <is>
          <t>Diego</t>
        </is>
      </c>
      <c r="D531"/>
      <c r="E531"/>
      <c r="F531"/>
      <c r="G531"/>
      <c r="H531"/>
    </row>
    <row r="532" ht="25.5" customHeight="1">
      <c r="A532" t="inlineStr">
        <is>
          <t>kite surfing</t>
        </is>
      </c>
      <c r="B532" t="inlineStr">
        <is>
          <t>Yes</t>
        </is>
      </c>
      <c r="C532" t="inlineStr">
        <is>
          <t>Nico</t>
        </is>
      </c>
      <c r="D532"/>
      <c r="E532"/>
      <c r="F532"/>
      <c r="G532"/>
      <c r="H532"/>
    </row>
    <row r="533" ht="25.5" customHeight="1">
      <c r="A533" t="inlineStr">
        <is>
          <t>kitesurfing</t>
        </is>
      </c>
      <c r="B533" t="inlineStr">
        <is>
          <t>Yes</t>
        </is>
      </c>
      <c r="C533" t="inlineStr">
        <is>
          <t>Kelly</t>
        </is>
      </c>
      <c r="D533"/>
      <c r="E533"/>
      <c r="F533"/>
      <c r="G533"/>
      <c r="H533"/>
    </row>
    <row r="534" ht="25.5" customHeight="1">
      <c r="A534" t="inlineStr">
        <is>
          <t>knitting</t>
        </is>
      </c>
      <c r="B534" t="inlineStr">
        <is>
          <t>Yes</t>
        </is>
      </c>
      <c r="C534" t="inlineStr">
        <is>
          <t>Ian</t>
        </is>
      </c>
      <c r="D534"/>
      <c r="E534"/>
      <c r="F534" t="inlineStr">
        <is>
          <t>Kelly</t>
        </is>
      </c>
      <c r="G534"/>
      <c r="H534"/>
    </row>
    <row r="535" ht="25.5" customHeight="1">
      <c r="A535" t="inlineStr">
        <is>
          <t>Kodak Super 16MM Camera</t>
        </is>
      </c>
      <c r="B535" t="inlineStr">
        <is>
          <t>Yes</t>
        </is>
      </c>
      <c r="C535" t="inlineStr">
        <is>
          <t>jon</t>
        </is>
      </c>
      <c r="D535"/>
      <c r="E535"/>
      <c r="F535"/>
      <c r="G535"/>
      <c r="H535"/>
    </row>
    <row r="536" ht="25.5" customHeight="1">
      <c r="A536" t="inlineStr">
        <is>
          <t>Krasnogorsk-3 (K-3)</t>
        </is>
      </c>
      <c r="B536" t="inlineStr">
        <is>
          <t>Yes</t>
        </is>
      </c>
      <c r="C536" t="inlineStr">
        <is>
          <t>jon</t>
        </is>
      </c>
      <c r="D536"/>
      <c r="E536"/>
      <c r="F536"/>
      <c r="G536"/>
      <c r="H536"/>
    </row>
    <row r="537" ht="25.5" customHeight="1">
      <c r="A537" t="inlineStr">
        <is>
          <t>krumping</t>
        </is>
      </c>
      <c r="B537" t="inlineStr">
        <is>
          <t>Yes</t>
        </is>
      </c>
      <c r="C537" t="inlineStr">
        <is>
          <t>Ian</t>
        </is>
      </c>
      <c r="D537"/>
      <c r="E537"/>
      <c r="F537"/>
      <c r="G537"/>
      <c r="H537"/>
    </row>
    <row r="538" ht="25.5" customHeight="1">
      <c r="A538" t="inlineStr">
        <is>
          <t>kung fu (term)</t>
        </is>
      </c>
      <c r="B538" t="inlineStr">
        <is>
          <t>Yes</t>
        </is>
      </c>
      <c r="C538" t="inlineStr">
        <is>
          <t>Tomasz</t>
        </is>
      </c>
      <c r="D538"/>
      <c r="E538"/>
      <c r="F538"/>
      <c r="G538"/>
      <c r="H538"/>
    </row>
    <row r="539" ht="25.5" customHeight="1">
      <c r="A539" t="inlineStr">
        <is>
          <t>lacrosse</t>
        </is>
      </c>
      <c r="B539" t="inlineStr">
        <is>
          <t>Yes</t>
        </is>
      </c>
      <c r="C539" t="inlineStr">
        <is>
          <t>Diego</t>
        </is>
      </c>
      <c r="D539"/>
      <c r="E539"/>
      <c r="F539"/>
      <c r="G539"/>
      <c r="H539"/>
    </row>
    <row r="540" ht="25.5" customHeight="1">
      <c r="A540" t="inlineStr">
        <is>
          <t>land sailing</t>
        </is>
      </c>
      <c r="B540" t="inlineStr">
        <is>
          <t>Yes</t>
        </is>
      </c>
      <c r="C540" t="inlineStr">
        <is>
          <t>Nico</t>
        </is>
      </c>
      <c r="D540"/>
      <c r="E540"/>
      <c r="F540"/>
      <c r="G540"/>
      <c r="H540"/>
    </row>
    <row r="541" ht="25.5" customHeight="1">
      <c r="A541" t="inlineStr">
        <is>
          <t>laptops</t>
        </is>
      </c>
      <c r="B541" t="inlineStr">
        <is>
          <t>Yes</t>
        </is>
      </c>
      <c r="C541" t="inlineStr">
        <is>
          <t>Many</t>
        </is>
      </c>
      <c r="D541"/>
      <c r="E541"/>
      <c r="F541"/>
      <c r="G541"/>
      <c r="H541"/>
    </row>
    <row r="542" ht="25.5" customHeight="1">
      <c r="A542" t="inlineStr">
        <is>
          <t>laser tag</t>
        </is>
      </c>
      <c r="B542" t="inlineStr">
        <is>
          <t>Yes</t>
        </is>
      </c>
      <c r="C542" t="inlineStr">
        <is>
          <t>Nico</t>
        </is>
      </c>
      <c r="D542"/>
      <c r="E542"/>
      <c r="F542"/>
      <c r="G542"/>
      <c r="H542"/>
    </row>
    <row r="543" ht="25.5" customHeight="1">
      <c r="A543" t="inlineStr">
        <is>
          <t>laughing</t>
        </is>
      </c>
      <c r="B543" t="inlineStr">
        <is>
          <t>Yes</t>
        </is>
      </c>
      <c r="C543" t="inlineStr">
        <is>
          <t>Kamil</t>
        </is>
      </c>
      <c r="D543"/>
      <c r="E543"/>
      <c r="F543"/>
      <c r="G543"/>
      <c r="H543"/>
    </row>
    <row r="544" ht="25.5" customHeight="1">
      <c r="A544" t="inlineStr">
        <is>
          <t>laying bricks</t>
        </is>
      </c>
      <c r="B544" t="inlineStr">
        <is>
          <t>Yes</t>
        </is>
      </c>
      <c r="C544" t="inlineStr">
        <is>
          <t>Diego</t>
        </is>
      </c>
      <c r="D544"/>
      <c r="E544"/>
      <c r="F544"/>
      <c r="G544"/>
      <c r="H544"/>
    </row>
    <row r="545" ht="25.5" customHeight="1">
      <c r="A545" t="inlineStr">
        <is>
          <t>laying_bricks</t>
        </is>
      </c>
      <c r="B545" t="inlineStr">
        <is>
          <t>Yes</t>
        </is>
      </c>
      <c r="C545" t="inlineStr">
        <is>
          <t>Seba</t>
        </is>
      </c>
      <c r="D545"/>
      <c r="E545"/>
      <c r="F545"/>
      <c r="G545"/>
      <c r="H545"/>
    </row>
    <row r="546" ht="25.5" customHeight="1">
      <c r="A546" t="inlineStr">
        <is>
          <t>laying_concrete</t>
        </is>
      </c>
      <c r="B546" t="inlineStr">
        <is>
          <t>Yes</t>
        </is>
      </c>
      <c r="C546" t="inlineStr">
        <is>
          <t>jamie</t>
        </is>
      </c>
      <c r="D546"/>
      <c r="E546"/>
      <c r="F546"/>
      <c r="G546"/>
      <c r="H546"/>
    </row>
    <row r="547" ht="25.5" customHeight="1">
      <c r="A547" t="inlineStr">
        <is>
          <t>leatherworking</t>
        </is>
      </c>
      <c r="B547" t="inlineStr">
        <is>
          <t>Yes</t>
        </is>
      </c>
      <c r="C547" t="inlineStr">
        <is>
          <t>Nico</t>
        </is>
      </c>
      <c r="D547"/>
      <c r="E547"/>
      <c r="F547"/>
      <c r="G547"/>
      <c r="H547"/>
    </row>
    <row r="548" ht="25.5" customHeight="1">
      <c r="A548" t="inlineStr">
        <is>
          <t>lecture</t>
        </is>
      </c>
      <c r="B548" t="inlineStr">
        <is>
          <t>Yes</t>
        </is>
      </c>
      <c r="C548" t="inlineStr">
        <is>
          <t>Nico</t>
        </is>
      </c>
      <c r="D548"/>
      <c r="E548"/>
      <c r="F548"/>
      <c r="G548"/>
      <c r="H548"/>
    </row>
    <row r="549" ht="25.5" customHeight="1">
      <c r="A549" t="inlineStr">
        <is>
          <t>legos*</t>
        </is>
      </c>
      <c r="B549" t="inlineStr">
        <is>
          <t>Yes</t>
        </is>
      </c>
      <c r="C549" t="inlineStr">
        <is>
          <t>Bryan</t>
        </is>
      </c>
      <c r="D549"/>
      <c r="E549"/>
      <c r="F549"/>
      <c r="G549"/>
      <c r="H549"/>
    </row>
    <row r="550" ht="25.5" customHeight="1">
      <c r="A550" t="inlineStr">
        <is>
          <t>Listening to music</t>
        </is>
      </c>
      <c r="B550" t="inlineStr">
        <is>
          <t>Yes</t>
        </is>
      </c>
      <c r="C550" t="inlineStr">
        <is>
          <t>Ale</t>
        </is>
      </c>
      <c r="D550"/>
      <c r="E550"/>
      <c r="F550"/>
      <c r="G550"/>
      <c r="H550"/>
    </row>
    <row r="551" ht="25.5" customHeight="1">
      <c r="A551" t="inlineStr">
        <is>
          <t>lock_picking</t>
        </is>
      </c>
      <c r="B551" t="inlineStr">
        <is>
          <t>Yes</t>
        </is>
      </c>
      <c r="C551" t="inlineStr">
        <is>
          <t>Diego</t>
        </is>
      </c>
      <c r="D551"/>
      <c r="E551"/>
      <c r="F551"/>
      <c r="G551"/>
      <c r="H551"/>
    </row>
    <row r="552" ht="25.5" customHeight="1">
      <c r="A552" t="inlineStr">
        <is>
          <t>long jump</t>
        </is>
      </c>
      <c r="B552" t="inlineStr">
        <is>
          <t>Yes</t>
        </is>
      </c>
      <c r="C552" t="inlineStr">
        <is>
          <t>Bryan / Ian</t>
        </is>
      </c>
      <c r="D552"/>
      <c r="E552"/>
      <c r="F552"/>
      <c r="G552"/>
      <c r="H552"/>
    </row>
    <row r="553" ht="25.5" customHeight="1">
      <c r="A553" t="inlineStr">
        <is>
          <t>longboarding</t>
        </is>
      </c>
      <c r="B553" t="inlineStr">
        <is>
          <t>Yes</t>
        </is>
      </c>
      <c r="C553" t="inlineStr">
        <is>
          <t>Kelly</t>
        </is>
      </c>
      <c r="D553"/>
      <c r="E553"/>
      <c r="F553"/>
      <c r="G553"/>
      <c r="H553"/>
    </row>
    <row r="554" ht="25.5" customHeight="1">
      <c r="A554" t="inlineStr">
        <is>
          <t>lunge</t>
        </is>
      </c>
      <c r="B554" t="inlineStr">
        <is>
          <t>Yes</t>
        </is>
      </c>
      <c r="C554" t="inlineStr">
        <is>
          <t>Kamil</t>
        </is>
      </c>
      <c r="D554"/>
      <c r="E554"/>
      <c r="F554"/>
      <c r="G554"/>
      <c r="H554"/>
    </row>
    <row r="555" ht="25.5" customHeight="1">
      <c r="A555" t="inlineStr">
        <is>
          <t>making a cake</t>
        </is>
      </c>
      <c r="B555" t="inlineStr">
        <is>
          <t>Yes</t>
        </is>
      </c>
      <c r="C555" t="inlineStr">
        <is>
          <t>Ian</t>
        </is>
      </c>
      <c r="D555"/>
      <c r="E555"/>
      <c r="F555"/>
      <c r="G555"/>
      <c r="H555"/>
    </row>
    <row r="556" ht="25.5" customHeight="1">
      <c r="A556" t="inlineStr">
        <is>
          <t>making bed</t>
        </is>
      </c>
      <c r="B556" t="inlineStr">
        <is>
          <t>Yes</t>
        </is>
      </c>
      <c r="C556" t="inlineStr">
        <is>
          <t>Ian</t>
        </is>
      </c>
      <c r="D556"/>
      <c r="E556"/>
      <c r="F556"/>
      <c r="G556"/>
      <c r="H556"/>
    </row>
    <row r="557" ht="25.5" customHeight="1">
      <c r="A557" t="inlineStr">
        <is>
          <t>Making coffee</t>
        </is>
      </c>
      <c r="B557" t="inlineStr">
        <is>
          <t>Yes</t>
        </is>
      </c>
      <c r="C557" t="inlineStr">
        <is>
          <t>melody</t>
        </is>
      </c>
      <c r="D557"/>
      <c r="E557"/>
      <c r="F557"/>
      <c r="G557"/>
      <c r="H557"/>
    </row>
    <row r="558" ht="25.5" customHeight="1">
      <c r="A558" t="inlineStr">
        <is>
          <t>making jewelry</t>
        </is>
      </c>
      <c r="B558" t="inlineStr">
        <is>
          <t>Yes</t>
        </is>
      </c>
      <c r="C558" t="inlineStr">
        <is>
          <t>jamie</t>
        </is>
      </c>
      <c r="D558"/>
      <c r="E558"/>
      <c r="F558"/>
      <c r="G558"/>
      <c r="H558"/>
    </row>
    <row r="559" ht="25.5" customHeight="1">
      <c r="A559" t="inlineStr">
        <is>
          <t>making pizza</t>
        </is>
      </c>
      <c r="B559" t="inlineStr">
        <is>
          <t>Yes</t>
        </is>
      </c>
      <c r="C559" t="inlineStr">
        <is>
          <t>Mike</t>
        </is>
      </c>
      <c r="D559"/>
      <c r="E559"/>
      <c r="F559"/>
      <c r="G559"/>
      <c r="H559"/>
    </row>
    <row r="560" ht="25.5" customHeight="1">
      <c r="A560" t="inlineStr">
        <is>
          <t>making snowman</t>
        </is>
      </c>
      <c r="B560" t="inlineStr">
        <is>
          <t>Yes</t>
        </is>
      </c>
      <c r="C560" t="inlineStr">
        <is>
          <t>Kamil</t>
        </is>
      </c>
      <c r="D560"/>
      <c r="E560"/>
      <c r="F560"/>
      <c r="G560"/>
      <c r="H560"/>
    </row>
    <row r="561" ht="25.5" customHeight="1">
      <c r="A561" t="inlineStr">
        <is>
          <t>making sushi</t>
        </is>
      </c>
      <c r="B561" t="inlineStr">
        <is>
          <t>Yes</t>
        </is>
      </c>
      <c r="C561" t="inlineStr">
        <is>
          <t>Kelly</t>
        </is>
      </c>
      <c r="D561"/>
      <c r="E561"/>
      <c r="F561"/>
      <c r="G561"/>
      <c r="H561"/>
    </row>
    <row r="562" ht="25.5" customHeight="1">
      <c r="A562" t="inlineStr">
        <is>
          <t>making tea</t>
        </is>
      </c>
      <c r="B562" t="inlineStr">
        <is>
          <t>Yes</t>
        </is>
      </c>
      <c r="C562" t="inlineStr">
        <is>
          <t>Greg</t>
        </is>
      </c>
      <c r="D562"/>
      <c r="E562"/>
      <c r="F562"/>
      <c r="G562"/>
      <c r="H562"/>
    </row>
    <row r="563" ht="25.5" customHeight="1">
      <c r="A563" t="inlineStr">
        <is>
          <t>making_a_cake</t>
        </is>
      </c>
      <c r="B563" t="inlineStr">
        <is>
          <t>Yes</t>
        </is>
      </c>
      <c r="C563" t="inlineStr">
        <is>
          <t>Ian</t>
        </is>
      </c>
      <c r="D563"/>
      <c r="E563"/>
      <c r="F563"/>
      <c r="G563"/>
      <c r="H563"/>
    </row>
    <row r="564" ht="25.5" customHeight="1">
      <c r="A564" t="inlineStr">
        <is>
          <t>making_jewelry</t>
        </is>
      </c>
      <c r="B564" t="inlineStr">
        <is>
          <t>Yes</t>
        </is>
      </c>
      <c r="C564" t="inlineStr">
        <is>
          <t>Yining</t>
        </is>
      </c>
      <c r="D564"/>
      <c r="E564"/>
      <c r="F564"/>
      <c r="G564"/>
      <c r="H564"/>
    </row>
    <row r="565" ht="25.5" customHeight="1">
      <c r="A565" t="inlineStr">
        <is>
          <t>making_pizza</t>
        </is>
      </c>
      <c r="B565" t="inlineStr">
        <is>
          <t>Yes</t>
        </is>
      </c>
      <c r="C565" t="inlineStr">
        <is>
          <t>Seba</t>
        </is>
      </c>
      <c r="D565"/>
      <c r="E565"/>
      <c r="F565"/>
      <c r="G565"/>
      <c r="H565"/>
    </row>
    <row r="566" ht="25.5" customHeight="1">
      <c r="A566" t="inlineStr">
        <is>
          <t>making_sushi</t>
        </is>
      </c>
      <c r="B566" t="inlineStr">
        <is>
          <t>Yes</t>
        </is>
      </c>
      <c r="C566" t="inlineStr">
        <is>
          <t>Mike</t>
        </is>
      </c>
      <c r="D566"/>
      <c r="E566"/>
      <c r="F566"/>
      <c r="G566"/>
      <c r="H566"/>
    </row>
    <row r="567" ht="25.5" customHeight="1">
      <c r="A567" t="inlineStr">
        <is>
          <t>making_the_bed</t>
        </is>
      </c>
      <c r="B567" t="inlineStr">
        <is>
          <t>Yes</t>
        </is>
      </c>
      <c r="C567" t="inlineStr">
        <is>
          <t>Ian</t>
        </is>
      </c>
      <c r="D567"/>
      <c r="E567"/>
      <c r="F567"/>
      <c r="G567"/>
      <c r="H567"/>
    </row>
    <row r="568" ht="25.5" customHeight="1">
      <c r="A568" t="inlineStr">
        <is>
          <t>manicure</t>
        </is>
      </c>
      <c r="B568" t="inlineStr">
        <is>
          <t>Yes</t>
        </is>
      </c>
      <c r="C568" t="inlineStr">
        <is>
          <t>Kelly</t>
        </is>
      </c>
      <c r="D568"/>
      <c r="E568"/>
      <c r="F568"/>
      <c r="G568"/>
      <c r="H568"/>
    </row>
    <row r="569" ht="25.5" customHeight="1">
      <c r="A569" t="inlineStr">
        <is>
          <t>marathon</t>
        </is>
      </c>
      <c r="B569" t="inlineStr">
        <is>
          <t>Yes</t>
        </is>
      </c>
      <c r="C569" t="inlineStr">
        <is>
          <t>jon</t>
        </is>
      </c>
      <c r="D569"/>
      <c r="E569"/>
      <c r="F569"/>
      <c r="G569"/>
      <c r="H569"/>
    </row>
    <row r="570" ht="25.5" customHeight="1">
      <c r="A570" t="inlineStr">
        <is>
          <t>marching</t>
        </is>
      </c>
      <c r="B570" t="inlineStr">
        <is>
          <t>Yes</t>
        </is>
      </c>
      <c r="C570" t="inlineStr">
        <is>
          <t>Mike</t>
        </is>
      </c>
      <c r="D570"/>
      <c r="E570"/>
      <c r="F570"/>
      <c r="G570"/>
      <c r="H570"/>
    </row>
    <row r="571" ht="25.5" customHeight="1">
      <c r="A571" t="inlineStr">
        <is>
          <t>marching_percussion</t>
        </is>
      </c>
      <c r="B571" t="inlineStr">
        <is>
          <t>Yes</t>
        </is>
      </c>
      <c r="C571" t="inlineStr">
        <is>
          <t>Kelly</t>
        </is>
      </c>
      <c r="D571"/>
      <c r="E571"/>
      <c r="F571"/>
      <c r="G571"/>
      <c r="H571"/>
    </row>
    <row r="572" ht="25.5" customHeight="1">
      <c r="A572" t="inlineStr">
        <is>
          <t>marriage_proposal</t>
        </is>
      </c>
      <c r="B572" t="inlineStr">
        <is>
          <t>Yes</t>
        </is>
      </c>
      <c r="C572" t="inlineStr">
        <is>
          <t>Andrea</t>
        </is>
      </c>
      <c r="D572"/>
      <c r="E572"/>
      <c r="F572"/>
      <c r="G572"/>
      <c r="H572"/>
    </row>
    <row r="573" ht="25.5" customHeight="1">
      <c r="A573" t="inlineStr">
        <is>
          <t>massage</t>
        </is>
      </c>
      <c r="B573" t="inlineStr">
        <is>
          <t>Yes</t>
        </is>
      </c>
      <c r="C573" t="inlineStr">
        <is>
          <t>Nico</t>
        </is>
      </c>
      <c r="D573"/>
      <c r="E573"/>
      <c r="F573"/>
      <c r="G573"/>
      <c r="H573"/>
    </row>
    <row r="574" ht="25.5" customHeight="1">
      <c r="A574" t="inlineStr">
        <is>
          <t>massaging back</t>
        </is>
      </c>
      <c r="B574" t="inlineStr">
        <is>
          <t>Yes</t>
        </is>
      </c>
      <c r="C574" t="inlineStr">
        <is>
          <t>Ian</t>
        </is>
      </c>
      <c r="D574"/>
      <c r="E574"/>
      <c r="F574"/>
      <c r="G574"/>
      <c r="H574"/>
    </row>
    <row r="575" ht="25.5" customHeight="1">
      <c r="A575" t="inlineStr">
        <is>
          <t>massaging feet</t>
        </is>
      </c>
      <c r="B575" t="inlineStr">
        <is>
          <t>Yes</t>
        </is>
      </c>
      <c r="C575" t="inlineStr">
        <is>
          <t>Ian</t>
        </is>
      </c>
      <c r="D575"/>
      <c r="E575"/>
      <c r="F575"/>
      <c r="G575"/>
      <c r="H575"/>
    </row>
    <row r="576" ht="25.5" customHeight="1">
      <c r="A576" t="inlineStr">
        <is>
          <t>massaging legs</t>
        </is>
      </c>
      <c r="B576" t="inlineStr">
        <is>
          <t>Yes</t>
        </is>
      </c>
      <c r="C576" t="inlineStr">
        <is>
          <t>Ian</t>
        </is>
      </c>
      <c r="D576"/>
      <c r="E576"/>
      <c r="F576"/>
      <c r="G576"/>
      <c r="H576"/>
    </row>
    <row r="577" ht="25.5" customHeight="1">
      <c r="A577" t="inlineStr">
        <is>
          <t>massaging person's head</t>
        </is>
      </c>
      <c r="B577" t="inlineStr">
        <is>
          <t>Yes</t>
        </is>
      </c>
      <c r="C577" t="inlineStr">
        <is>
          <t>Ian</t>
        </is>
      </c>
      <c r="D577"/>
      <c r="E577"/>
      <c r="F577"/>
      <c r="G577"/>
      <c r="H577"/>
    </row>
    <row r="578" ht="25.5" customHeight="1">
      <c r="A578" t="inlineStr">
        <is>
          <t>Medical</t>
        </is>
      </c>
      <c r="B578" t="inlineStr">
        <is>
          <t>Yes</t>
        </is>
      </c>
      <c r="C578" t="inlineStr">
        <is>
          <t>Kelly</t>
        </is>
      </c>
      <c r="D578"/>
      <c r="E578"/>
      <c r="F578"/>
      <c r="G578"/>
      <c r="H578"/>
    </row>
    <row r="579" ht="25.5" customHeight="1">
      <c r="A579" t="inlineStr">
        <is>
          <t>Men's health</t>
        </is>
      </c>
      <c r="B579" t="inlineStr">
        <is>
          <t>Yes</t>
        </is>
      </c>
      <c r="C579" t="inlineStr">
        <is>
          <t>Kelly</t>
        </is>
      </c>
      <c r="D579"/>
      <c r="E579"/>
      <c r="F579"/>
      <c r="G579"/>
      <c r="H579"/>
    </row>
    <row r="580" ht="25.5" customHeight="1">
      <c r="A580" t="inlineStr">
        <is>
          <t>Military Vehicles</t>
        </is>
      </c>
      <c r="B580" t="inlineStr">
        <is>
          <t>Yes</t>
        </is>
      </c>
      <c r="C580" t="inlineStr">
        <is>
          <t>Diego</t>
        </is>
      </c>
      <c r="D580"/>
      <c r="E580"/>
      <c r="F580"/>
      <c r="G580"/>
      <c r="H580"/>
    </row>
    <row r="581" ht="25.5" customHeight="1">
      <c r="A581" t="inlineStr">
        <is>
          <t>milking cow</t>
        </is>
      </c>
      <c r="B581" t="inlineStr">
        <is>
          <t>Yes</t>
        </is>
      </c>
      <c r="C581" t="inlineStr">
        <is>
          <t>Mike</t>
        </is>
      </c>
      <c r="D581"/>
      <c r="E581"/>
      <c r="F581"/>
      <c r="G581"/>
      <c r="H581"/>
    </row>
    <row r="582" ht="25.5" customHeight="1">
      <c r="A582" t="inlineStr">
        <is>
          <t>milking_cow</t>
        </is>
      </c>
      <c r="B582" t="inlineStr">
        <is>
          <t>Yes</t>
        </is>
      </c>
      <c r="C582" t="inlineStr">
        <is>
          <t>Mike</t>
        </is>
      </c>
      <c r="D582"/>
      <c r="E582"/>
      <c r="F582"/>
      <c r="G582"/>
      <c r="H582"/>
    </row>
    <row r="583" ht="25.5" customHeight="1">
      <c r="A583" t="inlineStr">
        <is>
          <t>model aircraft</t>
        </is>
      </c>
      <c r="B583" t="inlineStr">
        <is>
          <t>Yes</t>
        </is>
      </c>
      <c r="C583" t="inlineStr">
        <is>
          <t>Diego</t>
        </is>
      </c>
      <c r="D583"/>
      <c r="E583"/>
      <c r="F583"/>
      <c r="G583"/>
      <c r="H583"/>
    </row>
    <row r="584" ht="25.5" customHeight="1">
      <c r="A584" t="inlineStr">
        <is>
          <t>modern_dance</t>
        </is>
      </c>
      <c r="B584" t="inlineStr">
        <is>
          <t>Yes</t>
        </is>
      </c>
      <c r="C584" t="inlineStr">
        <is>
          <t>Kelly</t>
        </is>
      </c>
      <c r="D584"/>
      <c r="E584"/>
      <c r="F584"/>
      <c r="G584"/>
      <c r="H584"/>
    </row>
    <row r="585" ht="25.5" customHeight="1">
      <c r="A585" t="inlineStr">
        <is>
          <t>monster truck</t>
        </is>
      </c>
      <c r="B585" t="inlineStr">
        <is>
          <t>Yes</t>
        </is>
      </c>
      <c r="C585" t="inlineStr">
        <is>
          <t>Nico</t>
        </is>
      </c>
      <c r="D585"/>
      <c r="E585"/>
      <c r="F585"/>
      <c r="G585"/>
      <c r="H585"/>
    </row>
    <row r="586" ht="25.5" customHeight="1">
      <c r="A586" t="inlineStr">
        <is>
          <t>mopping floor</t>
        </is>
      </c>
      <c r="B586" t="inlineStr">
        <is>
          <t>Yes</t>
        </is>
      </c>
      <c r="C586" t="inlineStr">
        <is>
          <t>Kamil</t>
        </is>
      </c>
      <c r="D586"/>
      <c r="E586"/>
      <c r="F586"/>
      <c r="G586"/>
      <c r="H586"/>
    </row>
    <row r="587" ht="25.5" customHeight="1">
      <c r="A587" t="inlineStr">
        <is>
          <t>morning</t>
        </is>
      </c>
      <c r="B587" t="inlineStr">
        <is>
          <t>Yes</t>
        </is>
      </c>
      <c r="C587" t="inlineStr">
        <is>
          <t>jon</t>
        </is>
      </c>
      <c r="D587"/>
      <c r="E587"/>
      <c r="F587"/>
      <c r="G587"/>
      <c r="H587"/>
    </row>
    <row r="588" ht="25.5" customHeight="1">
      <c r="A588" t="inlineStr">
        <is>
          <t>mosh_pit_dancing</t>
        </is>
      </c>
      <c r="B588" t="inlineStr">
        <is>
          <t>Yes</t>
        </is>
      </c>
      <c r="C588" t="inlineStr">
        <is>
          <t>Mike</t>
        </is>
      </c>
      <c r="D588"/>
      <c r="E588"/>
      <c r="F588"/>
      <c r="G588"/>
      <c r="H588"/>
    </row>
    <row r="589" ht="25.5" customHeight="1">
      <c r="A589" t="inlineStr">
        <is>
          <t>motocross</t>
        </is>
      </c>
      <c r="B589" t="inlineStr">
        <is>
          <t>Yes</t>
        </is>
      </c>
      <c r="C589" t="inlineStr">
        <is>
          <t>Timmy</t>
        </is>
      </c>
      <c r="D589"/>
      <c r="E589"/>
      <c r="F589"/>
      <c r="G589"/>
      <c r="H589"/>
    </row>
    <row r="590" ht="25.5" customHeight="1">
      <c r="A590" t="inlineStr">
        <is>
          <t>motorboat racing</t>
        </is>
      </c>
      <c r="B590" t="inlineStr">
        <is>
          <t>Yes</t>
        </is>
      </c>
      <c r="C590" t="inlineStr">
        <is>
          <t>Diego</t>
        </is>
      </c>
      <c r="D590"/>
      <c r="E590"/>
      <c r="F590"/>
      <c r="G590"/>
      <c r="H590"/>
    </row>
    <row r="591" ht="25.5" customHeight="1">
      <c r="A591" t="inlineStr">
        <is>
          <t>motorcycle racing</t>
        </is>
      </c>
      <c r="B591" t="inlineStr">
        <is>
          <t>Yes</t>
        </is>
      </c>
      <c r="C591" t="inlineStr">
        <is>
          <t>Bryan</t>
        </is>
      </c>
      <c r="D591"/>
      <c r="E591"/>
      <c r="F591"/>
      <c r="G591"/>
      <c r="H591"/>
    </row>
    <row r="592" ht="25.5" customHeight="1">
      <c r="A592" t="inlineStr">
        <is>
          <t>Motorcycles</t>
        </is>
      </c>
      <c r="B592" t="inlineStr">
        <is>
          <t>Yes</t>
        </is>
      </c>
      <c r="C592" t="inlineStr">
        <is>
          <t>Bryan</t>
        </is>
      </c>
      <c r="D592"/>
      <c r="E592"/>
      <c r="F592"/>
      <c r="G592"/>
      <c r="H592"/>
    </row>
    <row r="593" ht="25.5" customHeight="1">
      <c r="A593" t="inlineStr">
        <is>
          <t>motorcycling</t>
        </is>
      </c>
      <c r="B593" t="inlineStr">
        <is>
          <t>Yes</t>
        </is>
      </c>
      <c r="C593" t="inlineStr">
        <is>
          <t>Greg / Bryan</t>
        </is>
      </c>
      <c r="D593"/>
      <c r="E593"/>
      <c r="F593"/>
      <c r="G593"/>
      <c r="H593"/>
    </row>
    <row r="594" ht="25.5" customHeight="1">
      <c r="A594" t="inlineStr">
        <is>
          <t>mountain unicycling</t>
        </is>
      </c>
      <c r="B594" t="inlineStr">
        <is>
          <t>Yes</t>
        </is>
      </c>
      <c r="C594" t="inlineStr">
        <is>
          <t>Nico</t>
        </is>
      </c>
      <c r="D594"/>
      <c r="E594"/>
      <c r="F594"/>
      <c r="G594"/>
      <c r="H594"/>
    </row>
    <row r="595" ht="25.5" customHeight="1">
      <c r="A595" t="inlineStr">
        <is>
          <t>mountain_biking</t>
        </is>
      </c>
      <c r="B595" t="inlineStr">
        <is>
          <t>Yes</t>
        </is>
      </c>
      <c r="C595" t="inlineStr">
        <is>
          <t>Kelly</t>
        </is>
      </c>
      <c r="D595"/>
      <c r="E595"/>
      <c r="F595"/>
      <c r="G595"/>
      <c r="H595"/>
    </row>
    <row r="596" ht="25.5" customHeight="1">
      <c r="A596" t="inlineStr">
        <is>
          <t>Movies</t>
        </is>
      </c>
      <c r="B596" t="inlineStr">
        <is>
          <t>Yes</t>
        </is>
      </c>
      <c r="C596" t="inlineStr">
        <is>
          <t>Andrea</t>
        </is>
      </c>
      <c r="D596"/>
      <c r="E596"/>
      <c r="F596"/>
      <c r="G596"/>
      <c r="H596"/>
    </row>
    <row r="597" ht="25.5" customHeight="1">
      <c r="A597" t="inlineStr">
        <is>
          <t>moving furniture</t>
        </is>
      </c>
      <c r="B597" t="inlineStr">
        <is>
          <t>Yes</t>
        </is>
      </c>
      <c r="C597" t="inlineStr">
        <is>
          <t>Ian</t>
        </is>
      </c>
      <c r="D597"/>
      <c r="E597"/>
      <c r="F597"/>
      <c r="G597"/>
      <c r="H597"/>
    </row>
    <row r="598" ht="25.5" customHeight="1">
      <c r="A598" t="inlineStr">
        <is>
          <t>moving_furniture</t>
        </is>
      </c>
      <c r="B598" t="inlineStr">
        <is>
          <t>Yes</t>
        </is>
      </c>
      <c r="C598" t="inlineStr">
        <is>
          <t>Ian</t>
        </is>
      </c>
      <c r="D598"/>
      <c r="E598"/>
      <c r="F598"/>
      <c r="G598"/>
      <c r="H598"/>
    </row>
    <row r="599" ht="25.5" customHeight="1">
      <c r="A599" t="inlineStr">
        <is>
          <t>mowing lawn</t>
        </is>
      </c>
      <c r="B599" t="inlineStr">
        <is>
          <t>Yes</t>
        </is>
      </c>
      <c r="C599" t="inlineStr">
        <is>
          <t>Ale</t>
        </is>
      </c>
      <c r="D599"/>
      <c r="E599"/>
      <c r="F599"/>
      <c r="G599"/>
      <c r="H599"/>
    </row>
    <row r="600" ht="25.5" customHeight="1">
      <c r="A600" t="inlineStr">
        <is>
          <t>mowing_lawn</t>
        </is>
      </c>
      <c r="B600" t="inlineStr">
        <is>
          <t>Yes</t>
        </is>
      </c>
      <c r="C600" t="inlineStr">
        <is>
          <t>Ale</t>
        </is>
      </c>
      <c r="D600"/>
      <c r="E600"/>
      <c r="F600"/>
      <c r="G600"/>
      <c r="H600"/>
    </row>
    <row r="601" ht="25.5" customHeight="1">
      <c r="A601" t="inlineStr">
        <is>
          <t>muay thai</t>
        </is>
      </c>
      <c r="B601" t="inlineStr">
        <is>
          <t>Yes</t>
        </is>
      </c>
      <c r="C601" t="inlineStr">
        <is>
          <t>Seba</t>
        </is>
      </c>
      <c r="D601"/>
      <c r="E601"/>
      <c r="F601"/>
      <c r="G601"/>
      <c r="H601"/>
    </row>
    <row r="602" ht="25.5" customHeight="1">
      <c r="A602" t="inlineStr">
        <is>
          <t>mud bogging</t>
        </is>
      </c>
      <c r="B602" t="inlineStr">
        <is>
          <t>Yes</t>
        </is>
      </c>
      <c r="C602" t="inlineStr">
        <is>
          <t>Nico</t>
        </is>
      </c>
      <c r="D602"/>
      <c r="E602"/>
      <c r="F602"/>
      <c r="G602"/>
      <c r="H602"/>
    </row>
    <row r="603" ht="25.5" customHeight="1">
      <c r="A603" t="inlineStr">
        <is>
          <t>mushroom_foraging</t>
        </is>
      </c>
      <c r="B603" t="inlineStr">
        <is>
          <t>Yes</t>
        </is>
      </c>
      <c r="C603" t="inlineStr">
        <is>
          <t>jon</t>
        </is>
      </c>
      <c r="D603"/>
      <c r="E603"/>
      <c r="F603"/>
      <c r="G603"/>
      <c r="H603"/>
    </row>
    <row r="604" ht="25.5" customHeight="1">
      <c r="A604" t="inlineStr">
        <is>
          <t>Music</t>
        </is>
      </c>
      <c r="B604" t="inlineStr">
        <is>
          <t>Yes</t>
        </is>
      </c>
      <c r="C604" t="inlineStr">
        <is>
          <t>Many</t>
        </is>
      </c>
      <c r="D604"/>
      <c r="E604"/>
      <c r="F604" t="inlineStr">
        <is>
          <t>1523</t>
        </is>
      </c>
      <c r="G604">
        <v>751</v>
      </c>
      <c r="H604">
        <v>0.4931057124</v>
      </c>
    </row>
    <row r="605" ht="25.5" customHeight="1">
      <c r="A605" t="inlineStr">
        <is>
          <t>National geographic</t>
        </is>
      </c>
      <c r="B605" t="inlineStr">
        <is>
          <t>Yes</t>
        </is>
      </c>
      <c r="C605" t="inlineStr">
        <is>
          <t>Bryan</t>
        </is>
      </c>
      <c r="D605"/>
      <c r="E605"/>
      <c r="F605"/>
      <c r="G605"/>
      <c r="H605"/>
    </row>
    <row r="606" ht="25.5" customHeight="1">
      <c r="A606" t="inlineStr">
        <is>
          <t>nature</t>
        </is>
      </c>
      <c r="B606" t="inlineStr">
        <is>
          <t>Yes</t>
        </is>
      </c>
      <c r="C606" t="inlineStr">
        <is>
          <t>Nico</t>
        </is>
      </c>
      <c r="D606"/>
      <c r="E606"/>
      <c r="F606"/>
      <c r="G606"/>
      <c r="H606"/>
    </row>
    <row r="607" ht="25.5" customHeight="1">
      <c r="A607" t="inlineStr">
        <is>
          <t>news anchoring</t>
        </is>
      </c>
      <c r="B607" t="inlineStr">
        <is>
          <t>Yes</t>
        </is>
      </c>
      <c r="C607" t="inlineStr">
        <is>
          <t>Tomasz</t>
        </is>
      </c>
      <c r="D607"/>
      <c r="E607"/>
      <c r="F607"/>
      <c r="G607"/>
      <c r="H607"/>
    </row>
    <row r="608" ht="25.5" customHeight="1">
      <c r="A608" t="inlineStr">
        <is>
          <t>night</t>
        </is>
      </c>
      <c r="B608" t="inlineStr">
        <is>
          <t>Yes</t>
        </is>
      </c>
      <c r="C608" t="inlineStr">
        <is>
          <t>jon</t>
        </is>
      </c>
      <c r="D608"/>
      <c r="E608"/>
      <c r="F608"/>
      <c r="G608"/>
      <c r="H608"/>
    </row>
    <row r="609" ht="25.5" customHeight="1">
      <c r="A609" t="inlineStr">
        <is>
          <t>nine-ball</t>
        </is>
      </c>
      <c r="B609" t="inlineStr">
        <is>
          <t>Yes</t>
        </is>
      </c>
      <c r="C609" t="inlineStr">
        <is>
          <t>Ian</t>
        </is>
      </c>
      <c r="D609"/>
      <c r="E609"/>
      <c r="F609"/>
      <c r="G609"/>
      <c r="H609"/>
    </row>
    <row r="610" ht="25.5" customHeight="1">
      <c r="A610" t="inlineStr">
        <is>
          <t>nordic skiing</t>
        </is>
      </c>
      <c r="B610" t="inlineStr">
        <is>
          <t>Yes</t>
        </is>
      </c>
      <c r="C610" t="inlineStr">
        <is>
          <t>jon</t>
        </is>
      </c>
      <c r="D610"/>
      <c r="E610"/>
      <c r="F610"/>
      <c r="G610"/>
      <c r="H610"/>
    </row>
    <row r="611" ht="25.5" customHeight="1">
      <c r="A611" t="inlineStr">
        <is>
          <t>Nuts and seeds</t>
        </is>
      </c>
      <c r="B611" t="inlineStr">
        <is>
          <t>Yes</t>
        </is>
      </c>
      <c r="C611" t="inlineStr">
        <is>
          <t>jon</t>
        </is>
      </c>
      <c r="D611"/>
      <c r="E611"/>
      <c r="F611"/>
      <c r="G611"/>
      <c r="H611"/>
    </row>
    <row r="612" ht="25.5" customHeight="1">
      <c r="A612" t="inlineStr">
        <is>
          <t>off-road racing</t>
        </is>
      </c>
      <c r="B612" t="inlineStr">
        <is>
          <t>Yes</t>
        </is>
      </c>
      <c r="C612" t="inlineStr">
        <is>
          <t>Nico</t>
        </is>
      </c>
      <c r="D612"/>
      <c r="E612"/>
      <c r="F612"/>
      <c r="G612"/>
      <c r="H612"/>
    </row>
    <row r="613" ht="25.5" customHeight="1">
      <c r="A613" t="inlineStr">
        <is>
          <t>Opening a box</t>
        </is>
      </c>
      <c r="B613" t="inlineStr">
        <is>
          <t>Yes</t>
        </is>
      </c>
      <c r="C613" t="inlineStr">
        <is>
          <t>jamie</t>
        </is>
      </c>
      <c r="D613"/>
      <c r="E613"/>
      <c r="F613"/>
      <c r="G613"/>
      <c r="H613"/>
    </row>
    <row r="614" ht="25.5" customHeight="1">
      <c r="A614" t="inlineStr">
        <is>
          <t>Opening a laptop</t>
        </is>
      </c>
      <c r="B614" t="inlineStr">
        <is>
          <t>Yes</t>
        </is>
      </c>
      <c r="C614" t="inlineStr">
        <is>
          <t>Bryan</t>
        </is>
      </c>
      <c r="D614"/>
      <c r="E614"/>
      <c r="F614"/>
      <c r="G614"/>
      <c r="H614"/>
    </row>
    <row r="615" ht="25.5" customHeight="1">
      <c r="A615" t="inlineStr">
        <is>
          <t>opening bottle</t>
        </is>
      </c>
      <c r="B615" t="inlineStr">
        <is>
          <t>Yes</t>
        </is>
      </c>
      <c r="C615" t="inlineStr">
        <is>
          <t>Kamil</t>
        </is>
      </c>
      <c r="D615"/>
      <c r="E615"/>
      <c r="F615"/>
      <c r="G615"/>
      <c r="H615"/>
    </row>
    <row r="616" ht="25.5" customHeight="1">
      <c r="A616" t="inlineStr">
        <is>
          <t>opening present</t>
        </is>
      </c>
      <c r="B616" t="inlineStr">
        <is>
          <t>Yes</t>
        </is>
      </c>
      <c r="C616" t="inlineStr">
        <is>
          <t>Kamil</t>
        </is>
      </c>
      <c r="D616"/>
      <c r="E616"/>
      <c r="F616"/>
      <c r="G616"/>
      <c r="H616"/>
    </row>
    <row r="617" ht="25.5" customHeight="1">
      <c r="A617" t="inlineStr">
        <is>
          <t>Optical devices</t>
        </is>
      </c>
      <c r="B617" t="inlineStr">
        <is>
          <t>Yes</t>
        </is>
      </c>
      <c r="C617" t="inlineStr">
        <is>
          <t>Diego</t>
        </is>
      </c>
      <c r="D617"/>
      <c r="E617"/>
      <c r="F617"/>
      <c r="G617"/>
      <c r="H617"/>
    </row>
    <row r="618" ht="25.5" customHeight="1">
      <c r="A618" t="inlineStr">
        <is>
          <t>origami</t>
        </is>
      </c>
      <c r="B618" t="inlineStr">
        <is>
          <t>Yes</t>
        </is>
      </c>
      <c r="C618" t="inlineStr">
        <is>
          <t>ale</t>
        </is>
      </c>
      <c r="D618"/>
      <c r="E618"/>
      <c r="F618"/>
      <c r="G618"/>
      <c r="H618"/>
    </row>
    <row r="619" ht="25.5" customHeight="1">
      <c r="A619" t="inlineStr">
        <is>
          <t>Outdoor Building</t>
        </is>
      </c>
      <c r="B619" t="inlineStr">
        <is>
          <t>Yes</t>
        </is>
      </c>
      <c r="C619" t="inlineStr">
        <is>
          <t>Kelly</t>
        </is>
      </c>
      <c r="D619"/>
      <c r="E619"/>
      <c r="F619"/>
      <c r="G619"/>
      <c r="H619"/>
    </row>
    <row r="620" ht="25.5" customHeight="1">
      <c r="A620" t="inlineStr">
        <is>
          <t>packing</t>
        </is>
      </c>
      <c r="B620" t="inlineStr">
        <is>
          <t>Yes</t>
        </is>
      </c>
      <c r="C620" t="inlineStr">
        <is>
          <t>Diego</t>
        </is>
      </c>
      <c r="D620"/>
      <c r="E620"/>
      <c r="F620"/>
      <c r="G620"/>
      <c r="H620"/>
    </row>
    <row r="621" ht="25.5" customHeight="1">
      <c r="A621" t="inlineStr">
        <is>
          <t>padel tennis</t>
        </is>
      </c>
      <c r="B621" t="inlineStr">
        <is>
          <t>Yes</t>
        </is>
      </c>
      <c r="C621" t="inlineStr">
        <is>
          <t>Robin</t>
        </is>
      </c>
      <c r="D621"/>
      <c r="E621"/>
      <c r="F621"/>
      <c r="G621"/>
      <c r="H621"/>
    </row>
    <row r="622" ht="25.5" customHeight="1">
      <c r="A622" t="inlineStr">
        <is>
          <t>paintball</t>
        </is>
      </c>
      <c r="B622" t="inlineStr">
        <is>
          <t>Yes</t>
        </is>
      </c>
      <c r="C622" t="inlineStr">
        <is>
          <t>jamie</t>
        </is>
      </c>
      <c r="D622"/>
      <c r="E622"/>
      <c r="F622"/>
      <c r="G622"/>
      <c r="H622"/>
    </row>
    <row r="623" ht="25.5" customHeight="1">
      <c r="A623" t="inlineStr">
        <is>
          <t>Painting</t>
        </is>
      </c>
      <c r="B623" t="inlineStr">
        <is>
          <t>Yes</t>
        </is>
      </c>
      <c r="C623" t="inlineStr">
        <is>
          <t>Kelly</t>
        </is>
      </c>
      <c r="D623"/>
      <c r="E623"/>
      <c r="F623"/>
      <c r="G623"/>
      <c r="H623"/>
    </row>
    <row r="624" ht="25.5" customHeight="1">
      <c r="A624" t="inlineStr">
        <is>
          <t>parachuting</t>
        </is>
      </c>
      <c r="B624" t="inlineStr">
        <is>
          <t>Yes</t>
        </is>
      </c>
      <c r="C624" t="inlineStr">
        <is>
          <t>Nico</t>
        </is>
      </c>
      <c r="D624"/>
      <c r="E624"/>
      <c r="F624"/>
      <c r="G624"/>
      <c r="H624"/>
    </row>
    <row r="625" ht="25.5" customHeight="1">
      <c r="A625" t="inlineStr">
        <is>
          <t>paragliding</t>
        </is>
      </c>
      <c r="B625" t="inlineStr">
        <is>
          <t>Yes</t>
        </is>
      </c>
      <c r="C625" t="inlineStr">
        <is>
          <t>Timmy</t>
        </is>
      </c>
      <c r="D625"/>
      <c r="E625"/>
      <c r="F625"/>
      <c r="G625"/>
      <c r="H625"/>
    </row>
    <row r="626" ht="25.5" customHeight="1">
      <c r="A626" t="inlineStr">
        <is>
          <t>parallel bars</t>
        </is>
      </c>
      <c r="B626" t="inlineStr">
        <is>
          <t>Yes</t>
        </is>
      </c>
      <c r="C626" t="inlineStr">
        <is>
          <t>Bryan</t>
        </is>
      </c>
      <c r="D626"/>
      <c r="E626"/>
      <c r="F626"/>
      <c r="G626"/>
      <c r="H626"/>
    </row>
    <row r="627" ht="25.5" customHeight="1">
      <c r="A627" t="inlineStr">
        <is>
          <t>parasailing</t>
        </is>
      </c>
      <c r="B627" t="inlineStr">
        <is>
          <t>Yes</t>
        </is>
      </c>
      <c r="C627" t="inlineStr">
        <is>
          <t>Kamil</t>
        </is>
      </c>
      <c r="D627"/>
      <c r="E627"/>
      <c r="F627"/>
      <c r="G627"/>
      <c r="H627"/>
    </row>
    <row r="628" ht="25.5" customHeight="1">
      <c r="A628" t="inlineStr">
        <is>
          <t>parkour</t>
        </is>
      </c>
      <c r="B628" t="inlineStr">
        <is>
          <t>Yes</t>
        </is>
      </c>
      <c r="C628" t="inlineStr">
        <is>
          <t>Andrea</t>
        </is>
      </c>
      <c r="D628"/>
      <c r="E628"/>
      <c r="F628"/>
      <c r="G628"/>
      <c r="H628"/>
    </row>
    <row r="629" ht="25.5" customHeight="1">
      <c r="A629" t="inlineStr">
        <is>
          <t>party</t>
        </is>
      </c>
      <c r="B629" t="inlineStr">
        <is>
          <t>Yes</t>
        </is>
      </c>
      <c r="C629" t="inlineStr">
        <is>
          <t>jon</t>
        </is>
      </c>
      <c r="D629"/>
      <c r="E629"/>
      <c r="F629"/>
      <c r="G629"/>
      <c r="H629"/>
    </row>
    <row r="630" ht="25.5" customHeight="1">
      <c r="A630" t="inlineStr">
        <is>
          <t>passing American football (in game)</t>
        </is>
      </c>
      <c r="B630" t="inlineStr">
        <is>
          <t>Yes</t>
        </is>
      </c>
      <c r="C630" t="inlineStr">
        <is>
          <t>Mike</t>
        </is>
      </c>
      <c r="D630"/>
      <c r="E630"/>
      <c r="F630"/>
      <c r="G630"/>
      <c r="H630"/>
    </row>
    <row r="631" ht="25.5" customHeight="1">
      <c r="A631" t="inlineStr">
        <is>
          <t>passing American football (not in game)</t>
        </is>
      </c>
      <c r="B631" t="inlineStr">
        <is>
          <t>Yes</t>
        </is>
      </c>
      <c r="C631" t="inlineStr">
        <is>
          <t>Mike</t>
        </is>
      </c>
      <c r="D631"/>
      <c r="E631"/>
      <c r="F631"/>
      <c r="G631"/>
      <c r="H631"/>
    </row>
    <row r="632" ht="25.5" customHeight="1">
      <c r="A632" t="inlineStr">
        <is>
          <t>passing_soccer_ball</t>
        </is>
      </c>
      <c r="B632" t="inlineStr">
        <is>
          <t>Yes</t>
        </is>
      </c>
      <c r="C632" t="inlineStr">
        <is>
          <t>Timmy</t>
        </is>
      </c>
      <c r="D632"/>
      <c r="E632"/>
      <c r="F632"/>
      <c r="G632"/>
      <c r="H632"/>
    </row>
    <row r="633" ht="25.5" customHeight="1">
      <c r="A633" t="inlineStr">
        <is>
          <t>peeling apples</t>
        </is>
      </c>
      <c r="B633" t="inlineStr">
        <is>
          <t>Yes</t>
        </is>
      </c>
      <c r="C633" t="inlineStr">
        <is>
          <t>Kamil</t>
        </is>
      </c>
      <c r="D633"/>
      <c r="E633"/>
      <c r="F633"/>
      <c r="G633"/>
      <c r="H633"/>
    </row>
    <row r="634" ht="25.5" customHeight="1">
      <c r="A634" t="inlineStr">
        <is>
          <t>peeling potatoes</t>
        </is>
      </c>
      <c r="B634" t="inlineStr">
        <is>
          <t>Yes</t>
        </is>
      </c>
      <c r="C634" t="inlineStr">
        <is>
          <t>Tomasz</t>
        </is>
      </c>
      <c r="D634"/>
      <c r="E634"/>
      <c r="F634"/>
      <c r="G634"/>
      <c r="H634"/>
    </row>
    <row r="635" ht="25.5" customHeight="1">
      <c r="A635" t="inlineStr">
        <is>
          <t>People and blogs</t>
        </is>
      </c>
      <c r="B635" t="inlineStr">
        <is>
          <t>Yes</t>
        </is>
      </c>
      <c r="C635" t="inlineStr">
        <is>
          <t>Done</t>
        </is>
      </c>
      <c r="D635"/>
      <c r="E635"/>
      <c r="F635"/>
      <c r="G635"/>
      <c r="H635"/>
    </row>
    <row r="636" ht="25.5" customHeight="1">
      <c r="A636" t="inlineStr">
        <is>
          <t>person_collecting_garbage</t>
        </is>
      </c>
      <c r="B636" t="inlineStr">
        <is>
          <t>Yes</t>
        </is>
      </c>
      <c r="C636" t="inlineStr">
        <is>
          <t>Ian</t>
        </is>
      </c>
      <c r="D636"/>
      <c r="E636"/>
      <c r="F636"/>
      <c r="G636"/>
      <c r="H636"/>
    </row>
    <row r="637" ht="25.5" customHeight="1">
      <c r="A637" t="inlineStr">
        <is>
          <t>petting animal (not cat)</t>
        </is>
      </c>
      <c r="B637" t="inlineStr">
        <is>
          <t>Yes</t>
        </is>
      </c>
      <c r="C637" t="inlineStr">
        <is>
          <t>Tomasz</t>
        </is>
      </c>
      <c r="D637"/>
      <c r="E637"/>
      <c r="F637"/>
      <c r="G637"/>
      <c r="H637"/>
    </row>
    <row r="638" ht="25.5" customHeight="1">
      <c r="A638" t="inlineStr">
        <is>
          <t>petting cat</t>
        </is>
      </c>
      <c r="B638" t="inlineStr">
        <is>
          <t>Yes</t>
        </is>
      </c>
      <c r="C638" t="inlineStr">
        <is>
          <t>Dion</t>
        </is>
      </c>
      <c r="D638"/>
      <c r="E638"/>
      <c r="F638"/>
      <c r="G638"/>
      <c r="H638"/>
    </row>
    <row r="639" ht="25.5" customHeight="1">
      <c r="A639" t="inlineStr">
        <is>
          <t>photograph</t>
        </is>
      </c>
      <c r="B639" t="inlineStr">
        <is>
          <t>Yes</t>
        </is>
      </c>
      <c r="C639" t="inlineStr">
        <is>
          <t>jon</t>
        </is>
      </c>
      <c r="D639"/>
      <c r="E639"/>
      <c r="F639"/>
      <c r="G639"/>
      <c r="H639"/>
    </row>
    <row r="640" ht="25.5" customHeight="1">
      <c r="A640" t="inlineStr">
        <is>
          <t>Photography</t>
        </is>
      </c>
      <c r="B640" t="inlineStr">
        <is>
          <t>Yes</t>
        </is>
      </c>
      <c r="C640" t="inlineStr">
        <is>
          <t>jon</t>
        </is>
      </c>
      <c r="D640"/>
      <c r="E640"/>
      <c r="F640"/>
      <c r="G640"/>
      <c r="H640"/>
    </row>
    <row r="641" ht="25.5" customHeight="1">
      <c r="A641" t="inlineStr">
        <is>
          <t>picking fruit</t>
        </is>
      </c>
      <c r="B641" t="inlineStr">
        <is>
          <t>Yes</t>
        </is>
      </c>
      <c r="C641" t="inlineStr">
        <is>
          <t>Ian</t>
        </is>
      </c>
      <c r="D641"/>
      <c r="E641"/>
      <c r="F641"/>
      <c r="G641"/>
      <c r="H641"/>
    </row>
    <row r="642" ht="25.5" customHeight="1">
      <c r="A642" t="inlineStr">
        <is>
          <t>picking_fruit</t>
        </is>
      </c>
      <c r="B642" t="inlineStr">
        <is>
          <t>Yes</t>
        </is>
      </c>
      <c r="C642" t="inlineStr">
        <is>
          <t>Ian</t>
        </is>
      </c>
      <c r="D642"/>
      <c r="E642"/>
      <c r="F642"/>
      <c r="G642"/>
      <c r="H642"/>
    </row>
    <row r="643" ht="25.5" customHeight="1">
      <c r="A643" t="inlineStr">
        <is>
          <t>pickleball</t>
        </is>
      </c>
      <c r="B643" t="inlineStr">
        <is>
          <t>Yes</t>
        </is>
      </c>
      <c r="C643" t="inlineStr">
        <is>
          <t>Bryan</t>
        </is>
      </c>
      <c r="D643"/>
      <c r="E643"/>
      <c r="F643"/>
      <c r="G643"/>
      <c r="H643"/>
    </row>
    <row r="644" ht="25.5" customHeight="1">
      <c r="A644" t="inlineStr">
        <is>
          <t>picnic</t>
        </is>
      </c>
      <c r="B644" t="inlineStr">
        <is>
          <t>Yes</t>
        </is>
      </c>
      <c r="C644" t="inlineStr">
        <is>
          <t>Nico</t>
        </is>
      </c>
      <c r="D644"/>
      <c r="E644"/>
      <c r="F644"/>
      <c r="G644"/>
      <c r="H644"/>
    </row>
    <row r="645" ht="25.5" customHeight="1">
      <c r="A645" t="inlineStr">
        <is>
          <t>pilates</t>
        </is>
      </c>
      <c r="B645" t="inlineStr">
        <is>
          <t>Yes</t>
        </is>
      </c>
      <c r="C645" t="inlineStr">
        <is>
          <t>Kelly</t>
        </is>
      </c>
      <c r="D645"/>
      <c r="E645"/>
      <c r="F645"/>
      <c r="G645"/>
      <c r="H645"/>
    </row>
    <row r="646" ht="25.5" customHeight="1">
      <c r="A646" t="inlineStr">
        <is>
          <t>pirouetting</t>
        </is>
      </c>
      <c r="B646" t="inlineStr">
        <is>
          <t>Yes</t>
        </is>
      </c>
      <c r="C646" t="inlineStr">
        <is>
          <t>Nico</t>
        </is>
      </c>
      <c r="D646"/>
      <c r="E646"/>
      <c r="F646"/>
      <c r="G646"/>
      <c r="H646"/>
    </row>
    <row r="647" ht="25.5" customHeight="1">
      <c r="A647" t="inlineStr">
        <is>
          <t>planting trees</t>
        </is>
      </c>
      <c r="B647" t="inlineStr">
        <is>
          <t>Yes</t>
        </is>
      </c>
      <c r="C647" t="inlineStr">
        <is>
          <t>Kamil</t>
        </is>
      </c>
      <c r="D647"/>
      <c r="E647"/>
      <c r="F647"/>
      <c r="G647"/>
      <c r="H647"/>
    </row>
    <row r="648" ht="25.5" customHeight="1">
      <c r="A648" t="inlineStr">
        <is>
          <t>planting_trees</t>
        </is>
      </c>
      <c r="B648" t="inlineStr">
        <is>
          <t>Yes</t>
        </is>
      </c>
      <c r="C648" t="inlineStr">
        <is>
          <t>jon</t>
        </is>
      </c>
      <c r="D648"/>
      <c r="E648"/>
      <c r="F648"/>
      <c r="G648"/>
      <c r="H648"/>
    </row>
    <row r="649" ht="25.5" customHeight="1">
      <c r="A649" t="inlineStr">
        <is>
          <t>plastering</t>
        </is>
      </c>
      <c r="B649" t="inlineStr">
        <is>
          <t>Yes</t>
        </is>
      </c>
      <c r="C649" t="inlineStr">
        <is>
          <t>Kamil</t>
        </is>
      </c>
      <c r="D649"/>
      <c r="E649"/>
      <c r="F649"/>
      <c r="G649"/>
      <c r="H649"/>
    </row>
    <row r="650" ht="25.5" customHeight="1">
      <c r="A650" t="inlineStr">
        <is>
          <t>plataform_diving</t>
        </is>
      </c>
      <c r="B650" t="inlineStr">
        <is>
          <t>Yes</t>
        </is>
      </c>
      <c r="C650" t="inlineStr">
        <is>
          <t>Ian</t>
        </is>
      </c>
      <c r="D650"/>
      <c r="E650"/>
      <c r="F650"/>
      <c r="G650"/>
      <c r="H650"/>
    </row>
    <row r="651" ht="25.5" customHeight="1">
      <c r="A651" t="inlineStr">
        <is>
          <t>playing accordion</t>
        </is>
      </c>
      <c r="B651" t="inlineStr">
        <is>
          <t>Yes</t>
        </is>
      </c>
      <c r="C651" t="inlineStr">
        <is>
          <t>Tomasz</t>
        </is>
      </c>
      <c r="D651"/>
      <c r="E651"/>
      <c r="F651"/>
      <c r="G651"/>
      <c r="H651"/>
    </row>
    <row r="652" ht="25.5" customHeight="1">
      <c r="A652" t="inlineStr">
        <is>
          <t>playing badminton</t>
        </is>
      </c>
      <c r="B652" t="inlineStr">
        <is>
          <t>Yes</t>
        </is>
      </c>
      <c r="C652" t="inlineStr">
        <is>
          <t>Tomasz</t>
        </is>
      </c>
      <c r="D652"/>
      <c r="E652"/>
      <c r="F652"/>
      <c r="G652"/>
      <c r="H652"/>
    </row>
    <row r="653" ht="25.5" customHeight="1">
      <c r="A653" t="inlineStr">
        <is>
          <t>playing bagpipes</t>
        </is>
      </c>
      <c r="B653" t="inlineStr">
        <is>
          <t>Yes</t>
        </is>
      </c>
      <c r="C653" t="inlineStr">
        <is>
          <t>Tomasz</t>
        </is>
      </c>
      <c r="D653"/>
      <c r="E653"/>
      <c r="F653"/>
      <c r="G653"/>
      <c r="H653"/>
    </row>
    <row r="654" ht="25.5" customHeight="1">
      <c r="A654" t="inlineStr">
        <is>
          <t>Playing baseball</t>
        </is>
      </c>
      <c r="B654" t="inlineStr">
        <is>
          <t>Yes</t>
        </is>
      </c>
      <c r="C654" t="inlineStr">
        <is>
          <t>Ian</t>
        </is>
      </c>
      <c r="D654"/>
      <c r="E654"/>
      <c r="F654"/>
      <c r="G654"/>
      <c r="H654"/>
    </row>
    <row r="655" ht="25.5" customHeight="1">
      <c r="A655" t="inlineStr">
        <is>
          <t>playing basketball</t>
        </is>
      </c>
      <c r="B655" t="inlineStr">
        <is>
          <t>Yes</t>
        </is>
      </c>
      <c r="C655" t="inlineStr">
        <is>
          <t>Mike</t>
        </is>
      </c>
      <c r="D655"/>
      <c r="E655"/>
      <c r="F655"/>
      <c r="G655"/>
      <c r="H655"/>
    </row>
    <row r="656" ht="25.5" customHeight="1">
      <c r="A656" t="inlineStr">
        <is>
          <t>playing bass guitar</t>
        </is>
      </c>
      <c r="B656" t="inlineStr">
        <is>
          <t>Yes</t>
        </is>
      </c>
      <c r="C656" t="inlineStr">
        <is>
          <t>Mike</t>
        </is>
      </c>
      <c r="D656"/>
      <c r="E656"/>
      <c r="F656"/>
      <c r="G656"/>
      <c r="H656"/>
    </row>
    <row r="657" ht="25.5" customHeight="1">
      <c r="A657" t="inlineStr">
        <is>
          <t>playing cards</t>
        </is>
      </c>
      <c r="B657" t="inlineStr">
        <is>
          <t>Yes</t>
        </is>
      </c>
      <c r="C657" t="inlineStr">
        <is>
          <t>Kelly</t>
        </is>
      </c>
      <c r="D657"/>
      <c r="E657"/>
      <c r="F657"/>
      <c r="G657"/>
      <c r="H657"/>
    </row>
    <row r="658" ht="25.5" customHeight="1">
      <c r="A658" t="inlineStr">
        <is>
          <t>playing cello</t>
        </is>
      </c>
      <c r="B658" t="inlineStr">
        <is>
          <t>Yes</t>
        </is>
      </c>
      <c r="C658" t="inlineStr">
        <is>
          <t>Timmy</t>
        </is>
      </c>
      <c r="D658"/>
      <c r="E658"/>
      <c r="F658"/>
      <c r="G658"/>
      <c r="H658"/>
    </row>
    <row r="659" ht="25.5" customHeight="1">
      <c r="A659" t="inlineStr">
        <is>
          <t>playing chess</t>
        </is>
      </c>
      <c r="B659" t="inlineStr">
        <is>
          <t>Yes</t>
        </is>
      </c>
      <c r="C659" t="inlineStr">
        <is>
          <t>Tomasz</t>
        </is>
      </c>
      <c r="D659"/>
      <c r="E659"/>
      <c r="F659"/>
      <c r="G659"/>
      <c r="H659"/>
    </row>
    <row r="660" ht="25.5" customHeight="1">
      <c r="A660" t="inlineStr">
        <is>
          <t>playing clarinet</t>
        </is>
      </c>
      <c r="B660" t="inlineStr">
        <is>
          <t>Yes</t>
        </is>
      </c>
      <c r="C660" t="inlineStr">
        <is>
          <t>Ian</t>
        </is>
      </c>
      <c r="D660"/>
      <c r="E660"/>
      <c r="F660"/>
      <c r="G660"/>
      <c r="H660"/>
    </row>
    <row r="661" ht="25.5" customHeight="1">
      <c r="A661" t="inlineStr">
        <is>
          <t>playing controller</t>
        </is>
      </c>
      <c r="B661" t="inlineStr">
        <is>
          <t>Yes</t>
        </is>
      </c>
      <c r="C661" t="inlineStr">
        <is>
          <t>Kamil</t>
        </is>
      </c>
      <c r="D661"/>
      <c r="E661"/>
      <c r="F661"/>
      <c r="G661"/>
      <c r="H661"/>
    </row>
    <row r="662" ht="25.5" customHeight="1">
      <c r="A662" t="inlineStr">
        <is>
          <t>playing cricket</t>
        </is>
      </c>
      <c r="B662" t="inlineStr">
        <is>
          <t>Yes</t>
        </is>
      </c>
      <c r="C662" t="inlineStr">
        <is>
          <t>Mike</t>
        </is>
      </c>
      <c r="D662"/>
      <c r="E662"/>
      <c r="F662"/>
      <c r="G662"/>
      <c r="H662"/>
    </row>
    <row r="663" ht="25.5" customHeight="1">
      <c r="A663" t="inlineStr">
        <is>
          <t>playing cymbals</t>
        </is>
      </c>
      <c r="B663" t="inlineStr">
        <is>
          <t>Yes</t>
        </is>
      </c>
      <c r="C663" t="inlineStr">
        <is>
          <t>Kamil</t>
        </is>
      </c>
      <c r="D663"/>
      <c r="E663"/>
      <c r="F663"/>
      <c r="G663"/>
      <c r="H663"/>
    </row>
    <row r="664" ht="25.5" customHeight="1">
      <c r="A664" t="inlineStr">
        <is>
          <t>playing didgeridoo</t>
        </is>
      </c>
      <c r="B664" t="inlineStr">
        <is>
          <t>Yes</t>
        </is>
      </c>
      <c r="C664" t="inlineStr">
        <is>
          <t>Ian</t>
        </is>
      </c>
      <c r="D664"/>
      <c r="E664"/>
      <c r="F664"/>
      <c r="G664"/>
      <c r="H664"/>
    </row>
    <row r="665" ht="25.5" customHeight="1">
      <c r="A665" t="inlineStr">
        <is>
          <t>playing drums</t>
        </is>
      </c>
      <c r="B665" t="inlineStr">
        <is>
          <t>Yes</t>
        </is>
      </c>
      <c r="C665" t="inlineStr">
        <is>
          <t>Kelly</t>
        </is>
      </c>
      <c r="D665"/>
      <c r="E665"/>
      <c r="F665"/>
      <c r="G665"/>
      <c r="H665"/>
    </row>
    <row r="666" ht="25.5" customHeight="1">
      <c r="A666" t="inlineStr">
        <is>
          <t>playing flute</t>
        </is>
      </c>
      <c r="B666" t="inlineStr">
        <is>
          <t>Yes</t>
        </is>
      </c>
      <c r="C666" t="inlineStr">
        <is>
          <t>Ian</t>
        </is>
      </c>
      <c r="D666"/>
      <c r="E666"/>
      <c r="F666"/>
      <c r="G666"/>
      <c r="H666"/>
    </row>
    <row r="667" ht="25.5" customHeight="1">
      <c r="A667" t="inlineStr">
        <is>
          <t>playing guitar</t>
        </is>
      </c>
      <c r="B667" t="inlineStr">
        <is>
          <t>Yes</t>
        </is>
      </c>
      <c r="C667" t="inlineStr">
        <is>
          <t>Kelly</t>
        </is>
      </c>
      <c r="D667"/>
      <c r="E667"/>
      <c r="F667"/>
      <c r="G667"/>
      <c r="H667"/>
    </row>
    <row r="668" ht="25.5" customHeight="1">
      <c r="A668" t="inlineStr">
        <is>
          <t>playing harmonica</t>
        </is>
      </c>
      <c r="B668" t="inlineStr">
        <is>
          <t>Yes</t>
        </is>
      </c>
      <c r="C668" t="inlineStr">
        <is>
          <t>Ian</t>
        </is>
      </c>
      <c r="D668"/>
      <c r="E668"/>
      <c r="F668"/>
      <c r="G668"/>
      <c r="H668"/>
    </row>
    <row r="669" ht="25.5" customHeight="1">
      <c r="A669" t="inlineStr">
        <is>
          <t>playing harp</t>
        </is>
      </c>
      <c r="B669" t="inlineStr">
        <is>
          <t>Yes</t>
        </is>
      </c>
      <c r="C669" t="inlineStr">
        <is>
          <t>Bryan</t>
        </is>
      </c>
      <c r="D669"/>
      <c r="E669"/>
      <c r="F669"/>
      <c r="G669"/>
      <c r="H669"/>
    </row>
    <row r="670" ht="25.5" customHeight="1">
      <c r="A670" t="inlineStr">
        <is>
          <t>playing ice hockey</t>
        </is>
      </c>
      <c r="B670" t="inlineStr">
        <is>
          <t>Yes</t>
        </is>
      </c>
      <c r="C670" t="inlineStr">
        <is>
          <t>Mike</t>
        </is>
      </c>
      <c r="D670"/>
      <c r="E670"/>
      <c r="F670"/>
      <c r="G670"/>
      <c r="H670"/>
    </row>
    <row r="671" ht="25.5" customHeight="1">
      <c r="A671" t="inlineStr">
        <is>
          <t>playing keyboard</t>
        </is>
      </c>
      <c r="B671" t="inlineStr">
        <is>
          <t>Yes</t>
        </is>
      </c>
      <c r="C671" t="inlineStr">
        <is>
          <t>Dion</t>
        </is>
      </c>
      <c r="D671"/>
      <c r="E671"/>
      <c r="F671"/>
      <c r="G671"/>
      <c r="H671"/>
    </row>
    <row r="672" ht="25.5" customHeight="1">
      <c r="A672" t="inlineStr">
        <is>
          <t>playing kickball</t>
        </is>
      </c>
      <c r="B672" t="inlineStr">
        <is>
          <t>Yes</t>
        </is>
      </c>
      <c r="C672" t="inlineStr">
        <is>
          <t>Kamil</t>
        </is>
      </c>
      <c r="D672"/>
      <c r="E672"/>
      <c r="F672"/>
      <c r="G672"/>
      <c r="H672"/>
    </row>
    <row r="673" ht="25.5" customHeight="1">
      <c r="A673" t="inlineStr">
        <is>
          <t>playing monopoly</t>
        </is>
      </c>
      <c r="B673" t="inlineStr">
        <is>
          <t>Yes</t>
        </is>
      </c>
      <c r="C673" t="inlineStr">
        <is>
          <t>Ian</t>
        </is>
      </c>
      <c r="D673"/>
      <c r="E673"/>
      <c r="F673"/>
      <c r="G673"/>
      <c r="H673"/>
    </row>
    <row r="674" ht="25.5" customHeight="1">
      <c r="A674" t="inlineStr">
        <is>
          <t>playing organ</t>
        </is>
      </c>
      <c r="B674" t="inlineStr">
        <is>
          <t>Yes</t>
        </is>
      </c>
      <c r="C674" t="inlineStr">
        <is>
          <t>Dion</t>
        </is>
      </c>
      <c r="D674"/>
      <c r="E674"/>
      <c r="F674"/>
      <c r="G674"/>
      <c r="H674"/>
    </row>
    <row r="675" ht="25.5" customHeight="1">
      <c r="A675" t="inlineStr">
        <is>
          <t>playing paintball</t>
        </is>
      </c>
      <c r="B675" t="inlineStr">
        <is>
          <t>Yes</t>
        </is>
      </c>
      <c r="C675" t="inlineStr">
        <is>
          <t>Ale</t>
        </is>
      </c>
      <c r="D675"/>
      <c r="E675"/>
      <c r="F675"/>
      <c r="G675"/>
      <c r="H675"/>
    </row>
    <row r="676" ht="25.5" customHeight="1">
      <c r="A676" t="inlineStr">
        <is>
          <t>playing piano</t>
        </is>
      </c>
      <c r="B676" t="inlineStr">
        <is>
          <t>Yes</t>
        </is>
      </c>
      <c r="C676" t="inlineStr">
        <is>
          <t>Nico</t>
        </is>
      </c>
      <c r="D676"/>
      <c r="E676"/>
      <c r="F676"/>
      <c r="G676"/>
      <c r="H676"/>
    </row>
    <row r="677" ht="25.5" customHeight="1">
      <c r="A677" t="inlineStr">
        <is>
          <t>playing poker</t>
        </is>
      </c>
      <c r="B677" t="inlineStr">
        <is>
          <t>Yes</t>
        </is>
      </c>
      <c r="C677" t="inlineStr">
        <is>
          <t>Tomasz</t>
        </is>
      </c>
      <c r="D677"/>
      <c r="E677"/>
      <c r="F677"/>
      <c r="G677"/>
      <c r="H677"/>
    </row>
    <row r="678" ht="25.5" customHeight="1">
      <c r="A678" t="inlineStr">
        <is>
          <t>playing recorder</t>
        </is>
      </c>
      <c r="B678" t="inlineStr">
        <is>
          <t>Yes</t>
        </is>
      </c>
      <c r="C678" t="inlineStr">
        <is>
          <t>Dion</t>
        </is>
      </c>
      <c r="D678"/>
      <c r="E678"/>
      <c r="F678"/>
      <c r="G678"/>
      <c r="H678"/>
    </row>
    <row r="679" ht="25.5" customHeight="1">
      <c r="A679" t="inlineStr">
        <is>
          <t>playing saxophone</t>
        </is>
      </c>
      <c r="B679" t="inlineStr">
        <is>
          <t>Yes</t>
        </is>
      </c>
      <c r="C679" t="inlineStr">
        <is>
          <t>Ian</t>
        </is>
      </c>
      <c r="D679"/>
      <c r="E679"/>
      <c r="F679"/>
      <c r="G679"/>
      <c r="H679"/>
    </row>
    <row r="680" ht="25.5" customHeight="1">
      <c r="A680" t="inlineStr">
        <is>
          <t>playing squash or racquetball</t>
        </is>
      </c>
      <c r="B680" t="inlineStr">
        <is>
          <t>Yes</t>
        </is>
      </c>
      <c r="C680" t="inlineStr">
        <is>
          <t>Kamil</t>
        </is>
      </c>
      <c r="D680"/>
      <c r="E680"/>
      <c r="F680"/>
      <c r="G680"/>
      <c r="H680"/>
    </row>
    <row r="681" ht="25.5" customHeight="1">
      <c r="A681" t="inlineStr">
        <is>
          <t>playing tennis</t>
        </is>
      </c>
      <c r="B681" t="inlineStr">
        <is>
          <t>Yes</t>
        </is>
      </c>
      <c r="C681" t="inlineStr">
        <is>
          <t>Bryan</t>
        </is>
      </c>
      <c r="D681"/>
      <c r="E681"/>
      <c r="F681"/>
      <c r="G681"/>
      <c r="H681"/>
    </row>
    <row r="682" ht="25.5" customHeight="1">
      <c r="A682" t="inlineStr">
        <is>
          <t>playing trombone</t>
        </is>
      </c>
      <c r="B682" t="inlineStr">
        <is>
          <t>Yes</t>
        </is>
      </c>
      <c r="C682" t="inlineStr">
        <is>
          <t>Kelly</t>
        </is>
      </c>
      <c r="D682"/>
      <c r="E682"/>
      <c r="F682"/>
      <c r="G682"/>
      <c r="H682"/>
    </row>
    <row r="683" ht="25.5" customHeight="1">
      <c r="A683" t="inlineStr">
        <is>
          <t>playing trumpet</t>
        </is>
      </c>
      <c r="B683" t="inlineStr">
        <is>
          <t>Yes</t>
        </is>
      </c>
      <c r="C683" t="inlineStr">
        <is>
          <t>Mike</t>
        </is>
      </c>
      <c r="D683"/>
      <c r="E683"/>
      <c r="F683"/>
      <c r="G683"/>
      <c r="H683"/>
    </row>
    <row r="684" ht="25.5" customHeight="1">
      <c r="A684" t="inlineStr">
        <is>
          <t>playing ukulele</t>
        </is>
      </c>
      <c r="B684" t="inlineStr">
        <is>
          <t>Yes</t>
        </is>
      </c>
      <c r="C684" t="inlineStr">
        <is>
          <t>Kelly</t>
        </is>
      </c>
      <c r="D684"/>
      <c r="E684"/>
      <c r="F684"/>
      <c r="G684"/>
      <c r="H684"/>
    </row>
    <row r="685" ht="25.5" customHeight="1">
      <c r="A685" t="inlineStr">
        <is>
          <t>Playing video games</t>
        </is>
      </c>
      <c r="B685" t="inlineStr">
        <is>
          <t>Yes</t>
        </is>
      </c>
      <c r="C685" t="inlineStr">
        <is>
          <t>yes</t>
        </is>
      </c>
      <c r="D685"/>
      <c r="E685"/>
      <c r="F685"/>
      <c r="G685"/>
      <c r="H685"/>
    </row>
    <row r="686" ht="25.5" customHeight="1">
      <c r="A686" t="inlineStr">
        <is>
          <t>playing violin</t>
        </is>
      </c>
      <c r="B686" t="inlineStr">
        <is>
          <t>Yes</t>
        </is>
      </c>
      <c r="C686" t="inlineStr">
        <is>
          <t>Mike</t>
        </is>
      </c>
      <c r="D686"/>
      <c r="E686"/>
      <c r="F686"/>
      <c r="G686"/>
      <c r="H686"/>
    </row>
    <row r="687" ht="25.5" customHeight="1">
      <c r="A687" t="inlineStr">
        <is>
          <t>playing volleyball</t>
        </is>
      </c>
      <c r="B687" t="inlineStr">
        <is>
          <t>Yes</t>
        </is>
      </c>
      <c r="C687" t="inlineStr">
        <is>
          <t>Ian</t>
        </is>
      </c>
      <c r="D687"/>
      <c r="E687"/>
      <c r="F687"/>
      <c r="G687"/>
      <c r="H687"/>
    </row>
    <row r="688" ht="25.5" customHeight="1">
      <c r="A688" t="inlineStr">
        <is>
          <t>Playing with a phone/camera</t>
        </is>
      </c>
      <c r="B688" t="inlineStr">
        <is>
          <t>Yes</t>
        </is>
      </c>
      <c r="C688" t="inlineStr">
        <is>
          <t>Nico</t>
        </is>
      </c>
      <c r="D688"/>
      <c r="E688"/>
      <c r="F688"/>
      <c r="G688"/>
      <c r="H688"/>
    </row>
    <row r="689" ht="25.5" customHeight="1">
      <c r="A689" t="inlineStr">
        <is>
          <t>playing xylophone</t>
        </is>
      </c>
      <c r="B689" t="inlineStr">
        <is>
          <t>Yes</t>
        </is>
      </c>
      <c r="C689" t="inlineStr">
        <is>
          <t>Tomasz</t>
        </is>
      </c>
      <c r="D689"/>
      <c r="E689"/>
      <c r="F689"/>
      <c r="G689"/>
      <c r="H689"/>
    </row>
    <row r="690" ht="25.5" customHeight="1">
      <c r="A690" t="inlineStr">
        <is>
          <t>playing_badminton</t>
        </is>
      </c>
      <c r="B690" t="inlineStr">
        <is>
          <t>Yes</t>
        </is>
      </c>
      <c r="C690" t="inlineStr">
        <is>
          <t>Robin</t>
        </is>
      </c>
      <c r="D690"/>
      <c r="E690"/>
      <c r="F690"/>
      <c r="G690"/>
      <c r="H690"/>
    </row>
    <row r="691" ht="25.5" customHeight="1">
      <c r="A691" t="inlineStr">
        <is>
          <t>playing_basketball</t>
        </is>
      </c>
      <c r="B691" t="inlineStr">
        <is>
          <t>Yes</t>
        </is>
      </c>
      <c r="C691" t="inlineStr">
        <is>
          <t>Kelly</t>
        </is>
      </c>
      <c r="D691"/>
      <c r="E691"/>
      <c r="F691"/>
      <c r="G691"/>
      <c r="H691"/>
    </row>
    <row r="692" ht="25.5" customHeight="1">
      <c r="A692" t="inlineStr">
        <is>
          <t>playing_bass_guitar</t>
        </is>
      </c>
      <c r="B692" t="inlineStr">
        <is>
          <t>Yes</t>
        </is>
      </c>
      <c r="C692" t="inlineStr">
        <is>
          <t>Mike</t>
        </is>
      </c>
      <c r="D692"/>
      <c r="E692"/>
      <c r="F692"/>
      <c r="G692"/>
      <c r="H692"/>
    </row>
    <row r="693" ht="25.5" customHeight="1">
      <c r="A693" t="inlineStr">
        <is>
          <t>playing_blackjack</t>
        </is>
      </c>
      <c r="B693" t="inlineStr">
        <is>
          <t>Yes</t>
        </is>
      </c>
      <c r="C693" t="inlineStr">
        <is>
          <t>Kelly</t>
        </is>
      </c>
      <c r="D693"/>
      <c r="E693"/>
      <c r="F693"/>
      <c r="G693"/>
      <c r="H693"/>
    </row>
    <row r="694" ht="25.5" customHeight="1">
      <c r="A694" t="inlineStr">
        <is>
          <t>playing_cello</t>
        </is>
      </c>
      <c r="B694" t="inlineStr">
        <is>
          <t>Yes</t>
        </is>
      </c>
      <c r="C694" t="inlineStr">
        <is>
          <t>Nico</t>
        </is>
      </c>
      <c r="D694"/>
      <c r="E694"/>
      <c r="F694"/>
      <c r="G694"/>
      <c r="H694"/>
    </row>
    <row r="695" ht="25.5" customHeight="1">
      <c r="A695" t="inlineStr">
        <is>
          <t>playing_clarinet</t>
        </is>
      </c>
      <c r="B695" t="inlineStr">
        <is>
          <t>Yes</t>
        </is>
      </c>
      <c r="C695" t="inlineStr">
        <is>
          <t>Ian</t>
        </is>
      </c>
      <c r="D695"/>
      <c r="E695"/>
      <c r="F695"/>
      <c r="G695"/>
      <c r="H695"/>
    </row>
    <row r="696" ht="25.5" customHeight="1">
      <c r="A696" t="inlineStr">
        <is>
          <t>playing_didgeridoo</t>
        </is>
      </c>
      <c r="B696" t="inlineStr">
        <is>
          <t>Yes</t>
        </is>
      </c>
      <c r="C696" t="inlineStr">
        <is>
          <t>Ian</t>
        </is>
      </c>
      <c r="D696"/>
      <c r="E696"/>
      <c r="F696"/>
      <c r="G696"/>
      <c r="H696"/>
    </row>
    <row r="697" ht="25.5" customHeight="1">
      <c r="A697" t="inlineStr">
        <is>
          <t>playing_drums</t>
        </is>
      </c>
      <c r="B697" t="inlineStr">
        <is>
          <t>Yes</t>
        </is>
      </c>
      <c r="C697" t="inlineStr">
        <is>
          <t>Kelly</t>
        </is>
      </c>
      <c r="D697"/>
      <c r="E697"/>
      <c r="F697"/>
      <c r="G697"/>
      <c r="H697"/>
    </row>
    <row r="698" ht="25.5" customHeight="1">
      <c r="A698" t="inlineStr">
        <is>
          <t>playing_flute</t>
        </is>
      </c>
      <c r="B698" t="inlineStr">
        <is>
          <t>Yes</t>
        </is>
      </c>
      <c r="C698" t="inlineStr">
        <is>
          <t>Ian</t>
        </is>
      </c>
      <c r="D698"/>
      <c r="E698"/>
      <c r="F698"/>
      <c r="G698"/>
      <c r="H698"/>
    </row>
    <row r="699" ht="25.5" customHeight="1">
      <c r="A699" t="inlineStr">
        <is>
          <t>playing_guitar</t>
        </is>
      </c>
      <c r="B699" t="inlineStr">
        <is>
          <t>Yes</t>
        </is>
      </c>
      <c r="C699" t="inlineStr">
        <is>
          <t>Kelly</t>
        </is>
      </c>
      <c r="D699"/>
      <c r="E699"/>
      <c r="F699"/>
      <c r="G699"/>
      <c r="H699"/>
    </row>
    <row r="700" ht="25.5" customHeight="1">
      <c r="A700" t="inlineStr">
        <is>
          <t>playing_harmonica</t>
        </is>
      </c>
      <c r="B700" t="inlineStr">
        <is>
          <t>Yes</t>
        </is>
      </c>
      <c r="C700" t="inlineStr">
        <is>
          <t>Ian</t>
        </is>
      </c>
      <c r="D700"/>
      <c r="E700"/>
      <c r="F700"/>
      <c r="G700"/>
      <c r="H700"/>
    </row>
    <row r="701" ht="25.5" customHeight="1">
      <c r="A701" t="inlineStr">
        <is>
          <t>playing_harp</t>
        </is>
      </c>
      <c r="B701" t="inlineStr">
        <is>
          <t>Yes</t>
        </is>
      </c>
      <c r="C701" t="inlineStr">
        <is>
          <t>Bryan</t>
        </is>
      </c>
      <c r="D701"/>
      <c r="E701"/>
      <c r="F701"/>
      <c r="G701"/>
      <c r="H701"/>
    </row>
    <row r="702" ht="25.5" customHeight="1">
      <c r="A702" t="inlineStr">
        <is>
          <t>playing_ice_hockey</t>
        </is>
      </c>
      <c r="B702" t="inlineStr">
        <is>
          <t>Yes</t>
        </is>
      </c>
      <c r="C702" t="inlineStr">
        <is>
          <t>Mike</t>
        </is>
      </c>
      <c r="D702"/>
      <c r="E702"/>
      <c r="F702"/>
      <c r="G702"/>
      <c r="H702"/>
    </row>
    <row r="703" ht="25.5" customHeight="1">
      <c r="A703" t="inlineStr">
        <is>
          <t>playing_lacrosse</t>
        </is>
      </c>
      <c r="B703" t="inlineStr">
        <is>
          <t>Yes</t>
        </is>
      </c>
      <c r="C703" t="inlineStr">
        <is>
          <t>Diego</t>
        </is>
      </c>
      <c r="D703"/>
      <c r="E703"/>
      <c r="F703"/>
      <c r="G703"/>
      <c r="H703"/>
    </row>
    <row r="704" ht="25.5" customHeight="1">
      <c r="A704" t="inlineStr">
        <is>
          <t>playing_ocarina</t>
        </is>
      </c>
      <c r="B704" t="inlineStr">
        <is>
          <t>Yes</t>
        </is>
      </c>
      <c r="C704" t="inlineStr">
        <is>
          <t>Nico</t>
        </is>
      </c>
      <c r="D704"/>
      <c r="E704"/>
      <c r="F704"/>
      <c r="G704"/>
      <c r="H704"/>
    </row>
    <row r="705" ht="25.5" customHeight="1">
      <c r="A705" t="inlineStr">
        <is>
          <t>playing_piano</t>
        </is>
      </c>
      <c r="B705" t="inlineStr">
        <is>
          <t>Yes</t>
        </is>
      </c>
      <c r="C705" t="inlineStr">
        <is>
          <t>Nico</t>
        </is>
      </c>
      <c r="D705"/>
      <c r="E705"/>
      <c r="F705"/>
      <c r="G705"/>
      <c r="H705"/>
    </row>
    <row r="706" ht="25.5" customHeight="1">
      <c r="A706" t="inlineStr">
        <is>
          <t>playing_saxophone</t>
        </is>
      </c>
      <c r="B706" t="inlineStr">
        <is>
          <t>Yes</t>
        </is>
      </c>
      <c r="C706" t="inlineStr">
        <is>
          <t>Anastasis / Ian</t>
        </is>
      </c>
      <c r="D706"/>
      <c r="E706"/>
      <c r="F706"/>
      <c r="G706"/>
      <c r="H706"/>
    </row>
    <row r="707" ht="25.5" customHeight="1">
      <c r="A707" t="inlineStr">
        <is>
          <t>playing_squash_or_racquetball</t>
        </is>
      </c>
      <c r="B707" t="inlineStr">
        <is>
          <t>Yes</t>
        </is>
      </c>
      <c r="C707" t="inlineStr">
        <is>
          <t>Kamil</t>
        </is>
      </c>
      <c r="D707"/>
      <c r="E707"/>
      <c r="F707"/>
      <c r="G707"/>
      <c r="H707"/>
    </row>
    <row r="708" ht="25.5" customHeight="1">
      <c r="A708" t="inlineStr">
        <is>
          <t>playing_tennis</t>
        </is>
      </c>
      <c r="B708" t="inlineStr">
        <is>
          <t>Yes</t>
        </is>
      </c>
      <c r="C708" t="inlineStr">
        <is>
          <t>Bryan</t>
        </is>
      </c>
      <c r="D708"/>
      <c r="E708"/>
      <c r="F708"/>
      <c r="G708"/>
      <c r="H708"/>
    </row>
    <row r="709" ht="25.5" customHeight="1">
      <c r="A709" t="inlineStr">
        <is>
          <t>playing_trombone</t>
        </is>
      </c>
      <c r="B709" t="inlineStr">
        <is>
          <t>Yes</t>
        </is>
      </c>
      <c r="C709" t="inlineStr">
        <is>
          <t>Kelly</t>
        </is>
      </c>
      <c r="D709"/>
      <c r="E709"/>
      <c r="F709"/>
      <c r="G709"/>
      <c r="H709"/>
    </row>
    <row r="710" ht="25.5" customHeight="1">
      <c r="A710" t="inlineStr">
        <is>
          <t>playing_trumpet</t>
        </is>
      </c>
      <c r="B710" t="inlineStr">
        <is>
          <t>Yes</t>
        </is>
      </c>
      <c r="C710" t="inlineStr">
        <is>
          <t>Yining</t>
        </is>
      </c>
      <c r="D710"/>
      <c r="E710"/>
      <c r="F710"/>
      <c r="G710"/>
      <c r="H710"/>
    </row>
    <row r="711" ht="25.5" customHeight="1">
      <c r="A711" t="inlineStr">
        <is>
          <t>playing_ukulele</t>
        </is>
      </c>
      <c r="B711" t="inlineStr">
        <is>
          <t>Yes</t>
        </is>
      </c>
      <c r="C711" t="inlineStr">
        <is>
          <t>Kelly</t>
        </is>
      </c>
      <c r="D711"/>
      <c r="E711"/>
      <c r="F711"/>
      <c r="G711"/>
      <c r="H711"/>
    </row>
    <row r="712" ht="25.5" customHeight="1">
      <c r="A712" t="inlineStr">
        <is>
          <t>playing_violin</t>
        </is>
      </c>
      <c r="B712" t="inlineStr">
        <is>
          <t>Yes</t>
        </is>
      </c>
      <c r="C712" t="inlineStr">
        <is>
          <t>Anastasis</t>
        </is>
      </c>
      <c r="D712"/>
      <c r="E712"/>
      <c r="F712"/>
      <c r="G712"/>
      <c r="H712"/>
    </row>
    <row r="713" ht="25.5" customHeight="1">
      <c r="A713" t="inlineStr">
        <is>
          <t>playing_volleyball</t>
        </is>
      </c>
      <c r="B713" t="inlineStr">
        <is>
          <t>Yes</t>
        </is>
      </c>
      <c r="C713" t="inlineStr">
        <is>
          <t>Ian</t>
        </is>
      </c>
      <c r="D713"/>
      <c r="E713"/>
      <c r="F713"/>
      <c r="G713"/>
      <c r="H713"/>
    </row>
    <row r="714" ht="25.5" customHeight="1">
      <c r="A714" t="inlineStr">
        <is>
          <t>playing_water_polo</t>
        </is>
      </c>
      <c r="B714" t="inlineStr">
        <is>
          <t>Yes</t>
        </is>
      </c>
      <c r="C714" t="inlineStr">
        <is>
          <t>Kelly</t>
        </is>
      </c>
      <c r="D714"/>
      <c r="E714"/>
      <c r="F714"/>
      <c r="G714"/>
      <c r="H714"/>
    </row>
    <row r="715" ht="25.5" customHeight="1">
      <c r="A715" t="inlineStr">
        <is>
          <t>pole vault</t>
        </is>
      </c>
      <c r="B715" t="inlineStr">
        <is>
          <t>Yes</t>
        </is>
      </c>
      <c r="C715" t="inlineStr">
        <is>
          <t>Ian</t>
        </is>
      </c>
      <c r="D715"/>
      <c r="E715"/>
      <c r="F715"/>
      <c r="G715"/>
      <c r="H715"/>
    </row>
    <row r="716" ht="25.5" customHeight="1">
      <c r="A716" t="inlineStr">
        <is>
          <t>pole_vault</t>
        </is>
      </c>
      <c r="B716" t="inlineStr">
        <is>
          <t>Yes</t>
        </is>
      </c>
      <c r="C716" t="inlineStr">
        <is>
          <t>Ian</t>
        </is>
      </c>
      <c r="D716"/>
      <c r="E716"/>
      <c r="F716"/>
      <c r="G716"/>
      <c r="H716"/>
    </row>
    <row r="717" ht="25.5" customHeight="1">
      <c r="A717" t="inlineStr">
        <is>
          <t>polo</t>
        </is>
      </c>
      <c r="B717" t="inlineStr">
        <is>
          <t>Yes</t>
        </is>
      </c>
      <c r="C717" t="inlineStr">
        <is>
          <t>Diego</t>
        </is>
      </c>
      <c r="D717"/>
      <c r="E717"/>
      <c r="F717"/>
      <c r="G717"/>
      <c r="H717"/>
    </row>
    <row r="718" ht="25.5" customHeight="1">
      <c r="A718" t="inlineStr">
        <is>
          <t>pommel horse</t>
        </is>
      </c>
      <c r="B718" t="inlineStr">
        <is>
          <t>Yes</t>
        </is>
      </c>
      <c r="C718" t="inlineStr">
        <is>
          <t>Robin</t>
        </is>
      </c>
      <c r="D718"/>
      <c r="E718"/>
      <c r="F718"/>
      <c r="G718"/>
      <c r="H718"/>
    </row>
    <row r="719" ht="25.5" customHeight="1">
      <c r="A719" t="inlineStr">
        <is>
          <t>Potting plants</t>
        </is>
      </c>
      <c r="B719" t="inlineStr">
        <is>
          <t>Yes</t>
        </is>
      </c>
      <c r="C719" t="inlineStr">
        <is>
          <t>Diego</t>
        </is>
      </c>
      <c r="D719"/>
      <c r="E719"/>
      <c r="F719"/>
      <c r="G719"/>
      <c r="H719"/>
    </row>
    <row r="720" ht="25.5" customHeight="1">
      <c r="A720" t="inlineStr">
        <is>
          <t>practical shooting</t>
        </is>
      </c>
      <c r="B720" t="inlineStr">
        <is>
          <t>Yes</t>
        </is>
      </c>
      <c r="C720" t="inlineStr">
        <is>
          <t>Alek</t>
        </is>
      </c>
      <c r="D720"/>
      <c r="E720"/>
      <c r="F720"/>
      <c r="G720"/>
      <c r="H720"/>
    </row>
    <row r="721" ht="25.5" customHeight="1">
      <c r="A721" t="inlineStr">
        <is>
          <t>preparing_pasta</t>
        </is>
      </c>
      <c r="B721" t="inlineStr">
        <is>
          <t>Yes</t>
        </is>
      </c>
      <c r="C721" t="inlineStr">
        <is>
          <t>Kelly</t>
        </is>
      </c>
      <c r="D721"/>
      <c r="E721"/>
      <c r="F721"/>
      <c r="G721"/>
      <c r="H721"/>
    </row>
    <row r="722" ht="25.5" customHeight="1">
      <c r="A722" t="inlineStr">
        <is>
          <t>presenting_weather_forecast</t>
        </is>
      </c>
      <c r="B722" t="inlineStr">
        <is>
          <t>Yes</t>
        </is>
      </c>
      <c r="C722" t="inlineStr">
        <is>
          <t>Timmy</t>
        </is>
      </c>
      <c r="D722"/>
      <c r="E722"/>
      <c r="F722"/>
      <c r="G722"/>
      <c r="H722"/>
    </row>
    <row r="723" ht="25.5" customHeight="1">
      <c r="A723" t="inlineStr">
        <is>
          <t>pull ups</t>
        </is>
      </c>
      <c r="B723" t="inlineStr">
        <is>
          <t>Yes</t>
        </is>
      </c>
      <c r="C723" t="inlineStr">
        <is>
          <t>Mike</t>
        </is>
      </c>
      <c r="D723"/>
      <c r="E723"/>
      <c r="F723"/>
      <c r="G723"/>
      <c r="H723"/>
    </row>
    <row r="724" ht="25.5" customHeight="1">
      <c r="A724" t="inlineStr">
        <is>
          <t>pull_ups</t>
        </is>
      </c>
      <c r="B724" t="inlineStr">
        <is>
          <t>Yes</t>
        </is>
      </c>
      <c r="C724" t="inlineStr">
        <is>
          <t>jamie</t>
        </is>
      </c>
      <c r="D724"/>
      <c r="E724"/>
      <c r="F724"/>
      <c r="G724"/>
      <c r="H724"/>
    </row>
    <row r="725" ht="25.5" customHeight="1">
      <c r="A725" t="inlineStr">
        <is>
          <t>pumping fist</t>
        </is>
      </c>
      <c r="B725" t="inlineStr">
        <is>
          <t>Yes</t>
        </is>
      </c>
      <c r="C725" t="inlineStr">
        <is>
          <t>Nico</t>
        </is>
      </c>
      <c r="D725"/>
      <c r="E725"/>
      <c r="F725"/>
      <c r="G725"/>
      <c r="H725"/>
    </row>
    <row r="726" ht="25.5" customHeight="1">
      <c r="A726" t="inlineStr">
        <is>
          <t>pumping gas</t>
        </is>
      </c>
      <c r="B726" t="inlineStr">
        <is>
          <t>Yes</t>
        </is>
      </c>
      <c r="C726" t="inlineStr">
        <is>
          <t>Diego</t>
        </is>
      </c>
      <c r="D726"/>
      <c r="E726"/>
      <c r="F726"/>
      <c r="G726"/>
      <c r="H726"/>
    </row>
    <row r="727" ht="25.5" customHeight="1">
      <c r="A727" t="inlineStr">
        <is>
          <t>punching bag</t>
        </is>
      </c>
      <c r="B727" t="inlineStr">
        <is>
          <t>Yes</t>
        </is>
      </c>
      <c r="C727" t="inlineStr">
        <is>
          <t>Nico</t>
        </is>
      </c>
      <c r="D727"/>
      <c r="E727"/>
      <c r="F727"/>
      <c r="G727"/>
      <c r="H727"/>
    </row>
    <row r="728" ht="25.5" customHeight="1">
      <c r="A728" t="inlineStr">
        <is>
          <t>punching person (boxing)</t>
        </is>
      </c>
      <c r="B728" t="inlineStr">
        <is>
          <t>Yes</t>
        </is>
      </c>
      <c r="C728" t="inlineStr">
        <is>
          <t>Ian</t>
        </is>
      </c>
      <c r="D728"/>
      <c r="E728"/>
      <c r="F728"/>
      <c r="G728"/>
      <c r="H728"/>
    </row>
    <row r="729" ht="25.5" customHeight="1">
      <c r="A729" t="inlineStr">
        <is>
          <t>punching_person_boxing_</t>
        </is>
      </c>
      <c r="B729" t="inlineStr">
        <is>
          <t>Yes</t>
        </is>
      </c>
      <c r="C729" t="inlineStr">
        <is>
          <t>Ian</t>
        </is>
      </c>
      <c r="D729"/>
      <c r="E729"/>
      <c r="F729"/>
      <c r="G729"/>
      <c r="H729"/>
    </row>
    <row r="730" ht="25.5" customHeight="1">
      <c r="A730" t="inlineStr">
        <is>
          <t>push up</t>
        </is>
      </c>
      <c r="B730" t="inlineStr">
        <is>
          <t>Yes</t>
        </is>
      </c>
      <c r="C730" t="inlineStr">
        <is>
          <t>Nico</t>
        </is>
      </c>
      <c r="D730"/>
      <c r="E730"/>
      <c r="F730"/>
      <c r="G730"/>
      <c r="H730"/>
    </row>
    <row r="731" ht="25.5" customHeight="1">
      <c r="A731" t="inlineStr">
        <is>
          <t>push ups</t>
        </is>
      </c>
      <c r="B731" t="inlineStr">
        <is>
          <t>Yes</t>
        </is>
      </c>
      <c r="C731" t="inlineStr">
        <is>
          <t>Bryan</t>
        </is>
      </c>
      <c r="D731"/>
      <c r="E731"/>
      <c r="F731"/>
      <c r="G731"/>
      <c r="H731"/>
    </row>
    <row r="732" ht="25.5" customHeight="1">
      <c r="A732" t="inlineStr">
        <is>
          <t>pushing car</t>
        </is>
      </c>
      <c r="B732" t="inlineStr">
        <is>
          <t>Yes</t>
        </is>
      </c>
      <c r="C732" t="inlineStr">
        <is>
          <t>Nico</t>
        </is>
      </c>
      <c r="D732"/>
      <c r="E732"/>
      <c r="F732"/>
      <c r="G732"/>
      <c r="H732"/>
    </row>
    <row r="733" ht="25.5" customHeight="1">
      <c r="A733" t="inlineStr">
        <is>
          <t>pushing cart</t>
        </is>
      </c>
      <c r="B733" t="inlineStr">
        <is>
          <t>Yes</t>
        </is>
      </c>
      <c r="C733" t="inlineStr">
        <is>
          <t>Nico</t>
        </is>
      </c>
      <c r="D733"/>
      <c r="E733"/>
      <c r="F733"/>
      <c r="G733"/>
      <c r="H733"/>
    </row>
    <row r="734" ht="25.5" customHeight="1">
      <c r="A734" t="inlineStr">
        <is>
          <t>Putting a laptop somewhere</t>
        </is>
      </c>
      <c r="B734" t="inlineStr">
        <is>
          <t>Yes</t>
        </is>
      </c>
      <c r="C734" t="inlineStr">
        <is>
          <t>Bryan</t>
        </is>
      </c>
      <c r="D734"/>
      <c r="E734"/>
      <c r="F734"/>
      <c r="G734"/>
      <c r="H734"/>
    </row>
    <row r="735" ht="25.5" customHeight="1">
      <c r="A735" t="inlineStr">
        <is>
          <t>Putting a phone/camera somewhere</t>
        </is>
      </c>
      <c r="B735" t="inlineStr">
        <is>
          <t>Yes</t>
        </is>
      </c>
      <c r="C735" t="inlineStr">
        <is>
          <t>Nico</t>
        </is>
      </c>
      <c r="D735"/>
      <c r="E735"/>
      <c r="F735"/>
      <c r="G735"/>
      <c r="H735"/>
    </row>
    <row r="736" ht="25.5" customHeight="1">
      <c r="A736" t="inlineStr">
        <is>
          <t>putting_on_eyeliner</t>
        </is>
      </c>
      <c r="B736" t="inlineStr">
        <is>
          <t>Yes</t>
        </is>
      </c>
      <c r="C736" t="inlineStr">
        <is>
          <t>Kelly</t>
        </is>
      </c>
      <c r="D736"/>
      <c r="E736"/>
      <c r="F736"/>
      <c r="G736"/>
      <c r="H736"/>
    </row>
    <row r="737" ht="25.5" customHeight="1">
      <c r="A737" t="inlineStr">
        <is>
          <t>putting_on_foundation</t>
        </is>
      </c>
      <c r="B737" t="inlineStr">
        <is>
          <t>Yes</t>
        </is>
      </c>
      <c r="C737" t="inlineStr">
        <is>
          <t>Kelly</t>
        </is>
      </c>
      <c r="D737"/>
      <c r="E737"/>
      <c r="F737"/>
      <c r="G737"/>
      <c r="H737"/>
    </row>
    <row r="738" ht="25.5" customHeight="1">
      <c r="A738" t="inlineStr">
        <is>
          <t>putting_on_lipstick</t>
        </is>
      </c>
      <c r="B738" t="inlineStr">
        <is>
          <t>Yes</t>
        </is>
      </c>
      <c r="C738" t="inlineStr">
        <is>
          <t>Kelly</t>
        </is>
      </c>
      <c r="D738"/>
      <c r="E738"/>
      <c r="F738"/>
      <c r="G738"/>
      <c r="H738"/>
    </row>
    <row r="739" ht="25.5" customHeight="1">
      <c r="A739" t="inlineStr">
        <is>
          <t>putting_on_mascara</t>
        </is>
      </c>
      <c r="B739" t="inlineStr">
        <is>
          <t>Yes</t>
        </is>
      </c>
      <c r="C739" t="inlineStr">
        <is>
          <t>Kelly</t>
        </is>
      </c>
      <c r="D739"/>
      <c r="E739"/>
      <c r="F739"/>
      <c r="G739"/>
      <c r="H739"/>
    </row>
    <row r="740" ht="25.5" customHeight="1">
      <c r="A740" t="inlineStr">
        <is>
          <t>Rabbits</t>
        </is>
      </c>
      <c r="B740" t="inlineStr">
        <is>
          <t>Yes</t>
        </is>
      </c>
      <c r="C740" t="inlineStr">
        <is>
          <t>Nico</t>
        </is>
      </c>
      <c r="D740"/>
      <c r="E740"/>
      <c r="F740"/>
      <c r="G740"/>
      <c r="H740"/>
    </row>
    <row r="741" ht="25.5" customHeight="1">
      <c r="A741" t="inlineStr">
        <is>
          <t>race of champions</t>
        </is>
      </c>
      <c r="B741" t="inlineStr">
        <is>
          <t>Yes</t>
        </is>
      </c>
      <c r="C741" t="inlineStr">
        <is>
          <t>Nico</t>
        </is>
      </c>
      <c r="D741"/>
      <c r="E741"/>
      <c r="F741"/>
      <c r="G741"/>
      <c r="H741"/>
    </row>
    <row r="742" ht="25.5" customHeight="1">
      <c r="A742" t="inlineStr">
        <is>
          <t>racing</t>
        </is>
      </c>
      <c r="B742" t="inlineStr">
        <is>
          <t>Yes</t>
        </is>
      </c>
      <c r="C742" t="inlineStr">
        <is>
          <t>Nico</t>
        </is>
      </c>
      <c r="D742"/>
      <c r="E742"/>
      <c r="F742"/>
      <c r="G742"/>
      <c r="H742"/>
    </row>
    <row r="743" ht="25.5" customHeight="1">
      <c r="A743" t="inlineStr">
        <is>
          <t>racquetball</t>
        </is>
      </c>
      <c r="B743" t="inlineStr">
        <is>
          <t>Yes</t>
        </is>
      </c>
      <c r="C743" t="inlineStr">
        <is>
          <t>Kamil</t>
        </is>
      </c>
      <c r="D743"/>
      <c r="E743"/>
      <c r="F743"/>
      <c r="G743"/>
      <c r="H743"/>
    </row>
    <row r="744" ht="25.5" customHeight="1">
      <c r="A744" t="inlineStr">
        <is>
          <t>radio-controlled car</t>
        </is>
      </c>
      <c r="B744" t="inlineStr">
        <is>
          <t>Yes</t>
        </is>
      </c>
      <c r="C744" t="inlineStr">
        <is>
          <t>Nico</t>
        </is>
      </c>
      <c r="D744"/>
      <c r="E744"/>
      <c r="F744"/>
      <c r="G744"/>
      <c r="H744"/>
    </row>
    <row r="745" ht="25.5" customHeight="1">
      <c r="A745" t="inlineStr">
        <is>
          <t>rafting</t>
        </is>
      </c>
      <c r="B745" t="inlineStr">
        <is>
          <t>Yes</t>
        </is>
      </c>
      <c r="C745" t="inlineStr">
        <is>
          <t>Bryan</t>
        </is>
      </c>
      <c r="D745"/>
      <c r="E745"/>
      <c r="F745"/>
      <c r="G745"/>
      <c r="H745"/>
    </row>
    <row r="746" ht="25.5" customHeight="1">
      <c r="A746" t="inlineStr">
        <is>
          <t>rallycross</t>
        </is>
      </c>
      <c r="B746" t="inlineStr">
        <is>
          <t>Yes</t>
        </is>
      </c>
      <c r="C746" t="inlineStr">
        <is>
          <t>Nico</t>
        </is>
      </c>
      <c r="D746"/>
      <c r="E746"/>
      <c r="F746"/>
      <c r="G746"/>
      <c r="H746"/>
    </row>
    <row r="747" ht="25.5" customHeight="1">
      <c r="A747" t="inlineStr">
        <is>
          <t>rallying</t>
        </is>
      </c>
      <c r="B747" t="inlineStr">
        <is>
          <t>Yes</t>
        </is>
      </c>
      <c r="C747" t="inlineStr">
        <is>
          <t>Nico</t>
        </is>
      </c>
      <c r="D747"/>
      <c r="E747"/>
      <c r="F747"/>
      <c r="G747"/>
      <c r="H747"/>
    </row>
    <row r="748" ht="25.5" customHeight="1">
      <c r="A748" t="inlineStr">
        <is>
          <t>reading</t>
        </is>
      </c>
      <c r="B748" t="inlineStr">
        <is>
          <t>Yes</t>
        </is>
      </c>
      <c r="C748" t="inlineStr">
        <is>
          <t>Ian</t>
        </is>
      </c>
      <c r="D748"/>
      <c r="E748"/>
      <c r="F748"/>
      <c r="G748"/>
      <c r="H748"/>
    </row>
    <row r="749" ht="25.5" customHeight="1">
      <c r="A749" t="inlineStr">
        <is>
          <t>reading book</t>
        </is>
      </c>
      <c r="B749" t="inlineStr">
        <is>
          <t>Yes</t>
        </is>
      </c>
      <c r="C749" t="inlineStr">
        <is>
          <t>Ian</t>
        </is>
      </c>
      <c r="D749"/>
      <c r="E749"/>
      <c r="F749"/>
      <c r="G749"/>
      <c r="H749"/>
    </row>
    <row r="750" ht="25.5" customHeight="1">
      <c r="A750" t="inlineStr">
        <is>
          <t>reading books</t>
        </is>
      </c>
      <c r="B750" t="inlineStr">
        <is>
          <t>Yes</t>
        </is>
      </c>
      <c r="C750" t="inlineStr">
        <is>
          <t>Ian</t>
        </is>
      </c>
      <c r="D750"/>
      <c r="E750"/>
      <c r="F750"/>
      <c r="G750"/>
      <c r="H750"/>
    </row>
    <row r="751" ht="25.5" customHeight="1">
      <c r="A751" t="inlineStr">
        <is>
          <t>reading newspaper</t>
        </is>
      </c>
      <c r="B751" t="inlineStr">
        <is>
          <t>Yes</t>
        </is>
      </c>
      <c r="C751" t="inlineStr">
        <is>
          <t>Nico</t>
        </is>
      </c>
      <c r="D751"/>
      <c r="E751"/>
      <c r="F751"/>
      <c r="G751"/>
      <c r="H751"/>
    </row>
    <row r="752" ht="25.5" customHeight="1">
      <c r="A752" t="inlineStr">
        <is>
          <t>reading_book</t>
        </is>
      </c>
      <c r="B752" t="inlineStr">
        <is>
          <t>Yes</t>
        </is>
      </c>
      <c r="C752" t="inlineStr">
        <is>
          <t>Ian</t>
        </is>
      </c>
      <c r="D752"/>
      <c r="E752"/>
      <c r="F752"/>
      <c r="G752"/>
      <c r="H752"/>
    </row>
    <row r="753" ht="25.5" customHeight="1">
      <c r="A753" t="inlineStr">
        <is>
          <t>Recipes</t>
        </is>
      </c>
      <c r="B753" t="inlineStr">
        <is>
          <t>Yes</t>
        </is>
      </c>
      <c r="C753" t="inlineStr">
        <is>
          <t>Bryan</t>
        </is>
      </c>
      <c r="D753"/>
      <c r="E753"/>
      <c r="F753"/>
      <c r="G753"/>
      <c r="H753"/>
    </row>
    <row r="754" ht="25.5" customHeight="1">
      <c r="A754" t="inlineStr">
        <is>
          <t>recording music</t>
        </is>
      </c>
      <c r="B754" t="inlineStr">
        <is>
          <t>Yes</t>
        </is>
      </c>
      <c r="C754" t="inlineStr">
        <is>
          <t>Mike / Ian</t>
        </is>
      </c>
      <c r="D754"/>
      <c r="E754"/>
      <c r="F754"/>
      <c r="G754"/>
      <c r="H754"/>
    </row>
    <row r="755" ht="25.5" customHeight="1">
      <c r="A755" t="inlineStr">
        <is>
          <t>recording_music</t>
        </is>
      </c>
      <c r="B755" t="inlineStr">
        <is>
          <t>Yes</t>
        </is>
      </c>
      <c r="C755" t="inlineStr">
        <is>
          <t>Ian</t>
        </is>
      </c>
      <c r="D755"/>
      <c r="E755"/>
      <c r="F755"/>
      <c r="G755"/>
      <c r="H755"/>
    </row>
    <row r="756" ht="25.5" customHeight="1">
      <c r="A756" t="inlineStr">
        <is>
          <t>Reptiles</t>
        </is>
      </c>
      <c r="B756" t="inlineStr">
        <is>
          <t>Yes</t>
        </is>
      </c>
      <c r="C756" t="inlineStr">
        <is>
          <t>Kelly</t>
        </is>
      </c>
      <c r="D756"/>
      <c r="E756"/>
      <c r="F756"/>
      <c r="G756"/>
      <c r="H756"/>
    </row>
    <row r="757" ht="25.5" customHeight="1">
      <c r="A757" t="inlineStr">
        <is>
          <t>rhythmic gymnastics</t>
        </is>
      </c>
      <c r="B757" t="inlineStr">
        <is>
          <t>Yes</t>
        </is>
      </c>
      <c r="C757" t="inlineStr">
        <is>
          <t>Ian</t>
        </is>
      </c>
      <c r="D757"/>
      <c r="E757"/>
      <c r="F757"/>
      <c r="G757"/>
      <c r="H757"/>
    </row>
    <row r="758" ht="25.5" customHeight="1">
      <c r="A758" t="inlineStr">
        <is>
          <t>ribbon (rhythmic gymnastics)</t>
        </is>
      </c>
      <c r="B758" t="inlineStr">
        <is>
          <t>Yes</t>
        </is>
      </c>
      <c r="C758" t="inlineStr">
        <is>
          <t>Ian</t>
        </is>
      </c>
      <c r="D758"/>
      <c r="E758"/>
      <c r="F758"/>
      <c r="G758"/>
      <c r="H758"/>
    </row>
    <row r="759" ht="25.5" customHeight="1">
      <c r="A759" t="inlineStr">
        <is>
          <t>riding</t>
        </is>
      </c>
      <c r="B759" t="inlineStr">
        <is>
          <t>Yes</t>
        </is>
      </c>
      <c r="C759" t="inlineStr">
        <is>
          <t>Nico</t>
        </is>
      </c>
      <c r="D759"/>
      <c r="E759"/>
      <c r="F759"/>
      <c r="G759"/>
      <c r="H759"/>
    </row>
    <row r="760" ht="25.5" customHeight="1">
      <c r="A760" t="inlineStr">
        <is>
          <t>riding a bike</t>
        </is>
      </c>
      <c r="B760" t="inlineStr">
        <is>
          <t>Yes</t>
        </is>
      </c>
      <c r="C760" t="inlineStr">
        <is>
          <t>Ale</t>
        </is>
      </c>
      <c r="D760"/>
      <c r="E760"/>
      <c r="F760"/>
      <c r="G760"/>
      <c r="H760"/>
    </row>
    <row r="761" ht="25.5" customHeight="1">
      <c r="A761" t="inlineStr">
        <is>
          <t>riding camel</t>
        </is>
      </c>
      <c r="B761" t="inlineStr">
        <is>
          <t>Yes</t>
        </is>
      </c>
      <c r="C761" t="inlineStr">
        <is>
          <t>jon</t>
        </is>
      </c>
      <c r="D761"/>
      <c r="E761"/>
      <c r="F761"/>
      <c r="G761"/>
      <c r="H761"/>
    </row>
    <row r="762" ht="25.5" customHeight="1">
      <c r="A762" t="inlineStr">
        <is>
          <t>riding elephant</t>
        </is>
      </c>
      <c r="B762" t="inlineStr">
        <is>
          <t>Yes</t>
        </is>
      </c>
      <c r="C762" t="inlineStr">
        <is>
          <t>jon</t>
        </is>
      </c>
      <c r="D762"/>
      <c r="E762"/>
      <c r="F762"/>
      <c r="G762"/>
      <c r="H762"/>
    </row>
    <row r="763" ht="25.5" customHeight="1">
      <c r="A763" t="inlineStr">
        <is>
          <t>riding mechanical bull</t>
        </is>
      </c>
      <c r="B763" t="inlineStr">
        <is>
          <t>Yes</t>
        </is>
      </c>
      <c r="C763" t="inlineStr">
        <is>
          <t>Nico</t>
        </is>
      </c>
      <c r="D763"/>
      <c r="E763"/>
      <c r="F763"/>
      <c r="G763"/>
      <c r="H763"/>
    </row>
    <row r="764" ht="25.5" customHeight="1">
      <c r="A764" t="inlineStr">
        <is>
          <t>riding mountain bike</t>
        </is>
      </c>
      <c r="B764" t="inlineStr">
        <is>
          <t>Yes</t>
        </is>
      </c>
      <c r="C764" t="inlineStr">
        <is>
          <t>Kelly</t>
        </is>
      </c>
      <c r="D764"/>
      <c r="E764"/>
      <c r="F764"/>
      <c r="G764"/>
      <c r="H764"/>
    </row>
    <row r="765" ht="25.5" customHeight="1">
      <c r="A765" t="inlineStr">
        <is>
          <t>riding mule</t>
        </is>
      </c>
      <c r="B765" t="inlineStr">
        <is>
          <t>Yes</t>
        </is>
      </c>
      <c r="C765" t="inlineStr">
        <is>
          <t>Nico</t>
        </is>
      </c>
      <c r="D765"/>
      <c r="E765"/>
      <c r="F765"/>
      <c r="G765"/>
      <c r="H765"/>
    </row>
    <row r="766" ht="25.5" customHeight="1">
      <c r="A766" t="inlineStr">
        <is>
          <t>riding or walking with horse</t>
        </is>
      </c>
      <c r="B766" t="inlineStr">
        <is>
          <t>Yes</t>
        </is>
      </c>
      <c r="C766" t="inlineStr">
        <is>
          <t>Timmy</t>
        </is>
      </c>
      <c r="D766"/>
      <c r="E766"/>
      <c r="F766"/>
      <c r="G766"/>
      <c r="H766"/>
    </row>
    <row r="767" ht="25.5" customHeight="1">
      <c r="A767" t="inlineStr">
        <is>
          <t>riding scooter</t>
        </is>
      </c>
      <c r="B767" t="inlineStr">
        <is>
          <t>Yes</t>
        </is>
      </c>
      <c r="C767" t="inlineStr">
        <is>
          <t>jon</t>
        </is>
      </c>
      <c r="D767"/>
      <c r="E767"/>
      <c r="F767"/>
      <c r="G767"/>
      <c r="H767"/>
    </row>
    <row r="768" ht="25.5" customHeight="1">
      <c r="A768" t="inlineStr">
        <is>
          <t>riding unicycle</t>
        </is>
      </c>
      <c r="B768" t="inlineStr">
        <is>
          <t>Yes</t>
        </is>
      </c>
      <c r="C768" t="inlineStr">
        <is>
          <t>Ian</t>
        </is>
      </c>
      <c r="D768"/>
      <c r="E768"/>
      <c r="F768"/>
      <c r="G768"/>
      <c r="H768"/>
    </row>
    <row r="769" ht="25.5" customHeight="1">
      <c r="A769" t="inlineStr">
        <is>
          <t>riding_or_walking_with_horse</t>
        </is>
      </c>
      <c r="B769" t="inlineStr">
        <is>
          <t>Yes</t>
        </is>
      </c>
      <c r="C769" t="inlineStr">
        <is>
          <t>Kelly</t>
        </is>
      </c>
      <c r="D769"/>
      <c r="E769"/>
      <c r="F769"/>
      <c r="G769"/>
      <c r="H769"/>
    </row>
    <row r="770" ht="25.5" customHeight="1">
      <c r="A770" t="inlineStr">
        <is>
          <t>riding_unicycle</t>
        </is>
      </c>
      <c r="B770" t="inlineStr">
        <is>
          <t>Yes</t>
        </is>
      </c>
      <c r="C770" t="inlineStr">
        <is>
          <t>Ian</t>
        </is>
      </c>
      <c r="D770"/>
      <c r="E770"/>
      <c r="F770"/>
      <c r="G770"/>
      <c r="H770"/>
    </row>
    <row r="771" ht="25.5" customHeight="1">
      <c r="A771" t="inlineStr">
        <is>
          <t>rings (gymnastics)</t>
        </is>
      </c>
      <c r="B771" t="inlineStr">
        <is>
          <t>Yes</t>
        </is>
      </c>
      <c r="C771" t="inlineStr">
        <is>
          <t>Robin</t>
        </is>
      </c>
      <c r="D771"/>
      <c r="E771"/>
      <c r="F771"/>
      <c r="G771"/>
      <c r="H771"/>
    </row>
    <row r="772" ht="25.5" customHeight="1">
      <c r="A772" t="inlineStr">
        <is>
          <t>ripping paper</t>
        </is>
      </c>
      <c r="B772" t="inlineStr">
        <is>
          <t>Yes</t>
        </is>
      </c>
      <c r="C772" t="inlineStr">
        <is>
          <t>Nico</t>
        </is>
      </c>
      <c r="D772"/>
      <c r="E772"/>
      <c r="F772"/>
      <c r="G772"/>
      <c r="H772"/>
    </row>
    <row r="773" ht="25.5" customHeight="1">
      <c r="A773" t="inlineStr">
        <is>
          <t>ritual</t>
        </is>
      </c>
      <c r="B773" t="inlineStr">
        <is>
          <t>Yes</t>
        </is>
      </c>
      <c r="C773" t="inlineStr">
        <is>
          <t>Nico</t>
        </is>
      </c>
      <c r="D773"/>
      <c r="E773"/>
      <c r="F773"/>
      <c r="G773"/>
      <c r="H773"/>
    </row>
    <row r="774" ht="25.5" customHeight="1">
      <c r="A774" t="inlineStr">
        <is>
          <t>road bicycle racing</t>
        </is>
      </c>
      <c r="B774" t="inlineStr">
        <is>
          <t>Yes</t>
        </is>
      </c>
      <c r="C774" t="inlineStr">
        <is>
          <t>Nico</t>
        </is>
      </c>
      <c r="D774"/>
      <c r="E774"/>
      <c r="F774"/>
      <c r="G774"/>
      <c r="H774"/>
    </row>
    <row r="775" ht="25.5" customHeight="1">
      <c r="A775" t="inlineStr">
        <is>
          <t>road racing</t>
        </is>
      </c>
      <c r="B775" t="inlineStr">
        <is>
          <t>Yes</t>
        </is>
      </c>
      <c r="C775" t="inlineStr">
        <is>
          <t>Nico</t>
        </is>
      </c>
      <c r="D775"/>
      <c r="E775"/>
      <c r="F775"/>
      <c r="G775"/>
      <c r="H775"/>
    </row>
    <row r="776" ht="25.5" customHeight="1">
      <c r="A776" t="inlineStr">
        <is>
          <t>road_trip</t>
        </is>
      </c>
      <c r="B776" t="inlineStr">
        <is>
          <t>Yes</t>
        </is>
      </c>
      <c r="C776" t="inlineStr">
        <is>
          <t>Nico</t>
        </is>
      </c>
      <c r="D776"/>
      <c r="E776"/>
      <c r="F776"/>
      <c r="G776"/>
      <c r="H776"/>
    </row>
    <row r="777" ht="25.5" customHeight="1">
      <c r="A777" t="inlineStr">
        <is>
          <t>robot combat</t>
        </is>
      </c>
      <c r="B777" t="inlineStr">
        <is>
          <t>Yes</t>
        </is>
      </c>
      <c r="C777" t="inlineStr">
        <is>
          <t>Nico</t>
        </is>
      </c>
      <c r="D777"/>
      <c r="E777"/>
      <c r="F777"/>
      <c r="G777"/>
      <c r="H777"/>
    </row>
    <row r="778" ht="25.5" customHeight="1">
      <c r="A778" t="inlineStr">
        <is>
          <t>robot dancing</t>
        </is>
      </c>
      <c r="B778" t="inlineStr">
        <is>
          <t>Yes</t>
        </is>
      </c>
      <c r="C778" t="inlineStr">
        <is>
          <t>Ian</t>
        </is>
      </c>
      <c r="D778"/>
      <c r="E778"/>
      <c r="F778"/>
      <c r="G778"/>
      <c r="H778"/>
    </row>
    <row r="779" ht="25.5" customHeight="1">
      <c r="A779" t="inlineStr">
        <is>
          <t>rock scissors paper</t>
        </is>
      </c>
      <c r="B779" t="inlineStr">
        <is>
          <t>Yes</t>
        </is>
      </c>
      <c r="C779" t="inlineStr">
        <is>
          <t>Nico</t>
        </is>
      </c>
      <c r="D779"/>
      <c r="E779"/>
      <c r="F779"/>
      <c r="G779"/>
      <c r="H779"/>
    </row>
    <row r="780" ht="25.5" customHeight="1">
      <c r="A780" t="inlineStr">
        <is>
          <t>rock_climbing</t>
        </is>
      </c>
      <c r="B780" t="inlineStr">
        <is>
          <t>Yes</t>
        </is>
      </c>
      <c r="C780" t="inlineStr">
        <is>
          <t>Andrea</t>
        </is>
      </c>
      <c r="D780"/>
      <c r="E780"/>
      <c r="F780"/>
      <c r="G780"/>
      <c r="H780"/>
    </row>
    <row r="781" ht="25.5" customHeight="1">
      <c r="A781" t="inlineStr">
        <is>
          <t>rock_concert</t>
        </is>
      </c>
      <c r="B781" t="inlineStr">
        <is>
          <t>Yes</t>
        </is>
      </c>
      <c r="C781" t="inlineStr">
        <is>
          <t>Nico</t>
        </is>
      </c>
      <c r="D781"/>
      <c r="E781"/>
      <c r="F781"/>
      <c r="G781"/>
      <c r="H781"/>
    </row>
    <row r="782" ht="25.5" customHeight="1">
      <c r="A782" t="inlineStr">
        <is>
          <t>rodeo</t>
        </is>
      </c>
      <c r="B782" t="inlineStr">
        <is>
          <t>Yes</t>
        </is>
      </c>
      <c r="C782" t="inlineStr">
        <is>
          <t>ale</t>
        </is>
      </c>
      <c r="D782"/>
      <c r="E782"/>
      <c r="F782"/>
      <c r="G782"/>
      <c r="H782"/>
    </row>
    <row r="783" ht="25.5" customHeight="1">
      <c r="A783" t="inlineStr">
        <is>
          <t>roller hockey</t>
        </is>
      </c>
      <c r="B783" t="inlineStr">
        <is>
          <t>Yes</t>
        </is>
      </c>
      <c r="C783" t="inlineStr">
        <is>
          <t>Mike</t>
        </is>
      </c>
      <c r="D783"/>
      <c r="E783"/>
      <c r="F783"/>
      <c r="G783"/>
      <c r="H783"/>
    </row>
    <row r="784" ht="25.5" customHeight="1">
      <c r="A784" t="inlineStr">
        <is>
          <t>roller skating</t>
        </is>
      </c>
      <c r="B784" t="inlineStr">
        <is>
          <t>Yes</t>
        </is>
      </c>
      <c r="C784" t="inlineStr">
        <is>
          <t>jon</t>
        </is>
      </c>
      <c r="D784"/>
      <c r="E784"/>
      <c r="F784"/>
      <c r="G784"/>
      <c r="H784"/>
    </row>
    <row r="785" ht="25.5" customHeight="1">
      <c r="A785" t="inlineStr">
        <is>
          <t>roller_skating</t>
        </is>
      </c>
      <c r="B785" t="inlineStr">
        <is>
          <t>Yes</t>
        </is>
      </c>
      <c r="C785" t="inlineStr">
        <is>
          <t>jon</t>
        </is>
      </c>
      <c r="D785"/>
      <c r="E785"/>
      <c r="F785"/>
      <c r="G785"/>
      <c r="H785"/>
    </row>
    <row r="786" ht="25.5" customHeight="1">
      <c r="A786" t="inlineStr">
        <is>
          <t>rollerblading</t>
        </is>
      </c>
      <c r="B786" t="inlineStr">
        <is>
          <t>Yes</t>
        </is>
      </c>
      <c r="C786" t="inlineStr">
        <is>
          <t>Bryan</t>
        </is>
      </c>
      <c r="D786"/>
      <c r="E786"/>
      <c r="F786"/>
      <c r="G786"/>
      <c r="H786"/>
    </row>
    <row r="787" ht="25.5" customHeight="1">
      <c r="A787" t="inlineStr">
        <is>
          <t>rolling</t>
        </is>
      </c>
      <c r="B787" t="inlineStr">
        <is>
          <t>Yes</t>
        </is>
      </c>
      <c r="C787" t="inlineStr">
        <is>
          <t>Nico</t>
        </is>
      </c>
      <c r="D787"/>
      <c r="E787"/>
      <c r="F787"/>
      <c r="G787"/>
      <c r="H787"/>
    </row>
    <row r="788" ht="25.5" customHeight="1">
      <c r="A788" t="inlineStr">
        <is>
          <t>rolling_pastry</t>
        </is>
      </c>
      <c r="B788" t="inlineStr">
        <is>
          <t>Yes</t>
        </is>
      </c>
      <c r="C788" t="inlineStr">
        <is>
          <t>Diego</t>
        </is>
      </c>
      <c r="D788"/>
      <c r="E788"/>
      <c r="F788"/>
      <c r="G788"/>
      <c r="H788"/>
    </row>
    <row r="789" ht="25.5" customHeight="1">
      <c r="A789" t="inlineStr">
        <is>
          <t>rope (rhythmic gymnastics)</t>
        </is>
      </c>
      <c r="B789" t="inlineStr">
        <is>
          <t>Yes</t>
        </is>
      </c>
      <c r="C789" t="inlineStr">
        <is>
          <t>Ian</t>
        </is>
      </c>
      <c r="D789"/>
      <c r="E789"/>
      <c r="F789"/>
      <c r="G789"/>
      <c r="H789"/>
    </row>
    <row r="790" ht="25.5" customHeight="1">
      <c r="A790" t="inlineStr">
        <is>
          <t>rotating</t>
        </is>
      </c>
      <c r="B790" t="inlineStr">
        <is>
          <t>Yes</t>
        </is>
      </c>
      <c r="C790" t="inlineStr">
        <is>
          <t>Nico</t>
        </is>
      </c>
      <c r="D790"/>
      <c r="E790"/>
      <c r="F790"/>
      <c r="G790"/>
      <c r="H790"/>
    </row>
    <row r="791" ht="25.5" customHeight="1">
      <c r="A791" t="inlineStr">
        <is>
          <t>rowing (sport)</t>
        </is>
      </c>
      <c r="B791" t="inlineStr">
        <is>
          <t>Yes</t>
        </is>
      </c>
      <c r="C791" t="inlineStr">
        <is>
          <t>Michelle</t>
        </is>
      </c>
      <c r="D791"/>
      <c r="E791"/>
      <c r="F791"/>
      <c r="G791"/>
      <c r="H791"/>
    </row>
    <row r="792" ht="25.5" customHeight="1">
      <c r="A792" t="inlineStr">
        <is>
          <t>rugby</t>
        </is>
      </c>
      <c r="B792" t="inlineStr">
        <is>
          <t>Yes</t>
        </is>
      </c>
      <c r="C792" t="inlineStr">
        <is>
          <t>Diego</t>
        </is>
      </c>
      <c r="D792"/>
      <c r="E792"/>
      <c r="F792"/>
      <c r="G792"/>
      <c r="H792"/>
    </row>
    <row r="793" ht="25.5" customHeight="1">
      <c r="A793" t="inlineStr">
        <is>
          <t>Running</t>
        </is>
      </c>
      <c r="B793" t="inlineStr">
        <is>
          <t>Yes</t>
        </is>
      </c>
      <c r="C793" t="inlineStr">
        <is>
          <t>Bryan / Ian</t>
        </is>
      </c>
      <c r="D793"/>
      <c r="E793"/>
      <c r="F793"/>
      <c r="G793"/>
      <c r="H793"/>
    </row>
    <row r="794" ht="25.5" customHeight="1">
      <c r="A794" t="inlineStr">
        <is>
          <t>safari</t>
        </is>
      </c>
      <c r="B794" t="inlineStr">
        <is>
          <t>Yes</t>
        </is>
      </c>
      <c r="C794" t="inlineStr">
        <is>
          <t>Kelly</t>
        </is>
      </c>
      <c r="D794"/>
      <c r="E794"/>
      <c r="F794"/>
      <c r="G794"/>
      <c r="H794"/>
    </row>
    <row r="795" ht="25.5" customHeight="1">
      <c r="A795" t="inlineStr">
        <is>
          <t>sailing</t>
        </is>
      </c>
      <c r="B795" t="inlineStr">
        <is>
          <t>Yes</t>
        </is>
      </c>
      <c r="C795" t="inlineStr">
        <is>
          <t>Ian</t>
        </is>
      </c>
      <c r="D795"/>
      <c r="E795"/>
      <c r="F795"/>
      <c r="G795"/>
      <c r="H795"/>
    </row>
    <row r="796" ht="25.5" customHeight="1">
      <c r="A796" t="inlineStr">
        <is>
          <t>salsa dancing</t>
        </is>
      </c>
      <c r="B796" t="inlineStr">
        <is>
          <t>Yes</t>
        </is>
      </c>
      <c r="C796" t="inlineStr">
        <is>
          <t>Ian</t>
        </is>
      </c>
      <c r="D796"/>
      <c r="E796"/>
      <c r="F796"/>
      <c r="G796"/>
      <c r="H796"/>
    </row>
    <row r="797" ht="25.5" customHeight="1">
      <c r="A797" t="inlineStr">
        <is>
          <t>salsa_dancing</t>
        </is>
      </c>
      <c r="B797" t="inlineStr">
        <is>
          <t>Yes</t>
        </is>
      </c>
      <c r="C797" t="inlineStr">
        <is>
          <t>Ian</t>
        </is>
      </c>
      <c r="D797"/>
      <c r="E797"/>
      <c r="F797"/>
      <c r="G797"/>
      <c r="H797"/>
    </row>
    <row r="798" ht="25.5" customHeight="1">
      <c r="A798" t="inlineStr">
        <is>
          <t>sanding floor</t>
        </is>
      </c>
      <c r="B798" t="inlineStr">
        <is>
          <t>Yes</t>
        </is>
      </c>
      <c r="C798" t="inlineStr">
        <is>
          <t>Ian</t>
        </is>
      </c>
      <c r="D798"/>
      <c r="E798"/>
      <c r="F798"/>
      <c r="G798"/>
      <c r="H798"/>
    </row>
    <row r="799" ht="25.5" customHeight="1">
      <c r="A799" t="inlineStr">
        <is>
          <t>sanding_floor</t>
        </is>
      </c>
      <c r="B799" t="inlineStr">
        <is>
          <t>Yes</t>
        </is>
      </c>
      <c r="C799" t="inlineStr">
        <is>
          <t>Ian</t>
        </is>
      </c>
      <c r="D799"/>
      <c r="E799"/>
      <c r="F799"/>
      <c r="G799"/>
      <c r="H799"/>
    </row>
    <row r="800" ht="25.5" customHeight="1">
      <c r="A800" t="inlineStr">
        <is>
          <t>sawing_wood</t>
        </is>
      </c>
      <c r="B800" t="inlineStr">
        <is>
          <t>Yes</t>
        </is>
      </c>
      <c r="C800" t="inlineStr">
        <is>
          <t>Kelly</t>
        </is>
      </c>
      <c r="D800"/>
      <c r="E800"/>
      <c r="F800"/>
      <c r="G800"/>
      <c r="H800"/>
    </row>
    <row r="801" ht="25.5" customHeight="1">
      <c r="A801" t="inlineStr">
        <is>
          <t>Science and technology</t>
        </is>
      </c>
      <c r="B801" t="inlineStr">
        <is>
          <t>Yes</t>
        </is>
      </c>
      <c r="C801" t="inlineStr">
        <is>
          <t>Kamil</t>
        </is>
      </c>
      <c r="D801"/>
      <c r="E801"/>
      <c r="F801"/>
      <c r="G801"/>
      <c r="H801"/>
    </row>
    <row r="802" ht="25.5" customHeight="1">
      <c r="A802" t="inlineStr">
        <is>
          <t>scrambling eggs</t>
        </is>
      </c>
      <c r="B802" t="inlineStr">
        <is>
          <t>Yes</t>
        </is>
      </c>
      <c r="C802" t="inlineStr">
        <is>
          <t>jamie</t>
        </is>
      </c>
      <c r="D802"/>
      <c r="E802"/>
      <c r="F802"/>
      <c r="G802"/>
      <c r="H802"/>
    </row>
    <row r="803" ht="25.5" customHeight="1">
      <c r="A803" t="inlineStr">
        <is>
          <t>screaming</t>
        </is>
      </c>
      <c r="B803" t="inlineStr">
        <is>
          <t>Yes</t>
        </is>
      </c>
      <c r="C803" t="inlineStr">
        <is>
          <t>Bryan</t>
        </is>
      </c>
      <c r="D803"/>
      <c r="E803"/>
      <c r="F803"/>
      <c r="G803"/>
      <c r="H803"/>
    </row>
    <row r="804" ht="25.5" customHeight="1">
      <c r="A804" t="inlineStr">
        <is>
          <t>scuba diving</t>
        </is>
      </c>
      <c r="B804" t="inlineStr">
        <is>
          <t>Yes</t>
        </is>
      </c>
      <c r="C804" t="inlineStr">
        <is>
          <t>jon</t>
        </is>
      </c>
      <c r="D804"/>
      <c r="E804"/>
      <c r="F804"/>
      <c r="G804"/>
      <c r="H804"/>
    </row>
    <row r="805" ht="25.5" customHeight="1">
      <c r="A805" t="inlineStr">
        <is>
          <t>scuba_diving</t>
        </is>
      </c>
      <c r="B805" t="inlineStr">
        <is>
          <t>Yes</t>
        </is>
      </c>
      <c r="C805" t="inlineStr">
        <is>
          <t>jon</t>
        </is>
      </c>
      <c r="D805"/>
      <c r="E805"/>
      <c r="F805"/>
      <c r="G805"/>
      <c r="H805"/>
    </row>
    <row r="806" ht="25.5" customHeight="1">
      <c r="A806" t="inlineStr">
        <is>
          <t>Sculpting</t>
        </is>
      </c>
      <c r="B806" t="inlineStr">
        <is>
          <t>Yes</t>
        </is>
      </c>
      <c r="C806" t="inlineStr">
        <is>
          <t>Nico</t>
        </is>
      </c>
      <c r="D806"/>
      <c r="E806"/>
      <c r="F806"/>
      <c r="G806"/>
      <c r="H806"/>
    </row>
    <row r="807" ht="25.5" customHeight="1">
      <c r="A807" t="inlineStr">
        <is>
          <t>sea kayak</t>
        </is>
      </c>
      <c r="B807" t="inlineStr">
        <is>
          <t>Yes</t>
        </is>
      </c>
      <c r="C807" t="inlineStr">
        <is>
          <t>Diego</t>
        </is>
      </c>
      <c r="D807"/>
      <c r="E807"/>
      <c r="F807"/>
      <c r="G807"/>
      <c r="H807"/>
    </row>
    <row r="808" ht="25.5" customHeight="1">
      <c r="A808" t="inlineStr">
        <is>
          <t>sewing</t>
        </is>
      </c>
      <c r="B808" t="inlineStr">
        <is>
          <t>Yes</t>
        </is>
      </c>
      <c r="C808" t="inlineStr">
        <is>
          <t>Andrea</t>
        </is>
      </c>
      <c r="D808"/>
      <c r="E808"/>
      <c r="F808"/>
      <c r="G808"/>
      <c r="H808"/>
    </row>
    <row r="809" ht="25.5" customHeight="1">
      <c r="A809" t="inlineStr">
        <is>
          <t>shaolin kung fu</t>
        </is>
      </c>
      <c r="B809" t="inlineStr">
        <is>
          <t>Yes</t>
        </is>
      </c>
      <c r="C809" t="inlineStr">
        <is>
          <t>Tomasz</t>
        </is>
      </c>
      <c r="D809"/>
      <c r="E809"/>
      <c r="F809"/>
      <c r="G809"/>
      <c r="H809"/>
    </row>
    <row r="810" ht="25.5" customHeight="1">
      <c r="A810" t="inlineStr">
        <is>
          <t>sharpening knives</t>
        </is>
      </c>
      <c r="B810" t="inlineStr">
        <is>
          <t>Yes</t>
        </is>
      </c>
      <c r="C810" t="inlineStr">
        <is>
          <t>Diego</t>
        </is>
      </c>
      <c r="D810"/>
      <c r="E810"/>
      <c r="F810"/>
      <c r="G810"/>
      <c r="H810"/>
    </row>
    <row r="811" ht="25.5" customHeight="1">
      <c r="A811" t="inlineStr">
        <is>
          <t>sharpening knives</t>
        </is>
      </c>
      <c r="B811" t="inlineStr">
        <is>
          <t>Yes</t>
        </is>
      </c>
      <c r="C811" t="inlineStr">
        <is>
          <t>Nico</t>
        </is>
      </c>
      <c r="D811"/>
      <c r="E811"/>
      <c r="F811"/>
      <c r="G811"/>
      <c r="H811"/>
    </row>
    <row r="812" ht="25.5" customHeight="1">
      <c r="A812" t="inlineStr">
        <is>
          <t>sharpening pencil</t>
        </is>
      </c>
      <c r="B812" t="inlineStr">
        <is>
          <t>Yes</t>
        </is>
      </c>
      <c r="C812" t="inlineStr">
        <is>
          <t>Nico</t>
        </is>
      </c>
      <c r="D812"/>
      <c r="E812"/>
      <c r="F812"/>
      <c r="G812"/>
      <c r="H812"/>
    </row>
    <row r="813" ht="25.5" customHeight="1">
      <c r="A813" t="inlineStr">
        <is>
          <t>shaving head</t>
        </is>
      </c>
      <c r="B813" t="inlineStr">
        <is>
          <t>Yes</t>
        </is>
      </c>
      <c r="C813" t="inlineStr">
        <is>
          <t>Nico</t>
        </is>
      </c>
      <c r="D813"/>
      <c r="E813"/>
      <c r="F813"/>
      <c r="G813"/>
      <c r="H813"/>
    </row>
    <row r="814" ht="25.5" customHeight="1">
      <c r="A814" t="inlineStr">
        <is>
          <t>shaving legs</t>
        </is>
      </c>
      <c r="B814" t="inlineStr">
        <is>
          <t>Yes</t>
        </is>
      </c>
      <c r="C814" t="inlineStr">
        <is>
          <t>Bryan</t>
        </is>
      </c>
      <c r="D814"/>
      <c r="E814"/>
      <c r="F814"/>
      <c r="G814"/>
      <c r="H814"/>
    </row>
    <row r="815" ht="25.5" customHeight="1">
      <c r="A815" t="inlineStr">
        <is>
          <t>shaving_head</t>
        </is>
      </c>
      <c r="B815" t="inlineStr">
        <is>
          <t>Yes</t>
        </is>
      </c>
      <c r="C815" t="inlineStr">
        <is>
          <t>Seba</t>
        </is>
      </c>
      <c r="D815"/>
      <c r="E815"/>
      <c r="F815"/>
      <c r="G815"/>
      <c r="H815"/>
    </row>
    <row r="816" ht="25.5" customHeight="1">
      <c r="A816" t="inlineStr">
        <is>
          <t>shearing sheep</t>
        </is>
      </c>
      <c r="B816" t="inlineStr">
        <is>
          <t>Yes</t>
        </is>
      </c>
      <c r="C816" t="inlineStr">
        <is>
          <t>Lindsay</t>
        </is>
      </c>
      <c r="D816"/>
      <c r="E816"/>
      <c r="F816"/>
      <c r="G816"/>
      <c r="H816"/>
    </row>
    <row r="817" ht="25.5" customHeight="1">
      <c r="A817" t="inlineStr">
        <is>
          <t>sheepdog trial</t>
        </is>
      </c>
      <c r="B817" t="inlineStr">
        <is>
          <t>Yes</t>
        </is>
      </c>
      <c r="C817" t="inlineStr">
        <is>
          <t>Dion</t>
        </is>
      </c>
      <c r="D817"/>
      <c r="E817"/>
      <c r="F817"/>
      <c r="G817"/>
      <c r="H817"/>
    </row>
    <row r="818" ht="25.5" customHeight="1">
      <c r="A818" t="inlineStr">
        <is>
          <t>shining shoes</t>
        </is>
      </c>
      <c r="B818" t="inlineStr">
        <is>
          <t>Yes</t>
        </is>
      </c>
      <c r="C818" t="inlineStr">
        <is>
          <t>melody</t>
        </is>
      </c>
      <c r="D818"/>
      <c r="E818"/>
      <c r="F818"/>
      <c r="G818"/>
      <c r="H818"/>
    </row>
    <row r="819" ht="25.5" customHeight="1">
      <c r="A819" t="inlineStr">
        <is>
          <t>shining_shoes</t>
        </is>
      </c>
      <c r="B819" t="inlineStr">
        <is>
          <t>Yes</t>
        </is>
      </c>
      <c r="C819" t="inlineStr">
        <is>
          <t>Aron / melody</t>
        </is>
      </c>
      <c r="D819"/>
      <c r="E819"/>
      <c r="F819"/>
      <c r="G819"/>
      <c r="H819"/>
    </row>
    <row r="820" ht="25.5" customHeight="1">
      <c r="A820" t="inlineStr">
        <is>
          <t>shooting basketball</t>
        </is>
      </c>
      <c r="B820" t="inlineStr">
        <is>
          <t>Yes</t>
        </is>
      </c>
      <c r="C820" t="inlineStr">
        <is>
          <t>Kelly</t>
        </is>
      </c>
      <c r="D820"/>
      <c r="E820"/>
      <c r="F820"/>
      <c r="G820"/>
      <c r="H820"/>
    </row>
    <row r="821" ht="25.5" customHeight="1">
      <c r="A821" t="inlineStr">
        <is>
          <t>shooting goal (soccer)</t>
        </is>
      </c>
      <c r="B821" t="inlineStr">
        <is>
          <t>Yes</t>
        </is>
      </c>
      <c r="C821" t="inlineStr">
        <is>
          <t>Timmy</t>
        </is>
      </c>
      <c r="D821"/>
      <c r="E821"/>
      <c r="F821"/>
      <c r="G821"/>
      <c r="H821"/>
    </row>
    <row r="822" ht="25.5" customHeight="1">
      <c r="A822" t="inlineStr">
        <is>
          <t>shooting sport</t>
        </is>
      </c>
      <c r="B822" t="inlineStr">
        <is>
          <t>Yes</t>
        </is>
      </c>
      <c r="C822" t="inlineStr">
        <is>
          <t>Alek</t>
        </is>
      </c>
      <c r="D822"/>
      <c r="E822"/>
      <c r="F822"/>
      <c r="G822"/>
      <c r="H822"/>
    </row>
    <row r="823" ht="25.5" customHeight="1">
      <c r="A823" t="inlineStr">
        <is>
          <t>shooting_basketball</t>
        </is>
      </c>
      <c r="B823" t="inlineStr">
        <is>
          <t>Yes</t>
        </is>
      </c>
      <c r="C823" t="inlineStr">
        <is>
          <t>Kelly</t>
        </is>
      </c>
      <c r="D823"/>
      <c r="E823"/>
      <c r="F823"/>
      <c r="G823"/>
      <c r="H823"/>
    </row>
    <row r="824" ht="25.5" customHeight="1">
      <c r="A824" t="inlineStr">
        <is>
          <t>shooting_goal_soccer_</t>
        </is>
      </c>
      <c r="B824" t="inlineStr">
        <is>
          <t>Yes</t>
        </is>
      </c>
      <c r="C824" t="inlineStr">
        <is>
          <t>Timmy</t>
        </is>
      </c>
      <c r="D824"/>
      <c r="E824"/>
      <c r="F824"/>
      <c r="G824"/>
      <c r="H824"/>
    </row>
    <row r="825" ht="25.5" customHeight="1">
      <c r="A825" t="inlineStr">
        <is>
          <t>shopping</t>
        </is>
      </c>
      <c r="B825" t="inlineStr">
        <is>
          <t>Yes</t>
        </is>
      </c>
      <c r="C825" t="inlineStr">
        <is>
          <t>Andrea</t>
        </is>
      </c>
      <c r="D825"/>
      <c r="E825"/>
      <c r="F825"/>
      <c r="G825"/>
      <c r="H825"/>
    </row>
    <row r="826" ht="25.5" customHeight="1">
      <c r="A826" t="inlineStr">
        <is>
          <t>short track motor racing</t>
        </is>
      </c>
      <c r="B826" t="inlineStr">
        <is>
          <t>Yes</t>
        </is>
      </c>
      <c r="C826" t="inlineStr">
        <is>
          <t>Nico</t>
        </is>
      </c>
      <c r="D826"/>
      <c r="E826"/>
      <c r="F826"/>
      <c r="G826"/>
      <c r="H826"/>
    </row>
    <row r="827" ht="25.5" customHeight="1">
      <c r="A827" t="inlineStr">
        <is>
          <t>shot put</t>
        </is>
      </c>
      <c r="B827" t="inlineStr">
        <is>
          <t>Yes</t>
        </is>
      </c>
      <c r="C827" t="inlineStr">
        <is>
          <t>Ian</t>
        </is>
      </c>
      <c r="D827" t="inlineStr">
        <is>
          <t>Ian</t>
        </is>
      </c>
      <c r="E827"/>
      <c r="F827"/>
      <c r="G827"/>
      <c r="H827"/>
    </row>
    <row r="828" ht="25.5" customHeight="1">
      <c r="A828" t="inlineStr">
        <is>
          <t>shot_put</t>
        </is>
      </c>
      <c r="B828" t="inlineStr">
        <is>
          <t>Yes</t>
        </is>
      </c>
      <c r="C828" t="inlineStr">
        <is>
          <t>Ian</t>
        </is>
      </c>
      <c r="D828"/>
      <c r="E828"/>
      <c r="F828"/>
      <c r="G828"/>
      <c r="H828"/>
    </row>
    <row r="829" ht="25.5" customHeight="1">
      <c r="A829" t="inlineStr">
        <is>
          <t>side kick</t>
        </is>
      </c>
      <c r="B829" t="inlineStr">
        <is>
          <t>Yes</t>
        </is>
      </c>
      <c r="C829" t="inlineStr">
        <is>
          <t>Nico</t>
        </is>
      </c>
      <c r="D829"/>
      <c r="E829"/>
      <c r="F829"/>
      <c r="G829"/>
      <c r="H829"/>
    </row>
    <row r="830" ht="25.5" customHeight="1">
      <c r="A830" t="inlineStr">
        <is>
          <t>sighthound</t>
        </is>
      </c>
      <c r="B830" t="inlineStr">
        <is>
          <t>Yes</t>
        </is>
      </c>
      <c r="C830" t="inlineStr">
        <is>
          <t>Dion</t>
        </is>
      </c>
      <c r="D830"/>
      <c r="E830"/>
      <c r="F830"/>
      <c r="G830"/>
      <c r="H830"/>
    </row>
    <row r="831" ht="25.5" customHeight="1">
      <c r="A831" t="inlineStr">
        <is>
          <t>sign language interpreting</t>
        </is>
      </c>
      <c r="B831" t="inlineStr">
        <is>
          <t>Yes</t>
        </is>
      </c>
      <c r="C831" t="inlineStr">
        <is>
          <t>Mike</t>
        </is>
      </c>
      <c r="D831"/>
      <c r="E831"/>
      <c r="F831"/>
      <c r="G831"/>
      <c r="H831"/>
    </row>
    <row r="832" ht="25.5" customHeight="1">
      <c r="A832" t="inlineStr">
        <is>
          <t>singing</t>
        </is>
      </c>
      <c r="B832" t="inlineStr">
        <is>
          <t>Yes</t>
        </is>
      </c>
      <c r="C832" t="inlineStr">
        <is>
          <t>Kelly</t>
        </is>
      </c>
      <c r="D832"/>
      <c r="E832"/>
      <c r="F832"/>
      <c r="G832"/>
      <c r="H832"/>
    </row>
    <row r="833" ht="25.5" customHeight="1">
      <c r="A833" t="inlineStr">
        <is>
          <t>Sitting in a chair</t>
        </is>
      </c>
      <c r="B833" t="inlineStr">
        <is>
          <t>Yes</t>
        </is>
      </c>
      <c r="C833" t="inlineStr">
        <is>
          <t>Kamil</t>
        </is>
      </c>
      <c r="D833"/>
      <c r="E833"/>
      <c r="F833"/>
      <c r="G833"/>
      <c r="H833"/>
    </row>
    <row r="834" ht="25.5" customHeight="1">
      <c r="A834" t="inlineStr">
        <is>
          <t>situp</t>
        </is>
      </c>
      <c r="B834" t="inlineStr">
        <is>
          <t>Yes</t>
        </is>
      </c>
      <c r="C834" t="inlineStr">
        <is>
          <t>Nico</t>
        </is>
      </c>
      <c r="D834"/>
      <c r="E834"/>
      <c r="F834"/>
      <c r="G834"/>
      <c r="H834"/>
    </row>
    <row r="835" ht="25.5" customHeight="1">
      <c r="A835" t="inlineStr">
        <is>
          <t>skateboarding</t>
        </is>
      </c>
      <c r="B835" t="inlineStr">
        <is>
          <t>Yes</t>
        </is>
      </c>
      <c r="C835" t="inlineStr">
        <is>
          <t>Kelly</t>
        </is>
      </c>
      <c r="D835"/>
      <c r="E835"/>
      <c r="F835"/>
      <c r="G835"/>
      <c r="H835"/>
    </row>
    <row r="836" ht="25.5" customHeight="1">
      <c r="A836" t="inlineStr">
        <is>
          <t>skeleton (sport)</t>
        </is>
      </c>
      <c r="B836" t="inlineStr">
        <is>
          <t>Yes</t>
        </is>
      </c>
      <c r="C836" t="inlineStr">
        <is>
          <t>jamie</t>
        </is>
      </c>
      <c r="D836"/>
      <c r="E836"/>
      <c r="F836"/>
      <c r="G836"/>
      <c r="H836"/>
    </row>
    <row r="837" ht="25.5" customHeight="1">
      <c r="A837" t="inlineStr">
        <is>
          <t>ski jumping</t>
        </is>
      </c>
      <c r="B837" t="inlineStr">
        <is>
          <t>Yes</t>
        </is>
      </c>
      <c r="C837" t="inlineStr">
        <is>
          <t>jon</t>
        </is>
      </c>
      <c r="D837"/>
      <c r="E837"/>
      <c r="F837"/>
      <c r="G837"/>
      <c r="H837"/>
    </row>
    <row r="838" ht="25.5" customHeight="1">
      <c r="A838" t="inlineStr">
        <is>
          <t>ski touring</t>
        </is>
      </c>
      <c r="B838" t="inlineStr">
        <is>
          <t>Yes</t>
        </is>
      </c>
      <c r="C838" t="inlineStr">
        <is>
          <t>jon</t>
        </is>
      </c>
      <c r="D838"/>
      <c r="E838"/>
      <c r="F838"/>
      <c r="G838"/>
      <c r="H838"/>
    </row>
    <row r="839" ht="25.5" customHeight="1">
      <c r="A839" t="inlineStr">
        <is>
          <t>ski_cross</t>
        </is>
      </c>
      <c r="B839" t="inlineStr">
        <is>
          <t>Yes</t>
        </is>
      </c>
      <c r="C839" t="inlineStr">
        <is>
          <t>Nico</t>
        </is>
      </c>
      <c r="D839"/>
      <c r="E839"/>
      <c r="F839"/>
      <c r="G839"/>
      <c r="H839"/>
    </row>
    <row r="840" ht="25.5" customHeight="1">
      <c r="A840" t="inlineStr">
        <is>
          <t>ski_jumping</t>
        </is>
      </c>
      <c r="B840" t="inlineStr">
        <is>
          <t>Yes</t>
        </is>
      </c>
      <c r="C840" t="inlineStr">
        <is>
          <t>jon</t>
        </is>
      </c>
      <c r="D840"/>
      <c r="E840"/>
      <c r="F840"/>
      <c r="G840"/>
      <c r="H840"/>
    </row>
    <row r="841" ht="25.5" customHeight="1">
      <c r="A841" t="inlineStr">
        <is>
          <t>skibobbing</t>
        </is>
      </c>
      <c r="B841" t="inlineStr">
        <is>
          <t>Yes</t>
        </is>
      </c>
      <c r="C841" t="inlineStr">
        <is>
          <t>Nico</t>
        </is>
      </c>
      <c r="D841"/>
      <c r="E841"/>
      <c r="F841"/>
      <c r="G841"/>
      <c r="H841"/>
    </row>
    <row r="842" ht="25.5" customHeight="1">
      <c r="A842" t="inlineStr">
        <is>
          <t>skiing</t>
        </is>
      </c>
      <c r="B842" t="inlineStr">
        <is>
          <t>Yes</t>
        </is>
      </c>
      <c r="C842" t="inlineStr">
        <is>
          <t>Anastasis</t>
        </is>
      </c>
      <c r="D842"/>
      <c r="E842"/>
      <c r="F842"/>
      <c r="G842"/>
      <c r="H842"/>
    </row>
    <row r="843" ht="25.5" customHeight="1">
      <c r="A843" t="inlineStr">
        <is>
          <t>skiing crosscountry</t>
        </is>
      </c>
      <c r="B843" t="inlineStr">
        <is>
          <t>Yes</t>
        </is>
      </c>
      <c r="C843" t="inlineStr">
        <is>
          <t>Nico</t>
        </is>
      </c>
      <c r="D843"/>
      <c r="E843"/>
      <c r="F843"/>
      <c r="G843"/>
      <c r="H843"/>
    </row>
    <row r="844" ht="25.5" customHeight="1">
      <c r="A844" t="inlineStr">
        <is>
          <t>skiing slalom</t>
        </is>
      </c>
      <c r="B844" t="inlineStr">
        <is>
          <t>Yes</t>
        </is>
      </c>
      <c r="C844" t="inlineStr">
        <is>
          <t>Nico</t>
        </is>
      </c>
      <c r="D844"/>
      <c r="E844"/>
      <c r="F844"/>
      <c r="G844"/>
      <c r="H844"/>
    </row>
    <row r="845" ht="25.5" customHeight="1">
      <c r="A845" t="inlineStr">
        <is>
          <t>skiing_crosscountry</t>
        </is>
      </c>
      <c r="B845" t="inlineStr">
        <is>
          <t>Yes</t>
        </is>
      </c>
      <c r="C845" t="inlineStr">
        <is>
          <t>jon</t>
        </is>
      </c>
      <c r="D845"/>
      <c r="E845"/>
      <c r="F845"/>
      <c r="G845"/>
      <c r="H845"/>
    </row>
    <row r="846" ht="25.5" customHeight="1">
      <c r="A846" t="inlineStr">
        <is>
          <t>skiing_mono</t>
        </is>
      </c>
      <c r="B846" t="inlineStr">
        <is>
          <t>Yes</t>
        </is>
      </c>
      <c r="C846" t="inlineStr">
        <is>
          <t>Nico</t>
        </is>
      </c>
      <c r="D846"/>
      <c r="E846"/>
      <c r="F846"/>
      <c r="G846"/>
      <c r="H846"/>
    </row>
    <row r="847" ht="25.5" customHeight="1">
      <c r="A847" t="inlineStr">
        <is>
          <t>skiing_slalom</t>
        </is>
      </c>
      <c r="B847" t="inlineStr">
        <is>
          <t>Yes</t>
        </is>
      </c>
      <c r="C847" t="inlineStr">
        <is>
          <t>jon</t>
        </is>
      </c>
      <c r="D847"/>
      <c r="E847"/>
      <c r="F847"/>
      <c r="G847"/>
      <c r="H847"/>
    </row>
    <row r="848" ht="25.5" customHeight="1">
      <c r="A848" t="inlineStr">
        <is>
          <t>skipping rope</t>
        </is>
      </c>
      <c r="B848" t="inlineStr">
        <is>
          <t>Yes</t>
        </is>
      </c>
      <c r="C848" t="inlineStr">
        <is>
          <t>Kelly</t>
        </is>
      </c>
      <c r="D848"/>
      <c r="E848"/>
      <c r="F848"/>
      <c r="G848"/>
      <c r="H848"/>
    </row>
    <row r="849" ht="25.5" customHeight="1">
      <c r="A849" t="inlineStr">
        <is>
          <t>skipping_rope</t>
        </is>
      </c>
      <c r="B849" t="inlineStr">
        <is>
          <t>Yes</t>
        </is>
      </c>
      <c r="C849" t="inlineStr">
        <is>
          <t>Kelly</t>
        </is>
      </c>
      <c r="D849"/>
      <c r="E849"/>
      <c r="F849"/>
      <c r="G849"/>
      <c r="H849"/>
    </row>
    <row r="850" ht="25.5" customHeight="1">
      <c r="A850" t="inlineStr">
        <is>
          <t>skydiving</t>
        </is>
      </c>
      <c r="B850" t="inlineStr">
        <is>
          <t>Yes</t>
        </is>
      </c>
      <c r="C850" t="inlineStr">
        <is>
          <t>Mike</t>
        </is>
      </c>
      <c r="D850"/>
      <c r="E850"/>
      <c r="F850"/>
      <c r="G850"/>
      <c r="H850"/>
    </row>
    <row r="851" ht="25.5" customHeight="1">
      <c r="A851" t="inlineStr">
        <is>
          <t>slacklining</t>
        </is>
      </c>
      <c r="B851" t="inlineStr">
        <is>
          <t>Yes</t>
        </is>
      </c>
      <c r="C851" t="inlineStr">
        <is>
          <t>Nico</t>
        </is>
      </c>
      <c r="D851"/>
      <c r="E851"/>
      <c r="F851"/>
      <c r="G851"/>
      <c r="H851"/>
    </row>
    <row r="852" ht="25.5" customHeight="1">
      <c r="A852" t="inlineStr">
        <is>
          <t>slapping</t>
        </is>
      </c>
      <c r="B852" t="inlineStr">
        <is>
          <t>Yes</t>
        </is>
      </c>
      <c r="C852" t="inlineStr">
        <is>
          <t>Andrea</t>
        </is>
      </c>
      <c r="D852"/>
      <c r="E852"/>
      <c r="F852"/>
      <c r="G852"/>
      <c r="H852"/>
    </row>
    <row r="853" ht="25.5" customHeight="1">
      <c r="A853" t="inlineStr">
        <is>
          <t>sled dog racing</t>
        </is>
      </c>
      <c r="B853" t="inlineStr">
        <is>
          <t>Yes</t>
        </is>
      </c>
      <c r="C853" t="inlineStr">
        <is>
          <t>Kelly</t>
        </is>
      </c>
      <c r="D853"/>
      <c r="E853"/>
      <c r="F853"/>
      <c r="G853"/>
      <c r="H853"/>
    </row>
    <row r="854" ht="25.5" customHeight="1">
      <c r="A854" t="inlineStr">
        <is>
          <t>sled_dog_racing</t>
        </is>
      </c>
      <c r="B854" t="inlineStr">
        <is>
          <t>Yes</t>
        </is>
      </c>
      <c r="C854" t="inlineStr">
        <is>
          <t>Kelly</t>
        </is>
      </c>
      <c r="D854"/>
      <c r="E854"/>
      <c r="F854"/>
      <c r="G854"/>
      <c r="H854"/>
    </row>
    <row r="855" ht="25.5" customHeight="1">
      <c r="A855" t="inlineStr">
        <is>
          <t>sledding</t>
        </is>
      </c>
      <c r="B855" t="inlineStr">
        <is>
          <t>Yes</t>
        </is>
      </c>
      <c r="C855" t="inlineStr">
        <is>
          <t>Nico</t>
        </is>
      </c>
      <c r="D855"/>
      <c r="E855"/>
      <c r="F855"/>
      <c r="G855"/>
      <c r="H855"/>
    </row>
    <row r="856" ht="25.5" customHeight="1">
      <c r="A856" t="inlineStr">
        <is>
          <t>Small and furry</t>
        </is>
      </c>
      <c r="B856" t="inlineStr">
        <is>
          <t>Yes</t>
        </is>
      </c>
      <c r="C856" t="inlineStr">
        <is>
          <t>Ian</t>
        </is>
      </c>
      <c r="D856"/>
      <c r="E856"/>
      <c r="F856"/>
      <c r="G856"/>
      <c r="H856"/>
    </row>
    <row r="857" ht="25.5" customHeight="1">
      <c r="A857" t="inlineStr">
        <is>
          <t>smashing</t>
        </is>
      </c>
      <c r="B857" t="inlineStr">
        <is>
          <t>Yes</t>
        </is>
      </c>
      <c r="C857" t="inlineStr">
        <is>
          <t>Nico</t>
        </is>
      </c>
      <c r="D857"/>
      <c r="E857"/>
      <c r="F857"/>
      <c r="G857"/>
      <c r="H857"/>
    </row>
    <row r="858" ht="25.5" customHeight="1">
      <c r="A858" t="inlineStr">
        <is>
          <t>smiling</t>
        </is>
      </c>
      <c r="B858" t="inlineStr">
        <is>
          <t>Yes</t>
        </is>
      </c>
      <c r="C858" t="inlineStr">
        <is>
          <t>Bryan</t>
        </is>
      </c>
      <c r="D858"/>
      <c r="E858"/>
      <c r="F858"/>
      <c r="G858"/>
      <c r="H858"/>
    </row>
    <row r="859" ht="25.5" customHeight="1">
      <c r="A859" t="inlineStr">
        <is>
          <t>smoking</t>
        </is>
      </c>
      <c r="B859" t="inlineStr">
        <is>
          <t>Yes</t>
        </is>
      </c>
      <c r="C859" t="inlineStr">
        <is>
          <t>Mike</t>
        </is>
      </c>
      <c r="D859"/>
      <c r="E859"/>
      <c r="F859"/>
      <c r="G859"/>
      <c r="H859"/>
    </row>
    <row r="860" ht="25.5" customHeight="1">
      <c r="A860" t="inlineStr">
        <is>
          <t>smoking hookah</t>
        </is>
      </c>
      <c r="B860" t="inlineStr">
        <is>
          <t>Yes</t>
        </is>
      </c>
      <c r="C860" t="inlineStr">
        <is>
          <t>jon</t>
        </is>
      </c>
      <c r="D860"/>
      <c r="E860"/>
      <c r="F860"/>
      <c r="G860"/>
      <c r="H860"/>
    </row>
    <row r="861" ht="25.5" customHeight="1">
      <c r="A861" t="inlineStr">
        <is>
          <t>snooker</t>
        </is>
      </c>
      <c r="B861" t="inlineStr">
        <is>
          <t>Yes</t>
        </is>
      </c>
      <c r="C861" t="inlineStr">
        <is>
          <t>Ian</t>
        </is>
      </c>
      <c r="D861"/>
      <c r="E861"/>
      <c r="F861"/>
      <c r="G861"/>
      <c r="H861"/>
    </row>
    <row r="862" ht="25.5" customHeight="1">
      <c r="A862" t="inlineStr">
        <is>
          <t>snorkeling</t>
        </is>
      </c>
      <c r="B862" t="inlineStr">
        <is>
          <t>Yes</t>
        </is>
      </c>
      <c r="C862" t="inlineStr">
        <is>
          <t>Mike</t>
        </is>
      </c>
      <c r="D862"/>
      <c r="E862"/>
      <c r="F862"/>
      <c r="G862"/>
      <c r="H862"/>
    </row>
    <row r="863" ht="25.5" customHeight="1">
      <c r="A863" t="inlineStr">
        <is>
          <t>snowboarding</t>
        </is>
      </c>
      <c r="B863" t="inlineStr">
        <is>
          <t>Yes</t>
        </is>
      </c>
      <c r="C863" t="inlineStr">
        <is>
          <t>Ian</t>
        </is>
      </c>
      <c r="D863"/>
      <c r="E863"/>
      <c r="F863"/>
      <c r="G863"/>
      <c r="H863"/>
    </row>
    <row r="864" ht="25.5" customHeight="1">
      <c r="A864" t="inlineStr">
        <is>
          <t>snowkiting</t>
        </is>
      </c>
      <c r="B864" t="inlineStr">
        <is>
          <t>Yes</t>
        </is>
      </c>
      <c r="C864" t="inlineStr">
        <is>
          <t>Timmy</t>
        </is>
      </c>
      <c r="D864"/>
      <c r="E864"/>
      <c r="F864"/>
      <c r="G864"/>
      <c r="H864"/>
    </row>
    <row r="865" ht="25.5" customHeight="1">
      <c r="A865" t="inlineStr">
        <is>
          <t>snowmobile</t>
        </is>
      </c>
      <c r="B865" t="inlineStr">
        <is>
          <t>Yes</t>
        </is>
      </c>
      <c r="C865" t="inlineStr">
        <is>
          <t>jon</t>
        </is>
      </c>
      <c r="D865"/>
      <c r="E865"/>
      <c r="F865"/>
      <c r="G865"/>
      <c r="H865"/>
    </row>
    <row r="866" ht="25.5" customHeight="1">
      <c r="A866" t="inlineStr">
        <is>
          <t>snowmobiling</t>
        </is>
      </c>
      <c r="B866" t="inlineStr">
        <is>
          <t>Yes</t>
        </is>
      </c>
      <c r="C866" t="inlineStr">
        <is>
          <t>jon</t>
        </is>
      </c>
      <c r="D866"/>
      <c r="E866"/>
      <c r="F866"/>
      <c r="G866"/>
      <c r="H866"/>
    </row>
    <row r="867" ht="25.5" customHeight="1">
      <c r="A867" t="inlineStr">
        <is>
          <t>soccer</t>
        </is>
      </c>
      <c r="B867" t="inlineStr">
        <is>
          <t>Yes</t>
        </is>
      </c>
      <c r="C867" t="inlineStr">
        <is>
          <t>Timmy</t>
        </is>
      </c>
      <c r="D867"/>
      <c r="E867"/>
      <c r="F867"/>
      <c r="G867"/>
      <c r="H867"/>
    </row>
    <row r="868" ht="25.5" customHeight="1">
      <c r="A868" t="inlineStr">
        <is>
          <t>social activism</t>
        </is>
      </c>
      <c r="B868" t="inlineStr">
        <is>
          <t>Yes</t>
        </is>
      </c>
      <c r="C868" t="inlineStr">
        <is>
          <t>Andrea</t>
        </is>
      </c>
      <c r="D868"/>
      <c r="E868"/>
      <c r="F868"/>
      <c r="G868"/>
      <c r="H868"/>
    </row>
    <row r="869" ht="25.5" customHeight="1">
      <c r="A869" t="inlineStr">
        <is>
          <t>softball</t>
        </is>
      </c>
      <c r="B869" t="inlineStr">
        <is>
          <t>Yes</t>
        </is>
      </c>
      <c r="C869" t="inlineStr">
        <is>
          <t>Bryan</t>
        </is>
      </c>
      <c r="D869"/>
      <c r="E869"/>
      <c r="F869"/>
      <c r="G869"/>
      <c r="H869"/>
    </row>
    <row r="870" ht="25.5" customHeight="1">
      <c r="A870" t="inlineStr">
        <is>
          <t>somersaulting</t>
        </is>
      </c>
      <c r="B870" t="inlineStr">
        <is>
          <t>Yes</t>
        </is>
      </c>
      <c r="C870" t="inlineStr">
        <is>
          <t>Mike</t>
        </is>
      </c>
      <c r="D870"/>
      <c r="E870"/>
      <c r="F870"/>
      <c r="G870"/>
      <c r="H870"/>
    </row>
    <row r="871" ht="25.5" customHeight="1">
      <c r="A871" t="inlineStr">
        <is>
          <t>speaking</t>
        </is>
      </c>
      <c r="B871" t="inlineStr">
        <is>
          <t>Yes</t>
        </is>
      </c>
      <c r="C871" t="inlineStr">
        <is>
          <t>Bryan</t>
        </is>
      </c>
      <c r="D871"/>
      <c r="E871"/>
      <c r="F871"/>
      <c r="G871"/>
      <c r="H871"/>
    </row>
    <row r="872" ht="25.5" customHeight="1">
      <c r="A872" t="inlineStr">
        <is>
          <t>spearfishing</t>
        </is>
      </c>
      <c r="B872" t="inlineStr">
        <is>
          <t>Yes</t>
        </is>
      </c>
      <c r="C872" t="inlineStr">
        <is>
          <t>jon</t>
        </is>
      </c>
      <c r="D872"/>
      <c r="E872"/>
      <c r="F872"/>
      <c r="G872"/>
      <c r="H872"/>
    </row>
    <row r="873" ht="25.5" customHeight="1">
      <c r="A873" t="inlineStr">
        <is>
          <t>speed skating</t>
        </is>
      </c>
      <c r="B873" t="inlineStr">
        <is>
          <t>Yes</t>
        </is>
      </c>
      <c r="C873" t="inlineStr">
        <is>
          <t>Nico</t>
        </is>
      </c>
      <c r="D873"/>
      <c r="E873"/>
      <c r="F873"/>
      <c r="G873"/>
      <c r="H873"/>
    </row>
    <row r="874" ht="25.5" customHeight="1">
      <c r="A874" t="inlineStr">
        <is>
          <t>spinning poi</t>
        </is>
      </c>
      <c r="B874" t="inlineStr">
        <is>
          <t>Yes</t>
        </is>
      </c>
      <c r="C874" t="inlineStr">
        <is>
          <t>Nico</t>
        </is>
      </c>
      <c r="D874"/>
      <c r="E874"/>
      <c r="F874"/>
      <c r="G874"/>
      <c r="H874"/>
    </row>
    <row r="875" ht="25.5" customHeight="1">
      <c r="A875" t="inlineStr">
        <is>
          <t>sport kite</t>
        </is>
      </c>
      <c r="B875" t="inlineStr">
        <is>
          <t>Yes</t>
        </is>
      </c>
      <c r="C875" t="inlineStr">
        <is>
          <t>Nico</t>
        </is>
      </c>
      <c r="D875"/>
      <c r="E875"/>
      <c r="F875"/>
      <c r="G875"/>
      <c r="H875"/>
    </row>
    <row r="876" ht="25.5" customHeight="1">
      <c r="A876" t="inlineStr">
        <is>
          <t>Sports</t>
        </is>
      </c>
      <c r="B876" t="inlineStr">
        <is>
          <t>Yes</t>
        </is>
      </c>
      <c r="C876" t="inlineStr">
        <is>
          <t>Many</t>
        </is>
      </c>
      <c r="D876"/>
      <c r="E876"/>
      <c r="F876"/>
      <c r="G876"/>
      <c r="H876"/>
    </row>
    <row r="877" ht="25.5" customHeight="1">
      <c r="A877" t="inlineStr">
        <is>
          <t>sports car racing</t>
        </is>
      </c>
      <c r="B877" t="inlineStr">
        <is>
          <t>Yes</t>
        </is>
      </c>
      <c r="C877" t="inlineStr">
        <is>
          <t>Nico</t>
        </is>
      </c>
      <c r="D877"/>
      <c r="E877"/>
      <c r="F877"/>
      <c r="G877"/>
      <c r="H877"/>
    </row>
    <row r="878" ht="25.5" customHeight="1">
      <c r="A878" t="inlineStr">
        <is>
          <t>spray painting</t>
        </is>
      </c>
      <c r="B878" t="inlineStr">
        <is>
          <t>Yes</t>
        </is>
      </c>
      <c r="C878" t="inlineStr">
        <is>
          <t>Timmy</t>
        </is>
      </c>
      <c r="D878"/>
      <c r="E878"/>
      <c r="F878"/>
      <c r="G878"/>
      <c r="H878"/>
    </row>
    <row r="879" ht="25.5" customHeight="1">
      <c r="A879" t="inlineStr">
        <is>
          <t>spray_painting</t>
        </is>
      </c>
      <c r="B879" t="inlineStr">
        <is>
          <t>Yes</t>
        </is>
      </c>
      <c r="C879" t="inlineStr">
        <is>
          <t>Timmy</t>
        </is>
      </c>
      <c r="D879"/>
      <c r="E879"/>
      <c r="F879"/>
      <c r="G879"/>
      <c r="H879"/>
    </row>
    <row r="880" ht="25.5" customHeight="1">
      <c r="A880" t="inlineStr">
        <is>
          <t>spraying</t>
        </is>
      </c>
      <c r="B880" t="inlineStr">
        <is>
          <t>Yes</t>
        </is>
      </c>
      <c r="C880" t="inlineStr">
        <is>
          <t>Nico</t>
        </is>
      </c>
      <c r="D880"/>
      <c r="E880"/>
      <c r="F880"/>
      <c r="G880"/>
      <c r="H880"/>
    </row>
    <row r="881" ht="25.5" customHeight="1">
      <c r="A881" t="inlineStr">
        <is>
          <t>spring</t>
        </is>
      </c>
      <c r="B881" t="inlineStr">
        <is>
          <t>Yes</t>
        </is>
      </c>
      <c r="C881" t="inlineStr">
        <is>
          <t>Nico</t>
        </is>
      </c>
      <c r="D881"/>
      <c r="E881"/>
      <c r="F881"/>
      <c r="G881"/>
      <c r="H881"/>
    </row>
    <row r="882" ht="25.5" customHeight="1">
      <c r="A882" t="inlineStr">
        <is>
          <t>springboard diving</t>
        </is>
      </c>
      <c r="B882" t="inlineStr">
        <is>
          <t>Yes</t>
        </is>
      </c>
      <c r="C882" t="inlineStr">
        <is>
          <t>Ian</t>
        </is>
      </c>
      <c r="D882"/>
      <c r="E882"/>
      <c r="F882"/>
      <c r="G882"/>
      <c r="H882"/>
    </row>
    <row r="883" ht="25.5" customHeight="1">
      <c r="A883" t="inlineStr">
        <is>
          <t>springboard_diving</t>
        </is>
      </c>
      <c r="B883" t="inlineStr">
        <is>
          <t>Yes</t>
        </is>
      </c>
      <c r="C883" t="inlineStr">
        <is>
          <t>Ian</t>
        </is>
      </c>
      <c r="D883"/>
      <c r="E883"/>
      <c r="F883"/>
      <c r="G883"/>
      <c r="H883"/>
    </row>
    <row r="884" ht="25.5" customHeight="1">
      <c r="A884" t="inlineStr">
        <is>
          <t>sprint</t>
        </is>
      </c>
      <c r="B884" t="inlineStr">
        <is>
          <t>Yes</t>
        </is>
      </c>
      <c r="C884" t="inlineStr">
        <is>
          <t>Ian</t>
        </is>
      </c>
      <c r="D884"/>
      <c r="E884"/>
      <c r="F884"/>
      <c r="G884"/>
      <c r="H884"/>
    </row>
    <row r="885" ht="25.5" customHeight="1">
      <c r="A885" t="inlineStr">
        <is>
          <t>sprint (running)</t>
        </is>
      </c>
      <c r="B885" t="inlineStr">
        <is>
          <t>Yes</t>
        </is>
      </c>
      <c r="C885" t="inlineStr">
        <is>
          <t>Ian</t>
        </is>
      </c>
      <c r="D885"/>
      <c r="E885"/>
      <c r="F885"/>
      <c r="G885"/>
      <c r="H885"/>
    </row>
    <row r="886" ht="25.5" customHeight="1">
      <c r="A886" t="inlineStr">
        <is>
          <t>squash (sport)</t>
        </is>
      </c>
      <c r="B886" t="inlineStr">
        <is>
          <t>Yes</t>
        </is>
      </c>
      <c r="C886" t="inlineStr">
        <is>
          <t>Kamil</t>
        </is>
      </c>
      <c r="D886"/>
      <c r="E886"/>
      <c r="F886"/>
      <c r="G886"/>
      <c r="H886"/>
    </row>
    <row r="887" ht="25.5" customHeight="1">
      <c r="A887" t="inlineStr">
        <is>
          <t>squat</t>
        </is>
      </c>
      <c r="B887" t="inlineStr">
        <is>
          <t>Yes</t>
        </is>
      </c>
      <c r="C887" t="inlineStr">
        <is>
          <t>Kamil</t>
        </is>
      </c>
      <c r="D887"/>
      <c r="E887"/>
      <c r="F887"/>
      <c r="G887"/>
      <c r="H887"/>
    </row>
    <row r="888" ht="25.5" customHeight="1">
      <c r="A888" t="inlineStr">
        <is>
          <t>squats</t>
        </is>
      </c>
      <c r="B888" t="inlineStr">
        <is>
          <t>Yes</t>
        </is>
      </c>
      <c r="C888" t="inlineStr">
        <is>
          <t>Kamil</t>
        </is>
      </c>
      <c r="D888"/>
      <c r="E888"/>
      <c r="F888"/>
      <c r="G888"/>
      <c r="H888"/>
    </row>
    <row r="889" ht="25.5" customHeight="1">
      <c r="A889" t="inlineStr">
        <is>
          <t>stock car racing</t>
        </is>
      </c>
      <c r="B889" t="inlineStr">
        <is>
          <t>Yes</t>
        </is>
      </c>
      <c r="C889" t="inlineStr">
        <is>
          <t>Nico</t>
        </is>
      </c>
      <c r="D889"/>
      <c r="E889"/>
      <c r="F889"/>
      <c r="G889"/>
      <c r="H889"/>
    </row>
    <row r="890" ht="25.5" customHeight="1">
      <c r="A890" t="inlineStr">
        <is>
          <t>stone_carving</t>
        </is>
      </c>
      <c r="B890" t="inlineStr">
        <is>
          <t>Yes</t>
        </is>
      </c>
      <c r="C890" t="inlineStr">
        <is>
          <t>Nico</t>
        </is>
      </c>
      <c r="D890"/>
      <c r="E890"/>
      <c r="F890"/>
      <c r="G890"/>
      <c r="H890"/>
    </row>
    <row r="891" ht="25.5" customHeight="1">
      <c r="A891" t="inlineStr">
        <is>
          <t>straight pool</t>
        </is>
      </c>
      <c r="B891" t="inlineStr">
        <is>
          <t>Yes</t>
        </is>
      </c>
      <c r="C891" t="inlineStr">
        <is>
          <t>Ian</t>
        </is>
      </c>
      <c r="D891"/>
      <c r="E891"/>
      <c r="F891"/>
      <c r="G891"/>
      <c r="H891"/>
    </row>
    <row r="892" ht="25.5" customHeight="1">
      <c r="A892" t="inlineStr">
        <is>
          <t>Street art</t>
        </is>
      </c>
      <c r="B892" t="inlineStr">
        <is>
          <t>Yes</t>
        </is>
      </c>
      <c r="C892" t="inlineStr">
        <is>
          <t>Ale</t>
        </is>
      </c>
      <c r="D892"/>
      <c r="E892"/>
      <c r="F892"/>
      <c r="G892"/>
      <c r="H892"/>
    </row>
    <row r="893" ht="25.5" customHeight="1">
      <c r="A893" t="inlineStr">
        <is>
          <t>street racing</t>
        </is>
      </c>
      <c r="B893" t="inlineStr">
        <is>
          <t>Yes</t>
        </is>
      </c>
      <c r="C893" t="inlineStr">
        <is>
          <t>Nico</t>
        </is>
      </c>
      <c r="D893"/>
      <c r="E893"/>
      <c r="F893"/>
      <c r="G893"/>
      <c r="H893"/>
    </row>
    <row r="894" ht="25.5" customHeight="1">
      <c r="A894" t="inlineStr">
        <is>
          <t>stretching arm</t>
        </is>
      </c>
      <c r="B894" t="inlineStr">
        <is>
          <t>Yes</t>
        </is>
      </c>
      <c r="C894" t="inlineStr">
        <is>
          <t>Tomasz</t>
        </is>
      </c>
      <c r="D894"/>
      <c r="E894"/>
      <c r="F894"/>
      <c r="G894"/>
      <c r="H894"/>
    </row>
    <row r="895" ht="25.5" customHeight="1">
      <c r="A895" t="inlineStr">
        <is>
          <t>stretching leg</t>
        </is>
      </c>
      <c r="B895" t="inlineStr">
        <is>
          <t>Yes</t>
        </is>
      </c>
      <c r="C895" t="inlineStr">
        <is>
          <t>Tomasz</t>
        </is>
      </c>
      <c r="D895"/>
      <c r="E895"/>
      <c r="F895"/>
      <c r="G895"/>
      <c r="H895"/>
    </row>
    <row r="896" ht="25.5" customHeight="1">
      <c r="A896" t="inlineStr">
        <is>
          <t>strumming guitar</t>
        </is>
      </c>
      <c r="B896" t="inlineStr">
        <is>
          <t>Yes</t>
        </is>
      </c>
      <c r="C896" t="inlineStr">
        <is>
          <t>Kelly</t>
        </is>
      </c>
      <c r="D896"/>
      <c r="E896"/>
      <c r="F896"/>
      <c r="G896"/>
      <c r="H896"/>
    </row>
    <row r="897" ht="25.5" customHeight="1">
      <c r="A897" t="inlineStr">
        <is>
          <t>summer</t>
        </is>
      </c>
      <c r="B897" t="inlineStr">
        <is>
          <t>Yes</t>
        </is>
      </c>
      <c r="C897" t="inlineStr">
        <is>
          <t>jon</t>
        </is>
      </c>
      <c r="D897"/>
      <c r="E897"/>
      <c r="F897"/>
      <c r="G897"/>
      <c r="H897"/>
    </row>
    <row r="898" ht="25.5" customHeight="1">
      <c r="A898" t="inlineStr">
        <is>
          <t>sumo</t>
        </is>
      </c>
      <c r="B898" t="inlineStr">
        <is>
          <t>Yes</t>
        </is>
      </c>
      <c r="C898" t="inlineStr">
        <is>
          <t>Tomasz</t>
        </is>
      </c>
      <c r="D898"/>
      <c r="E898"/>
      <c r="F898"/>
      <c r="G898"/>
      <c r="H898"/>
    </row>
    <row r="899" ht="25.5" customHeight="1">
      <c r="A899" t="inlineStr">
        <is>
          <t>sunrise_and_sunset</t>
        </is>
      </c>
      <c r="B899" t="inlineStr">
        <is>
          <t>Yes</t>
        </is>
      </c>
      <c r="C899" t="inlineStr">
        <is>
          <t>Kelly</t>
        </is>
      </c>
      <c r="D899"/>
      <c r="E899"/>
      <c r="F899"/>
      <c r="G899"/>
      <c r="H899"/>
    </row>
    <row r="900" ht="25.5" customHeight="1">
      <c r="A900" t="inlineStr">
        <is>
          <t>superbike racing</t>
        </is>
      </c>
      <c r="B900" t="inlineStr">
        <is>
          <t>Yes</t>
        </is>
      </c>
      <c r="C900" t="inlineStr">
        <is>
          <t>jamie</t>
        </is>
      </c>
      <c r="D900"/>
      <c r="E900"/>
      <c r="F900"/>
      <c r="G900"/>
      <c r="H900"/>
    </row>
    <row r="901" ht="25.5" customHeight="1">
      <c r="A901" t="inlineStr">
        <is>
          <t>surf kayaking</t>
        </is>
      </c>
      <c r="B901" t="inlineStr">
        <is>
          <t>Yes</t>
        </is>
      </c>
      <c r="C901" t="inlineStr">
        <is>
          <t>Diego</t>
        </is>
      </c>
      <c r="D901"/>
      <c r="E901"/>
      <c r="F901"/>
      <c r="G901"/>
      <c r="H901"/>
    </row>
    <row r="902" ht="25.5" customHeight="1">
      <c r="A902" t="inlineStr">
        <is>
          <t>surf_fishing</t>
        </is>
      </c>
      <c r="B902" t="inlineStr">
        <is>
          <t>Yes</t>
        </is>
      </c>
      <c r="C902" t="inlineStr">
        <is>
          <t>Ale</t>
        </is>
      </c>
      <c r="D902"/>
      <c r="E902"/>
      <c r="F902"/>
      <c r="G902"/>
      <c r="H902"/>
    </row>
    <row r="903" ht="25.5" customHeight="1">
      <c r="A903" t="inlineStr">
        <is>
          <t>surfing</t>
        </is>
      </c>
      <c r="B903" t="inlineStr">
        <is>
          <t>Yes</t>
        </is>
      </c>
      <c r="C903" t="inlineStr">
        <is>
          <t>Ian</t>
        </is>
      </c>
      <c r="D903"/>
      <c r="E903"/>
      <c r="F903"/>
      <c r="G903"/>
      <c r="H903"/>
    </row>
    <row r="904" ht="25.5" customHeight="1">
      <c r="A904" t="inlineStr">
        <is>
          <t>surfing water</t>
        </is>
      </c>
      <c r="B904" t="inlineStr">
        <is>
          <t>Yes</t>
        </is>
      </c>
      <c r="C904" t="inlineStr">
        <is>
          <t>Kelly</t>
        </is>
      </c>
      <c r="D904"/>
      <c r="E904"/>
      <c r="F904"/>
      <c r="G904"/>
      <c r="H904"/>
    </row>
    <row r="905" ht="25.5" customHeight="1">
      <c r="A905" t="inlineStr">
        <is>
          <t>surfing_water</t>
        </is>
      </c>
      <c r="B905" t="inlineStr">
        <is>
          <t>Yes</t>
        </is>
      </c>
      <c r="C905" t="inlineStr">
        <is>
          <t>Kelly</t>
        </is>
      </c>
      <c r="D905"/>
      <c r="E905"/>
      <c r="F905"/>
      <c r="G905"/>
      <c r="H905"/>
    </row>
    <row r="906" ht="25.5" customHeight="1">
      <c r="A906" t="inlineStr">
        <is>
          <t>Sustainable living</t>
        </is>
      </c>
      <c r="B906" t="inlineStr">
        <is>
          <t>Yes</t>
        </is>
      </c>
      <c r="C906" t="inlineStr">
        <is>
          <t>Dion</t>
        </is>
      </c>
      <c r="D906"/>
      <c r="E906"/>
      <c r="F906"/>
      <c r="G906"/>
      <c r="H906"/>
    </row>
    <row r="907" ht="25.5" customHeight="1">
      <c r="A907" t="inlineStr">
        <is>
          <t>swimming</t>
        </is>
      </c>
      <c r="B907" t="inlineStr">
        <is>
          <t>Yes</t>
        </is>
      </c>
      <c r="C907" t="inlineStr">
        <is>
          <t>Diego</t>
        </is>
      </c>
      <c r="D907"/>
      <c r="E907"/>
      <c r="F907"/>
      <c r="G907"/>
      <c r="H907"/>
    </row>
    <row r="908" ht="25.5" customHeight="1">
      <c r="A908" t="inlineStr">
        <is>
          <t>swimming (sport)</t>
        </is>
      </c>
      <c r="B908" t="inlineStr">
        <is>
          <t>Yes</t>
        </is>
      </c>
      <c r="C908" t="inlineStr">
        <is>
          <t>Ian</t>
        </is>
      </c>
      <c r="D908"/>
      <c r="E908"/>
      <c r="F908"/>
      <c r="G908"/>
      <c r="H908"/>
    </row>
    <row r="909" ht="25.5" customHeight="1">
      <c r="A909" t="inlineStr">
        <is>
          <t>swimming backstroke</t>
        </is>
      </c>
      <c r="B909" t="inlineStr">
        <is>
          <t>Yes</t>
        </is>
      </c>
      <c r="C909" t="inlineStr">
        <is>
          <t>Ian</t>
        </is>
      </c>
      <c r="D909"/>
      <c r="E909"/>
      <c r="F909"/>
      <c r="G909"/>
      <c r="H909"/>
    </row>
    <row r="910" ht="25.5" customHeight="1">
      <c r="A910" t="inlineStr">
        <is>
          <t>swimming breast stroke</t>
        </is>
      </c>
      <c r="B910" t="inlineStr">
        <is>
          <t>Yes</t>
        </is>
      </c>
      <c r="C910" t="inlineStr">
        <is>
          <t>Ian</t>
        </is>
      </c>
      <c r="D910"/>
      <c r="E910"/>
      <c r="F910"/>
      <c r="G910"/>
      <c r="H910"/>
    </row>
    <row r="911" ht="25.5" customHeight="1">
      <c r="A911" t="inlineStr">
        <is>
          <t>swimming butterfly stroke</t>
        </is>
      </c>
      <c r="B911" t="inlineStr">
        <is>
          <t>Yes</t>
        </is>
      </c>
      <c r="C911" t="inlineStr">
        <is>
          <t>Ian</t>
        </is>
      </c>
      <c r="D911"/>
      <c r="E911"/>
      <c r="F911"/>
      <c r="G911"/>
      <c r="H911"/>
    </row>
    <row r="912" ht="25.5" customHeight="1">
      <c r="A912" t="inlineStr">
        <is>
          <t>Swimming pools</t>
        </is>
      </c>
      <c r="B912" t="inlineStr">
        <is>
          <t>Yes</t>
        </is>
      </c>
      <c r="C912" t="inlineStr">
        <is>
          <t>jon</t>
        </is>
      </c>
      <c r="D912"/>
      <c r="E912"/>
      <c r="F912"/>
      <c r="G912"/>
      <c r="H912"/>
    </row>
    <row r="913" ht="25.5" customHeight="1">
      <c r="A913" t="inlineStr">
        <is>
          <t>swimming_backstroke</t>
        </is>
      </c>
      <c r="B913" t="inlineStr">
        <is>
          <t>Yes</t>
        </is>
      </c>
      <c r="C913" t="inlineStr">
        <is>
          <t>Ian</t>
        </is>
      </c>
      <c r="D913"/>
      <c r="E913"/>
      <c r="F913"/>
      <c r="G913"/>
      <c r="H913"/>
    </row>
    <row r="914" ht="25.5" customHeight="1">
      <c r="A914" t="inlineStr">
        <is>
          <t>swimming_breast_stroke</t>
        </is>
      </c>
      <c r="B914" t="inlineStr">
        <is>
          <t>Yes</t>
        </is>
      </c>
      <c r="C914" t="inlineStr">
        <is>
          <t>Ian</t>
        </is>
      </c>
      <c r="D914"/>
      <c r="E914"/>
      <c r="F914"/>
      <c r="G914"/>
      <c r="H914"/>
    </row>
    <row r="915" ht="25.5" customHeight="1">
      <c r="A915" t="inlineStr">
        <is>
          <t>swimming_butterfly_stroke</t>
        </is>
      </c>
      <c r="B915" t="inlineStr">
        <is>
          <t>Yes</t>
        </is>
      </c>
      <c r="C915" t="inlineStr">
        <is>
          <t>Ian</t>
        </is>
      </c>
      <c r="D915"/>
      <c r="E915"/>
      <c r="F915"/>
      <c r="G915"/>
      <c r="H915"/>
    </row>
    <row r="916" ht="25.5" customHeight="1">
      <c r="A916" t="inlineStr">
        <is>
          <t>swimming_front_crawl</t>
        </is>
      </c>
      <c r="B916" t="inlineStr">
        <is>
          <t>Yes</t>
        </is>
      </c>
      <c r="C916" t="inlineStr">
        <is>
          <t>Ian</t>
        </is>
      </c>
      <c r="D916"/>
      <c r="E916"/>
      <c r="F916"/>
      <c r="G916"/>
      <c r="H916"/>
    </row>
    <row r="917" ht="25.5" customHeight="1">
      <c r="A917" t="inlineStr">
        <is>
          <t>swing dancing</t>
        </is>
      </c>
      <c r="B917" t="inlineStr">
        <is>
          <t>Yes</t>
        </is>
      </c>
      <c r="C917" t="inlineStr">
        <is>
          <t>Bryan</t>
        </is>
      </c>
      <c r="D917"/>
      <c r="E917"/>
      <c r="F917"/>
      <c r="G917"/>
      <c r="H917"/>
    </row>
    <row r="918" ht="25.5" customHeight="1">
      <c r="A918" t="inlineStr">
        <is>
          <t>swinging_baseball_bat</t>
        </is>
      </c>
      <c r="B918" t="inlineStr">
        <is>
          <t>Yes</t>
        </is>
      </c>
      <c r="C918" t="inlineStr">
        <is>
          <t>Ian</t>
        </is>
      </c>
      <c r="D918"/>
      <c r="E918"/>
      <c r="F918"/>
      <c r="G918"/>
      <c r="H918"/>
    </row>
    <row r="919" ht="25.5" customHeight="1">
      <c r="A919" t="inlineStr">
        <is>
          <t>sword fighting</t>
        </is>
      </c>
      <c r="B919" t="inlineStr">
        <is>
          <t>Yes</t>
        </is>
      </c>
      <c r="C919" t="inlineStr">
        <is>
          <t>Tomasz</t>
        </is>
      </c>
      <c r="D919"/>
      <c r="E919"/>
      <c r="F919"/>
      <c r="G919"/>
      <c r="H919"/>
    </row>
    <row r="920" ht="25.5" customHeight="1">
      <c r="A920" t="inlineStr">
        <is>
          <t>synchronized swimming</t>
        </is>
      </c>
      <c r="B920" t="inlineStr">
        <is>
          <t>Yes</t>
        </is>
      </c>
      <c r="C920" t="inlineStr">
        <is>
          <t>Kelly</t>
        </is>
      </c>
      <c r="D920"/>
      <c r="E920"/>
      <c r="F920"/>
      <c r="G920"/>
      <c r="H920"/>
    </row>
    <row r="921" ht="25.5" customHeight="1">
      <c r="A921" t="inlineStr">
        <is>
          <t>table tennis</t>
        </is>
      </c>
      <c r="B921" t="inlineStr">
        <is>
          <t>Yes</t>
        </is>
      </c>
      <c r="C921" t="inlineStr">
        <is>
          <t>Ale</t>
        </is>
      </c>
      <c r="D921"/>
      <c r="E921"/>
      <c r="F921"/>
      <c r="G921"/>
      <c r="H921"/>
    </row>
    <row r="922" ht="25.5" customHeight="1">
      <c r="A922" t="inlineStr">
        <is>
          <t>taekwondo</t>
        </is>
      </c>
      <c r="B922" t="inlineStr">
        <is>
          <t>Yes</t>
        </is>
      </c>
      <c r="C922" t="inlineStr">
        <is>
          <t>Seba</t>
        </is>
      </c>
      <c r="D922"/>
      <c r="E922"/>
      <c r="F922"/>
      <c r="G922"/>
      <c r="H922"/>
    </row>
    <row r="923" ht="25.5" customHeight="1">
      <c r="A923" t="inlineStr">
        <is>
          <t>tai chi</t>
        </is>
      </c>
      <c r="B923" t="inlineStr">
        <is>
          <t>Yes</t>
        </is>
      </c>
      <c r="C923" t="inlineStr">
        <is>
          <t>Kelly</t>
        </is>
      </c>
      <c r="D923"/>
      <c r="E923"/>
      <c r="F923"/>
      <c r="G923"/>
      <c r="H923"/>
    </row>
    <row r="924" ht="25.5" customHeight="1">
      <c r="A924" t="inlineStr">
        <is>
          <t>tai_chi</t>
        </is>
      </c>
      <c r="B924" t="inlineStr">
        <is>
          <t>Yes</t>
        </is>
      </c>
      <c r="C924" t="inlineStr">
        <is>
          <t>Kelly</t>
        </is>
      </c>
      <c r="D924"/>
      <c r="E924"/>
      <c r="F924"/>
      <c r="G924"/>
      <c r="H924"/>
    </row>
    <row r="925" ht="25.5" customHeight="1">
      <c r="A925" t="inlineStr">
        <is>
          <t>Taking a laptop from somewhere</t>
        </is>
      </c>
      <c r="B925" t="inlineStr">
        <is>
          <t>Yes</t>
        </is>
      </c>
      <c r="C925" t="inlineStr">
        <is>
          <t>Bryan</t>
        </is>
      </c>
      <c r="D925"/>
      <c r="E925"/>
      <c r="F925"/>
      <c r="G925"/>
      <c r="H925"/>
    </row>
    <row r="926" ht="25.5" customHeight="1">
      <c r="A926" t="inlineStr">
        <is>
          <t>Taking a phone/camera from somewhere</t>
        </is>
      </c>
      <c r="B926" t="inlineStr">
        <is>
          <t>Yes</t>
        </is>
      </c>
      <c r="C926" t="inlineStr">
        <is>
          <t>Nico</t>
        </is>
      </c>
      <c r="D926"/>
      <c r="E926"/>
      <c r="F926"/>
      <c r="G926"/>
      <c r="H926"/>
    </row>
    <row r="927" ht="25.5" customHeight="1">
      <c r="A927" t="inlineStr">
        <is>
          <t>Taking photos</t>
        </is>
      </c>
      <c r="B927" t="inlineStr">
        <is>
          <t>Yes</t>
        </is>
      </c>
      <c r="C927" t="inlineStr">
        <is>
          <t>Ale</t>
        </is>
      </c>
      <c r="D927"/>
      <c r="E927"/>
      <c r="F927"/>
      <c r="G927"/>
      <c r="H927"/>
    </row>
    <row r="928" ht="25.5" customHeight="1">
      <c r="A928" t="inlineStr">
        <is>
          <t>talking_on_cell_phone</t>
        </is>
      </c>
      <c r="B928" t="inlineStr">
        <is>
          <t>Yes</t>
        </is>
      </c>
      <c r="C928" t="inlineStr">
        <is>
          <t>Bryan</t>
        </is>
      </c>
      <c r="D928"/>
      <c r="E928"/>
      <c r="F928"/>
      <c r="G928"/>
      <c r="H928"/>
    </row>
    <row r="929" ht="25.5" customHeight="1">
      <c r="A929" t="inlineStr">
        <is>
          <t>tango dancing</t>
        </is>
      </c>
      <c r="B929" t="inlineStr">
        <is>
          <t>Yes</t>
        </is>
      </c>
      <c r="C929" t="inlineStr">
        <is>
          <t>Anastasis</t>
        </is>
      </c>
      <c r="D929"/>
      <c r="E929"/>
      <c r="F929"/>
      <c r="G929"/>
      <c r="H929"/>
    </row>
    <row r="930" ht="25.5" customHeight="1">
      <c r="A930" t="inlineStr">
        <is>
          <t>tapping guitar</t>
        </is>
      </c>
      <c r="B930" t="inlineStr">
        <is>
          <t>Yes</t>
        </is>
      </c>
      <c r="C930" t="inlineStr">
        <is>
          <t>Mike</t>
        </is>
      </c>
      <c r="D930"/>
      <c r="E930"/>
      <c r="F930"/>
      <c r="G930"/>
      <c r="H930"/>
    </row>
    <row r="931" ht="25.5" customHeight="1">
      <c r="A931" t="inlineStr">
        <is>
          <t>tapping_guitar</t>
        </is>
      </c>
      <c r="B931" t="inlineStr">
        <is>
          <t>Yes</t>
        </is>
      </c>
      <c r="C931" t="inlineStr">
        <is>
          <t>Mike</t>
        </is>
      </c>
      <c r="D931"/>
      <c r="E931"/>
      <c r="F931"/>
      <c r="G931"/>
      <c r="H931"/>
    </row>
    <row r="932" ht="25.5" customHeight="1">
      <c r="A932" t="inlineStr">
        <is>
          <t>tasting food</t>
        </is>
      </c>
      <c r="B932" t="inlineStr">
        <is>
          <t>Yes</t>
        </is>
      </c>
      <c r="C932" t="inlineStr">
        <is>
          <t>jon</t>
        </is>
      </c>
      <c r="D932"/>
      <c r="E932"/>
      <c r="F932"/>
      <c r="G932"/>
      <c r="H932"/>
    </row>
    <row r="933" ht="25.5" customHeight="1">
      <c r="A933" t="inlineStr">
        <is>
          <t>tasting_wine</t>
        </is>
      </c>
      <c r="B933" t="inlineStr">
        <is>
          <t>Yes</t>
        </is>
      </c>
      <c r="C933" t="inlineStr">
        <is>
          <t>Seba</t>
        </is>
      </c>
      <c r="D933"/>
      <c r="E933"/>
      <c r="F933"/>
      <c r="G933"/>
      <c r="H933"/>
    </row>
    <row r="934" ht="25.5" customHeight="1">
      <c r="A934" t="inlineStr">
        <is>
          <t>telemark skiing</t>
        </is>
      </c>
      <c r="B934" t="inlineStr">
        <is>
          <t>Yes</t>
        </is>
      </c>
      <c r="C934" t="inlineStr">
        <is>
          <t>jon</t>
        </is>
      </c>
      <c r="D934"/>
      <c r="E934"/>
      <c r="F934"/>
      <c r="G934"/>
      <c r="H934"/>
    </row>
    <row r="935" ht="25.5" customHeight="1">
      <c r="A935" t="inlineStr">
        <is>
          <t>ten-ball</t>
        </is>
      </c>
      <c r="B935" t="inlineStr">
        <is>
          <t>Yes</t>
        </is>
      </c>
      <c r="C935" t="inlineStr">
        <is>
          <t>Ian</t>
        </is>
      </c>
      <c r="D935"/>
      <c r="E935"/>
      <c r="F935"/>
      <c r="G935"/>
      <c r="H935"/>
    </row>
    <row r="936" ht="25.5" customHeight="1">
      <c r="A936" t="inlineStr">
        <is>
          <t>tennis</t>
        </is>
      </c>
      <c r="B936" t="inlineStr">
        <is>
          <t>Yes</t>
        </is>
      </c>
      <c r="C936" t="inlineStr">
        <is>
          <t>Aron / Bryan</t>
        </is>
      </c>
      <c r="D936"/>
      <c r="E936"/>
      <c r="F936"/>
      <c r="G936"/>
      <c r="H936"/>
    </row>
    <row r="937" ht="25.5" customHeight="1">
      <c r="A937" t="inlineStr">
        <is>
          <t>tennis forehand</t>
        </is>
      </c>
      <c r="B937" t="inlineStr">
        <is>
          <t>Yes</t>
        </is>
      </c>
      <c r="C937" t="inlineStr">
        <is>
          <t>Bryan</t>
        </is>
      </c>
      <c r="D937"/>
      <c r="E937"/>
      <c r="F937"/>
      <c r="G937"/>
      <c r="H937"/>
    </row>
    <row r="938" ht="25.5" customHeight="1">
      <c r="A938" t="inlineStr">
        <is>
          <t>tennis serve</t>
        </is>
      </c>
      <c r="B938" t="inlineStr">
        <is>
          <t>Yes</t>
        </is>
      </c>
      <c r="C938" t="inlineStr">
        <is>
          <t>Bryan</t>
        </is>
      </c>
      <c r="D938"/>
      <c r="E938"/>
      <c r="F938"/>
      <c r="G938"/>
      <c r="H938"/>
    </row>
    <row r="939" ht="25.5" customHeight="1">
      <c r="A939" t="inlineStr">
        <is>
          <t>Theme parks</t>
        </is>
      </c>
      <c r="B939" t="inlineStr">
        <is>
          <t>Yes</t>
        </is>
      </c>
      <c r="C939" t="inlineStr">
        <is>
          <t>jamie</t>
        </is>
      </c>
      <c r="D939"/>
      <c r="E939"/>
      <c r="F939"/>
      <c r="G939"/>
      <c r="H939"/>
    </row>
    <row r="940" ht="25.5" customHeight="1">
      <c r="A940" t="inlineStr">
        <is>
          <t>throwing axe</t>
        </is>
      </c>
      <c r="B940" t="inlineStr">
        <is>
          <t>Yes</t>
        </is>
      </c>
      <c r="C940" t="inlineStr">
        <is>
          <t>jon</t>
        </is>
      </c>
      <c r="D940"/>
      <c r="E940"/>
      <c r="F940"/>
      <c r="G940"/>
      <c r="H940"/>
    </row>
    <row r="941" ht="25.5" customHeight="1">
      <c r="A941" t="inlineStr">
        <is>
          <t>throwing_axe</t>
        </is>
      </c>
      <c r="B941" t="inlineStr">
        <is>
          <t>Yes</t>
        </is>
      </c>
      <c r="C941" t="inlineStr">
        <is>
          <t>Seba</t>
        </is>
      </c>
      <c r="D941"/>
      <c r="E941"/>
      <c r="F941"/>
      <c r="G941"/>
      <c r="H941"/>
    </row>
    <row r="942" ht="25.5" customHeight="1">
      <c r="A942" t="inlineStr">
        <is>
          <t>Tidying up a table</t>
        </is>
      </c>
      <c r="B942" t="inlineStr">
        <is>
          <t>Yes</t>
        </is>
      </c>
      <c r="C942" t="inlineStr">
        <is>
          <t>Diego</t>
        </is>
      </c>
      <c r="D942"/>
      <c r="E942"/>
      <c r="F942"/>
      <c r="G942"/>
      <c r="H942"/>
    </row>
    <row r="943" ht="25.5" customHeight="1">
      <c r="A943" t="inlineStr">
        <is>
          <t>tie_dying</t>
        </is>
      </c>
      <c r="B943" t="inlineStr">
        <is>
          <t>Yes</t>
        </is>
      </c>
      <c r="C943" t="inlineStr">
        <is>
          <t>Andrea</t>
        </is>
      </c>
      <c r="D943"/>
      <c r="E943"/>
      <c r="F943"/>
      <c r="G943"/>
      <c r="H943"/>
    </row>
    <row r="944" ht="25.5" customHeight="1">
      <c r="A944" t="inlineStr">
        <is>
          <t>Timmy</t>
        </is>
      </c>
      <c r="B944" t="inlineStr">
        <is>
          <t>Yes</t>
        </is>
      </c>
      <c r="C944" t="inlineStr">
        <is>
          <t>Kelly</t>
        </is>
      </c>
      <c r="D944"/>
      <c r="E944"/>
      <c r="F944"/>
      <c r="G944"/>
      <c r="H944"/>
    </row>
    <row r="945" ht="25.5" customHeight="1">
      <c r="A945" t="inlineStr">
        <is>
          <t>Tools</t>
        </is>
      </c>
      <c r="B945" t="inlineStr">
        <is>
          <t>Yes</t>
        </is>
      </c>
      <c r="C945" t="inlineStr">
        <is>
          <t>Bryan</t>
        </is>
      </c>
      <c r="D945"/>
      <c r="E945"/>
      <c r="F945"/>
      <c r="G945"/>
      <c r="H945"/>
    </row>
    <row r="946" ht="25.5" customHeight="1">
      <c r="A946" t="inlineStr">
        <is>
          <t>Toys</t>
        </is>
      </c>
      <c r="B946" t="inlineStr">
        <is>
          <t>Yes</t>
        </is>
      </c>
      <c r="C946" t="inlineStr">
        <is>
          <t>Nico</t>
        </is>
      </c>
      <c r="D946"/>
      <c r="E946"/>
      <c r="F946"/>
      <c r="G946"/>
      <c r="H946"/>
    </row>
    <row r="947" ht="25.5" customHeight="1">
      <c r="A947" t="inlineStr">
        <is>
          <t>track cycling</t>
        </is>
      </c>
      <c r="B947" t="inlineStr">
        <is>
          <t>Yes</t>
        </is>
      </c>
      <c r="C947" t="inlineStr">
        <is>
          <t>Nico</t>
        </is>
      </c>
      <c r="D947"/>
      <c r="E947"/>
      <c r="F947"/>
      <c r="G947"/>
      <c r="H947"/>
    </row>
    <row r="948" ht="25.5" customHeight="1">
      <c r="A948" t="inlineStr">
        <is>
          <t>track_and_field</t>
        </is>
      </c>
      <c r="B948" t="inlineStr">
        <is>
          <t>Yes</t>
        </is>
      </c>
      <c r="C948" t="inlineStr">
        <is>
          <t>Ian</t>
        </is>
      </c>
      <c r="D948"/>
      <c r="E948"/>
      <c r="F948"/>
      <c r="G948"/>
      <c r="H948"/>
    </row>
    <row r="949" ht="25.5" customHeight="1">
      <c r="A949" t="inlineStr">
        <is>
          <t>tractor pulling</t>
        </is>
      </c>
      <c r="B949" t="inlineStr">
        <is>
          <t>Yes</t>
        </is>
      </c>
      <c r="C949" t="inlineStr">
        <is>
          <t>Diego</t>
        </is>
      </c>
      <c r="D949"/>
      <c r="E949"/>
      <c r="F949"/>
      <c r="G949"/>
      <c r="H949"/>
    </row>
    <row r="950" ht="25.5" customHeight="1">
      <c r="A950" t="inlineStr">
        <is>
          <t>trail_riding</t>
        </is>
      </c>
      <c r="B950" t="inlineStr">
        <is>
          <t>Yes</t>
        </is>
      </c>
      <c r="C950" t="inlineStr">
        <is>
          <t>Timmy</t>
        </is>
      </c>
      <c r="D950"/>
      <c r="E950"/>
      <c r="F950"/>
      <c r="G950"/>
      <c r="H950"/>
    </row>
    <row r="951" ht="25.5" customHeight="1">
      <c r="A951" t="inlineStr">
        <is>
          <t>training dog</t>
        </is>
      </c>
      <c r="B951" t="inlineStr">
        <is>
          <t>Yes</t>
        </is>
      </c>
      <c r="C951" t="inlineStr">
        <is>
          <t>Nico</t>
        </is>
      </c>
      <c r="D951"/>
      <c r="E951"/>
      <c r="F951"/>
      <c r="G951"/>
      <c r="H951"/>
    </row>
    <row r="952" ht="25.5" customHeight="1">
      <c r="A952" t="inlineStr">
        <is>
          <t>training_dog</t>
        </is>
      </c>
      <c r="B952" t="inlineStr">
        <is>
          <t>Yes</t>
        </is>
      </c>
      <c r="C952" t="inlineStr">
        <is>
          <t>Ian</t>
        </is>
      </c>
      <c r="D952"/>
      <c r="E952"/>
      <c r="F952"/>
      <c r="G952"/>
      <c r="H952"/>
    </row>
    <row r="953" ht="25.5" customHeight="1">
      <c r="A953" t="inlineStr">
        <is>
          <t>trapeze</t>
        </is>
      </c>
      <c r="B953" t="inlineStr">
        <is>
          <t>Yes</t>
        </is>
      </c>
      <c r="C953" t="inlineStr">
        <is>
          <t>melody</t>
        </is>
      </c>
      <c r="D953"/>
      <c r="E953"/>
      <c r="F953"/>
      <c r="G953"/>
      <c r="H953"/>
    </row>
    <row r="954" ht="25.5" customHeight="1">
      <c r="A954" t="inlineStr">
        <is>
          <t>triathlon</t>
        </is>
      </c>
      <c r="B954" t="inlineStr">
        <is>
          <t>Yes</t>
        </is>
      </c>
      <c r="C954" t="inlineStr">
        <is>
          <t>Ian</t>
        </is>
      </c>
      <c r="D954"/>
      <c r="E954"/>
      <c r="F954"/>
      <c r="G954"/>
      <c r="H954"/>
    </row>
    <row r="955" ht="25.5" customHeight="1">
      <c r="A955" t="inlineStr">
        <is>
          <t>trick shot</t>
        </is>
      </c>
      <c r="B955" t="inlineStr">
        <is>
          <t>Yes</t>
        </is>
      </c>
      <c r="C955" t="inlineStr">
        <is>
          <t>Nico</t>
        </is>
      </c>
      <c r="D955"/>
      <c r="E955"/>
      <c r="F955"/>
      <c r="G955"/>
      <c r="H955"/>
    </row>
    <row r="956" ht="25.5" customHeight="1">
      <c r="A956" t="inlineStr">
        <is>
          <t>Tricks and pranks</t>
        </is>
      </c>
      <c r="B956" t="inlineStr">
        <is>
          <t>Yes</t>
        </is>
      </c>
      <c r="C956" t="inlineStr">
        <is>
          <t>Andrea</t>
        </is>
      </c>
      <c r="D956"/>
      <c r="E956"/>
      <c r="F956"/>
      <c r="G956"/>
      <c r="H956"/>
    </row>
    <row r="957" ht="25.5" customHeight="1">
      <c r="A957" t="inlineStr">
        <is>
          <t>trimming or shaving beard</t>
        </is>
      </c>
      <c r="B957" t="inlineStr">
        <is>
          <t>Yes</t>
        </is>
      </c>
      <c r="C957" t="inlineStr">
        <is>
          <t>Mike</t>
        </is>
      </c>
      <c r="D957"/>
      <c r="E957"/>
      <c r="F957"/>
      <c r="G957"/>
      <c r="H957"/>
    </row>
    <row r="958" ht="25.5" customHeight="1">
      <c r="A958" t="inlineStr">
        <is>
          <t>Trucks</t>
        </is>
      </c>
      <c r="B958" t="inlineStr">
        <is>
          <t>Yes</t>
        </is>
      </c>
      <c r="C958" t="inlineStr">
        <is>
          <t>Anastasis</t>
        </is>
      </c>
      <c r="D958"/>
      <c r="E958"/>
      <c r="F958"/>
      <c r="G958"/>
      <c r="H958"/>
    </row>
    <row r="959" ht="25.5" customHeight="1">
      <c r="A959" t="inlineStr">
        <is>
          <t>tumbling (gymnastics)</t>
        </is>
      </c>
      <c r="B959" t="inlineStr">
        <is>
          <t>Yes</t>
        </is>
      </c>
      <c r="C959" t="inlineStr">
        <is>
          <t>Ale</t>
        </is>
      </c>
      <c r="D959"/>
      <c r="E959"/>
      <c r="F959"/>
      <c r="G959"/>
      <c r="H959"/>
    </row>
    <row r="960" ht="25.5" customHeight="1">
      <c r="A960" t="inlineStr">
        <is>
          <t>tying bow tie</t>
        </is>
      </c>
      <c r="B960" t="inlineStr">
        <is>
          <t>Yes</t>
        </is>
      </c>
      <c r="C960" t="inlineStr">
        <is>
          <t>Bryan</t>
        </is>
      </c>
      <c r="D960"/>
      <c r="E960"/>
      <c r="F960"/>
      <c r="G960"/>
      <c r="H960"/>
    </row>
    <row r="961" ht="25.5" customHeight="1">
      <c r="A961" t="inlineStr">
        <is>
          <t>tying knot (not on a tie)</t>
        </is>
      </c>
      <c r="B961" t="inlineStr">
        <is>
          <t>Yes</t>
        </is>
      </c>
      <c r="C961" t="inlineStr">
        <is>
          <t>Bryan</t>
        </is>
      </c>
      <c r="D961"/>
      <c r="E961"/>
      <c r="F961"/>
      <c r="G961"/>
      <c r="H961"/>
    </row>
    <row r="962" ht="25.5" customHeight="1">
      <c r="A962" t="inlineStr">
        <is>
          <t>ultramarathon</t>
        </is>
      </c>
      <c r="B962" t="inlineStr">
        <is>
          <t>Yes</t>
        </is>
      </c>
      <c r="C962" t="inlineStr">
        <is>
          <t>jon</t>
        </is>
      </c>
      <c r="D962"/>
      <c r="E962"/>
      <c r="F962"/>
      <c r="G962"/>
      <c r="H962"/>
    </row>
    <row r="963" ht="25.5" customHeight="1">
      <c r="A963" t="inlineStr">
        <is>
          <t>unboxing</t>
        </is>
      </c>
      <c r="B963" t="inlineStr">
        <is>
          <t>Yes</t>
        </is>
      </c>
      <c r="C963" t="inlineStr">
        <is>
          <t>Andrea</t>
        </is>
      </c>
      <c r="D963"/>
      <c r="E963"/>
      <c r="F963"/>
      <c r="G963"/>
      <c r="H963"/>
    </row>
    <row r="964" ht="25.5" customHeight="1">
      <c r="A964" t="inlineStr">
        <is>
          <t>unicycle</t>
        </is>
      </c>
      <c r="B964" t="inlineStr">
        <is>
          <t>Yes</t>
        </is>
      </c>
      <c r="C964" t="inlineStr">
        <is>
          <t>Ian</t>
        </is>
      </c>
      <c r="D964"/>
      <c r="E964"/>
      <c r="F964"/>
      <c r="G964"/>
      <c r="H964"/>
    </row>
    <row r="965" ht="25.5" customHeight="1">
      <c r="A965" t="inlineStr">
        <is>
          <t>Using a laptop</t>
        </is>
      </c>
      <c r="B965" t="inlineStr">
        <is>
          <t>Yes</t>
        </is>
      </c>
      <c r="C965" t="inlineStr">
        <is>
          <t>Bryan</t>
        </is>
      </c>
      <c r="D965"/>
      <c r="E965"/>
      <c r="F965"/>
      <c r="G965"/>
      <c r="H965"/>
    </row>
    <row r="966" ht="25.5" customHeight="1">
      <c r="A966" t="inlineStr">
        <is>
          <t>Using a phone</t>
        </is>
      </c>
      <c r="B966" t="inlineStr">
        <is>
          <t>Yes</t>
        </is>
      </c>
      <c r="C966" t="inlineStr">
        <is>
          <t>Bryan</t>
        </is>
      </c>
      <c r="D966"/>
      <c r="E966"/>
      <c r="F966"/>
      <c r="G966"/>
      <c r="H966"/>
    </row>
    <row r="967" ht="25.5" customHeight="1">
      <c r="A967" t="inlineStr">
        <is>
          <t>using remote controller (not gaming)</t>
        </is>
      </c>
      <c r="B967" t="inlineStr">
        <is>
          <t>Yes</t>
        </is>
      </c>
      <c r="C967" t="inlineStr">
        <is>
          <t>jamie</t>
        </is>
      </c>
      <c r="D967"/>
      <c r="E967"/>
      <c r="F967"/>
      <c r="G967"/>
      <c r="H967"/>
    </row>
    <row r="968" ht="25.5" customHeight="1">
      <c r="A968" t="inlineStr">
        <is>
          <t>using segway</t>
        </is>
      </c>
      <c r="B968" t="inlineStr">
        <is>
          <t>Yes</t>
        </is>
      </c>
      <c r="C968" t="inlineStr">
        <is>
          <t>jamie</t>
        </is>
      </c>
      <c r="D968"/>
      <c r="E968"/>
      <c r="F968"/>
      <c r="G968"/>
      <c r="H968"/>
    </row>
    <row r="969" ht="25.5" customHeight="1">
      <c r="A969" t="inlineStr">
        <is>
          <t>vacation</t>
        </is>
      </c>
      <c r="B969" t="inlineStr">
        <is>
          <t>Yes</t>
        </is>
      </c>
      <c r="C969" t="inlineStr">
        <is>
          <t>jon</t>
        </is>
      </c>
      <c r="D969"/>
      <c r="E969"/>
      <c r="F969"/>
      <c r="G969"/>
      <c r="H969"/>
    </row>
    <row r="970" ht="25.5" customHeight="1">
      <c r="A970" t="inlineStr">
        <is>
          <t>volleyball</t>
        </is>
      </c>
      <c r="B970" t="inlineStr">
        <is>
          <t>Yes</t>
        </is>
      </c>
      <c r="C970" t="inlineStr">
        <is>
          <t>Ian</t>
        </is>
      </c>
      <c r="D970"/>
      <c r="E970"/>
      <c r="F970"/>
      <c r="G970"/>
      <c r="H970"/>
    </row>
    <row r="971" ht="25.5" customHeight="1">
      <c r="A971" t="inlineStr">
        <is>
          <t>wakeboarding</t>
        </is>
      </c>
      <c r="B971" t="inlineStr">
        <is>
          <t>Yes</t>
        </is>
      </c>
      <c r="C971" t="inlineStr">
        <is>
          <t>Kelly</t>
        </is>
      </c>
      <c r="D971"/>
      <c r="E971"/>
      <c r="F971"/>
      <c r="G971"/>
      <c r="H971"/>
    </row>
    <row r="972" ht="25.5" customHeight="1">
      <c r="A972" t="inlineStr">
        <is>
          <t>wakesurfing</t>
        </is>
      </c>
      <c r="B972" t="inlineStr">
        <is>
          <t>Yes</t>
        </is>
      </c>
      <c r="C972" t="inlineStr">
        <is>
          <t>Kelly</t>
        </is>
      </c>
      <c r="D972"/>
      <c r="E972"/>
      <c r="F972"/>
      <c r="G972"/>
      <c r="H972"/>
    </row>
    <row r="973" ht="25.5" customHeight="1">
      <c r="A973" t="inlineStr">
        <is>
          <t>Walking</t>
        </is>
      </c>
      <c r="B973" t="inlineStr">
        <is>
          <t>Yes</t>
        </is>
      </c>
      <c r="C973" t="inlineStr">
        <is>
          <t>Diego</t>
        </is>
      </c>
      <c r="D973"/>
      <c r="E973"/>
      <c r="F973"/>
      <c r="G973"/>
      <c r="H973"/>
    </row>
    <row r="974" ht="25.5" customHeight="1">
      <c r="A974" t="inlineStr">
        <is>
          <t>Walking indoors</t>
        </is>
      </c>
      <c r="B974" t="inlineStr">
        <is>
          <t>Yes</t>
        </is>
      </c>
      <c r="C974" t="inlineStr">
        <is>
          <t>Ale</t>
        </is>
      </c>
      <c r="D974"/>
      <c r="E974"/>
      <c r="F974"/>
      <c r="G974"/>
      <c r="H974"/>
    </row>
    <row r="975" ht="25.5" customHeight="1">
      <c r="A975" t="inlineStr">
        <is>
          <t>Walking on street</t>
        </is>
      </c>
      <c r="B975" t="inlineStr">
        <is>
          <t>Yes</t>
        </is>
      </c>
      <c r="C975" t="inlineStr">
        <is>
          <t>Ale</t>
        </is>
      </c>
      <c r="D975"/>
      <c r="E975"/>
      <c r="F975"/>
      <c r="G975"/>
      <c r="H975"/>
    </row>
    <row r="976" ht="25.5" customHeight="1">
      <c r="A976" t="inlineStr">
        <is>
          <t>walking the dog</t>
        </is>
      </c>
      <c r="B976" t="inlineStr">
        <is>
          <t>Yes</t>
        </is>
      </c>
      <c r="C976" t="inlineStr">
        <is>
          <t>Ian</t>
        </is>
      </c>
      <c r="D976"/>
      <c r="E976"/>
      <c r="F976"/>
      <c r="G976"/>
      <c r="H976"/>
    </row>
    <row r="977" ht="25.5" customHeight="1">
      <c r="A977" t="inlineStr">
        <is>
          <t>Walking the pet</t>
        </is>
      </c>
      <c r="B977" t="inlineStr">
        <is>
          <t>Yes</t>
        </is>
      </c>
      <c r="C977" t="inlineStr">
        <is>
          <t>jamie</t>
        </is>
      </c>
      <c r="D977"/>
      <c r="E977"/>
      <c r="F977"/>
      <c r="G977"/>
      <c r="H977"/>
    </row>
    <row r="978" ht="25.5" customHeight="1">
      <c r="A978" t="inlineStr">
        <is>
          <t>Walking through a doorway</t>
        </is>
      </c>
      <c r="B978" t="inlineStr">
        <is>
          <t>Yes</t>
        </is>
      </c>
      <c r="C978" t="inlineStr">
        <is>
          <t>Spencer</t>
        </is>
      </c>
      <c r="D978"/>
      <c r="E978"/>
      <c r="F978"/>
      <c r="G978"/>
      <c r="H978"/>
    </row>
    <row r="979" ht="25.5" customHeight="1">
      <c r="A979" t="inlineStr">
        <is>
          <t>walking_the_dog</t>
        </is>
      </c>
      <c r="B979" t="inlineStr">
        <is>
          <t>Yes</t>
        </is>
      </c>
      <c r="C979" t="inlineStr">
        <is>
          <t>Ian</t>
        </is>
      </c>
      <c r="D979"/>
      <c r="E979"/>
      <c r="F979"/>
      <c r="G979"/>
      <c r="H979"/>
    </row>
    <row r="980" ht="25.5" customHeight="1">
      <c r="A980" t="inlineStr">
        <is>
          <t>washing feet</t>
        </is>
      </c>
      <c r="B980" t="inlineStr">
        <is>
          <t>Yes</t>
        </is>
      </c>
      <c r="C980" t="inlineStr">
        <is>
          <t>Ian</t>
        </is>
      </c>
      <c r="D980"/>
      <c r="E980"/>
      <c r="F980"/>
      <c r="G980"/>
      <c r="H980"/>
    </row>
    <row r="981" ht="25.5" customHeight="1">
      <c r="A981" t="inlineStr">
        <is>
          <t>washing hair</t>
        </is>
      </c>
      <c r="B981" t="inlineStr">
        <is>
          <t>Yes</t>
        </is>
      </c>
      <c r="C981" t="inlineStr">
        <is>
          <t>Ian</t>
        </is>
      </c>
      <c r="D981"/>
      <c r="E981"/>
      <c r="F981"/>
      <c r="G981"/>
      <c r="H981"/>
    </row>
    <row r="982" ht="25.5" customHeight="1">
      <c r="A982" t="inlineStr">
        <is>
          <t>washing hands</t>
        </is>
      </c>
      <c r="B982" t="inlineStr">
        <is>
          <t>Yes</t>
        </is>
      </c>
      <c r="C982" t="inlineStr">
        <is>
          <t>Nico</t>
        </is>
      </c>
      <c r="D982"/>
      <c r="E982"/>
      <c r="F982"/>
      <c r="G982"/>
      <c r="H982"/>
    </row>
    <row r="983" ht="25.5" customHeight="1">
      <c r="A983" t="inlineStr">
        <is>
          <t>washing_hair</t>
        </is>
      </c>
      <c r="B983" t="inlineStr">
        <is>
          <t>Yes</t>
        </is>
      </c>
      <c r="C983" t="inlineStr">
        <is>
          <t>Andrea</t>
        </is>
      </c>
      <c r="D983"/>
      <c r="E983"/>
      <c r="F983"/>
      <c r="G983"/>
      <c r="H983"/>
    </row>
    <row r="984" ht="25.5" customHeight="1">
      <c r="A984" t="inlineStr">
        <is>
          <t>Watching/Reading/Looking at a book</t>
        </is>
      </c>
      <c r="B984" t="inlineStr">
        <is>
          <t>Yes</t>
        </is>
      </c>
      <c r="C984" t="inlineStr">
        <is>
          <t>Ian</t>
        </is>
      </c>
      <c r="D984"/>
      <c r="E984"/>
      <c r="F984"/>
      <c r="G984"/>
      <c r="H984"/>
    </row>
    <row r="985" ht="25.5" customHeight="1">
      <c r="A985" t="inlineStr">
        <is>
          <t>water polo</t>
        </is>
      </c>
      <c r="B985" t="inlineStr">
        <is>
          <t>Yes</t>
        </is>
      </c>
      <c r="C985" t="inlineStr">
        <is>
          <t>Kelly</t>
        </is>
      </c>
      <c r="D985"/>
      <c r="E985"/>
      <c r="F985"/>
      <c r="G985"/>
      <c r="H985"/>
    </row>
    <row r="986" ht="25.5" customHeight="1">
      <c r="A986" t="inlineStr">
        <is>
          <t>water skiing</t>
        </is>
      </c>
      <c r="B986" t="inlineStr">
        <is>
          <t>Yes</t>
        </is>
      </c>
      <c r="C986" t="inlineStr">
        <is>
          <t>Nico</t>
        </is>
      </c>
      <c r="D986"/>
      <c r="E986"/>
      <c r="F986"/>
      <c r="G986"/>
      <c r="H986"/>
    </row>
    <row r="987" ht="25.5" customHeight="1">
      <c r="A987" t="inlineStr">
        <is>
          <t>water sliding</t>
        </is>
      </c>
      <c r="B987" t="inlineStr">
        <is>
          <t>Yes</t>
        </is>
      </c>
      <c r="C987" t="inlineStr">
        <is>
          <t>Jamie</t>
        </is>
      </c>
      <c r="D987"/>
      <c r="E987"/>
      <c r="F987"/>
      <c r="G987"/>
      <c r="H987"/>
    </row>
    <row r="988" ht="25.5" customHeight="1">
      <c r="A988" t="inlineStr">
        <is>
          <t>water_skiing</t>
        </is>
      </c>
      <c r="B988" t="inlineStr">
        <is>
          <t>Yes</t>
        </is>
      </c>
      <c r="C988" t="inlineStr">
        <is>
          <t>Diego</t>
        </is>
      </c>
      <c r="D988"/>
      <c r="E988"/>
      <c r="F988"/>
      <c r="G988"/>
      <c r="H988"/>
    </row>
    <row r="989" ht="25.5" customHeight="1">
      <c r="A989" t="inlineStr">
        <is>
          <t>watering plants</t>
        </is>
      </c>
      <c r="B989" t="inlineStr">
        <is>
          <t>Yes</t>
        </is>
      </c>
      <c r="C989" t="inlineStr">
        <is>
          <t>Nico</t>
        </is>
      </c>
      <c r="D989"/>
      <c r="E989"/>
      <c r="F989"/>
      <c r="G989"/>
      <c r="H989"/>
    </row>
    <row r="990" ht="25.5" customHeight="1">
      <c r="A990" t="inlineStr">
        <is>
          <t>watering_plants</t>
        </is>
      </c>
      <c r="B990" t="inlineStr">
        <is>
          <t>Yes</t>
        </is>
      </c>
      <c r="C990" t="inlineStr">
        <is>
          <t>Nico</t>
        </is>
      </c>
      <c r="D990"/>
      <c r="E990"/>
      <c r="F990"/>
      <c r="G990"/>
      <c r="H990"/>
    </row>
    <row r="991" ht="25.5" customHeight="1">
      <c r="A991" t="inlineStr">
        <is>
          <t>waxing back</t>
        </is>
      </c>
      <c r="B991" t="inlineStr">
        <is>
          <t>Yes</t>
        </is>
      </c>
      <c r="C991" t="inlineStr">
        <is>
          <t>Nico</t>
        </is>
      </c>
      <c r="D991"/>
      <c r="E991"/>
      <c r="F991"/>
      <c r="G991"/>
      <c r="H991"/>
    </row>
    <row r="992" ht="25.5" customHeight="1">
      <c r="A992" t="inlineStr">
        <is>
          <t>waxing chest</t>
        </is>
      </c>
      <c r="B992" t="inlineStr">
        <is>
          <t>Yes</t>
        </is>
      </c>
      <c r="C992" t="inlineStr">
        <is>
          <t>Nico</t>
        </is>
      </c>
      <c r="D992"/>
      <c r="E992"/>
      <c r="F992"/>
      <c r="G992"/>
      <c r="H992"/>
    </row>
    <row r="993" ht="25.5" customHeight="1">
      <c r="A993" t="inlineStr">
        <is>
          <t>waxing eyebrows</t>
        </is>
      </c>
      <c r="B993" t="inlineStr">
        <is>
          <t>Yes</t>
        </is>
      </c>
      <c r="C993" t="inlineStr">
        <is>
          <t>Ian</t>
        </is>
      </c>
      <c r="D993"/>
      <c r="E993"/>
      <c r="F993"/>
      <c r="G993"/>
      <c r="H993"/>
    </row>
    <row r="994" ht="25.5" customHeight="1">
      <c r="A994" t="inlineStr">
        <is>
          <t>waxing legs</t>
        </is>
      </c>
      <c r="B994" t="inlineStr">
        <is>
          <t>Yes</t>
        </is>
      </c>
      <c r="C994" t="inlineStr">
        <is>
          <t>Nico</t>
        </is>
      </c>
      <c r="D994"/>
      <c r="E994"/>
      <c r="F994"/>
      <c r="G994"/>
      <c r="H994"/>
    </row>
    <row r="995" ht="25.5" customHeight="1">
      <c r="A995" t="inlineStr">
        <is>
          <t>weaving basket</t>
        </is>
      </c>
      <c r="B995" t="inlineStr">
        <is>
          <t>Yes</t>
        </is>
      </c>
      <c r="C995" t="inlineStr">
        <is>
          <t>Kelly</t>
        </is>
      </c>
      <c r="D995"/>
      <c r="E995"/>
      <c r="F995"/>
      <c r="G995"/>
      <c r="H995"/>
    </row>
    <row r="996" ht="25.5" customHeight="1">
      <c r="A996" t="inlineStr">
        <is>
          <t>weaving_basket</t>
        </is>
      </c>
      <c r="B996" t="inlineStr">
        <is>
          <t>Yes</t>
        </is>
      </c>
      <c r="C996" t="inlineStr">
        <is>
          <t>Kelly</t>
        </is>
      </c>
      <c r="D996"/>
      <c r="E996"/>
      <c r="F996"/>
      <c r="G996"/>
      <c r="H996"/>
    </row>
    <row r="997" ht="25.5" customHeight="1">
      <c r="A997" t="inlineStr">
        <is>
          <t>weaving_fabric</t>
        </is>
      </c>
      <c r="B997" t="inlineStr">
        <is>
          <t>Yes</t>
        </is>
      </c>
      <c r="C997" t="inlineStr">
        <is>
          <t>Kelly</t>
        </is>
      </c>
      <c r="D997"/>
      <c r="E997"/>
      <c r="F997"/>
      <c r="G997"/>
      <c r="H997"/>
    </row>
    <row r="998" ht="25.5" customHeight="1">
      <c r="A998" t="inlineStr">
        <is>
          <t>wedding</t>
        </is>
      </c>
      <c r="B998" t="inlineStr">
        <is>
          <t>Yes</t>
        </is>
      </c>
      <c r="C998" t="inlineStr">
        <is>
          <t>Kamil</t>
        </is>
      </c>
      <c r="D998"/>
      <c r="E998"/>
      <c r="F998"/>
      <c r="G998"/>
      <c r="H998"/>
    </row>
    <row r="999" ht="25.5" customHeight="1">
      <c r="A999" t="inlineStr">
        <is>
          <t>wedding_reception</t>
        </is>
      </c>
      <c r="B999" t="inlineStr">
        <is>
          <t>Yes</t>
        </is>
      </c>
      <c r="C999" t="inlineStr">
        <is>
          <t>Kelly</t>
        </is>
      </c>
      <c r="D999"/>
      <c r="E999"/>
      <c r="F999"/>
      <c r="G999"/>
      <c r="H999"/>
    </row>
    <row r="1000" ht="25.5" customHeight="1">
      <c r="A1000" t="inlineStr">
        <is>
          <t>weight training</t>
        </is>
      </c>
      <c r="B1000" t="inlineStr">
        <is>
          <t>Yes</t>
        </is>
      </c>
      <c r="C1000" t="inlineStr">
        <is>
          <t>Kamil</t>
        </is>
      </c>
      <c r="D1000"/>
      <c r="E1000"/>
      <c r="F1000"/>
      <c r="G1000"/>
      <c r="H1000"/>
    </row>
    <row r="1001" ht="25.5" customHeight="1">
      <c r="A1001" t="inlineStr">
        <is>
          <t>welding</t>
        </is>
      </c>
      <c r="B1001" t="inlineStr">
        <is>
          <t>Yes</t>
        </is>
      </c>
      <c r="C1001" t="inlineStr">
        <is>
          <t>jon</t>
        </is>
      </c>
      <c r="D1001"/>
      <c r="E1001"/>
      <c r="F1001"/>
      <c r="G1001"/>
      <c r="H1001"/>
    </row>
    <row r="1002" ht="25.5" customHeight="1">
      <c r="A1002" t="inlineStr">
        <is>
          <t>whitewater kayaking</t>
        </is>
      </c>
      <c r="B1002" t="inlineStr">
        <is>
          <t>Yes</t>
        </is>
      </c>
      <c r="C1002" t="inlineStr">
        <is>
          <t>Kelly</t>
        </is>
      </c>
      <c r="D1002"/>
      <c r="E1002"/>
      <c r="F1002"/>
      <c r="G1002"/>
      <c r="H1002"/>
    </row>
    <row r="1003" ht="25.5" customHeight="1">
      <c r="A1003" t="inlineStr">
        <is>
          <t>wicker_weaving</t>
        </is>
      </c>
      <c r="B1003" t="inlineStr">
        <is>
          <t>Yes</t>
        </is>
      </c>
      <c r="C1003" t="inlineStr">
        <is>
          <t>Kelly</t>
        </is>
      </c>
      <c r="D1003"/>
      <c r="E1003"/>
      <c r="F1003"/>
      <c r="G1003"/>
      <c r="H1003"/>
    </row>
    <row r="1004" ht="25.5" customHeight="1">
      <c r="A1004" t="inlineStr">
        <is>
          <t>Wildlife</t>
        </is>
      </c>
      <c r="B1004" t="inlineStr">
        <is>
          <t>Yes</t>
        </is>
      </c>
      <c r="C1004" t="inlineStr">
        <is>
          <t>Nico</t>
        </is>
      </c>
      <c r="D1004"/>
      <c r="E1004"/>
      <c r="F1004"/>
      <c r="G1004"/>
      <c r="H1004"/>
    </row>
    <row r="1005" ht="25.5" customHeight="1">
      <c r="A1005" t="inlineStr">
        <is>
          <t>windsurfing</t>
        </is>
      </c>
      <c r="B1005" t="inlineStr">
        <is>
          <t>Yes</t>
        </is>
      </c>
      <c r="C1005" t="inlineStr">
        <is>
          <t>Kelly</t>
        </is>
      </c>
      <c r="D1005"/>
      <c r="E1005"/>
      <c r="F1005"/>
      <c r="G1005"/>
      <c r="H1005"/>
    </row>
    <row r="1006" ht="25.5" customHeight="1">
      <c r="A1006" t="inlineStr">
        <is>
          <t>wingsuit flying</t>
        </is>
      </c>
      <c r="B1006" t="inlineStr">
        <is>
          <t>Yes</t>
        </is>
      </c>
      <c r="C1006" t="inlineStr">
        <is>
          <t>Nico</t>
        </is>
      </c>
      <c r="D1006"/>
      <c r="E1006"/>
      <c r="F1006"/>
      <c r="G1006"/>
      <c r="H1006"/>
    </row>
    <row r="1007" ht="25.5" customHeight="1">
      <c r="A1007" t="inlineStr">
        <is>
          <t>winter</t>
        </is>
      </c>
      <c r="B1007" t="inlineStr">
        <is>
          <t>Yes</t>
        </is>
      </c>
      <c r="C1007" t="inlineStr">
        <is>
          <t>Kelly</t>
        </is>
      </c>
      <c r="D1007"/>
      <c r="E1007"/>
      <c r="F1007"/>
      <c r="G1007"/>
      <c r="H1007"/>
    </row>
    <row r="1008" ht="25.5" customHeight="1">
      <c r="A1008" t="inlineStr">
        <is>
          <t>Women’s health</t>
        </is>
      </c>
      <c r="B1008" t="inlineStr">
        <is>
          <t>Yes</t>
        </is>
      </c>
      <c r="C1008" t="inlineStr">
        <is>
          <t>Kelly</t>
        </is>
      </c>
      <c r="D1008"/>
      <c r="E1008"/>
      <c r="F1008"/>
      <c r="G1008"/>
      <c r="H1008"/>
    </row>
    <row r="1009" ht="25.5" customHeight="1">
      <c r="A1009" t="inlineStr">
        <is>
          <t>women's lacrosse</t>
        </is>
      </c>
      <c r="B1009" t="inlineStr">
        <is>
          <t>Yes</t>
        </is>
      </c>
      <c r="C1009" t="inlineStr">
        <is>
          <t>Kelly</t>
        </is>
      </c>
      <c r="D1009"/>
      <c r="E1009"/>
      <c r="F1009"/>
      <c r="G1009"/>
      <c r="H1009"/>
    </row>
    <row r="1010" ht="25.5" customHeight="1">
      <c r="A1010" t="inlineStr">
        <is>
          <t>Woodworking</t>
        </is>
      </c>
      <c r="B1010" t="inlineStr">
        <is>
          <t>Yes</t>
        </is>
      </c>
      <c r="C1010" t="inlineStr">
        <is>
          <t>Kelly</t>
        </is>
      </c>
      <c r="D1010"/>
      <c r="E1010"/>
      <c r="F1010"/>
      <c r="G1010"/>
      <c r="H1010"/>
    </row>
    <row r="1011" ht="25.5" customHeight="1">
      <c r="A1011" t="inlineStr">
        <is>
          <t>Working/Playing on a laptop</t>
        </is>
      </c>
      <c r="B1011" t="inlineStr">
        <is>
          <t>Yes</t>
        </is>
      </c>
      <c r="C1011" t="inlineStr">
        <is>
          <t>Bryan</t>
        </is>
      </c>
      <c r="D1011"/>
      <c r="E1011"/>
      <c r="F1011"/>
      <c r="G1011"/>
      <c r="H1011"/>
    </row>
    <row r="1012" ht="25.5" customHeight="1">
      <c r="A1012" t="inlineStr">
        <is>
          <t>worship</t>
        </is>
      </c>
      <c r="B1012" t="inlineStr">
        <is>
          <t>Yes</t>
        </is>
      </c>
      <c r="C1012" t="inlineStr">
        <is>
          <t>jon</t>
        </is>
      </c>
      <c r="D1012"/>
      <c r="E1012"/>
      <c r="F1012"/>
      <c r="G1012"/>
      <c r="H1012"/>
    </row>
    <row r="1013" ht="25.5" customHeight="1">
      <c r="A1013" t="inlineStr">
        <is>
          <t>wrapping present</t>
        </is>
      </c>
      <c r="B1013" t="inlineStr">
        <is>
          <t>Yes</t>
        </is>
      </c>
      <c r="C1013" t="inlineStr">
        <is>
          <t>Aron</t>
        </is>
      </c>
      <c r="D1013"/>
      <c r="E1013"/>
      <c r="F1013"/>
      <c r="G1013"/>
      <c r="H1013"/>
    </row>
    <row r="1014" ht="25.5" customHeight="1">
      <c r="A1014" t="inlineStr">
        <is>
          <t>wrestling</t>
        </is>
      </c>
      <c r="B1014" t="inlineStr">
        <is>
          <t>Yes</t>
        </is>
      </c>
      <c r="C1014" t="inlineStr">
        <is>
          <t>Kelly</t>
        </is>
      </c>
      <c r="D1014"/>
      <c r="E1014"/>
      <c r="F1014"/>
      <c r="G1014"/>
      <c r="H1014"/>
    </row>
    <row r="1015" ht="25.5" customHeight="1">
      <c r="A1015" t="inlineStr">
        <is>
          <t>writing</t>
        </is>
      </c>
      <c r="B1015" t="inlineStr">
        <is>
          <t>Yes</t>
        </is>
      </c>
      <c r="C1015" t="inlineStr">
        <is>
          <t>Andrea</t>
        </is>
      </c>
      <c r="D1015"/>
      <c r="E1015"/>
      <c r="F1015"/>
      <c r="G1015"/>
      <c r="H1015"/>
    </row>
    <row r="1016" ht="25.5" customHeight="1">
      <c r="A1016" t="inlineStr">
        <is>
          <t>yawning</t>
        </is>
      </c>
      <c r="B1016" t="inlineStr">
        <is>
          <t>Yes</t>
        </is>
      </c>
      <c r="C1016" t="inlineStr">
        <is>
          <t>Aron</t>
        </is>
      </c>
      <c r="D1016"/>
      <c r="E1016"/>
      <c r="F1016"/>
      <c r="G1016"/>
      <c r="H1016"/>
    </row>
    <row r="1017" ht="25.5" customHeight="1">
      <c r="A1017" t="inlineStr">
        <is>
          <t>yoga</t>
        </is>
      </c>
      <c r="B1017" t="inlineStr">
        <is>
          <t>Yes</t>
        </is>
      </c>
      <c r="C1017" t="inlineStr">
        <is>
          <t>Andrea</t>
        </is>
      </c>
      <c r="D1017"/>
      <c r="E1017"/>
      <c r="F1017"/>
      <c r="G1017"/>
      <c r="H1017"/>
    </row>
    <row r="1018" ht="25.5" customHeight="1">
      <c r="A1018" t="inlineStr">
        <is>
          <t>zumba</t>
        </is>
      </c>
      <c r="B1018" t="inlineStr">
        <is>
          <t>Yes</t>
        </is>
      </c>
      <c r="C1018" t="inlineStr">
        <is>
          <t>Ale</t>
        </is>
      </c>
      <c r="D1018"/>
      <c r="E1018"/>
      <c r="F1018"/>
      <c r="G1018"/>
      <c r="H1018"/>
    </row>
    <row r="1019" ht="25.5" customHeight="1">
      <c r="A1019" t="inlineStr">
        <is>
          <t>3x3 (basketball)</t>
        </is>
      </c>
      <c r="B1019" t="inlineStr">
        <is>
          <t>Yes</t>
        </is>
      </c>
      <c r="C1019" t="inlineStr">
        <is>
          <t>Liza</t>
        </is>
      </c>
      <c r="D1019"/>
      <c r="E1019"/>
      <c r="F1019"/>
      <c r="G1019"/>
      <c r="H1019"/>
    </row>
    <row r="1020" ht="25.5" customHeight="1">
      <c r="A1020" t="inlineStr">
        <is>
          <t>800_metres</t>
        </is>
      </c>
      <c r="B1020" t="inlineStr">
        <is>
          <t>Yes</t>
        </is>
      </c>
      <c r="C1020" t="inlineStr">
        <is>
          <t>Anneka</t>
        </is>
      </c>
      <c r="D1020" t="inlineStr">
        <is>
          <t>track and field, sports</t>
        </is>
      </c>
      <c r="E1020"/>
      <c r="F1020"/>
      <c r="G1020"/>
      <c r="H1020"/>
    </row>
    <row r="1021" ht="25.5" customHeight="1">
      <c r="A1021" t="inlineStr">
        <is>
          <t>Aaton XTR Prod</t>
        </is>
      </c>
      <c r="B1021" t="inlineStr">
        <is>
          <t>Yes</t>
        </is>
      </c>
      <c r="C1021" t="inlineStr">
        <is>
          <t>Anneka</t>
        </is>
      </c>
      <c r="D1021"/>
      <c r="E1021"/>
      <c r="F1021"/>
      <c r="G1021"/>
      <c r="H1021"/>
    </row>
    <row r="1022" ht="25.5" customHeight="1">
      <c r="A1022" t="inlineStr">
        <is>
          <t>acrobatics</t>
        </is>
      </c>
      <c r="B1022" t="inlineStr">
        <is>
          <t>Yes</t>
        </is>
      </c>
      <c r="C1022" t="inlineStr">
        <is>
          <t>Kamil</t>
        </is>
      </c>
      <c r="D1022"/>
      <c r="E1022"/>
      <c r="F1022"/>
      <c r="G1022"/>
      <c r="H1022"/>
    </row>
    <row r="1023" ht="25.5" customHeight="1">
      <c r="A1023" t="inlineStr">
        <is>
          <t>acting_in_play</t>
        </is>
      </c>
      <c r="B1023" t="inlineStr">
        <is>
          <t>Yes</t>
        </is>
      </c>
      <c r="C1023" t="inlineStr">
        <is>
          <t>Spencer</t>
        </is>
      </c>
      <c r="D1023"/>
      <c r="E1023"/>
      <c r="F1023"/>
      <c r="G1023"/>
      <c r="H1023"/>
    </row>
    <row r="1024" ht="25.5" customHeight="1">
      <c r="A1024" t="inlineStr">
        <is>
          <t>Activism</t>
        </is>
      </c>
      <c r="B1024"/>
      <c r="C1024"/>
      <c r="D1024"/>
      <c r="E1024"/>
      <c r="F1024"/>
      <c r="G1024"/>
      <c r="H1024"/>
    </row>
    <row r="1025" ht="25.5" customHeight="1">
      <c r="A1025" t="inlineStr">
        <is>
          <t>adjusting_glasses</t>
        </is>
      </c>
      <c r="B1025" t="inlineStr">
        <is>
          <t>no</t>
        </is>
      </c>
      <c r="C1025"/>
      <c r="D1025"/>
      <c r="E1025"/>
      <c r="F1025"/>
      <c r="G1025"/>
      <c r="H1025"/>
    </row>
    <row r="1026" ht="25.5" customHeight="1">
      <c r="A1026" t="inlineStr">
        <is>
          <t>adventure racing</t>
        </is>
      </c>
      <c r="B1026" t="inlineStr">
        <is>
          <t>Yes</t>
        </is>
      </c>
      <c r="C1026" t="inlineStr">
        <is>
          <t>Diego</t>
        </is>
      </c>
      <c r="D1026"/>
      <c r="E1026"/>
      <c r="F1026"/>
      <c r="G1026"/>
      <c r="H1026"/>
    </row>
    <row r="1027" ht="25.5" customHeight="1">
      <c r="A1027" t="inlineStr">
        <is>
          <t>aerobatics</t>
        </is>
      </c>
      <c r="B1027" t="inlineStr">
        <is>
          <t>Yes</t>
        </is>
      </c>
      <c r="C1027" t="inlineStr">
        <is>
          <t>Diego</t>
        </is>
      </c>
      <c r="D1027"/>
      <c r="E1027"/>
      <c r="F1027"/>
      <c r="G1027"/>
      <c r="H1027"/>
    </row>
    <row r="1028" ht="25.5" customHeight="1">
      <c r="A1028" t="inlineStr">
        <is>
          <t>aggressive inline skating</t>
        </is>
      </c>
      <c r="B1028" t="inlineStr">
        <is>
          <t>no</t>
        </is>
      </c>
      <c r="C1028"/>
      <c r="D1028"/>
      <c r="E1028"/>
      <c r="F1028"/>
      <c r="G1028"/>
      <c r="H1028"/>
    </row>
    <row r="1029" ht="25.5" customHeight="1">
      <c r="A1029" t="inlineStr">
        <is>
          <t>aikido</t>
        </is>
      </c>
      <c r="B1029" t="inlineStr">
        <is>
          <t>Yes</t>
        </is>
      </c>
      <c r="C1029" t="inlineStr">
        <is>
          <t>Kamil</t>
        </is>
      </c>
      <c r="D1029"/>
      <c r="E1029"/>
      <c r="F1029"/>
      <c r="G1029"/>
      <c r="H1029"/>
    </row>
    <row r="1030" ht="25.5" customHeight="1">
      <c r="A1030" t="inlineStr">
        <is>
          <t>alligator_wrestling</t>
        </is>
      </c>
      <c r="B1030" t="inlineStr">
        <is>
          <t>Yes</t>
        </is>
      </c>
      <c r="C1030" t="inlineStr">
        <is>
          <t>Spencer</t>
        </is>
      </c>
      <c r="D1030"/>
      <c r="E1030"/>
      <c r="F1030"/>
      <c r="G1030"/>
      <c r="H1030"/>
    </row>
    <row r="1031" ht="25.5" customHeight="1">
      <c r="A1031" t="inlineStr">
        <is>
          <t>amateur wrestling</t>
        </is>
      </c>
      <c r="B1031" t="inlineStr">
        <is>
          <t>Yes</t>
        </is>
      </c>
      <c r="C1031" t="inlineStr">
        <is>
          <t>Timmy</t>
        </is>
      </c>
      <c r="D1031"/>
      <c r="E1031"/>
      <c r="F1031"/>
      <c r="G1031"/>
      <c r="H1031"/>
    </row>
    <row r="1032" ht="25.5" customHeight="1">
      <c r="A1032" t="inlineStr">
        <is>
          <t>Amphibian</t>
        </is>
      </c>
      <c r="B1032" t="inlineStr">
        <is>
          <t>no</t>
        </is>
      </c>
      <c r="C1032"/>
      <c r="D1032"/>
      <c r="E1032"/>
      <c r="F1032"/>
      <c r="G1032"/>
      <c r="H1032"/>
    </row>
    <row r="1033" ht="25.5" customHeight="1">
      <c r="A1033" t="inlineStr">
        <is>
          <t>angling</t>
        </is>
      </c>
      <c r="B1033" t="inlineStr">
        <is>
          <t>Yes</t>
        </is>
      </c>
      <c r="C1033" t="inlineStr">
        <is>
          <t>Timmy</t>
        </is>
      </c>
      <c r="D1033"/>
      <c r="E1033"/>
      <c r="F1033"/>
      <c r="G1033"/>
      <c r="H1033"/>
    </row>
    <row r="1034" ht="25.5" customHeight="1">
      <c r="A1034" t="inlineStr">
        <is>
          <t>Animal welfare</t>
        </is>
      </c>
      <c r="B1034" t="inlineStr">
        <is>
          <t>no</t>
        </is>
      </c>
      <c r="C1034"/>
      <c r="D1034"/>
      <c r="E1034"/>
      <c r="F1034"/>
      <c r="G1034"/>
      <c r="H1034"/>
    </row>
    <row r="1035" ht="25.5" customHeight="1">
      <c r="A1035" t="inlineStr">
        <is>
          <t>answering_questions</t>
        </is>
      </c>
      <c r="B1035" t="inlineStr">
        <is>
          <t>no</t>
        </is>
      </c>
      <c r="C1035"/>
      <c r="D1035"/>
      <c r="E1035"/>
      <c r="F1035"/>
      <c r="G1035"/>
      <c r="H1035"/>
    </row>
    <row r="1036" ht="25.5" customHeight="1">
      <c r="A1036" t="inlineStr">
        <is>
          <t>applying cream</t>
        </is>
      </c>
      <c r="B1036" t="inlineStr">
        <is>
          <t>Yes</t>
        </is>
      </c>
      <c r="C1036" t="inlineStr">
        <is>
          <t>Dion</t>
        </is>
      </c>
      <c r="D1036"/>
      <c r="E1036"/>
      <c r="F1036"/>
      <c r="G1036"/>
      <c r="H1036"/>
    </row>
    <row r="1037" ht="25.5" customHeight="1">
      <c r="A1037" t="inlineStr">
        <is>
          <t>arena football</t>
        </is>
      </c>
      <c r="B1037" t="inlineStr">
        <is>
          <t>no</t>
        </is>
      </c>
      <c r="C1037"/>
      <c r="D1037"/>
      <c r="E1037"/>
      <c r="F1037"/>
      <c r="G1037"/>
      <c r="H1037"/>
    </row>
    <row r="1038" ht="25.5" customHeight="1">
      <c r="A1038" t="inlineStr">
        <is>
          <t>arguing</t>
        </is>
      </c>
      <c r="B1038" t="inlineStr">
        <is>
          <t>no</t>
        </is>
      </c>
      <c r="C1038"/>
      <c r="D1038"/>
      <c r="E1038"/>
      <c r="F1038"/>
      <c r="G1038"/>
      <c r="H1038"/>
    </row>
    <row r="1039" ht="25.5" customHeight="1">
      <c r="A1039" t="inlineStr">
        <is>
          <t>ARRI ALEXA 65</t>
        </is>
      </c>
      <c r="B1039" t="inlineStr">
        <is>
          <t>no</t>
        </is>
      </c>
      <c r="C1039"/>
      <c r="D1039"/>
      <c r="E1039"/>
      <c r="F1039"/>
      <c r="G1039"/>
      <c r="H1039"/>
    </row>
    <row r="1040" ht="25.5" customHeight="1">
      <c r="A1040" t="inlineStr">
        <is>
          <t>artistic roller skating</t>
        </is>
      </c>
      <c r="B1040" t="inlineStr">
        <is>
          <t>Yes</t>
        </is>
      </c>
      <c r="C1040" t="inlineStr">
        <is>
          <t>Timmy</t>
        </is>
      </c>
      <c r="D1040"/>
      <c r="E1040"/>
      <c r="F1040"/>
      <c r="G1040"/>
      <c r="H1040"/>
    </row>
    <row r="1041" ht="25.5" customHeight="1">
      <c r="A1041" t="inlineStr">
        <is>
          <t>association football</t>
        </is>
      </c>
      <c r="B1041" t="inlineStr">
        <is>
          <t>no</t>
        </is>
      </c>
      <c r="C1041"/>
      <c r="D1041"/>
      <c r="E1041"/>
      <c r="F1041"/>
      <c r="G1041"/>
      <c r="H1041"/>
    </row>
    <row r="1042" ht="25.5" customHeight="1">
      <c r="A1042" t="inlineStr">
        <is>
          <t>attacking</t>
        </is>
      </c>
      <c r="B1042" t="inlineStr">
        <is>
          <t>Yes</t>
        </is>
      </c>
      <c r="C1042" t="inlineStr">
        <is>
          <t>Kamil</t>
        </is>
      </c>
      <c r="D1042"/>
      <c r="E1042"/>
      <c r="F1042"/>
      <c r="G1042"/>
      <c r="H1042"/>
    </row>
    <row r="1043" ht="25.5" customHeight="1">
      <c r="A1043" t="inlineStr">
        <is>
          <t>attending a party</t>
        </is>
      </c>
      <c r="B1043" t="inlineStr">
        <is>
          <t>no</t>
        </is>
      </c>
      <c r="C1043"/>
      <c r="D1043"/>
      <c r="E1043"/>
      <c r="F1043"/>
      <c r="G1043"/>
      <c r="H1043"/>
    </row>
    <row r="1044" ht="25.5" customHeight="1">
      <c r="A1044" t="inlineStr">
        <is>
          <t>attending a TA session</t>
        </is>
      </c>
      <c r="B1044" t="inlineStr">
        <is>
          <t>no</t>
        </is>
      </c>
      <c r="C1044"/>
      <c r="D1044"/>
      <c r="E1044"/>
      <c r="F1044"/>
      <c r="G1044"/>
      <c r="H1044"/>
    </row>
    <row r="1045" ht="25.5" customHeight="1">
      <c r="A1045" t="inlineStr">
        <is>
          <t>attending_conference</t>
        </is>
      </c>
      <c r="B1045" t="inlineStr">
        <is>
          <t>Yes</t>
        </is>
      </c>
      <c r="C1045" t="inlineStr">
        <is>
          <t>jamie</t>
        </is>
      </c>
      <c r="D1045"/>
      <c r="E1045"/>
      <c r="F1045"/>
      <c r="G1045"/>
      <c r="H1045"/>
    </row>
    <row r="1046" ht="25.5" customHeight="1">
      <c r="A1046" t="inlineStr">
        <is>
          <t>australian rules football</t>
        </is>
      </c>
      <c r="B1046" t="inlineStr">
        <is>
          <t>no</t>
        </is>
      </c>
      <c r="C1046"/>
      <c r="D1046"/>
      <c r="E1046"/>
      <c r="F1046"/>
      <c r="G1046"/>
      <c r="H1046"/>
    </row>
    <row r="1047" ht="25.5" customHeight="1">
      <c r="A1047" t="inlineStr">
        <is>
          <t>Autel Robotics Evo II</t>
        </is>
      </c>
      <c r="B1047" t="inlineStr">
        <is>
          <t>no</t>
        </is>
      </c>
      <c r="C1047"/>
      <c r="D1047"/>
      <c r="E1047"/>
      <c r="F1047"/>
      <c r="G1047"/>
      <c r="H1047"/>
    </row>
    <row r="1048" ht="25.5" customHeight="1">
      <c r="A1048" t="inlineStr">
        <is>
          <t>autocross</t>
        </is>
      </c>
      <c r="B1048" t="inlineStr">
        <is>
          <t>Yes</t>
        </is>
      </c>
      <c r="C1048" t="inlineStr">
        <is>
          <t>Spencer</t>
        </is>
      </c>
      <c r="D1048"/>
      <c r="E1048"/>
      <c r="F1048"/>
      <c r="G1048"/>
      <c r="H1048"/>
    </row>
    <row r="1049" ht="25.5" customHeight="1">
      <c r="A1049" t="inlineStr">
        <is>
          <t>autograss</t>
        </is>
      </c>
      <c r="B1049" t="inlineStr">
        <is>
          <t>no</t>
        </is>
      </c>
      <c r="C1049"/>
      <c r="D1049"/>
      <c r="E1049"/>
      <c r="F1049"/>
      <c r="G1049"/>
      <c r="H1049"/>
    </row>
    <row r="1050" ht="25.5" customHeight="1">
      <c r="A1050" t="inlineStr">
        <is>
          <t>autumn</t>
        </is>
      </c>
      <c r="B1050" t="inlineStr">
        <is>
          <t>Yes</t>
        </is>
      </c>
      <c r="C1050" t="inlineStr">
        <is>
          <t>Kelly</t>
        </is>
      </c>
      <c r="D1050"/>
      <c r="E1050"/>
      <c r="F1050"/>
      <c r="G1050"/>
      <c r="H1050"/>
    </row>
    <row r="1051" ht="25.5" customHeight="1">
      <c r="A1051" t="inlineStr">
        <is>
          <t>Aviation</t>
        </is>
      </c>
      <c r="B1051"/>
      <c r="C1051"/>
      <c r="D1051"/>
      <c r="E1051"/>
      <c r="F1051"/>
      <c r="G1051"/>
      <c r="H1051"/>
    </row>
    <row r="1052" ht="25.5" customHeight="1">
      <c r="A1052" t="inlineStr">
        <is>
          <t>awakening</t>
        </is>
      </c>
      <c r="B1052"/>
      <c r="C1052"/>
      <c r="D1052"/>
      <c r="E1052"/>
      <c r="F1052"/>
      <c r="G1052"/>
      <c r="H1052"/>
    </row>
    <row r="1053" ht="25.5" customHeight="1">
      <c r="A1053" t="inlineStr">
        <is>
          <t>awakening in bed</t>
        </is>
      </c>
      <c r="B1053"/>
      <c r="C1053"/>
      <c r="D1053"/>
      <c r="E1053"/>
      <c r="F1053"/>
      <c r="G1053"/>
      <c r="H1053"/>
    </row>
    <row r="1054" ht="25.5" customHeight="1">
      <c r="A1054" t="inlineStr">
        <is>
          <t>baguazhang</t>
        </is>
      </c>
      <c r="B1054"/>
      <c r="C1054"/>
      <c r="D1054"/>
      <c r="E1054"/>
      <c r="F1054"/>
      <c r="G1054"/>
      <c r="H1054"/>
    </row>
    <row r="1055" ht="25.5" customHeight="1">
      <c r="A1055" t="inlineStr">
        <is>
          <t>Baker</t>
        </is>
      </c>
      <c r="B1055" t="inlineStr">
        <is>
          <t>Yes</t>
        </is>
      </c>
      <c r="C1055" t="inlineStr">
        <is>
          <t>jamie</t>
        </is>
      </c>
      <c r="D1055"/>
      <c r="E1055"/>
      <c r="F1055"/>
      <c r="G1055"/>
      <c r="H1055"/>
    </row>
    <row r="1056" ht="25.5" customHeight="1">
      <c r="A1056" t="inlineStr">
        <is>
          <t>baking_cookies</t>
        </is>
      </c>
      <c r="B1056"/>
      <c r="C1056"/>
      <c r="D1056"/>
      <c r="E1056"/>
      <c r="F1056"/>
      <c r="G1056"/>
      <c r="H1056"/>
    </row>
    <row r="1057" ht="25.5" customHeight="1">
      <c r="A1057" t="inlineStr">
        <is>
          <t>balance beam</t>
        </is>
      </c>
      <c r="B1057" t="inlineStr">
        <is>
          <t>Yes</t>
        </is>
      </c>
      <c r="C1057" t="inlineStr">
        <is>
          <t>Spencer</t>
        </is>
      </c>
      <c r="D1057"/>
      <c r="E1057"/>
      <c r="F1057"/>
      <c r="G1057"/>
      <c r="H1057"/>
    </row>
    <row r="1058" ht="25.5" customHeight="1">
      <c r="A1058" t="inlineStr">
        <is>
          <t>ball hockey</t>
        </is>
      </c>
      <c r="B1058"/>
      <c r="C1058"/>
      <c r="D1058"/>
      <c r="E1058"/>
      <c r="F1058"/>
      <c r="G1058"/>
      <c r="H1058"/>
    </row>
    <row r="1059" ht="25.5" customHeight="1">
      <c r="A1059" t="inlineStr">
        <is>
          <t>ball_game</t>
        </is>
      </c>
      <c r="B1059"/>
      <c r="C1059"/>
      <c r="D1059"/>
      <c r="E1059"/>
      <c r="F1059"/>
      <c r="G1059"/>
      <c r="H1059"/>
    </row>
    <row r="1060" ht="25.5" customHeight="1">
      <c r="A1060" t="inlineStr">
        <is>
          <t>bandy</t>
        </is>
      </c>
      <c r="B1060"/>
      <c r="C1060"/>
      <c r="D1060"/>
      <c r="E1060"/>
      <c r="F1060"/>
      <c r="G1060"/>
      <c r="H1060"/>
    </row>
    <row r="1061" ht="25.5" customHeight="1">
      <c r="A1061" t="inlineStr">
        <is>
          <t>banquet</t>
        </is>
      </c>
      <c r="B1061"/>
      <c r="C1061"/>
      <c r="D1061"/>
      <c r="E1061"/>
      <c r="F1061"/>
      <c r="G1061"/>
      <c r="H1061"/>
    </row>
    <row r="1062" ht="25.5" customHeight="1">
      <c r="A1062" t="inlineStr">
        <is>
          <t>barrel racing</t>
        </is>
      </c>
      <c r="B1062"/>
      <c r="C1062"/>
      <c r="D1062"/>
      <c r="E1062"/>
      <c r="F1062"/>
      <c r="G1062"/>
      <c r="H1062"/>
    </row>
    <row r="1063" ht="25.5" customHeight="1">
      <c r="A1063" t="inlineStr">
        <is>
          <t>basque pelota</t>
        </is>
      </c>
      <c r="B1063" t="inlineStr">
        <is>
          <t>Yes</t>
        </is>
      </c>
      <c r="C1063" t="inlineStr">
        <is>
          <t>Diego</t>
        </is>
      </c>
      <c r="D1063"/>
      <c r="E1063"/>
      <c r="F1063"/>
      <c r="G1063"/>
      <c r="H1063"/>
    </row>
    <row r="1064" ht="25.5" customHeight="1">
      <c r="A1064" t="inlineStr">
        <is>
          <t>basque pelota</t>
        </is>
      </c>
      <c r="B1064" t="inlineStr">
        <is>
          <t>Yes</t>
        </is>
      </c>
      <c r="C1064" t="inlineStr">
        <is>
          <t>Diego</t>
        </is>
      </c>
      <c r="D1064"/>
      <c r="E1064"/>
      <c r="F1064"/>
      <c r="G1064"/>
      <c r="H1064"/>
    </row>
    <row r="1065" ht="25.5" customHeight="1">
      <c r="A1065" t="inlineStr">
        <is>
          <t>baton twirling</t>
        </is>
      </c>
      <c r="B1065" t="inlineStr">
        <is>
          <t>Yes</t>
        </is>
      </c>
      <c r="C1065" t="inlineStr">
        <is>
          <t>Jonathan C</t>
        </is>
      </c>
      <c r="D1065"/>
      <c r="E1065"/>
      <c r="F1065"/>
      <c r="G1065"/>
      <c r="H1065"/>
    </row>
    <row r="1066" ht="25.5" customHeight="1">
      <c r="A1066" t="inlineStr">
        <is>
          <t>baton_twirling</t>
        </is>
      </c>
      <c r="B1066" t="inlineStr">
        <is>
          <t>Yes</t>
        </is>
      </c>
      <c r="C1066" t="inlineStr">
        <is>
          <t>Jonathan C</t>
        </is>
      </c>
      <c r="D1066"/>
      <c r="E1066"/>
      <c r="F1066"/>
      <c r="G1066"/>
      <c r="H1066"/>
    </row>
    <row r="1067" ht="25.5" customHeight="1">
      <c r="A1067" t="inlineStr">
        <is>
          <t>battle_rope_training</t>
        </is>
      </c>
      <c r="B1067"/>
      <c r="C1067"/>
      <c r="D1067"/>
      <c r="E1067"/>
      <c r="F1067"/>
      <c r="G1067"/>
      <c r="H1067"/>
    </row>
    <row r="1068" ht="25.5" customHeight="1">
      <c r="A1068" t="inlineStr">
        <is>
          <t>battōjutsu</t>
        </is>
      </c>
      <c r="B1068"/>
      <c r="C1068"/>
      <c r="D1068"/>
      <c r="E1068"/>
      <c r="F1068"/>
      <c r="G1068"/>
      <c r="H1068"/>
    </row>
    <row r="1069" ht="25.5" customHeight="1">
      <c r="A1069" t="inlineStr">
        <is>
          <t>beach handball</t>
        </is>
      </c>
      <c r="B1069" t="inlineStr">
        <is>
          <t>Yes</t>
        </is>
      </c>
      <c r="C1069" t="inlineStr">
        <is>
          <t>Tomasz</t>
        </is>
      </c>
      <c r="D1069"/>
      <c r="E1069"/>
      <c r="F1069"/>
      <c r="G1069"/>
      <c r="H1069"/>
    </row>
    <row r="1070" ht="25.5" customHeight="1">
      <c r="A1070" t="inlineStr">
        <is>
          <t>beach tennis</t>
        </is>
      </c>
      <c r="B1070"/>
      <c r="C1070"/>
      <c r="D1070"/>
      <c r="E1070"/>
      <c r="F1070"/>
      <c r="G1070"/>
      <c r="H1070"/>
    </row>
    <row r="1071" ht="25.5" customHeight="1">
      <c r="A1071" t="inlineStr">
        <is>
          <t>beach_soccer</t>
        </is>
      </c>
      <c r="B1071" t="inlineStr">
        <is>
          <t>Yes</t>
        </is>
      </c>
      <c r="C1071" t="inlineStr">
        <is>
          <t>Diego</t>
        </is>
      </c>
      <c r="D1071"/>
      <c r="E1071"/>
      <c r="F1071"/>
      <c r="G1071"/>
      <c r="H1071"/>
    </row>
    <row r="1072" ht="25.5" customHeight="1">
      <c r="A1072" t="inlineStr">
        <is>
          <t>Beaulieu 4008 ZM II</t>
        </is>
      </c>
      <c r="B1072"/>
      <c r="C1072"/>
      <c r="D1072"/>
      <c r="E1072"/>
      <c r="F1072"/>
      <c r="G1072"/>
      <c r="H1072"/>
    </row>
    <row r="1073" ht="25.5" customHeight="1">
      <c r="A1073" t="inlineStr">
        <is>
          <t>bedtime</t>
        </is>
      </c>
      <c r="B1073" t="inlineStr">
        <is>
          <t>no</t>
        </is>
      </c>
      <c r="C1073"/>
      <c r="D1073"/>
      <c r="E1073"/>
      <c r="F1073"/>
      <c r="G1073"/>
      <c r="H1073"/>
    </row>
    <row r="1074" ht="25.5" customHeight="1">
      <c r="A1074" t="inlineStr">
        <is>
          <t>bench_pressing</t>
        </is>
      </c>
      <c r="B1074" t="inlineStr">
        <is>
          <t>Yes</t>
        </is>
      </c>
      <c r="C1074" t="inlineStr">
        <is>
          <t>Jonathan C</t>
        </is>
      </c>
      <c r="D1074"/>
      <c r="E1074"/>
      <c r="F1074"/>
      <c r="G1074"/>
      <c r="H1074"/>
    </row>
    <row r="1075" ht="25.5" customHeight="1">
      <c r="A1075" t="inlineStr">
        <is>
          <t>bending_back</t>
        </is>
      </c>
      <c r="B1075"/>
      <c r="C1075"/>
      <c r="D1075"/>
      <c r="E1075"/>
      <c r="F1075"/>
      <c r="G1075"/>
      <c r="H1075"/>
    </row>
    <row r="1076" ht="25.5" customHeight="1">
      <c r="A1076" t="inlineStr">
        <is>
          <t>bending_metal</t>
        </is>
      </c>
      <c r="B1076"/>
      <c r="C1076"/>
      <c r="D1076"/>
      <c r="E1076"/>
      <c r="F1076"/>
      <c r="G1076"/>
      <c r="H1076"/>
    </row>
    <row r="1077" ht="25.5" customHeight="1">
      <c r="A1077" t="inlineStr">
        <is>
          <t>biathlon</t>
        </is>
      </c>
      <c r="B1077"/>
      <c r="C1077"/>
      <c r="D1077"/>
      <c r="E1077"/>
      <c r="F1077"/>
      <c r="G1077"/>
      <c r="H1077"/>
    </row>
    <row r="1078" ht="25.5" customHeight="1">
      <c r="A1078" t="inlineStr">
        <is>
          <t>big-game fishing</t>
        </is>
      </c>
      <c r="B1078" t="inlineStr">
        <is>
          <t>Yes</t>
        </is>
      </c>
      <c r="C1078" t="inlineStr">
        <is>
          <t>jamie</t>
        </is>
      </c>
      <c r="D1078"/>
      <c r="E1078"/>
      <c r="F1078"/>
      <c r="G1078"/>
      <c r="H1078"/>
    </row>
    <row r="1079" ht="25.5" customHeight="1">
      <c r="A1079" t="inlineStr">
        <is>
          <t>Bike mechanic</t>
        </is>
      </c>
      <c r="B1079" t="inlineStr">
        <is>
          <t>Yes</t>
        </is>
      </c>
      <c r="C1079" t="inlineStr">
        <is>
          <t>melody</t>
        </is>
      </c>
      <c r="D1079"/>
      <c r="E1079"/>
      <c r="F1079"/>
      <c r="G1079"/>
      <c r="H1079"/>
    </row>
    <row r="1080" ht="25.5" customHeight="1">
      <c r="A1080" t="inlineStr">
        <is>
          <t>bikejoring</t>
        </is>
      </c>
      <c r="B1080" t="inlineStr">
        <is>
          <t>Yes</t>
        </is>
      </c>
      <c r="C1080" t="inlineStr">
        <is>
          <t>melody</t>
        </is>
      </c>
      <c r="D1080"/>
      <c r="E1080"/>
      <c r="F1080"/>
      <c r="G1080"/>
      <c r="H1080"/>
    </row>
    <row r="1081" ht="25.5" customHeight="1">
      <c r="A1081" t="inlineStr">
        <is>
          <t>Birthdays</t>
        </is>
      </c>
      <c r="B1081" t="inlineStr">
        <is>
          <t>Yes</t>
        </is>
      </c>
      <c r="C1081" t="inlineStr">
        <is>
          <t>Anna</t>
        </is>
      </c>
      <c r="D1081"/>
      <c r="E1081"/>
      <c r="F1081"/>
      <c r="G1081"/>
      <c r="H1081"/>
    </row>
    <row r="1082" ht="25.5" customHeight="1">
      <c r="A1082" t="inlineStr">
        <is>
          <t xml:space="preserve">BLACKMAGIC POCKET </t>
        </is>
      </c>
      <c r="B1082"/>
      <c r="C1082"/>
      <c r="D1082"/>
      <c r="E1082"/>
      <c r="F1082"/>
      <c r="G1082"/>
      <c r="H1082"/>
    </row>
    <row r="1083" ht="25.5" customHeight="1">
      <c r="A1083" t="inlineStr">
        <is>
          <t>Blackmagic URSA Mini Pro 12K</t>
        </is>
      </c>
      <c r="B1083"/>
      <c r="C1083"/>
      <c r="D1083"/>
      <c r="E1083"/>
      <c r="F1083"/>
      <c r="G1083"/>
      <c r="H1083"/>
    </row>
    <row r="1084" ht="25.5" customHeight="1">
      <c r="A1084" t="inlineStr">
        <is>
          <t>blowing_bubble_gum</t>
        </is>
      </c>
      <c r="B1084" t="inlineStr">
        <is>
          <t>Yes</t>
        </is>
      </c>
      <c r="C1084" t="inlineStr">
        <is>
          <t>Jonathan C</t>
        </is>
      </c>
      <c r="D1084"/>
      <c r="E1084"/>
      <c r="F1084"/>
      <c r="G1084"/>
      <c r="H1084"/>
    </row>
    <row r="1085" ht="25.5" customHeight="1">
      <c r="A1085" t="inlineStr">
        <is>
          <t>blowing_glass</t>
        </is>
      </c>
      <c r="B1085" t="inlineStr">
        <is>
          <t>Yes</t>
        </is>
      </c>
      <c r="C1085" t="inlineStr">
        <is>
          <t>Seba</t>
        </is>
      </c>
      <c r="D1085"/>
      <c r="E1085"/>
      <c r="F1085"/>
      <c r="G1085"/>
      <c r="H1085"/>
    </row>
    <row r="1086" ht="25.5" customHeight="1">
      <c r="A1086" t="inlineStr">
        <is>
          <t>blowing_leaves</t>
        </is>
      </c>
      <c r="B1086" t="inlineStr">
        <is>
          <t>Yes</t>
        </is>
      </c>
      <c r="C1086" t="inlineStr">
        <is>
          <t>jamie</t>
        </is>
      </c>
      <c r="D1086"/>
      <c r="E1086"/>
      <c r="F1086"/>
      <c r="G1086"/>
      <c r="H1086"/>
    </row>
    <row r="1087" ht="25.5" customHeight="1">
      <c r="A1087" t="inlineStr">
        <is>
          <t>blowing_nose</t>
        </is>
      </c>
      <c r="B1087"/>
      <c r="C1087"/>
      <c r="D1087"/>
      <c r="E1087"/>
      <c r="F1087"/>
      <c r="G1087"/>
      <c r="H1087"/>
    </row>
    <row r="1088" ht="25.5" customHeight="1">
      <c r="A1088" t="inlineStr">
        <is>
          <t>blowing_out_candles</t>
        </is>
      </c>
      <c r="B1088"/>
      <c r="C1088"/>
      <c r="D1088"/>
      <c r="E1088"/>
      <c r="F1088"/>
      <c r="G1088"/>
      <c r="H1088"/>
    </row>
    <row r="1089" ht="25.5" customHeight="1">
      <c r="A1089" t="inlineStr">
        <is>
          <t>BMPCC 6K PRO</t>
        </is>
      </c>
      <c r="B1089"/>
      <c r="C1089"/>
      <c r="D1089"/>
      <c r="E1089"/>
      <c r="F1089"/>
      <c r="G1089"/>
      <c r="H1089"/>
    </row>
    <row r="1090" ht="25.5" customHeight="1">
      <c r="A1090" t="inlineStr">
        <is>
          <t>boating</t>
        </is>
      </c>
      <c r="B1090" t="inlineStr">
        <is>
          <t>Yes</t>
        </is>
      </c>
      <c r="C1090" t="inlineStr">
        <is>
          <t>Mike</t>
        </is>
      </c>
      <c r="D1090"/>
      <c r="E1090"/>
      <c r="F1090"/>
      <c r="G1090"/>
      <c r="H1090"/>
    </row>
    <row r="1091" ht="25.5" customHeight="1">
      <c r="A1091" t="inlineStr">
        <is>
          <t>bocce</t>
        </is>
      </c>
      <c r="B1091"/>
      <c r="C1091"/>
      <c r="D1091"/>
      <c r="E1091"/>
      <c r="F1091"/>
      <c r="G1091"/>
      <c r="H1091"/>
    </row>
    <row r="1092" ht="25.5" customHeight="1">
      <c r="A1092" t="inlineStr">
        <is>
          <t>boccia</t>
        </is>
      </c>
      <c r="B1092"/>
      <c r="C1092"/>
      <c r="D1092"/>
      <c r="E1092"/>
      <c r="F1092"/>
      <c r="G1092"/>
      <c r="H1092"/>
    </row>
    <row r="1093" ht="25.5" customHeight="1">
      <c r="A1093" t="inlineStr">
        <is>
          <t>bodyboarding</t>
        </is>
      </c>
      <c r="B1093" t="inlineStr">
        <is>
          <t>Yes</t>
        </is>
      </c>
      <c r="C1093" t="inlineStr">
        <is>
          <t>melody</t>
        </is>
      </c>
      <c r="D1093"/>
      <c r="E1093"/>
      <c r="F1093"/>
      <c r="G1093"/>
      <c r="H1093"/>
    </row>
    <row r="1094" ht="25.5" customHeight="1">
      <c r="A1094" t="inlineStr">
        <is>
          <t>Books</t>
        </is>
      </c>
      <c r="B1094" t="inlineStr">
        <is>
          <t>Yes</t>
        </is>
      </c>
      <c r="C1094" t="inlineStr">
        <is>
          <t>Andrea</t>
        </is>
      </c>
      <c r="D1094"/>
      <c r="E1094"/>
      <c r="F1094"/>
      <c r="G1094"/>
      <c r="H1094"/>
    </row>
    <row r="1095" ht="25.5" customHeight="1">
      <c r="A1095" t="inlineStr">
        <is>
          <t>Boredom busters</t>
        </is>
      </c>
      <c r="B1095"/>
      <c r="C1095"/>
      <c r="D1095"/>
      <c r="E1095"/>
      <c r="F1095"/>
      <c r="G1095"/>
      <c r="H1095"/>
    </row>
    <row r="1096" ht="25.5" customHeight="1">
      <c r="A1096" t="inlineStr">
        <is>
          <t>bottling</t>
        </is>
      </c>
      <c r="B1096"/>
      <c r="C1096"/>
      <c r="D1096"/>
      <c r="E1096"/>
      <c r="F1096"/>
      <c r="G1096"/>
      <c r="H1096"/>
    </row>
    <row r="1097" ht="25.5" customHeight="1">
      <c r="A1097" t="inlineStr">
        <is>
          <t>bouldering</t>
        </is>
      </c>
      <c r="B1097"/>
      <c r="C1097"/>
      <c r="D1097"/>
      <c r="E1097"/>
      <c r="F1097"/>
      <c r="G1097"/>
      <c r="H1097"/>
    </row>
    <row r="1098" ht="25.5" customHeight="1">
      <c r="A1098" t="inlineStr">
        <is>
          <t>boules</t>
        </is>
      </c>
      <c r="B1098"/>
      <c r="C1098"/>
      <c r="D1098"/>
      <c r="E1098"/>
      <c r="F1098"/>
      <c r="G1098"/>
      <c r="H1098"/>
    </row>
    <row r="1099" ht="25.5" customHeight="1">
      <c r="A1099" t="inlineStr">
        <is>
          <t>bouncing_on_bouncy_castle</t>
        </is>
      </c>
      <c r="B1099"/>
      <c r="C1099"/>
      <c r="D1099"/>
      <c r="E1099"/>
      <c r="F1099"/>
      <c r="G1099"/>
      <c r="H1099"/>
    </row>
    <row r="1100" ht="25.5" customHeight="1">
      <c r="A1100" t="inlineStr">
        <is>
          <t>bowls</t>
        </is>
      </c>
      <c r="B1100"/>
      <c r="C1100"/>
      <c r="D1100"/>
      <c r="E1100"/>
      <c r="F1100"/>
      <c r="G1100"/>
      <c r="H1100"/>
    </row>
    <row r="1101" ht="25.5" customHeight="1">
      <c r="A1101" t="inlineStr">
        <is>
          <t>breading_or_breadcrumbing</t>
        </is>
      </c>
      <c r="B1101"/>
      <c r="C1101"/>
      <c r="D1101"/>
      <c r="E1101"/>
      <c r="F1101"/>
      <c r="G1101"/>
      <c r="H1101"/>
    </row>
    <row r="1102" ht="25.5" customHeight="1">
      <c r="A1102" t="inlineStr">
        <is>
          <t>breaking_boards</t>
        </is>
      </c>
      <c r="B1102"/>
      <c r="C1102"/>
      <c r="D1102"/>
      <c r="E1102"/>
      <c r="F1102"/>
      <c r="G1102"/>
      <c r="H1102"/>
    </row>
    <row r="1103" ht="25.5" customHeight="1">
      <c r="A1103" t="inlineStr">
        <is>
          <t>broad_jump</t>
        </is>
      </c>
      <c r="B1103"/>
      <c r="C1103"/>
      <c r="D1103"/>
      <c r="E1103"/>
      <c r="F1103"/>
      <c r="G1103"/>
      <c r="H1103"/>
    </row>
    <row r="1104" ht="25.5" customHeight="1">
      <c r="A1104" t="inlineStr">
        <is>
          <t>broomball</t>
        </is>
      </c>
      <c r="B1104"/>
      <c r="C1104"/>
      <c r="D1104"/>
      <c r="E1104"/>
      <c r="F1104"/>
      <c r="G1104"/>
      <c r="H1104"/>
    </row>
    <row r="1105" ht="25.5" customHeight="1">
      <c r="A1105" t="inlineStr">
        <is>
          <t>brushing_teeth</t>
        </is>
      </c>
      <c r="B1105" t="inlineStr">
        <is>
          <t>Yes</t>
        </is>
      </c>
      <c r="C1105" t="inlineStr">
        <is>
          <t>Robin</t>
        </is>
      </c>
      <c r="D1105"/>
      <c r="E1105"/>
      <c r="F1105"/>
      <c r="G1105"/>
      <c r="H1105"/>
    </row>
    <row r="1106" ht="25.5" customHeight="1">
      <c r="A1106" t="inlineStr">
        <is>
          <t>building_cabinet</t>
        </is>
      </c>
      <c r="B1106"/>
      <c r="C1106"/>
      <c r="D1106"/>
      <c r="E1106"/>
      <c r="F1106"/>
      <c r="G1106"/>
      <c r="H1106"/>
    </row>
    <row r="1107" ht="25.5" customHeight="1">
      <c r="A1107" t="inlineStr">
        <is>
          <t>building_sandcastle</t>
        </is>
      </c>
      <c r="B1107" t="inlineStr">
        <is>
          <t>Yes</t>
        </is>
      </c>
      <c r="C1107" t="inlineStr">
        <is>
          <t>Mike</t>
        </is>
      </c>
      <c r="D1107"/>
      <c r="E1107"/>
      <c r="F1107"/>
      <c r="G1107"/>
      <c r="H1107"/>
    </row>
    <row r="1108" ht="25.5" customHeight="1">
      <c r="A1108" t="inlineStr">
        <is>
          <t>building_shed</t>
        </is>
      </c>
      <c r="B1108"/>
      <c r="C1108"/>
      <c r="D1108"/>
      <c r="E1108"/>
      <c r="F1108"/>
      <c r="G1108"/>
      <c r="H1108"/>
    </row>
    <row r="1109" ht="25.5" customHeight="1">
      <c r="A1109" t="inlineStr">
        <is>
          <t>bujinkan</t>
        </is>
      </c>
      <c r="B1109"/>
      <c r="C1109"/>
      <c r="D1109"/>
      <c r="E1109"/>
      <c r="F1109"/>
      <c r="G1109"/>
      <c r="H1109"/>
    </row>
    <row r="1110" ht="25.5" customHeight="1">
      <c r="A1110" t="inlineStr">
        <is>
          <t>bull_fighting</t>
        </is>
      </c>
      <c r="B1110" t="inlineStr">
        <is>
          <t>Yes</t>
        </is>
      </c>
      <c r="C1110" t="inlineStr">
        <is>
          <t>Greg</t>
        </is>
      </c>
      <c r="D1110"/>
      <c r="E1110"/>
      <c r="F1110"/>
      <c r="G1110"/>
      <c r="H1110"/>
    </row>
    <row r="1111" ht="25.5" customHeight="1">
      <c r="A1111" t="inlineStr">
        <is>
          <t>bullfighting</t>
        </is>
      </c>
      <c r="B1111" t="inlineStr">
        <is>
          <t>Yes</t>
        </is>
      </c>
      <c r="C1111" t="inlineStr">
        <is>
          <t>Greg</t>
        </is>
      </c>
      <c r="D1111"/>
      <c r="E1111"/>
      <c r="F1111"/>
      <c r="G1111"/>
      <c r="H1111"/>
    </row>
    <row r="1112" ht="25.5" customHeight="1">
      <c r="A1112" t="inlineStr">
        <is>
          <t>burping</t>
        </is>
      </c>
      <c r="B1112"/>
      <c r="C1112"/>
      <c r="D1112"/>
      <c r="E1112"/>
      <c r="F1112"/>
      <c r="G1112"/>
      <c r="H1112"/>
    </row>
    <row r="1113" ht="25.5" customHeight="1">
      <c r="A1113" t="inlineStr">
        <is>
          <t>calculating</t>
        </is>
      </c>
      <c r="B1113"/>
      <c r="C1113"/>
      <c r="D1113"/>
      <c r="E1113"/>
      <c r="F1113"/>
      <c r="G1113"/>
      <c r="H1113"/>
    </row>
    <row r="1114" ht="25.5" customHeight="1">
      <c r="A1114" t="inlineStr">
        <is>
          <t>calf_roping</t>
        </is>
      </c>
      <c r="B1114"/>
      <c r="C1114"/>
      <c r="D1114"/>
      <c r="E1114"/>
      <c r="F1114"/>
      <c r="G1114"/>
      <c r="H1114"/>
    </row>
    <row r="1115" ht="25.5" customHeight="1">
      <c r="A1115" t="inlineStr">
        <is>
          <t>calisthenics</t>
        </is>
      </c>
      <c r="B1115" t="inlineStr">
        <is>
          <t>Yes</t>
        </is>
      </c>
      <c r="C1115" t="inlineStr">
        <is>
          <t>Greg</t>
        </is>
      </c>
      <c r="D1115"/>
      <c r="E1115"/>
      <c r="F1115"/>
      <c r="G1115"/>
      <c r="H1115"/>
    </row>
    <row r="1116" ht="25.5" customHeight="1">
      <c r="A1116" t="inlineStr">
        <is>
          <t>canadian football</t>
        </is>
      </c>
      <c r="B1116" t="inlineStr">
        <is>
          <t>Yes</t>
        </is>
      </c>
      <c r="C1116" t="inlineStr">
        <is>
          <t>Greg</t>
        </is>
      </c>
      <c r="D1116"/>
      <c r="E1116"/>
      <c r="F1116"/>
      <c r="G1116"/>
      <c r="H1116"/>
    </row>
    <row r="1117" ht="25.5" customHeight="1">
      <c r="A1117" t="inlineStr">
        <is>
          <t>candlepin bowling</t>
        </is>
      </c>
      <c r="B1117"/>
      <c r="C1117"/>
      <c r="D1117"/>
      <c r="E1117"/>
      <c r="F1117"/>
      <c r="G1117"/>
      <c r="H1117"/>
    </row>
    <row r="1118" ht="25.5" customHeight="1">
      <c r="A1118" t="inlineStr">
        <is>
          <t>canoe polo</t>
        </is>
      </c>
      <c r="B1118"/>
      <c r="C1118"/>
      <c r="D1118"/>
      <c r="E1118"/>
      <c r="F1118"/>
      <c r="G1118"/>
      <c r="H1118"/>
    </row>
    <row r="1119" ht="25.5" customHeight="1">
      <c r="A1119" t="inlineStr">
        <is>
          <t>Canon 90D</t>
        </is>
      </c>
      <c r="B1119"/>
      <c r="C1119"/>
      <c r="D1119"/>
      <c r="E1119"/>
      <c r="F1119"/>
      <c r="G1119"/>
      <c r="H1119"/>
    </row>
    <row r="1120" ht="25.5" customHeight="1">
      <c r="A1120" t="inlineStr">
        <is>
          <t>Canon C300 Mark III</t>
        </is>
      </c>
      <c r="B1120"/>
      <c r="C1120"/>
      <c r="D1120"/>
      <c r="E1120"/>
      <c r="F1120"/>
      <c r="G1120"/>
      <c r="H1120"/>
    </row>
    <row r="1121" ht="25.5" customHeight="1">
      <c r="A1121" t="inlineStr">
        <is>
          <t>Canon C70</t>
        </is>
      </c>
      <c r="B1121"/>
      <c r="C1121"/>
      <c r="D1121"/>
      <c r="E1121"/>
      <c r="F1121"/>
      <c r="G1121"/>
      <c r="H1121"/>
    </row>
    <row r="1122" ht="25.5" customHeight="1">
      <c r="A1122" t="inlineStr">
        <is>
          <t>canyoning</t>
        </is>
      </c>
      <c r="B1122"/>
      <c r="C1122"/>
      <c r="D1122"/>
      <c r="E1122"/>
      <c r="F1122"/>
      <c r="G1122"/>
      <c r="H1122"/>
    </row>
    <row r="1123" ht="25.5" customHeight="1">
      <c r="A1123" t="inlineStr">
        <is>
          <t>capsizing</t>
        </is>
      </c>
      <c r="B1123"/>
      <c r="C1123"/>
      <c r="D1123"/>
      <c r="E1123"/>
      <c r="F1123"/>
      <c r="G1123"/>
      <c r="H1123"/>
    </row>
    <row r="1124" ht="25.5" customHeight="1">
      <c r="A1124" t="inlineStr">
        <is>
          <t>capture the flag</t>
        </is>
      </c>
      <c r="B1124"/>
      <c r="C1124"/>
      <c r="D1124"/>
      <c r="E1124"/>
      <c r="F1124"/>
      <c r="G1124"/>
      <c r="H1124"/>
    </row>
    <row r="1125" ht="25.5" customHeight="1">
      <c r="A1125" t="inlineStr">
        <is>
          <t>car mechanic</t>
        </is>
      </c>
      <c r="B1125"/>
      <c r="C1125"/>
      <c r="D1125"/>
      <c r="E1125"/>
      <c r="F1125"/>
      <c r="G1125"/>
      <c r="H1125"/>
    </row>
    <row r="1126" ht="25.5" customHeight="1">
      <c r="A1126" t="inlineStr">
        <is>
          <t>card_game</t>
        </is>
      </c>
      <c r="B1126"/>
      <c r="C1126"/>
      <c r="D1126"/>
      <c r="E1126"/>
      <c r="F1126"/>
      <c r="G1126"/>
      <c r="H1126"/>
    </row>
    <row r="1127" ht="25.5" customHeight="1">
      <c r="A1127" t="inlineStr">
        <is>
          <t>card_stacking</t>
        </is>
      </c>
      <c r="B1127"/>
      <c r="C1127"/>
      <c r="D1127"/>
      <c r="E1127"/>
      <c r="F1127"/>
      <c r="G1127"/>
      <c r="H1127"/>
    </row>
    <row r="1128" ht="25.5" customHeight="1">
      <c r="A1128" t="inlineStr">
        <is>
          <t>card_throwing</t>
        </is>
      </c>
      <c r="B1128"/>
      <c r="C1128"/>
      <c r="D1128"/>
      <c r="E1128"/>
      <c r="F1128"/>
      <c r="G1128"/>
      <c r="H1128"/>
    </row>
    <row r="1129" ht="25.5" customHeight="1">
      <c r="A1129" t="inlineStr">
        <is>
          <t>carrying_baby</t>
        </is>
      </c>
      <c r="B1129"/>
      <c r="C1129"/>
      <c r="D1129"/>
      <c r="E1129"/>
      <c r="F1129"/>
      <c r="G1129"/>
      <c r="H1129"/>
    </row>
    <row r="1130" ht="25.5" customHeight="1">
      <c r="A1130" t="inlineStr">
        <is>
          <t>carting</t>
        </is>
      </c>
      <c r="B1130" t="inlineStr">
        <is>
          <t>Yes</t>
        </is>
      </c>
      <c r="C1130" t="inlineStr">
        <is>
          <t>Jonathan C</t>
        </is>
      </c>
      <c r="D1130"/>
      <c r="E1130"/>
      <c r="F1130"/>
      <c r="G1130"/>
      <c r="H1130"/>
    </row>
    <row r="1131" ht="25.5" customHeight="1">
      <c r="A1131" t="inlineStr">
        <is>
          <t>carving_ice</t>
        </is>
      </c>
      <c r="B1131" t="inlineStr">
        <is>
          <t>Yes</t>
        </is>
      </c>
      <c r="C1131" t="inlineStr">
        <is>
          <t>jamie</t>
        </is>
      </c>
      <c r="D1131"/>
      <c r="E1131"/>
      <c r="F1131"/>
      <c r="G1131"/>
      <c r="H1131"/>
    </row>
    <row r="1132" ht="25.5" customHeight="1">
      <c r="A1132" t="inlineStr">
        <is>
          <t>carving_pumpkin</t>
        </is>
      </c>
      <c r="B1132"/>
      <c r="C1132"/>
      <c r="D1132"/>
      <c r="E1132"/>
      <c r="F1132"/>
      <c r="G1132"/>
      <c r="H1132"/>
    </row>
    <row r="1133" ht="25.5" customHeight="1">
      <c r="A1133" t="inlineStr">
        <is>
          <t>casting (fishing)</t>
        </is>
      </c>
      <c r="B1133" t="inlineStr">
        <is>
          <t>Yes</t>
        </is>
      </c>
      <c r="C1133" t="inlineStr">
        <is>
          <t>Timmy</t>
        </is>
      </c>
      <c r="D1133"/>
      <c r="E1133"/>
      <c r="F1133"/>
      <c r="G1133"/>
      <c r="H1133"/>
    </row>
    <row r="1134" ht="25.5" customHeight="1">
      <c r="A1134" t="inlineStr">
        <is>
          <t>casting_fishing_line</t>
        </is>
      </c>
      <c r="B1134" t="inlineStr">
        <is>
          <t>Yes</t>
        </is>
      </c>
      <c r="C1134" t="inlineStr">
        <is>
          <t>Timmy</t>
        </is>
      </c>
      <c r="D1134"/>
      <c r="E1134"/>
      <c r="F1134"/>
      <c r="G1134"/>
      <c r="H1134"/>
    </row>
    <row r="1135" ht="25.5" customHeight="1">
      <c r="A1135" t="inlineStr">
        <is>
          <t>catching_fish</t>
        </is>
      </c>
      <c r="B1135" t="inlineStr">
        <is>
          <t>Yes</t>
        </is>
      </c>
      <c r="C1135" t="inlineStr">
        <is>
          <t>Zejia</t>
        </is>
      </c>
      <c r="D1135"/>
      <c r="E1135"/>
      <c r="F1135"/>
      <c r="G1135"/>
      <c r="H1135"/>
    </row>
    <row r="1136" ht="25.5" customHeight="1">
      <c r="A1136" t="inlineStr">
        <is>
          <t>caving</t>
        </is>
      </c>
      <c r="B1136" t="inlineStr">
        <is>
          <t>Yes</t>
        </is>
      </c>
      <c r="C1136" t="inlineStr">
        <is>
          <t>jamie</t>
        </is>
      </c>
      <c r="D1136"/>
      <c r="E1136"/>
      <c r="F1136"/>
      <c r="G1136"/>
      <c r="H1136"/>
    </row>
    <row r="1137" ht="25.5" customHeight="1">
      <c r="A1137" t="inlineStr">
        <is>
          <t>ceremony</t>
        </is>
      </c>
      <c r="B1137"/>
      <c r="C1137"/>
      <c r="D1137"/>
      <c r="E1137"/>
      <c r="F1137"/>
      <c r="G1137"/>
      <c r="H1137"/>
    </row>
    <row r="1138" ht="25.5" customHeight="1">
      <c r="A1138" t="inlineStr">
        <is>
          <t>championship</t>
        </is>
      </c>
      <c r="B1138" t="inlineStr">
        <is>
          <t>Yes</t>
        </is>
      </c>
      <c r="C1138" t="inlineStr">
        <is>
          <t>Ziyi</t>
        </is>
      </c>
      <c r="D1138"/>
      <c r="E1138"/>
      <c r="F1138"/>
      <c r="G1138"/>
      <c r="H1138"/>
    </row>
    <row r="1139" ht="25.5" customHeight="1">
      <c r="A1139" t="inlineStr">
        <is>
          <t>changing_gear_in_car</t>
        </is>
      </c>
      <c r="B1139"/>
      <c r="C1139"/>
      <c r="D1139"/>
      <c r="E1139"/>
      <c r="F1139"/>
      <c r="G1139"/>
      <c r="H1139"/>
    </row>
    <row r="1140" ht="25.5" customHeight="1">
      <c r="A1140" t="inlineStr">
        <is>
          <t>changing_oil</t>
        </is>
      </c>
      <c r="B1140"/>
      <c r="C1140"/>
      <c r="D1140"/>
      <c r="E1140"/>
      <c r="F1140"/>
      <c r="G1140"/>
      <c r="H1140"/>
    </row>
    <row r="1141" ht="25.5" customHeight="1">
      <c r="A1141" t="inlineStr">
        <is>
          <t>changing_wheel_not_on_bike_</t>
        </is>
      </c>
      <c r="B1141"/>
      <c r="C1141"/>
      <c r="D1141"/>
      <c r="E1141"/>
      <c r="F1141"/>
      <c r="G1141"/>
      <c r="H1141"/>
    </row>
    <row r="1142" ht="25.5" customHeight="1">
      <c r="A1142" t="inlineStr">
        <is>
          <t>charreada</t>
        </is>
      </c>
      <c r="B1142"/>
      <c r="C1142"/>
      <c r="D1142"/>
      <c r="E1142"/>
      <c r="F1142"/>
      <c r="G1142"/>
      <c r="H1142"/>
    </row>
    <row r="1143" ht="25.5" customHeight="1">
      <c r="A1143" t="inlineStr">
        <is>
          <t>chasing</t>
        </is>
      </c>
      <c r="B1143"/>
      <c r="C1143"/>
      <c r="D1143"/>
      <c r="E1143"/>
      <c r="F1143"/>
      <c r="G1143"/>
      <c r="H1143"/>
    </row>
    <row r="1144" ht="25.5" customHeight="1">
      <c r="A1144" t="inlineStr">
        <is>
          <t>checking_tires</t>
        </is>
      </c>
      <c r="B1144"/>
      <c r="C1144"/>
      <c r="D1144"/>
      <c r="E1144"/>
      <c r="F1144"/>
      <c r="G1144"/>
      <c r="H1144"/>
    </row>
    <row r="1145" ht="25.5" customHeight="1">
      <c r="A1145" t="inlineStr">
        <is>
          <t>chewing_gum</t>
        </is>
      </c>
      <c r="B1145"/>
      <c r="C1145"/>
      <c r="D1145"/>
      <c r="E1145"/>
      <c r="F1145"/>
      <c r="G1145"/>
      <c r="H1145"/>
    </row>
    <row r="1146" ht="25.5" customHeight="1">
      <c r="A1146" t="inlineStr">
        <is>
          <t>chiseling_stone</t>
        </is>
      </c>
      <c r="B1146"/>
      <c r="C1146"/>
      <c r="D1146"/>
      <c r="E1146"/>
      <c r="F1146"/>
      <c r="G1146"/>
      <c r="H1146"/>
    </row>
    <row r="1147" ht="25.5" customHeight="1">
      <c r="A1147" t="inlineStr">
        <is>
          <t>chiseling_wood</t>
        </is>
      </c>
      <c r="B1147" t="inlineStr">
        <is>
          <t>Yes</t>
        </is>
      </c>
      <c r="C1147" t="inlineStr">
        <is>
          <t>Spencer</t>
        </is>
      </c>
      <c r="D1147"/>
      <c r="E1147"/>
      <c r="F1147"/>
      <c r="G1147"/>
      <c r="H1147"/>
    </row>
    <row r="1148" ht="25.5" customHeight="1">
      <c r="A1148" t="inlineStr">
        <is>
          <t>chopping wood</t>
        </is>
      </c>
      <c r="B1148"/>
      <c r="C1148"/>
      <c r="D1148"/>
      <c r="E1148"/>
      <c r="F1148"/>
      <c r="G1148"/>
      <c r="H1148"/>
    </row>
    <row r="1149" ht="25.5" customHeight="1">
      <c r="A1149" t="inlineStr">
        <is>
          <t>chopping_meat</t>
        </is>
      </c>
      <c r="B1149"/>
      <c r="C1149"/>
      <c r="D1149"/>
      <c r="E1149"/>
      <c r="F1149"/>
      <c r="G1149"/>
      <c r="H1149"/>
    </row>
    <row r="1150" ht="25.5" customHeight="1">
      <c r="A1150" t="inlineStr">
        <is>
          <t>choreography</t>
        </is>
      </c>
      <c r="B1150" t="inlineStr">
        <is>
          <t>Yes</t>
        </is>
      </c>
      <c r="C1150" t="inlineStr">
        <is>
          <t>Kelly</t>
        </is>
      </c>
      <c r="D1150"/>
      <c r="E1150"/>
      <c r="F1150"/>
      <c r="G1150"/>
      <c r="H1150"/>
    </row>
    <row r="1151" ht="25.5" customHeight="1">
      <c r="A1151" t="inlineStr">
        <is>
          <t>Christmas</t>
        </is>
      </c>
      <c r="B1151"/>
      <c r="C1151"/>
      <c r="D1151"/>
      <c r="E1151"/>
      <c r="F1151"/>
      <c r="G1151"/>
      <c r="H1151"/>
    </row>
    <row r="1152" ht="25.5" customHeight="1">
      <c r="A1152" t="inlineStr">
        <is>
          <t>cities*</t>
        </is>
      </c>
      <c r="B1152"/>
      <c r="C1152"/>
      <c r="D1152"/>
      <c r="E1152"/>
      <c r="F1152"/>
      <c r="G1152"/>
      <c r="H1152"/>
    </row>
    <row r="1153" ht="25.5" customHeight="1">
      <c r="A1153" t="inlineStr">
        <is>
          <t>clam_digging</t>
        </is>
      </c>
      <c r="B1153" t="inlineStr">
        <is>
          <t>Yes</t>
        </is>
      </c>
      <c r="C1153" t="inlineStr">
        <is>
          <t>Kelly</t>
        </is>
      </c>
      <c r="D1153"/>
      <c r="E1153"/>
      <c r="F1153"/>
      <c r="G1153"/>
      <c r="H1153"/>
    </row>
    <row r="1154" ht="25.5" customHeight="1">
      <c r="A1154" t="inlineStr">
        <is>
          <t>clay pigeon shooting</t>
        </is>
      </c>
      <c r="B1154"/>
      <c r="C1154"/>
      <c r="D1154"/>
      <c r="E1154"/>
      <c r="F1154"/>
      <c r="G1154"/>
      <c r="H1154"/>
    </row>
    <row r="1155" ht="25.5" customHeight="1">
      <c r="A1155" t="inlineStr">
        <is>
          <t>clean_and_jerk</t>
        </is>
      </c>
      <c r="B1155"/>
      <c r="C1155"/>
      <c r="D1155"/>
      <c r="E1155"/>
      <c r="F1155"/>
      <c r="G1155"/>
      <c r="H1155"/>
    </row>
    <row r="1156" ht="25.5" customHeight="1">
      <c r="A1156" t="inlineStr">
        <is>
          <t>cleaning_gutters</t>
        </is>
      </c>
      <c r="B1156" t="inlineStr">
        <is>
          <t>Yes</t>
        </is>
      </c>
      <c r="C1156" t="inlineStr">
        <is>
          <t>Emily</t>
        </is>
      </c>
      <c r="D1156"/>
      <c r="E1156"/>
      <c r="F1156"/>
      <c r="G1156"/>
      <c r="H1156"/>
    </row>
    <row r="1157" ht="25.5" customHeight="1">
      <c r="A1157" t="inlineStr">
        <is>
          <t>cleaning_pool</t>
        </is>
      </c>
      <c r="B1157" t="inlineStr">
        <is>
          <t>Yes</t>
        </is>
      </c>
      <c r="C1157" t="inlineStr">
        <is>
          <t>Emily</t>
        </is>
      </c>
      <c r="D1157"/>
      <c r="E1157"/>
      <c r="F1157"/>
      <c r="G1157"/>
      <c r="H1157"/>
    </row>
    <row r="1158" ht="25.5" customHeight="1">
      <c r="A1158" t="inlineStr">
        <is>
          <t>cleaning_toilet</t>
        </is>
      </c>
      <c r="B1158" t="inlineStr">
        <is>
          <t>Yes</t>
        </is>
      </c>
      <c r="C1158" t="inlineStr">
        <is>
          <t>Emily</t>
        </is>
      </c>
      <c r="D1158"/>
      <c r="E1158"/>
      <c r="F1158"/>
      <c r="G1158"/>
      <c r="H1158"/>
    </row>
    <row r="1159" ht="25.5" customHeight="1">
      <c r="A1159" t="inlineStr">
        <is>
          <t>cleaning_windows</t>
        </is>
      </c>
      <c r="B1159" t="inlineStr">
        <is>
          <t>Yes</t>
        </is>
      </c>
      <c r="C1159" t="inlineStr">
        <is>
          <t>Emily</t>
        </is>
      </c>
      <c r="D1159"/>
      <c r="E1159"/>
      <c r="F1159"/>
      <c r="G1159"/>
      <c r="H1159"/>
    </row>
    <row r="1160" ht="25.5" customHeight="1">
      <c r="A1160" t="inlineStr">
        <is>
          <t>climbing_a_rope</t>
        </is>
      </c>
      <c r="B1160" t="inlineStr">
        <is>
          <t>Yes</t>
        </is>
      </c>
      <c r="C1160" t="inlineStr">
        <is>
          <t>Emily</t>
        </is>
      </c>
      <c r="D1160"/>
      <c r="E1160"/>
      <c r="F1160"/>
      <c r="G1160"/>
      <c r="H1160"/>
    </row>
    <row r="1161" ht="25.5" customHeight="1">
      <c r="A1161" t="inlineStr">
        <is>
          <t>climbing_ladder</t>
        </is>
      </c>
      <c r="B1161" t="inlineStr">
        <is>
          <t>Yes</t>
        </is>
      </c>
      <c r="C1161" t="inlineStr">
        <is>
          <t>Emily</t>
        </is>
      </c>
      <c r="D1161"/>
      <c r="E1161"/>
      <c r="F1161"/>
      <c r="G1161"/>
      <c r="H1161"/>
    </row>
    <row r="1162" ht="25.5" customHeight="1">
      <c r="A1162" t="inlineStr">
        <is>
          <t>clipping_cat_claws</t>
        </is>
      </c>
      <c r="B1162" t="inlineStr">
        <is>
          <t>Yes</t>
        </is>
      </c>
      <c r="C1162" t="inlineStr">
        <is>
          <t>Rebecca</t>
        </is>
      </c>
      <c r="D1162"/>
      <c r="E1162"/>
      <c r="F1162"/>
      <c r="G1162"/>
      <c r="H1162"/>
    </row>
    <row r="1163" ht="25.5" customHeight="1">
      <c r="A1163" t="inlineStr">
        <is>
          <t>Closing a book</t>
        </is>
      </c>
      <c r="B1163"/>
      <c r="C1163"/>
      <c r="D1163"/>
      <c r="E1163"/>
      <c r="F1163"/>
      <c r="G1163"/>
      <c r="H1163"/>
    </row>
    <row r="1164" ht="25.5" customHeight="1">
      <c r="A1164" t="inlineStr">
        <is>
          <t>Closing a box</t>
        </is>
      </c>
      <c r="B1164"/>
      <c r="C1164"/>
      <c r="D1164"/>
      <c r="E1164"/>
      <c r="F1164"/>
      <c r="G1164"/>
      <c r="H1164"/>
    </row>
    <row r="1165" ht="25.5" customHeight="1">
      <c r="A1165" t="inlineStr">
        <is>
          <t>Closing a closet/cabinet</t>
        </is>
      </c>
      <c r="B1165"/>
      <c r="C1165"/>
      <c r="D1165"/>
      <c r="E1165"/>
      <c r="F1165"/>
      <c r="G1165"/>
      <c r="H1165"/>
    </row>
    <row r="1166" ht="25.5" customHeight="1">
      <c r="A1166" t="inlineStr">
        <is>
          <t>Closing a door</t>
        </is>
      </c>
      <c r="B1166"/>
      <c r="C1166"/>
      <c r="D1166"/>
      <c r="E1166"/>
      <c r="F1166"/>
      <c r="G1166"/>
      <c r="H1166"/>
    </row>
    <row r="1167" ht="25.5" customHeight="1">
      <c r="A1167" t="inlineStr">
        <is>
          <t>Closing a laptop</t>
        </is>
      </c>
      <c r="B1167"/>
      <c r="C1167"/>
      <c r="D1167"/>
      <c r="E1167"/>
      <c r="F1167"/>
      <c r="G1167"/>
      <c r="H1167"/>
    </row>
    <row r="1168" ht="25.5" customHeight="1">
      <c r="A1168" t="inlineStr">
        <is>
          <t>Closing a refrigerator</t>
        </is>
      </c>
      <c r="B1168"/>
      <c r="C1168"/>
      <c r="D1168"/>
      <c r="E1168"/>
      <c r="F1168"/>
      <c r="G1168"/>
      <c r="H1168"/>
    </row>
    <row r="1169" ht="25.5" customHeight="1">
      <c r="A1169" t="inlineStr">
        <is>
          <t>Closing a window</t>
        </is>
      </c>
      <c r="B1169"/>
      <c r="C1169"/>
      <c r="D1169"/>
      <c r="E1169"/>
      <c r="F1169"/>
      <c r="G1169"/>
      <c r="H1169"/>
    </row>
    <row r="1170" ht="25.5" customHeight="1">
      <c r="A1170" t="inlineStr">
        <is>
          <t>Clothes shopping</t>
        </is>
      </c>
      <c r="B1170" t="inlineStr">
        <is>
          <t>Yes</t>
        </is>
      </c>
      <c r="C1170" t="inlineStr">
        <is>
          <t>Rebecca</t>
        </is>
      </c>
      <c r="D1170"/>
      <c r="E1170"/>
      <c r="F1170"/>
      <c r="G1170"/>
      <c r="H1170"/>
    </row>
    <row r="1171" ht="25.5" customHeight="1">
      <c r="A1171" t="inlineStr">
        <is>
          <t>Collecting</t>
        </is>
      </c>
      <c r="B1171"/>
      <c r="C1171"/>
      <c r="D1171"/>
      <c r="E1171"/>
      <c r="F1171"/>
      <c r="G1171"/>
      <c r="H1171"/>
    </row>
    <row r="1172" ht="25.5" customHeight="1">
      <c r="A1172" t="inlineStr">
        <is>
          <t>color guard (flag spinning)</t>
        </is>
      </c>
      <c r="B1172"/>
      <c r="C1172"/>
      <c r="D1172"/>
      <c r="E1172"/>
      <c r="F1172"/>
      <c r="G1172"/>
      <c r="H1172"/>
    </row>
    <row r="1173" ht="25.5" customHeight="1">
      <c r="A1173" t="inlineStr">
        <is>
          <t>coloring_in</t>
        </is>
      </c>
      <c r="B1173"/>
      <c r="C1173"/>
      <c r="D1173"/>
      <c r="E1173"/>
      <c r="F1173"/>
      <c r="G1173"/>
      <c r="H1173"/>
    </row>
    <row r="1174" ht="25.5" customHeight="1">
      <c r="A1174" t="inlineStr">
        <is>
          <t>Comedy</t>
        </is>
      </c>
      <c r="B1174"/>
      <c r="C1174"/>
      <c r="D1174"/>
      <c r="E1174"/>
      <c r="F1174"/>
      <c r="G1174"/>
      <c r="H1174"/>
    </row>
    <row r="1175" ht="25.5" customHeight="1">
      <c r="A1175" t="inlineStr">
        <is>
          <t>coming</t>
        </is>
      </c>
      <c r="B1175"/>
      <c r="C1175"/>
      <c r="D1175"/>
      <c r="E1175"/>
      <c r="F1175"/>
      <c r="G1175"/>
      <c r="H1175"/>
    </row>
    <row r="1176" ht="25.5" customHeight="1">
      <c r="A1176" t="inlineStr">
        <is>
          <t>commuting in the car</t>
        </is>
      </c>
      <c r="B1176"/>
      <c r="C1176"/>
      <c r="D1176"/>
      <c r="E1176"/>
      <c r="F1176"/>
      <c r="G1176"/>
      <c r="H1176"/>
    </row>
    <row r="1177" ht="25.5" customHeight="1">
      <c r="A1177" t="inlineStr">
        <is>
          <t>competition</t>
        </is>
      </c>
      <c r="B1177"/>
      <c r="C1177"/>
      <c r="D1177"/>
      <c r="E1177"/>
      <c r="F1177"/>
      <c r="G1177"/>
      <c r="H1177"/>
    </row>
    <row r="1178" ht="25.5" customHeight="1">
      <c r="A1178" t="inlineStr">
        <is>
          <t>computers and electronics</t>
        </is>
      </c>
      <c r="B1178" t="inlineStr">
        <is>
          <t>Yes</t>
        </is>
      </c>
      <c r="C1178" t="inlineStr">
        <is>
          <t>Kelly</t>
        </is>
      </c>
      <c r="D1178"/>
      <c r="E1178"/>
      <c r="F1178"/>
      <c r="G1178"/>
      <c r="H1178"/>
    </row>
    <row r="1179" ht="25.5" customHeight="1">
      <c r="A1179" t="inlineStr">
        <is>
          <t>concert</t>
        </is>
      </c>
      <c r="B1179"/>
      <c r="C1179"/>
      <c r="D1179"/>
      <c r="E1179"/>
      <c r="F1179"/>
      <c r="G1179"/>
      <c r="H1179"/>
    </row>
    <row r="1180" ht="25.5" customHeight="1">
      <c r="A1180" t="inlineStr">
        <is>
          <t>Conditions and treatments</t>
        </is>
      </c>
      <c r="B1180"/>
      <c r="C1180"/>
      <c r="D1180"/>
      <c r="E1180"/>
      <c r="F1180"/>
      <c r="G1180"/>
      <c r="H1180"/>
    </row>
    <row r="1181" ht="25.5" customHeight="1">
      <c r="A1181" t="inlineStr">
        <is>
          <t>conference</t>
        </is>
      </c>
      <c r="B1181"/>
      <c r="C1181"/>
      <c r="D1181"/>
      <c r="E1181"/>
      <c r="F1181"/>
      <c r="G1181"/>
      <c r="H1181"/>
    </row>
    <row r="1182" ht="25.5" customHeight="1">
      <c r="A1182" t="inlineStr">
        <is>
          <t>conformation show</t>
        </is>
      </c>
      <c r="B1182"/>
      <c r="C1182"/>
      <c r="D1182"/>
      <c r="E1182"/>
      <c r="F1182"/>
      <c r="G1182"/>
      <c r="H1182"/>
    </row>
    <row r="1183" ht="25.5" customHeight="1">
      <c r="A1183" t="inlineStr">
        <is>
          <t>contact_juggling</t>
        </is>
      </c>
      <c r="B1183" t="inlineStr">
        <is>
          <t>Yes</t>
        </is>
      </c>
      <c r="C1183" t="inlineStr">
        <is>
          <t>Spencer</t>
        </is>
      </c>
      <c r="D1183"/>
      <c r="E1183"/>
      <c r="F1183"/>
      <c r="G1183"/>
      <c r="H1183"/>
    </row>
    <row r="1184" ht="25.5" customHeight="1">
      <c r="A1184" t="inlineStr">
        <is>
          <t>contorting</t>
        </is>
      </c>
      <c r="B1184" t="inlineStr">
        <is>
          <t>Yes</t>
        </is>
      </c>
      <c r="C1184" t="inlineStr">
        <is>
          <t>Rebecca</t>
        </is>
      </c>
      <c r="D1184"/>
      <c r="E1184"/>
      <c r="F1184"/>
      <c r="G1184"/>
      <c r="H1184"/>
    </row>
    <row r="1185" ht="25.5" customHeight="1">
      <c r="A1185" t="inlineStr">
        <is>
          <t>control</t>
        </is>
      </c>
      <c r="B1185"/>
      <c r="C1185"/>
      <c r="D1185"/>
      <c r="E1185"/>
      <c r="F1185"/>
      <c r="G1185"/>
      <c r="H1185"/>
    </row>
    <row r="1186" ht="25.5" customHeight="1">
      <c r="A1186" t="inlineStr">
        <is>
          <t>convention</t>
        </is>
      </c>
      <c r="B1186"/>
      <c r="C1186"/>
      <c r="D1186"/>
      <c r="E1186"/>
      <c r="F1186"/>
      <c r="G1186"/>
      <c r="H1186"/>
    </row>
    <row r="1187" ht="25.5" customHeight="1">
      <c r="A1187" t="inlineStr">
        <is>
          <t>conversation</t>
        </is>
      </c>
      <c r="B1187" t="inlineStr">
        <is>
          <t>Yes</t>
        </is>
      </c>
      <c r="C1187" t="inlineStr">
        <is>
          <t>Kelly</t>
        </is>
      </c>
      <c r="D1187"/>
      <c r="E1187"/>
      <c r="F1187"/>
      <c r="G1187"/>
      <c r="H1187"/>
    </row>
    <row r="1188" ht="25.5" customHeight="1">
      <c r="A1188" t="inlineStr">
        <is>
          <t>cooking</t>
        </is>
      </c>
      <c r="B1188"/>
      <c r="C1188"/>
      <c r="D1188"/>
      <c r="E1188"/>
      <c r="F1188"/>
      <c r="G1188"/>
      <c r="H1188"/>
    </row>
    <row r="1189" ht="25.5" customHeight="1">
      <c r="A1189" t="inlineStr">
        <is>
          <t>Cooking Equipment</t>
        </is>
      </c>
      <c r="B1189" t="inlineStr">
        <is>
          <t>Yes</t>
        </is>
      </c>
      <c r="C1189" t="inlineStr">
        <is>
          <t>Kelly</t>
        </is>
      </c>
      <c r="D1189"/>
      <c r="E1189"/>
      <c r="F1189"/>
      <c r="G1189"/>
      <c r="H1189"/>
    </row>
    <row r="1190" ht="25.5" customHeight="1">
      <c r="A1190" t="inlineStr">
        <is>
          <t>Cooking for children</t>
        </is>
      </c>
      <c r="B1190"/>
      <c r="C1190"/>
      <c r="D1190"/>
      <c r="E1190"/>
      <c r="F1190"/>
      <c r="G1190"/>
      <c r="H1190"/>
    </row>
    <row r="1191" ht="25.5" customHeight="1">
      <c r="A1191" t="inlineStr">
        <is>
          <t>cooking_sausages_not_on_barbeque_</t>
        </is>
      </c>
      <c r="B1191"/>
      <c r="C1191"/>
      <c r="D1191"/>
      <c r="E1191"/>
      <c r="F1191"/>
      <c r="G1191"/>
      <c r="H1191"/>
    </row>
    <row r="1192" ht="25.5" customHeight="1">
      <c r="A1192" t="inlineStr">
        <is>
          <t>cooking_scallops</t>
        </is>
      </c>
      <c r="B1192"/>
      <c r="C1192"/>
      <c r="D1192"/>
      <c r="E1192"/>
      <c r="F1192"/>
      <c r="G1192"/>
      <c r="H1192"/>
    </row>
    <row r="1193" ht="25.5" customHeight="1">
      <c r="A1193" t="inlineStr">
        <is>
          <t>cowboy action shooting</t>
        </is>
      </c>
      <c r="B1193"/>
      <c r="C1193"/>
      <c r="D1193"/>
      <c r="E1193"/>
      <c r="F1193"/>
      <c r="G1193"/>
      <c r="H1193"/>
    </row>
    <row r="1194" ht="25.5" customHeight="1">
      <c r="A1194" t="inlineStr">
        <is>
          <t>cracking_back</t>
        </is>
      </c>
      <c r="B1194"/>
      <c r="C1194"/>
      <c r="D1194"/>
      <c r="E1194"/>
      <c r="F1194"/>
      <c r="G1194"/>
      <c r="H1194"/>
    </row>
    <row r="1195" ht="25.5" customHeight="1">
      <c r="A1195" t="inlineStr">
        <is>
          <t>cracking_knuckles</t>
        </is>
      </c>
      <c r="B1195"/>
      <c r="C1195"/>
      <c r="D1195"/>
      <c r="E1195"/>
      <c r="F1195"/>
      <c r="G1195"/>
      <c r="H1195"/>
    </row>
    <row r="1196" ht="25.5" customHeight="1">
      <c r="A1196" t="inlineStr">
        <is>
          <t>cracking_neck</t>
        </is>
      </c>
      <c r="B1196"/>
      <c r="C1196"/>
      <c r="D1196"/>
      <c r="E1196"/>
      <c r="F1196"/>
      <c r="G1196"/>
      <c r="H1196"/>
    </row>
    <row r="1197" ht="25.5" customHeight="1">
      <c r="A1197" t="inlineStr">
        <is>
          <t>craft</t>
        </is>
      </c>
      <c r="B1197" t="inlineStr">
        <is>
          <t>Yes</t>
        </is>
      </c>
      <c r="C1197" t="inlineStr">
        <is>
          <t>Kelly</t>
        </is>
      </c>
      <c r="D1197"/>
      <c r="E1197"/>
      <c r="F1197"/>
      <c r="G1197"/>
      <c r="H1197"/>
    </row>
    <row r="1198" ht="25.5" customHeight="1">
      <c r="A1198" t="inlineStr">
        <is>
          <t>Crafts</t>
        </is>
      </c>
      <c r="B1198" t="inlineStr">
        <is>
          <t>Yes</t>
        </is>
      </c>
      <c r="C1198" t="inlineStr">
        <is>
          <t>Kelly</t>
        </is>
      </c>
      <c r="D1198"/>
      <c r="E1198"/>
      <c r="F1198"/>
      <c r="G1198"/>
      <c r="H1198"/>
    </row>
    <row r="1199" ht="25.5" customHeight="1">
      <c r="A1199" t="inlineStr">
        <is>
          <t>crawling_baby</t>
        </is>
      </c>
      <c r="B1199" t="inlineStr">
        <is>
          <t>Yes</t>
        </is>
      </c>
      <c r="C1199" t="inlineStr">
        <is>
          <t xml:space="preserve">Liza </t>
        </is>
      </c>
      <c r="D1199"/>
      <c r="E1199"/>
      <c r="F1199"/>
      <c r="G1199"/>
      <c r="H1199"/>
    </row>
    <row r="1200" ht="25.5" customHeight="1">
      <c r="A1200" t="inlineStr">
        <is>
          <t>creeking</t>
        </is>
      </c>
      <c r="B1200"/>
      <c r="C1200"/>
      <c r="D1200"/>
      <c r="E1200"/>
      <c r="F1200"/>
      <c r="G1200"/>
      <c r="H1200"/>
    </row>
    <row r="1201" ht="25.5" customHeight="1">
      <c r="A1201" t="inlineStr">
        <is>
          <t>cricket</t>
        </is>
      </c>
      <c r="B1201" t="inlineStr">
        <is>
          <t>Yes</t>
        </is>
      </c>
      <c r="C1201" t="inlineStr">
        <is>
          <t>jamie</t>
        </is>
      </c>
      <c r="D1201"/>
      <c r="E1201"/>
      <c r="F1201"/>
      <c r="G1201"/>
      <c r="H1201"/>
    </row>
    <row r="1202" ht="25.5" customHeight="1">
      <c r="A1202" t="inlineStr">
        <is>
          <t>croquet</t>
        </is>
      </c>
      <c r="B1202" t="inlineStr">
        <is>
          <t>Yes</t>
        </is>
      </c>
      <c r="C1202" t="inlineStr">
        <is>
          <t>Robin</t>
        </is>
      </c>
      <c r="D1202"/>
      <c r="E1202"/>
      <c r="F1202"/>
      <c r="G1202"/>
      <c r="H1202"/>
    </row>
    <row r="1203" ht="25.5" customHeight="1">
      <c r="A1203" t="inlineStr">
        <is>
          <t>cross</t>
        </is>
      </c>
      <c r="B1203"/>
      <c r="C1203"/>
      <c r="D1203"/>
      <c r="E1203"/>
      <c r="F1203"/>
      <c r="G1203"/>
      <c r="H1203"/>
    </row>
    <row r="1204" ht="25.5" customHeight="1">
      <c r="A1204" t="inlineStr">
        <is>
          <t>cross_country_cycling</t>
        </is>
      </c>
      <c r="B1204"/>
      <c r="C1204"/>
      <c r="D1204"/>
      <c r="E1204"/>
      <c r="F1204"/>
      <c r="G1204"/>
      <c r="H1204"/>
    </row>
    <row r="1205" ht="25.5" customHeight="1">
      <c r="A1205" t="inlineStr">
        <is>
          <t>cross-country equestrianism</t>
        </is>
      </c>
      <c r="B1205" t="inlineStr">
        <is>
          <t>Yes</t>
        </is>
      </c>
      <c r="C1205" t="inlineStr">
        <is>
          <t>sharon</t>
        </is>
      </c>
      <c r="D1205"/>
      <c r="E1205"/>
      <c r="F1205"/>
      <c r="G1205"/>
      <c r="H1205"/>
    </row>
    <row r="1206" ht="25.5" customHeight="1">
      <c r="A1206" t="inlineStr">
        <is>
          <t>crossing_eyes</t>
        </is>
      </c>
      <c r="B1206"/>
      <c r="C1206"/>
      <c r="D1206"/>
      <c r="E1206"/>
      <c r="F1206"/>
      <c r="G1206"/>
      <c r="H1206"/>
    </row>
    <row r="1207" ht="25.5" customHeight="1">
      <c r="A1207" t="inlineStr">
        <is>
          <t>crossing_river</t>
        </is>
      </c>
      <c r="B1207"/>
      <c r="C1207"/>
      <c r="D1207"/>
      <c r="E1207"/>
      <c r="F1207"/>
      <c r="G1207"/>
      <c r="H1207"/>
    </row>
    <row r="1208" ht="25.5" customHeight="1">
      <c r="A1208" t="inlineStr">
        <is>
          <t>cumbia</t>
        </is>
      </c>
      <c r="B1208"/>
      <c r="C1208"/>
      <c r="D1208"/>
      <c r="E1208"/>
      <c r="F1208"/>
      <c r="G1208"/>
      <c r="H1208"/>
    </row>
    <row r="1209" ht="25.5" customHeight="1">
      <c r="A1209" t="inlineStr">
        <is>
          <t>cutting_nails</t>
        </is>
      </c>
      <c r="B1209" t="inlineStr">
        <is>
          <t>Yes</t>
        </is>
      </c>
      <c r="C1209" t="inlineStr">
        <is>
          <t>sharon</t>
        </is>
      </c>
      <c r="D1209"/>
      <c r="E1209"/>
      <c r="F1209"/>
      <c r="G1209"/>
      <c r="H1209"/>
    </row>
    <row r="1210" ht="25.5" customHeight="1">
      <c r="A1210" t="inlineStr">
        <is>
          <t>cutting_the_grass</t>
        </is>
      </c>
      <c r="B1210" t="inlineStr">
        <is>
          <t>Yes</t>
        </is>
      </c>
      <c r="C1210" t="inlineStr">
        <is>
          <t>sharon</t>
        </is>
      </c>
      <c r="D1210"/>
      <c r="E1210"/>
      <c r="F1210"/>
      <c r="G1210"/>
      <c r="H1210"/>
    </row>
    <row r="1211" ht="25.5" customHeight="1">
      <c r="A1211" t="inlineStr">
        <is>
          <t>cycling</t>
        </is>
      </c>
      <c r="B1211" t="inlineStr">
        <is>
          <t>Yes</t>
        </is>
      </c>
      <c r="C1211" t="inlineStr">
        <is>
          <t>jamie</t>
        </is>
      </c>
      <c r="D1211"/>
      <c r="E1211"/>
      <c r="F1211"/>
      <c r="G1211"/>
      <c r="H1211"/>
    </row>
    <row r="1212" ht="25.5" customHeight="1">
      <c r="A1212" t="inlineStr">
        <is>
          <t>cyclo-cross</t>
        </is>
      </c>
      <c r="B1212"/>
      <c r="C1212"/>
      <c r="D1212"/>
      <c r="E1212"/>
      <c r="F1212"/>
      <c r="G1212"/>
      <c r="H1212"/>
    </row>
    <row r="1213" ht="25.5" customHeight="1">
      <c r="A1213" t="inlineStr">
        <is>
          <t>dachshund racing</t>
        </is>
      </c>
      <c r="B1213" t="inlineStr">
        <is>
          <t>Yes</t>
        </is>
      </c>
      <c r="C1213" t="inlineStr">
        <is>
          <t>sharon</t>
        </is>
      </c>
      <c r="D1213"/>
      <c r="E1213"/>
      <c r="F1213"/>
      <c r="G1213"/>
      <c r="H1213"/>
    </row>
    <row r="1214" ht="25.5" customHeight="1">
      <c r="A1214" t="inlineStr">
        <is>
          <t>Daily hygiene</t>
        </is>
      </c>
      <c r="B1214"/>
      <c r="C1214"/>
      <c r="D1214"/>
      <c r="E1214"/>
      <c r="F1214"/>
      <c r="G1214"/>
      <c r="H1214"/>
    </row>
    <row r="1215" ht="25.5" customHeight="1">
      <c r="A1215" t="inlineStr">
        <is>
          <t>daitō-ryū aiki-jūjutsu</t>
        </is>
      </c>
      <c r="B1215"/>
      <c r="C1215"/>
      <c r="D1215"/>
      <c r="E1215"/>
      <c r="F1215"/>
      <c r="G1215"/>
      <c r="H1215"/>
    </row>
    <row r="1216" ht="25.5" customHeight="1">
      <c r="A1216" t="inlineStr">
        <is>
          <t>dancing macarena</t>
        </is>
      </c>
      <c r="B1216"/>
      <c r="C1216"/>
      <c r="D1216"/>
      <c r="E1216"/>
      <c r="F1216"/>
      <c r="G1216"/>
      <c r="H1216"/>
    </row>
    <row r="1217" ht="25.5" customHeight="1">
      <c r="A1217" t="inlineStr">
        <is>
          <t>dancing_ballet</t>
        </is>
      </c>
      <c r="B1217" t="inlineStr">
        <is>
          <t>Yes</t>
        </is>
      </c>
      <c r="C1217" t="inlineStr">
        <is>
          <t>Liza</t>
        </is>
      </c>
      <c r="D1217"/>
      <c r="E1217"/>
      <c r="F1217"/>
      <c r="G1217"/>
      <c r="H1217"/>
    </row>
    <row r="1218" ht="25.5" customHeight="1">
      <c r="A1218" t="inlineStr">
        <is>
          <t>dancing_charleston</t>
        </is>
      </c>
      <c r="B1218"/>
      <c r="C1218"/>
      <c r="D1218"/>
      <c r="E1218"/>
      <c r="F1218"/>
      <c r="G1218"/>
      <c r="H1218"/>
    </row>
    <row r="1219" ht="25.5" customHeight="1">
      <c r="A1219" t="inlineStr">
        <is>
          <t>dancing_gangnam_style</t>
        </is>
      </c>
      <c r="B1219"/>
      <c r="C1219"/>
      <c r="D1219"/>
      <c r="E1219"/>
      <c r="F1219"/>
      <c r="G1219"/>
      <c r="H1219"/>
    </row>
    <row r="1220" ht="25.5" customHeight="1">
      <c r="A1220" t="inlineStr">
        <is>
          <t>dancing_macarena</t>
        </is>
      </c>
      <c r="B1220" t="inlineStr">
        <is>
          <t>Yes</t>
        </is>
      </c>
      <c r="C1220" t="inlineStr">
        <is>
          <t>jamie</t>
        </is>
      </c>
      <c r="D1220"/>
      <c r="E1220"/>
      <c r="F1220"/>
      <c r="G1220"/>
      <c r="H1220"/>
    </row>
    <row r="1221" ht="25.5" customHeight="1">
      <c r="A1221" t="inlineStr">
        <is>
          <t>deadlifting</t>
        </is>
      </c>
      <c r="B1221"/>
      <c r="C1221"/>
      <c r="D1221"/>
      <c r="E1221"/>
      <c r="F1221"/>
      <c r="G1221"/>
      <c r="H1221"/>
    </row>
    <row r="1222" ht="25.5" customHeight="1">
      <c r="A1222" t="inlineStr">
        <is>
          <t>decathlon</t>
        </is>
      </c>
      <c r="B1222"/>
      <c r="C1222"/>
      <c r="D1222"/>
      <c r="E1222"/>
      <c r="F1222"/>
      <c r="G1222"/>
      <c r="H1222"/>
    </row>
    <row r="1223" ht="25.5" customHeight="1">
      <c r="A1223" t="inlineStr">
        <is>
          <t>deer hunting</t>
        </is>
      </c>
      <c r="B1223" t="inlineStr">
        <is>
          <t>no</t>
        </is>
      </c>
      <c r="C1223"/>
      <c r="D1223"/>
      <c r="E1223"/>
      <c r="F1223"/>
      <c r="G1223"/>
      <c r="H1223"/>
    </row>
    <row r="1224" ht="25.5" customHeight="1">
      <c r="A1224" t="inlineStr">
        <is>
          <t>delivering_mail</t>
        </is>
      </c>
      <c r="B1224"/>
      <c r="C1224"/>
      <c r="D1224"/>
      <c r="E1224"/>
      <c r="F1224"/>
      <c r="G1224"/>
      <c r="H1224"/>
    </row>
    <row r="1225" ht="25.5" customHeight="1">
      <c r="A1225" t="inlineStr">
        <is>
          <t>demonstration</t>
        </is>
      </c>
      <c r="B1225"/>
      <c r="C1225"/>
      <c r="D1225"/>
      <c r="E1225"/>
      <c r="F1225"/>
      <c r="G1225"/>
      <c r="H1225"/>
    </row>
    <row r="1226" ht="25.5" customHeight="1">
      <c r="A1226" t="inlineStr">
        <is>
          <t>dinghy sailing</t>
        </is>
      </c>
      <c r="B1226"/>
      <c r="C1226"/>
      <c r="D1226"/>
      <c r="E1226"/>
      <c r="F1226"/>
      <c r="G1226"/>
      <c r="H1226"/>
    </row>
    <row r="1227" ht="25.5" customHeight="1">
      <c r="A1227" t="inlineStr">
        <is>
          <t>Dining Etiquette</t>
        </is>
      </c>
      <c r="B1227" t="inlineStr">
        <is>
          <t>Yes</t>
        </is>
      </c>
      <c r="C1227" t="inlineStr">
        <is>
          <t>Diego</t>
        </is>
      </c>
      <c r="D1227"/>
      <c r="E1227"/>
      <c r="F1227"/>
      <c r="G1227"/>
      <c r="H1227"/>
    </row>
    <row r="1228" ht="25.5" customHeight="1">
      <c r="A1228" t="inlineStr">
        <is>
          <t>Dining Out</t>
        </is>
      </c>
      <c r="B1228" t="inlineStr">
        <is>
          <t>Yes</t>
        </is>
      </c>
      <c r="C1228" t="inlineStr">
        <is>
          <t>Diego</t>
        </is>
      </c>
      <c r="D1228"/>
      <c r="E1228"/>
      <c r="F1228"/>
      <c r="G1228"/>
      <c r="H1228"/>
    </row>
    <row r="1229" ht="25.5" customHeight="1">
      <c r="A1229" t="inlineStr">
        <is>
          <t>dinner</t>
        </is>
      </c>
      <c r="B1229" t="inlineStr">
        <is>
          <t>Yes</t>
        </is>
      </c>
      <c r="C1229" t="inlineStr">
        <is>
          <t>Diego</t>
        </is>
      </c>
      <c r="D1229"/>
      <c r="E1229"/>
      <c r="F1229"/>
      <c r="G1229"/>
      <c r="H1229"/>
    </row>
    <row r="1230" ht="25.5" customHeight="1">
      <c r="A1230" t="inlineStr">
        <is>
          <t>directing_traffic</t>
        </is>
      </c>
      <c r="B1230" t="inlineStr">
        <is>
          <t>no</t>
        </is>
      </c>
      <c r="C1230"/>
      <c r="D1230"/>
      <c r="E1230"/>
      <c r="F1230"/>
      <c r="G1230"/>
      <c r="H1230"/>
    </row>
    <row r="1231" ht="25.5" customHeight="1">
      <c r="A1231" t="inlineStr">
        <is>
          <t>dirt jumping</t>
        </is>
      </c>
      <c r="B1231" t="inlineStr">
        <is>
          <t>Yes</t>
        </is>
      </c>
      <c r="C1231" t="inlineStr">
        <is>
          <t>Diego</t>
        </is>
      </c>
      <c r="D1231"/>
      <c r="E1231"/>
      <c r="F1231"/>
      <c r="G1231"/>
      <c r="H1231"/>
    </row>
    <row r="1232" ht="25.5" customHeight="1">
      <c r="A1232" t="inlineStr">
        <is>
          <t>dirt track racing</t>
        </is>
      </c>
      <c r="B1232" t="inlineStr">
        <is>
          <t>Yes</t>
        </is>
      </c>
      <c r="C1232" t="inlineStr">
        <is>
          <t>Diego</t>
        </is>
      </c>
      <c r="D1232"/>
      <c r="E1232"/>
      <c r="F1232"/>
      <c r="G1232"/>
      <c r="H1232"/>
    </row>
    <row r="1233" ht="25.5" customHeight="1">
      <c r="A1233" t="inlineStr">
        <is>
          <t>disappearing</t>
        </is>
      </c>
      <c r="B1233"/>
      <c r="C1233"/>
      <c r="D1233"/>
      <c r="E1233"/>
      <c r="F1233"/>
      <c r="G1233"/>
      <c r="H1233"/>
    </row>
    <row r="1234" ht="25.5" customHeight="1">
      <c r="A1234" t="inlineStr">
        <is>
          <t>disaster</t>
        </is>
      </c>
      <c r="B1234"/>
      <c r="C1234"/>
      <c r="D1234"/>
      <c r="E1234"/>
      <c r="F1234"/>
      <c r="G1234"/>
      <c r="H1234"/>
    </row>
    <row r="1235" ht="25.5" customHeight="1">
      <c r="A1235" t="inlineStr">
        <is>
          <t>Disaster Preparedness</t>
        </is>
      </c>
      <c r="B1235"/>
      <c r="C1235"/>
      <c r="D1235"/>
      <c r="E1235"/>
      <c r="F1235"/>
      <c r="G1235"/>
      <c r="H1235"/>
    </row>
    <row r="1236" ht="25.5" customHeight="1">
      <c r="A1236" t="inlineStr">
        <is>
          <t>disc dog</t>
        </is>
      </c>
      <c r="B1236" t="inlineStr">
        <is>
          <t>Yes</t>
        </is>
      </c>
      <c r="C1236" t="inlineStr">
        <is>
          <t>melody</t>
        </is>
      </c>
      <c r="D1236"/>
      <c r="E1236"/>
      <c r="F1236"/>
      <c r="G1236"/>
      <c r="H1236"/>
    </row>
    <row r="1237" ht="25.5" customHeight="1">
      <c r="A1237" t="inlineStr">
        <is>
          <t>disc_dog</t>
        </is>
      </c>
      <c r="B1237" t="inlineStr">
        <is>
          <t>Yes</t>
        </is>
      </c>
      <c r="C1237" t="inlineStr">
        <is>
          <t>melody</t>
        </is>
      </c>
      <c r="D1237"/>
      <c r="E1237"/>
      <c r="F1237"/>
      <c r="G1237"/>
      <c r="H1237"/>
    </row>
    <row r="1238" ht="25.5" customHeight="1">
      <c r="A1238" t="inlineStr">
        <is>
          <t>disc_golfing</t>
        </is>
      </c>
      <c r="B1238" t="inlineStr">
        <is>
          <t>Yes</t>
        </is>
      </c>
      <c r="C1238" t="inlineStr">
        <is>
          <t>Liza</t>
        </is>
      </c>
      <c r="D1238"/>
      <c r="E1238"/>
      <c r="F1238"/>
      <c r="G1238"/>
      <c r="H1238"/>
    </row>
    <row r="1239" ht="25.5" customHeight="1">
      <c r="A1239" t="inlineStr">
        <is>
          <t>Diwali</t>
        </is>
      </c>
      <c r="B1239" t="inlineStr">
        <is>
          <t>Yes</t>
        </is>
      </c>
      <c r="C1239" t="inlineStr">
        <is>
          <t>Rohan</t>
        </is>
      </c>
      <c r="D1239"/>
      <c r="E1239"/>
      <c r="F1239"/>
      <c r="G1239"/>
      <c r="H1239"/>
    </row>
    <row r="1240" ht="25.5" customHeight="1">
      <c r="A1240" t="inlineStr">
        <is>
          <t>dock jumping</t>
        </is>
      </c>
      <c r="B1240"/>
      <c r="C1240"/>
      <c r="D1240"/>
      <c r="E1240"/>
      <c r="F1240"/>
      <c r="G1240"/>
      <c r="H1240"/>
    </row>
    <row r="1241" ht="25.5" customHeight="1">
      <c r="A1241" t="inlineStr">
        <is>
          <t>docking_boat</t>
        </is>
      </c>
      <c r="B1241"/>
      <c r="C1241"/>
      <c r="D1241"/>
      <c r="E1241"/>
      <c r="F1241"/>
      <c r="G1241"/>
      <c r="H1241"/>
    </row>
    <row r="1242" ht="25.5" customHeight="1">
      <c r="A1242" t="inlineStr">
        <is>
          <t>doing_a_powerbomb</t>
        </is>
      </c>
      <c r="B1242"/>
      <c r="C1242"/>
      <c r="D1242"/>
      <c r="E1242"/>
      <c r="F1242"/>
      <c r="G1242"/>
      <c r="H1242"/>
    </row>
    <row r="1243" ht="25.5" customHeight="1">
      <c r="A1243" t="inlineStr">
        <is>
          <t>doing_aerobics</t>
        </is>
      </c>
      <c r="B1243" t="inlineStr">
        <is>
          <t>Yes</t>
        </is>
      </c>
      <c r="C1243" t="inlineStr">
        <is>
          <t>Kelly</t>
        </is>
      </c>
      <c r="D1243"/>
      <c r="E1243"/>
      <c r="F1243"/>
      <c r="G1243"/>
      <c r="H1243"/>
    </row>
    <row r="1244" ht="25.5" customHeight="1">
      <c r="A1244" t="inlineStr">
        <is>
          <t>doing_jigsaw_puzzle</t>
        </is>
      </c>
      <c r="B1244"/>
      <c r="C1244"/>
      <c r="D1244"/>
      <c r="E1244"/>
      <c r="F1244"/>
      <c r="G1244"/>
      <c r="H1244"/>
    </row>
    <row r="1245" ht="25.5" customHeight="1">
      <c r="A1245" t="inlineStr">
        <is>
          <t>doing_karate</t>
        </is>
      </c>
      <c r="B1245" t="inlineStr">
        <is>
          <t>Yes</t>
        </is>
      </c>
      <c r="C1245" t="inlineStr">
        <is>
          <t>Kamil</t>
        </is>
      </c>
      <c r="D1245"/>
      <c r="E1245"/>
      <c r="F1245"/>
      <c r="G1245"/>
      <c r="H1245"/>
    </row>
    <row r="1246" ht="25.5" customHeight="1">
      <c r="A1246" t="inlineStr">
        <is>
          <t>doing_laundry</t>
        </is>
      </c>
      <c r="B1246" t="inlineStr">
        <is>
          <t>Yes</t>
        </is>
      </c>
      <c r="C1246" t="inlineStr">
        <is>
          <t>Kamil</t>
        </is>
      </c>
      <c r="D1246"/>
      <c r="E1246"/>
      <c r="F1246"/>
      <c r="G1246"/>
      <c r="H1246"/>
    </row>
    <row r="1247" ht="25.5" customHeight="1">
      <c r="A1247" t="inlineStr">
        <is>
          <t>drag boat racing</t>
        </is>
      </c>
      <c r="B1247"/>
      <c r="C1247"/>
      <c r="D1247"/>
      <c r="E1247"/>
      <c r="F1247"/>
      <c r="G1247"/>
      <c r="H1247"/>
    </row>
    <row r="1248" ht="25.5" customHeight="1">
      <c r="A1248" t="inlineStr">
        <is>
          <t>dragon boat</t>
        </is>
      </c>
      <c r="B1248" t="inlineStr">
        <is>
          <t>Yes</t>
        </is>
      </c>
      <c r="C1248" t="inlineStr">
        <is>
          <t>Robin</t>
        </is>
      </c>
      <c r="D1248"/>
      <c r="E1248"/>
      <c r="F1248"/>
      <c r="G1248"/>
      <c r="H1248"/>
    </row>
    <row r="1249" ht="25.5" customHeight="1">
      <c r="A1249" t="inlineStr">
        <is>
          <t>dressing</t>
        </is>
      </c>
      <c r="B1249"/>
      <c r="C1249"/>
      <c r="D1249"/>
      <c r="E1249"/>
      <c r="F1249"/>
      <c r="G1249"/>
      <c r="H1249"/>
    </row>
    <row r="1250" ht="25.5" customHeight="1">
      <c r="A1250" t="inlineStr">
        <is>
          <t>drifting</t>
        </is>
      </c>
      <c r="B1250" t="inlineStr">
        <is>
          <t>Yes</t>
        </is>
      </c>
      <c r="C1250" t="inlineStr">
        <is>
          <t>Spencer</t>
        </is>
      </c>
      <c r="D1250"/>
      <c r="E1250"/>
      <c r="F1250"/>
      <c r="G1250"/>
      <c r="H1250"/>
    </row>
    <row r="1251" ht="25.5" customHeight="1">
      <c r="A1251" t="inlineStr">
        <is>
          <t>drinking_shots</t>
        </is>
      </c>
      <c r="B1251"/>
      <c r="C1251"/>
      <c r="D1251"/>
      <c r="E1251"/>
      <c r="F1251"/>
      <c r="G1251"/>
      <c r="H1251"/>
    </row>
    <row r="1252" ht="25.5" customHeight="1">
      <c r="A1252" t="inlineStr">
        <is>
          <t>driving</t>
        </is>
      </c>
      <c r="B1252" t="inlineStr">
        <is>
          <t>Yes</t>
        </is>
      </c>
      <c r="C1252" t="inlineStr">
        <is>
          <t>Liza / Nico</t>
        </is>
      </c>
      <c r="D1252"/>
      <c r="E1252"/>
      <c r="F1252"/>
      <c r="G1252"/>
      <c r="H1252"/>
    </row>
    <row r="1253" ht="25.5" customHeight="1">
      <c r="A1253" t="inlineStr">
        <is>
          <t>Driving Techniques</t>
        </is>
      </c>
      <c r="B1253"/>
      <c r="C1253"/>
      <c r="D1253"/>
      <c r="E1253"/>
      <c r="F1253"/>
      <c r="G1253"/>
      <c r="H1253"/>
    </row>
    <row r="1254" ht="25.5" customHeight="1">
      <c r="A1254" t="inlineStr">
        <is>
          <t>drooling</t>
        </is>
      </c>
      <c r="B1254"/>
      <c r="C1254"/>
      <c r="D1254"/>
      <c r="E1254"/>
      <c r="F1254"/>
      <c r="G1254"/>
      <c r="H1254"/>
    </row>
    <row r="1255" ht="25.5" customHeight="1">
      <c r="A1255" t="inlineStr">
        <is>
          <t>drop_kicking</t>
        </is>
      </c>
      <c r="B1255" t="inlineStr">
        <is>
          <t>Yes</t>
        </is>
      </c>
      <c r="C1255" t="inlineStr">
        <is>
          <t>Robin</t>
        </is>
      </c>
      <c r="D1255"/>
      <c r="E1255"/>
      <c r="F1255"/>
      <c r="G1255"/>
      <c r="H1255"/>
    </row>
    <row r="1256" ht="25.5" customHeight="1">
      <c r="A1256" t="inlineStr">
        <is>
          <t>drumming_fingers</t>
        </is>
      </c>
      <c r="B1256" t="inlineStr">
        <is>
          <t>Yes</t>
        </is>
      </c>
      <c r="C1256" t="inlineStr">
        <is>
          <t>Kamil</t>
        </is>
      </c>
      <c r="D1256"/>
      <c r="E1256"/>
      <c r="F1256"/>
      <c r="G1256"/>
      <c r="H1256"/>
    </row>
    <row r="1257" ht="25.5" customHeight="1">
      <c r="A1257" t="inlineStr">
        <is>
          <t>duathlon</t>
        </is>
      </c>
      <c r="B1257"/>
      <c r="C1257"/>
      <c r="D1257"/>
      <c r="E1257"/>
      <c r="F1257"/>
      <c r="G1257"/>
      <c r="H1257"/>
    </row>
    <row r="1258" ht="25.5" customHeight="1">
      <c r="A1258" t="inlineStr">
        <is>
          <t>dyeing_eyebrows</t>
        </is>
      </c>
      <c r="B1258"/>
      <c r="C1258"/>
      <c r="D1258"/>
      <c r="E1258"/>
      <c r="F1258"/>
      <c r="G1258"/>
      <c r="H1258"/>
    </row>
    <row r="1259" ht="25.5" customHeight="1">
      <c r="A1259" t="inlineStr">
        <is>
          <t>Easter</t>
        </is>
      </c>
      <c r="B1259"/>
      <c r="C1259"/>
      <c r="D1259"/>
      <c r="E1259"/>
      <c r="F1259"/>
      <c r="G1259"/>
      <c r="H1259"/>
    </row>
    <row r="1260" ht="25.5" customHeight="1">
      <c r="A1260" t="inlineStr">
        <is>
          <t>education and communication</t>
        </is>
      </c>
      <c r="B1260"/>
      <c r="C1260"/>
      <c r="D1260"/>
      <c r="E1260"/>
      <c r="F1260"/>
      <c r="G1260"/>
      <c r="H1260"/>
    </row>
    <row r="1261" ht="25.5" customHeight="1">
      <c r="A1261" t="inlineStr">
        <is>
          <t>egg_hunting</t>
        </is>
      </c>
      <c r="B1261"/>
      <c r="C1261"/>
      <c r="D1261"/>
      <c r="E1261"/>
      <c r="F1261"/>
      <c r="G1261"/>
      <c r="H1261"/>
    </row>
    <row r="1262" ht="25.5" customHeight="1">
      <c r="A1262" t="inlineStr">
        <is>
          <t>Emotional health</t>
        </is>
      </c>
      <c r="B1262"/>
      <c r="C1262"/>
      <c r="D1262"/>
      <c r="E1262"/>
      <c r="F1262"/>
      <c r="G1262"/>
      <c r="H1262"/>
    </row>
    <row r="1263" ht="25.5" customHeight="1">
      <c r="A1263" t="inlineStr">
        <is>
          <t>endurance</t>
        </is>
      </c>
      <c r="B1263"/>
      <c r="C1263"/>
      <c r="D1263"/>
      <c r="E1263"/>
      <c r="F1263"/>
      <c r="G1263"/>
      <c r="H1263"/>
    </row>
    <row r="1264" ht="25.5" customHeight="1">
      <c r="A1264" t="inlineStr">
        <is>
          <t>endurance racing (motorsport)</t>
        </is>
      </c>
      <c r="B1264"/>
      <c r="C1264"/>
      <c r="D1264"/>
      <c r="E1264"/>
      <c r="F1264"/>
      <c r="G1264"/>
      <c r="H1264"/>
    </row>
    <row r="1265" ht="25.5" customHeight="1">
      <c r="A1265" t="inlineStr">
        <is>
          <t>enduro</t>
        </is>
      </c>
      <c r="B1265"/>
      <c r="C1265"/>
      <c r="D1265"/>
      <c r="E1265"/>
      <c r="F1265"/>
      <c r="G1265"/>
      <c r="H1265"/>
    </row>
    <row r="1266" ht="25.5" customHeight="1">
      <c r="A1266" t="inlineStr">
        <is>
          <t>english pleasure</t>
        </is>
      </c>
      <c r="B1266"/>
      <c r="C1266"/>
      <c r="D1266"/>
      <c r="E1266"/>
      <c r="F1266"/>
      <c r="G1266"/>
      <c r="H1266"/>
    </row>
    <row r="1267" ht="25.5" customHeight="1">
      <c r="A1267" t="inlineStr">
        <is>
          <t>equitation</t>
        </is>
      </c>
      <c r="B1267" t="inlineStr">
        <is>
          <t>Yes</t>
        </is>
      </c>
      <c r="C1267" t="inlineStr">
        <is>
          <t>Jonathan C</t>
        </is>
      </c>
      <c r="D1267"/>
      <c r="E1267"/>
      <c r="F1267"/>
      <c r="G1267"/>
      <c r="H1267"/>
    </row>
    <row r="1268" ht="25.5" customHeight="1">
      <c r="A1268" t="inlineStr">
        <is>
          <t>eskrima</t>
        </is>
      </c>
      <c r="B1268" t="inlineStr">
        <is>
          <t>Yes</t>
        </is>
      </c>
      <c r="C1268" t="inlineStr">
        <is>
          <t>Robin K</t>
        </is>
      </c>
      <c r="D1268"/>
      <c r="E1268"/>
      <c r="F1268"/>
      <c r="G1268"/>
      <c r="H1268"/>
    </row>
    <row r="1269" ht="25.5" customHeight="1">
      <c r="A1269" t="inlineStr">
        <is>
          <t>Exhibited arts</t>
        </is>
      </c>
      <c r="B1269" t="inlineStr">
        <is>
          <t>Yes</t>
        </is>
      </c>
      <c r="C1269" t="inlineStr">
        <is>
          <t>Dion</t>
        </is>
      </c>
      <c r="D1269"/>
      <c r="E1269"/>
      <c r="F1269"/>
      <c r="G1269"/>
      <c r="H1269"/>
    </row>
    <row r="1270" ht="25.5" customHeight="1">
      <c r="A1270" t="inlineStr">
        <is>
          <t>exhibition</t>
        </is>
      </c>
      <c r="B1270"/>
      <c r="C1270"/>
      <c r="D1270"/>
      <c r="E1270"/>
      <c r="F1270"/>
      <c r="G1270"/>
      <c r="H1270"/>
    </row>
    <row r="1271" ht="25.5" customHeight="1">
      <c r="A1271" t="inlineStr">
        <is>
          <t>exploding</t>
        </is>
      </c>
      <c r="B1271"/>
      <c r="C1271"/>
      <c r="D1271"/>
      <c r="E1271"/>
      <c r="F1271"/>
      <c r="G1271"/>
      <c r="H1271"/>
    </row>
    <row r="1272" ht="25.5" customHeight="1">
      <c r="A1272" t="inlineStr">
        <is>
          <t>extinguishing_fire</t>
        </is>
      </c>
      <c r="B1272"/>
      <c r="C1272"/>
      <c r="D1272"/>
      <c r="E1272"/>
      <c r="F1272"/>
      <c r="G1272"/>
      <c r="H1272"/>
    </row>
    <row r="1273" ht="25.5" customHeight="1">
      <c r="A1273" t="inlineStr">
        <is>
          <t>feeding_fish</t>
        </is>
      </c>
      <c r="B1273"/>
      <c r="C1273"/>
      <c r="D1273"/>
      <c r="E1273"/>
      <c r="F1273"/>
      <c r="G1273"/>
      <c r="H1273"/>
    </row>
    <row r="1274" ht="25.5" customHeight="1">
      <c r="A1274" t="inlineStr">
        <is>
          <t>feeding_goats</t>
        </is>
      </c>
      <c r="B1274"/>
      <c r="C1274"/>
      <c r="D1274"/>
      <c r="E1274"/>
      <c r="F1274"/>
      <c r="G1274"/>
      <c r="H1274"/>
    </row>
    <row r="1275" ht="25.5" customHeight="1">
      <c r="A1275" t="inlineStr">
        <is>
          <t>fencing_sport_</t>
        </is>
      </c>
      <c r="B1275"/>
      <c r="C1275"/>
      <c r="D1275"/>
      <c r="E1275"/>
      <c r="F1275"/>
      <c r="G1275"/>
      <c r="H1275"/>
    </row>
    <row r="1276" ht="25.5" customHeight="1">
      <c r="A1276" t="inlineStr">
        <is>
          <t>fidgeting</t>
        </is>
      </c>
      <c r="B1276"/>
      <c r="C1276"/>
      <c r="D1276"/>
      <c r="E1276"/>
      <c r="F1276"/>
      <c r="G1276"/>
      <c r="H1276"/>
    </row>
    <row r="1277" ht="25.5" customHeight="1">
      <c r="A1277" t="inlineStr">
        <is>
          <t>field hockey</t>
        </is>
      </c>
      <c r="B1277" t="inlineStr">
        <is>
          <t>Yes</t>
        </is>
      </c>
      <c r="C1277" t="inlineStr">
        <is>
          <t>Kelly</t>
        </is>
      </c>
      <c r="D1277"/>
      <c r="E1277"/>
      <c r="F1277"/>
      <c r="G1277"/>
      <c r="H1277"/>
    </row>
    <row r="1278" ht="25.5" customHeight="1">
      <c r="A1278" t="inlineStr">
        <is>
          <t>fight</t>
        </is>
      </c>
      <c r="B1278" t="inlineStr">
        <is>
          <t>Yes</t>
        </is>
      </c>
      <c r="C1278" t="inlineStr">
        <is>
          <t>Kelly</t>
        </is>
      </c>
      <c r="D1278"/>
      <c r="E1278"/>
      <c r="F1278"/>
      <c r="G1278"/>
      <c r="H1278"/>
    </row>
    <row r="1279" ht="25.5" customHeight="1">
      <c r="A1279" t="inlineStr">
        <is>
          <t>fighting</t>
        </is>
      </c>
      <c r="B1279" t="inlineStr">
        <is>
          <t>Yes</t>
        </is>
      </c>
      <c r="C1279" t="inlineStr">
        <is>
          <t>Kelly</t>
        </is>
      </c>
      <c r="D1279"/>
      <c r="E1279"/>
      <c r="F1279"/>
      <c r="G1279"/>
      <c r="H1279"/>
    </row>
    <row r="1280" ht="25.5" customHeight="1">
      <c r="A1280" t="inlineStr">
        <is>
          <t>finger_snapping</t>
        </is>
      </c>
      <c r="B1280"/>
      <c r="C1280"/>
      <c r="D1280"/>
      <c r="E1280"/>
      <c r="F1280"/>
      <c r="G1280"/>
      <c r="H1280"/>
    </row>
    <row r="1281" ht="25.5" customHeight="1">
      <c r="A1281" t="inlineStr">
        <is>
          <t>finswimming</t>
        </is>
      </c>
      <c r="B1281"/>
      <c r="C1281"/>
      <c r="D1281"/>
      <c r="E1281"/>
      <c r="F1281"/>
      <c r="G1281"/>
      <c r="H1281"/>
    </row>
    <row r="1282" ht="25.5" customHeight="1">
      <c r="A1282" t="inlineStr">
        <is>
          <t>Fishing</t>
        </is>
      </c>
      <c r="B1282"/>
      <c r="C1282"/>
      <c r="D1282"/>
      <c r="E1282"/>
      <c r="F1282"/>
      <c r="G1282"/>
      <c r="H1282"/>
    </row>
    <row r="1283" ht="25.5" customHeight="1">
      <c r="A1283" t="inlineStr">
        <is>
          <t>fistball</t>
        </is>
      </c>
      <c r="B1283"/>
      <c r="C1283"/>
      <c r="D1283"/>
      <c r="E1283"/>
      <c r="F1283"/>
      <c r="G1283"/>
      <c r="H1283"/>
    </row>
    <row r="1284" ht="25.5" customHeight="1">
      <c r="A1284" t="inlineStr">
        <is>
          <t>fives</t>
        </is>
      </c>
      <c r="B1284"/>
      <c r="C1284"/>
      <c r="D1284"/>
      <c r="E1284"/>
      <c r="F1284"/>
      <c r="G1284"/>
      <c r="H1284"/>
    </row>
    <row r="1285" ht="25.5" customHeight="1">
      <c r="A1285" t="inlineStr">
        <is>
          <t>Fixing a doorknob</t>
        </is>
      </c>
      <c r="B1285"/>
      <c r="C1285"/>
      <c r="D1285"/>
      <c r="E1285"/>
      <c r="F1285"/>
      <c r="G1285"/>
      <c r="H1285"/>
    </row>
    <row r="1286" ht="25.5" customHeight="1">
      <c r="A1286" t="inlineStr">
        <is>
          <t>Fixing a light</t>
        </is>
      </c>
      <c r="B1286" t="inlineStr">
        <is>
          <t>Yes</t>
        </is>
      </c>
      <c r="C1286" t="inlineStr">
        <is>
          <t>jamie</t>
        </is>
      </c>
      <c r="D1286"/>
      <c r="E1286"/>
      <c r="F1286"/>
      <c r="G1286"/>
      <c r="H1286"/>
    </row>
    <row r="1287" ht="25.5" customHeight="1">
      <c r="A1287" t="inlineStr">
        <is>
          <t>Fixing a vacuum</t>
        </is>
      </c>
      <c r="B1287"/>
      <c r="C1287"/>
      <c r="D1287"/>
      <c r="E1287"/>
      <c r="F1287"/>
      <c r="G1287"/>
      <c r="H1287"/>
    </row>
    <row r="1288" ht="25.5" customHeight="1">
      <c r="A1288" t="inlineStr">
        <is>
          <t>Fixing something in the home</t>
        </is>
      </c>
      <c r="B1288"/>
      <c r="C1288"/>
      <c r="D1288"/>
      <c r="E1288"/>
      <c r="F1288"/>
      <c r="G1288"/>
      <c r="H1288"/>
    </row>
    <row r="1289" ht="25.5" customHeight="1">
      <c r="A1289" t="inlineStr">
        <is>
          <t>fixing_the_roof</t>
        </is>
      </c>
      <c r="B1289"/>
      <c r="C1289"/>
      <c r="D1289"/>
      <c r="E1289"/>
      <c r="F1289"/>
      <c r="G1289"/>
      <c r="H1289"/>
    </row>
    <row r="1290" ht="25.5" customHeight="1">
      <c r="A1290" t="inlineStr">
        <is>
          <t>flag football</t>
        </is>
      </c>
      <c r="B1290"/>
      <c r="C1290"/>
      <c r="D1290"/>
      <c r="E1290"/>
      <c r="F1290"/>
      <c r="G1290"/>
      <c r="H1290"/>
    </row>
    <row r="1291" ht="25.5" customHeight="1">
      <c r="A1291" t="inlineStr">
        <is>
          <t>flint_knapping</t>
        </is>
      </c>
      <c r="B1291"/>
      <c r="C1291"/>
      <c r="D1291"/>
      <c r="E1291"/>
      <c r="F1291"/>
      <c r="G1291"/>
      <c r="H1291"/>
    </row>
    <row r="1292" ht="25.5" customHeight="1">
      <c r="A1292" t="inlineStr">
        <is>
          <t>flipping_pancake</t>
        </is>
      </c>
      <c r="B1292" t="inlineStr">
        <is>
          <t>Yes</t>
        </is>
      </c>
      <c r="C1292" t="inlineStr">
        <is>
          <t>Robin</t>
        </is>
      </c>
      <c r="D1292"/>
      <c r="E1292"/>
      <c r="F1292"/>
      <c r="G1292"/>
      <c r="H1292"/>
    </row>
    <row r="1293" ht="25.5" customHeight="1">
      <c r="A1293" t="inlineStr">
        <is>
          <t>floating</t>
        </is>
      </c>
      <c r="B1293"/>
      <c r="C1293"/>
      <c r="D1293"/>
      <c r="E1293"/>
      <c r="F1293"/>
      <c r="G1293"/>
      <c r="H1293"/>
    </row>
    <row r="1294" ht="25.5" customHeight="1">
      <c r="A1294" t="inlineStr">
        <is>
          <t>floorball</t>
        </is>
      </c>
      <c r="B1294"/>
      <c r="C1294"/>
      <c r="D1294"/>
      <c r="E1294"/>
      <c r="F1294"/>
      <c r="G1294"/>
      <c r="H1294"/>
    </row>
    <row r="1295" ht="25.5" customHeight="1">
      <c r="A1295" t="inlineStr">
        <is>
          <t>flowing</t>
        </is>
      </c>
      <c r="B1295"/>
      <c r="C1295"/>
      <c r="D1295"/>
      <c r="E1295"/>
      <c r="F1295"/>
      <c r="G1295"/>
      <c r="H1295"/>
    </row>
    <row r="1296" ht="25.5" customHeight="1">
      <c r="A1296" t="inlineStr">
        <is>
          <t>fly_tying</t>
        </is>
      </c>
      <c r="B1296"/>
      <c r="C1296"/>
      <c r="D1296"/>
      <c r="E1296"/>
      <c r="F1296"/>
      <c r="G1296"/>
      <c r="H1296"/>
    </row>
    <row r="1297" ht="25.5" customHeight="1">
      <c r="A1297" t="inlineStr">
        <is>
          <t>flyball</t>
        </is>
      </c>
      <c r="B1297"/>
      <c r="C1297"/>
      <c r="D1297"/>
      <c r="E1297"/>
      <c r="F1297"/>
      <c r="G1297"/>
      <c r="H1297"/>
    </row>
    <row r="1298" ht="25.5" customHeight="1">
      <c r="A1298" t="inlineStr">
        <is>
          <t>flying disc freestyle</t>
        </is>
      </c>
      <c r="B1298"/>
      <c r="C1298"/>
      <c r="D1298"/>
      <c r="E1298"/>
      <c r="F1298"/>
      <c r="G1298"/>
      <c r="H1298"/>
    </row>
    <row r="1299" ht="25.5" customHeight="1">
      <c r="A1299" t="inlineStr">
        <is>
          <t>folk_dance</t>
        </is>
      </c>
      <c r="B1299"/>
      <c r="C1299"/>
      <c r="D1299"/>
      <c r="E1299"/>
      <c r="F1299"/>
      <c r="G1299"/>
      <c r="H1299"/>
    </row>
    <row r="1300" ht="25.5" customHeight="1">
      <c r="A1300" t="inlineStr">
        <is>
          <t>folkrace</t>
        </is>
      </c>
      <c r="B1300"/>
      <c r="C1300"/>
      <c r="D1300"/>
      <c r="E1300"/>
      <c r="F1300"/>
      <c r="G1300"/>
      <c r="H1300"/>
    </row>
    <row r="1301" ht="25.5" customHeight="1">
      <c r="A1301" t="inlineStr">
        <is>
          <t>food Preparation</t>
        </is>
      </c>
      <c r="B1301"/>
      <c r="C1301"/>
      <c r="D1301"/>
      <c r="E1301"/>
      <c r="F1301"/>
      <c r="G1301"/>
      <c r="H1301"/>
    </row>
    <row r="1302" ht="25.5" customHeight="1">
      <c r="A1302" t="inlineStr">
        <is>
          <t>footbag</t>
        </is>
      </c>
      <c r="B1302" t="inlineStr">
        <is>
          <t>Yes</t>
        </is>
      </c>
      <c r="C1302" t="inlineStr">
        <is>
          <t>Spencer</t>
        </is>
      </c>
      <c r="D1302"/>
      <c r="E1302"/>
      <c r="F1302"/>
      <c r="G1302"/>
      <c r="H1302"/>
    </row>
    <row r="1303" ht="25.5" customHeight="1">
      <c r="A1303" t="inlineStr">
        <is>
          <t>fox hunting</t>
        </is>
      </c>
      <c r="B1303"/>
      <c r="C1303"/>
      <c r="D1303"/>
      <c r="E1303"/>
      <c r="F1303"/>
      <c r="G1303"/>
      <c r="H1303"/>
    </row>
    <row r="1304" ht="25.5" customHeight="1">
      <c r="A1304" t="inlineStr">
        <is>
          <t>freeride</t>
        </is>
      </c>
      <c r="B1304"/>
      <c r="C1304"/>
      <c r="D1304"/>
      <c r="E1304"/>
      <c r="F1304"/>
      <c r="G1304"/>
      <c r="H1304"/>
    </row>
    <row r="1305" ht="25.5" customHeight="1">
      <c r="A1305" t="inlineStr">
        <is>
          <t>freestyle bmx</t>
        </is>
      </c>
      <c r="B1305" t="inlineStr">
        <is>
          <t>Yes</t>
        </is>
      </c>
      <c r="C1305" t="inlineStr">
        <is>
          <t>Greg</t>
        </is>
      </c>
      <c r="D1305"/>
      <c r="E1305"/>
      <c r="F1305"/>
      <c r="G1305"/>
      <c r="H1305"/>
    </row>
    <row r="1306" ht="25.5" customHeight="1">
      <c r="A1306" t="inlineStr">
        <is>
          <t>freestyle football</t>
        </is>
      </c>
      <c r="B1306"/>
      <c r="C1306"/>
      <c r="D1306"/>
      <c r="E1306"/>
      <c r="F1306"/>
      <c r="G1306"/>
      <c r="H1306"/>
    </row>
    <row r="1307" ht="25.5" customHeight="1">
      <c r="A1307" t="inlineStr">
        <is>
          <t>freestyle scootering</t>
        </is>
      </c>
      <c r="B1307"/>
      <c r="C1307"/>
      <c r="D1307"/>
      <c r="E1307"/>
      <c r="F1307"/>
      <c r="G1307"/>
      <c r="H1307"/>
    </row>
    <row r="1308" ht="25.5" customHeight="1">
      <c r="A1308" t="inlineStr">
        <is>
          <t>freestyle slalom skating</t>
        </is>
      </c>
      <c r="B1308"/>
      <c r="C1308"/>
      <c r="D1308"/>
      <c r="E1308"/>
      <c r="F1308"/>
      <c r="G1308"/>
      <c r="H1308"/>
    </row>
    <row r="1309" ht="25.5" customHeight="1">
      <c r="A1309" t="inlineStr">
        <is>
          <t>freestyle wrestling</t>
        </is>
      </c>
      <c r="B1309" t="inlineStr">
        <is>
          <t>Yes</t>
        </is>
      </c>
      <c r="C1309" t="inlineStr">
        <is>
          <t>Timmy</t>
        </is>
      </c>
      <c r="D1309"/>
      <c r="E1309"/>
      <c r="F1309"/>
      <c r="G1309"/>
      <c r="H1309"/>
    </row>
    <row r="1310" ht="25.5" customHeight="1">
      <c r="A1310" t="inlineStr">
        <is>
          <t>french ring sport</t>
        </is>
      </c>
      <c r="B1310"/>
      <c r="C1310"/>
      <c r="D1310"/>
      <c r="E1310"/>
      <c r="F1310"/>
      <c r="G1310"/>
      <c r="H1310"/>
    </row>
    <row r="1311" ht="25.5" customHeight="1">
      <c r="A1311" t="inlineStr">
        <is>
          <t>front_raises</t>
        </is>
      </c>
      <c r="B1311"/>
      <c r="C1311"/>
      <c r="D1311"/>
      <c r="E1311"/>
      <c r="F1311"/>
      <c r="G1311"/>
      <c r="H1311"/>
    </row>
    <row r="1312" ht="25.5" customHeight="1">
      <c r="A1312" t="inlineStr">
        <is>
          <t>frontenis</t>
        </is>
      </c>
      <c r="B1312"/>
      <c r="C1312"/>
      <c r="D1312"/>
      <c r="E1312"/>
      <c r="F1312"/>
      <c r="G1312"/>
      <c r="H1312"/>
    </row>
    <row r="1313" ht="25.5" customHeight="1">
      <c r="A1313" t="inlineStr">
        <is>
          <t>frying</t>
        </is>
      </c>
      <c r="B1313"/>
      <c r="C1313"/>
      <c r="D1313"/>
      <c r="E1313"/>
      <c r="F1313"/>
      <c r="G1313"/>
      <c r="H1313"/>
    </row>
    <row r="1314" ht="25.5" customHeight="1">
      <c r="A1314" t="inlineStr">
        <is>
          <t>fujian white crane</t>
        </is>
      </c>
      <c r="B1314"/>
      <c r="C1314"/>
      <c r="D1314"/>
      <c r="E1314"/>
      <c r="F1314"/>
      <c r="G1314"/>
      <c r="H1314"/>
    </row>
    <row r="1315" ht="25.5" customHeight="1">
      <c r="A1315" t="inlineStr">
        <is>
          <t>futsal</t>
        </is>
      </c>
      <c r="B1315"/>
      <c r="C1315"/>
      <c r="D1315"/>
      <c r="E1315"/>
      <c r="F1315"/>
      <c r="G1315"/>
      <c r="H1315"/>
    </row>
    <row r="1316" ht="25.5" customHeight="1">
      <c r="A1316" t="inlineStr">
        <is>
          <t>ga-ga</t>
        </is>
      </c>
      <c r="B1316"/>
      <c r="C1316"/>
      <c r="D1316"/>
      <c r="E1316"/>
      <c r="F1316"/>
      <c r="G1316"/>
      <c r="H1316"/>
    </row>
    <row r="1317" ht="25.5" customHeight="1">
      <c r="A1317" t="inlineStr">
        <is>
          <t>gaelic football</t>
        </is>
      </c>
      <c r="B1317"/>
      <c r="C1317"/>
      <c r="D1317"/>
      <c r="E1317"/>
      <c r="F1317"/>
      <c r="G1317"/>
      <c r="H1317"/>
    </row>
    <row r="1318" ht="25.5" customHeight="1">
      <c r="A1318" t="inlineStr">
        <is>
          <t>Games</t>
        </is>
      </c>
      <c r="B1318"/>
      <c r="C1318"/>
      <c r="D1318"/>
      <c r="E1318"/>
      <c r="F1318"/>
      <c r="G1318"/>
      <c r="H1318"/>
    </row>
    <row r="1319" ht="25.5" customHeight="1">
      <c r="A1319" t="inlineStr">
        <is>
          <t>Gaming</t>
        </is>
      </c>
      <c r="B1319"/>
      <c r="C1319"/>
      <c r="D1319"/>
      <c r="E1319"/>
      <c r="F1319"/>
      <c r="G1319"/>
      <c r="H1319"/>
    </row>
    <row r="1320" ht="25.5" customHeight="1">
      <c r="A1320" t="inlineStr">
        <is>
          <t>gatka</t>
        </is>
      </c>
      <c r="B1320"/>
      <c r="C1320"/>
      <c r="D1320"/>
      <c r="E1320"/>
      <c r="F1320"/>
      <c r="G1320"/>
      <c r="H1320"/>
    </row>
    <row r="1321" ht="25.5" customHeight="1">
      <c r="A1321" t="inlineStr">
        <is>
          <t>General pet health</t>
        </is>
      </c>
      <c r="B1321"/>
      <c r="C1321"/>
      <c r="D1321"/>
      <c r="E1321"/>
      <c r="F1321"/>
      <c r="G1321"/>
      <c r="H1321"/>
    </row>
    <row r="1322" ht="25.5" customHeight="1">
      <c r="A1322" t="inlineStr">
        <is>
          <t>getting_a_piercing</t>
        </is>
      </c>
      <c r="B1322"/>
      <c r="C1322"/>
      <c r="D1322"/>
      <c r="E1322"/>
      <c r="F1322"/>
      <c r="G1322"/>
      <c r="H1322"/>
    </row>
    <row r="1323" ht="25.5" customHeight="1">
      <c r="A1323" t="inlineStr">
        <is>
          <t>Gift giving</t>
        </is>
      </c>
      <c r="B1323"/>
      <c r="C1323"/>
      <c r="D1323"/>
      <c r="E1323"/>
      <c r="F1323"/>
      <c r="G1323"/>
      <c r="H1323"/>
    </row>
    <row r="1324" ht="25.5" customHeight="1">
      <c r="A1324" t="inlineStr">
        <is>
          <t>Gimbal</t>
        </is>
      </c>
      <c r="B1324"/>
      <c r="C1324"/>
      <c r="D1324"/>
      <c r="E1324"/>
      <c r="F1324"/>
      <c r="G1324"/>
      <c r="H1324"/>
    </row>
    <row r="1325" ht="25.5" customHeight="1">
      <c r="A1325" t="inlineStr">
        <is>
          <t>giving_or_receiving_award</t>
        </is>
      </c>
      <c r="B1325"/>
      <c r="C1325"/>
      <c r="D1325"/>
      <c r="E1325"/>
      <c r="F1325"/>
      <c r="G1325"/>
      <c r="H1325"/>
    </row>
    <row r="1326" ht="25.5" customHeight="1">
      <c r="A1326" t="inlineStr">
        <is>
          <t>goalball</t>
        </is>
      </c>
      <c r="B1326" t="inlineStr">
        <is>
          <t>Yes</t>
        </is>
      </c>
      <c r="C1326" t="inlineStr">
        <is>
          <t>melody</t>
        </is>
      </c>
      <c r="D1326"/>
      <c r="E1326"/>
      <c r="F1326"/>
      <c r="G1326"/>
      <c r="H1326"/>
    </row>
    <row r="1327" ht="25.5" customHeight="1">
      <c r="A1327" t="inlineStr">
        <is>
          <t>going from standing to sitting</t>
        </is>
      </c>
      <c r="B1327"/>
      <c r="C1327"/>
      <c r="D1327"/>
      <c r="E1327"/>
      <c r="F1327"/>
      <c r="G1327"/>
      <c r="H1327"/>
    </row>
    <row r="1328" ht="25.5" customHeight="1">
      <c r="A1328" t="inlineStr">
        <is>
          <t>Going to the gym</t>
        </is>
      </c>
      <c r="B1328"/>
      <c r="C1328"/>
      <c r="D1328"/>
      <c r="E1328"/>
      <c r="F1328"/>
      <c r="G1328"/>
      <c r="H1328"/>
    </row>
    <row r="1329" ht="25.5" customHeight="1">
      <c r="A1329" t="inlineStr">
        <is>
          <t>Going to the park</t>
        </is>
      </c>
      <c r="B1329"/>
      <c r="C1329"/>
      <c r="D1329"/>
      <c r="E1329"/>
      <c r="F1329"/>
      <c r="G1329"/>
      <c r="H1329"/>
    </row>
    <row r="1330" ht="25.5" customHeight="1">
      <c r="A1330" t="inlineStr">
        <is>
          <t>gold_panning</t>
        </is>
      </c>
      <c r="B1330"/>
      <c r="C1330"/>
      <c r="D1330"/>
      <c r="E1330"/>
      <c r="F1330"/>
      <c r="G1330"/>
      <c r="H1330"/>
    </row>
    <row r="1331" ht="25.5" customHeight="1">
      <c r="A1331" t="inlineStr">
        <is>
          <t>gospel_singing_in_church</t>
        </is>
      </c>
      <c r="B1331" t="inlineStr">
        <is>
          <t>Yes</t>
        </is>
      </c>
      <c r="C1331" t="inlineStr">
        <is>
          <t>Aron</t>
        </is>
      </c>
      <c r="D1331"/>
      <c r="E1331"/>
      <c r="F1331"/>
      <c r="G1331"/>
      <c r="H1331"/>
    </row>
    <row r="1332" ht="25.5" customHeight="1">
      <c r="A1332" t="inlineStr">
        <is>
          <t>graduation</t>
        </is>
      </c>
      <c r="B1332"/>
      <c r="C1332"/>
      <c r="D1332"/>
      <c r="E1332"/>
      <c r="F1332"/>
      <c r="G1332"/>
      <c r="H1332"/>
    </row>
    <row r="1333" ht="25.5" customHeight="1">
      <c r="A1333" t="inlineStr">
        <is>
          <t>grand prix motorcycle racing</t>
        </is>
      </c>
      <c r="B1333"/>
      <c r="C1333"/>
      <c r="D1333"/>
      <c r="E1333"/>
      <c r="F1333"/>
      <c r="G1333"/>
      <c r="H1333"/>
    </row>
    <row r="1334" ht="25.5" customHeight="1">
      <c r="A1334" t="inlineStr">
        <is>
          <t>Grasping onto a doorknob</t>
        </is>
      </c>
      <c r="B1334"/>
      <c r="C1334"/>
      <c r="D1334"/>
      <c r="E1334"/>
      <c r="F1334"/>
      <c r="G1334"/>
      <c r="H1334"/>
    </row>
    <row r="1335" ht="25.5" customHeight="1">
      <c r="A1335" t="inlineStr">
        <is>
          <t>greco-roman wrestling</t>
        </is>
      </c>
      <c r="B1335"/>
      <c r="C1335"/>
      <c r="D1335"/>
      <c r="E1335"/>
      <c r="F1335"/>
      <c r="G1335"/>
      <c r="H1335"/>
    </row>
    <row r="1336" ht="25.5" customHeight="1">
      <c r="A1336" t="inlineStr">
        <is>
          <t>gridiron football</t>
        </is>
      </c>
      <c r="B1336"/>
      <c r="C1336"/>
      <c r="D1336"/>
      <c r="E1336"/>
      <c r="F1336"/>
      <c r="G1336"/>
      <c r="H1336"/>
    </row>
    <row r="1337" ht="25.5" customHeight="1">
      <c r="A1337" t="inlineStr">
        <is>
          <t>grinding_meat</t>
        </is>
      </c>
      <c r="B1337"/>
      <c r="C1337"/>
      <c r="D1337"/>
      <c r="E1337"/>
      <c r="F1337"/>
      <c r="G1337"/>
      <c r="H1337"/>
    </row>
    <row r="1338" ht="25.5" customHeight="1">
      <c r="A1338" t="inlineStr">
        <is>
          <t>Grooming</t>
        </is>
      </c>
      <c r="B1338"/>
      <c r="C1338"/>
      <c r="D1338"/>
      <c r="E1338"/>
      <c r="F1338"/>
      <c r="G1338"/>
      <c r="H1338"/>
    </row>
    <row r="1339" ht="25.5" customHeight="1">
      <c r="A1339" t="inlineStr">
        <is>
          <t>grooming horse</t>
        </is>
      </c>
      <c r="B1339" t="inlineStr">
        <is>
          <t>Yes</t>
        </is>
      </c>
      <c r="C1339" t="inlineStr">
        <is>
          <t>Dion</t>
        </is>
      </c>
      <c r="D1339"/>
      <c r="E1339"/>
      <c r="F1339"/>
      <c r="G1339"/>
      <c r="H1339"/>
    </row>
    <row r="1340" ht="25.5" customHeight="1">
      <c r="A1340" t="inlineStr">
        <is>
          <t>growing</t>
        </is>
      </c>
      <c r="B1340"/>
      <c r="C1340"/>
      <c r="D1340"/>
      <c r="E1340"/>
      <c r="F1340"/>
      <c r="G1340"/>
      <c r="H1340"/>
    </row>
    <row r="1341" ht="25.5" customHeight="1">
      <c r="A1341" t="inlineStr">
        <is>
          <t>gymkhana</t>
        </is>
      </c>
      <c r="B1341" t="inlineStr">
        <is>
          <t>Yes</t>
        </is>
      </c>
      <c r="C1341" t="inlineStr">
        <is>
          <t>Nico</t>
        </is>
      </c>
      <c r="D1341"/>
      <c r="E1341"/>
      <c r="F1341"/>
      <c r="G1341"/>
      <c r="H1341"/>
    </row>
    <row r="1342" ht="25.5" customHeight="1">
      <c r="A1342" t="inlineStr">
        <is>
          <t>gyrating</t>
        </is>
      </c>
      <c r="B1342"/>
      <c r="C1342"/>
      <c r="D1342"/>
      <c r="E1342"/>
      <c r="F1342"/>
      <c r="G1342"/>
      <c r="H1342"/>
    </row>
    <row r="1343" ht="25.5" customHeight="1">
      <c r="A1343" t="inlineStr">
        <is>
          <t>haidong gumdo</t>
        </is>
      </c>
      <c r="B1343"/>
      <c r="C1343"/>
      <c r="D1343"/>
      <c r="E1343"/>
      <c r="F1343"/>
      <c r="G1343"/>
      <c r="H1343"/>
    </row>
    <row r="1344" ht="25.5" customHeight="1">
      <c r="A1344" t="inlineStr">
        <is>
          <t>hammer_throw</t>
        </is>
      </c>
      <c r="B1344" t="inlineStr">
        <is>
          <t>Yes</t>
        </is>
      </c>
      <c r="C1344" t="inlineStr">
        <is>
          <t>Kelly</t>
        </is>
      </c>
      <c r="D1344"/>
      <c r="E1344"/>
      <c r="F1344"/>
      <c r="G1344"/>
      <c r="H1344"/>
    </row>
    <row r="1345" ht="25.5" customHeight="1">
      <c r="A1345" t="inlineStr">
        <is>
          <t>hand_car_wash</t>
        </is>
      </c>
      <c r="B1345"/>
      <c r="C1345"/>
      <c r="D1345"/>
      <c r="E1345"/>
      <c r="F1345"/>
      <c r="G1345"/>
      <c r="H1345"/>
    </row>
    <row r="1346" ht="25.5" customHeight="1">
      <c r="A1346" t="inlineStr">
        <is>
          <t>hand_washing_clothes</t>
        </is>
      </c>
      <c r="B1346"/>
      <c r="C1346"/>
      <c r="D1346"/>
      <c r="E1346"/>
      <c r="F1346"/>
      <c r="G1346"/>
      <c r="H1346"/>
    </row>
    <row r="1347" ht="25.5" customHeight="1">
      <c r="A1347" t="inlineStr">
        <is>
          <t>hang gliding</t>
        </is>
      </c>
      <c r="B1347" t="inlineStr">
        <is>
          <t>Yes</t>
        </is>
      </c>
      <c r="C1347" t="inlineStr">
        <is>
          <t>Kelly</t>
        </is>
      </c>
      <c r="D1347"/>
      <c r="E1347"/>
      <c r="F1347"/>
      <c r="G1347"/>
      <c r="H1347"/>
    </row>
    <row r="1348" ht="25.5" customHeight="1">
      <c r="A1348" t="inlineStr">
        <is>
          <t>Hanukkah Chanukah</t>
        </is>
      </c>
      <c r="B1348"/>
      <c r="C1348"/>
      <c r="D1348"/>
      <c r="E1348"/>
      <c r="F1348"/>
      <c r="G1348"/>
      <c r="H1348"/>
    </row>
    <row r="1349" ht="25.5" customHeight="1">
      <c r="A1349" t="inlineStr">
        <is>
          <t>hapkido</t>
        </is>
      </c>
      <c r="B1349"/>
      <c r="C1349"/>
      <c r="D1349"/>
      <c r="E1349"/>
      <c r="F1349"/>
      <c r="G1349"/>
      <c r="H1349"/>
    </row>
    <row r="1350" ht="25.5" customHeight="1">
      <c r="A1350" t="inlineStr">
        <is>
          <t>hardware</t>
        </is>
      </c>
      <c r="B1350" t="inlineStr">
        <is>
          <t>Yes</t>
        </is>
      </c>
      <c r="C1350" t="inlineStr">
        <is>
          <t>Ziyi</t>
        </is>
      </c>
      <c r="D1350"/>
      <c r="E1350"/>
      <c r="F1350"/>
      <c r="G1350"/>
      <c r="H1350"/>
    </row>
    <row r="1351" ht="25.5" customHeight="1">
      <c r="A1351" t="inlineStr">
        <is>
          <t>harness racing</t>
        </is>
      </c>
      <c r="B1351"/>
      <c r="C1351"/>
      <c r="D1351"/>
      <c r="E1351"/>
      <c r="F1351"/>
      <c r="G1351"/>
      <c r="H1351"/>
    </row>
    <row r="1352" ht="25.5" customHeight="1">
      <c r="A1352" t="inlineStr">
        <is>
          <t>head_stand</t>
        </is>
      </c>
      <c r="B1352"/>
      <c r="C1352"/>
      <c r="D1352"/>
      <c r="E1352"/>
      <c r="F1352"/>
      <c r="G1352"/>
      <c r="H1352"/>
    </row>
    <row r="1353" ht="25.5" customHeight="1">
      <c r="A1353" t="inlineStr">
        <is>
          <t>Health and hygiene</t>
        </is>
      </c>
      <c r="B1353"/>
      <c r="C1353"/>
      <c r="D1353"/>
      <c r="E1353"/>
      <c r="F1353"/>
      <c r="G1353"/>
      <c r="H1353"/>
    </row>
    <row r="1354" ht="25.5" customHeight="1">
      <c r="A1354" t="inlineStr">
        <is>
          <t>heptathlon</t>
        </is>
      </c>
      <c r="B1354"/>
      <c r="C1354"/>
      <c r="D1354"/>
      <c r="E1354"/>
      <c r="F1354"/>
      <c r="G1354"/>
      <c r="H1354"/>
    </row>
    <row r="1355" ht="25.5" customHeight="1">
      <c r="A1355" t="inlineStr">
        <is>
          <t>hide-and-seek</t>
        </is>
      </c>
      <c r="B1355" t="inlineStr">
        <is>
          <t>Yes</t>
        </is>
      </c>
      <c r="C1355" t="inlineStr">
        <is>
          <t>Anna</t>
        </is>
      </c>
      <c r="D1355"/>
      <c r="E1355"/>
      <c r="F1355"/>
      <c r="G1355"/>
      <c r="H1355"/>
    </row>
    <row r="1356" ht="25.5" customHeight="1">
      <c r="A1356" t="inlineStr">
        <is>
          <t>high_jump</t>
        </is>
      </c>
      <c r="B1356"/>
      <c r="C1356"/>
      <c r="D1356"/>
      <c r="E1356"/>
      <c r="F1356"/>
      <c r="G1356"/>
      <c r="H1356"/>
    </row>
    <row r="1357" ht="25.5" customHeight="1">
      <c r="A1357" t="inlineStr">
        <is>
          <t>high_kick</t>
        </is>
      </c>
      <c r="B1357"/>
      <c r="C1357"/>
      <c r="D1357"/>
      <c r="E1357"/>
      <c r="F1357"/>
      <c r="G1357"/>
      <c r="H1357"/>
    </row>
    <row r="1358" ht="25.5" customHeight="1">
      <c r="A1358" t="inlineStr">
        <is>
          <t>highland games</t>
        </is>
      </c>
      <c r="B1358"/>
      <c r="C1358"/>
      <c r="D1358"/>
      <c r="E1358"/>
      <c r="F1358"/>
      <c r="G1358"/>
      <c r="H1358"/>
    </row>
    <row r="1359" ht="25.5" customHeight="1">
      <c r="A1359" t="inlineStr">
        <is>
          <t>historical_reenactment</t>
        </is>
      </c>
      <c r="B1359"/>
      <c r="C1359"/>
      <c r="D1359"/>
      <c r="E1359"/>
      <c r="F1359"/>
      <c r="G1359"/>
      <c r="H1359"/>
    </row>
    <row r="1360" ht="25.5" customHeight="1">
      <c r="A1360" t="inlineStr">
        <is>
          <t>hitting</t>
        </is>
      </c>
      <c r="B1360"/>
      <c r="C1360"/>
      <c r="D1360"/>
      <c r="E1360"/>
      <c r="F1360"/>
      <c r="G1360"/>
      <c r="H1360"/>
    </row>
    <row r="1361" ht="25.5" customHeight="1">
      <c r="A1361" t="inlineStr">
        <is>
          <t>hitting_a_pinata</t>
        </is>
      </c>
      <c r="B1361"/>
      <c r="C1361"/>
      <c r="D1361"/>
      <c r="E1361"/>
      <c r="F1361"/>
      <c r="G1361"/>
      <c r="H1361"/>
    </row>
    <row r="1362" ht="25.5" customHeight="1">
      <c r="A1362" t="inlineStr">
        <is>
          <t>hockey</t>
        </is>
      </c>
      <c r="B1362"/>
      <c r="C1362"/>
      <c r="D1362"/>
      <c r="E1362"/>
      <c r="F1362"/>
      <c r="G1362"/>
      <c r="H1362"/>
    </row>
    <row r="1363" ht="25.5" customHeight="1">
      <c r="A1363" t="inlineStr">
        <is>
          <t>holding</t>
        </is>
      </c>
      <c r="B1363"/>
      <c r="C1363"/>
      <c r="D1363"/>
      <c r="E1363"/>
      <c r="F1363"/>
      <c r="G1363"/>
      <c r="H1363"/>
    </row>
    <row r="1364" ht="25.5" customHeight="1">
      <c r="A1364" t="inlineStr">
        <is>
          <t>Holding a bag</t>
        </is>
      </c>
      <c r="B1364"/>
      <c r="C1364"/>
      <c r="D1364"/>
      <c r="E1364"/>
      <c r="F1364"/>
      <c r="G1364"/>
      <c r="H1364"/>
    </row>
    <row r="1365" ht="25.5" customHeight="1">
      <c r="A1365" t="inlineStr">
        <is>
          <t>Holding a blanket</t>
        </is>
      </c>
      <c r="B1365"/>
      <c r="C1365"/>
      <c r="D1365"/>
      <c r="E1365"/>
      <c r="F1365"/>
      <c r="G1365"/>
      <c r="H1365"/>
    </row>
    <row r="1366" ht="25.5" customHeight="1">
      <c r="A1366" t="inlineStr">
        <is>
          <t>Holding a book</t>
        </is>
      </c>
      <c r="B1366"/>
      <c r="C1366"/>
      <c r="D1366"/>
      <c r="E1366"/>
      <c r="F1366"/>
      <c r="G1366"/>
      <c r="H1366"/>
    </row>
    <row r="1367" ht="25.5" customHeight="1">
      <c r="A1367" t="inlineStr">
        <is>
          <t>Holding a box</t>
        </is>
      </c>
      <c r="B1367"/>
      <c r="C1367"/>
      <c r="D1367"/>
      <c r="E1367"/>
      <c r="F1367"/>
      <c r="G1367"/>
      <c r="H1367"/>
    </row>
    <row r="1368" ht="25.5" customHeight="1">
      <c r="A1368" t="inlineStr">
        <is>
          <t>Holding a broom</t>
        </is>
      </c>
      <c r="B1368"/>
      <c r="C1368"/>
      <c r="D1368"/>
      <c r="E1368"/>
      <c r="F1368"/>
      <c r="G1368"/>
      <c r="H1368"/>
    </row>
    <row r="1369" ht="25.5" customHeight="1">
      <c r="A1369" t="inlineStr">
        <is>
          <t>Holding a cup/glass/bottle of something</t>
        </is>
      </c>
      <c r="B1369"/>
      <c r="C1369"/>
      <c r="D1369"/>
      <c r="E1369"/>
      <c r="F1369"/>
      <c r="G1369"/>
      <c r="H1369"/>
    </row>
    <row r="1370" ht="25.5" customHeight="1">
      <c r="A1370" t="inlineStr">
        <is>
          <t>Holding a dish</t>
        </is>
      </c>
      <c r="B1370"/>
      <c r="C1370"/>
      <c r="D1370"/>
      <c r="E1370"/>
      <c r="F1370"/>
      <c r="G1370"/>
      <c r="H1370"/>
    </row>
    <row r="1371" ht="25.5" customHeight="1">
      <c r="A1371" t="inlineStr">
        <is>
          <t>Holding a mirror</t>
        </is>
      </c>
      <c r="B1371" t="inlineStr">
        <is>
          <t>Yes</t>
        </is>
      </c>
      <c r="C1371" t="inlineStr">
        <is>
          <t>Ian</t>
        </is>
      </c>
      <c r="D1371"/>
      <c r="E1371"/>
      <c r="F1371"/>
      <c r="G1371"/>
      <c r="H1371"/>
    </row>
    <row r="1372" ht="25.5" customHeight="1">
      <c r="A1372" t="inlineStr">
        <is>
          <t>holding a paper/notebook</t>
        </is>
      </c>
      <c r="B1372"/>
      <c r="C1372"/>
      <c r="D1372"/>
      <c r="E1372"/>
      <c r="F1372"/>
      <c r="G1372"/>
      <c r="H1372"/>
    </row>
    <row r="1373" ht="25.5" customHeight="1">
      <c r="A1373" t="inlineStr">
        <is>
          <t>Holding a picture</t>
        </is>
      </c>
      <c r="B1373"/>
      <c r="C1373"/>
      <c r="D1373"/>
      <c r="E1373"/>
      <c r="F1373"/>
      <c r="G1373"/>
      <c r="H1373"/>
    </row>
    <row r="1374" ht="25.5" customHeight="1">
      <c r="A1374" t="inlineStr">
        <is>
          <t>Holding a pillow</t>
        </is>
      </c>
      <c r="B1374"/>
      <c r="C1374"/>
      <c r="D1374"/>
      <c r="E1374"/>
      <c r="F1374"/>
      <c r="G1374"/>
      <c r="H1374"/>
    </row>
    <row r="1375" ht="25.5" customHeight="1">
      <c r="A1375" t="inlineStr">
        <is>
          <t>Holding a sandwich</t>
        </is>
      </c>
      <c r="B1375"/>
      <c r="C1375"/>
      <c r="D1375"/>
      <c r="E1375"/>
      <c r="F1375"/>
      <c r="G1375"/>
      <c r="H1375"/>
    </row>
    <row r="1376" ht="25.5" customHeight="1">
      <c r="A1376" t="inlineStr">
        <is>
          <t>Holding a shoe/shoes</t>
        </is>
      </c>
      <c r="B1376"/>
      <c r="C1376"/>
      <c r="D1376"/>
      <c r="E1376"/>
      <c r="F1376"/>
      <c r="G1376"/>
      <c r="H1376"/>
    </row>
    <row r="1377" ht="25.5" customHeight="1">
      <c r="A1377" t="inlineStr">
        <is>
          <t>Holding a towel/s</t>
        </is>
      </c>
      <c r="B1377"/>
      <c r="C1377"/>
      <c r="D1377"/>
      <c r="E1377"/>
      <c r="F1377"/>
      <c r="G1377"/>
      <c r="H1377"/>
    </row>
    <row r="1378" ht="25.5" customHeight="1">
      <c r="A1378" t="inlineStr">
        <is>
          <t>Holding a vacuum</t>
        </is>
      </c>
      <c r="B1378"/>
      <c r="C1378"/>
      <c r="D1378"/>
      <c r="E1378"/>
      <c r="F1378"/>
      <c r="G1378"/>
      <c r="H1378"/>
    </row>
    <row r="1379" ht="25.5" customHeight="1">
      <c r="A1379" t="inlineStr">
        <is>
          <t>Holding some clothes</t>
        </is>
      </c>
      <c r="B1379"/>
      <c r="C1379"/>
      <c r="D1379"/>
      <c r="E1379"/>
      <c r="F1379"/>
      <c r="G1379"/>
      <c r="H1379"/>
    </row>
    <row r="1380" ht="25.5" customHeight="1">
      <c r="A1380" t="inlineStr">
        <is>
          <t>Holding some food</t>
        </is>
      </c>
      <c r="B1380"/>
      <c r="C1380"/>
      <c r="D1380"/>
      <c r="E1380"/>
      <c r="F1380"/>
      <c r="G1380"/>
      <c r="H1380"/>
    </row>
    <row r="1381" ht="25.5" customHeight="1">
      <c r="A1381" t="inlineStr">
        <is>
          <t>Holding some medicine</t>
        </is>
      </c>
      <c r="B1381"/>
      <c r="C1381"/>
      <c r="D1381"/>
      <c r="E1381"/>
      <c r="F1381"/>
      <c r="G1381"/>
      <c r="H1381"/>
    </row>
    <row r="1382" ht="25.5" customHeight="1">
      <c r="A1382" t="inlineStr">
        <is>
          <t>holiday</t>
        </is>
      </c>
      <c r="B1382" t="inlineStr">
        <is>
          <t>Yes</t>
        </is>
      </c>
      <c r="C1382" t="inlineStr">
        <is>
          <t>Ziyi</t>
        </is>
      </c>
      <c r="D1382"/>
      <c r="E1382"/>
      <c r="F1382"/>
      <c r="G1382"/>
      <c r="H1382"/>
    </row>
    <row r="1383" ht="25.5" customHeight="1">
      <c r="A1383" t="inlineStr">
        <is>
          <t>home_roasting_coffee</t>
        </is>
      </c>
      <c r="B1383"/>
      <c r="C1383"/>
      <c r="D1383"/>
      <c r="E1383"/>
      <c r="F1383"/>
      <c r="G1383"/>
      <c r="H1383"/>
    </row>
    <row r="1384" ht="25.5" customHeight="1">
      <c r="A1384" t="inlineStr">
        <is>
          <t>horizontal bar</t>
        </is>
      </c>
      <c r="B1384"/>
      <c r="C1384"/>
      <c r="D1384"/>
      <c r="E1384"/>
      <c r="F1384"/>
      <c r="G1384"/>
      <c r="H1384"/>
    </row>
    <row r="1385" ht="25.5" customHeight="1">
      <c r="A1385" t="inlineStr">
        <is>
          <t>horseball</t>
        </is>
      </c>
      <c r="B1385"/>
      <c r="C1385"/>
      <c r="D1385"/>
      <c r="E1385"/>
      <c r="F1385"/>
      <c r="G1385"/>
      <c r="H1385"/>
    </row>
    <row r="1386" ht="25.5" customHeight="1">
      <c r="A1386" t="inlineStr">
        <is>
          <t>huddling</t>
        </is>
      </c>
      <c r="B1386"/>
      <c r="C1386"/>
      <c r="D1386"/>
      <c r="E1386"/>
      <c r="F1386"/>
      <c r="G1386"/>
      <c r="H1386"/>
    </row>
    <row r="1387" ht="25.5" customHeight="1">
      <c r="A1387" t="inlineStr">
        <is>
          <t>hugging_baby</t>
        </is>
      </c>
      <c r="B1387"/>
      <c r="C1387"/>
      <c r="D1387"/>
      <c r="E1387"/>
      <c r="F1387"/>
      <c r="G1387"/>
      <c r="H1387"/>
    </row>
    <row r="1388" ht="25.5" customHeight="1">
      <c r="A1388" t="inlineStr">
        <is>
          <t>hugging_not_baby</t>
        </is>
      </c>
      <c r="B1388"/>
      <c r="C1388"/>
      <c r="D1388"/>
      <c r="E1388"/>
      <c r="F1388"/>
      <c r="G1388"/>
      <c r="H1388"/>
    </row>
    <row r="1389" ht="25.5" customHeight="1">
      <c r="A1389" t="inlineStr">
        <is>
          <t>hula_hooping</t>
        </is>
      </c>
      <c r="B1389"/>
      <c r="C1389"/>
      <c r="D1389"/>
      <c r="E1389"/>
      <c r="F1389"/>
      <c r="G1389"/>
      <c r="H1389"/>
    </row>
    <row r="1390" ht="25.5" customHeight="1">
      <c r="A1390" t="inlineStr">
        <is>
          <t>hunt seat</t>
        </is>
      </c>
      <c r="B1390" t="inlineStr">
        <is>
          <t>Yes</t>
        </is>
      </c>
      <c r="C1390" t="inlineStr">
        <is>
          <t>Kamil</t>
        </is>
      </c>
      <c r="D1390"/>
      <c r="E1390"/>
      <c r="F1390"/>
      <c r="G1390"/>
      <c r="H1390"/>
    </row>
    <row r="1391" ht="25.5" customHeight="1">
      <c r="A1391" t="inlineStr">
        <is>
          <t>hunt_seat</t>
        </is>
      </c>
      <c r="B1391" t="inlineStr">
        <is>
          <t>Yes</t>
        </is>
      </c>
      <c r="C1391" t="inlineStr">
        <is>
          <t>Kamil</t>
        </is>
      </c>
      <c r="D1391"/>
      <c r="E1391"/>
      <c r="F1391"/>
      <c r="G1391"/>
      <c r="H1391"/>
    </row>
    <row r="1392" ht="25.5" customHeight="1">
      <c r="A1392" t="inlineStr">
        <is>
          <t>hurdles</t>
        </is>
      </c>
      <c r="B1392"/>
      <c r="C1392"/>
      <c r="D1392"/>
      <c r="E1392"/>
      <c r="F1392"/>
      <c r="G1392"/>
      <c r="H1392"/>
    </row>
    <row r="1393" ht="25.5" customHeight="1">
      <c r="A1393" t="inlineStr">
        <is>
          <t>hurling</t>
        </is>
      </c>
      <c r="B1393"/>
      <c r="C1393"/>
      <c r="D1393"/>
      <c r="E1393"/>
      <c r="F1393"/>
      <c r="G1393"/>
      <c r="H1393"/>
    </row>
    <row r="1394" ht="25.5" customHeight="1">
      <c r="A1394" t="inlineStr">
        <is>
          <t>hurling_sport_</t>
        </is>
      </c>
      <c r="B1394"/>
      <c r="C1394"/>
      <c r="D1394"/>
      <c r="E1394"/>
      <c r="F1394"/>
      <c r="G1394"/>
      <c r="H1394"/>
    </row>
    <row r="1395" ht="25.5" customHeight="1">
      <c r="A1395" t="inlineStr">
        <is>
          <t>iaidō</t>
        </is>
      </c>
      <c r="B1395"/>
      <c r="C1395"/>
      <c r="D1395"/>
      <c r="E1395"/>
      <c r="F1395"/>
      <c r="G1395"/>
      <c r="H1395"/>
    </row>
    <row r="1396" ht="25.5" customHeight="1">
      <c r="A1396" t="inlineStr">
        <is>
          <t>ice hockey</t>
        </is>
      </c>
      <c r="B1396"/>
      <c r="C1396"/>
      <c r="D1396"/>
      <c r="E1396"/>
      <c r="F1396"/>
      <c r="G1396"/>
      <c r="H1396"/>
    </row>
    <row r="1397" ht="25.5" customHeight="1">
      <c r="A1397" t="inlineStr">
        <is>
          <t>ice racing</t>
        </is>
      </c>
      <c r="B1397"/>
      <c r="C1397"/>
      <c r="D1397"/>
      <c r="E1397"/>
      <c r="F1397"/>
      <c r="G1397"/>
      <c r="H1397"/>
    </row>
    <row r="1398" ht="25.5" customHeight="1">
      <c r="A1398" t="inlineStr">
        <is>
          <t>ice_climbing</t>
        </is>
      </c>
      <c r="B1398"/>
      <c r="C1398"/>
      <c r="D1398"/>
      <c r="E1398"/>
      <c r="F1398"/>
      <c r="G1398"/>
      <c r="H1398"/>
    </row>
    <row r="1399" ht="25.5" customHeight="1">
      <c r="A1399" t="inlineStr">
        <is>
          <t>ice_swimming</t>
        </is>
      </c>
      <c r="B1399"/>
      <c r="C1399"/>
      <c r="D1399"/>
      <c r="E1399"/>
      <c r="F1399"/>
      <c r="G1399"/>
      <c r="H1399"/>
    </row>
    <row r="1400" ht="25.5" customHeight="1">
      <c r="A1400" t="inlineStr">
        <is>
          <t>Individual sports</t>
        </is>
      </c>
      <c r="B1400"/>
      <c r="C1400"/>
      <c r="D1400"/>
      <c r="E1400"/>
      <c r="F1400"/>
      <c r="G1400"/>
      <c r="H1400"/>
    </row>
    <row r="1401" ht="25.5" customHeight="1">
      <c r="A1401" t="inlineStr">
        <is>
          <t>indoor american football</t>
        </is>
      </c>
      <c r="B1401"/>
      <c r="C1401"/>
      <c r="D1401"/>
      <c r="E1401"/>
      <c r="F1401"/>
      <c r="G1401"/>
      <c r="H1401"/>
    </row>
    <row r="1402" ht="25.5" customHeight="1">
      <c r="A1402" t="inlineStr">
        <is>
          <t>indoor field hockey</t>
        </is>
      </c>
      <c r="B1402"/>
      <c r="C1402"/>
      <c r="D1402"/>
      <c r="E1402"/>
      <c r="F1402"/>
      <c r="G1402"/>
      <c r="H1402"/>
    </row>
    <row r="1403" ht="25.5" customHeight="1">
      <c r="A1403" t="inlineStr">
        <is>
          <t>indoor soccer</t>
        </is>
      </c>
      <c r="B1403" t="inlineStr">
        <is>
          <t>Yes</t>
        </is>
      </c>
      <c r="C1403" t="inlineStr">
        <is>
          <t>Zejia</t>
        </is>
      </c>
      <c r="D1403"/>
      <c r="E1403"/>
      <c r="F1403"/>
      <c r="G1403"/>
      <c r="H1403"/>
    </row>
    <row r="1404" ht="25.5" customHeight="1">
      <c r="A1404" t="inlineStr">
        <is>
          <t>inflating_balloons</t>
        </is>
      </c>
      <c r="B1404"/>
      <c r="C1404"/>
      <c r="D1404"/>
      <c r="E1404"/>
      <c r="F1404"/>
      <c r="G1404"/>
      <c r="H1404"/>
    </row>
    <row r="1405" ht="25.5" customHeight="1">
      <c r="A1405" t="inlineStr">
        <is>
          <t>Injury and accidents</t>
        </is>
      </c>
      <c r="B1405"/>
      <c r="C1405"/>
      <c r="D1405"/>
      <c r="E1405"/>
      <c r="F1405"/>
      <c r="G1405"/>
      <c r="H1405"/>
    </row>
    <row r="1406" ht="25.5" customHeight="1">
      <c r="A1406" t="inlineStr">
        <is>
          <t>inline speed skating</t>
        </is>
      </c>
      <c r="B1406"/>
      <c r="C1406"/>
      <c r="D1406"/>
      <c r="E1406"/>
      <c r="F1406"/>
      <c r="G1406"/>
      <c r="H1406"/>
    </row>
    <row r="1407" ht="25.5" customHeight="1">
      <c r="A1407" t="inlineStr">
        <is>
          <t>installing_carpet</t>
        </is>
      </c>
      <c r="B1407"/>
      <c r="C1407"/>
      <c r="D1407"/>
      <c r="E1407"/>
      <c r="F1407"/>
      <c r="G1407"/>
      <c r="H1407"/>
    </row>
    <row r="1408" ht="25.5" customHeight="1">
      <c r="A1408" t="inlineStr">
        <is>
          <t>ironing_hair</t>
        </is>
      </c>
      <c r="B1408"/>
      <c r="C1408"/>
      <c r="D1408"/>
      <c r="E1408"/>
      <c r="F1408"/>
      <c r="G1408"/>
      <c r="H1408"/>
    </row>
    <row r="1409" ht="25.5" customHeight="1">
      <c r="A1409" t="inlineStr">
        <is>
          <t>jai alai</t>
        </is>
      </c>
      <c r="B1409"/>
      <c r="C1409"/>
      <c r="D1409"/>
      <c r="E1409"/>
      <c r="F1409"/>
      <c r="G1409"/>
      <c r="H1409"/>
    </row>
    <row r="1410" ht="25.5" customHeight="1">
      <c r="A1410" t="inlineStr">
        <is>
          <t>jaywalking</t>
        </is>
      </c>
      <c r="B1410"/>
      <c r="C1410"/>
      <c r="D1410"/>
      <c r="E1410"/>
      <c r="F1410"/>
      <c r="G1410"/>
      <c r="H1410"/>
    </row>
    <row r="1411" ht="25.5" customHeight="1">
      <c r="A1411" t="inlineStr">
        <is>
          <t>jeet kune do</t>
        </is>
      </c>
      <c r="B1411"/>
      <c r="C1411"/>
      <c r="D1411"/>
      <c r="E1411"/>
      <c r="F1411"/>
      <c r="G1411"/>
      <c r="H1411"/>
    </row>
    <row r="1412" ht="25.5" customHeight="1">
      <c r="A1412" t="inlineStr">
        <is>
          <t>jetsprint</t>
        </is>
      </c>
      <c r="B1412"/>
      <c r="C1412"/>
      <c r="D1412"/>
      <c r="E1412"/>
      <c r="F1412"/>
      <c r="G1412"/>
      <c r="H1412"/>
    </row>
    <row r="1413" ht="25.5" customHeight="1">
      <c r="A1413" t="inlineStr">
        <is>
          <t>jianzi</t>
        </is>
      </c>
      <c r="B1413" t="inlineStr">
        <is>
          <t>Yes</t>
        </is>
      </c>
      <c r="C1413" t="inlineStr">
        <is>
          <t>Ziyi</t>
        </is>
      </c>
      <c r="D1413"/>
      <c r="E1413"/>
      <c r="F1413"/>
      <c r="G1413"/>
      <c r="H1413"/>
    </row>
    <row r="1414" ht="25.5" customHeight="1">
      <c r="A1414" t="inlineStr">
        <is>
          <t>jōdō</t>
        </is>
      </c>
      <c r="B1414"/>
      <c r="C1414"/>
      <c r="D1414"/>
      <c r="E1414"/>
      <c r="F1414"/>
      <c r="G1414"/>
      <c r="H1414"/>
    </row>
    <row r="1415" ht="25.5" customHeight="1">
      <c r="A1415" t="inlineStr">
        <is>
          <t>juggling_soccer_ball</t>
        </is>
      </c>
      <c r="B1415" t="inlineStr">
        <is>
          <t>Yes</t>
        </is>
      </c>
      <c r="C1415" t="inlineStr">
        <is>
          <t>Nasir</t>
        </is>
      </c>
      <c r="D1415"/>
      <c r="E1415"/>
      <c r="F1415"/>
      <c r="G1415"/>
      <c r="H1415"/>
    </row>
    <row r="1416" ht="25.5" customHeight="1">
      <c r="A1416" t="inlineStr">
        <is>
          <t>jumping</t>
        </is>
      </c>
      <c r="B1416"/>
      <c r="C1416"/>
      <c r="D1416"/>
      <c r="E1416"/>
      <c r="F1416"/>
      <c r="G1416"/>
      <c r="H1416"/>
    </row>
    <row r="1417" ht="25.5" customHeight="1">
      <c r="A1417" t="inlineStr">
        <is>
          <t>jumping jacks</t>
        </is>
      </c>
      <c r="B1417" t="inlineStr">
        <is>
          <t>Yes</t>
        </is>
      </c>
      <c r="C1417" t="inlineStr">
        <is>
          <t>Megan</t>
        </is>
      </c>
      <c r="D1417"/>
      <c r="E1417"/>
      <c r="F1417"/>
      <c r="G1417"/>
      <c r="H1417"/>
    </row>
    <row r="1418" ht="25.5" customHeight="1">
      <c r="A1418" t="inlineStr">
        <is>
          <t>jumping_into_pool</t>
        </is>
      </c>
      <c r="B1418" t="inlineStr">
        <is>
          <t>Yes</t>
        </is>
      </c>
      <c r="C1418" t="inlineStr">
        <is>
          <t>Megan</t>
        </is>
      </c>
      <c r="D1418"/>
      <c r="E1418"/>
      <c r="F1418"/>
      <c r="G1418"/>
      <c r="H1418"/>
    </row>
    <row r="1419" ht="25.5" customHeight="1">
      <c r="A1419" t="inlineStr">
        <is>
          <t>jumping_jacks</t>
        </is>
      </c>
      <c r="B1419"/>
      <c r="C1419"/>
      <c r="D1419"/>
      <c r="E1419"/>
      <c r="F1419"/>
      <c r="G1419"/>
      <c r="H1419"/>
    </row>
    <row r="1420" ht="25.5" customHeight="1">
      <c r="A1420" t="inlineStr">
        <is>
          <t>jumpstyle_dancing</t>
        </is>
      </c>
      <c r="B1420"/>
      <c r="C1420"/>
      <c r="D1420"/>
      <c r="E1420"/>
      <c r="F1420"/>
      <c r="G1420"/>
      <c r="H1420"/>
    </row>
    <row r="1421" ht="25.5" customHeight="1">
      <c r="A1421" t="inlineStr">
        <is>
          <t>kabaddi</t>
        </is>
      </c>
      <c r="B1421"/>
      <c r="C1421"/>
      <c r="D1421"/>
      <c r="E1421"/>
      <c r="F1421"/>
      <c r="G1421"/>
      <c r="H1421"/>
    </row>
    <row r="1422" ht="25.5" customHeight="1">
      <c r="A1422" t="inlineStr">
        <is>
          <t>kajukenbo</t>
        </is>
      </c>
      <c r="B1422"/>
      <c r="C1422"/>
      <c r="D1422"/>
      <c r="E1422"/>
      <c r="F1422"/>
      <c r="G1422"/>
      <c r="H1422"/>
    </row>
    <row r="1423" ht="25.5" customHeight="1">
      <c r="A1423" t="inlineStr">
        <is>
          <t>kalaripayattu</t>
        </is>
      </c>
      <c r="B1423"/>
      <c r="C1423"/>
      <c r="D1423"/>
      <c r="E1423"/>
      <c r="F1423"/>
      <c r="G1423"/>
      <c r="H1423"/>
    </row>
    <row r="1424" ht="25.5" customHeight="1">
      <c r="A1424" t="inlineStr">
        <is>
          <t>karaoke</t>
        </is>
      </c>
      <c r="B1424"/>
      <c r="C1424"/>
      <c r="D1424"/>
      <c r="E1424"/>
      <c r="F1424"/>
      <c r="G1424"/>
      <c r="H1424"/>
    </row>
    <row r="1425" ht="25.5" customHeight="1">
      <c r="A1425" t="inlineStr">
        <is>
          <t>kendo</t>
        </is>
      </c>
      <c r="B1425"/>
      <c r="C1425"/>
      <c r="D1425"/>
      <c r="E1425"/>
      <c r="F1425"/>
      <c r="G1425"/>
      <c r="H1425"/>
    </row>
    <row r="1426" ht="25.5" customHeight="1">
      <c r="A1426" t="inlineStr">
        <is>
          <t>kenjutsu</t>
        </is>
      </c>
      <c r="B1426"/>
      <c r="C1426"/>
      <c r="D1426"/>
      <c r="E1426"/>
      <c r="F1426"/>
      <c r="G1426"/>
      <c r="H1426"/>
    </row>
    <row r="1427" ht="25.5" customHeight="1">
      <c r="A1427" t="inlineStr">
        <is>
          <t>kenpō</t>
        </is>
      </c>
      <c r="B1427"/>
      <c r="C1427"/>
      <c r="D1427"/>
      <c r="E1427"/>
      <c r="F1427"/>
      <c r="G1427"/>
      <c r="H1427"/>
    </row>
    <row r="1428" ht="25.5" customHeight="1">
      <c r="A1428" t="inlineStr">
        <is>
          <t>kickball</t>
        </is>
      </c>
      <c r="B1428" t="inlineStr">
        <is>
          <t>Yes</t>
        </is>
      </c>
      <c r="C1428" t="inlineStr">
        <is>
          <t>Kafonek</t>
        </is>
      </c>
      <c r="D1428"/>
      <c r="E1428"/>
      <c r="F1428"/>
      <c r="G1428"/>
      <c r="H1428"/>
    </row>
    <row r="1429" ht="25.5" customHeight="1">
      <c r="A1429" t="inlineStr">
        <is>
          <t>killing</t>
        </is>
      </c>
      <c r="B1429"/>
      <c r="C1429"/>
      <c r="D1429"/>
      <c r="E1429"/>
      <c r="F1429"/>
      <c r="G1429"/>
      <c r="H1429"/>
    </row>
    <row r="1430" ht="25.5" customHeight="1">
      <c r="A1430" t="inlineStr">
        <is>
          <t>kissing</t>
        </is>
      </c>
      <c r="B1430"/>
      <c r="C1430"/>
      <c r="D1430"/>
      <c r="E1430"/>
      <c r="F1430"/>
      <c r="G1430"/>
      <c r="H1430"/>
    </row>
    <row r="1431" ht="25.5" customHeight="1">
      <c r="A1431" t="inlineStr">
        <is>
          <t>knife throwing</t>
        </is>
      </c>
      <c r="B1431"/>
      <c r="C1431"/>
      <c r="D1431"/>
      <c r="E1431"/>
      <c r="F1431"/>
      <c r="G1431"/>
      <c r="H1431"/>
    </row>
    <row r="1432" ht="25.5" customHeight="1">
      <c r="A1432" t="inlineStr">
        <is>
          <t>korfball</t>
        </is>
      </c>
      <c r="B1432" t="inlineStr">
        <is>
          <t>Yes</t>
        </is>
      </c>
      <c r="C1432" t="inlineStr">
        <is>
          <t>melody</t>
        </is>
      </c>
      <c r="D1432"/>
      <c r="E1432"/>
      <c r="F1432"/>
      <c r="G1432"/>
      <c r="H1432"/>
    </row>
    <row r="1433" ht="25.5" customHeight="1">
      <c r="A1433" t="inlineStr">
        <is>
          <t>krav maga</t>
        </is>
      </c>
      <c r="B1433" t="inlineStr">
        <is>
          <t>Yes</t>
        </is>
      </c>
      <c r="C1433" t="inlineStr">
        <is>
          <t>Kafonek</t>
        </is>
      </c>
      <c r="D1433"/>
      <c r="E1433"/>
      <c r="F1433"/>
      <c r="G1433"/>
      <c r="H1433"/>
    </row>
    <row r="1434" ht="25.5" customHeight="1">
      <c r="A1434" t="inlineStr">
        <is>
          <t>kuk sool won</t>
        </is>
      </c>
      <c r="B1434"/>
      <c r="C1434"/>
      <c r="D1434"/>
      <c r="E1434"/>
      <c r="F1434"/>
      <c r="G1434"/>
      <c r="H1434"/>
    </row>
    <row r="1435" ht="25.5" customHeight="1">
      <c r="A1435" t="inlineStr">
        <is>
          <t>kyūdō</t>
        </is>
      </c>
      <c r="B1435"/>
      <c r="C1435"/>
      <c r="D1435"/>
      <c r="E1435"/>
      <c r="F1435"/>
      <c r="G1435"/>
      <c r="H1435"/>
    </row>
    <row r="1436" ht="25.5" customHeight="1">
      <c r="A1436" t="inlineStr">
        <is>
          <t>land_sailing</t>
        </is>
      </c>
      <c r="B1436" t="inlineStr">
        <is>
          <t>Yes</t>
        </is>
      </c>
      <c r="C1436" t="inlineStr">
        <is>
          <t>Spencer</t>
        </is>
      </c>
      <c r="D1436"/>
      <c r="E1436"/>
      <c r="F1436"/>
      <c r="G1436"/>
      <c r="H1436"/>
    </row>
    <row r="1437" ht="25.5" customHeight="1">
      <c r="A1437" t="inlineStr">
        <is>
          <t>Laughing at a picture</t>
        </is>
      </c>
      <c r="B1437"/>
      <c r="C1437"/>
      <c r="D1437"/>
      <c r="E1437"/>
      <c r="F1437"/>
      <c r="G1437"/>
      <c r="H1437"/>
    </row>
    <row r="1438" ht="25.5" customHeight="1">
      <c r="A1438" t="inlineStr">
        <is>
          <t>Laughing at television</t>
        </is>
      </c>
      <c r="B1438"/>
      <c r="C1438"/>
      <c r="D1438"/>
      <c r="E1438"/>
      <c r="F1438"/>
      <c r="G1438"/>
      <c r="H1438"/>
    </row>
    <row r="1439" ht="25.5" customHeight="1">
      <c r="A1439" t="inlineStr">
        <is>
          <t>lawn_mower_racing</t>
        </is>
      </c>
      <c r="B1439" t="inlineStr">
        <is>
          <t>Yes</t>
        </is>
      </c>
      <c r="C1439" t="inlineStr">
        <is>
          <t>Kafonek</t>
        </is>
      </c>
      <c r="D1439"/>
      <c r="E1439"/>
      <c r="F1439"/>
      <c r="G1439"/>
      <c r="H1439"/>
    </row>
    <row r="1440" ht="25.5" customHeight="1">
      <c r="A1440" t="inlineStr">
        <is>
          <t>laying_stone</t>
        </is>
      </c>
      <c r="B1440" t="inlineStr">
        <is>
          <t>Yes</t>
        </is>
      </c>
      <c r="C1440" t="inlineStr">
        <is>
          <t>melody</t>
        </is>
      </c>
      <c r="D1440"/>
      <c r="E1440"/>
      <c r="F1440"/>
      <c r="G1440"/>
      <c r="H1440"/>
    </row>
    <row r="1441" ht="25.5" customHeight="1">
      <c r="A1441" t="inlineStr">
        <is>
          <t>laying_tiles</t>
        </is>
      </c>
      <c r="B1441"/>
      <c r="C1441"/>
      <c r="D1441"/>
      <c r="E1441"/>
      <c r="F1441"/>
      <c r="G1441"/>
      <c r="H1441"/>
    </row>
    <row r="1442" ht="25.5" customHeight="1">
      <c r="A1442" t="inlineStr">
        <is>
          <t>layup_drill_in_basketball</t>
        </is>
      </c>
      <c r="B1442"/>
      <c r="C1442"/>
      <c r="D1442"/>
      <c r="E1442"/>
      <c r="F1442"/>
      <c r="G1442"/>
      <c r="H1442"/>
    </row>
    <row r="1443" ht="25.5" customHeight="1">
      <c r="A1443" t="inlineStr">
        <is>
          <t>learning</t>
        </is>
      </c>
      <c r="B1443" t="inlineStr">
        <is>
          <t>Yes</t>
        </is>
      </c>
      <c r="C1443" t="inlineStr">
        <is>
          <t>Ziyi</t>
        </is>
      </c>
      <c r="D1443"/>
      <c r="E1443"/>
      <c r="F1443"/>
      <c r="G1443"/>
      <c r="H1443"/>
    </row>
    <row r="1444" ht="25.5" customHeight="1">
      <c r="A1444" t="inlineStr">
        <is>
          <t>licking</t>
        </is>
      </c>
      <c r="B1444"/>
      <c r="C1444"/>
      <c r="D1444"/>
      <c r="E1444"/>
      <c r="F1444"/>
      <c r="G1444"/>
      <c r="H1444"/>
    </row>
    <row r="1445" ht="25.5" customHeight="1">
      <c r="A1445" t="inlineStr">
        <is>
          <t>lifting_hat</t>
        </is>
      </c>
      <c r="B1445"/>
      <c r="C1445"/>
      <c r="D1445"/>
      <c r="E1445"/>
      <c r="F1445"/>
      <c r="G1445"/>
      <c r="H1445"/>
    </row>
    <row r="1446" ht="25.5" customHeight="1">
      <c r="A1446" t="inlineStr">
        <is>
          <t>lighting</t>
        </is>
      </c>
      <c r="B1446"/>
      <c r="C1446"/>
      <c r="D1446"/>
      <c r="E1446"/>
      <c r="F1446"/>
      <c r="G1446"/>
      <c r="H1446"/>
    </row>
    <row r="1447" ht="25.5" customHeight="1">
      <c r="A1447" t="inlineStr">
        <is>
          <t>lighting_fire</t>
        </is>
      </c>
      <c r="B1447"/>
      <c r="C1447"/>
      <c r="D1447"/>
      <c r="E1447"/>
      <c r="F1447"/>
      <c r="G1447"/>
      <c r="H1447"/>
    </row>
    <row r="1448" ht="25.5" customHeight="1">
      <c r="A1448" t="inlineStr">
        <is>
          <t>limited overs cricket</t>
        </is>
      </c>
      <c r="B1448"/>
      <c r="C1448"/>
      <c r="D1448"/>
      <c r="E1448"/>
      <c r="F1448"/>
      <c r="G1448"/>
      <c r="H1448"/>
    </row>
    <row r="1449" ht="25.5" customHeight="1">
      <c r="A1449" t="inlineStr">
        <is>
          <t>logging</t>
        </is>
      </c>
      <c r="B1449"/>
      <c r="C1449"/>
      <c r="D1449"/>
      <c r="E1449"/>
      <c r="F1449"/>
      <c r="G1449"/>
      <c r="H1449"/>
    </row>
    <row r="1450" ht="25.5" customHeight="1">
      <c r="A1450" t="inlineStr">
        <is>
          <t>long_jump</t>
        </is>
      </c>
      <c r="B1450"/>
      <c r="C1450"/>
      <c r="D1450"/>
      <c r="E1450"/>
      <c r="F1450"/>
      <c r="G1450"/>
      <c r="H1450"/>
    </row>
    <row r="1451" ht="25.5" customHeight="1">
      <c r="A1451" t="inlineStr">
        <is>
          <t>looking</t>
        </is>
      </c>
      <c r="B1451"/>
      <c r="C1451"/>
      <c r="D1451"/>
      <c r="E1451"/>
      <c r="F1451"/>
      <c r="G1451"/>
      <c r="H1451"/>
    </row>
    <row r="1452" ht="25.5" customHeight="1">
      <c r="A1452" t="inlineStr">
        <is>
          <t>looking_at_phone</t>
        </is>
      </c>
      <c r="B1452"/>
      <c r="C1452"/>
      <c r="D1452"/>
      <c r="E1452"/>
      <c r="F1452"/>
      <c r="G1452"/>
      <c r="H1452"/>
    </row>
    <row r="1453" ht="25.5" customHeight="1">
      <c r="A1453" t="inlineStr">
        <is>
          <t>luge</t>
        </is>
      </c>
      <c r="B1453" t="inlineStr">
        <is>
          <t>Yes</t>
        </is>
      </c>
      <c r="C1453" t="inlineStr">
        <is>
          <t>Kelly</t>
        </is>
      </c>
      <c r="D1453"/>
      <c r="E1453"/>
      <c r="F1453"/>
      <c r="G1453"/>
      <c r="H1453"/>
    </row>
    <row r="1454" ht="25.5" customHeight="1">
      <c r="A1454" t="inlineStr">
        <is>
          <t>lunch</t>
        </is>
      </c>
      <c r="B1454" t="inlineStr">
        <is>
          <t>Yes</t>
        </is>
      </c>
      <c r="C1454" t="inlineStr">
        <is>
          <t>Ziyi</t>
        </is>
      </c>
      <c r="D1454"/>
      <c r="E1454"/>
      <c r="F1454"/>
      <c r="G1454"/>
      <c r="H1454"/>
    </row>
    <row r="1455" ht="25.5" customHeight="1">
      <c r="A1455" t="inlineStr">
        <is>
          <t>lure coursing</t>
        </is>
      </c>
      <c r="B1455"/>
      <c r="C1455"/>
      <c r="D1455"/>
      <c r="E1455"/>
      <c r="F1455"/>
      <c r="G1455"/>
      <c r="H1455"/>
    </row>
    <row r="1456" ht="25.5" customHeight="1">
      <c r="A1456" t="inlineStr">
        <is>
          <t>Lying on a bed</t>
        </is>
      </c>
      <c r="B1456"/>
      <c r="C1456"/>
      <c r="D1456"/>
      <c r="E1456"/>
      <c r="F1456"/>
      <c r="G1456"/>
      <c r="H1456"/>
    </row>
    <row r="1457" ht="25.5" customHeight="1">
      <c r="A1457" t="inlineStr">
        <is>
          <t>Lying on a sofa/couch</t>
        </is>
      </c>
      <c r="B1457" t="inlineStr">
        <is>
          <t>Yes</t>
        </is>
      </c>
      <c r="C1457" t="inlineStr">
        <is>
          <t>Ziyi</t>
        </is>
      </c>
      <c r="D1457"/>
      <c r="E1457"/>
      <c r="F1457"/>
      <c r="G1457"/>
      <c r="H1457"/>
    </row>
    <row r="1458" ht="25.5" customHeight="1">
      <c r="A1458" t="inlineStr">
        <is>
          <t>Lying on the floor</t>
        </is>
      </c>
      <c r="B1458"/>
      <c r="C1458"/>
      <c r="D1458"/>
      <c r="E1458"/>
      <c r="F1458"/>
      <c r="G1458"/>
      <c r="H1458"/>
    </row>
    <row r="1459" ht="25.5" customHeight="1">
      <c r="A1459" t="inlineStr">
        <is>
          <t>maintenance and repair</t>
        </is>
      </c>
      <c r="B1459"/>
      <c r="C1459"/>
      <c r="D1459"/>
      <c r="E1459"/>
      <c r="F1459"/>
      <c r="G1459"/>
      <c r="H1459"/>
    </row>
    <row r="1460" ht="25.5" customHeight="1">
      <c r="A1460" t="inlineStr">
        <is>
          <t>majorette (dancer)</t>
        </is>
      </c>
      <c r="B1460"/>
      <c r="C1460"/>
      <c r="D1460"/>
      <c r="E1460"/>
      <c r="F1460"/>
      <c r="G1460"/>
      <c r="H1460"/>
    </row>
    <row r="1461" ht="25.5" customHeight="1">
      <c r="A1461" t="inlineStr">
        <is>
          <t>Making bricks</t>
        </is>
      </c>
      <c r="B1461"/>
      <c r="C1461"/>
      <c r="D1461"/>
      <c r="E1461"/>
      <c r="F1461"/>
      <c r="G1461"/>
      <c r="H1461"/>
    </row>
    <row r="1462" ht="25.5" customHeight="1">
      <c r="A1462" t="inlineStr">
        <is>
          <t>making_a_lemonade</t>
        </is>
      </c>
      <c r="B1462"/>
      <c r="C1462"/>
      <c r="D1462"/>
      <c r="E1462"/>
      <c r="F1462"/>
      <c r="G1462"/>
      <c r="H1462"/>
    </row>
    <row r="1463" ht="25.5" customHeight="1">
      <c r="A1463" t="inlineStr">
        <is>
          <t>making_a_sandwich</t>
        </is>
      </c>
      <c r="B1463"/>
      <c r="C1463"/>
      <c r="D1463"/>
      <c r="E1463"/>
      <c r="F1463"/>
      <c r="G1463"/>
      <c r="H1463"/>
    </row>
    <row r="1464" ht="25.5" customHeight="1">
      <c r="A1464" t="inlineStr">
        <is>
          <t>making_an_omelette</t>
        </is>
      </c>
      <c r="B1464"/>
      <c r="C1464"/>
      <c r="D1464"/>
      <c r="E1464"/>
      <c r="F1464"/>
      <c r="G1464"/>
      <c r="H1464"/>
    </row>
    <row r="1465" ht="25.5" customHeight="1">
      <c r="A1465" t="inlineStr">
        <is>
          <t>making_balloon_shapes</t>
        </is>
      </c>
      <c r="B1465"/>
      <c r="C1465"/>
      <c r="D1465"/>
      <c r="E1465"/>
      <c r="F1465"/>
      <c r="G1465"/>
      <c r="H1465"/>
    </row>
    <row r="1466" ht="25.5" customHeight="1">
      <c r="A1466" t="inlineStr">
        <is>
          <t>making_bubbles</t>
        </is>
      </c>
      <c r="B1466" t="inlineStr">
        <is>
          <t>Yes</t>
        </is>
      </c>
      <c r="C1466" t="inlineStr">
        <is>
          <t>Bryan</t>
        </is>
      </c>
      <c r="D1466"/>
      <c r="E1466"/>
      <c r="F1466"/>
      <c r="G1466"/>
      <c r="H1466"/>
    </row>
    <row r="1467" ht="25.5" customHeight="1">
      <c r="A1467" t="inlineStr">
        <is>
          <t>making_burgers</t>
        </is>
      </c>
      <c r="B1467" t="inlineStr">
        <is>
          <t>Yes</t>
        </is>
      </c>
      <c r="C1467" t="inlineStr">
        <is>
          <t>Spencer</t>
        </is>
      </c>
      <c r="D1467"/>
      <c r="E1467"/>
      <c r="F1467"/>
      <c r="G1467"/>
      <c r="H1467"/>
    </row>
    <row r="1468" ht="25.5" customHeight="1">
      <c r="A1468" t="inlineStr">
        <is>
          <t>making_cheese</t>
        </is>
      </c>
      <c r="B1468" t="inlineStr">
        <is>
          <t>Yes</t>
        </is>
      </c>
      <c r="C1468" t="inlineStr">
        <is>
          <t>Spencer</t>
        </is>
      </c>
      <c r="D1468"/>
      <c r="E1468"/>
      <c r="F1468"/>
      <c r="G1468"/>
      <c r="H1468"/>
    </row>
    <row r="1469" ht="25.5" customHeight="1">
      <c r="A1469" t="inlineStr">
        <is>
          <t>making_horseshoes</t>
        </is>
      </c>
      <c r="B1469"/>
      <c r="C1469"/>
      <c r="D1469"/>
      <c r="E1469"/>
      <c r="F1469"/>
      <c r="G1469"/>
      <c r="H1469"/>
    </row>
    <row r="1470" ht="25.5" customHeight="1">
      <c r="A1470" t="inlineStr">
        <is>
          <t>making_paper_aeroplanes</t>
        </is>
      </c>
      <c r="B1470" t="inlineStr">
        <is>
          <t>Yes</t>
        </is>
      </c>
      <c r="C1470" t="inlineStr">
        <is>
          <t>Spencer</t>
        </is>
      </c>
      <c r="D1470"/>
      <c r="E1470"/>
      <c r="F1470"/>
      <c r="G1470"/>
      <c r="H1470"/>
    </row>
    <row r="1471" ht="25.5" customHeight="1">
      <c r="A1471" t="inlineStr">
        <is>
          <t>massaging_back</t>
        </is>
      </c>
      <c r="B1471"/>
      <c r="C1471"/>
      <c r="D1471"/>
      <c r="E1471"/>
      <c r="F1471"/>
      <c r="G1471"/>
      <c r="H1471"/>
    </row>
    <row r="1472" ht="25.5" customHeight="1">
      <c r="A1472" t="inlineStr">
        <is>
          <t>massaging_feet</t>
        </is>
      </c>
      <c r="B1472"/>
      <c r="C1472"/>
      <c r="D1472"/>
      <c r="E1472"/>
      <c r="F1472"/>
      <c r="G1472"/>
      <c r="H1472"/>
    </row>
    <row r="1473" ht="25.5" customHeight="1">
      <c r="A1473" t="inlineStr">
        <is>
          <t>massaging_legs</t>
        </is>
      </c>
      <c r="B1473"/>
      <c r="C1473"/>
      <c r="D1473"/>
      <c r="E1473"/>
      <c r="F1473"/>
      <c r="G1473"/>
      <c r="H1473"/>
    </row>
    <row r="1474" ht="25.5" customHeight="1">
      <c r="A1474" t="inlineStr">
        <is>
          <t>massaging_neck</t>
        </is>
      </c>
      <c r="B1474"/>
      <c r="C1474"/>
      <c r="D1474"/>
      <c r="E1474"/>
      <c r="F1474"/>
      <c r="G1474"/>
      <c r="H1474"/>
    </row>
    <row r="1475" ht="25.5" customHeight="1">
      <c r="A1475" t="inlineStr">
        <is>
          <t>massaging_person_s_head</t>
        </is>
      </c>
      <c r="B1475"/>
      <c r="C1475"/>
      <c r="D1475"/>
      <c r="E1475"/>
      <c r="F1475"/>
      <c r="G1475"/>
      <c r="H1475"/>
    </row>
    <row r="1476" ht="25.5" customHeight="1">
      <c r="A1476" t="inlineStr">
        <is>
          <t>match play</t>
        </is>
      </c>
      <c r="B1476"/>
      <c r="C1476"/>
      <c r="D1476"/>
      <c r="E1476"/>
      <c r="F1476"/>
      <c r="G1476"/>
      <c r="H1476"/>
    </row>
    <row r="1477" ht="25.5" customHeight="1">
      <c r="A1477" t="inlineStr">
        <is>
          <t>Medication and equipment</t>
        </is>
      </c>
      <c r="B1477"/>
      <c r="C1477"/>
      <c r="D1477"/>
      <c r="E1477"/>
      <c r="F1477"/>
      <c r="G1477"/>
      <c r="H1477"/>
    </row>
    <row r="1478" ht="25.5" customHeight="1">
      <c r="A1478" t="inlineStr">
        <is>
          <t>medley swimming</t>
        </is>
      </c>
      <c r="B1478"/>
      <c r="C1478"/>
      <c r="D1478"/>
      <c r="E1478"/>
      <c r="F1478"/>
      <c r="G1478"/>
      <c r="H1478"/>
    </row>
    <row r="1479" ht="25.5" customHeight="1">
      <c r="A1479" t="inlineStr">
        <is>
          <t>meeting</t>
        </is>
      </c>
      <c r="B1479"/>
      <c r="C1479"/>
      <c r="D1479"/>
      <c r="E1479"/>
      <c r="F1479"/>
      <c r="G1479"/>
      <c r="H1479"/>
    </row>
    <row r="1480" ht="25.5" customHeight="1">
      <c r="A1480" t="inlineStr">
        <is>
          <t>mice*</t>
        </is>
      </c>
      <c r="B1480"/>
      <c r="C1480"/>
      <c r="D1480"/>
      <c r="E1480"/>
      <c r="F1480"/>
      <c r="G1480"/>
      <c r="H1480"/>
    </row>
    <row r="1481" ht="25.5" customHeight="1">
      <c r="A1481" t="inlineStr">
        <is>
          <t>mixed martial arts</t>
        </is>
      </c>
      <c r="B1481" t="inlineStr">
        <is>
          <t>Yes</t>
        </is>
      </c>
      <c r="C1481" t="inlineStr">
        <is>
          <t>Kelly</t>
        </is>
      </c>
      <c r="D1481"/>
      <c r="E1481"/>
      <c r="F1481"/>
      <c r="G1481"/>
      <c r="H1481"/>
    </row>
    <row r="1482" ht="25.5" customHeight="1">
      <c r="A1482" t="inlineStr">
        <is>
          <t>Model Making</t>
        </is>
      </c>
      <c r="B1482"/>
      <c r="C1482"/>
      <c r="D1482"/>
      <c r="E1482"/>
      <c r="F1482"/>
      <c r="G1482"/>
      <c r="H1482"/>
    </row>
    <row r="1483" ht="25.5" customHeight="1">
      <c r="A1483" t="inlineStr">
        <is>
          <t>modern arnis</t>
        </is>
      </c>
      <c r="B1483"/>
      <c r="C1483"/>
      <c r="D1483"/>
      <c r="E1483"/>
      <c r="F1483"/>
      <c r="G1483"/>
      <c r="H1483"/>
    </row>
    <row r="1484" ht="25.5" customHeight="1">
      <c r="A1484" t="inlineStr">
        <is>
          <t>modern pentathlon</t>
        </is>
      </c>
      <c r="B1484"/>
      <c r="C1484"/>
      <c r="D1484"/>
      <c r="E1484"/>
      <c r="F1484"/>
      <c r="G1484"/>
      <c r="H1484"/>
    </row>
    <row r="1485" ht="25.5" customHeight="1">
      <c r="A1485" t="inlineStr">
        <is>
          <t>moon_walking</t>
        </is>
      </c>
      <c r="B1485" t="inlineStr">
        <is>
          <t>Yes</t>
        </is>
      </c>
      <c r="C1485" t="inlineStr">
        <is>
          <t>Ziyi</t>
        </is>
      </c>
      <c r="D1485"/>
      <c r="E1485"/>
      <c r="F1485"/>
      <c r="G1485"/>
      <c r="H1485"/>
    </row>
    <row r="1486" ht="25.5" customHeight="1">
      <c r="A1486" t="inlineStr">
        <is>
          <t>mopping_floor</t>
        </is>
      </c>
      <c r="B1486" t="inlineStr">
        <is>
          <t>Yes</t>
        </is>
      </c>
      <c r="C1486" t="inlineStr">
        <is>
          <t>Zejia</t>
        </is>
      </c>
      <c r="D1486"/>
      <c r="E1486"/>
      <c r="F1486"/>
      <c r="G1486"/>
      <c r="H1486"/>
    </row>
    <row r="1487" ht="25.5" customHeight="1">
      <c r="A1487" t="inlineStr">
        <is>
          <t>Mother's Day</t>
        </is>
      </c>
      <c r="B1487"/>
      <c r="C1487"/>
      <c r="D1487"/>
      <c r="E1487"/>
      <c r="F1487"/>
      <c r="G1487"/>
      <c r="H1487"/>
    </row>
    <row r="1488" ht="25.5" customHeight="1">
      <c r="A1488" t="inlineStr">
        <is>
          <t>motorcycle drag racing</t>
        </is>
      </c>
      <c r="B1488"/>
      <c r="C1488"/>
      <c r="D1488"/>
      <c r="E1488"/>
      <c r="F1488"/>
      <c r="G1488"/>
      <c r="H1488"/>
    </row>
    <row r="1489" ht="25.5" customHeight="1">
      <c r="A1489" t="inlineStr">
        <is>
          <t>motorcycle speedway</t>
        </is>
      </c>
      <c r="B1489" t="inlineStr">
        <is>
          <t>Yes</t>
        </is>
      </c>
      <c r="C1489" t="inlineStr">
        <is>
          <t>Ziyi</t>
        </is>
      </c>
      <c r="D1489"/>
      <c r="E1489"/>
      <c r="F1489"/>
      <c r="G1489"/>
      <c r="H1489"/>
    </row>
    <row r="1490" ht="25.5" customHeight="1">
      <c r="A1490" t="inlineStr">
        <is>
          <t>mountain_climber_exercise_</t>
        </is>
      </c>
      <c r="B1490"/>
      <c r="C1490"/>
      <c r="D1490"/>
      <c r="E1490"/>
      <c r="F1490"/>
      <c r="G1490"/>
      <c r="H1490"/>
    </row>
    <row r="1491" ht="25.5" customHeight="1">
      <c r="A1491" t="inlineStr">
        <is>
          <t>mountainboarding</t>
        </is>
      </c>
      <c r="B1491"/>
      <c r="C1491"/>
      <c r="D1491"/>
      <c r="E1491"/>
      <c r="F1491"/>
      <c r="G1491"/>
      <c r="H1491"/>
    </row>
    <row r="1492" ht="25.5" customHeight="1">
      <c r="A1492" t="inlineStr">
        <is>
          <t>mountaineering</t>
        </is>
      </c>
      <c r="B1492"/>
      <c r="C1492"/>
      <c r="D1492"/>
      <c r="E1492"/>
      <c r="F1492"/>
      <c r="G1492"/>
      <c r="H1492"/>
    </row>
    <row r="1493" ht="25.5" customHeight="1">
      <c r="A1493" t="inlineStr">
        <is>
          <t>mouse*</t>
        </is>
      </c>
      <c r="B1493"/>
      <c r="C1493"/>
      <c r="D1493"/>
      <c r="E1493"/>
      <c r="F1493"/>
      <c r="G1493"/>
      <c r="H1493"/>
    </row>
    <row r="1494" ht="25.5" customHeight="1">
      <c r="A1494" t="inlineStr">
        <is>
          <t>moving</t>
        </is>
      </c>
      <c r="B1494"/>
      <c r="C1494"/>
      <c r="D1494"/>
      <c r="E1494"/>
      <c r="F1494"/>
      <c r="G1494"/>
      <c r="H1494"/>
    </row>
    <row r="1495" ht="25.5" customHeight="1">
      <c r="A1495" t="inlineStr">
        <is>
          <t>Moving house</t>
        </is>
      </c>
      <c r="B1495"/>
      <c r="C1495"/>
      <c r="D1495"/>
      <c r="E1495"/>
      <c r="F1495"/>
      <c r="G1495"/>
      <c r="H1495"/>
    </row>
    <row r="1496" ht="25.5" customHeight="1">
      <c r="A1496" t="inlineStr">
        <is>
          <t>multi_sport_event</t>
        </is>
      </c>
      <c r="B1496"/>
      <c r="C1496"/>
      <c r="D1496"/>
      <c r="E1496"/>
      <c r="F1496"/>
      <c r="G1496"/>
      <c r="H1496"/>
    </row>
    <row r="1497" ht="25.5" customHeight="1">
      <c r="A1497" t="inlineStr">
        <is>
          <t>mushing</t>
        </is>
      </c>
      <c r="B1497"/>
      <c r="C1497"/>
      <c r="D1497"/>
      <c r="E1497"/>
      <c r="F1497"/>
      <c r="G1497"/>
      <c r="H1497"/>
    </row>
    <row r="1498" ht="25.5" customHeight="1">
      <c r="A1498" t="inlineStr">
        <is>
          <t>needle_felting</t>
        </is>
      </c>
      <c r="B1498" t="inlineStr">
        <is>
          <t>Yes</t>
        </is>
      </c>
      <c r="C1498" t="inlineStr">
        <is>
          <t>Spencer</t>
        </is>
      </c>
      <c r="D1498"/>
      <c r="E1498"/>
      <c r="F1498"/>
      <c r="G1498"/>
      <c r="H1498"/>
    </row>
    <row r="1499" ht="25.5" customHeight="1">
      <c r="A1499" t="inlineStr">
        <is>
          <t>needlework</t>
        </is>
      </c>
      <c r="B1499"/>
      <c r="C1499"/>
      <c r="D1499"/>
      <c r="E1499"/>
      <c r="F1499"/>
      <c r="G1499"/>
      <c r="H1499"/>
    </row>
    <row r="1500" ht="25.5" customHeight="1">
      <c r="A1500" t="inlineStr">
        <is>
          <t>netball</t>
        </is>
      </c>
      <c r="B1500" t="inlineStr">
        <is>
          <t>Yes</t>
        </is>
      </c>
      <c r="C1500" t="inlineStr">
        <is>
          <t>Christina</t>
        </is>
      </c>
      <c r="D1500"/>
      <c r="E1500"/>
      <c r="F1500"/>
      <c r="G1500"/>
      <c r="H1500"/>
    </row>
    <row r="1501" ht="25.5" customHeight="1">
      <c r="A1501" t="inlineStr">
        <is>
          <t>news_anchoring</t>
        </is>
      </c>
      <c r="B1501"/>
      <c r="C1501"/>
      <c r="D1501"/>
      <c r="E1501"/>
      <c r="F1501"/>
      <c r="G1501"/>
      <c r="H1501"/>
    </row>
    <row r="1502" ht="25.5" customHeight="1">
      <c r="A1502" t="inlineStr">
        <is>
          <t>news_conference</t>
        </is>
      </c>
      <c r="B1502"/>
      <c r="C1502"/>
      <c r="D1502"/>
      <c r="E1502"/>
      <c r="F1502"/>
      <c r="G1502"/>
      <c r="H1502"/>
    </row>
    <row r="1503" ht="25.5" customHeight="1">
      <c r="A1503" t="inlineStr">
        <is>
          <t>Nikon R10</t>
        </is>
      </c>
      <c r="B1503"/>
      <c r="C1503"/>
      <c r="D1503"/>
      <c r="E1503"/>
      <c r="F1503"/>
      <c r="G1503"/>
      <c r="H1503"/>
    </row>
    <row r="1504" ht="25.5" customHeight="1">
      <c r="A1504" t="inlineStr">
        <is>
          <t>ninjutsu</t>
        </is>
      </c>
      <c r="B1504"/>
      <c r="C1504"/>
      <c r="D1504"/>
      <c r="E1504"/>
      <c r="F1504"/>
      <c r="G1504"/>
      <c r="H1504"/>
    </row>
    <row r="1505" ht="25.5" customHeight="1">
      <c r="A1505" t="inlineStr">
        <is>
          <t>Non-profits</t>
        </is>
      </c>
      <c r="B1505"/>
      <c r="C1505"/>
      <c r="D1505"/>
      <c r="E1505"/>
      <c r="F1505"/>
      <c r="G1505"/>
      <c r="H1505"/>
    </row>
    <row r="1506" ht="25.5" customHeight="1">
      <c r="A1506" t="inlineStr">
        <is>
          <t>noodling</t>
        </is>
      </c>
      <c r="B1506"/>
      <c r="C1506"/>
      <c r="D1506"/>
      <c r="E1506"/>
      <c r="F1506"/>
      <c r="G1506"/>
      <c r="H1506"/>
    </row>
    <row r="1507" ht="25.5" customHeight="1">
      <c r="A1507" t="inlineStr">
        <is>
          <t>northern praying mantis (martial art)</t>
        </is>
      </c>
      <c r="B1507"/>
      <c r="C1507"/>
      <c r="D1507"/>
      <c r="E1507"/>
      <c r="F1507"/>
      <c r="G1507"/>
      <c r="H1507"/>
    </row>
    <row r="1508" ht="25.5" customHeight="1">
      <c r="A1508" t="inlineStr">
        <is>
          <t>obedience training</t>
        </is>
      </c>
      <c r="B1508"/>
      <c r="C1508"/>
      <c r="D1508"/>
      <c r="E1508"/>
      <c r="F1508"/>
      <c r="G1508"/>
      <c r="H1508"/>
    </row>
    <row r="1509" ht="25.5" customHeight="1">
      <c r="A1509" t="inlineStr">
        <is>
          <t>obedience trial</t>
        </is>
      </c>
      <c r="B1509"/>
      <c r="C1509"/>
      <c r="D1509"/>
      <c r="E1509"/>
      <c r="F1509"/>
      <c r="G1509"/>
      <c r="H1509"/>
    </row>
    <row r="1510" ht="25.5" customHeight="1">
      <c r="A1510" t="inlineStr">
        <is>
          <t>okinawan kobudō</t>
        </is>
      </c>
      <c r="B1510"/>
      <c r="C1510"/>
      <c r="D1510"/>
      <c r="E1510"/>
      <c r="F1510"/>
      <c r="G1510"/>
      <c r="H1510"/>
    </row>
    <row r="1511" ht="25.5" customHeight="1">
      <c r="A1511" t="inlineStr">
        <is>
          <t>olympic weightlifting</t>
        </is>
      </c>
      <c r="B1511" t="inlineStr">
        <is>
          <t>Yes</t>
        </is>
      </c>
      <c r="C1511" t="inlineStr">
        <is>
          <t>Jacob</t>
        </is>
      </c>
      <c r="D1511"/>
      <c r="E1511"/>
      <c r="F1511"/>
      <c r="G1511"/>
      <c r="H1511"/>
    </row>
    <row r="1512" ht="25.5" customHeight="1">
      <c r="A1512" t="inlineStr">
        <is>
          <t>one day international</t>
        </is>
      </c>
      <c r="B1512"/>
      <c r="C1512"/>
      <c r="D1512"/>
      <c r="E1512"/>
      <c r="F1512"/>
      <c r="G1512"/>
      <c r="H1512"/>
    </row>
    <row r="1513" ht="25.5" customHeight="1">
      <c r="A1513" t="inlineStr">
        <is>
          <t>Opening a bag</t>
        </is>
      </c>
      <c r="B1513"/>
      <c r="C1513"/>
      <c r="D1513"/>
      <c r="E1513"/>
      <c r="F1513"/>
      <c r="G1513"/>
      <c r="H1513"/>
    </row>
    <row r="1514" ht="25.5" customHeight="1">
      <c r="A1514" t="inlineStr">
        <is>
          <t>Opening a book</t>
        </is>
      </c>
      <c r="B1514"/>
      <c r="C1514"/>
      <c r="D1514"/>
      <c r="E1514"/>
      <c r="F1514"/>
      <c r="G1514"/>
      <c r="H1514"/>
    </row>
    <row r="1515" ht="25.5" customHeight="1">
      <c r="A1515" t="inlineStr">
        <is>
          <t>Opening a closet/cabinet</t>
        </is>
      </c>
      <c r="B1515"/>
      <c r="C1515"/>
      <c r="D1515"/>
      <c r="E1515"/>
      <c r="F1515"/>
      <c r="G1515"/>
      <c r="H1515"/>
    </row>
    <row r="1516" ht="25.5" customHeight="1">
      <c r="A1516" t="inlineStr">
        <is>
          <t>Opening a door</t>
        </is>
      </c>
      <c r="B1516"/>
      <c r="C1516"/>
      <c r="D1516"/>
      <c r="E1516"/>
      <c r="F1516"/>
      <c r="G1516"/>
      <c r="H1516"/>
    </row>
    <row r="1517" ht="25.5" customHeight="1">
      <c r="A1517" t="inlineStr">
        <is>
          <t>Opening a refrigerator</t>
        </is>
      </c>
      <c r="B1517"/>
      <c r="C1517"/>
      <c r="D1517"/>
      <c r="E1517"/>
      <c r="F1517"/>
      <c r="G1517"/>
      <c r="H1517"/>
    </row>
    <row r="1518" ht="25.5" customHeight="1">
      <c r="A1518" t="inlineStr">
        <is>
          <t>Opening a window</t>
        </is>
      </c>
      <c r="B1518"/>
      <c r="C1518"/>
      <c r="D1518"/>
      <c r="E1518"/>
      <c r="F1518"/>
      <c r="G1518"/>
      <c r="H1518"/>
    </row>
    <row r="1519" ht="25.5" customHeight="1">
      <c r="A1519" t="inlineStr">
        <is>
          <t>opening_bottle_not_wine_</t>
        </is>
      </c>
      <c r="B1519"/>
      <c r="C1519"/>
      <c r="D1519"/>
      <c r="E1519"/>
      <c r="F1519"/>
      <c r="G1519"/>
      <c r="H1519"/>
    </row>
    <row r="1520" ht="25.5" customHeight="1">
      <c r="A1520" t="inlineStr">
        <is>
          <t>opening_door</t>
        </is>
      </c>
      <c r="B1520"/>
      <c r="C1520"/>
      <c r="D1520"/>
      <c r="E1520"/>
      <c r="F1520"/>
      <c r="G1520"/>
      <c r="H1520"/>
    </row>
    <row r="1521" ht="25.5" customHeight="1">
      <c r="A1521" t="inlineStr">
        <is>
          <t>opening_present</t>
        </is>
      </c>
      <c r="B1521"/>
      <c r="C1521"/>
      <c r="D1521"/>
      <c r="E1521"/>
      <c r="F1521"/>
      <c r="G1521"/>
      <c r="H1521"/>
    </row>
    <row r="1522" ht="25.5" customHeight="1">
      <c r="A1522" t="inlineStr">
        <is>
          <t>opening_refrigerator</t>
        </is>
      </c>
      <c r="B1522"/>
      <c r="C1522"/>
      <c r="D1522"/>
      <c r="E1522"/>
      <c r="F1522"/>
      <c r="G1522"/>
      <c r="H1522"/>
    </row>
    <row r="1523" ht="25.5" customHeight="1">
      <c r="A1523" t="inlineStr">
        <is>
          <t>opening_wine_bottle</t>
        </is>
      </c>
      <c r="B1523"/>
      <c r="C1523"/>
      <c r="D1523"/>
      <c r="E1523"/>
      <c r="F1523"/>
      <c r="G1523"/>
      <c r="H1523"/>
    </row>
    <row r="1524" ht="25.5" customHeight="1">
      <c r="A1524" t="inlineStr">
        <is>
          <t>orienteering</t>
        </is>
      </c>
      <c r="B1524"/>
      <c r="C1524"/>
      <c r="D1524"/>
      <c r="E1524"/>
      <c r="F1524"/>
      <c r="G1524"/>
      <c r="H1524"/>
    </row>
    <row r="1525" ht="25.5" customHeight="1">
      <c r="A1525" t="inlineStr">
        <is>
          <t>Outdoor Recreation</t>
        </is>
      </c>
      <c r="B1525"/>
      <c r="C1525"/>
      <c r="D1525"/>
      <c r="E1525"/>
      <c r="F1525"/>
      <c r="G1525"/>
      <c r="H1525"/>
    </row>
    <row r="1526" ht="25.5" customHeight="1">
      <c r="A1526" t="inlineStr">
        <is>
          <t>outdoor_recreation</t>
        </is>
      </c>
      <c r="B1526"/>
      <c r="C1526"/>
      <c r="D1526"/>
      <c r="E1526"/>
      <c r="F1526"/>
      <c r="G1526"/>
      <c r="H1526"/>
    </row>
    <row r="1527" ht="25.5" customHeight="1">
      <c r="A1527" t="inlineStr">
        <is>
          <t>painting_fence</t>
        </is>
      </c>
      <c r="B1527"/>
      <c r="C1527"/>
      <c r="D1527"/>
      <c r="E1527"/>
      <c r="F1527"/>
      <c r="G1527"/>
      <c r="H1527"/>
    </row>
    <row r="1528" ht="25.5" customHeight="1">
      <c r="A1528" t="inlineStr">
        <is>
          <t>painting_furniture</t>
        </is>
      </c>
      <c r="B1528"/>
      <c r="C1528"/>
      <c r="D1528"/>
      <c r="E1528"/>
      <c r="F1528"/>
      <c r="G1528"/>
      <c r="H1528"/>
    </row>
    <row r="1529" ht="25.5" customHeight="1">
      <c r="A1529" t="inlineStr">
        <is>
          <t>pan_frying</t>
        </is>
      </c>
      <c r="B1529"/>
      <c r="C1529"/>
      <c r="D1529"/>
      <c r="E1529"/>
      <c r="F1529"/>
      <c r="G1529"/>
      <c r="H1529"/>
    </row>
    <row r="1530" ht="25.5" customHeight="1">
      <c r="A1530" t="inlineStr">
        <is>
          <t>pankration</t>
        </is>
      </c>
      <c r="B1530"/>
      <c r="C1530"/>
      <c r="D1530"/>
      <c r="E1530"/>
      <c r="F1530"/>
      <c r="G1530"/>
      <c r="H1530"/>
    </row>
    <row r="1531" ht="25.5" customHeight="1">
      <c r="A1531" t="inlineStr">
        <is>
          <t>parade</t>
        </is>
      </c>
      <c r="B1531"/>
      <c r="C1531"/>
      <c r="D1531"/>
      <c r="E1531"/>
      <c r="F1531"/>
      <c r="G1531"/>
      <c r="H1531"/>
    </row>
    <row r="1532" ht="25.5" customHeight="1">
      <c r="A1532" t="inlineStr">
        <is>
          <t>Parrot Anafi</t>
        </is>
      </c>
      <c r="B1532"/>
      <c r="C1532"/>
      <c r="D1532"/>
      <c r="E1532"/>
      <c r="F1532"/>
      <c r="G1532"/>
      <c r="H1532"/>
    </row>
    <row r="1533" ht="25.5" customHeight="1">
      <c r="A1533" t="inlineStr">
        <is>
          <t>Parties</t>
        </is>
      </c>
      <c r="B1533"/>
      <c r="C1533"/>
      <c r="D1533"/>
      <c r="E1533"/>
      <c r="F1533"/>
      <c r="G1533"/>
      <c r="H1533"/>
    </row>
    <row r="1534" ht="25.5" customHeight="1">
      <c r="A1534" t="inlineStr">
        <is>
          <t>passing_american_football_in_game_</t>
        </is>
      </c>
      <c r="B1534"/>
      <c r="C1534"/>
      <c r="D1534"/>
      <c r="E1534"/>
      <c r="F1534"/>
      <c r="G1534"/>
      <c r="H1534"/>
    </row>
    <row r="1535" ht="25.5" customHeight="1">
      <c r="A1535" t="inlineStr">
        <is>
          <t>passing_american_football_not_in_game_</t>
        </is>
      </c>
      <c r="B1535"/>
      <c r="C1535"/>
      <c r="D1535"/>
      <c r="E1535"/>
      <c r="F1535"/>
      <c r="G1535"/>
      <c r="H1535"/>
    </row>
    <row r="1536" ht="25.5" customHeight="1">
      <c r="A1536" t="inlineStr">
        <is>
          <t>Passover</t>
        </is>
      </c>
      <c r="B1536"/>
      <c r="C1536"/>
      <c r="D1536"/>
      <c r="E1536"/>
      <c r="F1536"/>
      <c r="G1536"/>
      <c r="H1536"/>
    </row>
    <row r="1537" ht="25.5" customHeight="1">
      <c r="A1537" t="inlineStr">
        <is>
          <t>peeling_apples</t>
        </is>
      </c>
      <c r="B1537"/>
      <c r="C1537"/>
      <c r="D1537"/>
      <c r="E1537"/>
      <c r="F1537"/>
      <c r="G1537"/>
      <c r="H1537"/>
    </row>
    <row r="1538" ht="25.5" customHeight="1">
      <c r="A1538" t="inlineStr">
        <is>
          <t>peeling_potatoes</t>
        </is>
      </c>
      <c r="B1538"/>
      <c r="C1538"/>
      <c r="D1538"/>
      <c r="E1538"/>
      <c r="F1538"/>
      <c r="G1538"/>
      <c r="H1538"/>
    </row>
    <row r="1539" ht="25.5" customHeight="1">
      <c r="A1539" t="inlineStr">
        <is>
          <t>pehlwani</t>
        </is>
      </c>
      <c r="B1539"/>
      <c r="C1539"/>
      <c r="D1539"/>
      <c r="E1539"/>
      <c r="F1539"/>
      <c r="G1539"/>
      <c r="H1539"/>
    </row>
    <row r="1540" ht="25.5" customHeight="1">
      <c r="A1540" t="inlineStr">
        <is>
          <t>pencak silat</t>
        </is>
      </c>
      <c r="B1540"/>
      <c r="C1540"/>
      <c r="D1540"/>
      <c r="E1540"/>
      <c r="F1540"/>
      <c r="G1540"/>
      <c r="H1540"/>
    </row>
    <row r="1541" ht="25.5" customHeight="1">
      <c r="A1541" t="inlineStr">
        <is>
          <t>pentathlon</t>
        </is>
      </c>
      <c r="B1541"/>
      <c r="C1541"/>
      <c r="D1541"/>
      <c r="E1541"/>
      <c r="F1541"/>
      <c r="G1541"/>
      <c r="H1541"/>
    </row>
    <row r="1542" ht="25.5" customHeight="1">
      <c r="A1542" t="inlineStr">
        <is>
          <t>percussion</t>
        </is>
      </c>
      <c r="B1542"/>
      <c r="C1542"/>
      <c r="D1542"/>
      <c r="E1542"/>
      <c r="F1542"/>
      <c r="G1542"/>
      <c r="H1542"/>
    </row>
    <row r="1543" ht="25.5" customHeight="1">
      <c r="A1543" t="inlineStr">
        <is>
          <t>Performing arts</t>
        </is>
      </c>
      <c r="B1543"/>
      <c r="C1543"/>
      <c r="D1543"/>
      <c r="E1543"/>
      <c r="F1543"/>
      <c r="G1543"/>
      <c r="H1543"/>
    </row>
    <row r="1544" ht="25.5" customHeight="1">
      <c r="A1544" t="inlineStr">
        <is>
          <t>Personal Fitness</t>
        </is>
      </c>
      <c r="B1544" t="inlineStr">
        <is>
          <t>Yes</t>
        </is>
      </c>
      <c r="C1544" t="inlineStr">
        <is>
          <t>Zejia</t>
        </is>
      </c>
      <c r="D1544"/>
      <c r="E1544"/>
      <c r="F1544"/>
      <c r="G1544"/>
      <c r="H1544"/>
    </row>
    <row r="1545" ht="25.5" customHeight="1">
      <c r="A1545" t="inlineStr">
        <is>
          <t>Personal Hygiene</t>
        </is>
      </c>
      <c r="B1545"/>
      <c r="C1545"/>
      <c r="D1545"/>
      <c r="E1545"/>
      <c r="F1545"/>
      <c r="G1545"/>
      <c r="H1545"/>
    </row>
    <row r="1546" ht="25.5" customHeight="1">
      <c r="A1546" t="inlineStr">
        <is>
          <t>personal water craft</t>
        </is>
      </c>
      <c r="B1546"/>
      <c r="C1546"/>
      <c r="D1546"/>
      <c r="E1546"/>
      <c r="F1546"/>
      <c r="G1546"/>
      <c r="H1546"/>
    </row>
    <row r="1547" ht="25.5" customHeight="1">
      <c r="A1547" t="inlineStr">
        <is>
          <t>pétanque</t>
        </is>
      </c>
      <c r="B1547"/>
      <c r="C1547"/>
      <c r="D1547"/>
      <c r="E1547"/>
      <c r="F1547"/>
      <c r="G1547"/>
      <c r="H1547"/>
    </row>
    <row r="1548" ht="25.5" customHeight="1">
      <c r="A1548" t="inlineStr">
        <is>
          <t>peteca</t>
        </is>
      </c>
      <c r="B1548"/>
      <c r="C1548"/>
      <c r="D1548"/>
      <c r="E1548"/>
      <c r="F1548"/>
      <c r="G1548"/>
      <c r="H1548"/>
    </row>
    <row r="1549" ht="25.5" customHeight="1">
      <c r="A1549" t="inlineStr">
        <is>
          <t>Pets and animals</t>
        </is>
      </c>
      <c r="B1549"/>
      <c r="C1549"/>
      <c r="D1549"/>
      <c r="E1549"/>
      <c r="F1549"/>
      <c r="G1549"/>
      <c r="H1549"/>
    </row>
    <row r="1550" ht="25.5" customHeight="1">
      <c r="A1550" t="inlineStr">
        <is>
          <t>petting_animal_not_cat_</t>
        </is>
      </c>
      <c r="B1550"/>
      <c r="C1550"/>
      <c r="D1550"/>
      <c r="E1550"/>
      <c r="F1550"/>
      <c r="G1550"/>
      <c r="H1550"/>
    </row>
    <row r="1551" ht="25.5" customHeight="1">
      <c r="A1551" t="inlineStr">
        <is>
          <t>petting_cat</t>
        </is>
      </c>
      <c r="B1551"/>
      <c r="C1551"/>
      <c r="D1551"/>
      <c r="E1551"/>
      <c r="F1551"/>
      <c r="G1551"/>
      <c r="H1551"/>
    </row>
    <row r="1552" ht="25.5" customHeight="1">
      <c r="A1552" t="inlineStr">
        <is>
          <t>phoes and gadgets</t>
        </is>
      </c>
      <c r="B1552"/>
      <c r="C1552"/>
      <c r="D1552"/>
      <c r="E1552"/>
      <c r="F1552"/>
      <c r="G1552"/>
      <c r="H1552"/>
    </row>
    <row r="1553" ht="25.5" customHeight="1">
      <c r="A1553" t="inlineStr">
        <is>
          <t>photo_shoot</t>
        </is>
      </c>
      <c r="B1553"/>
      <c r="C1553"/>
      <c r="D1553"/>
      <c r="E1553"/>
      <c r="F1553"/>
      <c r="G1553"/>
      <c r="H1553"/>
    </row>
    <row r="1554" ht="25.5" customHeight="1">
      <c r="A1554" t="inlineStr">
        <is>
          <t>photobombing</t>
        </is>
      </c>
      <c r="B1554"/>
      <c r="C1554"/>
      <c r="D1554"/>
      <c r="E1554"/>
      <c r="F1554"/>
      <c r="G1554"/>
      <c r="H1554"/>
    </row>
    <row r="1555" ht="25.5" customHeight="1">
      <c r="A1555" t="inlineStr">
        <is>
          <t>photocopying</t>
        </is>
      </c>
      <c r="B1555" t="inlineStr">
        <is>
          <t>Yes</t>
        </is>
      </c>
      <c r="C1555" t="inlineStr">
        <is>
          <t>Diego</t>
        </is>
      </c>
      <c r="D1555"/>
      <c r="E1555"/>
      <c r="F1555"/>
      <c r="G1555"/>
      <c r="H1555"/>
    </row>
    <row r="1556" ht="25.5" customHeight="1">
      <c r="A1556" t="inlineStr">
        <is>
          <t>physical fitness</t>
        </is>
      </c>
      <c r="B1556" t="inlineStr">
        <is>
          <t>Yes</t>
        </is>
      </c>
      <c r="C1556" t="inlineStr">
        <is>
          <t>Zejia</t>
        </is>
      </c>
      <c r="D1556"/>
      <c r="E1556"/>
      <c r="F1556"/>
      <c r="G1556"/>
      <c r="H1556"/>
    </row>
    <row r="1557" ht="25.5" customHeight="1">
      <c r="A1557" t="inlineStr">
        <is>
          <t>physical_exercise</t>
        </is>
      </c>
      <c r="B1557" t="inlineStr">
        <is>
          <t>Yes</t>
        </is>
      </c>
      <c r="C1557" t="inlineStr">
        <is>
          <t>Zejia</t>
        </is>
      </c>
      <c r="D1557"/>
      <c r="E1557"/>
      <c r="F1557"/>
      <c r="G1557"/>
      <c r="H1557"/>
    </row>
    <row r="1558" ht="25.5" customHeight="1">
      <c r="A1558" t="inlineStr">
        <is>
          <t>Picnics</t>
        </is>
      </c>
      <c r="B1558"/>
      <c r="C1558"/>
      <c r="D1558"/>
      <c r="E1558"/>
      <c r="F1558"/>
      <c r="G1558"/>
      <c r="H1558"/>
    </row>
    <row r="1559" ht="25.5" customHeight="1">
      <c r="A1559" t="inlineStr">
        <is>
          <t>pillow_fight</t>
        </is>
      </c>
      <c r="B1559" t="inlineStr">
        <is>
          <t>Yes</t>
        </is>
      </c>
      <c r="C1559" t="inlineStr">
        <is>
          <t>parmida</t>
        </is>
      </c>
      <c r="D1559"/>
      <c r="E1559"/>
      <c r="F1559"/>
      <c r="G1559"/>
      <c r="H1559"/>
    </row>
    <row r="1560" ht="25.5" customHeight="1">
      <c r="A1560" t="inlineStr">
        <is>
          <t>pinching</t>
        </is>
      </c>
      <c r="B1560"/>
      <c r="C1560"/>
      <c r="D1560"/>
      <c r="E1560"/>
      <c r="F1560"/>
      <c r="G1560"/>
      <c r="H1560"/>
    </row>
    <row r="1561" ht="25.5" customHeight="1">
      <c r="A1561" t="inlineStr">
        <is>
          <t>pitch</t>
        </is>
      </c>
      <c r="B1561" t="inlineStr">
        <is>
          <t>Yes</t>
        </is>
      </c>
      <c r="C1561" t="inlineStr">
        <is>
          <t>Kamil</t>
        </is>
      </c>
      <c r="D1561"/>
      <c r="E1561"/>
      <c r="F1561"/>
      <c r="G1561"/>
      <c r="H1561"/>
    </row>
    <row r="1562" ht="25.5" customHeight="1">
      <c r="A1562" t="inlineStr">
        <is>
          <t>pitch and putt</t>
        </is>
      </c>
      <c r="B1562"/>
      <c r="C1562"/>
      <c r="D1562"/>
      <c r="E1562"/>
      <c r="F1562"/>
      <c r="G1562"/>
      <c r="H1562"/>
    </row>
    <row r="1563" ht="25.5" customHeight="1">
      <c r="A1563" t="inlineStr">
        <is>
          <t>planing_wood</t>
        </is>
      </c>
      <c r="B1563" t="inlineStr">
        <is>
          <t>Yes</t>
        </is>
      </c>
      <c r="C1563" t="inlineStr">
        <is>
          <t>Spencer</t>
        </is>
      </c>
      <c r="D1563"/>
      <c r="E1563"/>
      <c r="F1563"/>
      <c r="G1563"/>
      <c r="H1563"/>
    </row>
    <row r="1564" ht="25.5" customHeight="1">
      <c r="A1564" t="inlineStr">
        <is>
          <t>playing</t>
        </is>
      </c>
      <c r="B1564"/>
      <c r="C1564"/>
      <c r="D1564"/>
      <c r="E1564"/>
      <c r="F1564"/>
      <c r="G1564"/>
      <c r="H1564"/>
    </row>
    <row r="1565" ht="25.5" customHeight="1">
      <c r="A1565" t="inlineStr">
        <is>
          <t>Playing with pets</t>
        </is>
      </c>
      <c r="B1565" t="inlineStr">
        <is>
          <t>Yes</t>
        </is>
      </c>
      <c r="C1565" t="inlineStr">
        <is>
          <t>Kafonek</t>
        </is>
      </c>
      <c r="D1565"/>
      <c r="E1565"/>
      <c r="F1565"/>
      <c r="G1565"/>
      <c r="H1565"/>
    </row>
    <row r="1566" ht="25.5" customHeight="1">
      <c r="A1566" t="inlineStr">
        <is>
          <t>playing_accordion</t>
        </is>
      </c>
      <c r="B1566" t="inlineStr">
        <is>
          <t>no</t>
        </is>
      </c>
      <c r="C1566"/>
      <c r="D1566"/>
      <c r="E1566"/>
      <c r="F1566"/>
      <c r="G1566"/>
      <c r="H1566"/>
    </row>
    <row r="1567" ht="25.5" customHeight="1">
      <c r="A1567" t="inlineStr">
        <is>
          <t>playing_bagpipes</t>
        </is>
      </c>
      <c r="B1567"/>
      <c r="C1567"/>
      <c r="D1567"/>
      <c r="E1567"/>
      <c r="F1567"/>
      <c r="G1567"/>
      <c r="H1567"/>
    </row>
    <row r="1568" ht="25.5" customHeight="1">
      <c r="A1568" t="inlineStr">
        <is>
          <t>playing_beer_pong</t>
        </is>
      </c>
      <c r="B1568" t="inlineStr">
        <is>
          <t>no</t>
        </is>
      </c>
      <c r="C1568"/>
      <c r="D1568"/>
      <c r="E1568"/>
      <c r="F1568"/>
      <c r="G1568"/>
      <c r="H1568"/>
    </row>
    <row r="1569" ht="25.5" customHeight="1">
      <c r="A1569" t="inlineStr">
        <is>
          <t>playing_chess</t>
        </is>
      </c>
      <c r="B1569" t="inlineStr">
        <is>
          <t>Yes</t>
        </is>
      </c>
      <c r="C1569" t="inlineStr">
        <is>
          <t>Tomasz</t>
        </is>
      </c>
      <c r="D1569"/>
      <c r="E1569"/>
      <c r="F1569"/>
      <c r="G1569"/>
      <c r="H1569"/>
    </row>
    <row r="1570" ht="25.5" customHeight="1">
      <c r="A1570" t="inlineStr">
        <is>
          <t>playing_congas</t>
        </is>
      </c>
      <c r="B1570"/>
      <c r="C1570"/>
      <c r="D1570"/>
      <c r="E1570"/>
      <c r="F1570"/>
      <c r="G1570"/>
      <c r="H1570"/>
    </row>
    <row r="1571" ht="25.5" customHeight="1">
      <c r="A1571" t="inlineStr">
        <is>
          <t>playing_controller</t>
        </is>
      </c>
      <c r="B1571"/>
      <c r="C1571"/>
      <c r="D1571"/>
      <c r="E1571"/>
      <c r="F1571"/>
      <c r="G1571"/>
      <c r="H1571"/>
    </row>
    <row r="1572" ht="25.5" customHeight="1">
      <c r="A1572" t="inlineStr">
        <is>
          <t>playing_cricket</t>
        </is>
      </c>
      <c r="B1572" t="inlineStr">
        <is>
          <t>Yes</t>
        </is>
      </c>
      <c r="C1572" t="inlineStr">
        <is>
          <t>Many</t>
        </is>
      </c>
      <c r="D1572"/>
      <c r="E1572"/>
      <c r="F1572"/>
      <c r="G1572"/>
      <c r="H1572"/>
    </row>
    <row r="1573" ht="25.5" customHeight="1">
      <c r="A1573" t="inlineStr">
        <is>
          <t>playing_cymbals</t>
        </is>
      </c>
      <c r="B1573" t="inlineStr">
        <is>
          <t>Yes</t>
        </is>
      </c>
      <c r="C1573" t="inlineStr">
        <is>
          <t>Kamil</t>
        </is>
      </c>
      <c r="D1573"/>
      <c r="E1573"/>
      <c r="F1573"/>
      <c r="G1573"/>
      <c r="H1573"/>
    </row>
    <row r="1574" ht="25.5" customHeight="1">
      <c r="A1574" t="inlineStr">
        <is>
          <t>playing_darts</t>
        </is>
      </c>
      <c r="B1574"/>
      <c r="C1574"/>
      <c r="D1574"/>
      <c r="E1574"/>
      <c r="F1574"/>
      <c r="G1574"/>
      <c r="H1574"/>
    </row>
    <row r="1575" ht="25.5" customHeight="1">
      <c r="A1575" t="inlineStr">
        <is>
          <t>playing_dominoes</t>
        </is>
      </c>
      <c r="B1575"/>
      <c r="C1575"/>
      <c r="D1575"/>
      <c r="E1575"/>
      <c r="F1575"/>
      <c r="G1575"/>
      <c r="H1575"/>
    </row>
    <row r="1576" ht="25.5" customHeight="1">
      <c r="A1576" t="inlineStr">
        <is>
          <t>playing_field_hockey</t>
        </is>
      </c>
      <c r="B1576" t="inlineStr">
        <is>
          <t>Yes</t>
        </is>
      </c>
      <c r="C1576" t="inlineStr">
        <is>
          <t>Kelly</t>
        </is>
      </c>
      <c r="D1576"/>
      <c r="E1576"/>
      <c r="F1576"/>
      <c r="G1576"/>
      <c r="H1576"/>
    </row>
    <row r="1577" ht="25.5" customHeight="1">
      <c r="A1577" t="inlineStr">
        <is>
          <t>playing_gong</t>
        </is>
      </c>
      <c r="B1577"/>
      <c r="C1577"/>
      <c r="D1577"/>
      <c r="E1577"/>
      <c r="F1577"/>
      <c r="G1577"/>
      <c r="H1577"/>
    </row>
    <row r="1578" ht="25.5" customHeight="1">
      <c r="A1578" t="inlineStr">
        <is>
          <t>playing_hand_clapping_games</t>
        </is>
      </c>
      <c r="B1578"/>
      <c r="C1578"/>
      <c r="D1578"/>
      <c r="E1578"/>
      <c r="F1578"/>
      <c r="G1578"/>
      <c r="H1578"/>
    </row>
    <row r="1579" ht="25.5" customHeight="1">
      <c r="A1579" t="inlineStr">
        <is>
          <t>playing_keyboard</t>
        </is>
      </c>
      <c r="B1579"/>
      <c r="C1579"/>
      <c r="D1579"/>
      <c r="E1579"/>
      <c r="F1579"/>
      <c r="G1579"/>
      <c r="H1579"/>
    </row>
    <row r="1580" ht="25.5" customHeight="1">
      <c r="A1580" t="inlineStr">
        <is>
          <t>playing_kickball</t>
        </is>
      </c>
      <c r="B1580" t="inlineStr">
        <is>
          <t>Yes</t>
        </is>
      </c>
      <c r="C1580" t="inlineStr">
        <is>
          <t>Kafonek</t>
        </is>
      </c>
      <c r="D1580"/>
      <c r="E1580"/>
      <c r="F1580"/>
      <c r="G1580"/>
      <c r="H1580"/>
    </row>
    <row r="1581" ht="25.5" customHeight="1">
      <c r="A1581" t="inlineStr">
        <is>
          <t>playing_laser_tag</t>
        </is>
      </c>
      <c r="B1581" t="inlineStr">
        <is>
          <t>no</t>
        </is>
      </c>
      <c r="C1581"/>
      <c r="D1581"/>
      <c r="E1581"/>
      <c r="F1581"/>
      <c r="G1581"/>
      <c r="H1581"/>
    </row>
    <row r="1582" ht="25.5" customHeight="1">
      <c r="A1582" t="inlineStr">
        <is>
          <t>playing_lute</t>
        </is>
      </c>
      <c r="B1582"/>
      <c r="C1582"/>
      <c r="D1582"/>
      <c r="E1582"/>
      <c r="F1582"/>
      <c r="G1582"/>
      <c r="H1582"/>
    </row>
    <row r="1583" ht="25.5" customHeight="1">
      <c r="A1583" t="inlineStr">
        <is>
          <t>playing_maracas</t>
        </is>
      </c>
      <c r="B1583"/>
      <c r="C1583"/>
      <c r="D1583"/>
      <c r="E1583"/>
      <c r="F1583"/>
      <c r="G1583"/>
      <c r="H1583"/>
    </row>
    <row r="1584" ht="25.5" customHeight="1">
      <c r="A1584" t="inlineStr">
        <is>
          <t>playing_marbles</t>
        </is>
      </c>
      <c r="B1584"/>
      <c r="C1584"/>
      <c r="D1584"/>
      <c r="E1584"/>
      <c r="F1584"/>
      <c r="G1584"/>
      <c r="H1584"/>
    </row>
    <row r="1585" ht="25.5" customHeight="1">
      <c r="A1585" t="inlineStr">
        <is>
          <t>playing_monopoly</t>
        </is>
      </c>
      <c r="B1585"/>
      <c r="C1585"/>
      <c r="D1585"/>
      <c r="E1585"/>
      <c r="F1585"/>
      <c r="G1585"/>
      <c r="H1585"/>
    </row>
    <row r="1586" ht="25.5" customHeight="1">
      <c r="A1586" t="inlineStr">
        <is>
          <t>playing_netball</t>
        </is>
      </c>
      <c r="B1586"/>
      <c r="C1586"/>
      <c r="D1586"/>
      <c r="E1586"/>
      <c r="F1586"/>
      <c r="G1586"/>
      <c r="H1586"/>
    </row>
    <row r="1587" ht="25.5" customHeight="1">
      <c r="A1587" t="inlineStr">
        <is>
          <t>playing_organ</t>
        </is>
      </c>
      <c r="B1587"/>
      <c r="C1587"/>
      <c r="D1587"/>
      <c r="E1587"/>
      <c r="F1587"/>
      <c r="G1587"/>
      <c r="H1587"/>
    </row>
    <row r="1588" ht="25.5" customHeight="1">
      <c r="A1588" t="inlineStr">
        <is>
          <t>playing_paintball</t>
        </is>
      </c>
      <c r="B1588" t="inlineStr">
        <is>
          <t>Yes</t>
        </is>
      </c>
      <c r="C1588" t="inlineStr">
        <is>
          <t>Kafonek</t>
        </is>
      </c>
      <c r="D1588"/>
      <c r="E1588"/>
      <c r="F1588"/>
      <c r="G1588"/>
      <c r="H1588"/>
    </row>
    <row r="1589" ht="25.5" customHeight="1">
      <c r="A1589" t="inlineStr">
        <is>
          <t>playing_pan_pipes</t>
        </is>
      </c>
      <c r="B1589"/>
      <c r="C1589"/>
      <c r="D1589"/>
      <c r="E1589"/>
      <c r="F1589"/>
      <c r="G1589"/>
      <c r="H1589"/>
    </row>
    <row r="1590" ht="25.5" customHeight="1">
      <c r="A1590" t="inlineStr">
        <is>
          <t>playing_pinball</t>
        </is>
      </c>
      <c r="B1590" t="inlineStr">
        <is>
          <t>Yes</t>
        </is>
      </c>
      <c r="C1590" t="inlineStr">
        <is>
          <t>Spencer</t>
        </is>
      </c>
      <c r="D1590"/>
      <c r="E1590"/>
      <c r="F1590"/>
      <c r="G1590"/>
      <c r="H1590"/>
    </row>
    <row r="1591" ht="25.5" customHeight="1">
      <c r="A1591" t="inlineStr">
        <is>
          <t>playing_ping_pong</t>
        </is>
      </c>
      <c r="B1591" t="inlineStr">
        <is>
          <t>no</t>
        </is>
      </c>
      <c r="C1591"/>
      <c r="D1591"/>
      <c r="E1591"/>
      <c r="F1591"/>
      <c r="G1591"/>
      <c r="H1591"/>
    </row>
    <row r="1592" ht="25.5" customHeight="1">
      <c r="A1592" t="inlineStr">
        <is>
          <t>playing_poker</t>
        </is>
      </c>
      <c r="B1592" t="inlineStr">
        <is>
          <t>Yes</t>
        </is>
      </c>
      <c r="C1592" t="inlineStr">
        <is>
          <t>Diego</t>
        </is>
      </c>
      <c r="D1592"/>
      <c r="E1592"/>
      <c r="F1592"/>
      <c r="G1592"/>
      <c r="H1592"/>
    </row>
    <row r="1593" ht="25.5" customHeight="1">
      <c r="A1593" t="inlineStr">
        <is>
          <t>playing_polo</t>
        </is>
      </c>
      <c r="B1593"/>
      <c r="C1593"/>
      <c r="D1593"/>
      <c r="E1593"/>
      <c r="F1593"/>
      <c r="G1593"/>
      <c r="H1593"/>
    </row>
    <row r="1594" ht="25.5" customHeight="1">
      <c r="A1594" t="inlineStr">
        <is>
          <t>playing_recorder</t>
        </is>
      </c>
      <c r="B1594"/>
      <c r="C1594"/>
      <c r="D1594"/>
      <c r="E1594"/>
      <c r="F1594"/>
      <c r="G1594"/>
      <c r="H1594"/>
    </row>
    <row r="1595" ht="25.5" customHeight="1">
      <c r="A1595" t="inlineStr">
        <is>
          <t>playing_rubiks_cube</t>
        </is>
      </c>
      <c r="B1595" t="inlineStr">
        <is>
          <t>Yes</t>
        </is>
      </c>
      <c r="C1595" t="inlineStr">
        <is>
          <t>Jacob</t>
        </is>
      </c>
      <c r="D1595"/>
      <c r="E1595"/>
      <c r="F1595"/>
      <c r="G1595"/>
      <c r="H1595"/>
    </row>
    <row r="1596" ht="25.5" customHeight="1">
      <c r="A1596" t="inlineStr">
        <is>
          <t>playing_scrabble</t>
        </is>
      </c>
      <c r="B1596"/>
      <c r="C1596"/>
      <c r="D1596"/>
      <c r="E1596"/>
      <c r="F1596"/>
      <c r="G1596"/>
      <c r="H1596"/>
    </row>
    <row r="1597" ht="25.5" customHeight="1">
      <c r="A1597" t="inlineStr">
        <is>
          <t>playing_ten_pins</t>
        </is>
      </c>
      <c r="B1597"/>
      <c r="C1597"/>
      <c r="D1597"/>
      <c r="E1597"/>
      <c r="F1597"/>
      <c r="G1597"/>
      <c r="H1597"/>
    </row>
    <row r="1598" ht="25.5" customHeight="1">
      <c r="A1598" t="inlineStr">
        <is>
          <t>playing_with_trains</t>
        </is>
      </c>
      <c r="B1598" t="inlineStr">
        <is>
          <t>Yes</t>
        </is>
      </c>
      <c r="C1598" t="inlineStr">
        <is>
          <t>Spencer</t>
        </is>
      </c>
      <c r="D1598"/>
      <c r="E1598"/>
      <c r="F1598"/>
      <c r="G1598"/>
      <c r="H1598"/>
    </row>
    <row r="1599" ht="25.5" customHeight="1">
      <c r="A1599" t="inlineStr">
        <is>
          <t>playing_xylophone</t>
        </is>
      </c>
      <c r="B1599"/>
      <c r="C1599"/>
      <c r="D1599"/>
      <c r="E1599"/>
      <c r="F1599"/>
      <c r="G1599"/>
      <c r="H1599"/>
    </row>
    <row r="1600" ht="25.5" customHeight="1">
      <c r="A1600" t="inlineStr">
        <is>
          <t>poking_bellybutton</t>
        </is>
      </c>
      <c r="B1600"/>
      <c r="C1600"/>
      <c r="D1600"/>
      <c r="E1600"/>
      <c r="F1600"/>
      <c r="G1600"/>
      <c r="H1600"/>
    </row>
    <row r="1601" ht="25.5" customHeight="1">
      <c r="A1601" t="inlineStr">
        <is>
          <t>pole climbing (gymnastic)</t>
        </is>
      </c>
      <c r="B1601"/>
      <c r="C1601"/>
      <c r="D1601"/>
      <c r="E1601"/>
      <c r="F1601"/>
      <c r="G1601"/>
      <c r="H1601"/>
    </row>
    <row r="1602" ht="25.5" customHeight="1">
      <c r="A1602" t="inlineStr">
        <is>
          <t>polishing_forniture</t>
        </is>
      </c>
      <c r="B1602"/>
      <c r="C1602"/>
      <c r="D1602"/>
      <c r="E1602"/>
      <c r="F1602"/>
      <c r="G1602"/>
      <c r="H1602"/>
    </row>
    <row r="1603" ht="25.5" customHeight="1">
      <c r="A1603" t="inlineStr">
        <is>
          <t>polishing_metal</t>
        </is>
      </c>
      <c r="B1603" t="inlineStr">
        <is>
          <t>Yes</t>
        </is>
      </c>
      <c r="C1603" t="inlineStr">
        <is>
          <t>Spencer</t>
        </is>
      </c>
      <c r="D1603"/>
      <c r="E1603"/>
      <c r="F1603"/>
      <c r="G1603"/>
      <c r="H1603"/>
    </row>
    <row r="1604" ht="25.5" customHeight="1">
      <c r="A1604" t="inlineStr">
        <is>
          <t>pond hockey</t>
        </is>
      </c>
      <c r="B1604"/>
      <c r="C1604"/>
      <c r="D1604"/>
      <c r="E1604"/>
      <c r="F1604"/>
      <c r="G1604"/>
      <c r="H1604"/>
    </row>
    <row r="1605" ht="25.5" customHeight="1">
      <c r="A1605" t="inlineStr">
        <is>
          <t>popping_balloons</t>
        </is>
      </c>
      <c r="B1605"/>
      <c r="C1605"/>
      <c r="D1605"/>
      <c r="E1605"/>
      <c r="F1605"/>
      <c r="G1605"/>
      <c r="H1605"/>
    </row>
    <row r="1606" ht="25.5" customHeight="1">
      <c r="A1606" t="inlineStr">
        <is>
          <t>Pouring something into a cup/glass/bottle</t>
        </is>
      </c>
      <c r="B1606"/>
      <c r="C1606"/>
      <c r="D1606"/>
      <c r="E1606"/>
      <c r="F1606"/>
      <c r="G1606"/>
      <c r="H1606"/>
    </row>
    <row r="1607" ht="25.5" customHeight="1">
      <c r="A1607" t="inlineStr">
        <is>
          <t>pouring_beer</t>
        </is>
      </c>
      <c r="B1607" t="inlineStr">
        <is>
          <t>Yes</t>
        </is>
      </c>
      <c r="C1607" t="inlineStr">
        <is>
          <t>Spencer</t>
        </is>
      </c>
      <c r="D1607"/>
      <c r="E1607"/>
      <c r="F1607"/>
      <c r="G1607"/>
      <c r="H1607"/>
    </row>
    <row r="1608" ht="25.5" customHeight="1">
      <c r="A1608" t="inlineStr">
        <is>
          <t>powerbocking</t>
        </is>
      </c>
      <c r="B1608"/>
      <c r="C1608"/>
      <c r="D1608"/>
      <c r="E1608"/>
      <c r="F1608"/>
      <c r="G1608"/>
      <c r="H1608"/>
    </row>
    <row r="1609" ht="25.5" customHeight="1">
      <c r="A1609" t="inlineStr">
        <is>
          <t>powered hang glider</t>
        </is>
      </c>
      <c r="B1609"/>
      <c r="C1609"/>
      <c r="D1609"/>
      <c r="E1609"/>
      <c r="F1609"/>
      <c r="G1609"/>
      <c r="H1609"/>
    </row>
    <row r="1610" ht="25.5" customHeight="1">
      <c r="A1610" t="inlineStr">
        <is>
          <t>powered paragliding</t>
        </is>
      </c>
      <c r="B1610"/>
      <c r="C1610"/>
      <c r="D1610"/>
      <c r="E1610"/>
      <c r="F1610"/>
      <c r="G1610"/>
      <c r="H1610"/>
    </row>
    <row r="1611" ht="25.5" customHeight="1">
      <c r="A1611" t="inlineStr">
        <is>
          <t>powerlifting</t>
        </is>
      </c>
      <c r="B1611" t="inlineStr">
        <is>
          <t>Yes</t>
        </is>
      </c>
      <c r="C1611" t="inlineStr">
        <is>
          <t>Spencer</t>
        </is>
      </c>
      <c r="D1611"/>
      <c r="E1611"/>
      <c r="F1611"/>
      <c r="G1611"/>
      <c r="H1611"/>
    </row>
    <row r="1612" ht="25.5" customHeight="1">
      <c r="A1612" t="inlineStr">
        <is>
          <t>practicing music</t>
        </is>
      </c>
      <c r="B1612"/>
      <c r="C1612"/>
      <c r="D1612"/>
      <c r="E1612"/>
      <c r="F1612"/>
      <c r="G1612"/>
      <c r="H1612"/>
    </row>
    <row r="1613" ht="25.5" customHeight="1">
      <c r="A1613" t="inlineStr">
        <is>
          <t>pradal serey</t>
        </is>
      </c>
      <c r="B1613"/>
      <c r="C1613"/>
      <c r="D1613"/>
      <c r="E1613"/>
      <c r="F1613"/>
      <c r="G1613"/>
      <c r="H1613"/>
    </row>
    <row r="1614" ht="25.5" customHeight="1">
      <c r="A1614" t="inlineStr">
        <is>
          <t>preparing_salad</t>
        </is>
      </c>
      <c r="B1614" t="inlineStr">
        <is>
          <t>Yes</t>
        </is>
      </c>
      <c r="C1614" t="inlineStr">
        <is>
          <t>Spencer</t>
        </is>
      </c>
      <c r="D1614"/>
      <c r="E1614"/>
      <c r="F1614"/>
      <c r="G1614"/>
      <c r="H1614"/>
    </row>
    <row r="1615" ht="25.5" customHeight="1">
      <c r="A1615" t="inlineStr">
        <is>
          <t>presentation</t>
        </is>
      </c>
      <c r="B1615"/>
      <c r="C1615"/>
      <c r="D1615"/>
      <c r="E1615"/>
      <c r="F1615"/>
      <c r="G1615"/>
      <c r="H1615"/>
    </row>
    <row r="1616" ht="25.5" customHeight="1">
      <c r="A1616" t="inlineStr">
        <is>
          <t>presentations</t>
        </is>
      </c>
      <c r="B1616"/>
      <c r="C1616"/>
      <c r="D1616"/>
      <c r="E1616"/>
      <c r="F1616"/>
      <c r="G1616"/>
      <c r="H1616"/>
    </row>
    <row r="1617" ht="25.5" customHeight="1">
      <c r="A1617" t="inlineStr">
        <is>
          <t>presenting weather forecast</t>
        </is>
      </c>
      <c r="B1617"/>
      <c r="C1617"/>
      <c r="D1617"/>
      <c r="E1617"/>
      <c r="F1617"/>
      <c r="G1617"/>
      <c r="H1617"/>
    </row>
    <row r="1618" ht="25.5" customHeight="1">
      <c r="A1618" t="inlineStr">
        <is>
          <t>print</t>
        </is>
      </c>
      <c r="B1618"/>
      <c r="C1618"/>
      <c r="D1618"/>
      <c r="E1618"/>
      <c r="F1618"/>
      <c r="G1618"/>
      <c r="H1618"/>
    </row>
    <row r="1619" ht="25.5" customHeight="1">
      <c r="A1619" t="inlineStr">
        <is>
          <t>protest</t>
        </is>
      </c>
      <c r="B1619" t="inlineStr">
        <is>
          <t>Yes</t>
        </is>
      </c>
      <c r="C1619" t="inlineStr">
        <is>
          <t>Mike</t>
        </is>
      </c>
      <c r="D1619"/>
      <c r="E1619"/>
      <c r="F1619"/>
      <c r="G1619"/>
      <c r="H1619"/>
    </row>
    <row r="1620" ht="25.5" customHeight="1">
      <c r="A1620" t="inlineStr">
        <is>
          <t>public_event</t>
        </is>
      </c>
      <c r="B1620"/>
      <c r="C1620"/>
      <c r="D1620"/>
      <c r="E1620"/>
      <c r="F1620"/>
      <c r="G1620"/>
      <c r="H1620"/>
    </row>
    <row r="1621" ht="25.5" customHeight="1">
      <c r="A1621" t="inlineStr">
        <is>
          <t>public_speaking</t>
        </is>
      </c>
      <c r="B1621"/>
      <c r="C1621"/>
      <c r="D1621"/>
      <c r="E1621"/>
      <c r="F1621"/>
      <c r="G1621"/>
      <c r="H1621"/>
    </row>
    <row r="1622" ht="25.5" customHeight="1">
      <c r="A1622" t="inlineStr">
        <is>
          <t>pullups</t>
        </is>
      </c>
      <c r="B1622" t="inlineStr">
        <is>
          <t>Yes</t>
        </is>
      </c>
      <c r="C1622" t="inlineStr">
        <is>
          <t>Kafonek</t>
        </is>
      </c>
      <c r="D1622"/>
      <c r="E1622"/>
      <c r="F1622"/>
      <c r="G1622"/>
      <c r="H1622"/>
    </row>
    <row r="1623" ht="25.5" customHeight="1">
      <c r="A1623" t="inlineStr">
        <is>
          <t>pumping_fist</t>
        </is>
      </c>
      <c r="B1623"/>
      <c r="C1623"/>
      <c r="D1623"/>
      <c r="E1623"/>
      <c r="F1623"/>
      <c r="G1623"/>
      <c r="H1623"/>
    </row>
    <row r="1624" ht="25.5" customHeight="1">
      <c r="A1624" t="inlineStr">
        <is>
          <t>pumping_gas</t>
        </is>
      </c>
      <c r="B1624"/>
      <c r="C1624"/>
      <c r="D1624"/>
      <c r="E1624"/>
      <c r="F1624"/>
      <c r="G1624"/>
      <c r="H1624"/>
    </row>
    <row r="1625" ht="25.5" customHeight="1">
      <c r="A1625" t="inlineStr">
        <is>
          <t>punch</t>
        </is>
      </c>
      <c r="B1625"/>
      <c r="C1625"/>
      <c r="D1625"/>
      <c r="E1625"/>
      <c r="F1625"/>
      <c r="G1625"/>
      <c r="H1625"/>
    </row>
    <row r="1626" ht="25.5" customHeight="1">
      <c r="A1626" t="inlineStr">
        <is>
          <t>punching</t>
        </is>
      </c>
      <c r="B1626"/>
      <c r="C1626"/>
      <c r="D1626"/>
      <c r="E1626"/>
      <c r="F1626"/>
      <c r="G1626"/>
      <c r="H1626"/>
    </row>
    <row r="1627" ht="25.5" customHeight="1">
      <c r="A1627" t="inlineStr">
        <is>
          <t>punching_bag</t>
        </is>
      </c>
      <c r="B1627"/>
      <c r="C1627"/>
      <c r="D1627"/>
      <c r="E1627"/>
      <c r="F1627"/>
      <c r="G1627"/>
      <c r="H1627"/>
    </row>
    <row r="1628" ht="25.5" customHeight="1">
      <c r="A1628" t="inlineStr">
        <is>
          <t>purl</t>
        </is>
      </c>
      <c r="B1628"/>
      <c r="C1628"/>
      <c r="D1628"/>
      <c r="E1628"/>
      <c r="F1628"/>
      <c r="G1628"/>
      <c r="H1628"/>
    </row>
    <row r="1629" ht="25.5" customHeight="1">
      <c r="A1629" t="inlineStr">
        <is>
          <t>pushing wheelchair</t>
        </is>
      </c>
      <c r="B1629"/>
      <c r="C1629"/>
      <c r="D1629"/>
      <c r="E1629"/>
      <c r="F1629"/>
      <c r="G1629"/>
      <c r="H1629"/>
    </row>
    <row r="1630" ht="25.5" customHeight="1">
      <c r="A1630" t="inlineStr">
        <is>
          <t>pushing_car</t>
        </is>
      </c>
      <c r="B1630"/>
      <c r="C1630"/>
      <c r="D1630"/>
      <c r="E1630"/>
      <c r="F1630"/>
      <c r="G1630"/>
      <c r="H1630"/>
    </row>
    <row r="1631" ht="25.5" customHeight="1">
      <c r="A1631" t="inlineStr">
        <is>
          <t>pushing_cart</t>
        </is>
      </c>
      <c r="B1631"/>
      <c r="C1631"/>
      <c r="D1631"/>
      <c r="E1631"/>
      <c r="F1631"/>
      <c r="G1631"/>
      <c r="H1631"/>
    </row>
    <row r="1632" ht="25.5" customHeight="1">
      <c r="A1632" t="inlineStr">
        <is>
          <t>pushing_wheelbarrow</t>
        </is>
      </c>
      <c r="B1632"/>
      <c r="C1632"/>
      <c r="D1632"/>
      <c r="E1632"/>
      <c r="F1632"/>
      <c r="G1632"/>
      <c r="H1632"/>
    </row>
    <row r="1633" ht="25.5" customHeight="1">
      <c r="A1633" t="inlineStr">
        <is>
          <t>pushing_wheelchair</t>
        </is>
      </c>
      <c r="B1633"/>
      <c r="C1633"/>
      <c r="D1633"/>
      <c r="E1633"/>
      <c r="F1633"/>
      <c r="G1633"/>
      <c r="H1633"/>
    </row>
    <row r="1634" ht="25.5" customHeight="1">
      <c r="A1634" t="inlineStr">
        <is>
          <t>Putting a bag somewhere</t>
        </is>
      </c>
      <c r="B1634" t="inlineStr">
        <is>
          <t>Yes</t>
        </is>
      </c>
      <c r="C1634" t="inlineStr">
        <is>
          <t>Kafonek</t>
        </is>
      </c>
      <c r="D1634"/>
      <c r="E1634"/>
      <c r="F1634"/>
      <c r="G1634"/>
      <c r="H1634"/>
    </row>
    <row r="1635" ht="25.5" customHeight="1">
      <c r="A1635" t="inlineStr">
        <is>
          <t>Putting a blanket somewhere</t>
        </is>
      </c>
      <c r="B1635" t="inlineStr">
        <is>
          <t>Yes</t>
        </is>
      </c>
      <c r="C1635" t="inlineStr">
        <is>
          <t>Kafonek</t>
        </is>
      </c>
      <c r="D1635"/>
      <c r="E1635"/>
      <c r="F1635"/>
      <c r="G1635"/>
      <c r="H1635"/>
    </row>
    <row r="1636" ht="25.5" customHeight="1">
      <c r="A1636" t="inlineStr">
        <is>
          <t>Putting a book somewhere</t>
        </is>
      </c>
      <c r="B1636" t="inlineStr">
        <is>
          <t>Yes</t>
        </is>
      </c>
      <c r="C1636" t="inlineStr">
        <is>
          <t>Kafonek</t>
        </is>
      </c>
      <c r="D1636"/>
      <c r="E1636"/>
      <c r="F1636"/>
      <c r="G1636"/>
      <c r="H1636"/>
    </row>
    <row r="1637" ht="25.5" customHeight="1">
      <c r="A1637" t="inlineStr">
        <is>
          <t>Putting a box somewhere</t>
        </is>
      </c>
      <c r="B1637" t="inlineStr">
        <is>
          <t>Yes</t>
        </is>
      </c>
      <c r="C1637" t="inlineStr">
        <is>
          <t>Kafonek</t>
        </is>
      </c>
      <c r="D1637"/>
      <c r="E1637"/>
      <c r="F1637"/>
      <c r="G1637"/>
      <c r="H1637"/>
    </row>
    <row r="1638" ht="25.5" customHeight="1">
      <c r="A1638" t="inlineStr">
        <is>
          <t>Putting a broom somewhere</t>
        </is>
      </c>
      <c r="B1638" t="inlineStr">
        <is>
          <t>Yes</t>
        </is>
      </c>
      <c r="C1638" t="inlineStr">
        <is>
          <t>Kafonek</t>
        </is>
      </c>
      <c r="D1638"/>
      <c r="E1638"/>
      <c r="F1638"/>
      <c r="G1638"/>
      <c r="H1638"/>
    </row>
    <row r="1639" ht="25.5" customHeight="1">
      <c r="A1639" t="inlineStr">
        <is>
          <t>Putting a cup/glass/bottle somewhere</t>
        </is>
      </c>
      <c r="B1639" t="inlineStr">
        <is>
          <t>Yes</t>
        </is>
      </c>
      <c r="C1639" t="inlineStr">
        <is>
          <t>Kafonek</t>
        </is>
      </c>
      <c r="D1639"/>
      <c r="E1639"/>
      <c r="F1639"/>
      <c r="G1639"/>
      <c r="H1639"/>
    </row>
    <row r="1640" ht="25.5" customHeight="1">
      <c r="A1640" t="inlineStr">
        <is>
          <t>Putting a dish/es somewhere</t>
        </is>
      </c>
      <c r="B1640" t="inlineStr">
        <is>
          <t>Yes</t>
        </is>
      </c>
      <c r="C1640" t="inlineStr">
        <is>
          <t>Kafonek</t>
        </is>
      </c>
      <c r="D1640"/>
      <c r="E1640"/>
      <c r="F1640"/>
      <c r="G1640"/>
      <c r="H1640"/>
    </row>
    <row r="1641" ht="25.5" customHeight="1">
      <c r="A1641" t="inlineStr">
        <is>
          <t>Putting a picture somewhere</t>
        </is>
      </c>
      <c r="B1641" t="inlineStr">
        <is>
          <t>Yes</t>
        </is>
      </c>
      <c r="C1641" t="inlineStr">
        <is>
          <t>Kafonek</t>
        </is>
      </c>
      <c r="D1641"/>
      <c r="E1641"/>
      <c r="F1641"/>
      <c r="G1641"/>
      <c r="H1641"/>
    </row>
    <row r="1642" ht="25.5" customHeight="1">
      <c r="A1642" t="inlineStr">
        <is>
          <t>Putting a pillow somewhere</t>
        </is>
      </c>
      <c r="B1642" t="inlineStr">
        <is>
          <t>Yes</t>
        </is>
      </c>
      <c r="C1642" t="inlineStr">
        <is>
          <t>Kafonek</t>
        </is>
      </c>
      <c r="D1642"/>
      <c r="E1642"/>
      <c r="F1642"/>
      <c r="G1642"/>
      <c r="H1642"/>
    </row>
    <row r="1643" ht="25.5" customHeight="1">
      <c r="A1643" t="inlineStr">
        <is>
          <t>Putting a sandwich somewhere</t>
        </is>
      </c>
      <c r="B1643" t="inlineStr">
        <is>
          <t>Yes</t>
        </is>
      </c>
      <c r="C1643" t="inlineStr">
        <is>
          <t>Kafonek</t>
        </is>
      </c>
      <c r="D1643"/>
      <c r="E1643"/>
      <c r="F1643"/>
      <c r="G1643"/>
      <c r="H1643"/>
    </row>
    <row r="1644" ht="25.5" customHeight="1">
      <c r="A1644" t="inlineStr">
        <is>
          <t>Putting a towel/s somewhere</t>
        </is>
      </c>
      <c r="B1644" t="inlineStr">
        <is>
          <t>Yes</t>
        </is>
      </c>
      <c r="C1644" t="inlineStr">
        <is>
          <t>Kafonek</t>
        </is>
      </c>
      <c r="D1644"/>
      <c r="E1644"/>
      <c r="F1644"/>
      <c r="G1644"/>
      <c r="H1644"/>
    </row>
    <row r="1645" ht="25.5" customHeight="1">
      <c r="A1645" t="inlineStr">
        <is>
          <t>Putting clothes somewhere</t>
        </is>
      </c>
      <c r="B1645" t="inlineStr">
        <is>
          <t>Yes</t>
        </is>
      </c>
      <c r="C1645" t="inlineStr">
        <is>
          <t>Kafonek</t>
        </is>
      </c>
      <c r="D1645"/>
      <c r="E1645"/>
      <c r="F1645"/>
      <c r="G1645"/>
      <c r="H1645"/>
    </row>
    <row r="1646" ht="25.5" customHeight="1">
      <c r="A1646" t="inlineStr">
        <is>
          <t>Putting groceries somewhere</t>
        </is>
      </c>
      <c r="B1646" t="inlineStr">
        <is>
          <t>Yes</t>
        </is>
      </c>
      <c r="C1646" t="inlineStr">
        <is>
          <t>Kafonek</t>
        </is>
      </c>
      <c r="D1646"/>
      <c r="E1646"/>
      <c r="F1646"/>
      <c r="G1646"/>
      <c r="H1646"/>
    </row>
    <row r="1647" ht="25.5" customHeight="1">
      <c r="A1647" t="inlineStr">
        <is>
          <t>Putting on shoe/shoes</t>
        </is>
      </c>
      <c r="B1647" t="inlineStr">
        <is>
          <t>Yes</t>
        </is>
      </c>
      <c r="C1647" t="inlineStr">
        <is>
          <t>Kafonek</t>
        </is>
      </c>
      <c r="D1647"/>
      <c r="E1647"/>
      <c r="F1647"/>
      <c r="G1647"/>
      <c r="H1647"/>
    </row>
    <row r="1648" ht="25.5" customHeight="1">
      <c r="A1648" t="inlineStr">
        <is>
          <t>Putting shoes somewhere</t>
        </is>
      </c>
      <c r="B1648" t="inlineStr">
        <is>
          <t>Yes</t>
        </is>
      </c>
      <c r="C1648" t="inlineStr">
        <is>
          <t>Kafonek</t>
        </is>
      </c>
      <c r="D1648"/>
      <c r="E1648"/>
      <c r="F1648"/>
      <c r="G1648"/>
      <c r="H1648"/>
    </row>
    <row r="1649" ht="25.5" customHeight="1">
      <c r="A1649" t="inlineStr">
        <is>
          <t>Putting some food somewhere</t>
        </is>
      </c>
      <c r="B1649" t="inlineStr">
        <is>
          <t>Yes</t>
        </is>
      </c>
      <c r="C1649" t="inlineStr">
        <is>
          <t>Kafonek</t>
        </is>
      </c>
      <c r="D1649"/>
      <c r="E1649"/>
      <c r="F1649"/>
      <c r="G1649"/>
      <c r="H1649"/>
    </row>
    <row r="1650" ht="25.5" customHeight="1">
      <c r="A1650" t="inlineStr">
        <is>
          <t>Putting something on a shelf</t>
        </is>
      </c>
      <c r="B1650" t="inlineStr">
        <is>
          <t>Yes</t>
        </is>
      </c>
      <c r="C1650" t="inlineStr">
        <is>
          <t>Kafonek</t>
        </is>
      </c>
      <c r="D1650"/>
      <c r="E1650"/>
      <c r="F1650"/>
      <c r="G1650"/>
      <c r="H1650"/>
    </row>
    <row r="1651" ht="25.5" customHeight="1">
      <c r="A1651" t="inlineStr">
        <is>
          <t>Putting something on a table</t>
        </is>
      </c>
      <c r="B1651" t="inlineStr">
        <is>
          <t>Yes</t>
        </is>
      </c>
      <c r="C1651" t="inlineStr">
        <is>
          <t>Kafonek</t>
        </is>
      </c>
      <c r="D1651"/>
      <c r="E1651"/>
      <c r="F1651"/>
      <c r="G1651"/>
      <c r="H1651"/>
    </row>
    <row r="1652" ht="25.5" customHeight="1">
      <c r="A1652" t="inlineStr">
        <is>
          <t>Putting their paper/notebook somewhere</t>
        </is>
      </c>
      <c r="B1652" t="inlineStr">
        <is>
          <t>Yes</t>
        </is>
      </c>
      <c r="C1652" t="inlineStr">
        <is>
          <t>Kafonek</t>
        </is>
      </c>
      <c r="D1652"/>
      <c r="E1652"/>
      <c r="F1652"/>
      <c r="G1652"/>
      <c r="H1652"/>
    </row>
    <row r="1653" ht="25.5" customHeight="1">
      <c r="A1653" t="inlineStr">
        <is>
          <t>putting_in_contact_lenses</t>
        </is>
      </c>
      <c r="B1653"/>
      <c r="C1653"/>
      <c r="D1653"/>
      <c r="E1653"/>
      <c r="F1653"/>
      <c r="G1653"/>
      <c r="H1653"/>
    </row>
    <row r="1654" ht="25.5" customHeight="1">
      <c r="A1654" t="inlineStr">
        <is>
          <t>putting_on_sari</t>
        </is>
      </c>
      <c r="B1654"/>
      <c r="C1654"/>
      <c r="D1654"/>
      <c r="E1654"/>
      <c r="F1654"/>
      <c r="G1654"/>
      <c r="H1654"/>
    </row>
    <row r="1655" ht="25.5" customHeight="1">
      <c r="A1655" t="inlineStr">
        <is>
          <t>putting_on_shoes</t>
        </is>
      </c>
      <c r="B1655"/>
      <c r="C1655"/>
      <c r="D1655"/>
      <c r="E1655"/>
      <c r="F1655"/>
      <c r="G1655"/>
      <c r="H1655"/>
    </row>
    <row r="1656" ht="25.5" customHeight="1">
      <c r="A1656" t="inlineStr">
        <is>
          <t>race</t>
        </is>
      </c>
      <c r="B1656"/>
      <c r="C1656"/>
      <c r="D1656"/>
      <c r="E1656"/>
      <c r="F1656"/>
      <c r="G1656"/>
      <c r="H1656"/>
    </row>
    <row r="1657" ht="25.5" customHeight="1">
      <c r="A1657" t="inlineStr">
        <is>
          <t>race walking</t>
        </is>
      </c>
      <c r="B1657"/>
      <c r="C1657"/>
      <c r="D1657"/>
      <c r="E1657"/>
      <c r="F1657"/>
      <c r="G1657"/>
      <c r="H1657"/>
    </row>
    <row r="1658" ht="25.5" customHeight="1">
      <c r="A1658" t="inlineStr">
        <is>
          <t>raising_eyebrows</t>
        </is>
      </c>
      <c r="B1658"/>
      <c r="C1658"/>
      <c r="D1658"/>
      <c r="E1658"/>
      <c r="F1658"/>
      <c r="G1658"/>
      <c r="H1658"/>
    </row>
    <row r="1659" ht="25.5" customHeight="1">
      <c r="A1659" t="inlineStr">
        <is>
          <t>raking_leaves</t>
        </is>
      </c>
      <c r="B1659"/>
      <c r="C1659"/>
      <c r="D1659"/>
      <c r="E1659"/>
      <c r="F1659"/>
      <c r="G1659"/>
      <c r="H1659"/>
    </row>
    <row r="1660" ht="25.5" customHeight="1">
      <c r="A1660" t="inlineStr">
        <is>
          <t>rally obedience</t>
        </is>
      </c>
      <c r="B1660"/>
      <c r="C1660"/>
      <c r="D1660"/>
      <c r="E1660"/>
      <c r="F1660"/>
      <c r="G1660"/>
      <c r="H1660"/>
    </row>
    <row r="1661" ht="25.5" customHeight="1">
      <c r="A1661" t="inlineStr">
        <is>
          <t>rally raid</t>
        </is>
      </c>
      <c r="B1661"/>
      <c r="C1661"/>
      <c r="D1661"/>
      <c r="E1661"/>
      <c r="F1661"/>
      <c r="G1661"/>
      <c r="H1661"/>
    </row>
    <row r="1662" ht="25.5" customHeight="1">
      <c r="A1662" t="inlineStr">
        <is>
          <t>Reaching for and grabbing a picture</t>
        </is>
      </c>
      <c r="B1662"/>
      <c r="C1662"/>
      <c r="D1662"/>
      <c r="E1662"/>
      <c r="F1662"/>
      <c r="G1662"/>
      <c r="H1662"/>
    </row>
    <row r="1663" ht="25.5" customHeight="1">
      <c r="A1663" t="inlineStr">
        <is>
          <t>reading_newspaper</t>
        </is>
      </c>
      <c r="B1663"/>
      <c r="C1663"/>
      <c r="D1663"/>
      <c r="E1663"/>
      <c r="F1663"/>
      <c r="G1663"/>
      <c r="H1663"/>
    </row>
    <row r="1664" ht="25.5" customHeight="1">
      <c r="A1664" t="inlineStr">
        <is>
          <t>Recipe books</t>
        </is>
      </c>
      <c r="B1664"/>
      <c r="C1664"/>
      <c r="D1664"/>
      <c r="E1664"/>
      <c r="F1664"/>
      <c r="G1664"/>
      <c r="H1664"/>
    </row>
    <row r="1665" ht="25.5" customHeight="1">
      <c r="A1665" t="inlineStr">
        <is>
          <t>recreation</t>
        </is>
      </c>
      <c r="B1665"/>
      <c r="C1665"/>
      <c r="D1665"/>
      <c r="E1665"/>
      <c r="F1665"/>
      <c r="G1665"/>
      <c r="H1665"/>
    </row>
    <row r="1666" ht="25.5" customHeight="1">
      <c r="A1666" t="inlineStr">
        <is>
          <t>Recreational Vehicles</t>
        </is>
      </c>
      <c r="B1666"/>
      <c r="C1666"/>
      <c r="D1666"/>
      <c r="E1666"/>
      <c r="F1666"/>
      <c r="G1666"/>
      <c r="H1666"/>
    </row>
    <row r="1667" ht="25.5" customHeight="1">
      <c r="A1667" t="inlineStr">
        <is>
          <t>recreational_fishing</t>
        </is>
      </c>
      <c r="B1667" t="inlineStr">
        <is>
          <t>Yes</t>
        </is>
      </c>
      <c r="C1667" t="inlineStr">
        <is>
          <t>Timmy</t>
        </is>
      </c>
      <c r="D1667"/>
      <c r="E1667"/>
      <c r="F1667"/>
      <c r="G1667"/>
      <c r="H1667"/>
    </row>
    <row r="1668" ht="25.5" customHeight="1">
      <c r="A1668" t="inlineStr">
        <is>
          <t>reining</t>
        </is>
      </c>
      <c r="B1668"/>
      <c r="C1668"/>
      <c r="D1668"/>
      <c r="E1668"/>
      <c r="F1668"/>
      <c r="G1668"/>
      <c r="H1668"/>
    </row>
    <row r="1669" ht="25.5" customHeight="1">
      <c r="A1669" t="inlineStr">
        <is>
          <t>remote control</t>
        </is>
      </c>
      <c r="B1669"/>
      <c r="C1669"/>
      <c r="D1669"/>
      <c r="E1669"/>
      <c r="F1669"/>
      <c r="G1669"/>
      <c r="H1669"/>
    </row>
    <row r="1670" ht="25.5" customHeight="1">
      <c r="A1670" t="inlineStr">
        <is>
          <t>removing_curlers</t>
        </is>
      </c>
      <c r="B1670"/>
      <c r="C1670"/>
      <c r="D1670"/>
      <c r="E1670"/>
      <c r="F1670"/>
      <c r="G1670"/>
      <c r="H1670"/>
    </row>
    <row r="1671" ht="25.5" customHeight="1">
      <c r="A1671" t="inlineStr">
        <is>
          <t>repairing_puncture</t>
        </is>
      </c>
      <c r="B1671"/>
      <c r="C1671"/>
      <c r="D1671"/>
      <c r="E1671"/>
      <c r="F1671"/>
      <c r="G1671"/>
      <c r="H1671"/>
    </row>
    <row r="1672" ht="25.5" customHeight="1">
      <c r="A1672" t="inlineStr">
        <is>
          <t>Reproductive health</t>
        </is>
      </c>
      <c r="B1672"/>
      <c r="C1672"/>
      <c r="D1672"/>
      <c r="E1672"/>
      <c r="F1672"/>
      <c r="G1672"/>
      <c r="H1672"/>
    </row>
    <row r="1673" ht="25.5" customHeight="1">
      <c r="A1673" t="inlineStr">
        <is>
          <t>riding_a_bike</t>
        </is>
      </c>
      <c r="B1673" t="inlineStr">
        <is>
          <t>Yes</t>
        </is>
      </c>
      <c r="C1673" t="inlineStr">
        <is>
          <t>Diego</t>
        </is>
      </c>
      <c r="D1673"/>
      <c r="E1673"/>
      <c r="F1673"/>
      <c r="G1673"/>
      <c r="H1673"/>
    </row>
    <row r="1674" ht="25.5" customHeight="1">
      <c r="A1674" t="inlineStr">
        <is>
          <t>riding_bumper_cars</t>
        </is>
      </c>
      <c r="B1674"/>
      <c r="C1674"/>
      <c r="D1674"/>
      <c r="E1674"/>
      <c r="F1674"/>
      <c r="G1674"/>
      <c r="H1674"/>
    </row>
    <row r="1675" ht="25.5" customHeight="1">
      <c r="A1675" t="inlineStr">
        <is>
          <t>riding_camel</t>
        </is>
      </c>
      <c r="B1675" t="inlineStr">
        <is>
          <t>Yes</t>
        </is>
      </c>
      <c r="C1675" t="inlineStr">
        <is>
          <t>Diego</t>
        </is>
      </c>
      <c r="D1675"/>
      <c r="E1675"/>
      <c r="F1675"/>
      <c r="G1675"/>
      <c r="H1675"/>
    </row>
    <row r="1676" ht="25.5" customHeight="1">
      <c r="A1676" t="inlineStr">
        <is>
          <t>riding_elephant</t>
        </is>
      </c>
      <c r="B1676"/>
      <c r="C1676"/>
      <c r="D1676"/>
      <c r="E1676"/>
      <c r="F1676"/>
      <c r="G1676"/>
      <c r="H1676"/>
    </row>
    <row r="1677" ht="25.5" customHeight="1">
      <c r="A1677" t="inlineStr">
        <is>
          <t>riding_mechanical_bull</t>
        </is>
      </c>
      <c r="B1677"/>
      <c r="C1677"/>
      <c r="D1677"/>
      <c r="E1677"/>
      <c r="F1677"/>
      <c r="G1677"/>
      <c r="H1677"/>
    </row>
    <row r="1678" ht="25.5" customHeight="1">
      <c r="A1678" t="inlineStr">
        <is>
          <t>riding_mower</t>
        </is>
      </c>
      <c r="B1678" t="inlineStr">
        <is>
          <t>Yes</t>
        </is>
      </c>
      <c r="C1678" t="inlineStr">
        <is>
          <t>Diego</t>
        </is>
      </c>
      <c r="D1678"/>
      <c r="E1678"/>
      <c r="F1678"/>
      <c r="G1678"/>
      <c r="H1678"/>
    </row>
    <row r="1679" ht="25.5" customHeight="1">
      <c r="A1679" t="inlineStr">
        <is>
          <t>riding_mule</t>
        </is>
      </c>
      <c r="B1679"/>
      <c r="C1679"/>
      <c r="D1679"/>
      <c r="E1679"/>
      <c r="F1679"/>
      <c r="G1679"/>
      <c r="H1679"/>
    </row>
    <row r="1680" ht="25.5" customHeight="1">
      <c r="A1680" t="inlineStr">
        <is>
          <t>riding_scooter</t>
        </is>
      </c>
      <c r="B1680"/>
      <c r="C1680"/>
      <c r="D1680"/>
      <c r="E1680"/>
      <c r="F1680"/>
      <c r="G1680"/>
      <c r="H1680"/>
    </row>
    <row r="1681" ht="25.5" customHeight="1">
      <c r="A1681" t="inlineStr">
        <is>
          <t>riding_snow_blower</t>
        </is>
      </c>
      <c r="B1681"/>
      <c r="C1681"/>
      <c r="D1681"/>
      <c r="E1681"/>
      <c r="F1681"/>
      <c r="G1681"/>
      <c r="H1681"/>
    </row>
    <row r="1682" ht="25.5" customHeight="1">
      <c r="A1682" t="inlineStr">
        <is>
          <t>ringette</t>
        </is>
      </c>
      <c r="B1682"/>
      <c r="C1682"/>
      <c r="D1682"/>
      <c r="E1682"/>
      <c r="F1682"/>
      <c r="G1682"/>
      <c r="H1682"/>
    </row>
    <row r="1683" ht="25.5" customHeight="1">
      <c r="A1683" t="inlineStr">
        <is>
          <t>rink bandy</t>
        </is>
      </c>
      <c r="B1683"/>
      <c r="C1683"/>
      <c r="D1683"/>
      <c r="E1683"/>
      <c r="F1683"/>
      <c r="G1683"/>
      <c r="H1683"/>
    </row>
    <row r="1684" ht="25.5" customHeight="1">
      <c r="A1684" t="inlineStr">
        <is>
          <t>ripping_paper</t>
        </is>
      </c>
      <c r="B1684"/>
      <c r="C1684"/>
      <c r="D1684"/>
      <c r="E1684"/>
      <c r="F1684"/>
      <c r="G1684"/>
      <c r="H1684"/>
    </row>
    <row r="1685" ht="25.5" customHeight="1">
      <c r="A1685" t="inlineStr">
        <is>
          <t>river_tubing</t>
        </is>
      </c>
      <c r="B1685"/>
      <c r="C1685"/>
      <c r="D1685"/>
      <c r="E1685"/>
      <c r="F1685"/>
      <c r="G1685"/>
      <c r="H1685"/>
    </row>
    <row r="1686" ht="25.5" customHeight="1">
      <c r="A1686" t="inlineStr">
        <is>
          <t>riverboarding</t>
        </is>
      </c>
      <c r="B1686"/>
      <c r="C1686"/>
      <c r="D1686"/>
      <c r="E1686"/>
      <c r="F1686"/>
      <c r="G1686"/>
      <c r="H1686"/>
    </row>
    <row r="1687" ht="25.5" customHeight="1">
      <c r="A1687" t="inlineStr">
        <is>
          <t>Road Vehicles</t>
        </is>
      </c>
      <c r="B1687"/>
      <c r="C1687"/>
      <c r="D1687"/>
      <c r="E1687"/>
      <c r="F1687"/>
      <c r="G1687"/>
      <c r="H1687"/>
    </row>
    <row r="1688" ht="25.5" customHeight="1">
      <c r="A1688" t="inlineStr">
        <is>
          <t>roasting</t>
        </is>
      </c>
      <c r="B1688"/>
      <c r="C1688"/>
      <c r="D1688"/>
      <c r="E1688"/>
      <c r="F1688"/>
      <c r="G1688"/>
      <c r="H1688"/>
    </row>
    <row r="1689" ht="25.5" customHeight="1">
      <c r="A1689" t="inlineStr">
        <is>
          <t>roasting_marshmallows</t>
        </is>
      </c>
      <c r="B1689"/>
      <c r="C1689"/>
      <c r="D1689"/>
      <c r="E1689"/>
      <c r="F1689"/>
      <c r="G1689"/>
      <c r="H1689"/>
    </row>
    <row r="1690" ht="25.5" customHeight="1">
      <c r="A1690" t="inlineStr">
        <is>
          <t>roasting_pig</t>
        </is>
      </c>
      <c r="B1690"/>
      <c r="C1690"/>
      <c r="D1690"/>
      <c r="E1690"/>
      <c r="F1690"/>
      <c r="G1690"/>
      <c r="H1690"/>
    </row>
    <row r="1691" ht="25.5" customHeight="1">
      <c r="A1691" t="inlineStr">
        <is>
          <t>robot_dancing</t>
        </is>
      </c>
      <c r="B1691"/>
      <c r="C1691"/>
      <c r="D1691"/>
      <c r="E1691"/>
      <c r="F1691"/>
      <c r="G1691"/>
      <c r="H1691"/>
    </row>
    <row r="1692" ht="25.5" customHeight="1">
      <c r="A1692" t="inlineStr">
        <is>
          <t>rock climbing</t>
        </is>
      </c>
      <c r="B1692" t="inlineStr">
        <is>
          <t>Yes</t>
        </is>
      </c>
      <c r="C1692" t="inlineStr">
        <is>
          <t>Bryan</t>
        </is>
      </c>
      <c r="D1692"/>
      <c r="E1692"/>
      <c r="F1692"/>
      <c r="G1692"/>
      <c r="H1692"/>
    </row>
    <row r="1693" ht="25.5" customHeight="1">
      <c r="A1693" t="inlineStr">
        <is>
          <t>rock fishing</t>
        </is>
      </c>
      <c r="B1693"/>
      <c r="C1693"/>
      <c r="D1693"/>
      <c r="E1693"/>
      <c r="F1693"/>
      <c r="G1693"/>
      <c r="H1693"/>
    </row>
    <row r="1694" ht="25.5" customHeight="1">
      <c r="A1694" t="inlineStr">
        <is>
          <t>rock_scissors_paper</t>
        </is>
      </c>
      <c r="B1694"/>
      <c r="C1694"/>
      <c r="D1694"/>
      <c r="E1694"/>
      <c r="F1694"/>
      <c r="G1694"/>
      <c r="H1694"/>
    </row>
    <row r="1695" ht="25.5" customHeight="1">
      <c r="A1695" t="inlineStr">
        <is>
          <t>Role playing</t>
        </is>
      </c>
      <c r="B1695"/>
      <c r="C1695"/>
      <c r="D1695"/>
      <c r="E1695"/>
      <c r="F1695"/>
      <c r="G1695"/>
      <c r="H1695"/>
    </row>
    <row r="1696" ht="25.5" customHeight="1">
      <c r="A1696" t="inlineStr">
        <is>
          <t>roller derby</t>
        </is>
      </c>
      <c r="B1696"/>
      <c r="C1696"/>
      <c r="D1696"/>
      <c r="E1696"/>
      <c r="F1696"/>
      <c r="G1696"/>
      <c r="H1696"/>
    </row>
    <row r="1697" ht="25.5" customHeight="1">
      <c r="A1697" t="inlineStr">
        <is>
          <t>roller hockey (quad)</t>
        </is>
      </c>
      <c r="B1697"/>
      <c r="C1697"/>
      <c r="D1697"/>
      <c r="E1697"/>
      <c r="F1697"/>
      <c r="G1697"/>
      <c r="H1697"/>
    </row>
    <row r="1698" ht="25.5" customHeight="1">
      <c r="A1698" t="inlineStr">
        <is>
          <t>roof_shingle_removal</t>
        </is>
      </c>
      <c r="B1698"/>
      <c r="C1698"/>
      <c r="D1698"/>
      <c r="E1698"/>
      <c r="F1698"/>
      <c r="G1698"/>
      <c r="H1698"/>
    </row>
    <row r="1699" ht="25.5" customHeight="1">
      <c r="A1699" t="inlineStr">
        <is>
          <t>rope climbing</t>
        </is>
      </c>
      <c r="B1699"/>
      <c r="C1699"/>
      <c r="D1699"/>
      <c r="E1699"/>
      <c r="F1699"/>
      <c r="G1699"/>
      <c r="H1699"/>
    </row>
    <row r="1700" ht="25.5" customHeight="1">
      <c r="A1700" t="inlineStr">
        <is>
          <t>rope_pushdown</t>
        </is>
      </c>
      <c r="B1700"/>
      <c r="C1700"/>
      <c r="D1700"/>
      <c r="E1700"/>
      <c r="F1700"/>
      <c r="G1700"/>
      <c r="H1700"/>
    </row>
    <row r="1701" ht="25.5" customHeight="1">
      <c r="A1701" t="inlineStr">
        <is>
          <t>rounders</t>
        </is>
      </c>
      <c r="B1701"/>
      <c r="C1701"/>
      <c r="D1701"/>
      <c r="E1701"/>
      <c r="F1701"/>
      <c r="G1701"/>
      <c r="H1701"/>
    </row>
    <row r="1702" ht="25.5" customHeight="1">
      <c r="A1702" t="inlineStr">
        <is>
          <t>rugby sevens</t>
        </is>
      </c>
      <c r="B1702"/>
      <c r="C1702"/>
      <c r="D1702"/>
      <c r="E1702"/>
      <c r="F1702"/>
      <c r="G1702"/>
      <c r="H1702"/>
    </row>
    <row r="1703" ht="25.5" customHeight="1">
      <c r="A1703" t="inlineStr">
        <is>
          <t>rundown</t>
        </is>
      </c>
      <c r="B1703"/>
      <c r="C1703"/>
      <c r="D1703"/>
      <c r="E1703"/>
      <c r="F1703"/>
      <c r="G1703"/>
      <c r="H1703"/>
    </row>
    <row r="1704" ht="25.5" customHeight="1">
      <c r="A1704" t="inlineStr">
        <is>
          <t>running on treadmill</t>
        </is>
      </c>
      <c r="B1704" t="inlineStr">
        <is>
          <t>Yes</t>
        </is>
      </c>
      <c r="C1704" t="inlineStr">
        <is>
          <t>melody</t>
        </is>
      </c>
      <c r="D1704"/>
      <c r="E1704"/>
      <c r="F1704"/>
      <c r="G1704"/>
      <c r="H1704"/>
    </row>
    <row r="1705" ht="25.5" customHeight="1">
      <c r="A1705" t="inlineStr">
        <is>
          <t>running_on_treadmill</t>
        </is>
      </c>
      <c r="B1705" t="inlineStr">
        <is>
          <t>Yes</t>
        </is>
      </c>
      <c r="C1705" t="inlineStr">
        <is>
          <t>melody</t>
        </is>
      </c>
      <c r="D1705"/>
      <c r="E1705"/>
      <c r="F1705"/>
      <c r="G1705"/>
      <c r="H1705"/>
    </row>
    <row r="1706" ht="25.5" customHeight="1">
      <c r="A1706" t="inlineStr">
        <is>
          <t>russian pyramid</t>
        </is>
      </c>
      <c r="B1706"/>
      <c r="C1706"/>
      <c r="D1706"/>
      <c r="E1706"/>
      <c r="F1706"/>
      <c r="G1706"/>
      <c r="H1706"/>
    </row>
    <row r="1707" ht="25.5" customHeight="1">
      <c r="A1707" t="inlineStr">
        <is>
          <t>Saint Patrick's Day</t>
        </is>
      </c>
      <c r="B1707"/>
      <c r="C1707"/>
      <c r="D1707"/>
      <c r="E1707"/>
      <c r="F1707"/>
      <c r="G1707"/>
      <c r="H1707"/>
    </row>
    <row r="1708" ht="25.5" customHeight="1">
      <c r="A1708" t="inlineStr">
        <is>
          <t>sambo (martial art)</t>
        </is>
      </c>
      <c r="B1708"/>
      <c r="C1708"/>
      <c r="D1708"/>
      <c r="E1708"/>
      <c r="F1708"/>
      <c r="G1708"/>
      <c r="H1708"/>
    </row>
    <row r="1709" ht="25.5" customHeight="1">
      <c r="A1709" t="inlineStr">
        <is>
          <t>sandboarding</t>
        </is>
      </c>
      <c r="B1709" t="inlineStr">
        <is>
          <t>Yes</t>
        </is>
      </c>
      <c r="C1709" t="inlineStr">
        <is>
          <t>Kelly</t>
        </is>
      </c>
      <c r="D1709"/>
      <c r="E1709"/>
      <c r="F1709"/>
      <c r="G1709"/>
      <c r="H1709"/>
    </row>
    <row r="1710" ht="25.5" customHeight="1">
      <c r="A1710" t="inlineStr">
        <is>
          <t>sanshou</t>
        </is>
      </c>
      <c r="B1710"/>
      <c r="C1710"/>
      <c r="D1710"/>
      <c r="E1710"/>
      <c r="F1710"/>
      <c r="G1710"/>
      <c r="H1710"/>
    </row>
    <row r="1711" ht="25.5" customHeight="1">
      <c r="A1711" t="inlineStr">
        <is>
          <t>sausage_making</t>
        </is>
      </c>
      <c r="B1711" t="inlineStr">
        <is>
          <t>Yes</t>
        </is>
      </c>
      <c r="C1711" t="inlineStr">
        <is>
          <t>Diego</t>
        </is>
      </c>
      <c r="D1711"/>
      <c r="E1711"/>
      <c r="F1711"/>
      <c r="G1711"/>
      <c r="H1711"/>
    </row>
    <row r="1712" ht="25.5" customHeight="1">
      <c r="A1712" t="inlineStr">
        <is>
          <t>savate</t>
        </is>
      </c>
      <c r="B1712"/>
      <c r="C1712"/>
      <c r="D1712"/>
      <c r="E1712"/>
      <c r="F1712"/>
      <c r="G1712"/>
      <c r="H1712"/>
    </row>
    <row r="1713" ht="25.5" customHeight="1">
      <c r="A1713" t="inlineStr">
        <is>
          <t>schutzhund</t>
        </is>
      </c>
      <c r="B1713"/>
      <c r="C1713"/>
      <c r="D1713"/>
      <c r="E1713"/>
      <c r="F1713"/>
      <c r="G1713"/>
      <c r="H1713"/>
    </row>
    <row r="1714" ht="25.5" customHeight="1">
      <c r="A1714" t="inlineStr">
        <is>
          <t>Scooter mechanic</t>
        </is>
      </c>
      <c r="B1714"/>
      <c r="C1714"/>
      <c r="D1714"/>
      <c r="E1714"/>
      <c r="F1714"/>
      <c r="G1714"/>
      <c r="H1714"/>
    </row>
    <row r="1715" ht="25.5" customHeight="1">
      <c r="A1715" t="inlineStr">
        <is>
          <t>Scooters</t>
        </is>
      </c>
      <c r="B1715"/>
      <c r="C1715"/>
      <c r="D1715"/>
      <c r="E1715"/>
      <c r="F1715"/>
      <c r="G1715"/>
      <c r="H1715"/>
    </row>
    <row r="1716" ht="25.5" customHeight="1">
      <c r="A1716" t="inlineStr">
        <is>
          <t>scoring</t>
        </is>
      </c>
      <c r="B1716"/>
      <c r="C1716"/>
      <c r="D1716"/>
      <c r="E1716"/>
      <c r="F1716"/>
      <c r="G1716"/>
      <c r="H1716"/>
    </row>
    <row r="1717" ht="25.5" customHeight="1">
      <c r="A1717" t="inlineStr">
        <is>
          <t>scrambling_eggs</t>
        </is>
      </c>
      <c r="B1717"/>
      <c r="C1717"/>
      <c r="D1717"/>
      <c r="E1717"/>
      <c r="F1717"/>
      <c r="G1717"/>
      <c r="H1717"/>
    </row>
    <row r="1718" ht="25.5" customHeight="1">
      <c r="A1718" t="inlineStr">
        <is>
          <t>scrapbooking</t>
        </is>
      </c>
      <c r="B1718" t="inlineStr">
        <is>
          <t>Yes</t>
        </is>
      </c>
      <c r="C1718" t="inlineStr">
        <is>
          <t>Kelly</t>
        </is>
      </c>
      <c r="D1718"/>
      <c r="E1718"/>
      <c r="F1718"/>
      <c r="G1718"/>
      <c r="H1718"/>
    </row>
    <row r="1719" ht="25.5" customHeight="1">
      <c r="A1719" t="inlineStr">
        <is>
          <t>scrubbing_face</t>
        </is>
      </c>
      <c r="B1719"/>
      <c r="C1719"/>
      <c r="D1719"/>
      <c r="E1719"/>
      <c r="F1719"/>
      <c r="G1719"/>
      <c r="H1719"/>
    </row>
    <row r="1720" ht="25.5" customHeight="1">
      <c r="A1720" t="inlineStr">
        <is>
          <t>Security Vehicles</t>
        </is>
      </c>
      <c r="B1720"/>
      <c r="C1720"/>
      <c r="D1720"/>
      <c r="E1720"/>
      <c r="F1720"/>
      <c r="G1720"/>
      <c r="H1720"/>
    </row>
    <row r="1721" ht="25.5" customHeight="1">
      <c r="A1721" t="inlineStr">
        <is>
          <t>seminar</t>
        </is>
      </c>
      <c r="B1721"/>
      <c r="C1721"/>
      <c r="D1721"/>
      <c r="E1721"/>
      <c r="F1721"/>
      <c r="G1721"/>
      <c r="H1721"/>
    </row>
    <row r="1722" ht="25.5" customHeight="1">
      <c r="A1722" t="inlineStr">
        <is>
          <t>sepak takraw</t>
        </is>
      </c>
      <c r="B1722"/>
      <c r="C1722"/>
      <c r="D1722"/>
      <c r="E1722"/>
      <c r="F1722"/>
      <c r="G1722"/>
      <c r="H1722"/>
    </row>
    <row r="1723" ht="25.5" customHeight="1">
      <c r="A1723" t="inlineStr">
        <is>
          <t>separating_eggs</t>
        </is>
      </c>
      <c r="B1723"/>
      <c r="C1723"/>
      <c r="D1723"/>
      <c r="E1723"/>
      <c r="F1723"/>
      <c r="G1723"/>
      <c r="H1723"/>
    </row>
    <row r="1724" ht="25.5" customHeight="1">
      <c r="A1724" t="inlineStr">
        <is>
          <t>setting table</t>
        </is>
      </c>
      <c r="B1724"/>
      <c r="C1724"/>
      <c r="D1724"/>
      <c r="E1724"/>
      <c r="F1724"/>
      <c r="G1724"/>
      <c r="H1724"/>
    </row>
    <row r="1725" ht="25.5" customHeight="1">
      <c r="A1725" t="inlineStr">
        <is>
          <t>shaking hands</t>
        </is>
      </c>
      <c r="B1725"/>
      <c r="C1725"/>
      <c r="D1725"/>
      <c r="E1725"/>
      <c r="F1725"/>
      <c r="G1725"/>
      <c r="H1725"/>
    </row>
    <row r="1726" ht="25.5" customHeight="1">
      <c r="A1726" t="inlineStr">
        <is>
          <t>shaking head</t>
        </is>
      </c>
      <c r="B1726"/>
      <c r="C1726"/>
      <c r="D1726"/>
      <c r="E1726"/>
      <c r="F1726"/>
      <c r="G1726"/>
      <c r="H1726"/>
    </row>
    <row r="1727" ht="25.5" customHeight="1">
      <c r="A1727" t="inlineStr">
        <is>
          <t>shaping_bread_dough</t>
        </is>
      </c>
      <c r="B1727"/>
      <c r="C1727"/>
      <c r="D1727"/>
      <c r="E1727"/>
      <c r="F1727"/>
      <c r="G1727"/>
      <c r="H1727"/>
    </row>
    <row r="1728" ht="25.5" customHeight="1">
      <c r="A1728" t="inlineStr">
        <is>
          <t>sharpening_pencil</t>
        </is>
      </c>
      <c r="B1728"/>
      <c r="C1728"/>
      <c r="D1728"/>
      <c r="E1728"/>
      <c r="F1728"/>
      <c r="G1728"/>
      <c r="H1728"/>
    </row>
    <row r="1729" ht="25.5" customHeight="1">
      <c r="A1729" t="inlineStr">
        <is>
          <t>shaving_legs</t>
        </is>
      </c>
      <c r="B1729"/>
      <c r="C1729"/>
      <c r="D1729"/>
      <c r="E1729"/>
      <c r="F1729"/>
      <c r="G1729"/>
      <c r="H1729"/>
    </row>
    <row r="1730" ht="25.5" customHeight="1">
      <c r="A1730" t="inlineStr">
        <is>
          <t>shearing_sheep</t>
        </is>
      </c>
      <c r="B1730"/>
      <c r="C1730"/>
      <c r="D1730"/>
      <c r="E1730"/>
      <c r="F1730"/>
      <c r="G1730"/>
      <c r="H1730"/>
    </row>
    <row r="1731" ht="25.5" customHeight="1">
      <c r="A1731" t="inlineStr">
        <is>
          <t>shidokan</t>
        </is>
      </c>
      <c r="B1731"/>
      <c r="C1731"/>
      <c r="D1731"/>
      <c r="E1731"/>
      <c r="F1731"/>
      <c r="G1731"/>
      <c r="H1731"/>
    </row>
    <row r="1732" ht="25.5" customHeight="1">
      <c r="A1732" t="inlineStr">
        <is>
          <t>shining_flashlight</t>
        </is>
      </c>
      <c r="B1732"/>
      <c r="C1732"/>
      <c r="D1732"/>
      <c r="E1732"/>
      <c r="F1732"/>
      <c r="G1732"/>
      <c r="H1732"/>
    </row>
    <row r="1733" ht="25.5" customHeight="1">
      <c r="A1733" t="inlineStr">
        <is>
          <t>shoot boxing</t>
        </is>
      </c>
      <c r="B1733"/>
      <c r="C1733"/>
      <c r="D1733"/>
      <c r="E1733"/>
      <c r="F1733"/>
      <c r="G1733"/>
      <c r="H1733"/>
    </row>
    <row r="1734" ht="25.5" customHeight="1">
      <c r="A1734" t="inlineStr">
        <is>
          <t>shooting</t>
        </is>
      </c>
      <c r="B1734" t="inlineStr">
        <is>
          <t>Yes</t>
        </is>
      </c>
      <c r="C1734" t="inlineStr">
        <is>
          <t>Mike</t>
        </is>
      </c>
      <c r="D1734"/>
      <c r="E1734"/>
      <c r="F1734"/>
      <c r="G1734"/>
      <c r="H1734"/>
    </row>
    <row r="1735" ht="25.5" customHeight="1">
      <c r="A1735" t="inlineStr">
        <is>
          <t>shorinji kempo</t>
        </is>
      </c>
      <c r="B1735"/>
      <c r="C1735"/>
      <c r="D1735"/>
      <c r="E1735"/>
      <c r="F1735"/>
      <c r="G1735"/>
      <c r="H1735"/>
    </row>
    <row r="1736" ht="25.5" customHeight="1">
      <c r="A1736" t="inlineStr">
        <is>
          <t>short track speed skating</t>
        </is>
      </c>
      <c r="B1736"/>
      <c r="C1736"/>
      <c r="D1736"/>
      <c r="E1736"/>
      <c r="F1736"/>
      <c r="G1736"/>
      <c r="H1736"/>
    </row>
    <row r="1737" ht="25.5" customHeight="1">
      <c r="A1737" t="inlineStr">
        <is>
          <t>shoveling snow</t>
        </is>
      </c>
      <c r="B1737"/>
      <c r="C1737"/>
      <c r="D1737"/>
      <c r="E1737"/>
      <c r="F1737"/>
      <c r="G1737"/>
      <c r="H1737"/>
    </row>
    <row r="1738" ht="25.5" customHeight="1">
      <c r="A1738" t="inlineStr">
        <is>
          <t>show jumping</t>
        </is>
      </c>
      <c r="B1738"/>
      <c r="C1738"/>
      <c r="D1738"/>
      <c r="E1738"/>
      <c r="F1738"/>
      <c r="G1738"/>
      <c r="H1738"/>
    </row>
    <row r="1739" ht="25.5" customHeight="1">
      <c r="A1739" t="inlineStr">
        <is>
          <t>shuai jiao</t>
        </is>
      </c>
      <c r="B1739"/>
      <c r="C1739"/>
      <c r="D1739"/>
      <c r="E1739"/>
      <c r="F1739"/>
      <c r="G1739"/>
      <c r="H1739"/>
    </row>
    <row r="1740" ht="25.5" customHeight="1">
      <c r="A1740" t="inlineStr">
        <is>
          <t>shucking_oysters</t>
        </is>
      </c>
      <c r="B1740" t="inlineStr">
        <is>
          <t>no</t>
        </is>
      </c>
      <c r="C1740"/>
      <c r="D1740"/>
      <c r="E1740"/>
      <c r="F1740"/>
      <c r="G1740"/>
      <c r="H1740"/>
    </row>
    <row r="1741" ht="25.5" customHeight="1">
      <c r="A1741" t="inlineStr">
        <is>
          <t>shuffleboard</t>
        </is>
      </c>
      <c r="B1741"/>
      <c r="C1741"/>
      <c r="D1741"/>
      <c r="E1741"/>
      <c r="F1741"/>
      <c r="G1741"/>
      <c r="H1741"/>
    </row>
    <row r="1742" ht="25.5" customHeight="1">
      <c r="A1742" t="inlineStr">
        <is>
          <t>shuffling cards</t>
        </is>
      </c>
      <c r="B1742"/>
      <c r="C1742"/>
      <c r="D1742"/>
      <c r="E1742"/>
      <c r="F1742"/>
      <c r="G1742"/>
      <c r="H1742"/>
    </row>
    <row r="1743" ht="25.5" customHeight="1">
      <c r="A1743" t="inlineStr">
        <is>
          <t>shuffling_feet</t>
        </is>
      </c>
      <c r="B1743"/>
      <c r="C1743"/>
      <c r="D1743"/>
      <c r="E1743"/>
      <c r="F1743"/>
      <c r="G1743"/>
      <c r="H1743"/>
    </row>
    <row r="1744" ht="25.5" customHeight="1">
      <c r="A1744" t="inlineStr">
        <is>
          <t>side_kick</t>
        </is>
      </c>
      <c r="B1744"/>
      <c r="C1744"/>
      <c r="D1744"/>
      <c r="E1744"/>
      <c r="F1744"/>
      <c r="G1744"/>
      <c r="H1744"/>
    </row>
    <row r="1745" ht="25.5" customHeight="1">
      <c r="A1745" t="inlineStr">
        <is>
          <t>sign_language_interpreting</t>
        </is>
      </c>
      <c r="B1745"/>
      <c r="C1745"/>
      <c r="D1745"/>
      <c r="E1745"/>
      <c r="F1745"/>
      <c r="G1745"/>
      <c r="H1745"/>
    </row>
    <row r="1746" ht="25.5" customHeight="1">
      <c r="A1746" t="inlineStr">
        <is>
          <t>silat</t>
        </is>
      </c>
      <c r="B1746"/>
      <c r="C1746"/>
      <c r="D1746"/>
      <c r="E1746"/>
      <c r="F1746"/>
      <c r="G1746"/>
      <c r="H1746"/>
    </row>
    <row r="1747" ht="25.5" customHeight="1">
      <c r="A1747" t="inlineStr">
        <is>
          <t>sipping_cup</t>
        </is>
      </c>
      <c r="B1747"/>
      <c r="C1747"/>
      <c r="D1747"/>
      <c r="E1747"/>
      <c r="F1747"/>
      <c r="G1747"/>
      <c r="H1747"/>
    </row>
    <row r="1748" ht="25.5" customHeight="1">
      <c r="A1748" t="inlineStr">
        <is>
          <t>sitting</t>
        </is>
      </c>
      <c r="B1748"/>
      <c r="C1748"/>
      <c r="D1748"/>
      <c r="E1748"/>
      <c r="F1748"/>
      <c r="G1748"/>
      <c r="H1748"/>
    </row>
    <row r="1749" ht="25.5" customHeight="1">
      <c r="A1749" t="inlineStr">
        <is>
          <t>Sitting at a table</t>
        </is>
      </c>
      <c r="B1749"/>
      <c r="C1749"/>
      <c r="D1749"/>
      <c r="E1749"/>
      <c r="F1749"/>
      <c r="G1749"/>
      <c r="H1749"/>
    </row>
    <row r="1750" ht="25.5" customHeight="1">
      <c r="A1750" t="inlineStr">
        <is>
          <t>Sitting in a bed</t>
        </is>
      </c>
      <c r="B1750"/>
      <c r="C1750"/>
      <c r="D1750"/>
      <c r="E1750"/>
      <c r="F1750"/>
      <c r="G1750"/>
      <c r="H1750"/>
    </row>
    <row r="1751" ht="25.5" customHeight="1">
      <c r="A1751" t="inlineStr">
        <is>
          <t>Sitting on a table</t>
        </is>
      </c>
      <c r="B1751"/>
      <c r="C1751"/>
      <c r="D1751"/>
      <c r="E1751"/>
      <c r="F1751"/>
      <c r="G1751"/>
      <c r="H1751"/>
    </row>
    <row r="1752" ht="25.5" customHeight="1">
      <c r="A1752" t="inlineStr">
        <is>
          <t>Sitting on sofa/couch</t>
        </is>
      </c>
      <c r="B1752"/>
      <c r="C1752"/>
      <c r="D1752"/>
      <c r="E1752"/>
      <c r="F1752"/>
      <c r="G1752"/>
      <c r="H1752"/>
    </row>
    <row r="1753" ht="25.5" customHeight="1">
      <c r="A1753" t="inlineStr">
        <is>
          <t>Sitting on the floor</t>
        </is>
      </c>
      <c r="B1753"/>
      <c r="C1753"/>
      <c r="D1753"/>
      <c r="E1753"/>
      <c r="F1753"/>
      <c r="G1753"/>
      <c r="H1753"/>
    </row>
    <row r="1754" ht="25.5" customHeight="1">
      <c r="A1754" t="inlineStr">
        <is>
          <t>skee ball</t>
        </is>
      </c>
      <c r="B1754"/>
      <c r="C1754"/>
      <c r="D1754"/>
      <c r="E1754"/>
      <c r="F1754"/>
      <c r="G1754"/>
      <c r="H1754"/>
    </row>
    <row r="1755" ht="25.5" customHeight="1">
      <c r="A1755" t="inlineStr">
        <is>
          <t>skeet shooting</t>
        </is>
      </c>
      <c r="B1755"/>
      <c r="C1755"/>
      <c r="D1755"/>
      <c r="E1755"/>
      <c r="F1755"/>
      <c r="G1755"/>
      <c r="H1755"/>
    </row>
    <row r="1756" ht="25.5" customHeight="1">
      <c r="A1756" t="inlineStr">
        <is>
          <t>skiing (not slalom or crosscountry)</t>
        </is>
      </c>
      <c r="B1756"/>
      <c r="C1756"/>
      <c r="D1756"/>
      <c r="E1756"/>
      <c r="F1756"/>
      <c r="G1756"/>
      <c r="H1756"/>
    </row>
    <row r="1757" ht="25.5" customHeight="1">
      <c r="A1757" t="inlineStr">
        <is>
          <t>skijoring</t>
        </is>
      </c>
      <c r="B1757"/>
      <c r="C1757"/>
      <c r="D1757"/>
      <c r="E1757"/>
      <c r="F1757"/>
      <c r="G1757"/>
      <c r="H1757"/>
    </row>
    <row r="1758" ht="25.5" customHeight="1">
      <c r="A1758" t="inlineStr">
        <is>
          <t>skimboarding</t>
        </is>
      </c>
      <c r="B1758" t="inlineStr">
        <is>
          <t>Yes</t>
        </is>
      </c>
      <c r="C1758" t="inlineStr">
        <is>
          <t>Kelly</t>
        </is>
      </c>
      <c r="D1758"/>
      <c r="E1758"/>
      <c r="F1758"/>
      <c r="G1758"/>
      <c r="H1758"/>
    </row>
    <row r="1759" ht="25.5" customHeight="1">
      <c r="A1759" t="inlineStr">
        <is>
          <t>skipping_stone</t>
        </is>
      </c>
      <c r="B1759"/>
      <c r="C1759"/>
      <c r="D1759"/>
      <c r="E1759"/>
      <c r="F1759"/>
      <c r="G1759"/>
      <c r="H1759"/>
    </row>
    <row r="1760" ht="25.5" customHeight="1">
      <c r="A1760" t="inlineStr">
        <is>
          <t>skittles (sport)</t>
        </is>
      </c>
      <c r="B1760"/>
      <c r="C1760"/>
      <c r="D1760"/>
      <c r="E1760"/>
      <c r="F1760"/>
      <c r="G1760"/>
      <c r="H1760"/>
    </row>
    <row r="1761" ht="25.5" customHeight="1">
      <c r="A1761" t="inlineStr">
        <is>
          <t>slamball</t>
        </is>
      </c>
      <c r="B1761" t="inlineStr">
        <is>
          <t>Yes</t>
        </is>
      </c>
      <c r="C1761" t="inlineStr">
        <is>
          <t>Mike</t>
        </is>
      </c>
      <c r="D1761"/>
      <c r="E1761"/>
      <c r="F1761"/>
      <c r="G1761"/>
      <c r="H1761"/>
    </row>
    <row r="1762" ht="25.5" customHeight="1">
      <c r="A1762" t="inlineStr">
        <is>
          <t>sledge hockey</t>
        </is>
      </c>
      <c r="B1762"/>
      <c r="C1762"/>
      <c r="D1762"/>
      <c r="E1762"/>
      <c r="F1762"/>
      <c r="G1762"/>
      <c r="H1762"/>
    </row>
    <row r="1763" ht="25.5" customHeight="1">
      <c r="A1763" t="inlineStr">
        <is>
          <t>sleeping</t>
        </is>
      </c>
      <c r="B1763"/>
      <c r="C1763"/>
      <c r="D1763"/>
      <c r="E1763"/>
      <c r="F1763"/>
      <c r="G1763"/>
      <c r="H1763"/>
    </row>
    <row r="1764" ht="25.5" customHeight="1">
      <c r="A1764" t="inlineStr">
        <is>
          <t>slopestyle</t>
        </is>
      </c>
      <c r="B1764"/>
      <c r="C1764"/>
      <c r="D1764"/>
      <c r="E1764"/>
      <c r="F1764"/>
      <c r="G1764"/>
      <c r="H1764"/>
    </row>
    <row r="1765" ht="25.5" customHeight="1">
      <c r="A1765" t="inlineStr">
        <is>
          <t>smelling_feet</t>
        </is>
      </c>
      <c r="B1765"/>
      <c r="C1765"/>
      <c r="D1765"/>
      <c r="E1765"/>
      <c r="F1765"/>
      <c r="G1765"/>
      <c r="H1765"/>
    </row>
    <row r="1766" ht="25.5" customHeight="1">
      <c r="A1766" t="inlineStr">
        <is>
          <t>smile</t>
        </is>
      </c>
      <c r="B1766"/>
      <c r="C1766"/>
      <c r="D1766"/>
      <c r="E1766"/>
      <c r="F1766"/>
      <c r="G1766"/>
      <c r="H1766"/>
    </row>
    <row r="1767" ht="25.5" customHeight="1">
      <c r="A1767" t="inlineStr">
        <is>
          <t>Smiling at a book</t>
        </is>
      </c>
      <c r="B1767"/>
      <c r="C1767"/>
      <c r="D1767"/>
      <c r="E1767"/>
      <c r="F1767"/>
      <c r="G1767"/>
      <c r="H1767"/>
    </row>
    <row r="1768" ht="25.5" customHeight="1">
      <c r="A1768" t="inlineStr">
        <is>
          <t>Smiling in a mirror</t>
        </is>
      </c>
      <c r="B1768" t="inlineStr">
        <is>
          <t>Yes</t>
        </is>
      </c>
      <c r="C1768" t="inlineStr">
        <is>
          <t>Ian</t>
        </is>
      </c>
      <c r="D1768"/>
      <c r="E1768"/>
      <c r="F1768"/>
      <c r="G1768"/>
      <c r="H1768"/>
    </row>
    <row r="1769" ht="25.5" customHeight="1">
      <c r="A1769" t="inlineStr">
        <is>
          <t>smoking_hookah</t>
        </is>
      </c>
      <c r="B1769"/>
      <c r="C1769"/>
      <c r="D1769"/>
      <c r="E1769"/>
      <c r="F1769"/>
      <c r="G1769"/>
      <c r="H1769"/>
    </row>
    <row r="1770" ht="25.5" customHeight="1">
      <c r="A1770" t="inlineStr">
        <is>
          <t>smoking_pipe</t>
        </is>
      </c>
      <c r="B1770"/>
      <c r="C1770"/>
      <c r="D1770"/>
      <c r="E1770"/>
      <c r="F1770"/>
      <c r="G1770"/>
      <c r="H1770"/>
    </row>
    <row r="1771" ht="25.5" customHeight="1">
      <c r="A1771" t="inlineStr">
        <is>
          <t>Snails  and slugs</t>
        </is>
      </c>
      <c r="B1771" t="inlineStr">
        <is>
          <t>Yes</t>
        </is>
      </c>
      <c r="C1771" t="inlineStr">
        <is>
          <t>Kelly</t>
        </is>
      </c>
      <c r="D1771"/>
      <c r="E1771"/>
      <c r="F1771"/>
      <c r="G1771"/>
      <c r="H1771"/>
    </row>
    <row r="1772" ht="25.5" customHeight="1">
      <c r="A1772" t="inlineStr">
        <is>
          <t>snatch weight lifting</t>
        </is>
      </c>
      <c r="B1772" t="inlineStr">
        <is>
          <t>Yes</t>
        </is>
      </c>
      <c r="C1772" t="inlineStr">
        <is>
          <t>Jacob</t>
        </is>
      </c>
      <c r="D1772"/>
      <c r="E1772"/>
      <c r="F1772"/>
      <c r="G1772"/>
      <c r="H1772"/>
    </row>
    <row r="1773" ht="25.5" customHeight="1">
      <c r="A1773" t="inlineStr">
        <is>
          <t>snatch_weight_lifting</t>
        </is>
      </c>
      <c r="B1773" t="inlineStr">
        <is>
          <t>Yes</t>
        </is>
      </c>
      <c r="C1773" t="inlineStr">
        <is>
          <t>Jacob</t>
        </is>
      </c>
      <c r="D1773"/>
      <c r="E1773"/>
      <c r="F1773"/>
      <c r="G1773"/>
      <c r="H1773"/>
    </row>
    <row r="1774" ht="25.5" customHeight="1">
      <c r="A1774" t="inlineStr">
        <is>
          <t>sneezing</t>
        </is>
      </c>
      <c r="B1774"/>
      <c r="C1774"/>
      <c r="D1774"/>
      <c r="E1774"/>
      <c r="F1774"/>
      <c r="G1774"/>
      <c r="H1774"/>
    </row>
    <row r="1775" ht="25.5" customHeight="1">
      <c r="A1775" t="inlineStr">
        <is>
          <t>sniffing</t>
        </is>
      </c>
      <c r="B1775"/>
      <c r="C1775"/>
      <c r="D1775"/>
      <c r="E1775"/>
      <c r="F1775"/>
      <c r="G1775"/>
      <c r="H1775"/>
    </row>
    <row r="1776" ht="25.5" customHeight="1">
      <c r="A1776" t="inlineStr">
        <is>
          <t>snow_tubing</t>
        </is>
      </c>
      <c r="B1776"/>
      <c r="C1776"/>
      <c r="D1776"/>
      <c r="E1776"/>
      <c r="F1776"/>
      <c r="G1776"/>
      <c r="H1776"/>
    </row>
    <row r="1777" ht="25.5" customHeight="1">
      <c r="A1777" t="inlineStr">
        <is>
          <t>Snuggling with a blanket</t>
        </is>
      </c>
      <c r="B1777"/>
      <c r="C1777"/>
      <c r="D1777"/>
      <c r="E1777"/>
      <c r="F1777"/>
      <c r="G1777"/>
      <c r="H1777"/>
    </row>
    <row r="1778" ht="25.5" customHeight="1">
      <c r="A1778" t="inlineStr">
        <is>
          <t>Snuggling with a pillow</t>
        </is>
      </c>
      <c r="B1778"/>
      <c r="C1778"/>
      <c r="D1778"/>
      <c r="E1778"/>
      <c r="F1778"/>
      <c r="G1778"/>
      <c r="H1778"/>
    </row>
    <row r="1779" ht="25.5" customHeight="1">
      <c r="A1779" t="inlineStr">
        <is>
          <t>soft tennis</t>
        </is>
      </c>
      <c r="B1779"/>
      <c r="C1779"/>
      <c r="D1779"/>
      <c r="E1779"/>
      <c r="F1779"/>
      <c r="G1779"/>
      <c r="H1779"/>
    </row>
    <row r="1780" ht="25.5" customHeight="1">
      <c r="A1780" t="inlineStr">
        <is>
          <t>sony 35</t>
        </is>
      </c>
      <c r="B1780" t="inlineStr">
        <is>
          <t>Yes</t>
        </is>
      </c>
      <c r="C1780" t="inlineStr">
        <is>
          <t>Ian</t>
        </is>
      </c>
      <c r="D1780"/>
      <c r="E1780"/>
      <c r="F1780"/>
      <c r="G1780"/>
      <c r="H1780"/>
    </row>
    <row r="1781" ht="25.5" customHeight="1">
      <c r="A1781" t="inlineStr">
        <is>
          <t>sony a7iv</t>
        </is>
      </c>
      <c r="B1781" t="inlineStr">
        <is>
          <t>Yes</t>
        </is>
      </c>
      <c r="C1781" t="inlineStr">
        <is>
          <t>Ian</t>
        </is>
      </c>
      <c r="D1781"/>
      <c r="E1781"/>
      <c r="F1781"/>
      <c r="G1781"/>
      <c r="H1781"/>
    </row>
    <row r="1782" ht="25.5" customHeight="1">
      <c r="A1782" t="inlineStr">
        <is>
          <t>Sony F65</t>
        </is>
      </c>
      <c r="B1782" t="inlineStr">
        <is>
          <t>Yes</t>
        </is>
      </c>
      <c r="C1782" t="inlineStr">
        <is>
          <t>Ian</t>
        </is>
      </c>
      <c r="D1782"/>
      <c r="E1782"/>
      <c r="F1782"/>
      <c r="G1782"/>
      <c r="H1782"/>
    </row>
    <row r="1783" ht="25.5" customHeight="1">
      <c r="A1783" t="inlineStr">
        <is>
          <t>Sony FS7 II</t>
        </is>
      </c>
      <c r="B1783" t="inlineStr">
        <is>
          <t>Yes</t>
        </is>
      </c>
      <c r="C1783" t="inlineStr">
        <is>
          <t>Ian</t>
        </is>
      </c>
      <c r="D1783"/>
      <c r="E1783"/>
      <c r="F1783"/>
      <c r="G1783"/>
      <c r="H1783"/>
    </row>
    <row r="1784" ht="25.5" customHeight="1">
      <c r="A1784" t="inlineStr">
        <is>
          <t xml:space="preserve">sony fx3 </t>
        </is>
      </c>
      <c r="B1784" t="inlineStr">
        <is>
          <t>Yes</t>
        </is>
      </c>
      <c r="C1784" t="inlineStr">
        <is>
          <t>Ian</t>
        </is>
      </c>
      <c r="D1784"/>
      <c r="E1784"/>
      <c r="F1784"/>
      <c r="G1784"/>
      <c r="H1784"/>
    </row>
    <row r="1785" ht="25.5" customHeight="1">
      <c r="A1785" t="inlineStr">
        <is>
          <t>Sony Venice</t>
        </is>
      </c>
      <c r="B1785"/>
      <c r="C1785"/>
      <c r="D1785"/>
      <c r="E1785"/>
      <c r="F1785"/>
      <c r="G1785"/>
      <c r="H1785"/>
    </row>
    <row r="1786" ht="25.5" customHeight="1">
      <c r="A1786" t="inlineStr">
        <is>
          <t>sparring</t>
        </is>
      </c>
      <c r="B1786"/>
      <c r="C1786"/>
      <c r="D1786"/>
      <c r="E1786"/>
      <c r="F1786"/>
      <c r="G1786"/>
      <c r="H1786"/>
    </row>
    <row r="1787" ht="25.5" customHeight="1">
      <c r="A1787" t="inlineStr">
        <is>
          <t>speech</t>
        </is>
      </c>
      <c r="B1787"/>
      <c r="C1787"/>
      <c r="D1787"/>
      <c r="E1787"/>
      <c r="F1787"/>
      <c r="G1787"/>
      <c r="H1787"/>
    </row>
    <row r="1788" ht="25.5" customHeight="1">
      <c r="A1788" t="inlineStr">
        <is>
          <t>speeding</t>
        </is>
      </c>
      <c r="B1788"/>
      <c r="C1788"/>
      <c r="D1788"/>
      <c r="E1788"/>
      <c r="F1788"/>
      <c r="G1788"/>
      <c r="H1788"/>
    </row>
    <row r="1789" ht="25.5" customHeight="1">
      <c r="A1789" t="inlineStr">
        <is>
          <t>spelunking</t>
        </is>
      </c>
      <c r="B1789"/>
      <c r="C1789"/>
      <c r="D1789"/>
      <c r="E1789"/>
      <c r="F1789"/>
      <c r="G1789"/>
      <c r="H1789"/>
    </row>
    <row r="1790" ht="25.5" customHeight="1">
      <c r="A1790" t="inlineStr">
        <is>
          <t>spinning</t>
        </is>
      </c>
      <c r="B1790"/>
      <c r="C1790"/>
      <c r="D1790"/>
      <c r="E1790"/>
      <c r="F1790"/>
      <c r="G1790"/>
      <c r="H1790"/>
    </row>
    <row r="1791" ht="25.5" customHeight="1">
      <c r="A1791" t="inlineStr">
        <is>
          <t>spinning_poi</t>
        </is>
      </c>
      <c r="B1791" t="inlineStr">
        <is>
          <t>Yes</t>
        </is>
      </c>
      <c r="C1791" t="inlineStr">
        <is>
          <t>Spencer</t>
        </is>
      </c>
      <c r="D1791"/>
      <c r="E1791"/>
      <c r="F1791"/>
      <c r="G1791"/>
      <c r="H1791"/>
    </row>
    <row r="1792" ht="25.5" customHeight="1">
      <c r="A1792" t="inlineStr">
        <is>
          <t>sport aerobics</t>
        </is>
      </c>
      <c r="B1792"/>
      <c r="C1792"/>
      <c r="D1792"/>
      <c r="E1792"/>
      <c r="F1792"/>
      <c r="G1792"/>
      <c r="H1792"/>
    </row>
    <row r="1793" ht="25.5" customHeight="1">
      <c r="A1793" t="inlineStr">
        <is>
          <t>sport climbing</t>
        </is>
      </c>
      <c r="B1793"/>
      <c r="C1793"/>
      <c r="D1793"/>
      <c r="E1793"/>
      <c r="F1793"/>
      <c r="G1793"/>
      <c r="H1793"/>
    </row>
    <row r="1794" ht="25.5" customHeight="1">
      <c r="A1794" t="inlineStr">
        <is>
          <t>sporting clays</t>
        </is>
      </c>
      <c r="B1794"/>
      <c r="C1794"/>
      <c r="D1794"/>
      <c r="E1794"/>
      <c r="F1794"/>
      <c r="G1794"/>
      <c r="H1794"/>
    </row>
    <row r="1795" ht="25.5" customHeight="1">
      <c r="A1795" t="inlineStr">
        <is>
          <t>sports_training</t>
        </is>
      </c>
      <c r="B1795"/>
      <c r="C1795"/>
      <c r="D1795"/>
      <c r="E1795"/>
      <c r="F1795"/>
      <c r="G1795"/>
      <c r="H1795"/>
    </row>
    <row r="1796" ht="25.5" customHeight="1">
      <c r="A1796" t="inlineStr">
        <is>
          <t>spread_mulch</t>
        </is>
      </c>
      <c r="B1796"/>
      <c r="C1796"/>
      <c r="D1796"/>
      <c r="E1796"/>
      <c r="F1796"/>
      <c r="G1796"/>
      <c r="H1796"/>
    </row>
    <row r="1797" ht="25.5" customHeight="1">
      <c r="A1797" t="inlineStr">
        <is>
          <t>sprint car racing</t>
        </is>
      </c>
      <c r="B1797"/>
      <c r="C1797"/>
      <c r="D1797"/>
      <c r="E1797"/>
      <c r="F1797"/>
      <c r="G1797"/>
      <c r="H1797"/>
    </row>
    <row r="1798" ht="25.5" customHeight="1">
      <c r="A1798" t="inlineStr">
        <is>
          <t>square_dancing</t>
        </is>
      </c>
      <c r="B1798"/>
      <c r="C1798"/>
      <c r="D1798"/>
      <c r="E1798"/>
      <c r="F1798"/>
      <c r="G1798"/>
      <c r="H1798"/>
    </row>
    <row r="1799" ht="25.5" customHeight="1">
      <c r="A1799" t="inlineStr">
        <is>
          <t>standing</t>
        </is>
      </c>
      <c r="B1799"/>
      <c r="C1799"/>
      <c r="D1799"/>
      <c r="E1799"/>
      <c r="F1799"/>
      <c r="G1799"/>
      <c r="H1799"/>
    </row>
    <row r="1800" ht="25.5" customHeight="1">
      <c r="A1800" t="inlineStr">
        <is>
          <t>Standing on a chair</t>
        </is>
      </c>
      <c r="B1800"/>
      <c r="C1800"/>
      <c r="D1800"/>
      <c r="E1800"/>
      <c r="F1800"/>
      <c r="G1800"/>
      <c r="H1800"/>
    </row>
    <row r="1801" ht="25.5" customHeight="1">
      <c r="A1801" t="inlineStr">
        <is>
          <t>standing up from somewhere</t>
        </is>
      </c>
      <c r="B1801"/>
      <c r="C1801"/>
      <c r="D1801"/>
      <c r="E1801"/>
      <c r="F1801"/>
      <c r="G1801"/>
      <c r="H1801"/>
    </row>
    <row r="1802" ht="25.5" customHeight="1">
      <c r="A1802" t="inlineStr">
        <is>
          <t>standing_on_hands</t>
        </is>
      </c>
      <c r="B1802"/>
      <c r="C1802"/>
      <c r="D1802"/>
      <c r="E1802"/>
      <c r="F1802"/>
      <c r="G1802"/>
      <c r="H1802"/>
    </row>
    <row r="1803" ht="25.5" customHeight="1">
      <c r="A1803" t="inlineStr">
        <is>
          <t>staring</t>
        </is>
      </c>
      <c r="B1803"/>
      <c r="C1803"/>
      <c r="D1803"/>
      <c r="E1803"/>
      <c r="F1803"/>
      <c r="G1803"/>
      <c r="H1803"/>
    </row>
    <row r="1804" ht="25.5" customHeight="1">
      <c r="A1804" t="inlineStr">
        <is>
          <t>steeplechase</t>
        </is>
      </c>
      <c r="B1804"/>
      <c r="C1804"/>
      <c r="D1804"/>
      <c r="E1804"/>
      <c r="F1804"/>
      <c r="G1804"/>
      <c r="H1804"/>
    </row>
    <row r="1805" ht="25.5" customHeight="1">
      <c r="A1805" t="inlineStr">
        <is>
          <t>steer_roping</t>
        </is>
      </c>
      <c r="B1805"/>
      <c r="C1805"/>
      <c r="D1805"/>
      <c r="E1805"/>
      <c r="F1805"/>
      <c r="G1805"/>
      <c r="H1805"/>
    </row>
    <row r="1806" ht="25.5" customHeight="1">
      <c r="A1806" t="inlineStr">
        <is>
          <t>sticking tongue out</t>
        </is>
      </c>
      <c r="B1806"/>
      <c r="C1806"/>
      <c r="D1806"/>
      <c r="E1806"/>
      <c r="F1806"/>
      <c r="G1806"/>
      <c r="H1806"/>
    </row>
    <row r="1807" ht="25.5" customHeight="1">
      <c r="A1807" t="inlineStr">
        <is>
          <t>stitch</t>
        </is>
      </c>
      <c r="B1807"/>
      <c r="C1807"/>
      <c r="D1807"/>
      <c r="E1807"/>
      <c r="F1807"/>
      <c r="G1807"/>
      <c r="H1807"/>
    </row>
    <row r="1808" ht="25.5" customHeight="1">
      <c r="A1808" t="inlineStr">
        <is>
          <t>stomping grapes</t>
        </is>
      </c>
      <c r="B1808"/>
      <c r="C1808"/>
      <c r="D1808"/>
      <c r="E1808"/>
      <c r="F1808"/>
      <c r="G1808"/>
      <c r="H1808"/>
    </row>
    <row r="1809" ht="25.5" customHeight="1">
      <c r="A1809" t="inlineStr">
        <is>
          <t>street football</t>
        </is>
      </c>
      <c r="B1809"/>
      <c r="C1809"/>
      <c r="D1809"/>
      <c r="E1809"/>
      <c r="F1809"/>
      <c r="G1809"/>
      <c r="H1809"/>
    </row>
    <row r="1810" ht="25.5" customHeight="1">
      <c r="A1810" t="inlineStr">
        <is>
          <t>street hockey</t>
        </is>
      </c>
      <c r="B1810"/>
      <c r="C1810"/>
      <c r="D1810"/>
      <c r="E1810"/>
      <c r="F1810"/>
      <c r="G1810"/>
      <c r="H1810"/>
    </row>
    <row r="1811" ht="25.5" customHeight="1">
      <c r="A1811" t="inlineStr">
        <is>
          <t>streetball</t>
        </is>
      </c>
      <c r="B1811"/>
      <c r="C1811"/>
      <c r="D1811"/>
      <c r="E1811"/>
      <c r="F1811"/>
      <c r="G1811"/>
      <c r="H1811"/>
    </row>
    <row r="1812" ht="25.5" customHeight="1">
      <c r="A1812" t="inlineStr">
        <is>
          <t>streetluge</t>
        </is>
      </c>
      <c r="B1812" t="inlineStr">
        <is>
          <t>Yes</t>
        </is>
      </c>
      <c r="C1812" t="inlineStr">
        <is>
          <t>Kelly</t>
        </is>
      </c>
      <c r="D1812"/>
      <c r="E1812"/>
      <c r="F1812"/>
      <c r="G1812"/>
      <c r="H1812"/>
    </row>
    <row r="1813" ht="25.5" customHeight="1">
      <c r="A1813" t="inlineStr">
        <is>
          <t>strength athletics</t>
        </is>
      </c>
      <c r="B1813"/>
      <c r="C1813"/>
      <c r="D1813"/>
      <c r="E1813"/>
      <c r="F1813"/>
      <c r="G1813"/>
      <c r="H1813"/>
    </row>
    <row r="1814" ht="25.5" customHeight="1">
      <c r="A1814" t="inlineStr">
        <is>
          <t>strength_training</t>
        </is>
      </c>
      <c r="B1814"/>
      <c r="C1814"/>
      <c r="D1814"/>
      <c r="E1814"/>
      <c r="F1814"/>
      <c r="G1814"/>
      <c r="H1814"/>
    </row>
    <row r="1815" ht="25.5" customHeight="1">
      <c r="A1815" t="inlineStr">
        <is>
          <t>sucking_lolly</t>
        </is>
      </c>
      <c r="B1815"/>
      <c r="C1815"/>
      <c r="D1815"/>
      <c r="E1815"/>
      <c r="F1815"/>
      <c r="G1815"/>
      <c r="H1815"/>
    </row>
    <row r="1816" ht="25.5" customHeight="1">
      <c r="A1816" t="inlineStr">
        <is>
          <t>supermoto</t>
        </is>
      </c>
      <c r="B1816"/>
      <c r="C1816"/>
      <c r="D1816"/>
      <c r="E1816"/>
      <c r="F1816"/>
      <c r="G1816"/>
      <c r="H1816"/>
    </row>
    <row r="1817" ht="25.5" customHeight="1">
      <c r="A1817" t="inlineStr">
        <is>
          <t>supper</t>
        </is>
      </c>
      <c r="B1817"/>
      <c r="C1817"/>
      <c r="D1817"/>
      <c r="E1817"/>
      <c r="F1817"/>
      <c r="G1817"/>
      <c r="H1817"/>
    </row>
    <row r="1818" ht="25.5" customHeight="1">
      <c r="A1818" t="inlineStr">
        <is>
          <t>surf fishing</t>
        </is>
      </c>
      <c r="B1818"/>
      <c r="C1818"/>
      <c r="D1818"/>
      <c r="E1818"/>
      <c r="F1818"/>
      <c r="G1818"/>
      <c r="H1818"/>
    </row>
    <row r="1819" ht="25.5" customHeight="1">
      <c r="A1819" t="inlineStr">
        <is>
          <t>surfing crowd</t>
        </is>
      </c>
      <c r="B1819"/>
      <c r="C1819"/>
      <c r="D1819"/>
      <c r="E1819"/>
      <c r="F1819"/>
      <c r="G1819"/>
      <c r="H1819"/>
    </row>
    <row r="1820" ht="25.5" customHeight="1">
      <c r="A1820" t="inlineStr">
        <is>
          <t>sweeping floor</t>
        </is>
      </c>
      <c r="B1820"/>
      <c r="C1820"/>
      <c r="D1820"/>
      <c r="E1820"/>
      <c r="F1820"/>
      <c r="G1820"/>
      <c r="H1820"/>
    </row>
    <row r="1821" ht="25.5" customHeight="1">
      <c r="A1821" t="inlineStr">
        <is>
          <t>swing_dancing</t>
        </is>
      </c>
      <c r="B1821"/>
      <c r="C1821"/>
      <c r="D1821"/>
      <c r="E1821"/>
      <c r="F1821"/>
      <c r="G1821"/>
      <c r="H1821"/>
    </row>
    <row r="1822" ht="25.5" customHeight="1">
      <c r="A1822" t="inlineStr">
        <is>
          <t>swinging</t>
        </is>
      </c>
      <c r="B1822"/>
      <c r="C1822"/>
      <c r="D1822"/>
      <c r="E1822"/>
      <c r="F1822"/>
      <c r="G1822"/>
      <c r="H1822"/>
    </row>
    <row r="1823" ht="25.5" customHeight="1">
      <c r="A1823" t="inlineStr">
        <is>
          <t>swinging legs</t>
        </is>
      </c>
      <c r="B1823"/>
      <c r="C1823"/>
      <c r="D1823"/>
      <c r="E1823"/>
      <c r="F1823"/>
      <c r="G1823"/>
      <c r="H1823"/>
    </row>
    <row r="1824" ht="25.5" customHeight="1">
      <c r="A1824" t="inlineStr">
        <is>
          <t>swinging on something</t>
        </is>
      </c>
      <c r="B1824"/>
      <c r="C1824"/>
      <c r="D1824"/>
      <c r="E1824"/>
      <c r="F1824"/>
      <c r="G1824"/>
      <c r="H1824"/>
    </row>
    <row r="1825" ht="25.5" customHeight="1">
      <c r="A1825" t="inlineStr">
        <is>
          <t>sword_fighting</t>
        </is>
      </c>
      <c r="B1825" t="inlineStr">
        <is>
          <t>Yes</t>
        </is>
      </c>
      <c r="C1825" t="inlineStr">
        <is>
          <t>Diego</t>
        </is>
      </c>
      <c r="D1825"/>
      <c r="E1825"/>
      <c r="F1825"/>
      <c r="G1825"/>
      <c r="H1825"/>
    </row>
    <row r="1826" ht="25.5" customHeight="1">
      <c r="A1826" t="inlineStr">
        <is>
          <t>sword_swallowing</t>
        </is>
      </c>
      <c r="B1826" t="inlineStr">
        <is>
          <t>Yes</t>
        </is>
      </c>
      <c r="C1826" t="inlineStr">
        <is>
          <t>Diego</t>
        </is>
      </c>
      <c r="D1826"/>
      <c r="E1826"/>
      <c r="F1826"/>
      <c r="G1826"/>
      <c r="H1826"/>
    </row>
    <row r="1827" ht="25.5" customHeight="1">
      <c r="A1827" t="inlineStr">
        <is>
          <t>synchronized skating</t>
        </is>
      </c>
      <c r="B1827"/>
      <c r="C1827"/>
      <c r="D1827"/>
      <c r="E1827"/>
      <c r="F1827"/>
      <c r="G1827"/>
      <c r="H1827"/>
    </row>
    <row r="1828" ht="25.5" customHeight="1">
      <c r="A1828" t="inlineStr">
        <is>
          <t>systema</t>
        </is>
      </c>
      <c r="B1828"/>
      <c r="C1828"/>
      <c r="D1828"/>
      <c r="E1828"/>
      <c r="F1828"/>
      <c r="G1828"/>
      <c r="H1828"/>
    </row>
    <row r="1829" ht="25.5" customHeight="1">
      <c r="A1829" t="inlineStr">
        <is>
          <t>t'ai chi ch'uan</t>
        </is>
      </c>
      <c r="B1829"/>
      <c r="C1829"/>
      <c r="D1829"/>
      <c r="E1829"/>
      <c r="F1829"/>
      <c r="G1829"/>
      <c r="H1829"/>
    </row>
    <row r="1830" ht="25.5" customHeight="1">
      <c r="A1830" t="inlineStr">
        <is>
          <t>table_soccer</t>
        </is>
      </c>
      <c r="B1830"/>
      <c r="C1830"/>
      <c r="D1830"/>
      <c r="E1830"/>
      <c r="F1830"/>
      <c r="G1830"/>
      <c r="H1830"/>
    </row>
    <row r="1831" ht="25.5" customHeight="1">
      <c r="A1831" t="inlineStr">
        <is>
          <t>tackling</t>
        </is>
      </c>
      <c r="B1831"/>
      <c r="C1831"/>
      <c r="D1831"/>
      <c r="E1831"/>
      <c r="F1831"/>
      <c r="G1831"/>
      <c r="H1831"/>
    </row>
    <row r="1832" ht="25.5" customHeight="1">
      <c r="A1832" t="inlineStr">
        <is>
          <t>tagging_graffiti</t>
        </is>
      </c>
      <c r="B1832" t="inlineStr">
        <is>
          <t>Yes</t>
        </is>
      </c>
      <c r="C1832" t="inlineStr">
        <is>
          <t>melody</t>
        </is>
      </c>
      <c r="D1832"/>
      <c r="E1832"/>
      <c r="F1832"/>
      <c r="G1832"/>
      <c r="H1832"/>
    </row>
    <row r="1833" ht="25.5" customHeight="1">
      <c r="A1833" t="inlineStr">
        <is>
          <t>taido</t>
        </is>
      </c>
      <c r="B1833"/>
      <c r="C1833"/>
      <c r="D1833"/>
      <c r="E1833"/>
      <c r="F1833"/>
      <c r="G1833"/>
      <c r="H1833"/>
    </row>
    <row r="1834" ht="25.5" customHeight="1">
      <c r="A1834" t="inlineStr">
        <is>
          <t>Taking a bag from somewhere</t>
        </is>
      </c>
      <c r="B1834"/>
      <c r="C1834"/>
      <c r="D1834"/>
      <c r="E1834"/>
      <c r="F1834"/>
      <c r="G1834"/>
      <c r="H1834"/>
    </row>
    <row r="1835" ht="25.5" customHeight="1">
      <c r="A1835" t="inlineStr">
        <is>
          <t>Taking a blanket from somewhere</t>
        </is>
      </c>
      <c r="B1835"/>
      <c r="C1835"/>
      <c r="D1835"/>
      <c r="E1835"/>
      <c r="F1835"/>
      <c r="G1835"/>
      <c r="H1835"/>
    </row>
    <row r="1836" ht="25.5" customHeight="1">
      <c r="A1836" t="inlineStr">
        <is>
          <t>Taking a book from somewhere</t>
        </is>
      </c>
      <c r="B1836"/>
      <c r="C1836"/>
      <c r="D1836"/>
      <c r="E1836"/>
      <c r="F1836"/>
      <c r="G1836"/>
      <c r="H1836"/>
    </row>
    <row r="1837" ht="25.5" customHeight="1">
      <c r="A1837" t="inlineStr">
        <is>
          <t>Taking a box from somewhere</t>
        </is>
      </c>
      <c r="B1837"/>
      <c r="C1837"/>
      <c r="D1837"/>
      <c r="E1837"/>
      <c r="F1837"/>
      <c r="G1837"/>
      <c r="H1837"/>
    </row>
    <row r="1838" ht="25.5" customHeight="1">
      <c r="A1838" t="inlineStr">
        <is>
          <t>Taking a broom from somewhere</t>
        </is>
      </c>
      <c r="B1838"/>
      <c r="C1838"/>
      <c r="D1838"/>
      <c r="E1838"/>
      <c r="F1838"/>
      <c r="G1838"/>
      <c r="H1838"/>
    </row>
    <row r="1839" ht="25.5" customHeight="1">
      <c r="A1839" t="inlineStr">
        <is>
          <t>Taking a cup/glass/bottle from somewhere</t>
        </is>
      </c>
      <c r="B1839"/>
      <c r="C1839"/>
      <c r="D1839"/>
      <c r="E1839"/>
      <c r="F1839"/>
      <c r="G1839"/>
      <c r="H1839"/>
    </row>
    <row r="1840" ht="25.5" customHeight="1">
      <c r="A1840" t="inlineStr">
        <is>
          <t>Taking a dish/es from somewhere</t>
        </is>
      </c>
      <c r="B1840"/>
      <c r="C1840"/>
      <c r="D1840"/>
      <c r="E1840"/>
      <c r="F1840"/>
      <c r="G1840"/>
      <c r="H1840"/>
    </row>
    <row r="1841" ht="25.5" customHeight="1">
      <c r="A1841" t="inlineStr">
        <is>
          <t>Taking a picture of something</t>
        </is>
      </c>
      <c r="B1841"/>
      <c r="C1841"/>
      <c r="D1841"/>
      <c r="E1841"/>
      <c r="F1841"/>
      <c r="G1841"/>
      <c r="H1841"/>
    </row>
    <row r="1842" ht="25.5" customHeight="1">
      <c r="A1842" t="inlineStr">
        <is>
          <t>Taking a pillow from somewhere</t>
        </is>
      </c>
      <c r="B1842"/>
      <c r="C1842"/>
      <c r="D1842"/>
      <c r="E1842"/>
      <c r="F1842"/>
      <c r="G1842"/>
      <c r="H1842"/>
    </row>
    <row r="1843" ht="25.5" customHeight="1">
      <c r="A1843" t="inlineStr">
        <is>
          <t>Taking a sandwich from somewhere</t>
        </is>
      </c>
      <c r="B1843"/>
      <c r="C1843"/>
      <c r="D1843"/>
      <c r="E1843"/>
      <c r="F1843"/>
      <c r="G1843"/>
      <c r="H1843"/>
    </row>
    <row r="1844" ht="25.5" customHeight="1">
      <c r="A1844" t="inlineStr">
        <is>
          <t>taking a shower</t>
        </is>
      </c>
      <c r="B1844"/>
      <c r="C1844"/>
      <c r="D1844"/>
      <c r="E1844"/>
      <c r="F1844"/>
      <c r="G1844"/>
      <c r="H1844"/>
    </row>
    <row r="1845" ht="25.5" customHeight="1">
      <c r="A1845" t="inlineStr">
        <is>
          <t>Taking a towel/s from somewhere</t>
        </is>
      </c>
      <c r="B1845"/>
      <c r="C1845"/>
      <c r="D1845"/>
      <c r="E1845"/>
      <c r="F1845"/>
      <c r="G1845"/>
      <c r="H1845"/>
    </row>
    <row r="1846" ht="25.5" customHeight="1">
      <c r="A1846" t="inlineStr">
        <is>
          <t>Taking a vacuum from somewhere</t>
        </is>
      </c>
      <c r="B1846"/>
      <c r="C1846"/>
      <c r="D1846"/>
      <c r="E1846"/>
      <c r="F1846"/>
      <c r="G1846"/>
      <c r="H1846"/>
    </row>
    <row r="1847" ht="25.5" customHeight="1">
      <c r="A1847" t="inlineStr">
        <is>
          <t>Taking food from somewhere</t>
        </is>
      </c>
      <c r="B1847"/>
      <c r="C1847"/>
      <c r="D1847"/>
      <c r="E1847"/>
      <c r="F1847"/>
      <c r="G1847"/>
      <c r="H1847"/>
    </row>
    <row r="1848" ht="25.5" customHeight="1">
      <c r="A1848" t="inlineStr">
        <is>
          <t>Taking off some shoes</t>
        </is>
      </c>
      <c r="B1848"/>
      <c r="C1848"/>
      <c r="D1848"/>
      <c r="E1848"/>
      <c r="F1848"/>
      <c r="G1848"/>
      <c r="H1848"/>
    </row>
    <row r="1849" ht="25.5" customHeight="1">
      <c r="A1849" t="inlineStr">
        <is>
          <t>Taking paper/notebook from somewhere</t>
        </is>
      </c>
      <c r="B1849"/>
      <c r="C1849"/>
      <c r="D1849"/>
      <c r="E1849"/>
      <c r="F1849"/>
      <c r="G1849"/>
      <c r="H1849"/>
    </row>
    <row r="1850" ht="25.5" customHeight="1">
      <c r="A1850" t="inlineStr">
        <is>
          <t>Taking shoes from somewhere</t>
        </is>
      </c>
      <c r="B1850"/>
      <c r="C1850"/>
      <c r="D1850"/>
      <c r="E1850"/>
      <c r="F1850"/>
      <c r="G1850"/>
      <c r="H1850"/>
    </row>
    <row r="1851" ht="25.5" customHeight="1">
      <c r="A1851" t="inlineStr">
        <is>
          <t>Taking some clothes from somewhere</t>
        </is>
      </c>
      <c r="B1851"/>
      <c r="C1851"/>
      <c r="D1851"/>
      <c r="E1851"/>
      <c r="F1851"/>
      <c r="G1851"/>
      <c r="H1851"/>
    </row>
    <row r="1852" ht="25.5" customHeight="1">
      <c r="A1852" t="inlineStr">
        <is>
          <t>Taking something from a box</t>
        </is>
      </c>
      <c r="B1852"/>
      <c r="C1852"/>
      <c r="D1852"/>
      <c r="E1852"/>
      <c r="F1852"/>
      <c r="G1852"/>
      <c r="H1852"/>
    </row>
    <row r="1853" ht="25.5" customHeight="1">
      <c r="A1853" t="inlineStr">
        <is>
          <t>Taking the bus</t>
        </is>
      </c>
      <c r="B1853"/>
      <c r="C1853"/>
      <c r="D1853"/>
      <c r="E1853"/>
      <c r="F1853"/>
      <c r="G1853"/>
      <c r="H1853"/>
    </row>
    <row r="1854" ht="25.5" customHeight="1">
      <c r="A1854" t="inlineStr">
        <is>
          <t>Taking/consuming some medicine</t>
        </is>
      </c>
      <c r="B1854"/>
      <c r="C1854"/>
      <c r="D1854"/>
      <c r="E1854"/>
      <c r="F1854"/>
      <c r="G1854"/>
      <c r="H1854"/>
    </row>
    <row r="1855" ht="25.5" customHeight="1">
      <c r="A1855" t="inlineStr">
        <is>
          <t>talking</t>
        </is>
      </c>
      <c r="B1855" t="inlineStr">
        <is>
          <t>Yes</t>
        </is>
      </c>
      <c r="C1855" t="inlineStr">
        <is>
          <t>Kelly</t>
        </is>
      </c>
      <c r="D1855"/>
      <c r="E1855"/>
      <c r="F1855"/>
      <c r="G1855"/>
      <c r="H1855"/>
    </row>
    <row r="1856" ht="25.5" customHeight="1">
      <c r="A1856" t="inlineStr">
        <is>
          <t>Talking on a phone/camera</t>
        </is>
      </c>
      <c r="B1856" t="inlineStr">
        <is>
          <t>Yes</t>
        </is>
      </c>
      <c r="C1856" t="inlineStr">
        <is>
          <t>Bryan</t>
        </is>
      </c>
      <c r="D1856"/>
      <c r="E1856"/>
      <c r="F1856"/>
      <c r="G1856"/>
      <c r="H1856"/>
    </row>
    <row r="1857" ht="25.5" customHeight="1">
      <c r="A1857" t="inlineStr">
        <is>
          <t>Talking on the phone</t>
        </is>
      </c>
      <c r="B1857" t="inlineStr">
        <is>
          <t>Yes</t>
        </is>
      </c>
      <c r="C1857" t="inlineStr">
        <is>
          <t>Bryan</t>
        </is>
      </c>
      <c r="D1857"/>
      <c r="E1857"/>
      <c r="F1857"/>
      <c r="G1857"/>
      <c r="H1857"/>
    </row>
    <row r="1858" ht="25.5" customHeight="1">
      <c r="A1858" t="inlineStr">
        <is>
          <t>Talking to colleagues</t>
        </is>
      </c>
      <c r="B1858"/>
      <c r="C1858"/>
      <c r="D1858"/>
      <c r="E1858"/>
      <c r="F1858"/>
      <c r="G1858"/>
      <c r="H1858"/>
    </row>
    <row r="1859" ht="25.5" customHeight="1">
      <c r="A1859" t="inlineStr">
        <is>
          <t>tang soo do</t>
        </is>
      </c>
      <c r="B1859"/>
      <c r="C1859"/>
      <c r="D1859"/>
      <c r="E1859"/>
      <c r="F1859"/>
      <c r="G1859"/>
      <c r="H1859"/>
    </row>
    <row r="1860" ht="25.5" customHeight="1">
      <c r="A1860" t="inlineStr">
        <is>
          <t>tap dancing</t>
        </is>
      </c>
      <c r="B1860" t="inlineStr">
        <is>
          <t>Yes</t>
        </is>
      </c>
      <c r="C1860" t="inlineStr">
        <is>
          <t>Kelly</t>
        </is>
      </c>
      <c r="D1860"/>
      <c r="E1860"/>
      <c r="F1860"/>
      <c r="G1860"/>
      <c r="H1860"/>
    </row>
    <row r="1861" ht="25.5" customHeight="1">
      <c r="A1861" t="inlineStr">
        <is>
          <t>tapping pen</t>
        </is>
      </c>
      <c r="B1861"/>
      <c r="C1861"/>
      <c r="D1861"/>
      <c r="E1861"/>
      <c r="F1861"/>
      <c r="G1861"/>
      <c r="H1861"/>
    </row>
    <row r="1862" ht="25.5" customHeight="1">
      <c r="A1862" t="inlineStr">
        <is>
          <t>tasting beer</t>
        </is>
      </c>
      <c r="B1862"/>
      <c r="C1862"/>
      <c r="D1862"/>
      <c r="E1862"/>
      <c r="F1862"/>
      <c r="G1862"/>
      <c r="H1862"/>
    </row>
    <row r="1863" ht="25.5" customHeight="1">
      <c r="A1863" t="inlineStr">
        <is>
          <t>tasting_food</t>
        </is>
      </c>
      <c r="B1863" t="inlineStr">
        <is>
          <t>Yes</t>
        </is>
      </c>
      <c r="C1863" t="inlineStr">
        <is>
          <t>Ian</t>
        </is>
      </c>
      <c r="D1863"/>
      <c r="E1863"/>
      <c r="F1863"/>
      <c r="G1863"/>
      <c r="H1863"/>
    </row>
    <row r="1864" ht="25.5" customHeight="1">
      <c r="A1864" t="inlineStr">
        <is>
          <t>Tattoos and piercing</t>
        </is>
      </c>
      <c r="B1864" t="inlineStr">
        <is>
          <t>Yes</t>
        </is>
      </c>
      <c r="C1864" t="inlineStr">
        <is>
          <t>Seba</t>
        </is>
      </c>
      <c r="D1864"/>
      <c r="E1864"/>
      <c r="F1864"/>
      <c r="G1864"/>
      <c r="H1864"/>
    </row>
    <row r="1865" ht="25.5" customHeight="1">
      <c r="A1865" t="inlineStr">
        <is>
          <t>tchoukball</t>
        </is>
      </c>
      <c r="B1865"/>
      <c r="C1865"/>
      <c r="D1865"/>
      <c r="E1865"/>
      <c r="F1865"/>
      <c r="G1865"/>
      <c r="H1865"/>
    </row>
    <row r="1866" ht="25.5" customHeight="1">
      <c r="A1866" t="inlineStr">
        <is>
          <t>team handball</t>
        </is>
      </c>
      <c r="B1866" t="inlineStr">
        <is>
          <t>Yes</t>
        </is>
      </c>
      <c r="C1866" t="inlineStr">
        <is>
          <t>Seba</t>
        </is>
      </c>
      <c r="D1866"/>
      <c r="E1866"/>
      <c r="F1866"/>
      <c r="G1866"/>
      <c r="H1866"/>
    </row>
    <row r="1867" ht="25.5" customHeight="1">
      <c r="A1867" t="inlineStr">
        <is>
          <t>team penning</t>
        </is>
      </c>
      <c r="B1867"/>
      <c r="C1867"/>
      <c r="D1867"/>
      <c r="E1867"/>
      <c r="F1867"/>
      <c r="G1867"/>
      <c r="H1867"/>
    </row>
    <row r="1868" ht="25.5" customHeight="1">
      <c r="A1868" t="inlineStr">
        <is>
          <t>Team sports</t>
        </is>
      </c>
      <c r="B1868" t="inlineStr">
        <is>
          <t>Yes</t>
        </is>
      </c>
      <c r="C1868" t="inlineStr">
        <is>
          <t>Andrea</t>
        </is>
      </c>
      <c r="D1868"/>
      <c r="E1868"/>
      <c r="F1868"/>
      <c r="G1868"/>
      <c r="H1868"/>
    </row>
    <row r="1869" ht="25.5" customHeight="1">
      <c r="A1869" t="inlineStr">
        <is>
          <t>tee ball</t>
        </is>
      </c>
      <c r="B1869"/>
      <c r="C1869"/>
      <c r="D1869"/>
      <c r="E1869"/>
      <c r="F1869"/>
      <c r="G1869"/>
      <c r="H1869"/>
    </row>
    <row r="1870" ht="25.5" customHeight="1">
      <c r="A1870" t="inlineStr">
        <is>
          <t>ten-pin bowling</t>
        </is>
      </c>
      <c r="B1870"/>
      <c r="C1870"/>
      <c r="D1870"/>
      <c r="E1870"/>
      <c r="F1870"/>
      <c r="G1870"/>
      <c r="H1870"/>
    </row>
    <row r="1871" ht="25.5" customHeight="1">
      <c r="A1871" t="inlineStr">
        <is>
          <t>test cricket</t>
        </is>
      </c>
      <c r="B1871"/>
      <c r="C1871"/>
      <c r="D1871"/>
      <c r="E1871"/>
      <c r="F1871"/>
      <c r="G1871"/>
      <c r="H1871"/>
    </row>
    <row r="1872" ht="25.5" customHeight="1">
      <c r="A1872" t="inlineStr">
        <is>
          <t>testifying</t>
        </is>
      </c>
      <c r="B1872"/>
      <c r="C1872"/>
      <c r="D1872"/>
      <c r="E1872"/>
      <c r="F1872"/>
      <c r="G1872"/>
      <c r="H1872"/>
    </row>
    <row r="1873" ht="25.5" customHeight="1">
      <c r="A1873" t="inlineStr">
        <is>
          <t>texting</t>
        </is>
      </c>
      <c r="B1873"/>
      <c r="C1873"/>
      <c r="D1873"/>
      <c r="E1873"/>
      <c r="F1873"/>
      <c r="G1873"/>
      <c r="H1873"/>
    </row>
    <row r="1874" ht="25.5" customHeight="1">
      <c r="A1874" t="inlineStr">
        <is>
          <t>Thanksgiving</t>
        </is>
      </c>
      <c r="B1874"/>
      <c r="C1874"/>
      <c r="D1874"/>
      <c r="E1874"/>
      <c r="F1874"/>
      <c r="G1874"/>
      <c r="H1874"/>
    </row>
    <row r="1875" ht="25.5" customHeight="1">
      <c r="A1875" t="inlineStr">
        <is>
          <t>threading_needle</t>
        </is>
      </c>
      <c r="B1875" t="inlineStr">
        <is>
          <t>Yes</t>
        </is>
      </c>
      <c r="C1875" t="inlineStr">
        <is>
          <t>Spencer</t>
        </is>
      </c>
      <c r="D1875"/>
      <c r="E1875"/>
      <c r="F1875"/>
      <c r="G1875"/>
      <c r="H1875"/>
    </row>
    <row r="1876" ht="25.5" customHeight="1">
      <c r="A1876" t="inlineStr">
        <is>
          <t>throwing</t>
        </is>
      </c>
      <c r="B1876"/>
      <c r="C1876"/>
      <c r="D1876"/>
      <c r="E1876"/>
      <c r="F1876"/>
      <c r="G1876"/>
      <c r="H1876"/>
    </row>
    <row r="1877" ht="25.5" customHeight="1">
      <c r="A1877" t="inlineStr">
        <is>
          <t>Throwing a bag somewhere</t>
        </is>
      </c>
      <c r="B1877"/>
      <c r="C1877"/>
      <c r="D1877"/>
      <c r="E1877"/>
      <c r="F1877"/>
      <c r="G1877"/>
      <c r="H1877"/>
    </row>
    <row r="1878" ht="25.5" customHeight="1">
      <c r="A1878" t="inlineStr">
        <is>
          <t>Throwing a blanket somewhere</t>
        </is>
      </c>
      <c r="B1878"/>
      <c r="C1878"/>
      <c r="D1878"/>
      <c r="E1878"/>
      <c r="F1878"/>
      <c r="G1878"/>
      <c r="H1878"/>
    </row>
    <row r="1879" ht="25.5" customHeight="1">
      <c r="A1879" t="inlineStr">
        <is>
          <t>Throwing a book somewhere</t>
        </is>
      </c>
      <c r="B1879"/>
      <c r="C1879"/>
      <c r="D1879"/>
      <c r="E1879"/>
      <c r="F1879"/>
      <c r="G1879"/>
      <c r="H1879"/>
    </row>
    <row r="1880" ht="25.5" customHeight="1">
      <c r="A1880" t="inlineStr">
        <is>
          <t>Throwing a box somewhere</t>
        </is>
      </c>
      <c r="B1880"/>
      <c r="C1880"/>
      <c r="D1880"/>
      <c r="E1880"/>
      <c r="F1880"/>
      <c r="G1880"/>
      <c r="H1880"/>
    </row>
    <row r="1881" ht="25.5" customHeight="1">
      <c r="A1881" t="inlineStr">
        <is>
          <t>Throwing a broom somewhere</t>
        </is>
      </c>
      <c r="B1881"/>
      <c r="C1881"/>
      <c r="D1881"/>
      <c r="E1881"/>
      <c r="F1881"/>
      <c r="G1881"/>
      <c r="H1881"/>
    </row>
    <row r="1882" ht="25.5" customHeight="1">
      <c r="A1882" t="inlineStr">
        <is>
          <t>Throwing a pillow somewhere</t>
        </is>
      </c>
      <c r="B1882"/>
      <c r="C1882"/>
      <c r="D1882"/>
      <c r="E1882"/>
      <c r="F1882"/>
      <c r="G1882"/>
      <c r="H1882"/>
    </row>
    <row r="1883" ht="25.5" customHeight="1">
      <c r="A1883" t="inlineStr">
        <is>
          <t>Throwing a towel/s somewhere</t>
        </is>
      </c>
      <c r="B1883"/>
      <c r="C1883"/>
      <c r="D1883"/>
      <c r="E1883"/>
      <c r="F1883"/>
      <c r="G1883"/>
      <c r="H1883"/>
    </row>
    <row r="1884" ht="25.5" customHeight="1">
      <c r="A1884" t="inlineStr">
        <is>
          <t>throwing ball</t>
        </is>
      </c>
      <c r="B1884"/>
      <c r="C1884"/>
      <c r="D1884"/>
      <c r="E1884"/>
      <c r="F1884"/>
      <c r="G1884"/>
      <c r="H1884"/>
    </row>
    <row r="1885" ht="25.5" customHeight="1">
      <c r="A1885" t="inlineStr">
        <is>
          <t>Throwing clothes somewhere</t>
        </is>
      </c>
      <c r="B1885"/>
      <c r="C1885"/>
      <c r="D1885"/>
      <c r="E1885"/>
      <c r="F1885"/>
      <c r="G1885"/>
      <c r="H1885"/>
    </row>
    <row r="1886" ht="25.5" customHeight="1">
      <c r="A1886" t="inlineStr">
        <is>
          <t>throwing discus</t>
        </is>
      </c>
      <c r="B1886"/>
      <c r="C1886"/>
      <c r="D1886"/>
      <c r="E1886"/>
      <c r="F1886"/>
      <c r="G1886"/>
      <c r="H1886"/>
    </row>
    <row r="1887" ht="25.5" customHeight="1">
      <c r="A1887" t="inlineStr">
        <is>
          <t>Throwing food somewhere</t>
        </is>
      </c>
      <c r="B1887"/>
      <c r="C1887"/>
      <c r="D1887"/>
      <c r="E1887"/>
      <c r="F1887"/>
      <c r="G1887"/>
      <c r="H1887"/>
    </row>
    <row r="1888" ht="25.5" customHeight="1">
      <c r="A1888" t="inlineStr">
        <is>
          <t>Throwing shoes somewhere</t>
        </is>
      </c>
      <c r="B1888"/>
      <c r="C1888"/>
      <c r="D1888"/>
      <c r="E1888"/>
      <c r="F1888"/>
      <c r="G1888"/>
      <c r="H1888"/>
    </row>
    <row r="1889" ht="25.5" customHeight="1">
      <c r="A1889" t="inlineStr">
        <is>
          <t>Throwing something on the floor</t>
        </is>
      </c>
      <c r="B1889"/>
      <c r="C1889"/>
      <c r="D1889"/>
      <c r="E1889"/>
      <c r="F1889"/>
      <c r="G1889"/>
      <c r="H1889"/>
    </row>
    <row r="1890" ht="25.5" customHeight="1">
      <c r="A1890" t="inlineStr">
        <is>
          <t>throwing_ball_not_baseball_or_american_football_</t>
        </is>
      </c>
      <c r="B1890"/>
      <c r="C1890"/>
      <c r="D1890"/>
      <c r="E1890"/>
      <c r="F1890"/>
      <c r="G1890"/>
      <c r="H1890"/>
    </row>
    <row r="1891" ht="25.5" customHeight="1">
      <c r="A1891" t="inlineStr">
        <is>
          <t>throwing_discus</t>
        </is>
      </c>
      <c r="B1891"/>
      <c r="C1891"/>
      <c r="D1891"/>
      <c r="E1891"/>
      <c r="F1891"/>
      <c r="G1891"/>
      <c r="H1891"/>
    </row>
    <row r="1892" ht="25.5" customHeight="1">
      <c r="A1892" t="inlineStr">
        <is>
          <t>throwing_knife</t>
        </is>
      </c>
      <c r="B1892" t="inlineStr">
        <is>
          <t>Yes</t>
        </is>
      </c>
      <c r="C1892"/>
      <c r="D1892"/>
      <c r="E1892"/>
      <c r="F1892"/>
      <c r="G1892"/>
      <c r="H1892"/>
    </row>
    <row r="1893" ht="25.5" customHeight="1">
      <c r="A1893" t="inlineStr">
        <is>
          <t>throwing_snowballs</t>
        </is>
      </c>
      <c r="B1893"/>
      <c r="C1893"/>
      <c r="D1893"/>
      <c r="E1893"/>
      <c r="F1893"/>
      <c r="G1893"/>
      <c r="H1893"/>
    </row>
    <row r="1894" ht="25.5" customHeight="1">
      <c r="A1894" t="inlineStr">
        <is>
          <t>throwing_tantrum</t>
        </is>
      </c>
      <c r="B1894"/>
      <c r="C1894"/>
      <c r="D1894"/>
      <c r="E1894"/>
      <c r="F1894"/>
      <c r="G1894"/>
      <c r="H1894"/>
    </row>
    <row r="1895" ht="25.5" customHeight="1">
      <c r="A1895" t="inlineStr">
        <is>
          <t>throwing_water_balloon</t>
        </is>
      </c>
      <c r="B1895"/>
      <c r="C1895"/>
      <c r="D1895"/>
      <c r="E1895"/>
      <c r="F1895"/>
      <c r="G1895"/>
      <c r="H1895"/>
    </row>
    <row r="1896" ht="25.5" customHeight="1">
      <c r="A1896" t="inlineStr">
        <is>
          <t>tickling</t>
        </is>
      </c>
      <c r="B1896"/>
      <c r="C1896"/>
      <c r="D1896"/>
      <c r="E1896"/>
      <c r="F1896"/>
      <c r="G1896"/>
      <c r="H1896"/>
    </row>
    <row r="1897" ht="25.5" customHeight="1">
      <c r="A1897" t="inlineStr">
        <is>
          <t>Tidying a shelf or something on a shelf</t>
        </is>
      </c>
      <c r="B1897"/>
      <c r="C1897"/>
      <c r="D1897"/>
      <c r="E1897"/>
      <c r="F1897"/>
      <c r="G1897"/>
      <c r="H1897"/>
    </row>
    <row r="1898" ht="25.5" customHeight="1">
      <c r="A1898" t="inlineStr">
        <is>
          <t>Tidying some clothes</t>
        </is>
      </c>
      <c r="B1898"/>
      <c r="C1898"/>
      <c r="D1898"/>
      <c r="E1898"/>
      <c r="F1898"/>
      <c r="G1898"/>
      <c r="H1898"/>
    </row>
    <row r="1899" ht="25.5" customHeight="1">
      <c r="A1899" t="inlineStr">
        <is>
          <t>Tidying something on the floor</t>
        </is>
      </c>
      <c r="B1899"/>
      <c r="C1899"/>
      <c r="D1899"/>
      <c r="E1899"/>
      <c r="F1899"/>
      <c r="G1899"/>
      <c r="H1899"/>
    </row>
    <row r="1900" ht="25.5" customHeight="1">
      <c r="A1900" t="inlineStr">
        <is>
          <t>Tidying up a blanket/s</t>
        </is>
      </c>
      <c r="B1900"/>
      <c r="C1900"/>
      <c r="D1900"/>
      <c r="E1900"/>
      <c r="F1900"/>
      <c r="G1900"/>
      <c r="H1900"/>
    </row>
    <row r="1901" ht="25.5" customHeight="1">
      <c r="A1901" t="inlineStr">
        <is>
          <t>Tidying up a closet/cabinet</t>
        </is>
      </c>
      <c r="B1901"/>
      <c r="C1901"/>
      <c r="D1901"/>
      <c r="E1901"/>
      <c r="F1901"/>
      <c r="G1901"/>
      <c r="H1901"/>
    </row>
    <row r="1902" ht="25.5" customHeight="1">
      <c r="A1902" t="inlineStr">
        <is>
          <t>Tidying up a towel/s</t>
        </is>
      </c>
      <c r="B1902"/>
      <c r="C1902"/>
      <c r="D1902"/>
      <c r="E1902"/>
      <c r="F1902"/>
      <c r="G1902"/>
      <c r="H1902"/>
    </row>
    <row r="1903" ht="25.5" customHeight="1">
      <c r="A1903" t="inlineStr">
        <is>
          <t>Tidying up with a broom</t>
        </is>
      </c>
      <c r="B1903"/>
      <c r="C1903"/>
      <c r="D1903"/>
      <c r="E1903"/>
      <c r="F1903"/>
      <c r="G1903"/>
      <c r="H1903"/>
    </row>
    <row r="1904" ht="25.5" customHeight="1">
      <c r="A1904" t="inlineStr">
        <is>
          <t>tightrope_walking</t>
        </is>
      </c>
      <c r="B1904"/>
      <c r="C1904"/>
      <c r="D1904"/>
      <c r="E1904"/>
      <c r="F1904"/>
      <c r="G1904"/>
      <c r="H1904"/>
    </row>
    <row r="1905" ht="25.5" customHeight="1">
      <c r="A1905" t="inlineStr">
        <is>
          <t>time attack</t>
        </is>
      </c>
      <c r="B1905"/>
      <c r="C1905"/>
      <c r="D1905"/>
      <c r="E1905"/>
      <c r="F1905"/>
      <c r="G1905"/>
      <c r="H1905"/>
    </row>
    <row r="1906" ht="25.5" customHeight="1">
      <c r="A1906" t="inlineStr">
        <is>
          <t>tiptoeing</t>
        </is>
      </c>
      <c r="B1906"/>
      <c r="C1906"/>
      <c r="D1906"/>
      <c r="E1906"/>
      <c r="F1906"/>
      <c r="G1906"/>
      <c r="H1906"/>
    </row>
    <row r="1907" ht="25.5" customHeight="1">
      <c r="A1907" t="inlineStr">
        <is>
          <t>toboggan</t>
        </is>
      </c>
      <c r="B1907"/>
      <c r="C1907"/>
      <c r="D1907"/>
      <c r="E1907"/>
      <c r="F1907"/>
      <c r="G1907"/>
      <c r="H1907"/>
    </row>
    <row r="1908" ht="25.5" customHeight="1">
      <c r="A1908" t="inlineStr">
        <is>
          <t>tobogganing</t>
        </is>
      </c>
      <c r="B1908"/>
      <c r="C1908"/>
      <c r="D1908"/>
      <c r="E1908"/>
      <c r="F1908"/>
      <c r="G1908"/>
      <c r="H1908"/>
    </row>
    <row r="1909" ht="25.5" customHeight="1">
      <c r="A1909" t="inlineStr">
        <is>
          <t>tossing coin</t>
        </is>
      </c>
      <c r="B1909"/>
      <c r="C1909"/>
      <c r="D1909"/>
      <c r="E1909"/>
      <c r="F1909"/>
      <c r="G1909"/>
      <c r="H1909"/>
    </row>
    <row r="1910" ht="25.5" customHeight="1">
      <c r="A1910" t="inlineStr">
        <is>
          <t>tossing salad (food)</t>
        </is>
      </c>
      <c r="B1910" t="inlineStr">
        <is>
          <t>Yes</t>
        </is>
      </c>
      <c r="C1910" t="inlineStr">
        <is>
          <t>Ian</t>
        </is>
      </c>
      <c r="D1910"/>
      <c r="E1910"/>
      <c r="F1910"/>
      <c r="G1910"/>
      <c r="H1910"/>
    </row>
    <row r="1911" ht="25.5" customHeight="1">
      <c r="A1911" t="inlineStr">
        <is>
          <t>tossing_coin</t>
        </is>
      </c>
      <c r="B1911"/>
      <c r="C1911"/>
      <c r="D1911"/>
      <c r="E1911"/>
      <c r="F1911"/>
      <c r="G1911"/>
      <c r="H1911"/>
    </row>
    <row r="1912" ht="25.5" customHeight="1">
      <c r="A1912" t="inlineStr">
        <is>
          <t>touring car racing</t>
        </is>
      </c>
      <c r="B1912"/>
      <c r="C1912"/>
      <c r="D1912"/>
      <c r="E1912"/>
      <c r="F1912"/>
      <c r="G1912"/>
      <c r="H1912"/>
    </row>
    <row r="1913" ht="25.5" customHeight="1">
      <c r="A1913" t="inlineStr">
        <is>
          <t>tournament</t>
        </is>
      </c>
      <c r="B1913"/>
      <c r="C1913"/>
      <c r="D1913"/>
      <c r="E1913"/>
      <c r="F1913"/>
      <c r="G1913"/>
      <c r="H1913"/>
    </row>
    <row r="1914" ht="25.5" customHeight="1">
      <c r="A1914" t="inlineStr">
        <is>
          <t>track racing</t>
        </is>
      </c>
      <c r="B1914"/>
      <c r="C1914"/>
      <c r="D1914"/>
      <c r="E1914"/>
      <c r="F1914"/>
      <c r="G1914"/>
      <c r="H1914"/>
    </row>
    <row r="1915" ht="25.5" customHeight="1">
      <c r="A1915" t="inlineStr">
        <is>
          <t>Trailers</t>
        </is>
      </c>
      <c r="B1915" t="inlineStr">
        <is>
          <t>Yes</t>
        </is>
      </c>
      <c r="C1915" t="inlineStr">
        <is>
          <t>Nico</t>
        </is>
      </c>
      <c r="D1915"/>
      <c r="E1915"/>
      <c r="F1915"/>
      <c r="G1915"/>
      <c r="H1915"/>
    </row>
    <row r="1916" ht="25.5" customHeight="1">
      <c r="A1916" t="inlineStr">
        <is>
          <t>trampolining</t>
        </is>
      </c>
      <c r="B1916" t="inlineStr">
        <is>
          <t>Yes</t>
        </is>
      </c>
      <c r="C1916" t="inlineStr">
        <is>
          <t>Diego</t>
        </is>
      </c>
      <c r="D1916"/>
      <c r="E1916"/>
      <c r="F1916"/>
      <c r="G1916"/>
      <c r="H1916"/>
    </row>
    <row r="1917" ht="25.5" customHeight="1">
      <c r="A1917" t="inlineStr">
        <is>
          <t>trap shooting</t>
        </is>
      </c>
      <c r="B1917"/>
      <c r="C1917"/>
      <c r="D1917"/>
      <c r="E1917"/>
      <c r="F1917"/>
      <c r="G1917"/>
      <c r="H1917"/>
    </row>
    <row r="1918" ht="25.5" customHeight="1">
      <c r="A1918" t="inlineStr">
        <is>
          <t>trapezing</t>
        </is>
      </c>
      <c r="B1918"/>
      <c r="C1918"/>
      <c r="D1918"/>
      <c r="E1918"/>
      <c r="F1918"/>
      <c r="G1918"/>
      <c r="H1918"/>
    </row>
    <row r="1919" ht="25.5" customHeight="1">
      <c r="A1919" t="inlineStr">
        <is>
          <t>Travel and events</t>
        </is>
      </c>
      <c r="B1919"/>
      <c r="C1919"/>
      <c r="D1919"/>
      <c r="E1919"/>
      <c r="F1919"/>
      <c r="G1919"/>
      <c r="H1919"/>
    </row>
    <row r="1920" ht="25.5" customHeight="1">
      <c r="A1920" t="inlineStr">
        <is>
          <t>trial</t>
        </is>
      </c>
      <c r="B1920"/>
      <c r="C1920"/>
      <c r="D1920"/>
      <c r="E1920"/>
      <c r="F1920"/>
      <c r="G1920"/>
      <c r="H1920"/>
    </row>
    <row r="1921" ht="25.5" customHeight="1">
      <c r="A1921" t="inlineStr">
        <is>
          <t>tricking</t>
        </is>
      </c>
      <c r="B1921"/>
      <c r="C1921"/>
      <c r="D1921"/>
      <c r="E1921"/>
      <c r="F1921"/>
      <c r="G1921"/>
      <c r="H1921"/>
    </row>
    <row r="1922" ht="25.5" customHeight="1">
      <c r="A1922" t="inlineStr">
        <is>
          <t>trimming trees</t>
        </is>
      </c>
      <c r="B1922" t="inlineStr">
        <is>
          <t>Yes</t>
        </is>
      </c>
      <c r="C1922" t="inlineStr">
        <is>
          <t>Dion</t>
        </is>
      </c>
      <c r="D1922"/>
      <c r="E1922"/>
      <c r="F1922"/>
      <c r="G1922"/>
      <c r="H1922"/>
    </row>
    <row r="1923" ht="25.5" customHeight="1">
      <c r="A1923" t="inlineStr">
        <is>
          <t>trimming_or_shaving_beard</t>
        </is>
      </c>
      <c r="B1923"/>
      <c r="C1923"/>
      <c r="D1923"/>
      <c r="E1923"/>
      <c r="F1923"/>
      <c r="G1923"/>
      <c r="H1923"/>
    </row>
    <row r="1924" ht="25.5" customHeight="1">
      <c r="A1924" t="inlineStr">
        <is>
          <t>trimming_shrubs</t>
        </is>
      </c>
      <c r="B1924"/>
      <c r="C1924"/>
      <c r="D1924"/>
      <c r="E1924"/>
      <c r="F1924"/>
      <c r="G1924"/>
      <c r="H1924"/>
    </row>
    <row r="1925" ht="25.5" customHeight="1">
      <c r="A1925" t="inlineStr">
        <is>
          <t>trimming_trees</t>
        </is>
      </c>
      <c r="B1925" t="inlineStr">
        <is>
          <t>Yes</t>
        </is>
      </c>
      <c r="C1925" t="inlineStr">
        <is>
          <t>Spencer</t>
        </is>
      </c>
      <c r="D1925"/>
      <c r="E1925"/>
      <c r="F1925"/>
      <c r="G1925"/>
      <c r="H1925"/>
    </row>
    <row r="1926" ht="25.5" customHeight="1">
      <c r="A1926" t="inlineStr">
        <is>
          <t>triple jump</t>
        </is>
      </c>
      <c r="B1926"/>
      <c r="C1926"/>
      <c r="D1926"/>
      <c r="E1926"/>
      <c r="F1926"/>
      <c r="G1926"/>
      <c r="H1926"/>
    </row>
    <row r="1927" ht="25.5" customHeight="1">
      <c r="A1927" t="inlineStr">
        <is>
          <t>triple_jump</t>
        </is>
      </c>
      <c r="B1927"/>
      <c r="C1927"/>
      <c r="D1927"/>
      <c r="E1927"/>
      <c r="F1927"/>
      <c r="G1927"/>
      <c r="H1927"/>
    </row>
    <row r="1928" ht="25.5" customHeight="1">
      <c r="A1928" t="inlineStr">
        <is>
          <t>truck racing</t>
        </is>
      </c>
      <c r="B1928" t="inlineStr">
        <is>
          <t>Yes</t>
        </is>
      </c>
      <c r="C1928" t="inlineStr">
        <is>
          <t>Nico</t>
        </is>
      </c>
      <c r="D1928"/>
      <c r="E1928"/>
      <c r="F1928"/>
      <c r="G1928"/>
      <c r="H1928"/>
    </row>
    <row r="1929" ht="25.5" customHeight="1">
      <c r="A1929" t="inlineStr">
        <is>
          <t>turning</t>
        </is>
      </c>
      <c r="B1929"/>
      <c r="C1929"/>
      <c r="D1929"/>
      <c r="E1929"/>
      <c r="F1929"/>
      <c r="G1929"/>
      <c r="H1929"/>
    </row>
    <row r="1930" ht="25.5" customHeight="1">
      <c r="A1930" t="inlineStr">
        <is>
          <t>Turning off a light</t>
        </is>
      </c>
      <c r="B1930"/>
      <c r="C1930"/>
      <c r="D1930"/>
      <c r="E1930"/>
      <c r="F1930"/>
      <c r="G1930"/>
      <c r="H1930"/>
    </row>
    <row r="1931" ht="25.5" customHeight="1">
      <c r="A1931" t="inlineStr">
        <is>
          <t>Turning on a light</t>
        </is>
      </c>
      <c r="B1931"/>
      <c r="C1931"/>
      <c r="D1931"/>
      <c r="E1931"/>
      <c r="F1931"/>
      <c r="G1931"/>
      <c r="H1931"/>
    </row>
    <row r="1932" ht="25.5" customHeight="1">
      <c r="A1932" t="inlineStr">
        <is>
          <t>tv and home audio</t>
        </is>
      </c>
      <c r="B1932"/>
      <c r="C1932"/>
      <c r="D1932"/>
      <c r="E1932"/>
      <c r="F1932"/>
      <c r="G1932"/>
      <c r="H1932"/>
    </row>
    <row r="1933" ht="25.5" customHeight="1">
      <c r="A1933" t="inlineStr">
        <is>
          <t>twenty20</t>
        </is>
      </c>
      <c r="B1933"/>
      <c r="C1933"/>
      <c r="D1933"/>
      <c r="E1933"/>
      <c r="F1933"/>
      <c r="G1933"/>
      <c r="H1933"/>
    </row>
    <row r="1934" ht="25.5" customHeight="1">
      <c r="A1934" t="inlineStr">
        <is>
          <t>twiddling_fingers</t>
        </is>
      </c>
      <c r="B1934" t="inlineStr">
        <is>
          <t>Yes</t>
        </is>
      </c>
      <c r="C1934" t="inlineStr">
        <is>
          <t>Bryan</t>
        </is>
      </c>
      <c r="D1934"/>
      <c r="E1934"/>
      <c r="F1934"/>
      <c r="G1934"/>
      <c r="H1934"/>
    </row>
    <row r="1935" ht="25.5" customHeight="1">
      <c r="A1935" t="inlineStr">
        <is>
          <t>tying tie</t>
        </is>
      </c>
      <c r="B1935" t="inlineStr">
        <is>
          <t>Yes</t>
        </is>
      </c>
      <c r="C1935" t="inlineStr">
        <is>
          <t>Robin K</t>
        </is>
      </c>
      <c r="D1935"/>
      <c r="E1935"/>
      <c r="F1935"/>
      <c r="G1935"/>
      <c r="H1935"/>
    </row>
    <row r="1936" ht="25.5" customHeight="1">
      <c r="A1936" t="inlineStr">
        <is>
          <t>tying_bow_tie</t>
        </is>
      </c>
      <c r="B1936" t="inlineStr">
        <is>
          <t>Yes</t>
        </is>
      </c>
      <c r="C1936" t="inlineStr">
        <is>
          <t>Robin K</t>
        </is>
      </c>
      <c r="D1936"/>
      <c r="E1936"/>
      <c r="F1936"/>
      <c r="G1936"/>
      <c r="H1936"/>
    </row>
    <row r="1937" ht="25.5" customHeight="1">
      <c r="A1937" t="inlineStr">
        <is>
          <t>tying_knot_not_on_a_tie_</t>
        </is>
      </c>
      <c r="B1937"/>
      <c r="C1937"/>
      <c r="D1937"/>
      <c r="E1937"/>
      <c r="F1937"/>
      <c r="G1937"/>
      <c r="H1937"/>
    </row>
    <row r="1938" ht="25.5" customHeight="1">
      <c r="A1938" t="inlineStr">
        <is>
          <t>tying_necktie</t>
        </is>
      </c>
      <c r="B1938"/>
      <c r="C1938"/>
      <c r="D1938"/>
      <c r="E1938"/>
      <c r="F1938"/>
      <c r="G1938"/>
      <c r="H1938"/>
    </row>
    <row r="1939" ht="25.5" customHeight="1">
      <c r="A1939" t="inlineStr">
        <is>
          <t>tying_shoe_laces</t>
        </is>
      </c>
      <c r="B1939" t="inlineStr">
        <is>
          <t>Yes</t>
        </is>
      </c>
      <c r="C1939" t="inlineStr">
        <is>
          <t>Nasir</t>
        </is>
      </c>
      <c r="D1939"/>
      <c r="E1939"/>
      <c r="F1939"/>
      <c r="G1939"/>
      <c r="H1939"/>
    </row>
    <row r="1940" ht="25.5" customHeight="1">
      <c r="A1940" t="inlineStr">
        <is>
          <t>ulama</t>
        </is>
      </c>
      <c r="B1940"/>
      <c r="C1940"/>
      <c r="D1940"/>
      <c r="E1940"/>
      <c r="F1940"/>
      <c r="G1940"/>
      <c r="H1940"/>
    </row>
    <row r="1941" ht="25.5" customHeight="1">
      <c r="A1941" t="inlineStr">
        <is>
          <t>ultimate (sport)</t>
        </is>
      </c>
      <c r="B1941"/>
      <c r="C1941"/>
      <c r="D1941"/>
      <c r="E1941"/>
      <c r="F1941"/>
      <c r="G1941"/>
      <c r="H1941"/>
    </row>
    <row r="1942" ht="25.5" customHeight="1">
      <c r="A1942" t="inlineStr">
        <is>
          <t>ultralight aviation</t>
        </is>
      </c>
      <c r="B1942"/>
      <c r="C1942"/>
      <c r="D1942"/>
      <c r="E1942"/>
      <c r="F1942"/>
      <c r="G1942"/>
      <c r="H1942"/>
    </row>
    <row r="1943" ht="25.5" customHeight="1">
      <c r="A1943" t="inlineStr">
        <is>
          <t>underwater hockey</t>
        </is>
      </c>
      <c r="B1943"/>
      <c r="C1943"/>
      <c r="D1943"/>
      <c r="E1943"/>
      <c r="F1943"/>
      <c r="G1943"/>
      <c r="H1943"/>
    </row>
    <row r="1944" ht="25.5" customHeight="1">
      <c r="A1944" t="inlineStr">
        <is>
          <t>underwater_diving</t>
        </is>
      </c>
      <c r="B1944"/>
      <c r="C1944"/>
      <c r="D1944"/>
      <c r="E1944"/>
      <c r="F1944"/>
      <c r="G1944"/>
      <c r="H1944"/>
    </row>
    <row r="1945" ht="25.5" customHeight="1">
      <c r="A1945" t="inlineStr">
        <is>
          <t>uneven bars</t>
        </is>
      </c>
      <c r="B1945" t="inlineStr">
        <is>
          <t>Yes</t>
        </is>
      </c>
      <c r="C1945" t="inlineStr">
        <is>
          <t>melody</t>
        </is>
      </c>
      <c r="D1945"/>
      <c r="E1945"/>
      <c r="F1945"/>
      <c r="G1945"/>
      <c r="H1945"/>
    </row>
    <row r="1946" ht="25.5" customHeight="1">
      <c r="A1946" t="inlineStr">
        <is>
          <t>unloading truck</t>
        </is>
      </c>
      <c r="B1946"/>
      <c r="C1946"/>
      <c r="D1946"/>
      <c r="E1946"/>
      <c r="F1946"/>
      <c r="G1946"/>
      <c r="H1946"/>
    </row>
    <row r="1947" ht="25.5" customHeight="1">
      <c r="A1947" t="inlineStr">
        <is>
          <t>unloading_truck</t>
        </is>
      </c>
      <c r="B1947"/>
      <c r="C1947"/>
      <c r="D1947"/>
      <c r="E1947"/>
      <c r="F1947"/>
      <c r="G1947"/>
      <c r="H1947"/>
    </row>
    <row r="1948" ht="25.5" customHeight="1">
      <c r="A1948" t="inlineStr">
        <is>
          <t>using computer</t>
        </is>
      </c>
      <c r="B1948" t="inlineStr">
        <is>
          <t>Yes</t>
        </is>
      </c>
      <c r="C1948" t="inlineStr">
        <is>
          <t>Nico</t>
        </is>
      </c>
      <c r="D1948"/>
      <c r="E1948"/>
      <c r="F1948"/>
      <c r="G1948"/>
      <c r="H1948"/>
    </row>
    <row r="1949" ht="25.5" customHeight="1">
      <c r="A1949" t="inlineStr">
        <is>
          <t>using_a_microscope</t>
        </is>
      </c>
      <c r="B1949" t="inlineStr">
        <is>
          <t>Yes</t>
        </is>
      </c>
      <c r="C1949" t="inlineStr">
        <is>
          <t>Spencer</t>
        </is>
      </c>
      <c r="D1949"/>
      <c r="E1949"/>
      <c r="F1949"/>
      <c r="G1949"/>
      <c r="H1949"/>
    </row>
    <row r="1950" ht="25.5" customHeight="1">
      <c r="A1950" t="inlineStr">
        <is>
          <t>using_a_paint_roller</t>
        </is>
      </c>
      <c r="B1950" t="inlineStr">
        <is>
          <t>Yes</t>
        </is>
      </c>
      <c r="C1950" t="inlineStr">
        <is>
          <t>Spencer</t>
        </is>
      </c>
      <c r="D1950"/>
      <c r="E1950"/>
      <c r="F1950"/>
      <c r="G1950"/>
      <c r="H1950"/>
    </row>
    <row r="1951" ht="25.5" customHeight="1">
      <c r="A1951" t="inlineStr">
        <is>
          <t>using_a_power_drill</t>
        </is>
      </c>
      <c r="B1951" t="inlineStr">
        <is>
          <t>Yes</t>
        </is>
      </c>
      <c r="C1951" t="inlineStr">
        <is>
          <t>Spencer</t>
        </is>
      </c>
      <c r="D1951"/>
      <c r="E1951"/>
      <c r="F1951"/>
      <c r="G1951"/>
      <c r="H1951"/>
    </row>
    <row r="1952" ht="25.5" customHeight="1">
      <c r="A1952" t="inlineStr">
        <is>
          <t>using_a_sledge_hammer</t>
        </is>
      </c>
      <c r="B1952"/>
      <c r="C1952"/>
      <c r="D1952"/>
      <c r="E1952"/>
      <c r="F1952"/>
      <c r="G1952"/>
      <c r="H1952"/>
    </row>
    <row r="1953" ht="25.5" customHeight="1">
      <c r="A1953" t="inlineStr">
        <is>
          <t>using_a_wrench</t>
        </is>
      </c>
      <c r="B1953"/>
      <c r="C1953"/>
      <c r="D1953"/>
      <c r="E1953"/>
      <c r="F1953"/>
      <c r="G1953"/>
      <c r="H1953"/>
    </row>
    <row r="1954" ht="25.5" customHeight="1">
      <c r="A1954" t="inlineStr">
        <is>
          <t>using_atm</t>
        </is>
      </c>
      <c r="B1954"/>
      <c r="C1954"/>
      <c r="D1954"/>
      <c r="E1954"/>
      <c r="F1954"/>
      <c r="G1954"/>
      <c r="H1954"/>
    </row>
    <row r="1955" ht="25.5" customHeight="1">
      <c r="A1955" t="inlineStr">
        <is>
          <t>using_bagging_machine</t>
        </is>
      </c>
      <c r="B1955"/>
      <c r="C1955"/>
      <c r="D1955"/>
      <c r="E1955"/>
      <c r="F1955"/>
      <c r="G1955"/>
      <c r="H1955"/>
    </row>
    <row r="1956" ht="25.5" customHeight="1">
      <c r="A1956" t="inlineStr">
        <is>
          <t>using_circular_saw</t>
        </is>
      </c>
      <c r="B1956" t="inlineStr">
        <is>
          <t>Yes</t>
        </is>
      </c>
      <c r="C1956" t="inlineStr">
        <is>
          <t>Spencer</t>
        </is>
      </c>
      <c r="D1956"/>
      <c r="E1956"/>
      <c r="F1956"/>
      <c r="G1956"/>
      <c r="H1956"/>
    </row>
    <row r="1957" ht="25.5" customHeight="1">
      <c r="A1957" t="inlineStr">
        <is>
          <t>using_inhaler</t>
        </is>
      </c>
      <c r="B1957"/>
      <c r="C1957"/>
      <c r="D1957"/>
      <c r="E1957"/>
      <c r="F1957"/>
      <c r="G1957"/>
      <c r="H1957"/>
    </row>
    <row r="1958" ht="25.5" customHeight="1">
      <c r="A1958" t="inlineStr">
        <is>
          <t>using_puppets</t>
        </is>
      </c>
      <c r="B1958"/>
      <c r="C1958"/>
      <c r="D1958"/>
      <c r="E1958"/>
      <c r="F1958"/>
      <c r="G1958"/>
      <c r="H1958"/>
    </row>
    <row r="1959" ht="25.5" customHeight="1">
      <c r="A1959" t="inlineStr">
        <is>
          <t>using_remote_controller_not_gaming_</t>
        </is>
      </c>
      <c r="B1959"/>
      <c r="C1959"/>
      <c r="D1959"/>
      <c r="E1959"/>
      <c r="F1959"/>
      <c r="G1959"/>
      <c r="H1959"/>
    </row>
    <row r="1960" ht="25.5" customHeight="1">
      <c r="A1960" t="inlineStr">
        <is>
          <t>using_segway</t>
        </is>
      </c>
      <c r="B1960"/>
      <c r="C1960"/>
      <c r="D1960"/>
      <c r="E1960"/>
      <c r="F1960"/>
      <c r="G1960"/>
      <c r="H1960"/>
    </row>
    <row r="1961" ht="25.5" customHeight="1">
      <c r="A1961" t="inlineStr">
        <is>
          <t>using_the_monkey_bar</t>
        </is>
      </c>
      <c r="B1961"/>
      <c r="C1961"/>
      <c r="D1961"/>
      <c r="E1961"/>
      <c r="F1961"/>
      <c r="G1961"/>
      <c r="H1961"/>
    </row>
    <row r="1962" ht="25.5" customHeight="1">
      <c r="A1962" t="inlineStr">
        <is>
          <t>using_the_pommel_horse</t>
        </is>
      </c>
      <c r="B1962"/>
      <c r="C1962"/>
      <c r="D1962"/>
      <c r="E1962"/>
      <c r="F1962"/>
      <c r="G1962"/>
      <c r="H1962"/>
    </row>
    <row r="1963" ht="25.5" customHeight="1">
      <c r="A1963" t="inlineStr">
        <is>
          <t>vacuuming_floor</t>
        </is>
      </c>
      <c r="B1963" t="inlineStr">
        <is>
          <t>Yes</t>
        </is>
      </c>
      <c r="C1963" t="inlineStr">
        <is>
          <t>melody</t>
        </is>
      </c>
      <c r="D1963"/>
      <c r="E1963"/>
      <c r="F1963"/>
      <c r="G1963"/>
      <c r="H1963"/>
    </row>
    <row r="1964" ht="25.5" customHeight="1">
      <c r="A1964" t="inlineStr">
        <is>
          <t>valencian frontó</t>
        </is>
      </c>
      <c r="B1964"/>
      <c r="C1964"/>
      <c r="D1964"/>
      <c r="E1964"/>
      <c r="F1964"/>
      <c r="G1964"/>
      <c r="H1964"/>
    </row>
    <row r="1965" ht="25.5" customHeight="1">
      <c r="A1965" t="inlineStr">
        <is>
          <t>valencian pilota</t>
        </is>
      </c>
      <c r="B1965"/>
      <c r="C1965"/>
      <c r="D1965"/>
      <c r="E1965"/>
      <c r="F1965"/>
      <c r="G1965"/>
      <c r="H1965"/>
    </row>
    <row r="1966" ht="25.5" customHeight="1">
      <c r="A1966" t="inlineStr">
        <is>
          <t>Valentines day</t>
        </is>
      </c>
      <c r="B1966"/>
      <c r="C1966"/>
      <c r="D1966"/>
      <c r="E1966"/>
      <c r="F1966"/>
      <c r="G1966"/>
      <c r="H1966"/>
    </row>
    <row r="1967" ht="25.5" customHeight="1">
      <c r="A1967" t="inlineStr">
        <is>
          <t>vault</t>
        </is>
      </c>
      <c r="B1967"/>
      <c r="C1967"/>
      <c r="D1967"/>
      <c r="E1967"/>
      <c r="F1967"/>
      <c r="G1967"/>
      <c r="H1967"/>
    </row>
    <row r="1968" ht="25.5" customHeight="1">
      <c r="A1968" t="inlineStr">
        <is>
          <t>vault (gymnastics)</t>
        </is>
      </c>
      <c r="B1968" t="inlineStr">
        <is>
          <t>Yes</t>
        </is>
      </c>
      <c r="C1968" t="inlineStr">
        <is>
          <t>melody</t>
        </is>
      </c>
      <c r="D1968"/>
      <c r="E1968"/>
      <c r="F1968"/>
      <c r="G1968"/>
      <c r="H1968"/>
    </row>
    <row r="1969" ht="25.5" customHeight="1">
      <c r="A1969" t="inlineStr">
        <is>
          <t>Vehicle Sports</t>
        </is>
      </c>
      <c r="B1969"/>
      <c r="C1969"/>
      <c r="D1969"/>
      <c r="E1969"/>
      <c r="F1969"/>
      <c r="G1969"/>
      <c r="H1969"/>
    </row>
    <row r="1970" ht="25.5" customHeight="1">
      <c r="A1970" t="inlineStr">
        <is>
          <t>visiting_the_zoo</t>
        </is>
      </c>
      <c r="B1970" t="inlineStr">
        <is>
          <t>Yes</t>
        </is>
      </c>
      <c r="C1970" t="inlineStr">
        <is>
          <t>Kelly</t>
        </is>
      </c>
      <c r="D1970"/>
      <c r="E1970"/>
      <c r="F1970"/>
      <c r="G1970"/>
      <c r="H1970"/>
    </row>
    <row r="1971" ht="25.5" customHeight="1">
      <c r="A1971" t="inlineStr">
        <is>
          <t>vovinam</t>
        </is>
      </c>
      <c r="B1971"/>
      <c r="C1971"/>
      <c r="D1971"/>
      <c r="E1971"/>
      <c r="F1971"/>
      <c r="G1971"/>
      <c r="H1971"/>
    </row>
    <row r="1972" ht="25.5" customHeight="1">
      <c r="A1972" t="inlineStr">
        <is>
          <t>wading_through_mud</t>
        </is>
      </c>
      <c r="B1972"/>
      <c r="C1972"/>
      <c r="D1972"/>
      <c r="E1972"/>
      <c r="F1972"/>
      <c r="G1972"/>
      <c r="H1972"/>
    </row>
    <row r="1973" ht="25.5" customHeight="1">
      <c r="A1973" t="inlineStr">
        <is>
          <t>wading_through_water</t>
        </is>
      </c>
      <c r="B1973"/>
      <c r="C1973"/>
      <c r="D1973"/>
      <c r="E1973"/>
      <c r="F1973"/>
      <c r="G1973"/>
      <c r="H1973"/>
    </row>
    <row r="1974" ht="25.5" customHeight="1">
      <c r="A1974" t="inlineStr">
        <is>
          <t>waiting in line</t>
        </is>
      </c>
      <c r="B1974"/>
      <c r="C1974"/>
      <c r="D1974"/>
      <c r="E1974"/>
      <c r="F1974"/>
      <c r="G1974"/>
      <c r="H1974"/>
    </row>
    <row r="1975" ht="25.5" customHeight="1">
      <c r="A1975" t="inlineStr">
        <is>
          <t>waking_up</t>
        </is>
      </c>
      <c r="B1975"/>
      <c r="C1975"/>
      <c r="D1975"/>
      <c r="E1975"/>
      <c r="F1975"/>
      <c r="G1975"/>
      <c r="H1975"/>
    </row>
    <row r="1976" ht="25.5" customHeight="1">
      <c r="A1976" t="inlineStr">
        <is>
          <t>walking_through_snow</t>
        </is>
      </c>
      <c r="B1976"/>
      <c r="C1976"/>
      <c r="D1976"/>
      <c r="E1976"/>
      <c r="F1976"/>
      <c r="G1976"/>
      <c r="H1976"/>
    </row>
    <row r="1977" ht="25.5" customHeight="1">
      <c r="A1977" t="inlineStr">
        <is>
          <t>wallball</t>
        </is>
      </c>
      <c r="B1977"/>
      <c r="C1977"/>
      <c r="D1977"/>
      <c r="E1977"/>
      <c r="F1977"/>
      <c r="G1977"/>
      <c r="H1977"/>
    </row>
    <row r="1978" ht="25.5" customHeight="1">
      <c r="A1978" t="inlineStr">
        <is>
          <t>Wargaming</t>
        </is>
      </c>
      <c r="B1978"/>
      <c r="C1978"/>
      <c r="D1978"/>
      <c r="E1978"/>
      <c r="F1978"/>
      <c r="G1978"/>
      <c r="H1978"/>
    </row>
    <row r="1979" ht="25.5" customHeight="1">
      <c r="A1979" t="inlineStr">
        <is>
          <t>Wash a dish/dishes</t>
        </is>
      </c>
      <c r="B1979" t="inlineStr">
        <is>
          <t>Yes</t>
        </is>
      </c>
      <c r="C1979" t="inlineStr">
        <is>
          <t>melody</t>
        </is>
      </c>
      <c r="D1979"/>
      <c r="E1979"/>
      <c r="F1979"/>
      <c r="G1979"/>
      <c r="H1979"/>
    </row>
    <row r="1980" ht="25.5" customHeight="1">
      <c r="A1980" t="inlineStr">
        <is>
          <t>Washing a cup/glass/bottle</t>
        </is>
      </c>
      <c r="B1980"/>
      <c r="C1980"/>
      <c r="D1980"/>
      <c r="E1980"/>
      <c r="F1980"/>
      <c r="G1980"/>
      <c r="H1980"/>
    </row>
    <row r="1981" ht="25.5" customHeight="1">
      <c r="A1981" t="inlineStr">
        <is>
          <t>Washing a mirror</t>
        </is>
      </c>
      <c r="B1981"/>
      <c r="C1981"/>
      <c r="D1981"/>
      <c r="E1981"/>
      <c r="F1981"/>
      <c r="G1981"/>
      <c r="H1981"/>
    </row>
    <row r="1982" ht="25.5" customHeight="1">
      <c r="A1982" t="inlineStr">
        <is>
          <t>Washing a table</t>
        </is>
      </c>
      <c r="B1982"/>
      <c r="C1982"/>
      <c r="D1982"/>
      <c r="E1982"/>
      <c r="F1982"/>
      <c r="G1982"/>
      <c r="H1982"/>
    </row>
    <row r="1983" ht="25.5" customHeight="1">
      <c r="A1983" t="inlineStr">
        <is>
          <t>Washing a window</t>
        </is>
      </c>
      <c r="B1983"/>
      <c r="C1983"/>
      <c r="D1983"/>
      <c r="E1983"/>
      <c r="F1983"/>
      <c r="G1983"/>
      <c r="H1983"/>
    </row>
    <row r="1984" ht="25.5" customHeight="1">
      <c r="A1984" t="inlineStr">
        <is>
          <t>washing dishes</t>
        </is>
      </c>
      <c r="B1984" t="inlineStr">
        <is>
          <t>Yes</t>
        </is>
      </c>
      <c r="C1984" t="inlineStr">
        <is>
          <t>melody</t>
        </is>
      </c>
      <c r="D1984"/>
      <c r="E1984"/>
      <c r="F1984"/>
      <c r="G1984"/>
      <c r="H1984"/>
    </row>
    <row r="1985" ht="25.5" customHeight="1">
      <c r="A1985" t="inlineStr">
        <is>
          <t>Washing some clothes</t>
        </is>
      </c>
      <c r="B1985"/>
      <c r="C1985"/>
      <c r="D1985"/>
      <c r="E1985"/>
      <c r="F1985"/>
      <c r="G1985"/>
      <c r="H1985"/>
    </row>
    <row r="1986" ht="25.5" customHeight="1">
      <c r="A1986" t="inlineStr">
        <is>
          <t>Washing something with a towel</t>
        </is>
      </c>
      <c r="B1986"/>
      <c r="C1986"/>
      <c r="D1986"/>
      <c r="E1986"/>
      <c r="F1986"/>
      <c r="G1986"/>
      <c r="H1986"/>
    </row>
    <row r="1987" ht="25.5" customHeight="1">
      <c r="A1987" t="inlineStr">
        <is>
          <t>Washing their hands</t>
        </is>
      </c>
      <c r="B1987" t="inlineStr">
        <is>
          <t>Yes</t>
        </is>
      </c>
      <c r="C1987" t="inlineStr">
        <is>
          <t>Ian</t>
        </is>
      </c>
      <c r="D1987"/>
      <c r="E1987"/>
      <c r="F1987"/>
      <c r="G1987"/>
      <c r="H1987"/>
    </row>
    <row r="1988" ht="25.5" customHeight="1">
      <c r="A1988" t="inlineStr">
        <is>
          <t>washing_dishes</t>
        </is>
      </c>
      <c r="B1988" t="inlineStr">
        <is>
          <t>Yes</t>
        </is>
      </c>
      <c r="C1988" t="inlineStr">
        <is>
          <t>melody</t>
        </is>
      </c>
      <c r="D1988"/>
      <c r="E1988"/>
      <c r="F1988"/>
      <c r="G1988"/>
      <c r="H1988"/>
    </row>
    <row r="1989" ht="25.5" customHeight="1">
      <c r="A1989" t="inlineStr">
        <is>
          <t>washing_feet</t>
        </is>
      </c>
      <c r="B1989" t="inlineStr">
        <is>
          <t>Yes</t>
        </is>
      </c>
      <c r="C1989" t="inlineStr">
        <is>
          <t>Ian</t>
        </is>
      </c>
      <c r="D1989"/>
      <c r="E1989"/>
      <c r="F1989"/>
      <c r="G1989"/>
      <c r="H1989"/>
    </row>
    <row r="1990" ht="25.5" customHeight="1">
      <c r="A1990" t="inlineStr">
        <is>
          <t>washing_hands</t>
        </is>
      </c>
      <c r="B1990" t="inlineStr">
        <is>
          <t>Yes</t>
        </is>
      </c>
      <c r="C1990" t="inlineStr">
        <is>
          <t>Ian</t>
        </is>
      </c>
      <c r="D1990"/>
      <c r="E1990"/>
      <c r="F1990"/>
      <c r="G1990"/>
      <c r="H1990"/>
    </row>
    <row r="1991" ht="25.5" customHeight="1">
      <c r="A1991" t="inlineStr">
        <is>
          <t>waste</t>
        </is>
      </c>
      <c r="B1991"/>
      <c r="C1991"/>
      <c r="D1991"/>
      <c r="E1991"/>
      <c r="F1991"/>
      <c r="G1991"/>
      <c r="H1991"/>
    </row>
    <row r="1992" ht="25.5" customHeight="1">
      <c r="A1992" t="inlineStr">
        <is>
          <t>watching</t>
        </is>
      </c>
      <c r="B1992"/>
      <c r="C1992"/>
      <c r="D1992"/>
      <c r="E1992"/>
      <c r="F1992"/>
      <c r="G1992"/>
      <c r="H1992"/>
    </row>
    <row r="1993" ht="25.5" customHeight="1">
      <c r="A1993" t="inlineStr">
        <is>
          <t>Watching a laptop or something on a laptop</t>
        </is>
      </c>
      <c r="B1993"/>
      <c r="C1993"/>
      <c r="D1993"/>
      <c r="E1993"/>
      <c r="F1993"/>
      <c r="G1993"/>
      <c r="H1993"/>
    </row>
    <row r="1994" ht="25.5" customHeight="1">
      <c r="A1994" t="inlineStr">
        <is>
          <t>Watching something/someone/themselves in a mirror</t>
        </is>
      </c>
      <c r="B1994" t="inlineStr">
        <is>
          <t>Yes</t>
        </is>
      </c>
      <c r="C1994" t="inlineStr">
        <is>
          <t>Ian</t>
        </is>
      </c>
      <c r="D1994"/>
      <c r="E1994"/>
      <c r="F1994"/>
      <c r="G1994"/>
      <c r="H1994"/>
    </row>
    <row r="1995" ht="25.5" customHeight="1">
      <c r="A1995" t="inlineStr">
        <is>
          <t>Watching television</t>
        </is>
      </c>
      <c r="B1995"/>
      <c r="C1995"/>
      <c r="D1995"/>
      <c r="E1995"/>
      <c r="F1995"/>
      <c r="G1995"/>
      <c r="H1995"/>
    </row>
    <row r="1996" ht="25.5" customHeight="1">
      <c r="A1996" t="inlineStr">
        <is>
          <t>Watching/looking at a picture</t>
        </is>
      </c>
      <c r="B1996"/>
      <c r="C1996"/>
      <c r="D1996"/>
      <c r="E1996"/>
      <c r="F1996"/>
      <c r="G1996"/>
      <c r="H1996"/>
    </row>
    <row r="1997" ht="25.5" customHeight="1">
      <c r="A1997" t="inlineStr">
        <is>
          <t>Watching/Looking outside of a window</t>
        </is>
      </c>
      <c r="B1997"/>
      <c r="C1997"/>
      <c r="D1997"/>
      <c r="E1997"/>
      <c r="F1997"/>
      <c r="G1997"/>
      <c r="H1997"/>
    </row>
    <row r="1998" ht="25.5" customHeight="1">
      <c r="A1998" t="inlineStr">
        <is>
          <t>waving</t>
        </is>
      </c>
      <c r="B1998"/>
      <c r="C1998"/>
      <c r="D1998"/>
      <c r="E1998"/>
      <c r="F1998"/>
      <c r="G1998"/>
      <c r="H1998"/>
    </row>
    <row r="1999" ht="25.5" customHeight="1">
      <c r="A1999" t="inlineStr">
        <is>
          <t>waving_hand</t>
        </is>
      </c>
      <c r="B1999"/>
      <c r="C1999"/>
      <c r="D1999"/>
      <c r="E1999"/>
      <c r="F1999"/>
      <c r="G1999"/>
      <c r="H1999"/>
    </row>
    <row r="2000" ht="25.5" customHeight="1">
      <c r="A2000" t="inlineStr">
        <is>
          <t>waxing_back</t>
        </is>
      </c>
      <c r="B2000"/>
      <c r="C2000"/>
      <c r="D2000"/>
      <c r="E2000"/>
      <c r="F2000"/>
      <c r="G2000"/>
      <c r="H2000"/>
    </row>
    <row r="2001" ht="25.5" customHeight="1">
      <c r="A2001" t="inlineStr">
        <is>
          <t>waxing_chest</t>
        </is>
      </c>
      <c r="B2001"/>
      <c r="C2001"/>
      <c r="D2001"/>
      <c r="E2001"/>
      <c r="F2001"/>
      <c r="G2001"/>
      <c r="H2001"/>
    </row>
    <row r="2002" ht="25.5" customHeight="1">
      <c r="A2002" t="inlineStr">
        <is>
          <t>waxing eyebrows</t>
        </is>
      </c>
      <c r="B2002" t="inlineStr">
        <is>
          <t>Yes</t>
        </is>
      </c>
      <c r="C2002" t="inlineStr">
        <is>
          <t>Dion</t>
        </is>
      </c>
      <c r="D2002"/>
      <c r="E2002"/>
      <c r="F2002"/>
      <c r="G2002"/>
      <c r="H2002"/>
    </row>
    <row r="2003" ht="25.5" customHeight="1">
      <c r="A2003" t="inlineStr">
        <is>
          <t>waxing_legs</t>
        </is>
      </c>
      <c r="B2003"/>
      <c r="C2003"/>
      <c r="D2003"/>
      <c r="E2003"/>
      <c r="F2003"/>
      <c r="G2003"/>
      <c r="H2003"/>
    </row>
    <row r="2004" ht="25.5" customHeight="1">
      <c r="A2004" t="inlineStr">
        <is>
          <t>wearing</t>
        </is>
      </c>
      <c r="B2004"/>
      <c r="C2004"/>
      <c r="D2004"/>
      <c r="E2004"/>
      <c r="F2004"/>
      <c r="G2004"/>
      <c r="H2004"/>
    </row>
    <row r="2005" ht="25.5" customHeight="1">
      <c r="A2005" t="inlineStr">
        <is>
          <t>weaving</t>
        </is>
      </c>
      <c r="B2005" t="inlineStr">
        <is>
          <t>Yes</t>
        </is>
      </c>
      <c r="C2005" t="inlineStr">
        <is>
          <t>Kelly</t>
        </is>
      </c>
      <c r="D2005"/>
      <c r="E2005"/>
      <c r="F2005"/>
      <c r="G2005"/>
      <c r="H2005"/>
    </row>
    <row r="2006" ht="25.5" customHeight="1">
      <c r="A2006" t="inlineStr">
        <is>
          <t>weight pulling</t>
        </is>
      </c>
      <c r="B2006"/>
      <c r="C2006"/>
      <c r="D2006"/>
      <c r="E2006"/>
      <c r="F2006"/>
      <c r="G2006"/>
      <c r="H2006"/>
    </row>
    <row r="2007" ht="25.5" customHeight="1">
      <c r="A2007" t="inlineStr">
        <is>
          <t>western pleasure</t>
        </is>
      </c>
      <c r="B2007"/>
      <c r="C2007"/>
      <c r="D2007"/>
      <c r="E2007"/>
      <c r="F2007"/>
      <c r="G2007"/>
      <c r="H2007"/>
    </row>
    <row r="2008" ht="25.5" customHeight="1">
      <c r="A2008" t="inlineStr">
        <is>
          <t>wheelchair basketball</t>
        </is>
      </c>
      <c r="B2008" t="inlineStr">
        <is>
          <t>Yes</t>
        </is>
      </c>
      <c r="C2008" t="inlineStr">
        <is>
          <t>melody</t>
        </is>
      </c>
      <c r="D2008"/>
      <c r="E2008"/>
      <c r="F2008"/>
      <c r="G2008"/>
      <c r="H2008"/>
    </row>
    <row r="2009" ht="25.5" customHeight="1">
      <c r="A2009" t="inlineStr">
        <is>
          <t>whistling</t>
        </is>
      </c>
      <c r="B2009"/>
      <c r="C2009"/>
      <c r="D2009"/>
      <c r="E2009"/>
      <c r="F2009"/>
      <c r="G2009"/>
      <c r="H2009"/>
    </row>
    <row r="2010" ht="25.5" customHeight="1">
      <c r="A2010" t="inlineStr">
        <is>
          <t>wiffle ball</t>
        </is>
      </c>
      <c r="B2010" t="inlineStr">
        <is>
          <t>Yes</t>
        </is>
      </c>
      <c r="C2010" t="inlineStr">
        <is>
          <t>Kelly</t>
        </is>
      </c>
      <c r="D2010"/>
      <c r="E2010"/>
      <c r="F2010"/>
      <c r="G2010"/>
      <c r="H2010"/>
    </row>
    <row r="2011" ht="25.5" customHeight="1">
      <c r="A2011" t="inlineStr">
        <is>
          <t>wing chun</t>
        </is>
      </c>
      <c r="B2011"/>
      <c r="C2011"/>
      <c r="D2011"/>
      <c r="E2011"/>
      <c r="F2011"/>
      <c r="G2011"/>
      <c r="H2011"/>
    </row>
    <row r="2012" ht="25.5" customHeight="1">
      <c r="A2012" t="inlineStr">
        <is>
          <t>wing tsun</t>
        </is>
      </c>
      <c r="B2012"/>
      <c r="C2012"/>
      <c r="D2012"/>
      <c r="E2012"/>
      <c r="F2012"/>
      <c r="G2012"/>
      <c r="H2012"/>
    </row>
    <row r="2013" ht="25.5" customHeight="1">
      <c r="A2013" t="inlineStr">
        <is>
          <t>winking</t>
        </is>
      </c>
      <c r="B2013"/>
      <c r="C2013"/>
      <c r="D2013"/>
      <c r="E2013"/>
      <c r="F2013"/>
      <c r="G2013"/>
      <c r="H2013"/>
    </row>
    <row r="2014" ht="25.5" customHeight="1">
      <c r="A2014" t="inlineStr">
        <is>
          <t>wood_burning_art_</t>
        </is>
      </c>
      <c r="B2014" t="inlineStr">
        <is>
          <t>Yes</t>
        </is>
      </c>
      <c r="C2014" t="inlineStr">
        <is>
          <t>melody</t>
        </is>
      </c>
      <c r="D2014"/>
      <c r="E2014"/>
      <c r="F2014"/>
      <c r="G2014"/>
      <c r="H2014"/>
    </row>
    <row r="2015" ht="25.5" customHeight="1">
      <c r="A2015" t="inlineStr">
        <is>
          <t>Working at a table</t>
        </is>
      </c>
      <c r="B2015"/>
      <c r="C2015"/>
      <c r="D2015"/>
      <c r="E2015"/>
      <c r="F2015"/>
      <c r="G2015"/>
      <c r="H2015"/>
    </row>
    <row r="2016" ht="25.5" customHeight="1">
      <c r="A2016" t="inlineStr">
        <is>
          <t>Working at desk</t>
        </is>
      </c>
      <c r="B2016"/>
      <c r="C2016"/>
      <c r="D2016"/>
      <c r="E2016"/>
      <c r="F2016"/>
      <c r="G2016"/>
      <c r="H2016"/>
    </row>
    <row r="2017" ht="25.5" customHeight="1">
      <c r="A2017" t="inlineStr">
        <is>
          <t>Working on paper/notebook</t>
        </is>
      </c>
      <c r="B2017"/>
      <c r="C2017"/>
      <c r="D2017"/>
      <c r="E2017"/>
      <c r="F2017"/>
      <c r="G2017"/>
      <c r="H2017"/>
    </row>
    <row r="2018" ht="25.5" customHeight="1">
      <c r="A2018" t="inlineStr">
        <is>
          <t>Working out outside</t>
        </is>
      </c>
      <c r="B2018" t="inlineStr">
        <is>
          <t>Yes</t>
        </is>
      </c>
      <c r="C2018" t="inlineStr">
        <is>
          <t>Kelly</t>
        </is>
      </c>
      <c r="D2018"/>
      <c r="E2018"/>
      <c r="F2018"/>
      <c r="G2018"/>
      <c r="H2018"/>
    </row>
    <row r="2019" ht="25.5" customHeight="1">
      <c r="A2019" t="inlineStr">
        <is>
          <t>wrapping_present</t>
        </is>
      </c>
      <c r="B2019" t="inlineStr">
        <is>
          <t>Yes</t>
        </is>
      </c>
      <c r="C2019"/>
      <c r="D2019"/>
      <c r="E2019"/>
      <c r="F2019"/>
      <c r="G2019"/>
      <c r="H2019"/>
    </row>
    <row r="2020" ht="25.5" customHeight="1">
      <c r="A2020" t="inlineStr">
        <is>
          <t>wushu (sport)</t>
        </is>
      </c>
      <c r="B2020" t="inlineStr">
        <is>
          <t>Yes</t>
        </is>
      </c>
      <c r="C2020" t="inlineStr">
        <is>
          <t>Timmy</t>
        </is>
      </c>
      <c r="D2020"/>
      <c r="E2020"/>
      <c r="F2020"/>
      <c r="G2020"/>
      <c r="H2020"/>
    </row>
    <row r="2021" ht="25.5" customHeight="1">
      <c r="A2021" t="inlineStr">
        <is>
          <t>xing yi quan</t>
        </is>
      </c>
      <c r="B2021"/>
      <c r="C2021"/>
      <c r="D2021"/>
      <c r="E2021"/>
      <c r="F2021"/>
      <c r="G2021"/>
      <c r="H2021"/>
    </row>
    <row r="2022" ht="25.5" customHeight="1">
      <c r="A2022" t="inlineStr">
        <is>
          <t>yağlı güreş</t>
        </is>
      </c>
      <c r="B2022"/>
      <c r="C2022"/>
      <c r="D2022"/>
      <c r="E2022"/>
      <c r="F2022"/>
      <c r="G2022"/>
      <c r="H2022"/>
    </row>
    <row r="2023" ht="25.5" customHeight="1">
      <c r="A2023" t="inlineStr">
        <is>
          <t>yarn_spinning</t>
        </is>
      </c>
      <c r="B2023"/>
      <c r="C2023"/>
      <c r="D2023"/>
      <c r="E2023"/>
      <c r="F2023"/>
      <c r="G2023"/>
      <c r="H2023"/>
    </row>
    <row r="2024" ht="25.5" customHeight="1">
      <c r="A2024" t="inlineStr">
        <is>
          <t>Yuneec Typhoon H</t>
        </is>
      </c>
      <c r="B2024"/>
      <c r="C2024"/>
      <c r="D2024"/>
      <c r="E2024"/>
      <c r="F2024"/>
      <c r="G2024"/>
      <c r="H2024"/>
    </row>
    <row r="2025" ht="25.5" customHeight="1">
      <c r="A2025" t="inlineStr">
        <is>
          <t>zui quan</t>
        </is>
      </c>
      <c r="B2025"/>
      <c r="C2025"/>
      <c r="D2025"/>
      <c r="E2025"/>
      <c r="F2025"/>
      <c r="G2025"/>
      <c r="H2025"/>
    </row>
    <row r="2026" ht="25.5" customHeight="1">
      <c r="A2026" t="inlineStr">
        <is>
          <t>Below this line is the added / extra keywords from [REDACTED]</t>
        </is>
      </c>
      <c r="B2026"/>
      <c r="C2026"/>
      <c r="D2026"/>
      <c r="E2026"/>
      <c r="F2026"/>
      <c r="G2026"/>
      <c r="H2026"/>
    </row>
    <row r="2027" ht="25.5" customHeight="1">
      <c r="A2027" t="inlineStr">
        <is>
          <t>lion</t>
        </is>
      </c>
      <c r="B2027" t="inlineStr">
        <is>
          <t>Yes</t>
        </is>
      </c>
      <c r="C2027" t="inlineStr">
        <is>
          <t>Ian</t>
        </is>
      </c>
      <c r="D2027" t="inlineStr">
        <is>
          <t>1. Lion wildlife documentaries
2. Videos showcasing lion behavior
3. Lion conservation efforts
4. Lion vs. other animals in the wild
5. Lion rescue and rehabilitation efforts
6. Analysis of lion characters in movies or animation
7. Lion symbolism in literature and culture
8. How to draw a lion
9. Footage of lions in zoos or sanctuaries
10. Baby lion videos</t>
        </is>
      </c>
      <c r="E2027"/>
      <c r="F2027"/>
      <c r="G2027"/>
      <c r="H2027"/>
    </row>
    <row r="2028" ht="25.5" customHeight="1">
      <c r="A2028" t="inlineStr">
        <is>
          <t>hyena</t>
        </is>
      </c>
      <c r="B2028" t="inlineStr">
        <is>
          <t>Yes</t>
        </is>
      </c>
      <c r="C2028" t="inlineStr">
        <is>
          <t>Ian</t>
        </is>
      </c>
      <c r="D2028" t="inlineStr">
        <is>
          <t>1. Hyena wildlife documentaries
2. Videos showcasing hyena behavior
3. Hyena conservation efforts
4. Videos of hyenas in the wild
5. Hyena rescue and rehabilitation efforts
6. Analysis of hyena characters in movies or animation
7. Hyena symbolism in literature and culture
8. How to draw a hyena
9. Footage of hyenas in zoos or sanctuaries
10. Baby hyena videos</t>
        </is>
      </c>
      <c r="E2028"/>
      <c r="F2028"/>
      <c r="G2028"/>
      <c r="H2028"/>
    </row>
    <row r="2029" ht="25.5" customHeight="1">
      <c r="A2029" t="inlineStr">
        <is>
          <t>leopard</t>
        </is>
      </c>
      <c r="B2029" t="inlineStr">
        <is>
          <t>Yes</t>
        </is>
      </c>
      <c r="C2029" t="inlineStr">
        <is>
          <t>Ian</t>
        </is>
      </c>
      <c r="D2029" t="inlineStr">
        <is>
          <t>1. Leopard wildlife documentaries
2. Videos showcasing leopard behavior
3. Leopard conservation efforts
4. Videos of leopards in the wild
5. Leopard rescue and rehabilitation efforts
6. Analysis of leopard characters in movies or animation
7. Leopard symbolism in literature and culture
8. How to draw a leopard
9. Footage of leopards in zoos or sanctuaries
10. Leopard spotting during safaris</t>
        </is>
      </c>
      <c r="E2029"/>
      <c r="F2029"/>
      <c r="G2029"/>
      <c r="H2029"/>
    </row>
    <row r="2030" ht="25.5" customHeight="1">
      <c r="A2030" t="inlineStr">
        <is>
          <t>panther</t>
        </is>
      </c>
      <c r="B2030" t="inlineStr">
        <is>
          <t>Yes</t>
        </is>
      </c>
      <c r="C2030" t="inlineStr">
        <is>
          <t>Ian</t>
        </is>
      </c>
      <c r="D2030"/>
      <c r="E2030"/>
      <c r="F2030"/>
      <c r="G2030"/>
      <c r="H2030"/>
    </row>
    <row r="2031" ht="25.5" customHeight="1">
      <c r="A2031" t="inlineStr">
        <is>
          <t>bear</t>
        </is>
      </c>
      <c r="B2031" t="inlineStr">
        <is>
          <t>Yes</t>
        </is>
      </c>
      <c r="C2031" t="inlineStr">
        <is>
          <t>Ian</t>
        </is>
      </c>
      <c r="D2031"/>
      <c r="E2031"/>
      <c r="F2031"/>
      <c r="G2031"/>
      <c r="H2031"/>
    </row>
    <row r="2032" ht="25.5" customHeight="1">
      <c r="A2032" t="inlineStr">
        <is>
          <t>grizzlybear</t>
        </is>
      </c>
      <c r="B2032" t="inlineStr">
        <is>
          <t>Yes</t>
        </is>
      </c>
      <c r="C2032" t="inlineStr">
        <is>
          <t>Ian</t>
        </is>
      </c>
      <c r="D2032"/>
      <c r="E2032"/>
      <c r="F2032"/>
      <c r="G2032"/>
      <c r="H2032"/>
    </row>
    <row r="2033" ht="25.5" customHeight="1">
      <c r="A2033" t="inlineStr">
        <is>
          <t>elephant</t>
        </is>
      </c>
      <c r="B2033" t="inlineStr">
        <is>
          <t>Yes</t>
        </is>
      </c>
      <c r="C2033" t="inlineStr">
        <is>
          <t>Ian</t>
        </is>
      </c>
      <c r="D2033"/>
      <c r="E2033"/>
      <c r="F2033"/>
      <c r="G2033"/>
      <c r="H2033"/>
    </row>
    <row r="2034" ht="25.5" customHeight="1">
      <c r="A2034" t="inlineStr">
        <is>
          <t>warthog</t>
        </is>
      </c>
      <c r="B2034" t="inlineStr">
        <is>
          <t>Yes</t>
        </is>
      </c>
      <c r="C2034" t="inlineStr">
        <is>
          <t>Ian</t>
        </is>
      </c>
      <c r="D2034"/>
      <c r="E2034"/>
      <c r="F2034"/>
      <c r="G2034"/>
      <c r="H2034"/>
    </row>
    <row r="2035" ht="25.5" customHeight="1">
      <c r="A2035" t="inlineStr">
        <is>
          <t>zebra</t>
        </is>
      </c>
      <c r="B2035" t="inlineStr">
        <is>
          <t>Yes</t>
        </is>
      </c>
      <c r="C2035" t="inlineStr">
        <is>
          <t>Ian</t>
        </is>
      </c>
      <c r="D2035"/>
      <c r="E2035"/>
      <c r="F2035"/>
      <c r="G2035"/>
      <c r="H2035"/>
    </row>
    <row r="2036" ht="25.5" customHeight="1">
      <c r="A2036" t="inlineStr">
        <is>
          <t>crocodile</t>
        </is>
      </c>
      <c r="B2036" t="inlineStr">
        <is>
          <t>Yes</t>
        </is>
      </c>
      <c r="C2036" t="inlineStr">
        <is>
          <t>Ian</t>
        </is>
      </c>
      <c r="D2036"/>
      <c r="E2036"/>
      <c r="F2036"/>
      <c r="G2036"/>
      <c r="H2036"/>
    </row>
    <row r="2037" ht="25.5" customHeight="1">
      <c r="A2037" t="inlineStr">
        <is>
          <t>teddybear</t>
        </is>
      </c>
      <c r="B2037"/>
      <c r="C2037"/>
      <c r="D2037"/>
      <c r="E2037"/>
      <c r="F2037"/>
      <c r="G2037"/>
      <c r="H2037"/>
    </row>
    <row r="2038" ht="25.5" customHeight="1">
      <c r="A2038" t="inlineStr">
        <is>
          <t>walrus</t>
        </is>
      </c>
      <c r="B2038"/>
      <c r="C2038"/>
      <c r="D2038"/>
      <c r="E2038"/>
      <c r="F2038"/>
      <c r="G2038"/>
      <c r="H2038"/>
    </row>
    <row r="2039" ht="25.5" customHeight="1">
      <c r="A2039" t="inlineStr">
        <is>
          <t>flowers</t>
        </is>
      </c>
      <c r="B2039" t="inlineStr">
        <is>
          <t>Yes</t>
        </is>
      </c>
      <c r="C2039" t="inlineStr">
        <is>
          <t>Timmy</t>
        </is>
      </c>
      <c r="D2039"/>
      <c r="E2039"/>
      <c r="F2039"/>
      <c r="G2039"/>
      <c r="H2039"/>
    </row>
    <row r="2040" ht="25.5" customHeight="1">
      <c r="A2040" t="inlineStr">
        <is>
          <t>chrysanthemums</t>
        </is>
      </c>
      <c r="B2040"/>
      <c r="C2040"/>
      <c r="D2040"/>
      <c r="E2040"/>
      <c r="F2040"/>
      <c r="G2040"/>
      <c r="H2040"/>
    </row>
    <row r="2041" ht="25.5" customHeight="1">
      <c r="A2041" t="inlineStr">
        <is>
          <t>hobbit</t>
        </is>
      </c>
      <c r="B2041"/>
      <c r="C2041"/>
      <c r="D2041"/>
      <c r="E2041"/>
      <c r="F2041"/>
      <c r="G2041"/>
      <c r="H2041"/>
    </row>
    <row r="2042" ht="25.5" customHeight="1">
      <c r="A2042" t="inlineStr">
        <is>
          <t>zoo</t>
        </is>
      </c>
      <c r="B2042" t="inlineStr">
        <is>
          <t>Yes</t>
        </is>
      </c>
      <c r="C2042" t="inlineStr">
        <is>
          <t>Kelly</t>
        </is>
      </c>
      <c r="D2042"/>
      <c r="E2042"/>
      <c r="F2042"/>
      <c r="G2042"/>
      <c r="H2042"/>
    </row>
    <row r="2043" ht="25.5" customHeight="1">
      <c r="A2043" t="inlineStr">
        <is>
          <t>deer</t>
        </is>
      </c>
      <c r="B2043"/>
      <c r="C2043"/>
      <c r="D2043"/>
      <c r="E2043"/>
      <c r="F2043"/>
      <c r="G2043"/>
      <c r="H2043"/>
    </row>
    <row r="2044" ht="25.5" customHeight="1">
      <c r="A2044" t="inlineStr">
        <is>
          <t>futuristic</t>
        </is>
      </c>
      <c r="B2044"/>
      <c r="C2044"/>
      <c r="D2044"/>
      <c r="E2044"/>
      <c r="F2044"/>
      <c r="G2044"/>
      <c r="H2044"/>
    </row>
    <row r="2045" ht="25.5" customHeight="1">
      <c r="A2045" t="inlineStr">
        <is>
          <t>cityscape</t>
        </is>
      </c>
      <c r="B2045" t="inlineStr">
        <is>
          <t>Yes</t>
        </is>
      </c>
      <c r="C2045" t="inlineStr">
        <is>
          <t>Ryan</t>
        </is>
      </c>
      <c r="D2045"/>
      <c r="E2045"/>
      <c r="F2045"/>
      <c r="G2045"/>
      <c r="H2045"/>
    </row>
    <row r="2046" ht="25.5" customHeight="1">
      <c r="A2046" t="inlineStr">
        <is>
          <t>astronaut</t>
        </is>
      </c>
      <c r="B2046" t="inlineStr">
        <is>
          <t>Yes</t>
        </is>
      </c>
      <c r="C2046" t="inlineStr">
        <is>
          <t>Kelly</t>
        </is>
      </c>
      <c r="D2046"/>
      <c r="E2046"/>
      <c r="F2046"/>
      <c r="G2046"/>
      <c r="H2046"/>
    </row>
    <row r="2047" ht="25.5" customHeight="1">
      <c r="A2047" t="inlineStr">
        <is>
          <t>spaceships</t>
        </is>
      </c>
      <c r="B2047" t="inlineStr">
        <is>
          <t>Yes</t>
        </is>
      </c>
      <c r="C2047" t="inlineStr">
        <is>
          <t>Armand</t>
        </is>
      </c>
      <c r="D2047"/>
      <c r="E2047"/>
      <c r="F2047"/>
      <c r="G2047"/>
      <c r="H2047"/>
    </row>
    <row r="2048" ht="25.5" customHeight="1">
      <c r="A2048" t="inlineStr">
        <is>
          <t>mars</t>
        </is>
      </c>
      <c r="B2048"/>
      <c r="C2048"/>
      <c r="D2048"/>
      <c r="E2048"/>
      <c r="F2048"/>
      <c r="G2048"/>
      <c r="H2048"/>
    </row>
    <row r="2049" ht="25.5" customHeight="1">
      <c r="A2049" t="inlineStr">
        <is>
          <t>dinosaurus</t>
        </is>
      </c>
      <c r="B2049" t="inlineStr">
        <is>
          <t>Yes</t>
        </is>
      </c>
      <c r="C2049" t="inlineStr">
        <is>
          <t>Robin K</t>
        </is>
      </c>
      <c r="D2049"/>
      <c r="E2049"/>
      <c r="F2049"/>
      <c r="G2049"/>
      <c r="H2049"/>
    </row>
    <row r="2050" ht="25.5" customHeight="1">
      <c r="A2050" t="inlineStr">
        <is>
          <t>tyrannosaurus</t>
        </is>
      </c>
      <c r="B2050"/>
      <c r="C2050"/>
      <c r="D2050"/>
      <c r="E2050"/>
      <c r="F2050"/>
      <c r="G2050"/>
      <c r="H2050"/>
    </row>
    <row r="2051" ht="25.5" customHeight="1">
      <c r="A2051" t="inlineStr">
        <is>
          <t>cabin in the woods</t>
        </is>
      </c>
      <c r="B2051" t="inlineStr">
        <is>
          <t>Yes</t>
        </is>
      </c>
      <c r="C2051" t="inlineStr">
        <is>
          <t>Armand</t>
        </is>
      </c>
      <c r="D2051"/>
      <c r="E2051"/>
      <c r="F2051"/>
      <c r="G2051"/>
      <c r="H2051"/>
    </row>
    <row r="2052" ht="25.5" customHeight="1">
      <c r="A2052" t="inlineStr">
        <is>
          <t>skyscraper</t>
        </is>
      </c>
      <c r="B2052" t="inlineStr">
        <is>
          <t>Yes</t>
        </is>
      </c>
      <c r="C2052" t="inlineStr">
        <is>
          <t>Armand</t>
        </is>
      </c>
      <c r="D2052"/>
      <c r="E2052"/>
      <c r="F2052"/>
      <c r="G2052"/>
      <c r="H2052"/>
    </row>
    <row r="2053" ht="25.5" customHeight="1">
      <c r="A2053" t="inlineStr">
        <is>
          <t>cityscape</t>
        </is>
      </c>
      <c r="B2053"/>
      <c r="C2053"/>
      <c r="D2053"/>
      <c r="E2053"/>
      <c r="F2053"/>
      <c r="G2053"/>
      <c r="H2053"/>
    </row>
    <row r="2054" ht="25.5" customHeight="1">
      <c r="A2054" t="inlineStr">
        <is>
          <t>skyline</t>
        </is>
      </c>
      <c r="B2054" t="inlineStr">
        <is>
          <t>Yes</t>
        </is>
      </c>
      <c r="C2054" t="inlineStr">
        <is>
          <t>Ian</t>
        </is>
      </c>
      <c r="D2054"/>
      <c r="E2054"/>
      <c r="F2054"/>
      <c r="G2054"/>
      <c r="H2054"/>
    </row>
    <row r="2055" ht="25.5" customHeight="1">
      <c r="A2055" t="inlineStr">
        <is>
          <t>downtown</t>
        </is>
      </c>
      <c r="B2055" t="inlineStr">
        <is>
          <t>Yes</t>
        </is>
      </c>
      <c r="C2055" t="inlineStr">
        <is>
          <t>Ryan</t>
        </is>
      </c>
      <c r="D2055"/>
      <c r="E2055"/>
      <c r="F2055"/>
      <c r="G2055"/>
      <c r="H2055"/>
    </row>
    <row r="2056" ht="25.5" customHeight="1">
      <c r="A2056" t="inlineStr">
        <is>
          <t>sandstorm</t>
        </is>
      </c>
      <c r="B2056"/>
      <c r="C2056"/>
      <c r="D2056"/>
      <c r="E2056"/>
      <c r="F2056"/>
      <c r="G2056"/>
      <c r="H2056"/>
    </row>
    <row r="2057" ht="25.5" customHeight="1">
      <c r="A2057" t="inlineStr">
        <is>
          <t>sunset</t>
        </is>
      </c>
      <c r="B2057" t="inlineStr">
        <is>
          <t>Yes</t>
        </is>
      </c>
      <c r="C2057" t="inlineStr">
        <is>
          <t>Ryan</t>
        </is>
      </c>
      <c r="D2057"/>
      <c r="E2057"/>
      <c r="F2057"/>
      <c r="G2057"/>
      <c r="H2057"/>
    </row>
    <row r="2058" ht="25.5" customHeight="1">
      <c r="A2058" t="inlineStr">
        <is>
          <t>rainstorm</t>
        </is>
      </c>
      <c r="B2058" t="inlineStr">
        <is>
          <t>Yes</t>
        </is>
      </c>
      <c r="C2058" t="inlineStr">
        <is>
          <t>Ryan</t>
        </is>
      </c>
      <c r="D2058"/>
      <c r="E2058"/>
      <c r="F2058"/>
      <c r="G2058"/>
      <c r="H2058"/>
    </row>
    <row r="2059" ht="25.5" customHeight="1">
      <c r="A2059" t="inlineStr">
        <is>
          <t>frog</t>
        </is>
      </c>
      <c r="B2059" t="inlineStr">
        <is>
          <t>Yes</t>
        </is>
      </c>
      <c r="C2059" t="inlineStr">
        <is>
          <t>Timmy</t>
        </is>
      </c>
      <c r="D2059"/>
      <c r="E2059"/>
      <c r="F2059"/>
      <c r="G2059"/>
      <c r="H2059"/>
    </row>
    <row r="2060" ht="25.5" customHeight="1">
      <c r="A2060" t="inlineStr">
        <is>
          <t>toads</t>
        </is>
      </c>
      <c r="B2060" t="inlineStr">
        <is>
          <t>Yes</t>
        </is>
      </c>
      <c r="C2060" t="inlineStr">
        <is>
          <t>Timmy</t>
        </is>
      </c>
      <c r="D2060"/>
      <c r="E2060"/>
      <c r="F2060"/>
      <c r="G2060"/>
      <c r="H2060"/>
    </row>
    <row r="2061" ht="25.5" customHeight="1">
      <c r="A2061" t="inlineStr">
        <is>
          <t>tadpole</t>
        </is>
      </c>
      <c r="B2061"/>
      <c r="C2061"/>
      <c r="D2061"/>
      <c r="E2061"/>
      <c r="F2061"/>
      <c r="G2061"/>
      <c r="H2061"/>
    </row>
    <row r="2062" ht="25.5" customHeight="1">
      <c r="A2062" t="inlineStr">
        <is>
          <t>tiger</t>
        </is>
      </c>
      <c r="B2062" t="inlineStr">
        <is>
          <t>Yes</t>
        </is>
      </c>
      <c r="C2062" t="inlineStr">
        <is>
          <t>Kamil</t>
        </is>
      </c>
      <c r="D2062"/>
      <c r="E2062"/>
      <c r="F2062"/>
      <c r="G2062"/>
      <c r="H2062"/>
    </row>
    <row r="2063" ht="25.5" customHeight="1">
      <c r="A2063" t="inlineStr">
        <is>
          <t>jungle</t>
        </is>
      </c>
      <c r="B2063" t="inlineStr">
        <is>
          <t>Yes</t>
        </is>
      </c>
      <c r="C2063" t="inlineStr">
        <is>
          <t>Ian</t>
        </is>
      </c>
      <c r="D2063"/>
      <c r="E2063"/>
      <c r="F2063"/>
      <c r="G2063"/>
      <c r="H2063"/>
    </row>
    <row r="2064" ht="25.5" customHeight="1">
      <c r="A2064" t="inlineStr">
        <is>
          <t>sunflowers</t>
        </is>
      </c>
      <c r="B2064"/>
      <c r="C2064"/>
      <c r="D2064"/>
      <c r="E2064"/>
      <c r="F2064"/>
      <c r="G2064"/>
      <c r="H2064"/>
    </row>
    <row r="2065" ht="25.5" customHeight="1">
      <c r="A2065" t="inlineStr">
        <is>
          <t>monsters</t>
        </is>
      </c>
      <c r="B2065" t="inlineStr">
        <is>
          <t>Yes</t>
        </is>
      </c>
      <c r="C2065" t="inlineStr">
        <is>
          <t>Ian</t>
        </is>
      </c>
      <c r="D2065"/>
      <c r="E2065"/>
      <c r="F2065"/>
      <c r="G2065"/>
      <c r="H2065"/>
    </row>
    <row r="2066" ht="25.5" customHeight="1">
      <c r="A2066" t="inlineStr">
        <is>
          <t>zombies</t>
        </is>
      </c>
      <c r="B2066" t="inlineStr">
        <is>
          <t>Yes</t>
        </is>
      </c>
      <c r="C2066" t="inlineStr">
        <is>
          <t>Kamil</t>
        </is>
      </c>
      <c r="D2066"/>
      <c r="E2066"/>
      <c r="F2066"/>
      <c r="G2066"/>
      <c r="H2066"/>
    </row>
    <row r="2067" ht="25.5" customHeight="1">
      <c r="A2067" t="inlineStr">
        <is>
          <t>frankensteins</t>
        </is>
      </c>
      <c r="B2067" t="inlineStr">
        <is>
          <t>Yes</t>
        </is>
      </c>
      <c r="C2067" t="inlineStr">
        <is>
          <t>Dion</t>
        </is>
      </c>
      <c r="D2067"/>
      <c r="E2067"/>
      <c r="F2067"/>
      <c r="G2067"/>
      <c r="H2067"/>
    </row>
    <row r="2068" ht="25.5" customHeight="1">
      <c r="A2068" t="inlineStr">
        <is>
          <t>umbrella</t>
        </is>
      </c>
      <c r="B2068"/>
      <c r="C2068"/>
      <c r="D2068"/>
      <c r="E2068"/>
      <c r="F2068"/>
      <c r="G2068"/>
      <c r="H2068"/>
    </row>
    <row r="2069" ht="25.5" customHeight="1">
      <c r="A2069" t="inlineStr">
        <is>
          <t>teacher</t>
        </is>
      </c>
      <c r="B2069" t="inlineStr">
        <is>
          <t>Yes</t>
        </is>
      </c>
      <c r="C2069" t="inlineStr">
        <is>
          <t>Kamil</t>
        </is>
      </c>
      <c r="D2069"/>
      <c r="E2069"/>
      <c r="F2069"/>
      <c r="G2069"/>
      <c r="H2069"/>
    </row>
    <row r="2070" ht="25.5" customHeight="1">
      <c r="A2070" t="inlineStr">
        <is>
          <t>buddha</t>
        </is>
      </c>
      <c r="B2070" t="inlineStr">
        <is>
          <t>Yes</t>
        </is>
      </c>
      <c r="C2070" t="inlineStr">
        <is>
          <t>Kelly</t>
        </is>
      </c>
      <c r="D2070"/>
      <c r="E2070"/>
      <c r="F2070"/>
      <c r="G2070"/>
      <c r="H2070"/>
    </row>
    <row r="2071" ht="25.5" customHeight="1">
      <c r="A2071" t="inlineStr">
        <is>
          <t>monks</t>
        </is>
      </c>
      <c r="B2071" t="inlineStr">
        <is>
          <t>Yes</t>
        </is>
      </c>
      <c r="C2071" t="inlineStr">
        <is>
          <t>Kelly</t>
        </is>
      </c>
      <c r="D2071"/>
      <c r="E2071"/>
      <c r="F2071"/>
      <c r="G2071"/>
      <c r="H2071"/>
    </row>
    <row r="2072" ht="25.5" customHeight="1">
      <c r="A2072" t="inlineStr">
        <is>
          <t>monasteries</t>
        </is>
      </c>
      <c r="B2072" t="inlineStr">
        <is>
          <t>Yes</t>
        </is>
      </c>
      <c r="C2072" t="inlineStr">
        <is>
          <t>Kelly</t>
        </is>
      </c>
      <c r="D2072"/>
      <c r="E2072"/>
      <c r="F2072"/>
      <c r="G2072"/>
      <c r="H2072"/>
    </row>
    <row r="2073" ht="25.5" customHeight="1">
      <c r="A2073" t="inlineStr">
        <is>
          <t>alien</t>
        </is>
      </c>
      <c r="B2073"/>
      <c r="C2073"/>
      <c r="D2073"/>
      <c r="E2073"/>
      <c r="F2073"/>
      <c r="G2073"/>
      <c r="H2073"/>
    </row>
    <row r="2074" ht="25.5" customHeight="1">
      <c r="A2074" t="inlineStr">
        <is>
          <t>princess</t>
        </is>
      </c>
      <c r="B2074" t="inlineStr">
        <is>
          <t>Yes</t>
        </is>
      </c>
      <c r="C2074" t="inlineStr">
        <is>
          <t>Andrea</t>
        </is>
      </c>
      <c r="D2074"/>
      <c r="E2074"/>
      <c r="F2074"/>
      <c r="G2074"/>
      <c r="H2074"/>
    </row>
    <row r="2075" ht="25.5" customHeight="1">
      <c r="A2075" t="inlineStr">
        <is>
          <t>cyborg</t>
        </is>
      </c>
      <c r="B2075"/>
      <c r="C2075"/>
      <c r="D2075"/>
      <c r="E2075"/>
      <c r="F2075"/>
      <c r="G2075"/>
      <c r="H2075"/>
    </row>
    <row r="2076" ht="25.5" customHeight="1">
      <c r="A2076" t="inlineStr">
        <is>
          <t>cyborgwoman</t>
        </is>
      </c>
      <c r="B2076"/>
      <c r="C2076"/>
      <c r="D2076"/>
      <c r="E2076"/>
      <c r="F2076"/>
      <c r="G2076"/>
      <c r="H2076"/>
    </row>
    <row r="2077" ht="25.5" customHeight="1">
      <c r="A2077" t="inlineStr">
        <is>
          <t>cyborginsects</t>
        </is>
      </c>
      <c r="B2077"/>
      <c r="C2077"/>
      <c r="D2077"/>
      <c r="E2077"/>
      <c r="F2077"/>
      <c r="G2077"/>
      <c r="H2077"/>
    </row>
    <row r="2078" ht="25.5" customHeight="1">
      <c r="A2078" t="inlineStr">
        <is>
          <t>battleships</t>
        </is>
      </c>
      <c r="B2078" t="inlineStr">
        <is>
          <t>Yes</t>
        </is>
      </c>
      <c r="C2078" t="inlineStr">
        <is>
          <t>Ian</t>
        </is>
      </c>
      <c r="D2078"/>
      <c r="E2078"/>
      <c r="F2078"/>
      <c r="G2078"/>
      <c r="H2078"/>
    </row>
    <row r="2079" ht="25.5" customHeight="1">
      <c r="A2079" t="inlineStr">
        <is>
          <t>fighter jets</t>
        </is>
      </c>
      <c r="B2079" t="inlineStr">
        <is>
          <t>Yes</t>
        </is>
      </c>
      <c r="C2079" t="inlineStr">
        <is>
          <t>Ian</t>
        </is>
      </c>
      <c r="D2079"/>
      <c r="E2079"/>
      <c r="F2079"/>
      <c r="G2079"/>
      <c r="H2079"/>
    </row>
    <row r="2080" ht="25.5" customHeight="1">
      <c r="A2080" t="inlineStr">
        <is>
          <t>artillery</t>
        </is>
      </c>
      <c r="B2080" t="inlineStr">
        <is>
          <t>Yes</t>
        </is>
      </c>
      <c r="C2080" t="inlineStr">
        <is>
          <t>Ian</t>
        </is>
      </c>
      <c r="D2080"/>
      <c r="E2080"/>
      <c r="F2080"/>
      <c r="G2080"/>
      <c r="H2080"/>
    </row>
    <row r="2081" ht="25.5" customHeight="1">
      <c r="A2081" t="inlineStr">
        <is>
          <t>helicopters</t>
        </is>
      </c>
      <c r="B2081" t="inlineStr">
        <is>
          <t>Yes</t>
        </is>
      </c>
      <c r="C2081" t="inlineStr">
        <is>
          <t>Ian</t>
        </is>
      </c>
      <c r="D2081"/>
      <c r="E2081"/>
      <c r="F2081"/>
      <c r="G2081"/>
      <c r="H2081"/>
    </row>
    <row r="2082" ht="25.5" customHeight="1">
      <c r="A2082" t="inlineStr">
        <is>
          <t>drones</t>
        </is>
      </c>
      <c r="B2082" t="inlineStr">
        <is>
          <t>Yes</t>
        </is>
      </c>
      <c r="C2082" t="inlineStr">
        <is>
          <t>Ian</t>
        </is>
      </c>
      <c r="D2082"/>
      <c r="E2082"/>
      <c r="F2082"/>
      <c r="G2082"/>
      <c r="H2082"/>
    </row>
    <row r="2083" ht="25.5" customHeight="1">
      <c r="A2083" t="inlineStr">
        <is>
          <t>tanks</t>
        </is>
      </c>
      <c r="B2083" t="inlineStr">
        <is>
          <t>Yes</t>
        </is>
      </c>
      <c r="C2083" t="inlineStr">
        <is>
          <t>Ian</t>
        </is>
      </c>
      <c r="D2083"/>
      <c r="E2083"/>
      <c r="F2083"/>
      <c r="G2083"/>
      <c r="H2083"/>
    </row>
    <row r="2084" ht="25.5" customHeight="1">
      <c r="A2084" t="inlineStr">
        <is>
          <t>military hardware</t>
        </is>
      </c>
      <c r="B2084" t="inlineStr">
        <is>
          <t>Yes</t>
        </is>
      </c>
      <c r="C2084" t="inlineStr">
        <is>
          <t>Ian</t>
        </is>
      </c>
      <c r="D2084"/>
      <c r="E2084"/>
      <c r="F2084"/>
      <c r="G2084"/>
      <c r="H2084"/>
    </row>
    <row r="2085" ht="25.5" customHeight="1">
      <c r="A2085" t="inlineStr">
        <is>
          <t>military vehicles</t>
        </is>
      </c>
      <c r="B2085" t="inlineStr">
        <is>
          <t>Yes</t>
        </is>
      </c>
      <c r="C2085" t="inlineStr">
        <is>
          <t>Ian</t>
        </is>
      </c>
      <c r="D2085"/>
      <c r="E2085"/>
      <c r="F2085"/>
      <c r="G2085"/>
      <c r="H2085"/>
    </row>
    <row r="2086" ht="25.5" customHeight="1">
      <c r="A2086" t="inlineStr">
        <is>
          <t>ambulance</t>
        </is>
      </c>
      <c r="B2086" t="inlineStr">
        <is>
          <t>Yes</t>
        </is>
      </c>
      <c r="C2086" t="inlineStr">
        <is>
          <t>Ian</t>
        </is>
      </c>
      <c r="D2086"/>
      <c r="E2086"/>
      <c r="F2086"/>
      <c r="G2086"/>
      <c r="H2086"/>
    </row>
    <row r="2087" ht="25.5" customHeight="1">
      <c r="A2087" t="inlineStr">
        <is>
          <t>fire truck</t>
        </is>
      </c>
      <c r="B2087" t="inlineStr">
        <is>
          <t>Yes</t>
        </is>
      </c>
      <c r="C2087" t="inlineStr">
        <is>
          <t>Ian</t>
        </is>
      </c>
      <c r="D2087"/>
      <c r="E2087"/>
      <c r="F2087"/>
      <c r="G2087"/>
      <c r="H2087"/>
    </row>
    <row r="2088" ht="25.5" customHeight="1">
      <c r="A2088" t="inlineStr">
        <is>
          <t>police car</t>
        </is>
      </c>
      <c r="B2088" t="inlineStr">
        <is>
          <t>Yes</t>
        </is>
      </c>
      <c r="C2088" t="inlineStr">
        <is>
          <t>Ian</t>
        </is>
      </c>
      <c r="D2088"/>
      <c r="E2088"/>
      <c r="F2088"/>
      <c r="G2088"/>
      <c r="H2088"/>
    </row>
    <row r="2089" ht="25.5" customHeight="1">
      <c r="A2089" t="inlineStr">
        <is>
          <t>emergency vehicles</t>
        </is>
      </c>
      <c r="B2089"/>
      <c r="C2089"/>
      <c r="D2089"/>
      <c r="E2089"/>
      <c r="F2089"/>
      <c r="G2089"/>
      <c r="H2089"/>
    </row>
    <row r="2090" ht="25.5" customHeight="1">
      <c r="A2090" t="inlineStr">
        <is>
          <t>airplane</t>
        </is>
      </c>
      <c r="B2090" t="inlineStr">
        <is>
          <t>Yes</t>
        </is>
      </c>
      <c r="C2090" t="inlineStr">
        <is>
          <t>Dion</t>
        </is>
      </c>
      <c r="D2090"/>
      <c r="E2090"/>
      <c r="F2090"/>
      <c r="G2090"/>
      <c r="H2090"/>
    </row>
    <row r="2091" ht="25.5" customHeight="1">
      <c r="A2091" t="inlineStr">
        <is>
          <t>psychedelic</t>
        </is>
      </c>
      <c r="B2091" t="inlineStr">
        <is>
          <t>Yes</t>
        </is>
      </c>
      <c r="C2091" t="inlineStr">
        <is>
          <t>Ian</t>
        </is>
      </c>
      <c r="D2091"/>
      <c r="E2091"/>
      <c r="F2091"/>
      <c r="G2091"/>
      <c r="H2091"/>
    </row>
    <row r="2092" ht="25.5" customHeight="1">
      <c r="A2092" t="inlineStr">
        <is>
          <t>wolfhounds</t>
        </is>
      </c>
      <c r="B2092" t="inlineStr">
        <is>
          <t>Yes</t>
        </is>
      </c>
      <c r="C2092" t="inlineStr">
        <is>
          <t>Greg</t>
        </is>
      </c>
      <c r="D2092"/>
      <c r="E2092"/>
      <c r="F2092"/>
      <c r="G2092"/>
      <c r="H2092"/>
    </row>
    <row r="2093" ht="25.5" customHeight="1">
      <c r="A2093" t="inlineStr">
        <is>
          <t>starships</t>
        </is>
      </c>
      <c r="B2093" t="inlineStr">
        <is>
          <t>Yes</t>
        </is>
      </c>
      <c r="C2093" t="inlineStr">
        <is>
          <t>Kamil</t>
        </is>
      </c>
      <c r="D2093"/>
      <c r="E2093"/>
      <c r="F2093"/>
      <c r="G2093"/>
      <c r="H2093"/>
    </row>
    <row r="2094" ht="25.5" customHeight="1">
      <c r="A2094" t="inlineStr">
        <is>
          <t>laboratoryspillage</t>
        </is>
      </c>
      <c r="B2094"/>
      <c r="C2094"/>
      <c r="D2094"/>
      <c r="E2094"/>
      <c r="F2094"/>
      <c r="G2094"/>
      <c r="H2094"/>
    </row>
    <row r="2095" ht="25.5" customHeight="1">
      <c r="A2095" t="inlineStr">
        <is>
          <t>mansion</t>
        </is>
      </c>
      <c r="B2095" t="inlineStr">
        <is>
          <t>Yes</t>
        </is>
      </c>
      <c r="C2095" t="inlineStr">
        <is>
          <t>Dion</t>
        </is>
      </c>
      <c r="D2095"/>
      <c r="E2095"/>
      <c r="F2095"/>
      <c r="G2095"/>
      <c r="H2095"/>
    </row>
    <row r="2096" ht="25.5" customHeight="1">
      <c r="A2096" t="inlineStr">
        <is>
          <t>castles</t>
        </is>
      </c>
      <c r="B2096" t="inlineStr">
        <is>
          <t>Yes</t>
        </is>
      </c>
      <c r="C2096" t="inlineStr">
        <is>
          <t>Dion</t>
        </is>
      </c>
      <c r="D2096"/>
      <c r="E2096"/>
      <c r="F2096"/>
      <c r="G2096"/>
      <c r="H2096"/>
    </row>
    <row r="2097" ht="25.5" customHeight="1">
      <c r="A2097" t="inlineStr">
        <is>
          <t>guns</t>
        </is>
      </c>
      <c r="B2097" t="inlineStr">
        <is>
          <t>Yes</t>
        </is>
      </c>
      <c r="C2097" t="inlineStr">
        <is>
          <t>Kamil</t>
        </is>
      </c>
      <c r="D2097"/>
      <c r="E2097"/>
      <c r="F2097"/>
      <c r="G2097"/>
      <c r="H2097"/>
    </row>
    <row r="2098" ht="25.5" customHeight="1">
      <c r="A2098" t="inlineStr">
        <is>
          <t>krawatte binden</t>
        </is>
      </c>
      <c r="B2098" t="inlineStr">
        <is>
          <t>Yes</t>
        </is>
      </c>
      <c r="C2098" t="inlineStr">
        <is>
          <t>Robin K</t>
        </is>
      </c>
      <c r="D2098"/>
      <c r="E2098"/>
      <c r="F2098"/>
      <c r="G2098"/>
      <c r="H2098"/>
    </row>
    <row r="2099" ht="25.5" customHeight="1">
      <c r="A2099" t="inlineStr">
        <is>
          <t>fußball</t>
        </is>
      </c>
      <c r="B2099" t="inlineStr">
        <is>
          <t>Yes</t>
        </is>
      </c>
      <c r="C2099" t="inlineStr">
        <is>
          <t>Robin K</t>
        </is>
      </c>
      <c r="D2099"/>
      <c r="E2099"/>
      <c r="F2099"/>
      <c r="G2099"/>
      <c r="H2099"/>
    </row>
    <row r="2100" ht="25.5" customHeight="1">
      <c r="A2100" t="inlineStr">
        <is>
          <t>kochen</t>
        </is>
      </c>
      <c r="B2100" t="inlineStr">
        <is>
          <t>Yes</t>
        </is>
      </c>
      <c r="C2100" t="inlineStr">
        <is>
          <t>Robin K</t>
        </is>
      </c>
      <c r="D2100"/>
      <c r="E2100"/>
      <c r="F2100"/>
      <c r="G2100"/>
      <c r="H2100"/>
    </row>
    <row r="2101" ht="25.5" customHeight="1">
      <c r="A2101" t="inlineStr">
        <is>
          <t>rezepte</t>
        </is>
      </c>
      <c r="B2101" t="inlineStr">
        <is>
          <t>Yes</t>
        </is>
      </c>
      <c r="C2101" t="inlineStr">
        <is>
          <t>Robin K</t>
        </is>
      </c>
      <c r="D2101"/>
      <c r="E2101"/>
      <c r="F2101" t="inlineStr">
        <is>
          <t>1335</t>
        </is>
      </c>
      <c r="G2101"/>
      <c r="H2101"/>
    </row>
    <row r="2102" ht="25.5" customHeight="1">
      <c r="A2102" t="inlineStr">
        <is>
          <t>drachen steigen</t>
        </is>
      </c>
      <c r="B2102" t="inlineStr">
        <is>
          <t>Yes</t>
        </is>
      </c>
      <c r="C2102" t="inlineStr">
        <is>
          <t>Robin K</t>
        </is>
      </c>
      <c r="D2102"/>
      <c r="E2102"/>
      <c r="F2102" t="inlineStr">
        <is>
          <t>0.6291234684</t>
        </is>
      </c>
      <c r="G2102"/>
      <c r="H2102"/>
    </row>
    <row r="2103" ht="25.5" customHeight="1">
      <c r="A2103" t="inlineStr">
        <is>
          <t>kindersendung</t>
        </is>
      </c>
      <c r="B2103" t="inlineStr">
        <is>
          <t>Yes</t>
        </is>
      </c>
      <c r="C2103" t="inlineStr">
        <is>
          <t>Robin K</t>
        </is>
      </c>
      <c r="D2103"/>
      <c r="E2103"/>
      <c r="F2103"/>
      <c r="G2103"/>
      <c r="H2103"/>
    </row>
    <row r="2104" ht="25.5" customHeight="1">
      <c r="A2104" t="inlineStr">
        <is>
          <t>tentacles</t>
        </is>
      </c>
      <c r="B2104" t="inlineStr">
        <is>
          <t>Yes</t>
        </is>
      </c>
      <c r="C2104" t="inlineStr">
        <is>
          <t>Ian</t>
        </is>
      </c>
      <c r="D2104"/>
      <c r="E2104"/>
      <c r="F2104"/>
      <c r="G2104"/>
      <c r="H2104"/>
    </row>
    <row r="2105" ht="25.5" customHeight="1">
      <c r="A2105" t="inlineStr">
        <is>
          <t>monsters</t>
        </is>
      </c>
      <c r="B2105" t="inlineStr">
        <is>
          <t>Yes</t>
        </is>
      </c>
      <c r="C2105" t="inlineStr">
        <is>
          <t>Ian</t>
        </is>
      </c>
      <c r="D2105"/>
      <c r="E2105"/>
      <c r="F2105"/>
      <c r="G2105"/>
      <c r="H2105"/>
    </row>
    <row r="2106" ht="25.5" customHeight="1">
      <c r="A2106" t="inlineStr">
        <is>
          <t>dragons</t>
        </is>
      </c>
      <c r="B2106" t="inlineStr">
        <is>
          <t>Yes</t>
        </is>
      </c>
      <c r="C2106" t="inlineStr">
        <is>
          <t>Ian</t>
        </is>
      </c>
      <c r="D2106"/>
      <c r="E2106"/>
      <c r="F2106"/>
      <c r="G2106"/>
      <c r="H2106"/>
    </row>
    <row r="2107" ht="25.5" customHeight="1">
      <c r="A2107" t="inlineStr">
        <is>
          <t>dinosaurs</t>
        </is>
      </c>
      <c r="B2107" t="inlineStr">
        <is>
          <t>Yes</t>
        </is>
      </c>
      <c r="C2107" t="inlineStr">
        <is>
          <t>Ian</t>
        </is>
      </c>
      <c r="D2107"/>
      <c r="E2107"/>
      <c r="F2107"/>
      <c r="G2107"/>
      <c r="H2107"/>
    </row>
    <row r="2108" ht="25.5" customHeight="1">
      <c r="A2108" t="inlineStr">
        <is>
          <t>wizards</t>
        </is>
      </c>
      <c r="B2108" t="inlineStr">
        <is>
          <t>Yes</t>
        </is>
      </c>
      <c r="C2108" t="inlineStr">
        <is>
          <t>Ian</t>
        </is>
      </c>
      <c r="D2108"/>
      <c r="E2108"/>
      <c r="F2108"/>
      <c r="G2108"/>
      <c r="H2108"/>
    </row>
    <row r="2109" ht="25.5" customHeight="1">
      <c r="A2109" t="inlineStr">
        <is>
          <t>cosplay</t>
        </is>
      </c>
      <c r="B2109" t="inlineStr">
        <is>
          <t>Yes</t>
        </is>
      </c>
      <c r="C2109" t="inlineStr">
        <is>
          <t>Ian</t>
        </is>
      </c>
      <c r="D2109"/>
      <c r="E2109"/>
      <c r="F2109"/>
      <c r="G2109"/>
      <c r="H2109"/>
    </row>
    <row r="2110" ht="25.5" customHeight="1">
      <c r="A2110" t="inlineStr">
        <is>
          <t>tornado</t>
        </is>
      </c>
      <c r="B2110" t="inlineStr">
        <is>
          <t>Yes</t>
        </is>
      </c>
      <c r="C2110" t="inlineStr">
        <is>
          <t>Ian</t>
        </is>
      </c>
      <c r="D2110"/>
      <c r="E2110"/>
      <c r="F2110"/>
      <c r="G2110"/>
      <c r="H2110"/>
    </row>
    <row r="2111" ht="25.5" customHeight="1">
      <c r="A2111" t="inlineStr">
        <is>
          <t>extreme weather</t>
        </is>
      </c>
      <c r="B2111" t="inlineStr">
        <is>
          <t>Yes</t>
        </is>
      </c>
      <c r="C2111" t="inlineStr">
        <is>
          <t>Ian</t>
        </is>
      </c>
      <c r="D2111"/>
      <c r="E2111"/>
      <c r="F2111"/>
      <c r="G2111"/>
      <c r="H2111"/>
    </row>
    <row r="2112" ht="25.5" customHeight="1">
      <c r="A2112" t="inlineStr">
        <is>
          <t>storms</t>
        </is>
      </c>
      <c r="B2112" t="inlineStr">
        <is>
          <t>Yes</t>
        </is>
      </c>
      <c r="C2112" t="inlineStr">
        <is>
          <t>Ian</t>
        </is>
      </c>
      <c r="D2112"/>
      <c r="E2112"/>
      <c r="F2112"/>
      <c r="G2112"/>
      <c r="H2112"/>
    </row>
    <row r="2113" ht="25.5" customHeight="1">
      <c r="A2113" t="inlineStr">
        <is>
          <t>city skylines</t>
        </is>
      </c>
      <c r="B2113" t="inlineStr">
        <is>
          <t>Yes</t>
        </is>
      </c>
      <c r="C2113" t="inlineStr">
        <is>
          <t>Ian</t>
        </is>
      </c>
      <c r="D2113"/>
      <c r="E2113"/>
      <c r="F2113"/>
      <c r="G2113"/>
      <c r="H2113"/>
    </row>
    <row r="2114" ht="25.5" customHeight="1">
      <c r="A2114" t="inlineStr">
        <is>
          <t>cityscapes</t>
        </is>
      </c>
      <c r="B2114" t="inlineStr">
        <is>
          <t>Yes</t>
        </is>
      </c>
      <c r="C2114" t="inlineStr">
        <is>
          <t>Ian</t>
        </is>
      </c>
      <c r="D2114"/>
      <c r="E2114"/>
      <c r="F2114"/>
      <c r="G2114"/>
      <c r="H2114"/>
    </row>
    <row r="2115" ht="25.5" customHeight="1">
      <c r="A2115" t="inlineStr">
        <is>
          <t>tropical</t>
        </is>
      </c>
      <c r="B2115" t="inlineStr">
        <is>
          <t>Yes</t>
        </is>
      </c>
      <c r="C2115" t="inlineStr">
        <is>
          <t>Ian</t>
        </is>
      </c>
      <c r="D2115"/>
      <c r="E2115"/>
      <c r="F2115"/>
      <c r="G2115"/>
      <c r="H2115"/>
    </row>
    <row r="2116" ht="25.5" customHeight="1">
      <c r="A2116" t="inlineStr">
        <is>
          <t>tropical beach</t>
        </is>
      </c>
      <c r="B2116" t="inlineStr">
        <is>
          <t>Yes</t>
        </is>
      </c>
      <c r="C2116" t="inlineStr">
        <is>
          <t>Ian</t>
        </is>
      </c>
      <c r="D2116"/>
      <c r="E2116"/>
      <c r="F2116"/>
      <c r="G2116"/>
      <c r="H2116"/>
    </row>
    <row r="2117" ht="25.5" customHeight="1">
      <c r="A2117" t="inlineStr">
        <is>
          <t>tropical jungle</t>
        </is>
      </c>
      <c r="B2117" t="inlineStr">
        <is>
          <t>Yes</t>
        </is>
      </c>
      <c r="C2117" t="inlineStr">
        <is>
          <t>Ian</t>
        </is>
      </c>
      <c r="D2117"/>
      <c r="E2117"/>
      <c r="F2117"/>
      <c r="G2117"/>
      <c r="H2117"/>
    </row>
    <row r="2118" ht="25.5" customHeight="1">
      <c r="A2118" t="inlineStr">
        <is>
          <t>dinosaurs</t>
        </is>
      </c>
      <c r="B2118" t="inlineStr">
        <is>
          <t>Yes</t>
        </is>
      </c>
      <c r="C2118" t="inlineStr">
        <is>
          <t>Ian</t>
        </is>
      </c>
      <c r="D2118"/>
      <c r="E2118"/>
      <c r="F2118"/>
      <c r="G2118"/>
      <c r="H2118"/>
    </row>
    <row r="2119" ht="25.5" customHeight="1">
      <c r="A2119" t="inlineStr">
        <is>
          <t>bubbles</t>
        </is>
      </c>
      <c r="B2119" t="inlineStr">
        <is>
          <t>Yes</t>
        </is>
      </c>
      <c r="C2119" t="inlineStr">
        <is>
          <t>Ian</t>
        </is>
      </c>
      <c r="D2119"/>
      <c r="E2119"/>
      <c r="F2119"/>
      <c r="G2119"/>
      <c r="H2119"/>
    </row>
    <row r="2120" ht="25.5" customHeight="1">
      <c r="A2120" t="inlineStr">
        <is>
          <t>blowing bubbles</t>
        </is>
      </c>
      <c r="B2120" t="inlineStr">
        <is>
          <t>Yes</t>
        </is>
      </c>
      <c r="C2120" t="inlineStr">
        <is>
          <t>Ian</t>
        </is>
      </c>
      <c r="D2120"/>
      <c r="E2120"/>
      <c r="F2120"/>
      <c r="G2120"/>
      <c r="H2120"/>
    </row>
    <row r="2121" ht="25.5" customHeight="1">
      <c r="A2121" t="inlineStr">
        <is>
          <t>armor</t>
        </is>
      </c>
      <c r="B2121" t="inlineStr">
        <is>
          <t>Yes</t>
        </is>
      </c>
      <c r="C2121" t="inlineStr">
        <is>
          <t>Ian</t>
        </is>
      </c>
      <c r="D2121"/>
      <c r="E2121"/>
      <c r="F2121"/>
      <c r="G2121"/>
      <c r="H2121"/>
    </row>
    <row r="2122" ht="25.5" customHeight="1">
      <c r="A2122" t="inlineStr">
        <is>
          <t>sword</t>
        </is>
      </c>
      <c r="B2122" t="inlineStr">
        <is>
          <t>Yes</t>
        </is>
      </c>
      <c r="C2122" t="inlineStr">
        <is>
          <t>Ian</t>
        </is>
      </c>
      <c r="D2122"/>
      <c r="E2122"/>
      <c r="F2122"/>
      <c r="G2122"/>
      <c r="H2122"/>
    </row>
    <row r="2123" ht="25.5" customHeight="1">
      <c r="A2123" t="inlineStr">
        <is>
          <t>sword fighting</t>
        </is>
      </c>
      <c r="B2123" t="inlineStr">
        <is>
          <t>Yes</t>
        </is>
      </c>
      <c r="C2123" t="inlineStr">
        <is>
          <t>Ian</t>
        </is>
      </c>
      <c r="D2123"/>
      <c r="E2123"/>
      <c r="F2123"/>
      <c r="G2123"/>
      <c r="H2123"/>
    </row>
    <row r="2124" ht="25.5" customHeight="1">
      <c r="A2124" t="inlineStr">
        <is>
          <t>esports</t>
        </is>
      </c>
      <c r="B2124" t="inlineStr">
        <is>
          <t>Yes</t>
        </is>
      </c>
      <c r="C2124" t="inlineStr">
        <is>
          <t>Ian</t>
        </is>
      </c>
      <c r="D2124"/>
      <c r="E2124"/>
      <c r="F2124"/>
      <c r="G2124"/>
      <c r="H2124"/>
    </row>
    <row r="2125" ht="25.5" customHeight="1">
      <c r="A2125" t="inlineStr">
        <is>
          <t>gaming</t>
        </is>
      </c>
      <c r="B2125" t="inlineStr">
        <is>
          <t>Yes</t>
        </is>
      </c>
      <c r="C2125" t="inlineStr">
        <is>
          <t>Ian</t>
        </is>
      </c>
      <c r="D2125"/>
      <c r="E2125"/>
      <c r="F2125"/>
      <c r="G2125"/>
      <c r="H2125"/>
    </row>
    <row r="2126" ht="25.5" customHeight="1">
      <c r="A2126" t="inlineStr">
        <is>
          <t>playing video games</t>
        </is>
      </c>
      <c r="B2126" t="inlineStr">
        <is>
          <t>Yes</t>
        </is>
      </c>
      <c r="C2126" t="inlineStr">
        <is>
          <t>Ian</t>
        </is>
      </c>
      <c r="D2126"/>
      <c r="E2126"/>
      <c r="F2126"/>
      <c r="G2126"/>
      <c r="H2126"/>
    </row>
  </sheetData>
  <dataValidations count="1">
    <dataValidation allowBlank="false" sqref="B2:B2125" type="list">
      <formula1>"Yes,no"</formula1>
    </dataValidation>
  </dataValidations>
</worksheet>
</file>

<file path=xl/worksheets/sheet5.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 min="3" max="3" width="19" customWidth="1"/>
    <col min="4" max="4" width="19" customWidth="1"/>
    <col min="5" max="5" width="19" customWidth="1"/>
    <col min="6" max="6" width="19" customWidth="1"/>
  </cols>
  <sheetData>
    <row r="1" ht="13" customHeight="1">
      <c r="A1" s="1" t="inlineStr">
        <is>
          <t>channel</t>
        </is>
      </c>
      <c r="B1" s="1" t="inlineStr">
        <is>
          <t>desc</t>
        </is>
      </c>
      <c r="C1" s="1" t="inlineStr">
        <is>
          <t>source_channel_id</t>
        </is>
      </c>
      <c r="D1" s="1" t="inlineStr">
        <is>
          <t>should we use all depths？</t>
        </is>
      </c>
      <c r="E1" s="1" t="inlineStr">
        <is>
          <t>Total num videos</t>
        </is>
      </c>
      <c r="F1" s="1" t="inlineStr">
        <is>
          <t>列6</t>
        </is>
      </c>
    </row>
    <row r="2" ht="25.5" customHeight="1">
      <c r="A2" s="2" t="str">
        <f>=HYPERLINK("https://www.youtube.com/@HuckCity22", "https://www.youtube.com/@HuckCity22")</f>
        <v>https://www.youtube.com/@HuckCity22</v>
      </c>
      <c r="B2" t="inlineStr">
        <is>
          <t>104 videos of first person POV garbage collecting</t>
        </is>
      </c>
      <c r="C2" t="inlineStr">
        <is>
          <t>UChSvzya7Rt1k6-FS9ZcIHSg</t>
        </is>
      </c>
      <c r="D2" t="inlineStr">
        <is>
          <t>-1,0</t>
        </is>
      </c>
      <c r="E2"/>
      <c r="F2"/>
    </row>
    <row r="3" ht="25.5" customHeight="1">
      <c r="A3" s="2" t="str">
        <f>=HYPERLINK("https://www.youtube.com/@SharpTamilGaming", "https://www.youtube.com/@SharpTamilGaming")</f>
        <v>https://www.youtube.com/@SharpTamilGaming</v>
      </c>
      <c r="B3" t="inlineStr">
        <is>
          <t>909 various first-person gaming videos</t>
        </is>
      </c>
      <c r="C3" t="inlineStr">
        <is>
          <t>UCjvNWB4Zw5AeOxDKP7WM9Ng</t>
        </is>
      </c>
      <c r="D3" t="inlineStr">
        <is>
          <t>-1,0</t>
        </is>
      </c>
      <c r="E3"/>
      <c r="F3" t="inlineStr">
        <is>
          <t xml:space="preserve">suggestion : sample the last portion of the video --&gt; the first portion always seems to have intro by the speaker </t>
        </is>
      </c>
    </row>
    <row r="4" ht="25.5" customHeight="1">
      <c r="A4" s="2" t="str">
        <f>=HYPERLINK("https://www.youtube.com/@eternaldragon6799/videos", "https://www.youtube.com/@eternaldragon6799/videos")</f>
        <v>https://www.youtube.com/@eternaldragon6799/videos</v>
      </c>
      <c r="B4" t="inlineStr">
        <is>
          <t>26 videos, first person</t>
        </is>
      </c>
      <c r="C4" t="inlineStr">
        <is>
          <t>UCNNv38sk4GxEhvRwzbxrg3A</t>
        </is>
      </c>
      <c r="D4" t="inlineStr">
        <is>
          <t>-1</t>
        </is>
      </c>
      <c r="E4"/>
      <c r="F4"/>
    </row>
    <row r="5" ht="25.5" customHeight="1">
      <c r="A5" s="2" t="str">
        <f>=HYPERLINK("https://www.youtube.com/@CallofDuty/videos", "https://www.youtube.com/@CallofDuty/videos")</f>
        <v>https://www.youtube.com/@CallofDuty/videos</v>
      </c>
      <c r="B5" t="inlineStr">
        <is>
          <t>1.7k, first person shooter gameplay</t>
        </is>
      </c>
      <c r="C5" t="inlineStr">
        <is>
          <t>UC9YydG57epLqxA9cTzZXSeQ</t>
        </is>
      </c>
      <c r="D5" t="inlineStr">
        <is>
          <t>-1,0,1,2,3</t>
        </is>
      </c>
      <c r="E5"/>
      <c r="F5"/>
    </row>
    <row r="6" ht="25.5" customHeight="1">
      <c r="A6" s="2" t="str">
        <f>=HYPERLINK("https://www.youtube.com/@DraKulisCinematicGaming/videos", "https://www.youtube.com/@DraKulisCinematicGaming/videos")</f>
        <v>https://www.youtube.com/@DraKulisCinematicGaming/videos</v>
      </c>
      <c r="B6" t="inlineStr">
        <is>
          <t>2.7k videos, first person shooter gameplay</t>
        </is>
      </c>
      <c r="C6" t="inlineStr">
        <is>
          <t>UCKzn9o7o024r9yQBVV9Wijw</t>
        </is>
      </c>
      <c r="D6" t="inlineStr">
        <is>
          <t>-1,0,1,2</t>
        </is>
      </c>
      <c r="E6"/>
      <c r="F6"/>
    </row>
    <row r="7" ht="25.5" customHeight="1">
      <c r="A7" s="2" t="str">
        <f>=HYPERLINK("https://www.youtube.com/@Joey_Helms/videos", "https://www.youtube.com/@Joey_Helms/videos")</f>
        <v>https://www.youtube.com/@Joey_Helms/videos</v>
      </c>
      <c r="B7" t="inlineStr">
        <is>
          <t>Drone</t>
        </is>
      </c>
      <c r="C7" t="inlineStr">
        <is>
          <t>UCLRnrzoeJoKOCBiHdz1aR-g</t>
        </is>
      </c>
      <c r="D7"/>
      <c r="E7"/>
      <c r="F7"/>
    </row>
    <row r="8" ht="25.5" customHeight="1">
      <c r="A8" s="2" t="str">
        <f>=HYPERLINK("https://www.youtube.com/@naturerelaxationfilms", "https://www.youtube.com/@naturerelaxationfilms")</f>
        <v>https://www.youtube.com/@naturerelaxationfilms</v>
      </c>
      <c r="B8" t="inlineStr">
        <is>
          <t>Drone</t>
        </is>
      </c>
      <c r="C8" t="inlineStr">
        <is>
          <t>UCQCT2p4R9zDNli_-6_f_dMQ</t>
        </is>
      </c>
      <c r="D8"/>
      <c r="E8"/>
      <c r="F8"/>
    </row>
    <row r="9" ht="25.5" customHeight="1">
      <c r="A9" s="2" t="str">
        <f>=HYPERLINK("https://www.youtube.com/@RelaxationChannel", "https://www.youtube.com/@RelaxationChannel")</f>
        <v>https://www.youtube.com/@RelaxationChannel</v>
      </c>
      <c r="B9" t="inlineStr">
        <is>
          <t>Drone</t>
        </is>
      </c>
      <c r="C9" t="inlineStr">
        <is>
          <t>UC07ow-4zq_z2UaxMdL9zhMg</t>
        </is>
      </c>
      <c r="D9"/>
      <c r="E9"/>
      <c r="F9"/>
    </row>
    <row r="10" ht="25.5" customHeight="1">
      <c r="A10" s="2" t="str">
        <f>=HYPERLINK("https://www.youtube.com/@joshuaturner/videos", "https://www.youtube.com/@joshuaturner/videos")</f>
        <v>https://www.youtube.com/@joshuaturner/videos</v>
      </c>
      <c r="B10" t="inlineStr">
        <is>
          <t>Drone</t>
        </is>
      </c>
      <c r="C10" t="inlineStr">
        <is>
          <t>UCL9oIFoVMW0h5hE_dSQ7pJA</t>
        </is>
      </c>
      <c r="D10"/>
      <c r="E10"/>
      <c r="F10"/>
    </row>
    <row r="11" ht="25.5" customHeight="1">
      <c r="A11" s="2" t="str">
        <f>=HYPERLINK("https://www.youtube.com/@landscapefilm.4k/videos", "https://www.youtube.com/@landscapefilm.4k/videos")</f>
        <v>https://www.youtube.com/@landscapefilm.4k/videos</v>
      </c>
      <c r="B11" t="inlineStr">
        <is>
          <t>Drone</t>
        </is>
      </c>
      <c r="C11" t="inlineStr">
        <is>
          <t>UC-3hx8VfuRoa4clxhKc42GQ</t>
        </is>
      </c>
      <c r="D11"/>
      <c r="E11"/>
      <c r="F11"/>
    </row>
    <row r="12" ht="25.5" customHeight="1">
      <c r="A12" s="2" t="str">
        <f>=HYPERLINK("https://www.youtube.com/@pianorelaxing4254/videos", "https://www.youtube.com/@pianorelaxing4254/videos")</f>
        <v>https://www.youtube.com/@pianorelaxing4254/videos</v>
      </c>
      <c r="B12" t="inlineStr">
        <is>
          <t>Drone</t>
        </is>
      </c>
      <c r="C12" t="inlineStr">
        <is>
          <t>UCe_64gMVeFEgW9Lrrrm_K4A</t>
        </is>
      </c>
      <c r="D12"/>
      <c r="E12"/>
      <c r="F12"/>
    </row>
    <row r="13" ht="25.5" customHeight="1">
      <c r="A13" s="2" t="str">
        <f>=HYPERLINK("https://www.youtube.com/@DansTubeTV/videos", "https://www.youtube.com/@DansTubeTV/videos")</f>
        <v>https://www.youtube.com/@DansTubeTV/videos</v>
      </c>
      <c r="B13" t="inlineStr">
        <is>
          <t>Drone</t>
        </is>
      </c>
      <c r="C13" t="inlineStr">
        <is>
          <t>UCe0EPlD0vX_gK7_QmQ2_OhQ</t>
        </is>
      </c>
      <c r="D13"/>
      <c r="E13"/>
      <c r="F13"/>
    </row>
    <row r="14" ht="25.5" customHeight="1">
      <c r="A14" s="2" t="str">
        <f>=HYPERLINK("https://www.youtube.com/@theDronalist", "https://www.youtube.com/@theDronalist")</f>
        <v>https://www.youtube.com/@theDronalist</v>
      </c>
      <c r="B14" t="inlineStr">
        <is>
          <t>Drone</t>
        </is>
      </c>
      <c r="C14" t="inlineStr">
        <is>
          <t>UC-AM7PeaHHHD4xyzQlJVzKQ</t>
        </is>
      </c>
      <c r="D14"/>
      <c r="E14"/>
      <c r="F14"/>
    </row>
    <row r="15" ht="25.5" customHeight="1">
      <c r="A15" s="2" t="str">
        <f>=HYPERLINK("https://www.youtube.com/@theoneplanetnomad", "https://www.youtube.com/@theoneplanetnomad")</f>
        <v>https://www.youtube.com/@theoneplanetnomad</v>
      </c>
      <c r="B15" t="inlineStr">
        <is>
          <t>Drone</t>
        </is>
      </c>
      <c r="C15" t="inlineStr">
        <is>
          <t>UC0NkVtLUaL90r83KihJ31Ew</t>
        </is>
      </c>
      <c r="D15"/>
      <c r="E15"/>
      <c r="F15"/>
    </row>
    <row r="16" ht="25.5" customHeight="1">
      <c r="A16" s="2" t="str">
        <f>=HYPERLINK("https://www.youtube.com/@travelpixified", "https://www.youtube.com/@travelpixified")</f>
        <v>https://www.youtube.com/@travelpixified</v>
      </c>
      <c r="B16" t="inlineStr">
        <is>
          <t>Drone</t>
        </is>
      </c>
      <c r="C16" t="inlineStr">
        <is>
          <t>UCLZp42Abveb9AjO2uiQ9Ecg</t>
        </is>
      </c>
      <c r="D16"/>
      <c r="E16"/>
      <c r="F16"/>
    </row>
    <row r="17" ht="25.5" customHeight="1">
      <c r="A17" s="2" t="str">
        <f>=HYPERLINK("https://www.youtube.com/@Mcgeee", "https://www.youtube.com/@Mcgeee")</f>
        <v>https://www.youtube.com/@Mcgeee</v>
      </c>
      <c r="B17" t="inlineStr">
        <is>
          <t>Drone</t>
        </is>
      </c>
      <c r="C17" t="inlineStr">
        <is>
          <t>UCo5NZn-EGKgJjhqqCEU0Xug</t>
        </is>
      </c>
      <c r="D17"/>
      <c r="E17"/>
      <c r="F17"/>
    </row>
    <row r="18" ht="25.5" customHeight="1">
      <c r="A18" s="2" t="str">
        <f>=HYPERLINK("https://www.youtube.com/@davidsjones/videos", "https://www.youtube.com/@davidsjones/videos")</f>
        <v>https://www.youtube.com/@davidsjones/videos</v>
      </c>
      <c r="B18" t="inlineStr">
        <is>
          <t>Drone</t>
        </is>
      </c>
      <c r="C18" t="inlineStr">
        <is>
          <t>UCyqyvYoVu0Vo14bc29w3sRg</t>
        </is>
      </c>
      <c r="D18"/>
      <c r="E18"/>
      <c r="F18"/>
    </row>
    <row r="19" ht="25.5" customHeight="1">
      <c r="A19" s="2" t="str">
        <f>=HYPERLINK("https://www.youtube.com/@AlbertLindberg", "https://www.youtube.com/@AlbertLindberg")</f>
        <v>https://www.youtube.com/@AlbertLindberg</v>
      </c>
      <c r="B19" t="inlineStr">
        <is>
          <t>Drone</t>
        </is>
      </c>
      <c r="C19" t="inlineStr">
        <is>
          <t>UCbDH6Ga-wuaam2IHqAxm3hg</t>
        </is>
      </c>
      <c r="D19"/>
      <c r="E19"/>
      <c r="F19"/>
    </row>
    <row r="20" ht="25.5" customHeight="1">
      <c r="A20" s="2" t="str">
        <f>=HYPERLINK("https://www.youtube.com/@Th3venture", "https://www.youtube.com/@Th3venture")</f>
        <v>https://www.youtube.com/@Th3venture</v>
      </c>
      <c r="B20" t="inlineStr">
        <is>
          <t>Drone</t>
        </is>
      </c>
      <c r="C20" t="inlineStr">
        <is>
          <t>UC6zl_U-HEajk9JSHkuTlaZQ</t>
        </is>
      </c>
      <c r="D20"/>
      <c r="E20"/>
      <c r="F20"/>
    </row>
    <row r="21" ht="25.5" customHeight="1">
      <c r="A21" s="2" t="str">
        <f>=HYPERLINK("https://www.youtube.com/@EllisvanJason", "https://www.youtube.com/@EllisvanJason")</f>
        <v>https://www.youtube.com/@EllisvanJason</v>
      </c>
      <c r="B21" t="inlineStr">
        <is>
          <t>Drone</t>
        </is>
      </c>
      <c r="C21" t="inlineStr">
        <is>
          <t>UC9eUCHor1EdxRXpFjp5kOaw</t>
        </is>
      </c>
      <c r="D21"/>
      <c r="E21"/>
      <c r="F21"/>
    </row>
    <row r="22" ht="25.5" customHeight="1">
      <c r="A22" s="2" t="str">
        <f>=HYPERLINK("https://www.youtube.com/@OneManWolfPack/videos", "https://www.youtube.com/@OneManWolfPack/videos")</f>
        <v>https://www.youtube.com/@OneManWolfPack/videos</v>
      </c>
      <c r="B22" t="inlineStr">
        <is>
          <t>Drone</t>
        </is>
      </c>
      <c r="C22" t="inlineStr">
        <is>
          <t>UCwVzYLZVFtOilxQzgjtPMkQ</t>
        </is>
      </c>
      <c r="D22"/>
      <c r="E22"/>
      <c r="F22"/>
    </row>
    <row r="23" ht="25.5" customHeight="1">
      <c r="A23" s="2" t="str">
        <f>=HYPERLINK("https://www.youtube.com/@TAPPChannel/videos", "https://www.youtube.com/@TAPPChannel/videos")</f>
        <v>https://www.youtube.com/@TAPPChannel/videos</v>
      </c>
      <c r="B23" t="inlineStr">
        <is>
          <t>Drone</t>
        </is>
      </c>
      <c r="C23" t="inlineStr">
        <is>
          <t>UCcSNcvoslI429tBF8FQAa_w</t>
        </is>
      </c>
      <c r="D23"/>
      <c r="E23"/>
      <c r="F23"/>
    </row>
    <row r="24" ht="25.5" customHeight="1">
      <c r="A24" s="2" t="str">
        <f>=HYPERLINK("https://www.youtube.com/@DroneProfs", "https://www.youtube.com/@DroneProfs")</f>
        <v>https://www.youtube.com/@DroneProfs</v>
      </c>
      <c r="B24" t="inlineStr">
        <is>
          <t>Drone</t>
        </is>
      </c>
      <c r="C24" t="inlineStr">
        <is>
          <t>UCqpzY0_0ucWZQ8_LPGDxFtQ</t>
        </is>
      </c>
      <c r="D24"/>
      <c r="E24"/>
      <c r="F24"/>
    </row>
    <row r="25" ht="25.5" customHeight="1">
      <c r="A25" s="2" t="str">
        <f>=HYPERLINK("https://www.youtube.com/@SheepdogTrialsLive/videos", "https://www.youtube.com/@SheepdogTrialsLive/videos")</f>
        <v>https://www.youtube.com/@SheepdogTrialsLive/videos</v>
      </c>
      <c r="B25" t="inlineStr">
        <is>
          <t>Drone</t>
        </is>
      </c>
      <c r="C25" t="inlineStr">
        <is>
          <t>UCquKWI0N6icYpqL66IOsHmg</t>
        </is>
      </c>
      <c r="D25"/>
      <c r="E25"/>
      <c r="F25"/>
    </row>
    <row r="26" ht="25.5" customHeight="1">
      <c r="A26" s="2" t="str">
        <f>=HYPERLINK("https://www.youtube.com/@ScenicRelaxationFilms", "https://www.youtube.com/@beautifulworld4k")</f>
        <v>https://www.youtube.com/@beautifulworld4k</v>
      </c>
      <c r="B26" t="inlineStr">
        <is>
          <t>Drone</t>
        </is>
      </c>
      <c r="C26" t="inlineStr">
        <is>
          <t>UCD4NnnbISbr4dvmmzQxC2bA</t>
        </is>
      </c>
      <c r="D26"/>
      <c r="E26"/>
      <c r="F26"/>
    </row>
    <row r="27" ht="25.5" customHeight="1">
      <c r="A27" s="2" t="str">
        <f>=HYPERLINK("https://www.youtube.com/@dronujemycom", "https://www.youtube.com/@dronujemycom")</f>
        <v>https://www.youtube.com/@dronujemycom</v>
      </c>
      <c r="B27" t="inlineStr">
        <is>
          <t>Drone</t>
        </is>
      </c>
      <c r="C27" t="inlineStr">
        <is>
          <t>UCfV30f4JDx4hSpbcgikvB6g</t>
        </is>
      </c>
      <c r="D27"/>
      <c r="E27"/>
      <c r="F27"/>
    </row>
    <row r="28" ht="25.5" customHeight="1">
      <c r="A28" s="2" t="str">
        <f>=HYPERLINK("https://www.youtube.com/@MindTravelsChannel", "https://www.youtube.com/@MindTravelsChannel")</f>
        <v>https://www.youtube.com/@MindTravelsChannel</v>
      </c>
      <c r="B28" t="inlineStr">
        <is>
          <t>Drone</t>
        </is>
      </c>
      <c r="C28" t="inlineStr">
        <is>
          <t>UCsxQCFPkeCMLhbHq04gRQZQ</t>
        </is>
      </c>
      <c r="D28"/>
      <c r="E28"/>
      <c r="F28"/>
    </row>
    <row r="29" ht="25.5" customHeight="1">
      <c r="A29" s="2" t="str">
        <f>=HYPERLINK("https://www.youtube.com/@JacekDrofiak", "https://www.youtube.com/@JacekDrofiak")</f>
        <v>https://www.youtube.com/@JacekDrofiak</v>
      </c>
      <c r="B29" t="inlineStr">
        <is>
          <t>Drone</t>
        </is>
      </c>
      <c r="C29" t="inlineStr">
        <is>
          <t>UCkzLgN1idDE7sOk3EyyvnyQ</t>
        </is>
      </c>
      <c r="D29"/>
      <c r="E29"/>
      <c r="F29"/>
    </row>
    <row r="30" ht="25.5" customHeight="1">
      <c r="A30" s="2" t="str">
        <f>=HYPERLINK("https://www.youtube.com/@DroneSnap", "https://www.youtube.com/@DroneSnap/videos")</f>
        <v>https://www.youtube.com/@DroneSnap/videos</v>
      </c>
      <c r="B30" t="inlineStr">
        <is>
          <t>Drone</t>
        </is>
      </c>
      <c r="C30" t="inlineStr">
        <is>
          <t>UCBcVQr-07MH-p9e2kRTdB3A</t>
        </is>
      </c>
      <c r="D30"/>
      <c r="E30"/>
      <c r="F30"/>
    </row>
    <row r="31" ht="25.5" customHeight="1">
      <c r="A31" s="2" t="str">
        <f>=HYPERLINK("https://www.youtube.com/@dezodrones", "https://www.youtube.com/@dezodrones")</f>
        <v>https://www.youtube.com/@dezodrones</v>
      </c>
      <c r="B31" t="inlineStr">
        <is>
          <t>Drone</t>
        </is>
      </c>
      <c r="C31" t="inlineStr">
        <is>
          <t>UClNKJ3DFfy1HDn-Rc-70jIA</t>
        </is>
      </c>
      <c r="D31"/>
      <c r="E31"/>
      <c r="F31"/>
    </row>
    <row r="32" ht="25.5" customHeight="1">
      <c r="A32" s="2" t="str">
        <f>=HYPERLINK("https://www.youtube.com/@Polychronisdrone", "https://www.youtube.com/@Polychronisdrone")</f>
        <v>https://www.youtube.com/@Polychronisdrone</v>
      </c>
      <c r="B32" t="inlineStr">
        <is>
          <t>Drone</t>
        </is>
      </c>
      <c r="C32" t="inlineStr">
        <is>
          <t>UC98KC9E3YvVJn7gno9pfKWA</t>
        </is>
      </c>
      <c r="D32"/>
      <c r="E32"/>
      <c r="F32"/>
    </row>
    <row r="33" ht="25.5" customHeight="1">
      <c r="A33" s="2" t="str">
        <f>=HYPERLINK("https://www.youtube.com/@SaikanthKrishnaVlogs", "https://www.youtube.com/@SaikanthKrishnaVlogs")</f>
        <v>https://www.youtube.com/@SaikanthKrishnaVlogs</v>
      </c>
      <c r="B33" t="inlineStr">
        <is>
          <t>Drone</t>
        </is>
      </c>
      <c r="C33" t="inlineStr">
        <is>
          <t>UCnO0dcSgfp18PDxH5oNVpKQ</t>
        </is>
      </c>
      <c r="D33"/>
      <c r="E33"/>
      <c r="F33"/>
    </row>
    <row r="34" ht="25.5" customHeight="1">
      <c r="A34" s="2" t="str">
        <f>=HYPERLINK("https://www.youtube.com/@GizmoDrones/videos", "https://www.youtube.com/@GizmoDrones/videos")</f>
        <v>https://www.youtube.com/@GizmoDrones/videos</v>
      </c>
      <c r="B34" t="inlineStr">
        <is>
          <t>Drone</t>
        </is>
      </c>
      <c r="C34" t="inlineStr">
        <is>
          <t>UCcrcAq0hz61iE0a5T1MuyCw</t>
        </is>
      </c>
      <c r="D34"/>
      <c r="E34"/>
      <c r="F34"/>
    </row>
    <row r="35" ht="25.5" customHeight="1">
      <c r="A35" s="2" t="str">
        <f>=HYPERLINK("https://www.youtube.com/@TimelabPro/videos", "https://www.youtube.com/@TimelabPro/videos")</f>
        <v>https://www.youtube.com/@TimelabPro/videos</v>
      </c>
      <c r="B35" t="inlineStr">
        <is>
          <t>Drone</t>
        </is>
      </c>
      <c r="C35" t="inlineStr">
        <is>
          <t>UCUWvQEoeXp2N1ihCQw7cIxA</t>
        </is>
      </c>
      <c r="D35"/>
      <c r="E35"/>
      <c r="F35"/>
    </row>
    <row r="36" ht="25.5" customHeight="1">
      <c r="A36" s="2" t="str">
        <f>=HYPERLINK("https://www.youtube.com/@DKAerial/videos", "https://www.youtube.com/@DKAerial/videos")</f>
        <v>https://www.youtube.com/@DKAerial/videos</v>
      </c>
      <c r="B36" t="inlineStr">
        <is>
          <t>Drone</t>
        </is>
      </c>
      <c r="C36" t="inlineStr">
        <is>
          <t>UCnXCXmvVPd-wefwwPEuJ8oA</t>
        </is>
      </c>
      <c r="D36"/>
      <c r="E36"/>
      <c r="F36"/>
    </row>
    <row r="37" ht="25.5" customHeight="1">
      <c r="A37" s="2" t="str">
        <f>=HYPERLINK("https://www.youtube.com/@Exploropia/videos", "https://www.youtube.com/@Exploropia/videos")</f>
        <v>https://www.youtube.com/@Exploropia/videos</v>
      </c>
      <c r="B37" t="inlineStr">
        <is>
          <t>Drone</t>
        </is>
      </c>
      <c r="C37" t="inlineStr">
        <is>
          <t>UCuBlBFppfF3HDUnfuhjVc9w</t>
        </is>
      </c>
      <c r="D37"/>
      <c r="E37"/>
      <c r="F37"/>
    </row>
    <row r="38" ht="25.5" customHeight="1">
      <c r="A38" s="2" t="str">
        <f>=HYPERLINK("https://www.youtube.com/@BashirAbuShakra", "https://www.youtube.com/@BashirAbuShakra")</f>
        <v>https://www.youtube.com/@BashirAbuShakra</v>
      </c>
      <c r="B38" t="inlineStr">
        <is>
          <t>Drone</t>
        </is>
      </c>
      <c r="C38" t="inlineStr">
        <is>
          <t>UCqNCJvVdKNjqmiXPwtRZNbQ</t>
        </is>
      </c>
      <c r="D38"/>
      <c r="E38"/>
      <c r="F38"/>
    </row>
    <row r="39" ht="25.5" customHeight="1">
      <c r="A39" s="2" t="str">
        <f>=HYPERLINK("https://www.youtube.com/@SergiMartinezMiro", "https://www.youtube.com/@SergiMartinezMiro")</f>
        <v>https://www.youtube.com/@SergiMartinezMiro</v>
      </c>
      <c r="B39" t="inlineStr">
        <is>
          <t>Drone</t>
        </is>
      </c>
      <c r="C39"/>
      <c r="D39"/>
      <c r="E39"/>
      <c r="F39"/>
    </row>
    <row r="40" ht="25.5" customHeight="1">
      <c r="A40" s="2" t="str">
        <f>=HYPERLINK("https://www.youtube.com/@Clairmontuk", "https://www.youtube.com/@Clairmontuk")</f>
        <v>https://www.youtube.com/@Clairmontuk</v>
      </c>
      <c r="B40" t="inlineStr">
        <is>
          <t>Drone</t>
        </is>
      </c>
      <c r="C40"/>
      <c r="D40"/>
      <c r="E40"/>
      <c r="F40"/>
    </row>
    <row r="41" ht="25.5" customHeight="1">
      <c r="A41" s="2" t="str">
        <f>=HYPERLINK("https://www.youtube.com/@morten.rustad", "https://www.youtube.com/@morten.rustad")</f>
        <v>https://www.youtube.com/@morten.rustad</v>
      </c>
      <c r="B41" t="inlineStr">
        <is>
          <t>Drone</t>
        </is>
      </c>
      <c r="C41" t="inlineStr">
        <is>
          <t>UCJ901NqoRaXMnIm7aOjLyuA</t>
        </is>
      </c>
      <c r="D41"/>
      <c r="E41"/>
      <c r="F41"/>
    </row>
    <row r="42" ht="25.5" customHeight="1">
      <c r="A42" s="2" t="str">
        <f>=HYPERLINK("https://www.youtube.com/@ourlittlebigadventures1548", "https://www.youtube.com/@ourlittlebigadventures1548")</f>
        <v>https://www.youtube.com/@ourlittlebigadventures1548</v>
      </c>
      <c r="B42" t="inlineStr">
        <is>
          <t>Drone</t>
        </is>
      </c>
      <c r="C42" t="inlineStr">
        <is>
          <t>UCHSKfZf17xVL0dGf-QqJrIw</t>
        </is>
      </c>
      <c r="D42"/>
      <c r="E42"/>
      <c r="F42"/>
    </row>
    <row r="43" ht="25.5" customHeight="1">
      <c r="A43" s="2" t="str">
        <f>=HYPERLINK("https://www.youtube.com/@KabalikVideos", "https://www.youtube.com/@KabalikVideos")</f>
        <v>https://www.youtube.com/@KabalikVideos</v>
      </c>
      <c r="B43" t="inlineStr">
        <is>
          <t>Drone</t>
        </is>
      </c>
      <c r="C43" t="inlineStr">
        <is>
          <t>UCSNCAZHyxLYW7e-_WvUNSfw</t>
        </is>
      </c>
      <c r="D43"/>
      <c r="E43"/>
      <c r="F43"/>
    </row>
    <row r="44" ht="25.5" customHeight="1">
      <c r="A44" s="2" t="str">
        <f>=HYPERLINK("https://www.youtube.com/@CRAIGSCHULER", "https://www.youtube.com/@CRAIGSCHULER")</f>
        <v>https://www.youtube.com/@CRAIGSCHULER</v>
      </c>
      <c r="B44" t="inlineStr">
        <is>
          <t>Drone</t>
        </is>
      </c>
      <c r="C44" t="inlineStr">
        <is>
          <t>UCASjdyu0y8XQ9qJnqxsKHnQ</t>
        </is>
      </c>
      <c r="D44"/>
      <c r="E44"/>
      <c r="F44"/>
    </row>
    <row r="45" ht="25.5" customHeight="1">
      <c r="A45" s="2" t="str">
        <f>=HYPERLINK("https://www.youtube.com/@DolphinDroneDom/videos", "https://www.youtube.com/@DolphinDroneDom/videos")</f>
        <v>https://www.youtube.com/@DolphinDroneDom/videos</v>
      </c>
      <c r="B45" t="inlineStr">
        <is>
          <t>Drone</t>
        </is>
      </c>
      <c r="C45" t="inlineStr">
        <is>
          <t>UC2F_Jx9DQhpZedW8JRupUYA</t>
        </is>
      </c>
      <c r="D45"/>
      <c r="E45"/>
      <c r="F45"/>
    </row>
    <row r="46" ht="25.5" customHeight="1">
      <c r="A46" s="2" t="str">
        <f>=HYPERLINK("https://www.youtube.com/@TRAVOH", "https://www.youtube.com/@TRAVOH")</f>
        <v>https://www.youtube.com/@TRAVOH</v>
      </c>
      <c r="B46" t="inlineStr">
        <is>
          <t>Drone</t>
        </is>
      </c>
      <c r="C46" t="inlineStr">
        <is>
          <t>UCQ6ci3HldiCTQK3aEEVO3ig</t>
        </is>
      </c>
      <c r="D46"/>
      <c r="E46"/>
      <c r="F46"/>
    </row>
    <row r="47" ht="25.5" customHeight="1">
      <c r="A47" s="2" t="str">
        <f>=HYPERLINK("https://www.youtube.com/@virtualrunningadventures2035", "https://www.youtube.com/@virtualrunningadventures2035")</f>
        <v>https://www.youtube.com/@virtualrunningadventures2035</v>
      </c>
      <c r="B47" t="inlineStr">
        <is>
          <t>POV</t>
        </is>
      </c>
      <c r="C47" t="inlineStr">
        <is>
          <t>UC_07lPlPrjKMJ-bpLMH6Lqg</t>
        </is>
      </c>
      <c r="D47"/>
      <c r="E47"/>
      <c r="F47"/>
    </row>
    <row r="48" ht="25.5" customHeight="1">
      <c r="A48" s="2" t="str">
        <f>=HYPERLINK("https://www.youtube.com/@virtualrunningvideos12", "https://www.youtube.com/@virtualrunningvideos12")</f>
        <v>https://www.youtube.com/@virtualrunningvideos12</v>
      </c>
      <c r="B48" t="inlineStr">
        <is>
          <t>POV</t>
        </is>
      </c>
      <c r="C48" t="inlineStr">
        <is>
          <t>UCX8Rxrd3And6CNmNhWCrBWQ</t>
        </is>
      </c>
      <c r="D48"/>
      <c r="E48"/>
      <c r="F48"/>
    </row>
    <row r="49" ht="25.5" customHeight="1">
      <c r="A49" s="2" t="str">
        <f>=HYPERLINK("https://www.youtube.com/@SwissRunningTV", "https://www.youtube.com/@SwissRunningTV")</f>
        <v>https://www.youtube.com/@SwissRunningTV</v>
      </c>
      <c r="B49" t="inlineStr">
        <is>
          <t>POV</t>
        </is>
      </c>
      <c r="C49" t="inlineStr">
        <is>
          <t>UCklmj1MQuMDEszxGzyZo7bA</t>
        </is>
      </c>
      <c r="D49"/>
      <c r="E49"/>
      <c r="F49"/>
    </row>
    <row r="50" ht="25.5" customHeight="1">
      <c r="A50" s="2" t="str">
        <f>=HYPERLINK("https://www.youtube.com/@JogforJoy", "https://www.youtube.com/@JogforJoy")</f>
        <v>https://www.youtube.com/@JogforJoy</v>
      </c>
      <c r="B50" t="inlineStr">
        <is>
          <t>POV</t>
        </is>
      </c>
      <c r="C50" t="inlineStr">
        <is>
          <t>UCY95zbGK0vlAZ8Gk8OZqa1g</t>
        </is>
      </c>
      <c r="D50"/>
      <c r="E50"/>
      <c r="F50"/>
    </row>
    <row r="51" ht="25.5" customHeight="1">
      <c r="A51" s="2" t="str">
        <f>=HYPERLINK("https://www.youtube.com/@raawmountainbikes", "https://www.youtube.com/@raawmountainbikes")</f>
        <v>https://www.youtube.com/@raawmountainbikes</v>
      </c>
      <c r="B51" t="inlineStr">
        <is>
          <t>POV</t>
        </is>
      </c>
      <c r="C51" t="inlineStr">
        <is>
          <t>UCdTff6CR1MXSZE_fd_qWREA</t>
        </is>
      </c>
      <c r="D51"/>
      <c r="E51"/>
      <c r="F51"/>
    </row>
    <row r="52" ht="25.5" customHeight="1">
      <c r="A52" s="2" t="str">
        <f>=HYPERLINK("https://www.youtube.com/@IndoorCyclingVideos", "https://www.youtube.com/@IndoorCyclingVideos")</f>
        <v>https://www.youtube.com/@IndoorCyclingVideos</v>
      </c>
      <c r="B52" t="inlineStr">
        <is>
          <t>POV</t>
        </is>
      </c>
      <c r="C52" t="inlineStr">
        <is>
          <t>UCTWwhxxGL0jIMLU0DibkcvQ</t>
        </is>
      </c>
      <c r="D52"/>
      <c r="E52"/>
      <c r="F52"/>
    </row>
    <row r="53" ht="25.5" customHeight="1">
      <c r="A53" s="2" t="str">
        <f>=HYPERLINK("https://www.youtube.com/@redbull/videos", "https://www.youtube.com/@redbull/videos")</f>
        <v>https://www.youtube.com/@redbull/videos</v>
      </c>
      <c r="B53" t="inlineStr">
        <is>
          <t>POV</t>
        </is>
      </c>
      <c r="C53" t="inlineStr">
        <is>
          <t>UCPp7kLGVbZogkh9nalCmV1g</t>
        </is>
      </c>
      <c r="D53"/>
      <c r="E53"/>
      <c r="F53"/>
    </row>
    <row r="54" ht="25.5" customHeight="1">
      <c r="A54" s="2" t="str">
        <f>=HYPERLINK("https://www.youtube.com/@BikeBlogger/videos", "https://www.youtube.com/@BikeBlogger/videos")</f>
        <v>https://www.youtube.com/@BikeBlogger/videos</v>
      </c>
      <c r="B54" t="inlineStr">
        <is>
          <t>POV</t>
        </is>
      </c>
      <c r="C54" t="inlineStr">
        <is>
          <t>UCOgJOo6cyXreXFIzurcOvyA</t>
        </is>
      </c>
      <c r="D54"/>
      <c r="E54"/>
      <c r="F54"/>
    </row>
    <row r="55" ht="25.5" customHeight="1">
      <c r="A55" s="2" t="str">
        <f>=HYPERLINK("https://www.youtube.com/@wolfpack_adventures/videos", "https://www.youtube.com/@wolfpack_adventures/videos")</f>
        <v>https://www.youtube.com/@wolfpack_adventures/videos</v>
      </c>
      <c r="B55" t="inlineStr">
        <is>
          <t>POV</t>
        </is>
      </c>
      <c r="C55" t="inlineStr">
        <is>
          <t>UCblfuW_4rakIf2h6aqANefA</t>
        </is>
      </c>
      <c r="D55"/>
      <c r="E55"/>
      <c r="F55"/>
    </row>
    <row r="56" ht="25.5" customHeight="1">
      <c r="A56" s="2" t="str">
        <f>=HYPERLINK("https://www.youtube.com/@AMPISOUND/videos", "https://www.youtube.com/@AMPISOUND/videos")</f>
        <v>https://www.youtube.com/@AMPISOUND/videos</v>
      </c>
      <c r="B56" t="inlineStr">
        <is>
          <t>POV</t>
        </is>
      </c>
      <c r="C56" t="inlineStr">
        <is>
          <t>UC4lp9Emg1ci8eo2eDkB-Tag</t>
        </is>
      </c>
      <c r="D56"/>
      <c r="E56"/>
      <c r="F56"/>
    </row>
    <row r="57" ht="25.5" customHeight="1">
      <c r="A57" s="2" t="str">
        <f>=HYPERLINK("https://www.youtube.com/@FallowLondon", "https://www.youtube.com/@FallowLondon")</f>
        <v>https://www.youtube.com/@FallowLondon</v>
      </c>
      <c r="B57" t="inlineStr">
        <is>
          <t>POV</t>
        </is>
      </c>
      <c r="C57" t="inlineStr">
        <is>
          <t>UCqyZMlq1g_IPez-weFh6-xA</t>
        </is>
      </c>
      <c r="D57"/>
      <c r="E57"/>
      <c r="F57"/>
    </row>
    <row r="58" ht="25.5" customHeight="1">
      <c r="A58" s="2" t="str">
        <f>=HYPERLINK("https://www.youtube.com/@malcolmmoore/videos", "https://www.youtube.com/@malcolmmoore/videos")</f>
        <v>https://www.youtube.com/@malcolmmoore/videos</v>
      </c>
      <c r="B58" t="inlineStr">
        <is>
          <t>POV</t>
        </is>
      </c>
      <c r="C58" t="inlineStr">
        <is>
          <t>UCBlTJYdK-qRMDwizmU-C13g</t>
        </is>
      </c>
      <c r="D58"/>
      <c r="E58"/>
      <c r="F58"/>
    </row>
    <row r="59" ht="25.5" customHeight="1">
      <c r="A59" s="2" t="str">
        <f>=HYPERLINK("https://www.youtube.com/@Senders/videos", "https://www.youtube.com/@Senders/videos")</f>
        <v>https://www.youtube.com/@Senders/videos</v>
      </c>
      <c r="B59" t="inlineStr">
        <is>
          <t>POV</t>
        </is>
      </c>
      <c r="C59" t="inlineStr">
        <is>
          <t>UCdTUsmg628C-9VJcfeHWtTg</t>
        </is>
      </c>
      <c r="D59"/>
      <c r="E59"/>
      <c r="F59"/>
    </row>
    <row r="60" ht="25.5" customHeight="1">
      <c r="A60" s="2" t="str">
        <f>=HYPERLINK("https://www.youtube.com/@TomaszFurmanek/videos", "https://www.youtube.com/@TomaszFurmanek/videos")</f>
        <v>https://www.youtube.com/@TomaszFurmanek/videos</v>
      </c>
      <c r="B60" t="inlineStr">
        <is>
          <t>POV</t>
        </is>
      </c>
      <c r="C60" t="inlineStr">
        <is>
          <t>UCa10m04VDy8yJghT3eJET9Q</t>
        </is>
      </c>
      <c r="D60"/>
      <c r="E60"/>
      <c r="F60"/>
    </row>
    <row r="61" ht="25.5" customHeight="1">
      <c r="A61" s="2" t="str">
        <f>=HYPERLINK("https://www.youtube.com/@turnandburnaviation/videos", "https://www.youtube.com/@turnandburnaviation/videos")</f>
        <v>https://www.youtube.com/@turnandburnaviation/videos</v>
      </c>
      <c r="B61" t="inlineStr">
        <is>
          <t>POV</t>
        </is>
      </c>
      <c r="C61" t="inlineStr">
        <is>
          <t>UCqqJQ_cXSat0KIAVfIfKkVA</t>
        </is>
      </c>
      <c r="D61"/>
      <c r="E61"/>
      <c r="F61"/>
    </row>
    <row r="62" ht="25.5" customHeight="1">
      <c r="A62" s="2" t="str">
        <f>=HYPERLINK("https://www.youtube.com/@ThemeParkPOV/videos", "https://www.youtube.com/@ThemeParkPOV/videos")</f>
        <v>https://www.youtube.com/@ThemeParkPOV/videos</v>
      </c>
      <c r="B62" t="inlineStr">
        <is>
          <t>POV</t>
        </is>
      </c>
      <c r="C62" t="inlineStr">
        <is>
          <t>UCjfKB82xJgNdx53_WWHAUog</t>
        </is>
      </c>
      <c r="D62"/>
      <c r="E62"/>
      <c r="F62"/>
    </row>
    <row r="63" ht="25.5" customHeight="1">
      <c r="A63" s="2" t="str">
        <f>=HYPERLINK("https://www.youtube.com/@sugoiijapan/videos", "https://www.youtube.com/@sugoiijapan/videos")</f>
        <v>https://www.youtube.com/@sugoiijapan/videos</v>
      </c>
      <c r="B63" t="inlineStr">
        <is>
          <t>POV</t>
        </is>
      </c>
      <c r="C63" t="inlineStr">
        <is>
          <t>UCoYPt6E_mUCXKM8e3ZoizCA</t>
        </is>
      </c>
      <c r="D63"/>
      <c r="E63"/>
      <c r="F63"/>
    </row>
    <row r="64" ht="25.5" customHeight="1">
      <c r="A64" s="2" t="str">
        <f>=HYPERLINK("https://www.youtube.com/@DylanAyala/videos", "https://www.youtube.com/@DylanAyala/videos")</f>
        <v>https://www.youtube.com/@DylanAyala/videos</v>
      </c>
      <c r="B64" t="inlineStr">
        <is>
          <t>POV</t>
        </is>
      </c>
      <c r="C64" t="inlineStr">
        <is>
          <t>UCJ-2hawJLybugOKtqZSHp7g</t>
        </is>
      </c>
      <c r="D64"/>
      <c r="E64"/>
      <c r="F64"/>
    </row>
    <row r="65" ht="25.5" customHeight="1">
      <c r="A65" s="2" t="str">
        <f>=HYPERLINK("https://www.youtube.com/@jboneill/videos", "https://www.youtube.com/@jboneill/videos")</f>
        <v>https://www.youtube.com/@jboneill/videos</v>
      </c>
      <c r="B65" t="inlineStr">
        <is>
          <t>POV</t>
        </is>
      </c>
      <c r="C65" t="inlineStr">
        <is>
          <t>UCEiS8m8OLFI0REntmsTvzjA</t>
        </is>
      </c>
      <c r="D65"/>
      <c r="E65"/>
      <c r="F65"/>
    </row>
    <row r="66" ht="25.5" customHeight="1">
      <c r="A66" s="2" t="str">
        <f>=HYPERLINK("https://www.youtube.com/@yiangosa", "https://www.youtube.com/@yiangosa")</f>
        <v>https://www.youtube.com/@yiangosa</v>
      </c>
      <c r="B66" t="inlineStr">
        <is>
          <t>POV</t>
        </is>
      </c>
      <c r="C66" t="inlineStr">
        <is>
          <t>UCd4PeR0MBaR25Oa7xEUUDCg</t>
        </is>
      </c>
      <c r="D66"/>
      <c r="E66"/>
      <c r="F66"/>
    </row>
    <row r="67" ht="25.5" customHeight="1">
      <c r="A67" s="2" t="str">
        <f>=HYPERLINK("https://www.youtube.com/@TheTopher/videos", "https://www.youtube.com/@TheTopher/videos")</f>
        <v>https://www.youtube.com/@TheTopher/videos</v>
      </c>
      <c r="B67" t="inlineStr">
        <is>
          <t>POV</t>
        </is>
      </c>
      <c r="C67" t="inlineStr">
        <is>
          <t>UCKk5ZD7lBxcB18Vyw3R4-zw</t>
        </is>
      </c>
      <c r="D67"/>
      <c r="E67"/>
      <c r="F67"/>
    </row>
    <row r="68" ht="25.5" customHeight="1">
      <c r="A68" s="2" t="str">
        <f>=HYPERLINK("https://www.youtube.com/@7810Diaries", "https://www.youtube.com/@7810Diaries")</f>
        <v>https://www.youtube.com/@7810Diaries</v>
      </c>
      <c r="B68" t="inlineStr">
        <is>
          <t>POV</t>
        </is>
      </c>
      <c r="C68" t="inlineStr">
        <is>
          <t>UCJHkUp1PtDu1aZfaiL2ZBUA</t>
        </is>
      </c>
      <c r="D68"/>
      <c r="E68"/>
      <c r="F68"/>
    </row>
    <row r="69" ht="25.5" customHeight="1">
      <c r="A69" s="2" t="str">
        <f>=HYPERLINK("https://www.youtube.com/@flipcooks2", "https://www.youtube.com/@flipcooks2")</f>
        <v>https://www.youtube.com/@flipcooks2</v>
      </c>
      <c r="B69" t="inlineStr">
        <is>
          <t>POV</t>
        </is>
      </c>
      <c r="C69" t="inlineStr">
        <is>
          <t>UCs6v4eVv2ErDJfWOHj84SBA</t>
        </is>
      </c>
      <c r="D69"/>
      <c r="E69"/>
      <c r="F69"/>
    </row>
    <row r="70" ht="25.5" customHeight="1">
      <c r="A70" s="2" t="str">
        <f>=HYPERLINK("https://www.youtube.com/@JKenjiLopezAlt", "https://www.youtube.com/@JKenjiLopezAlt")</f>
        <v>https://www.youtube.com/@JKenjiLopezAlt</v>
      </c>
      <c r="B70" t="inlineStr">
        <is>
          <t>POV</t>
        </is>
      </c>
      <c r="C70" t="inlineStr">
        <is>
          <t>UC6F1Mui67xEutNVQbr9cVyw</t>
        </is>
      </c>
      <c r="D70"/>
      <c r="E70"/>
      <c r="F70"/>
    </row>
    <row r="71" ht="25.5" customHeight="1">
      <c r="A71" s="2" t="str">
        <f>=HYPERLINK("https://www.youtube.com/@danejacksonkayak", "https://www.youtube.com/@danejacksonkayak")</f>
        <v>https://www.youtube.com/@danejacksonkayak</v>
      </c>
      <c r="B71" t="inlineStr">
        <is>
          <t>POV</t>
        </is>
      </c>
      <c r="C71" t="inlineStr">
        <is>
          <t>UCzP1Xt1lYTcdYEmWVs8gEew</t>
        </is>
      </c>
      <c r="D71"/>
      <c r="E71"/>
      <c r="F71"/>
    </row>
    <row r="72" ht="25.5" customHeight="1">
      <c r="A72" s="2" t="str">
        <f>=HYPERLINK("https://www.youtube.com/@uncappedproductions", "https://www.youtube.com/@uncappedproductions")</f>
        <v>https://www.youtube.com/@uncappedproductions</v>
      </c>
      <c r="B72" t="inlineStr">
        <is>
          <t>POV</t>
        </is>
      </c>
      <c r="C72" t="inlineStr">
        <is>
          <t>UCPy-vsBDyrEu3I3DJRUuvyg</t>
        </is>
      </c>
      <c r="D72"/>
      <c r="E72"/>
      <c r="F72"/>
    </row>
    <row r="73" ht="25.5" customHeight="1">
      <c r="A73" s="2" t="str">
        <f>=HYPERLINK("https://www.youtube.com/@SASkydiving", "https://www.youtube.com/@SASkydiving")</f>
        <v>https://www.youtube.com/@SASkydiving</v>
      </c>
      <c r="B73" t="inlineStr">
        <is>
          <t>POV</t>
        </is>
      </c>
      <c r="C73" t="inlineStr">
        <is>
          <t>UCNLyvnNL7gwcNIX0oSYLtVA</t>
        </is>
      </c>
      <c r="D73"/>
      <c r="E73"/>
      <c r="F73"/>
    </row>
    <row r="74" ht="25.5" customHeight="1">
      <c r="A74" s="2" t="str">
        <f>=HYPERLINK("https://www.youtube.com/@PaintballToTheCore/videos", "https://www.youtube.com/@PaintballToTheCore/videos")</f>
        <v>https://www.youtube.com/@PaintballToTheCore/videos</v>
      </c>
      <c r="B74" t="inlineStr">
        <is>
          <t>POV</t>
        </is>
      </c>
      <c r="C74" t="inlineStr">
        <is>
          <t>UC3fmUyuCPnu4xl4-3sd2miA</t>
        </is>
      </c>
      <c r="D74"/>
      <c r="E74"/>
      <c r="F74"/>
    </row>
    <row r="75" ht="25.5" customHeight="1">
      <c r="A75" s="2" t="str">
        <f>=HYPERLINK("https://www.youtube.com/@airsoftcamman", "https://www.youtube.com/@airsoftcamman")</f>
        <v>https://www.youtube.com/@airsoftcamman</v>
      </c>
      <c r="B75" t="inlineStr">
        <is>
          <t>POV</t>
        </is>
      </c>
      <c r="C75" t="inlineStr">
        <is>
          <t>UCq650FWunrqAhM6pV5sncCg</t>
        </is>
      </c>
      <c r="D75"/>
      <c r="E75"/>
      <c r="F75"/>
    </row>
    <row r="76" ht="25.5" customHeight="1">
      <c r="A76" s="2" t="str">
        <f>=HYPERLINK("https://www.youtube.com/@LoriensToyBox/videos", "https://www.youtube.com/@LoriensToyBox/videos")</f>
        <v>https://www.youtube.com/@LoriensToyBox/videos</v>
      </c>
      <c r="B76" t="inlineStr">
        <is>
          <t>POV</t>
        </is>
      </c>
      <c r="C76" t="inlineStr">
        <is>
          <t>UCJluNGyCBWNF2Fqb24oM0IQ</t>
        </is>
      </c>
      <c r="D76"/>
      <c r="E76"/>
      <c r="F76"/>
    </row>
    <row r="77" ht="25.5" customHeight="1">
      <c r="A77" s="2" t="str">
        <f>=HYPERLINK("https://www.youtube.com/@Shoeshinegentlemanshoes/videos", "https://www.youtube.com/@Shoeshinegentlemanshoes/videos")</f>
        <v>https://www.youtube.com/@Shoeshinegentlemanshoes/videos</v>
      </c>
      <c r="B77" t="inlineStr">
        <is>
          <t>POV</t>
        </is>
      </c>
      <c r="C77" t="inlineStr">
        <is>
          <t>UCQg9k5TmTBImo3YceuBBTCg</t>
        </is>
      </c>
      <c r="D77"/>
      <c r="E77"/>
      <c r="F77"/>
    </row>
    <row r="78" ht="25.5" customHeight="1">
      <c r="A78" s="2" t="str">
        <f>=HYPERLINK("https://www.youtube.com/@TheGlassToe/videos", "https://www.youtube.com/@TheGlassToe/videos")</f>
        <v>https://www.youtube.com/@TheGlassToe/videos</v>
      </c>
      <c r="B78" t="inlineStr">
        <is>
          <t>POV</t>
        </is>
      </c>
      <c r="C78" t="inlineStr">
        <is>
          <t>UCtDSbED3J0mFqm-DaYrV8qg</t>
        </is>
      </c>
      <c r="D78"/>
      <c r="E78"/>
      <c r="F78"/>
    </row>
    <row r="79" ht="25.5" customHeight="1">
      <c r="A79" s="2" t="str">
        <f>=HYPERLINK("https://www.youtube.com/@jutah/videos", "https://www.youtube.com/@jutah/videos")</f>
        <v>https://www.youtube.com/@jutah/videos</v>
      </c>
      <c r="B79" t="inlineStr">
        <is>
          <t>POV</t>
        </is>
      </c>
      <c r="C79" t="inlineStr">
        <is>
          <t>UCVbBtdw-_SCqGDs6-_awaDg</t>
        </is>
      </c>
      <c r="D79"/>
      <c r="E79"/>
      <c r="F79"/>
    </row>
    <row r="80" ht="25.5" customHeight="1">
      <c r="A80" s="2" t="str">
        <f>=HYPERLINK("https://www.youtube.com/@IURETAe/videos", "https://www.youtube.com/@IURETAe/videos")</f>
        <v>https://www.youtube.com/@IURETAe/videos</v>
      </c>
      <c r="B80" t="inlineStr">
        <is>
          <t>POV</t>
        </is>
      </c>
      <c r="C80" t="inlineStr">
        <is>
          <t>UCTB7xIF9U_-EsKi67N_NALg</t>
        </is>
      </c>
      <c r="D80"/>
      <c r="E80"/>
      <c r="F80"/>
    </row>
    <row r="81" ht="25.5" customHeight="1">
      <c r="A81" s="2" t="str">
        <f>=HYPERLINK("https://www.youtube.com/@wrapsir_giftwrapping/videos", "https://www.youtube.com/@wrapsir_giftwrapping/videos")</f>
        <v>https://www.youtube.com/@wrapsir_giftwrapping/videos</v>
      </c>
      <c r="B81" t="inlineStr">
        <is>
          <t>POV</t>
        </is>
      </c>
      <c r="C81" t="inlineStr">
        <is>
          <t>UCI_HlHV_jFFXgZbuLic_kRg</t>
        </is>
      </c>
      <c r="D81"/>
      <c r="E81"/>
      <c r="F81"/>
    </row>
    <row r="82" ht="25.5" customHeight="1">
      <c r="A82" s="2" t="str">
        <f>=HYPERLINK("https://www.youtube.com/@rainbowstar_giftwrapping0529/videos", "https://www.youtube.com/@rainbowstar_giftwrapping0529/videos")</f>
        <v>https://www.youtube.com/@rainbowstar_giftwrapping0529/videos</v>
      </c>
      <c r="B82" t="inlineStr">
        <is>
          <t>POV</t>
        </is>
      </c>
      <c r="C82" t="inlineStr">
        <is>
          <t>UCLlw7TAl8zmJa4vGFKu1c_Q</t>
        </is>
      </c>
      <c r="D82"/>
      <c r="E82"/>
      <c r="F82"/>
    </row>
    <row r="83" ht="25.5" customHeight="1">
      <c r="A83" s="2" t="str">
        <f>=HYPERLINK("https://www.youtube.com/@wrappinggift3969/videos", "https://www.youtube.com/@wrappinggift3969/videos")</f>
        <v>https://www.youtube.com/@wrappinggift3969/videos</v>
      </c>
      <c r="B83" t="inlineStr">
        <is>
          <t>POV</t>
        </is>
      </c>
      <c r="C83" t="inlineStr">
        <is>
          <t>UChQyniWslAarsgfPCQIvAKA</t>
        </is>
      </c>
      <c r="D83"/>
      <c r="E83"/>
      <c r="F83"/>
    </row>
    <row r="84" ht="25.5" customHeight="1">
      <c r="A84" s="2" t="str">
        <f>=HYPERLINK("https://www.youtube.com/@TuckerGott", "https://www.youtube.com/@TuckerGott")</f>
        <v>https://www.youtube.com/@TuckerGott</v>
      </c>
      <c r="B84" t="inlineStr">
        <is>
          <t>POV</t>
        </is>
      </c>
      <c r="C84" t="inlineStr">
        <is>
          <t>UCg72Hd6UZAgPBAUZplnmPMQ</t>
        </is>
      </c>
      <c r="D84"/>
      <c r="E84"/>
      <c r="F84"/>
    </row>
    <row r="85" ht="25.5" customHeight="1">
      <c r="A85" s="2" t="str">
        <f>=HYPERLINK("https://www.youtube.com/@Walk_Africa", "https://www.youtube.com/@Walk_Africa")</f>
        <v>https://www.youtube.com/@Walk_Africa</v>
      </c>
      <c r="B85" t="inlineStr">
        <is>
          <t>POV</t>
        </is>
      </c>
      <c r="C85" t="inlineStr">
        <is>
          <t>UCG9Ueqf2gujTdd8avCt2fXg</t>
        </is>
      </c>
      <c r="D85"/>
      <c r="E85"/>
      <c r="F85"/>
    </row>
    <row r="86" ht="25.5" customHeight="1">
      <c r="A86" s="2" t="str">
        <f>=HYPERLINK("https://www.youtube.com/@thecozyhospitalasmr", "https://www.youtube.com/@thecozyhospitalasmr")</f>
        <v>https://www.youtube.com/@thecozyhospitalasmr</v>
      </c>
      <c r="B86" t="inlineStr">
        <is>
          <t>POV</t>
        </is>
      </c>
      <c r="C86" t="inlineStr">
        <is>
          <t>UCR_szBGW7z34tlH1B3IVmow</t>
        </is>
      </c>
      <c r="D86"/>
      <c r="E86"/>
      <c r="F86"/>
    </row>
    <row r="87" ht="25.5" customHeight="1">
      <c r="A87" s="2" t="str">
        <f>=HYPERLINK("https://www.youtube.com/@djcarlo/videos", "https://www.youtube.com/@djcarlo/videos")</f>
        <v>https://www.youtube.com/@djcarlo/videos</v>
      </c>
      <c r="B87" t="inlineStr">
        <is>
          <t>POV</t>
        </is>
      </c>
      <c r="C87" t="inlineStr">
        <is>
          <t>UCSi34ZKaSIDjJzCSfCib08g</t>
        </is>
      </c>
      <c r="D87"/>
      <c r="E87"/>
      <c r="F87"/>
    </row>
    <row r="88" ht="25.5" customHeight="1">
      <c r="A88" s="2" t="str">
        <f>=HYPERLINK("https://www.youtube.com/@WalkChina", "https://www.youtube.com/@WalkChina")</f>
        <v>https://www.youtube.com/@WalkChina</v>
      </c>
      <c r="B88" t="inlineStr">
        <is>
          <t>POV</t>
        </is>
      </c>
      <c r="C88"/>
      <c r="D88"/>
      <c r="E88"/>
      <c r="F88"/>
    </row>
    <row r="89" ht="25.5" customHeight="1">
      <c r="A89" s="2" t="str">
        <f>=HYPERLINK("https://www.youtube.com/@WalkChinaTravelVideos", "https://www.youtube.com/@WalkChinaTravelVideos")</f>
        <v>https://www.youtube.com/@WalkChinaTravelVideos</v>
      </c>
      <c r="B89" t="inlineStr">
        <is>
          <t>POV</t>
        </is>
      </c>
      <c r="C89"/>
      <c r="D89"/>
      <c r="E89"/>
      <c r="F89"/>
    </row>
    <row r="90" ht="25.5" customHeight="1">
      <c r="A90" s="2" t="str">
        <f>=HYPERLINK("https://www.youtube.com/@GTX1050TiFireflyGaming/featured", "https://www.youtube.com/@GTX1050TiFireflyGaming/featured")</f>
        <v>https://www.youtube.com/@GTX1050TiFireflyGaming/featured</v>
      </c>
      <c r="B90"/>
      <c r="C90" t="inlineStr">
        <is>
          <t>UCmDDFsUJpNvkqxcsSbnmbvw</t>
        </is>
      </c>
      <c r="D90"/>
      <c r="E90"/>
      <c r="F90"/>
    </row>
    <row r="91" ht="25.5" customHeight="1">
      <c r="A91" s="2" t="str">
        <f>=HYPERLINK("https://www.youtube.com/@SKYCHRIO", "https://www.youtube.com/@SKYCHRIO")</f>
        <v>https://www.youtube.com/@SKYCHRIO</v>
      </c>
      <c r="B91"/>
      <c r="C91" t="inlineStr">
        <is>
          <t>UCbVQhpMxL5uSoL3Qh5Mc1_A</t>
        </is>
      </c>
      <c r="D91"/>
      <c r="E91"/>
      <c r="F91"/>
    </row>
    <row r="92" ht="25.5" customHeight="1">
      <c r="A92" s="2" t="str">
        <f>=HYPERLINK("https://www.youtube.com/@OuZzFPV", "https://www.youtube.com/@OuZzFPV")</f>
        <v>https://www.youtube.com/@OuZzFPV</v>
      </c>
      <c r="B92"/>
      <c r="C92" t="inlineStr">
        <is>
          <t>UCjRwQCIr0ILtFu6PQt1HX7g</t>
        </is>
      </c>
      <c r="D92"/>
      <c r="E92"/>
      <c r="F92"/>
    </row>
    <row r="93" ht="25.5" customHeight="1">
      <c r="A93" s="2" t="str">
        <f>=HYPERLINK("https://www.youtube.com/@quicanslo", "https://www.youtube.com/@quicanslo")</f>
        <v>https://www.youtube.com/@quicanslo</v>
      </c>
      <c r="B93"/>
      <c r="C93" t="inlineStr">
        <is>
          <t>UCu-d2e8amUYwGlrtFFokPmQ</t>
        </is>
      </c>
      <c r="D93"/>
      <c r="E93"/>
      <c r="F93"/>
    </row>
    <row r="94" ht="25.5" customHeight="1">
      <c r="A94" s="2" t="str">
        <f>=HYPERLINK("https://www.youtube.com/@captainvanover9237", "https://www.youtube.com/@captainvanover9237")</f>
        <v>https://www.youtube.com/@captainvanover9237</v>
      </c>
      <c r="B94"/>
      <c r="C94" t="inlineStr">
        <is>
          <t>UCwIMwjGNQMmiYH789ibjO_g</t>
        </is>
      </c>
      <c r="D94"/>
      <c r="E94"/>
      <c r="F94"/>
    </row>
    <row r="95" ht="25.5" customHeight="1">
      <c r="A95" s="2" t="str">
        <f>=HYPERLINK("https://www.youtube.com/@ArturMaiaCarvalho", "https://www.youtube.com/@ArturMaiaCarvalho")</f>
        <v>https://www.youtube.com/@ArturMaiaCarvalho</v>
      </c>
      <c r="B95"/>
      <c r="C95" t="inlineStr">
        <is>
          <t>UCK7tptUDHh-RYDsdxO1-5QQ</t>
        </is>
      </c>
      <c r="D95"/>
      <c r="E95"/>
      <c r="F95"/>
    </row>
    <row r="96" ht="25.5" customHeight="1">
      <c r="A96" s="2" t="str">
        <f>=HYPERLINK("https://www.youtube.com/@FLY_ONE", "https://www.youtube.com/@FLY_ONE")</f>
        <v>https://www.youtube.com/@FLY_ONE</v>
      </c>
      <c r="B96"/>
      <c r="C96" t="inlineStr">
        <is>
          <t>UCMZs8BM8N4QFI6WvqY1cmaQ</t>
        </is>
      </c>
      <c r="D96"/>
      <c r="E96"/>
      <c r="F96"/>
    </row>
    <row r="97" ht="25.5" customHeight="1">
      <c r="A97" s="2" t="str">
        <f>=HYPERLINK("https://www.youtube.com/@fpvwithpatrick", "https://www.youtube.com/@fpvwithpatrick")</f>
        <v>https://www.youtube.com/@fpvwithpatrick</v>
      </c>
      <c r="B97"/>
      <c r="C97" t="inlineStr">
        <is>
          <t>UCYJzhShXDqlwHzl0DUkd4_Q</t>
        </is>
      </c>
      <c r="D97"/>
      <c r="E97"/>
      <c r="F97"/>
    </row>
    <row r="98" ht="25.5" customHeight="1">
      <c r="A98" s="2" t="str">
        <f>=HYPERLINK("https://www.youtube.com/@3DMBunker_fpv", "https://www.youtube.com/@3DMBunker_fpv")</f>
        <v>https://www.youtube.com/@3DMBunker_fpv</v>
      </c>
      <c r="B98"/>
      <c r="C98" t="inlineStr">
        <is>
          <t>UCHZZo1h1cI1vg4I9g2RqOUQ</t>
        </is>
      </c>
      <c r="D98"/>
      <c r="E98"/>
      <c r="F98"/>
    </row>
    <row r="99" ht="25.5" customHeight="1">
      <c r="A99" s="2" t="str">
        <f>=HYPERLINK("https://www.youtube.com/@SeewebFPV", "https://www.youtube.com/@SeewebFPV")</f>
        <v>https://www.youtube.com/@SeewebFPV</v>
      </c>
      <c r="B99"/>
      <c r="C99" t="inlineStr">
        <is>
          <t>UCVdg9q21qjYjBnxp8pMGKvw</t>
        </is>
      </c>
      <c r="D99"/>
      <c r="E99"/>
      <c r="F99"/>
    </row>
    <row r="100" ht="25.5" customHeight="1">
      <c r="A100" s="2" t="str">
        <f>=HYPERLINK("https://www.youtube.com/@badwolfhorizon", "https://www.youtube.com/@badwolfhorizon")</f>
        <v>https://www.youtube.com/@badwolfhorizon</v>
      </c>
      <c r="B100"/>
      <c r="C100" t="inlineStr">
        <is>
          <t>UC166z7ZRx-hgf1qKEGGsFLQ</t>
        </is>
      </c>
      <c r="D100"/>
      <c r="E100"/>
      <c r="F100"/>
    </row>
    <row r="101" ht="25.5" customHeight="1">
      <c r="A101" s="2" t="str">
        <f>=HYPERLINK("https://www.youtube.com/@AerialphotographyirelandIe", "https://www.youtube.com/@AerialphotographyirelandIe")</f>
        <v>https://www.youtube.com/@AerialphotographyirelandIe</v>
      </c>
      <c r="B101"/>
      <c r="C101" t="inlineStr">
        <is>
          <t>UCn3hD6zLbzGqNVJ0vy6auWw</t>
        </is>
      </c>
      <c r="D101"/>
      <c r="E101"/>
      <c r="F101"/>
    </row>
    <row r="102" ht="25.5" customHeight="1">
      <c r="A102" s="2" t="str">
        <f>=HYPERLINK("https://www.youtube.com/@theRadBrad", "https://www.youtube.com/@theRadBrad")</f>
        <v>https://www.youtube.com/@theRadBrad</v>
      </c>
      <c r="B102"/>
      <c r="C102" t="inlineStr">
        <is>
          <t>UCqyZMlq1g_IPez-weFh6-xA</t>
        </is>
      </c>
      <c r="D102"/>
      <c r="E102"/>
      <c r="F102"/>
    </row>
    <row r="103" ht="25.5" customHeight="1">
      <c r="A103" s="2" t="str">
        <f>=HYPERLINK("https://www.youtube.com/@ChampsNetwork", "https://www.youtube.com/@ChampsNetwork")</f>
        <v>https://www.youtube.com/@ChampsNetwork</v>
      </c>
      <c r="B103"/>
      <c r="C103" t="inlineStr">
        <is>
          <t>UCEdup_b9FtkXtYyYFpG1fUQ</t>
        </is>
      </c>
      <c r="D103"/>
      <c r="E103"/>
      <c r="F103"/>
    </row>
    <row r="104" ht="25.5" customHeight="1">
      <c r="A104" s="2" t="str">
        <f>=HYPERLINK("https://www.youtube.com/@GameV", "https://www.youtube.com/@GameV")</f>
        <v>https://www.youtube.com/@GameV</v>
      </c>
      <c r="B104"/>
      <c r="C104" t="inlineStr">
        <is>
          <t>UCnJ0mt5Cgx4ER_LhTijG_4A</t>
        </is>
      </c>
      <c r="D104"/>
      <c r="E104"/>
      <c r="F104"/>
    </row>
    <row r="105" ht="25.5" customHeight="1">
      <c r="A105" s="2" t="str">
        <f>=HYPERLINK("https://www.youtube.com/@MKIceAndFire", "https://www.youtube.com/@MKIceAndFire")</f>
        <v>https://www.youtube.com/@MKIceAndFire</v>
      </c>
      <c r="B105"/>
      <c r="C105" t="inlineStr">
        <is>
          <t>UCQ07YthP2WCByIWfGIkI-fg</t>
        </is>
      </c>
      <c r="D105"/>
      <c r="E105"/>
      <c r="F105"/>
    </row>
    <row r="106" ht="25.5" customHeight="1">
      <c r="A106" s="2" t="str">
        <f>=HYPERLINK("https://www.youtube.com/@DopeGameplays", "https://www.youtube.com/@DopeGameplays")</f>
        <v>https://www.youtube.com/@DopeGameplays</v>
      </c>
      <c r="B106"/>
      <c r="C106" t="inlineStr">
        <is>
          <t>UCsK-Dbcs3dPhqsshvU-Ir5w</t>
        </is>
      </c>
      <c r="D106"/>
      <c r="E106"/>
      <c r="F106"/>
    </row>
    <row r="107" ht="25.5" customHeight="1">
      <c r="A107" s="2" t="str">
        <f>=HYPERLINK("https://www.youtube.com/@RedArcade", "https://www.youtube.com/@RedArcade")</f>
        <v>https://www.youtube.com/@RedArcade</v>
      </c>
      <c r="B107"/>
      <c r="C107" t="inlineStr">
        <is>
          <t>UCQS01VZHR_bjbwJtkquwFWw</t>
        </is>
      </c>
      <c r="D107"/>
      <c r="E107"/>
      <c r="F107"/>
    </row>
    <row r="108" ht="25.5" customHeight="1">
      <c r="A108" s="2" t="str">
        <f>=HYPERLINK("https://www.youtube.com/@RGR29", "https://www.youtube.com/@RGR29")</f>
        <v>https://www.youtube.com/@RGR29</v>
      </c>
      <c r="B108"/>
      <c r="C108" t="inlineStr">
        <is>
          <t>UCAA7l66ieK1oMS0qp0DNVsA</t>
        </is>
      </c>
      <c r="D108"/>
      <c r="E108"/>
      <c r="F108"/>
    </row>
    <row r="109" ht="25.5" customHeight="1">
      <c r="A109" s="2" t="str">
        <f>=HYPERLINK("https://www.youtube.com/@GamerMaxChannel", "https://www.youtube.com/@GamerMaxChannel")</f>
        <v>https://www.youtube.com/@GamerMaxChannel</v>
      </c>
      <c r="B109"/>
      <c r="C109" t="inlineStr">
        <is>
          <t>UCT7tj6swUL8aF_stTHUj3Sw</t>
        </is>
      </c>
      <c r="D109"/>
      <c r="E109"/>
      <c r="F109"/>
    </row>
    <row r="110" ht="25.5" customHeight="1">
      <c r="A110" s="2" t="str">
        <f>=HYPERLINK("https://www.youtube.com/@GTASeriesVideos", "https://www.youtube.com/@GTASeriesVideos")</f>
        <v>https://www.youtube.com/@GTASeriesVideos</v>
      </c>
      <c r="B110"/>
      <c r="C110" t="inlineStr">
        <is>
          <t>UCpqXJOEqGS-TCnazcHCo0rA</t>
        </is>
      </c>
      <c r="D110"/>
      <c r="E110"/>
      <c r="F110"/>
    </row>
    <row r="111" ht="25.5" customHeight="1">
      <c r="A111" s="2" t="str">
        <f>=HYPERLINK("https://www.youtube.com/@EncryptedDuck", "https://www.youtube.com/@EncryptedDuck")</f>
        <v>https://www.youtube.com/@EncryptedDuck</v>
      </c>
      <c r="B111"/>
      <c r="C111" t="inlineStr">
        <is>
          <t>UCYb6thI1-6qAkOZ2prUoC1A</t>
        </is>
      </c>
      <c r="D111"/>
      <c r="E111"/>
      <c r="F111"/>
    </row>
    <row r="112" ht="25.5" customHeight="1">
      <c r="A112" s="2" t="str">
        <f>=HYPERLINK("https://www.youtube.com/@HollowPoiint", "https://www.youtube.com/@HollowPoiint")</f>
        <v>https://www.youtube.com/@HollowPoiint</v>
      </c>
      <c r="B112"/>
      <c r="C112" t="inlineStr">
        <is>
          <t>UCMVuyVmzcKTMANPpDmV850Q</t>
        </is>
      </c>
      <c r="D112"/>
      <c r="E112"/>
      <c r="F112"/>
    </row>
    <row r="113" ht="25.5" customHeight="1">
      <c r="A113" s="2" t="str">
        <f>=HYPERLINK("https://www.youtube.com/@TeaserPlay", "https://www.youtube.com/@TeaserPlay")</f>
        <v>https://www.youtube.com/@TeaserPlay</v>
      </c>
      <c r="B113"/>
      <c r="C113" t="inlineStr">
        <is>
          <t>UCLCaYspguLCPjk56a_GF4Yg</t>
        </is>
      </c>
      <c r="D113"/>
      <c r="E113"/>
      <c r="F113"/>
    </row>
    <row r="114" ht="25.5" customHeight="1">
      <c r="A114" s="2" t="str">
        <f>=HYPERLINK("https://www.youtube.com/@gamingletloose", "https://www.youtube.com/@gamingletloose")</f>
        <v>https://www.youtube.com/@gamingletloose</v>
      </c>
      <c r="B114"/>
      <c r="C114" t="inlineStr">
        <is>
          <t>UCtDdB-mu47GeMOroAQOb0Sg</t>
        </is>
      </c>
      <c r="D114"/>
      <c r="E114"/>
      <c r="F114"/>
    </row>
    <row r="115" ht="25.5" customHeight="1">
      <c r="A115" s="2" t="str">
        <f>=HYPERLINK("https://www.youtube.com/@arcteryx", "https://www.youtube.com/@arcteryx")</f>
        <v>https://www.youtube.com/@arcteryx</v>
      </c>
      <c r="B115"/>
      <c r="C115" t="inlineStr">
        <is>
          <t>UCVDHEBOHttEnHHugMCZNwOg</t>
        </is>
      </c>
      <c r="D115"/>
      <c r="E115"/>
      <c r="F115"/>
    </row>
    <row r="116" ht="25.5" customHeight="1">
      <c r="A116" s="2" t="str">
        <f>=HYPERLINK("https://www.youtube.com/@ThrasherMag", "https://www.youtube.com/@ThrasherMag")</f>
        <v>https://www.youtube.com/@ThrasherMag</v>
      </c>
      <c r="B116"/>
      <c r="C116" t="inlineStr">
        <is>
          <t>UC1bwliGvJogr7cWK0nT2Eag</t>
        </is>
      </c>
      <c r="D116"/>
      <c r="E116"/>
      <c r="F116"/>
    </row>
    <row r="117" ht="25.5" customHeight="1">
      <c r="A117" s="2" t="str">
        <f>=HYPERLINK("https://www.youtube.com/@TMillyTV", "https://www.youtube.com/@TMillyTV")</f>
        <v>https://www.youtube.com/@TMillyTV</v>
      </c>
      <c r="B117"/>
      <c r="C117" t="inlineStr">
        <is>
          <t>UCfV9SgEFzOtgXAsVfoOlRzw</t>
        </is>
      </c>
      <c r="D117"/>
      <c r="E117"/>
      <c r="F117"/>
    </row>
    <row r="118" ht="25.5" customHeight="1">
      <c r="A118" s="2" t="str">
        <f>=HYPERLINK("https://www.youtube.com/@1MILLION_Dance", "https://www.youtube.com/@1MILLION_Dance")</f>
        <v>https://www.youtube.com/@1MILLION_Dance</v>
      </c>
      <c r="B118"/>
      <c r="C118" t="inlineStr">
        <is>
          <t>UCuWcjpKbIDAbZfHoru1toFg</t>
        </is>
      </c>
      <c r="D118"/>
      <c r="E118"/>
      <c r="F118"/>
    </row>
    <row r="119" ht="25.5" customHeight="1">
      <c r="A119" s="2" t="str">
        <f>=HYPERLINK("http://youtube.com/@Warcraft", "https://www.youtube.com/@Warcraft")</f>
        <v>https://www.youtube.com/@Warcraft</v>
      </c>
      <c r="B119"/>
      <c r="C119"/>
      <c r="D119"/>
      <c r="E119"/>
      <c r="F119"/>
    </row>
    <row r="120" ht="25.5" customHeight="1">
      <c r="A120" s="2" t="str">
        <f>=HYPERLINK("https://www.youtube.com/@leartesstudios", "https://www.youtube.com/@leartesstudios")</f>
        <v>https://www.youtube.com/@leartesstudios</v>
      </c>
      <c r="B120"/>
      <c r="C120" t="inlineStr">
        <is>
          <t>UC9z6TW8Bnig39kuY_ai6B7Q</t>
        </is>
      </c>
      <c r="D120"/>
      <c r="E120"/>
      <c r="F120"/>
    </row>
    <row r="121" ht="25.5" customHeight="1">
      <c r="A121" s="2" t="str">
        <f>=HYPERLINK("https://www.youtube.com/@lion_towers3d", "https://www.youtube.com/@lion_towers3d")</f>
        <v>https://www.youtube.com/@lion_towers3d</v>
      </c>
      <c r="B121"/>
      <c r="C121" t="inlineStr">
        <is>
          <t>UCAvRtPIFFbnfLHswfRS6zhQ</t>
        </is>
      </c>
      <c r="D121"/>
      <c r="E121"/>
      <c r="F121"/>
    </row>
    <row r="122" ht="25.5" customHeight="1">
      <c r="A122" s="2" t="str">
        <f>=HYPERLINK("https://www.youtube.com/@wsj/videos", "https://www.youtube.com/@wsj/videos")</f>
        <v>https://www.youtube.com/@wsj/videos</v>
      </c>
      <c r="B122"/>
      <c r="C122" t="inlineStr">
        <is>
          <t>UCbLj9QP9FAaHs_647QckGtg</t>
        </is>
      </c>
      <c r="D122"/>
      <c r="E122"/>
      <c r="F122"/>
    </row>
    <row r="123" ht="25.5" customHeight="1">
      <c r="A123" s="2" t="str">
        <f>=HYPERLINK("https://www.youtube.com/@willgadd2187", "https://www.youtube.com/@willgadd2187")</f>
        <v>https://www.youtube.com/@willgadd2187</v>
      </c>
      <c r="B123"/>
      <c r="C123" t="inlineStr">
        <is>
          <t>UCx4oWTgocMpgkzI3LzlLwpQ</t>
        </is>
      </c>
      <c r="D123"/>
      <c r="E123"/>
      <c r="F123"/>
    </row>
    <row r="124" ht="25.5" customHeight="1">
      <c r="A124" s="2" t="str">
        <f>=HYPERLINK("https://www.youtube.com/@bradfordLburns/featured", "https://www.youtube.com/@bradfordLburns/featured")</f>
        <v>https://www.youtube.com/@bradfordLburns/featured</v>
      </c>
      <c r="B124"/>
      <c r="C124" t="inlineStr">
        <is>
          <t>UCAlbdndtkHQ3qo4zAJCav1w</t>
        </is>
      </c>
      <c r="D124"/>
      <c r="E124"/>
      <c r="F124"/>
    </row>
    <row r="125" ht="25.5" customHeight="1">
      <c r="A125" s="2" t="str">
        <f>=HYPERLINK("https://www.youtube.com/@andrazegart/videos", "https://www.youtube.com/@andrazegart/videos")</f>
        <v>https://www.youtube.com/@andrazegart/videos</v>
      </c>
      <c r="B125"/>
      <c r="C125" t="inlineStr">
        <is>
          <t>UCt16NSYjauKclK67LCXvQyA</t>
        </is>
      </c>
      <c r="D125"/>
      <c r="E125"/>
      <c r="F125"/>
    </row>
    <row r="126" ht="25.5" customHeight="1">
      <c r="A126" s="2" t="str">
        <f>=HYPERLINK("https://www.youtube.com/@MattyBowman/videos", "https://www.youtube.com/@MattyBowman/videos")</f>
        <v>https://www.youtube.com/@MattyBowman/videos</v>
      </c>
      <c r="B126"/>
      <c r="C126" t="inlineStr">
        <is>
          <t>UCpoGbH4ObXxcee446bGtNBA</t>
        </is>
      </c>
      <c r="D126"/>
      <c r="E126"/>
      <c r="F126"/>
    </row>
    <row r="127" ht="25.5" customHeight="1">
      <c r="A127" s="2" t="str">
        <f>=HYPERLINK("https://www.youtube.com/@SnowboardProCamp/videos", "https://www.youtube.com/@SnowboardProCamp/videos")</f>
        <v>https://www.youtube.com/@SnowboardProCamp/videos</v>
      </c>
      <c r="B127"/>
      <c r="C127" t="inlineStr">
        <is>
          <t>UCHWbZM3BIGgZksvXegx_h3w</t>
        </is>
      </c>
      <c r="D127"/>
      <c r="E127"/>
      <c r="F127"/>
    </row>
    <row r="128" ht="25.5" customHeight="1">
      <c r="A128" s="2" t="str">
        <f>=HYPERLINK("https://www.youtube.com/@malcolmmoore/videos", "https://www.youtube.com/@malcolmmoore/videos")</f>
        <v>https://www.youtube.com/@malcolmmoore/videos</v>
      </c>
      <c r="B128"/>
      <c r="C128" t="inlineStr">
        <is>
          <t>UC9l6vVr74rqT7D181FqZ9Fg</t>
        </is>
      </c>
      <c r="D128"/>
      <c r="E128"/>
      <c r="F128"/>
    </row>
    <row r="129" ht="25.5" customHeight="1">
      <c r="A129" s="2" t="str">
        <f>=HYPERLINK("https://www.youtube.com/@NickCoulter/videos", "https://www.youtube.com/@NickCoulter/videos")</f>
        <v>https://www.youtube.com/@NickCoulter/videos</v>
      </c>
      <c r="B129"/>
      <c r="C129" t="inlineStr">
        <is>
          <t>UC6k05MGcGTTWZY6NS3kDFEg</t>
        </is>
      </c>
      <c r="D129"/>
      <c r="E129"/>
      <c r="F129"/>
    </row>
    <row r="130" ht="25.5" customHeight="1">
      <c r="A130" s="2" t="str">
        <f>=HYPERLINK("https://www.youtube.com/@RedBullCliffDiving/videos", "https://www.youtube.com/@RedBullCliffDiving/videos")</f>
        <v>https://www.youtube.com/@RedBullCliffDiving/videos</v>
      </c>
      <c r="B130"/>
      <c r="C130" t="inlineStr">
        <is>
          <t>UCRU9vwwARx8jEACqNpi_KFA</t>
        </is>
      </c>
      <c r="D130"/>
      <c r="E130"/>
      <c r="F130"/>
    </row>
    <row r="131" ht="25.5" customHeight="1">
      <c r="A131" s="2" t="str">
        <f>=HYPERLINK("https://www.youtube.com/@wingsuiting/videos", "https://www.youtube.com/@wingsuiting/videos")</f>
        <v>https://www.youtube.com/@wingsuiting/videos</v>
      </c>
      <c r="B131"/>
      <c r="C131" t="inlineStr">
        <is>
          <t>UCIp0ETglhs8-UkoQ1rs92bw</t>
        </is>
      </c>
      <c r="D131"/>
      <c r="E131"/>
      <c r="F131"/>
    </row>
    <row r="132" ht="25.5" customHeight="1">
      <c r="A132" s="2" t="str">
        <f>=HYPERLINK("https://www.youtube.com/@DIGBMXOfficial/videos", "https://www.youtube.com/@DIGBMXOfficial/videos")</f>
        <v>https://www.youtube.com/@DIGBMXOfficial/videos</v>
      </c>
      <c r="B132"/>
      <c r="C132" t="inlineStr">
        <is>
          <t>UCcGFs4XJyQkkyJRGgWadh0Q</t>
        </is>
      </c>
      <c r="D132"/>
      <c r="E132"/>
      <c r="F132"/>
    </row>
    <row r="133" ht="25.5" customHeight="1">
      <c r="A133" s="2" t="str">
        <f>=HYPERLINK("https://www.youtube.com/@danfoleybmx/videos", "https://www.youtube.com/@danfoleybmx/videos")</f>
        <v>https://www.youtube.com/@danfoleybmx/videos</v>
      </c>
      <c r="B133"/>
      <c r="C133" t="inlineStr">
        <is>
          <t>UCuFLeyZaC1yMXPjKafghtIw</t>
        </is>
      </c>
      <c r="D133"/>
      <c r="E133"/>
      <c r="F133"/>
    </row>
    <row r="134" ht="25.5" customHeight="1">
      <c r="A134" s="2" t="str">
        <f>=HYPERLINK("https://www.youtube.com/@vans/videos", "https://www.youtube.com/@vans/videos")</f>
        <v>https://www.youtube.com/@vans/videos</v>
      </c>
      <c r="B134"/>
      <c r="C134" t="inlineStr">
        <is>
          <t>UCuJg0aJ1ZU_-81jzVNkzIcw</t>
        </is>
      </c>
      <c r="D134"/>
      <c r="E134"/>
      <c r="F134"/>
    </row>
    <row r="135" ht="25.5" customHeight="1">
      <c r="A135" s="2" t="str">
        <f>=HYPERLINK("https://www.youtube.com/@BSDBMX1991/videos", "https://www.youtube.com/@BSDBMX1991/videos")</f>
        <v>https://www.youtube.com/@BSDBMX1991/videos</v>
      </c>
      <c r="B135"/>
      <c r="C135" t="inlineStr">
        <is>
          <t>UCSEX-gy4oBL7gLwhO95dOXg</t>
        </is>
      </c>
      <c r="D135"/>
      <c r="E135"/>
      <c r="F135"/>
    </row>
    <row r="136" ht="25.5" customHeight="1">
      <c r="A136" s="2" t="str">
        <f>=HYPERLINK("https://www.youtube.com/@BeneteauAmerica/videos", "https://www.youtube.com/@BeneteauAmerica/videos")</f>
        <v>https://www.youtube.com/@BeneteauAmerica/videos</v>
      </c>
      <c r="B136"/>
      <c r="C136" t="inlineStr">
        <is>
          <t>UC11eiKLw3kKczfPur0iVFvg</t>
        </is>
      </c>
      <c r="D136"/>
      <c r="E136"/>
      <c r="F136"/>
    </row>
    <row r="137" ht="25.5" customHeight="1">
      <c r="A137" s="2" t="str">
        <f>=HYPERLINK("https://www.youtube.com/@EnesYilmazer/videos", "https://www.youtube.com/@EnesYilmazer/videos")</f>
        <v>https://www.youtube.com/@EnesYilmazer/videos</v>
      </c>
      <c r="B137"/>
      <c r="C137" t="inlineStr">
        <is>
          <t>UCmp5y07YIV6i2jPX4x82hVQ</t>
        </is>
      </c>
      <c r="D137"/>
      <c r="E137"/>
      <c r="F137"/>
    </row>
    <row r="138" ht="25.5" customHeight="1">
      <c r="A138" s="2" t="str">
        <f>=HYPERLINK("https://www.youtube.com/@CanoeTheNorth/videos", "https://www.youtube.com/@CanoeTheNorth/videos")</f>
        <v>https://www.youtube.com/@CanoeTheNorth/videos</v>
      </c>
      <c r="B138"/>
      <c r="C138" t="inlineStr">
        <is>
          <t>UCm4PIRh0IOUsoHkEFheyGfg</t>
        </is>
      </c>
      <c r="D138"/>
      <c r="E138"/>
      <c r="F138"/>
    </row>
    <row r="139" ht="25.5" customHeight="1">
      <c r="A139" s="2" t="str">
        <f>=HYPERLINK("https://www.youtube.com/@LostLakes/videos", "https://www.youtube.com/@LostLakes/videos")</f>
        <v>https://www.youtube.com/@LostLakes/videos</v>
      </c>
      <c r="B139"/>
      <c r="C139" t="inlineStr">
        <is>
          <t>UCG89NxV6p_7UieCd6EPY75Q</t>
        </is>
      </c>
      <c r="D139"/>
      <c r="E139"/>
      <c r="F139"/>
    </row>
    <row r="140" ht="25.5" customHeight="1">
      <c r="A140" s="2" t="str">
        <f>=HYPERLINK("https://www.youtube.com/@GatewoodBrown/videos", "https://www.youtube.com/@GatewoodBrown/videos")</f>
        <v>https://www.youtube.com/@GatewoodBrown/videos</v>
      </c>
      <c r="B140"/>
      <c r="C140" t="inlineStr">
        <is>
          <t>UCV5_FNKj1x-EB4dGTUTltHA</t>
        </is>
      </c>
      <c r="D140"/>
      <c r="E140"/>
      <c r="F140"/>
    </row>
    <row r="141" ht="25.5" customHeight="1">
      <c r="A141" s="2" t="str">
        <f>=HYPERLINK("https://www.youtube.com/@JoshNeuman/videos", "https://www.youtube.com/@JoshNeuman/videos")</f>
        <v>https://www.youtube.com/@JoshNeuman/videos</v>
      </c>
      <c r="B141"/>
      <c r="C141"/>
      <c r="D141"/>
      <c r="E141"/>
      <c r="F141"/>
    </row>
    <row r="142" ht="25.5" customHeight="1">
      <c r="A142" s="2" t="str">
        <f>=HYPERLINK("https://www.youtube.com/@Primitiveskateboarding/videos", "https://www.youtube.com/@Primitiveskateboarding/videos")</f>
        <v>https://www.youtube.com/@Primitiveskateboarding/videos</v>
      </c>
      <c r="B142"/>
      <c r="C142"/>
      <c r="D142"/>
      <c r="E142"/>
      <c r="F142"/>
    </row>
    <row r="143" ht="25.5" customHeight="1">
      <c r="A143" s="2" t="str">
        <f>=HYPERLINK("https://www.youtube.com/@abitibisleddogs/videos", "https://www.youtube.com/@abitibisleddogs/videos")</f>
        <v>https://www.youtube.com/@abitibisleddogs/videos</v>
      </c>
      <c r="B143"/>
      <c r="C143"/>
      <c r="D143"/>
      <c r="E143"/>
      <c r="F143"/>
    </row>
    <row r="144" ht="25.5" customHeight="1">
      <c r="A144" s="2" t="str">
        <f>=HYPERLINK("https://www.youtube.com/@KaleCaseyLive/videos", "https://www.youtube.com/@KaleCaseyLive/videos")</f>
        <v>https://www.youtube.com/@KaleCaseyLive/videos</v>
      </c>
      <c r="B144"/>
      <c r="C144"/>
      <c r="D144"/>
      <c r="E144"/>
      <c r="F144"/>
    </row>
    <row r="145" ht="25.5" customHeight="1">
      <c r="A145" s="2" t="str">
        <f>=HYPERLINK("https://www.youtube.com/@amjrf/videos", "https://www.youtube.com/@amjrf/videos")</f>
        <v>https://www.youtube.com/@amjrf/videos</v>
      </c>
      <c r="B145"/>
      <c r="C145"/>
      <c r="D145"/>
      <c r="E145"/>
      <c r="F145"/>
    </row>
    <row r="146" ht="25.5" customHeight="1">
      <c r="A146" s="2" t="str">
        <f>=HYPERLINK("https://www.youtube.com/@TheWaterTube/videos", "https://www.youtube.com/@TheWaterTube/videos")</f>
        <v>https://www.youtube.com/@TheWaterTube/videos</v>
      </c>
      <c r="B146"/>
      <c r="C146"/>
      <c r="D146"/>
      <c r="E146"/>
      <c r="F146"/>
    </row>
    <row r="147" ht="25.5" customHeight="1">
      <c r="A147" s="2" t="str">
        <f>=HYPERLINK("https://www.youtube.com/@TheProWater/videos", "https://www.youtube.com/@TheProWater/videos")</f>
        <v>https://www.youtube.com/@TheProWater/videos</v>
      </c>
      <c r="B147"/>
      <c r="C147"/>
      <c r="D147"/>
      <c r="E147"/>
      <c r="F147"/>
    </row>
    <row r="148" ht="25.5" customHeight="1">
      <c r="A148" s="2" t="str">
        <f>=HYPERLINK("https://www.youtube.com/@AmusementForce/videos", "https://www.youtube.com/@AmusementForce/videos")</f>
        <v>https://www.youtube.com/@AmusementForce/videos</v>
      </c>
      <c r="B148"/>
      <c r="C148"/>
      <c r="D148"/>
      <c r="E148"/>
      <c r="F148"/>
    </row>
    <row r="149" ht="25.5" customHeight="1">
      <c r="A149" s="2" t="str">
        <f>=HYPERLINK("https://www.youtube.com/@MarioPartyGaming/videos", "https://www.youtube.com/@MarioPartyGaming/videos")</f>
        <v>https://www.youtube.com/@MarioPartyGaming/videos</v>
      </c>
      <c r="B149"/>
      <c r="C149"/>
      <c r="D149"/>
      <c r="E149"/>
      <c r="F149"/>
    </row>
    <row r="150" ht="25.5" customHeight="1">
      <c r="A150" s="2" t="str">
        <f>=HYPERLINK("https://www.youtube.com/@joyofgaming3101/videos", "https://www.youtube.com/@joyofgaming3101/videos")</f>
        <v>https://www.youtube.com/@joyofgaming3101/videos</v>
      </c>
      <c r="B150"/>
      <c r="C150"/>
      <c r="D150"/>
      <c r="E150"/>
      <c r="F150"/>
    </row>
    <row r="151" ht="25.5" customHeight="1">
      <c r="A151" s="2" t="str">
        <f>=HYPERLINK("https://www.youtube.com/@GameSprout/videos", "https://www.youtube.com/@GameSprout/videos")</f>
        <v>https://www.youtube.com/@GameSprout/videos</v>
      </c>
      <c r="B151"/>
      <c r="C151"/>
      <c r="D151"/>
      <c r="E151"/>
      <c r="F151"/>
    </row>
    <row r="152" ht="25.5" customHeight="1">
      <c r="A152" s="2" t="str">
        <f>=HYPERLINK("https://www.youtube.com/@fagamez1/videos", "https://www.youtube.com/@fagamez1/videos")</f>
        <v>https://www.youtube.com/@fagamez1/videos</v>
      </c>
      <c r="B152"/>
      <c r="C152"/>
      <c r="D152"/>
      <c r="E152"/>
      <c r="F152"/>
    </row>
    <row r="153" ht="25.5" customHeight="1">
      <c r="A153" s="2" t="str">
        <f>=HYPERLINK("https://www.youtube.com/@TheGodlyNoob/videos", "https://www.youtube.com/@TheGodlyNoob/videos")</f>
        <v>https://www.youtube.com/@TheGodlyNoob/videos</v>
      </c>
      <c r="B153"/>
      <c r="C153"/>
      <c r="D153"/>
      <c r="E153"/>
      <c r="F153"/>
    </row>
    <row r="154" ht="25.5" customHeight="1">
      <c r="A154" s="2" t="str">
        <f>=HYPERLINK("https://www.youtube.com/@gameedged/videos", "https://www.youtube.com/@gameedged/videos")</f>
        <v>https://www.youtube.com/@gameedged/videos</v>
      </c>
      <c r="B154"/>
      <c r="C154"/>
      <c r="D154"/>
      <c r="E154"/>
      <c r="F154"/>
    </row>
    <row r="155" ht="25.5" customHeight="1">
      <c r="A155" s="2" t="str">
        <f>=HYPERLINK("https://www.youtube.com/@Fudgyyyy/videos", "https://www.youtube.com/@Fudgyyyy/videos")</f>
        <v>https://www.youtube.com/@Fudgyyyy/videos</v>
      </c>
      <c r="B155"/>
      <c r="C155"/>
      <c r="D155"/>
      <c r="E155"/>
      <c r="F155"/>
    </row>
    <row r="156" ht="25.5" customHeight="1">
      <c r="A156" s="2" t="str">
        <f>=HYPERLINK("https://www.youtube.com/@moremarshalnocommentary/videos", "https://www.youtube.com/@moremarshalnocommentary/videos")</f>
        <v>https://www.youtube.com/@moremarshalnocommentary/videos</v>
      </c>
      <c r="B156"/>
      <c r="C156"/>
      <c r="D156"/>
      <c r="E156"/>
      <c r="F156"/>
    </row>
    <row r="157" ht="25.5" customHeight="1">
      <c r="A157" s="2" t="str">
        <f>=HYPERLINK("https://www.youtube.com/@GamingWithAbyss/videos", "https://www.youtube.com/@GamingWithAbyss/videos")</f>
        <v>https://www.youtube.com/@GamingWithAbyss/videos</v>
      </c>
      <c r="B157"/>
      <c r="C157"/>
      <c r="D157"/>
      <c r="E157"/>
      <c r="F157"/>
    </row>
    <row r="158" ht="25.5" customHeight="1">
      <c r="A158" s="2" t="str">
        <f>=HYPERLINK("https://www.youtube.com/@JustGameplay_YT/videos", "https://www.youtube.com/@JustGameplay_YT/videos")</f>
        <v>https://www.youtube.com/@JustGameplay_YT/videos</v>
      </c>
      <c r="B158"/>
      <c r="C158"/>
      <c r="D158"/>
      <c r="E158"/>
      <c r="F158"/>
    </row>
    <row r="159" ht="25.5" customHeight="1">
      <c r="A159" s="2" t="str">
        <f>=HYPERLINK("https://www.youtube.com/@UG_Z/videos", "https://www.youtube.com/@UG_Z/videos")</f>
        <v>https://www.youtube.com/@UG_Z/videos</v>
      </c>
      <c r="B159"/>
      <c r="C159"/>
      <c r="D159"/>
      <c r="E159"/>
      <c r="F159"/>
    </row>
    <row r="160" ht="25.5" customHeight="1">
      <c r="A160" s="2" t="str">
        <f>=HYPERLINK("https://www.youtube.com/@enfant-terrible/videos", "https://www.youtube.com/@enfant-terrible/videos")</f>
        <v>https://www.youtube.com/@enfant-terrible/videos</v>
      </c>
      <c r="B160"/>
      <c r="C160"/>
      <c r="D160"/>
      <c r="E160"/>
      <c r="F160"/>
    </row>
    <row r="161" ht="25.5" customHeight="1">
      <c r="A161" s="2" t="str">
        <f>=HYPERLINK("https://www.youtube.com/@elescocesgamer/videos", "https://www.youtube.com/@elescocesgamer/videos")</f>
        <v>https://www.youtube.com/@elescocesgamer/videos</v>
      </c>
      <c r="B161"/>
      <c r="C161"/>
      <c r="D161"/>
      <c r="E161"/>
      <c r="F161"/>
    </row>
    <row r="162" ht="25.5" customHeight="1">
      <c r="A162" s="2" t="str">
        <f>=HYPERLINK("https://www.youtube.com/@jineshgaming/videos", "https://www.youtube.com/@jineshgaming/videos")</f>
        <v>https://www.youtube.com/@jineshgaming/videos</v>
      </c>
      <c r="B162"/>
      <c r="C162"/>
      <c r="D162"/>
      <c r="E162"/>
      <c r="F162"/>
    </row>
    <row r="163" ht="25.5" customHeight="1">
      <c r="A163" s="2" t="str">
        <f>=HYPERLINK("https://www.youtube.com/@thefoosterchannel/videos", "https://www.youtube.com/@thefoosterchannel/videos")</f>
        <v>https://www.youtube.com/@thefoosterchannel/videos</v>
      </c>
      <c r="B163"/>
      <c r="C163"/>
      <c r="D163"/>
      <c r="E163"/>
      <c r="F163"/>
    </row>
    <row r="164" ht="25.5" customHeight="1">
      <c r="A164" s="2" t="str">
        <f>=HYPERLINK("https://www.youtube.com/@ACGreviews/videos", "https://www.youtube.com/@ACGreviews/videos")</f>
        <v>https://www.youtube.com/@ACGreviews/videos</v>
      </c>
      <c r="B164"/>
      <c r="C164"/>
      <c r="D164"/>
      <c r="E164"/>
      <c r="F164"/>
    </row>
    <row r="165" ht="25.5" customHeight="1">
      <c r="A165" s="2" t="str">
        <f>=HYPERLINK("https://www.youtube.com/@Raptoria/videos", "https://www.youtube.com/@Raptoria/videos")</f>
        <v>https://www.youtube.com/@Raptoria/videos</v>
      </c>
      <c r="B165"/>
      <c r="C165"/>
      <c r="D165"/>
      <c r="E165"/>
      <c r="F165"/>
    </row>
    <row r="166" ht="25.5" customHeight="1">
      <c r="A166" s="2" t="str">
        <f>=HYPERLINK("https://www.youtube.com/@GameRiot/videos", "https://www.youtube.com/@GameRiot/videos")</f>
        <v>https://www.youtube.com/@GameRiot/videos</v>
      </c>
      <c r="B166"/>
      <c r="C166"/>
      <c r="D166"/>
      <c r="E166"/>
      <c r="F166"/>
    </row>
    <row r="167" ht="25.5" customHeight="1">
      <c r="A167" s="2" t="str">
        <f>=HYPERLINK("https://www.youtube.com/@NautiStyles/videos", "https://www.youtube.com/@NautiStyles/videos")</f>
        <v>https://www.youtube.com/@NautiStyles/videos</v>
      </c>
      <c r="B167"/>
      <c r="C167"/>
      <c r="D167"/>
      <c r="E167"/>
      <c r="F167"/>
    </row>
    <row r="168" ht="25.5" customHeight="1">
      <c r="A168" s="2" t="str">
        <f>=HYPERLINK("https://www.youtube.com/@Aviation101/videos", "https://www.youtube.com/@Aviation101/videos")</f>
        <v>https://www.youtube.com/@Aviation101/videos</v>
      </c>
      <c r="B168"/>
      <c r="C168"/>
      <c r="D168"/>
      <c r="E168"/>
      <c r="F168"/>
    </row>
    <row r="169" ht="25.5" customHeight="1">
      <c r="A169" s="2" t="str">
        <f>=HYPERLINK("https://www.youtube.com/@remymetailler/videos", "https://www.youtube.com/@remymetailler/videos")</f>
        <v>https://www.youtube.com/@remymetailler/videos</v>
      </c>
      <c r="B169"/>
      <c r="C169"/>
      <c r="D169"/>
      <c r="E169"/>
      <c r="F169"/>
    </row>
    <row r="170" ht="25.5" customHeight="1">
      <c r="A170" s="2" t="str">
        <f>=HYPERLINK("https://www.youtube.com/@RedBullBike/videos", "https://www.youtube.com/@RedBullBike/videos")</f>
        <v>https://www.youtube.com/@RedBullBike/videos</v>
      </c>
      <c r="B170"/>
      <c r="C170"/>
      <c r="D170"/>
      <c r="E170"/>
      <c r="F170"/>
    </row>
    <row r="171" ht="25.5" customHeight="1">
      <c r="A171" s="2" t="str">
        <f>=HYPERLINK("https://www.youtube.com/@remymetaillerraw/videos", "https://www.youtube.com/@remymetaillerraw/videos")</f>
        <v>https://www.youtube.com/@remymetaillerraw/videos</v>
      </c>
      <c r="B171"/>
      <c r="C171"/>
      <c r="D171"/>
      <c r="E171"/>
      <c r="F171"/>
    </row>
    <row r="172" ht="25.5" customHeight="1">
      <c r="A172" s="2" t="str">
        <f>=HYPERLINK("https://www.youtube.com/@wakesurf/videos", "https://www.youtube.com/@wakesurf/videos")</f>
        <v>https://www.youtube.com/@wakesurf/videos</v>
      </c>
      <c r="B172"/>
      <c r="C172"/>
      <c r="D172"/>
      <c r="E172"/>
      <c r="F172"/>
    </row>
    <row r="173" ht="25.5" customHeight="1">
      <c r="A173" s="2" t="str">
        <f>=HYPERLINK("https://www.youtube.com/@jay_ribas/videos", "https://www.youtube.com/@jay_ribas/videos")</f>
        <v>https://www.youtube.com/@jay_ribas/videos</v>
      </c>
      <c r="B173"/>
      <c r="C173"/>
      <c r="D173"/>
      <c r="E173"/>
      <c r="F173"/>
    </row>
    <row r="174" ht="25.5" customHeight="1">
      <c r="A174" s="2" t="str">
        <f>=HYPERLINK("https://www.youtube.com/@UnrealEngine/videos", "https://www.youtube.com/@UnrealEngine/videos")</f>
        <v>https://www.youtube.com/@UnrealEngine/videos</v>
      </c>
      <c r="B174"/>
      <c r="C174"/>
      <c r="D174"/>
      <c r="E174"/>
      <c r="F174"/>
    </row>
    <row r="175" ht="25.5" customHeight="1">
      <c r="A175" s="2" t="str">
        <f>=HYPERLINK("https://www.youtube.com/@quixeltools/videos", "https://www.youtube.com/@quixeltools/videos")</f>
        <v>https://www.youtube.com/@quixeltools/videos</v>
      </c>
      <c r="B175"/>
      <c r="C175"/>
      <c r="D175"/>
      <c r="E175"/>
      <c r="F175"/>
    </row>
    <row r="176" ht="25.5" customHeight="1">
      <c r="A176" s="2" t="str">
        <f>=HYPERLINK("https://www.youtube.com/@MAWIUnited/videos", "https://www.youtube.com/@MAWIUnited/videos")</f>
        <v>https://www.youtube.com/@MAWIUnited/videos</v>
      </c>
      <c r="B176"/>
      <c r="C176"/>
      <c r="D176"/>
      <c r="E176"/>
      <c r="F176"/>
    </row>
    <row r="177" ht="25.5" customHeight="1">
      <c r="A177" s="2" t="str">
        <f>=HYPERLINK("https://www.youtube.com/@BlenderStudio/videos", "https://www.youtube.com/@BlenderStudio/videos")</f>
        <v>https://www.youtube.com/@BlenderStudio/videos</v>
      </c>
      <c r="B177"/>
      <c r="C177"/>
      <c r="D177"/>
      <c r="E177"/>
      <c r="F177"/>
    </row>
  </sheetData>
</worksheet>
</file>

<file path=xl/worksheets/sheet6.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 min="3" max="3" width="19" customWidth="1"/>
    <col min="4" max="4" width="19" customWidth="1"/>
    <col min="5" max="5" width="19" customWidth="1"/>
  </cols>
  <sheetData>
    <row r="1" ht="13" customHeight="1">
      <c r="A1" s="1" t="inlineStr">
        <is>
          <t>Link</t>
        </is>
      </c>
      <c r="B1" s="1" t="inlineStr">
        <is>
          <t>Hashtag</t>
        </is>
      </c>
      <c r="C1" s="1" t="inlineStr">
        <is>
          <t>Source</t>
        </is>
      </c>
      <c r="D1" s="1" t="inlineStr">
        <is>
          <t>Channels</t>
        </is>
      </c>
      <c r="E1" s="1" t="inlineStr">
        <is>
          <t>Videos</t>
        </is>
      </c>
    </row>
    <row r="2" ht="25.5" customHeight="1">
      <c r="A2" s="2" t="str">
        <f>=HYPERLINK("https://www.youtube.com/hashtag/fashion", "https://www.youtube.com/hashtag/fashion")</f>
        <v>https://www.youtube.com/hashtag/fashion</v>
      </c>
      <c r="B2" t="inlineStr">
        <is>
          <t>#fashion</t>
        </is>
      </c>
      <c r="C2" t="inlineStr">
        <is>
          <t>Nico</t>
        </is>
      </c>
      <c r="D2" t="inlineStr">
        <is>
          <t>1.400.000</t>
        </is>
      </c>
      <c r="E2" t="inlineStr">
        <is>
          <t>9.800.000</t>
        </is>
      </c>
    </row>
    <row r="3" ht="25.5" customHeight="1">
      <c r="A3" s="2" t="str">
        <f>=HYPERLINK("https://www.youtube.com/hashtag/fashionstyle", "https://www.youtube.com/hashtag/fashionstyle")</f>
        <v>https://www.youtube.com/hashtag/fashionstyle</v>
      </c>
      <c r="B3" t="inlineStr">
        <is>
          <t>#fashionstyle</t>
        </is>
      </c>
      <c r="C3" t="inlineStr">
        <is>
          <t>Nico</t>
        </is>
      </c>
      <c r="D3" t="inlineStr">
        <is>
          <t>128.634</t>
        </is>
      </c>
      <c r="E3" t="inlineStr">
        <is>
          <t>642.326</t>
        </is>
      </c>
    </row>
    <row r="4" ht="25.5" customHeight="1">
      <c r="A4" s="2" t="str">
        <f>=HYPERLINK("https://www.youtube.com/hashtag/interiordesign", "https://www.youtube.com/hashtag/interiordesign")</f>
        <v>https://www.youtube.com/hashtag/interiordesign</v>
      </c>
      <c r="B4" t="inlineStr">
        <is>
          <t>#interiordesign</t>
        </is>
      </c>
      <c r="C4" t="inlineStr">
        <is>
          <t>Nico</t>
        </is>
      </c>
      <c r="D4" t="inlineStr">
        <is>
          <t>185.918</t>
        </is>
      </c>
      <c r="E4" t="inlineStr">
        <is>
          <t>1.200.000</t>
        </is>
      </c>
    </row>
    <row r="5" ht="25.5" customHeight="1">
      <c r="A5" s="2" t="str">
        <f>=HYPERLINK("https://www.youtube.com/hashtag/cars", "https://www.youtube.com/hashtag/cars")</f>
        <v>https://www.youtube.com/hashtag/cars</v>
      </c>
      <c r="B5" t="inlineStr">
        <is>
          <t>#cars</t>
        </is>
      </c>
      <c r="C5" t="inlineStr">
        <is>
          <t>Nico</t>
        </is>
      </c>
      <c r="D5" t="inlineStr">
        <is>
          <t>680.902</t>
        </is>
      </c>
      <c r="E5" t="inlineStr">
        <is>
          <t>3.500.000</t>
        </is>
      </c>
    </row>
    <row r="6" ht="25.5" customHeight="1">
      <c r="A6" s="2" t="str">
        <f>=HYPERLINK("https://www.youtube.com/hashtag/cinematic", "https://www.youtube.com/hashtag/cinematic")</f>
        <v>https://www.youtube.com/hashtag/cinematic</v>
      </c>
      <c r="B6" t="inlineStr">
        <is>
          <t>#cinematic</t>
        </is>
      </c>
      <c r="C6" t="inlineStr">
        <is>
          <t>Nico</t>
        </is>
      </c>
      <c r="D6" t="inlineStr">
        <is>
          <t>336.262</t>
        </is>
      </c>
      <c r="E6" t="inlineStr">
        <is>
          <t>1.100.000</t>
        </is>
      </c>
    </row>
    <row r="7" ht="25.5" customHeight="1">
      <c r="A7" s="2" t="str">
        <f>=HYPERLINK("https://www.youtube.com/hashtag/musicvideo", "https://www.youtube.com/hashtag/musicvideo")</f>
        <v>https://www.youtube.com/hashtag/musicvideo</v>
      </c>
      <c r="B7" t="inlineStr">
        <is>
          <t>#musicvideo</t>
        </is>
      </c>
      <c r="C7" t="inlineStr">
        <is>
          <t>Nico</t>
        </is>
      </c>
      <c r="D7" t="inlineStr">
        <is>
          <t>498.022</t>
        </is>
      </c>
      <c r="E7" t="inlineStr">
        <is>
          <t>1.800.000</t>
        </is>
      </c>
    </row>
    <row r="8" ht="25.5" customHeight="1">
      <c r="A8" s="2" t="str">
        <f>=HYPERLINK("https://www.youtube.com/hashtag/vfx", "https://www.youtube.com/hashtag/vfx")</f>
        <v>https://www.youtube.com/hashtag/vfx</v>
      </c>
      <c r="B8" t="inlineStr">
        <is>
          <t>#vfx</t>
        </is>
      </c>
      <c r="C8" t="inlineStr">
        <is>
          <t>Nico</t>
        </is>
      </c>
      <c r="D8" t="inlineStr">
        <is>
          <t>105.272</t>
        </is>
      </c>
      <c r="E8" t="inlineStr">
        <is>
          <t>621.301</t>
        </is>
      </c>
    </row>
    <row r="9" ht="25.5" customHeight="1">
      <c r="A9" s="2" t="str">
        <f>=HYPERLINK("https://www.youtube.com/hashtag/nature", "https://www.youtube.com/hashtag/nature")</f>
        <v>https://www.youtube.com/hashtag/nature</v>
      </c>
      <c r="B9" t="inlineStr">
        <is>
          <t>#nature</t>
        </is>
      </c>
      <c r="C9" t="inlineStr">
        <is>
          <t>Nico</t>
        </is>
      </c>
      <c r="D9" t="inlineStr">
        <is>
          <t>2.800.000</t>
        </is>
      </c>
      <c r="E9" t="inlineStr">
        <is>
          <t>13.000.000</t>
        </is>
      </c>
    </row>
    <row r="10" ht="25.5" customHeight="1">
      <c r="A10" s="2"/>
      <c r="B10" t="inlineStr">
        <is>
          <t>#Music</t>
        </is>
      </c>
      <c r="C10" t="inlineStr">
        <is>
          <t>GPT</t>
        </is>
      </c>
      <c r="D10"/>
      <c r="E10"/>
    </row>
    <row r="11" ht="25.5" customHeight="1">
      <c r="A11" s="2"/>
      <c r="B11" t="inlineStr">
        <is>
          <t>#Gaming</t>
        </is>
      </c>
      <c r="C11" t="inlineStr">
        <is>
          <t>GPT</t>
        </is>
      </c>
      <c r="D11"/>
      <c r="E11"/>
    </row>
    <row r="12" ht="25.5" customHeight="1">
      <c r="A12" s="2"/>
      <c r="B12" t="inlineStr">
        <is>
          <t>#News</t>
        </is>
      </c>
      <c r="C12" t="inlineStr">
        <is>
          <t>GPT</t>
        </is>
      </c>
      <c r="D12"/>
      <c r="E12"/>
    </row>
    <row r="13" ht="25.5" customHeight="1">
      <c r="A13" s="2"/>
      <c r="B13" t="inlineStr">
        <is>
          <t>#Vlog</t>
        </is>
      </c>
      <c r="C13" t="inlineStr">
        <is>
          <t>GPT</t>
        </is>
      </c>
      <c r="D13"/>
      <c r="E13"/>
    </row>
    <row r="14" ht="25.5" customHeight="1">
      <c r="A14" s="2"/>
      <c r="B14" t="inlineStr">
        <is>
          <t>#Comedy</t>
        </is>
      </c>
      <c r="C14" t="inlineStr">
        <is>
          <t>GPT</t>
        </is>
      </c>
      <c r="D14"/>
      <c r="E14"/>
    </row>
    <row r="15" ht="25.5" customHeight="1">
      <c r="A15" s="2"/>
      <c r="B15" t="inlineStr">
        <is>
          <t>#DIY</t>
        </is>
      </c>
      <c r="C15" t="inlineStr">
        <is>
          <t>GPT</t>
        </is>
      </c>
      <c r="D15"/>
      <c r="E15"/>
    </row>
    <row r="16" ht="25.5" customHeight="1">
      <c r="A16" s="2"/>
      <c r="B16" t="inlineStr">
        <is>
          <t>#Beauty</t>
        </is>
      </c>
      <c r="C16" t="inlineStr">
        <is>
          <t>GPT</t>
        </is>
      </c>
      <c r="D16"/>
      <c r="E16"/>
    </row>
    <row r="17" ht="25.5" customHeight="1">
      <c r="A17" s="2"/>
      <c r="B17" t="inlineStr">
        <is>
          <t>#Education</t>
        </is>
      </c>
      <c r="C17" t="inlineStr">
        <is>
          <t>GPT</t>
        </is>
      </c>
      <c r="D17"/>
      <c r="E17"/>
    </row>
    <row r="18" ht="25.5" customHeight="1">
      <c r="A18" s="2"/>
      <c r="B18" t="inlineStr">
        <is>
          <t>#Technology</t>
        </is>
      </c>
      <c r="C18" t="inlineStr">
        <is>
          <t>GPT</t>
        </is>
      </c>
      <c r="D18"/>
      <c r="E18"/>
    </row>
    <row r="19" ht="25.5" customHeight="1">
      <c r="A19" s="2"/>
      <c r="B19" t="inlineStr">
        <is>
          <t>#Tutorial</t>
        </is>
      </c>
      <c r="C19" t="inlineStr">
        <is>
          <t>GPT</t>
        </is>
      </c>
      <c r="D19"/>
      <c r="E19"/>
    </row>
    <row r="20" ht="25.5" customHeight="1">
      <c r="A20" s="2"/>
      <c r="B20" t="inlineStr">
        <is>
          <t>#Food</t>
        </is>
      </c>
      <c r="C20" t="inlineStr">
        <is>
          <t>GPT</t>
        </is>
      </c>
      <c r="D20"/>
      <c r="E20"/>
    </row>
    <row r="21" ht="25.5" customHeight="1">
      <c r="A21" s="2"/>
      <c r="B21" t="inlineStr">
        <is>
          <t>#Travel</t>
        </is>
      </c>
      <c r="C21" t="inlineStr">
        <is>
          <t>GPT</t>
        </is>
      </c>
      <c r="D21"/>
      <c r="E21"/>
    </row>
    <row r="22" ht="25.5" customHeight="1">
      <c r="A22" s="2"/>
      <c r="B22" t="inlineStr">
        <is>
          <t>#Tech</t>
        </is>
      </c>
      <c r="C22" t="inlineStr">
        <is>
          <t>GPT</t>
        </is>
      </c>
      <c r="D22"/>
      <c r="E22"/>
    </row>
    <row r="23" ht="25.5" customHeight="1">
      <c r="A23" s="2"/>
      <c r="B23" t="inlineStr">
        <is>
          <t>abstract</t>
        </is>
      </c>
      <c r="C23" t="inlineStr">
        <is>
          <t>GPT</t>
        </is>
      </c>
      <c r="D23"/>
      <c r="E23"/>
    </row>
    <row r="24" ht="25.5" customHeight="1">
      <c r="A24" s="2"/>
      <c r="B24" t="inlineStr">
        <is>
          <t>#Shorts</t>
        </is>
      </c>
      <c r="C24" t="inlineStr">
        <is>
          <t>GPT</t>
        </is>
      </c>
      <c r="D24"/>
      <c r="E24"/>
    </row>
    <row r="25" ht="25.5" customHeight="1">
      <c r="A25" s="2"/>
      <c r="B25" t="inlineStr">
        <is>
          <t>#Trending</t>
        </is>
      </c>
      <c r="C25" t="inlineStr">
        <is>
          <t>GPT</t>
        </is>
      </c>
      <c r="D25"/>
      <c r="E25"/>
    </row>
    <row r="26" ht="25.5" customHeight="1">
      <c r="A26" s="2"/>
      <c r="B26" t="inlineStr">
        <is>
          <t>#Viral</t>
        </is>
      </c>
      <c r="C26" t="inlineStr">
        <is>
          <t>GPT</t>
        </is>
      </c>
      <c r="D26"/>
      <c r="E26"/>
    </row>
    <row r="27" ht="25.5" customHeight="1">
      <c r="A27" s="2"/>
      <c r="B27" t="inlineStr">
        <is>
          <t>#Challenge</t>
        </is>
      </c>
      <c r="C27" t="inlineStr">
        <is>
          <t>GPT</t>
        </is>
      </c>
      <c r="D27"/>
      <c r="E27"/>
    </row>
    <row r="28" ht="25.5" customHeight="1">
      <c r="A28" s="2"/>
      <c r="B28" t="inlineStr">
        <is>
          <t>#News</t>
        </is>
      </c>
      <c r="C28" t="inlineStr">
        <is>
          <t>GPT</t>
        </is>
      </c>
      <c r="D28"/>
      <c r="E28"/>
    </row>
    <row r="29" ht="25.5" customHeight="1">
      <c r="A29" s="2"/>
      <c r="B29" t="inlineStr">
        <is>
          <t>#Art</t>
        </is>
      </c>
      <c r="C29" t="inlineStr">
        <is>
          <t>GPT</t>
        </is>
      </c>
      <c r="D29"/>
      <c r="E29"/>
    </row>
    <row r="30" ht="25.5" customHeight="1">
      <c r="A30" s="2"/>
      <c r="B30" t="inlineStr">
        <is>
          <t>#Gaming</t>
        </is>
      </c>
      <c r="C30" t="inlineStr">
        <is>
          <t>GPT</t>
        </is>
      </c>
      <c r="D30"/>
      <c r="E30"/>
    </row>
    <row r="31" ht="25.5" customHeight="1">
      <c r="A31" s="2"/>
      <c r="B31" t="inlineStr">
        <is>
          <t>#MovieTrailer</t>
        </is>
      </c>
      <c r="C31" t="inlineStr">
        <is>
          <t>GPT</t>
        </is>
      </c>
      <c r="D31"/>
      <c r="E31"/>
    </row>
    <row r="32" ht="25.5" customHeight="1">
      <c r="A32" s="2"/>
      <c r="B32" t="inlineStr">
        <is>
          <t>#Comedy</t>
        </is>
      </c>
      <c r="C32" t="inlineStr">
        <is>
          <t>GPT</t>
        </is>
      </c>
      <c r="D32"/>
      <c r="E32"/>
    </row>
    <row r="33" ht="25.5" customHeight="1">
      <c r="A33" s="2"/>
      <c r="B33" t="inlineStr">
        <is>
          <t>#Film</t>
        </is>
      </c>
      <c r="C33" t="inlineStr">
        <is>
          <t>GPT</t>
        </is>
      </c>
      <c r="D33"/>
      <c r="E33"/>
    </row>
    <row r="34" ht="25.5" customHeight="1">
      <c r="A34" s="2"/>
      <c r="B34" t="inlineStr">
        <is>
          <t>#Howto</t>
        </is>
      </c>
      <c r="C34" t="inlineStr">
        <is>
          <t>GPT</t>
        </is>
      </c>
      <c r="D34"/>
      <c r="E34"/>
    </row>
    <row r="35" ht="25.5" customHeight="1">
      <c r="A35" s="2"/>
      <c r="B35" t="inlineStr">
        <is>
          <t>#Love</t>
        </is>
      </c>
      <c r="C35" t="inlineStr">
        <is>
          <t>GPT</t>
        </is>
      </c>
      <c r="D35"/>
      <c r="E35"/>
    </row>
    <row r="36" ht="25.5" customHeight="1">
      <c r="A36" s="2"/>
      <c r="B36" t="inlineStr">
        <is>
          <t>#Beautiful</t>
        </is>
      </c>
      <c r="C36" t="inlineStr">
        <is>
          <t>GPT</t>
        </is>
      </c>
      <c r="D36"/>
      <c r="E36"/>
    </row>
    <row r="37" ht="25.5" customHeight="1">
      <c r="A37" s="2"/>
      <c r="B37" t="inlineStr">
        <is>
          <t>moon</t>
        </is>
      </c>
      <c r="C37" t="inlineStr">
        <is>
          <t>uncovered keywords</t>
        </is>
      </c>
      <c r="D37"/>
      <c r="E37"/>
    </row>
    <row r="38" ht="25.5" customHeight="1">
      <c r="A38" s="2"/>
      <c r="B38" t="inlineStr">
        <is>
          <t>robots</t>
        </is>
      </c>
      <c r="C38" t="inlineStr">
        <is>
          <t>uncovered keywords</t>
        </is>
      </c>
      <c r="D38"/>
      <c r="E38"/>
    </row>
    <row r="39" ht="25.5" customHeight="1">
      <c r="A39" s="2"/>
      <c r="B39" t="inlineStr">
        <is>
          <t>sparks</t>
        </is>
      </c>
      <c r="C39" t="inlineStr">
        <is>
          <t>uncovered keywords</t>
        </is>
      </c>
      <c r="D39"/>
      <c r="E39"/>
    </row>
    <row r="40" ht="25.5" customHeight="1">
      <c r="A40" s="2"/>
      <c r="B40" t="inlineStr">
        <is>
          <t>rims</t>
        </is>
      </c>
      <c r="C40" t="inlineStr">
        <is>
          <t>uncovered keywords</t>
        </is>
      </c>
      <c r="D40"/>
      <c r="E40"/>
    </row>
    <row r="41" ht="25.5" customHeight="1">
      <c r="A41" s="2"/>
      <c r="B41" t="inlineStr">
        <is>
          <t>submarine</t>
        </is>
      </c>
      <c r="C41" t="inlineStr">
        <is>
          <t>uncovered keywords</t>
        </is>
      </c>
      <c r="D41"/>
      <c r="E41"/>
    </row>
    <row r="42" ht="25.5" customHeight="1">
      <c r="A42" s="2"/>
      <c r="B42" t="inlineStr">
        <is>
          <t>football</t>
        </is>
      </c>
      <c r="C42" t="inlineStr">
        <is>
          <t>uncovered keywords</t>
        </is>
      </c>
      <c r="D42"/>
      <c r="E42"/>
    </row>
    <row r="43" ht="25.5" customHeight="1">
      <c r="A43" s="2"/>
      <c r="B43" t="inlineStr">
        <is>
          <t>headbanging</t>
        </is>
      </c>
      <c r="C43" t="inlineStr">
        <is>
          <t>uncovered keywords</t>
        </is>
      </c>
      <c r="D43"/>
      <c r="E43"/>
    </row>
    <row r="44" ht="25.5" customHeight="1">
      <c r="A44" s="2"/>
      <c r="B44" t="inlineStr">
        <is>
          <t>Comedy</t>
        </is>
      </c>
      <c r="C44" t="inlineStr">
        <is>
          <t>uncovered keywords</t>
        </is>
      </c>
      <c r="D44"/>
      <c r="E44"/>
    </row>
    <row r="45" ht="25.5" customHeight="1">
      <c r="A45" s="2"/>
      <c r="B45" t="inlineStr">
        <is>
          <t>cooking</t>
        </is>
      </c>
      <c r="C45" t="inlineStr">
        <is>
          <t>uncovered keywords</t>
        </is>
      </c>
      <c r="D45"/>
      <c r="E45"/>
    </row>
    <row r="46" ht="25.5" customHeight="1">
      <c r="A46" s="2"/>
      <c r="B46" t="inlineStr">
        <is>
          <t>Games</t>
        </is>
      </c>
      <c r="C46" t="inlineStr">
        <is>
          <t>uncovered keywords</t>
        </is>
      </c>
      <c r="D46"/>
      <c r="E46"/>
    </row>
    <row r="47" ht="25.5" customHeight="1">
      <c r="A47" s="2"/>
      <c r="B47" t="inlineStr">
        <is>
          <t>Gaming</t>
        </is>
      </c>
      <c r="C47" t="inlineStr">
        <is>
          <t>uncovered keywords</t>
        </is>
      </c>
      <c r="D47"/>
      <c r="E47"/>
    </row>
    <row r="48" ht="25.5" customHeight="1">
      <c r="A48" s="2"/>
      <c r="B48" t="inlineStr">
        <is>
          <t>Grooming</t>
        </is>
      </c>
      <c r="C48" t="inlineStr">
        <is>
          <t>uncovered keywords</t>
        </is>
      </c>
      <c r="D48"/>
      <c r="E48"/>
    </row>
    <row r="49" ht="25.5" customHeight="1">
      <c r="A49" s="2"/>
      <c r="B49" t="inlineStr">
        <is>
          <t>growing</t>
        </is>
      </c>
      <c r="C49" t="inlineStr">
        <is>
          <t>uncovered keywords</t>
        </is>
      </c>
      <c r="D49"/>
      <c r="E49"/>
    </row>
    <row r="50" ht="25.5" customHeight="1">
      <c r="A50" s="2"/>
      <c r="B50" t="inlineStr">
        <is>
          <t>meeting</t>
        </is>
      </c>
      <c r="C50" t="inlineStr">
        <is>
          <t>uncovered keywords</t>
        </is>
      </c>
      <c r="D50"/>
      <c r="E50"/>
    </row>
    <row r="51" ht="25.5" customHeight="1">
      <c r="A51" s="2"/>
      <c r="B51" t="inlineStr">
        <is>
          <t>mice</t>
        </is>
      </c>
      <c r="C51" t="inlineStr">
        <is>
          <t>uncovered keywords</t>
        </is>
      </c>
      <c r="D51"/>
      <c r="E51"/>
    </row>
    <row r="52" ht="25.5" customHeight="1">
      <c r="A52" s="2"/>
      <c r="B52" t="inlineStr">
        <is>
          <t>mountainboarding</t>
        </is>
      </c>
      <c r="C52" t="inlineStr">
        <is>
          <t>uncovered keywords</t>
        </is>
      </c>
      <c r="D52"/>
      <c r="E52"/>
    </row>
    <row r="53" ht="25.5" customHeight="1">
      <c r="A53" s="2"/>
      <c r="B53" t="inlineStr">
        <is>
          <t>mountaineering</t>
        </is>
      </c>
      <c r="C53" t="inlineStr">
        <is>
          <t>uncovered keywords</t>
        </is>
      </c>
      <c r="D53"/>
      <c r="E53"/>
    </row>
    <row r="54" ht="25.5" customHeight="1">
      <c r="A54" s="2"/>
      <c r="B54" t="inlineStr">
        <is>
          <t>mouse</t>
        </is>
      </c>
      <c r="C54" t="inlineStr">
        <is>
          <t>uncovered keywords</t>
        </is>
      </c>
      <c r="D54"/>
      <c r="E54"/>
    </row>
    <row r="55" ht="25.5" customHeight="1">
      <c r="A55" s="2"/>
      <c r="B55" t="inlineStr">
        <is>
          <t>Outdoor Recreation</t>
        </is>
      </c>
      <c r="C55" t="inlineStr">
        <is>
          <t>uncovered keywords</t>
        </is>
      </c>
      <c r="D55"/>
      <c r="E55"/>
    </row>
    <row r="56" ht="25.5" customHeight="1">
      <c r="A56" s="2"/>
      <c r="B56" t="inlineStr">
        <is>
          <t>outdoor_recreation</t>
        </is>
      </c>
      <c r="C56" t="inlineStr">
        <is>
          <t>uncovered keywords</t>
        </is>
      </c>
      <c r="D56"/>
      <c r="E56"/>
    </row>
    <row r="57" ht="25.5" customHeight="1">
      <c r="A57" s="2"/>
      <c r="B57" t="inlineStr">
        <is>
          <t>parade</t>
        </is>
      </c>
      <c r="C57" t="inlineStr">
        <is>
          <t>uncovered keywords</t>
        </is>
      </c>
      <c r="D57"/>
      <c r="E57"/>
    </row>
    <row r="58" ht="25.5" customHeight="1">
      <c r="A58" s="2"/>
      <c r="B58" t="inlineStr">
        <is>
          <t>Parties</t>
        </is>
      </c>
      <c r="C58" t="inlineStr">
        <is>
          <t>uncovered keywords</t>
        </is>
      </c>
      <c r="D58"/>
      <c r="E58"/>
    </row>
    <row r="59" ht="25.5" customHeight="1">
      <c r="A59" s="2"/>
      <c r="B59" t="inlineStr">
        <is>
          <t>Passover</t>
        </is>
      </c>
      <c r="C59" t="inlineStr">
        <is>
          <t>uncovered keywords</t>
        </is>
      </c>
      <c r="D59"/>
      <c r="E59"/>
    </row>
    <row r="60" ht="25.5" customHeight="1">
      <c r="A60" s="2"/>
      <c r="B60" t="inlineStr">
        <is>
          <t>pehlwani</t>
        </is>
      </c>
      <c r="C60" t="inlineStr">
        <is>
          <t>uncovered keywords</t>
        </is>
      </c>
      <c r="D60"/>
      <c r="E60"/>
    </row>
    <row r="61" ht="25.5" customHeight="1">
      <c r="A61" s="2"/>
      <c r="B61" t="inlineStr">
        <is>
          <t>pentathlon</t>
        </is>
      </c>
      <c r="C61" t="inlineStr">
        <is>
          <t>uncovered keywords</t>
        </is>
      </c>
      <c r="D61"/>
      <c r="E61"/>
    </row>
    <row r="62" ht="25.5" customHeight="1">
      <c r="A62" s="2"/>
      <c r="B62" t="inlineStr">
        <is>
          <t>percussion</t>
        </is>
      </c>
      <c r="C62" t="inlineStr">
        <is>
          <t>uncovered keywords</t>
        </is>
      </c>
      <c r="D62"/>
      <c r="E62"/>
    </row>
    <row r="63" ht="25.5" customHeight="1">
      <c r="A63" s="2"/>
      <c r="B63" t="inlineStr">
        <is>
          <t>Performing arts</t>
        </is>
      </c>
      <c r="C63" t="inlineStr">
        <is>
          <t>uncovered keywords</t>
        </is>
      </c>
      <c r="D63"/>
      <c r="E63"/>
    </row>
    <row r="64" ht="25.5" customHeight="1">
      <c r="A64" s="2"/>
      <c r="B64" t="inlineStr">
        <is>
          <t>Personal Hygiene</t>
        </is>
      </c>
      <c r="C64" t="inlineStr">
        <is>
          <t>uncovered keywords</t>
        </is>
      </c>
      <c r="D64"/>
      <c r="E64"/>
    </row>
    <row r="65" ht="25.5" customHeight="1">
      <c r="A65" s="2"/>
      <c r="B65" t="inlineStr">
        <is>
          <t>Picnics</t>
        </is>
      </c>
      <c r="C65" t="inlineStr">
        <is>
          <t>uncovered keywords</t>
        </is>
      </c>
      <c r="D65"/>
      <c r="E65"/>
    </row>
    <row r="66" ht="25.5" customHeight="1">
      <c r="A66" s="2"/>
      <c r="B66" t="inlineStr">
        <is>
          <t>pinching</t>
        </is>
      </c>
      <c r="C66" t="inlineStr">
        <is>
          <t>uncovered keywords</t>
        </is>
      </c>
      <c r="D66"/>
      <c r="E66"/>
    </row>
    <row r="67" ht="25.5" customHeight="1">
      <c r="A67" s="2"/>
      <c r="B67" t="inlineStr">
        <is>
          <t>playing</t>
        </is>
      </c>
      <c r="C67" t="inlineStr">
        <is>
          <t>uncovered keywords</t>
        </is>
      </c>
      <c r="D67"/>
      <c r="E67"/>
    </row>
    <row r="68" ht="25.5" customHeight="1">
      <c r="A68" s="2"/>
      <c r="B68" t="inlineStr">
        <is>
          <t>presentation</t>
        </is>
      </c>
      <c r="C68" t="inlineStr">
        <is>
          <t>uncovered keywords</t>
        </is>
      </c>
      <c r="D68"/>
      <c r="E68"/>
    </row>
    <row r="69" ht="25.5" customHeight="1">
      <c r="A69" s="2"/>
      <c r="B69" t="inlineStr">
        <is>
          <t>publicevent</t>
        </is>
      </c>
      <c r="C69" t="inlineStr">
        <is>
          <t>uncovered keywords</t>
        </is>
      </c>
      <c r="D69"/>
      <c r="E69"/>
    </row>
    <row r="70" ht="25.5" customHeight="1">
      <c r="A70" s="2"/>
      <c r="B70" t="inlineStr">
        <is>
          <t>publicspeaking</t>
        </is>
      </c>
      <c r="C70" t="inlineStr">
        <is>
          <t>uncovered keywords</t>
        </is>
      </c>
      <c r="D70"/>
      <c r="E70"/>
    </row>
    <row r="71" ht="25.5" customHeight="1">
      <c r="A71" s="2"/>
      <c r="B71" t="inlineStr">
        <is>
          <t>punching</t>
        </is>
      </c>
      <c r="C71" t="inlineStr">
        <is>
          <t>uncovered keywords</t>
        </is>
      </c>
      <c r="D71"/>
      <c r="E71"/>
    </row>
    <row r="72" ht="25.5" customHeight="1">
      <c r="A72" s="2"/>
      <c r="B72" t="inlineStr">
        <is>
          <t>race walking</t>
        </is>
      </c>
      <c r="C72" t="inlineStr">
        <is>
          <t>uncovered keywords</t>
        </is>
      </c>
      <c r="D72"/>
      <c r="E72"/>
    </row>
    <row r="73" ht="25.5" customHeight="1">
      <c r="A73" s="2"/>
      <c r="B73" t="inlineStr">
        <is>
          <t>recreation</t>
        </is>
      </c>
      <c r="C73" t="inlineStr">
        <is>
          <t>uncovered keywords</t>
        </is>
      </c>
      <c r="D73"/>
      <c r="E73"/>
    </row>
    <row r="74" ht="25.5" customHeight="1">
      <c r="A74" s="2"/>
      <c r="B74" t="inlineStr">
        <is>
          <t>roasting</t>
        </is>
      </c>
      <c r="C74" t="inlineStr">
        <is>
          <t>uncovered keywords</t>
        </is>
      </c>
      <c r="D74"/>
      <c r="E74"/>
    </row>
    <row r="75" ht="25.5" customHeight="1">
      <c r="A75" s="2"/>
      <c r="B75" t="inlineStr">
        <is>
          <t>scoring</t>
        </is>
      </c>
      <c r="C75" t="inlineStr">
        <is>
          <t>uncovered keywords</t>
        </is>
      </c>
      <c r="D75"/>
      <c r="E75"/>
    </row>
    <row r="76" ht="25.5" customHeight="1">
      <c r="A76" s="2"/>
      <c r="B76" t="inlineStr">
        <is>
          <t>smile</t>
        </is>
      </c>
      <c r="C76" t="inlineStr">
        <is>
          <t>uncovered keywords</t>
        </is>
      </c>
      <c r="D76"/>
      <c r="E76"/>
    </row>
    <row r="77" ht="25.5" customHeight="1">
      <c r="A77" s="2"/>
      <c r="B77" t="inlineStr">
        <is>
          <t>speech</t>
        </is>
      </c>
      <c r="C77" t="inlineStr">
        <is>
          <t>uncovered keywords</t>
        </is>
      </c>
      <c r="D77"/>
      <c r="E77"/>
    </row>
    <row r="78" ht="25.5" customHeight="1">
      <c r="A78" s="2"/>
      <c r="B78" t="inlineStr">
        <is>
          <t>stitch</t>
        </is>
      </c>
      <c r="C78" t="inlineStr">
        <is>
          <t>uncovered keywords</t>
        </is>
      </c>
      <c r="D78"/>
      <c r="E78"/>
    </row>
    <row r="79" ht="25.5" customHeight="1">
      <c r="A79" s="2"/>
      <c r="B79" t="inlineStr">
        <is>
          <t>streetball</t>
        </is>
      </c>
      <c r="C79" t="inlineStr">
        <is>
          <t>uncovered keywords</t>
        </is>
      </c>
      <c r="D79"/>
      <c r="E79"/>
    </row>
    <row r="80" ht="25.5" customHeight="1">
      <c r="A80" s="2"/>
      <c r="B80" t="inlineStr">
        <is>
          <t>Dragonfly</t>
        </is>
      </c>
      <c r="C80" t="inlineStr">
        <is>
          <t>uncovered keywords</t>
        </is>
      </c>
      <c r="D80"/>
      <c r="E80"/>
    </row>
    <row r="81" ht="25.5" customHeight="1">
      <c r="A81" s="2"/>
      <c r="B81" t="inlineStr">
        <is>
          <t>Chinese</t>
        </is>
      </c>
      <c r="C81" t="inlineStr">
        <is>
          <t>uncovered keywords</t>
        </is>
      </c>
      <c r="D81"/>
      <c r="E81"/>
    </row>
    <row r="82" ht="25.5" customHeight="1">
      <c r="A82" s="2"/>
      <c r="B82" t="inlineStr">
        <is>
          <t>Libya</t>
        </is>
      </c>
      <c r="C82" t="inlineStr">
        <is>
          <t>uncovered keywords</t>
        </is>
      </c>
      <c r="D82"/>
      <c r="E82"/>
    </row>
    <row r="83" ht="25.5" customHeight="1">
      <c r="A83" s="2"/>
      <c r="B83" t="inlineStr">
        <is>
          <t>lava</t>
        </is>
      </c>
      <c r="C83" t="inlineStr">
        <is>
          <t>uncovered keywords</t>
        </is>
      </c>
      <c r="D83"/>
      <c r="E83"/>
    </row>
    <row r="84" ht="25.5" customHeight="1">
      <c r="A84" s="2"/>
      <c r="B84" t="inlineStr">
        <is>
          <t>lightning</t>
        </is>
      </c>
      <c r="C84" t="inlineStr">
        <is>
          <t>uncovered keywords</t>
        </is>
      </c>
      <c r="D84"/>
      <c r="E84"/>
    </row>
    <row r="85" ht="25.5" customHeight="1">
      <c r="A85" s="2"/>
      <c r="B85" t="inlineStr">
        <is>
          <t>spectral</t>
        </is>
      </c>
      <c r="C85" t="inlineStr">
        <is>
          <t>uncovered keywords</t>
        </is>
      </c>
      <c r="D85"/>
      <c r="E85"/>
    </row>
    <row r="86" ht="25.5" customHeight="1">
      <c r="A86" s="2"/>
      <c r="B86" t="inlineStr">
        <is>
          <t>crystals</t>
        </is>
      </c>
      <c r="C86" t="inlineStr">
        <is>
          <t>uncovered keywords</t>
        </is>
      </c>
      <c r="D86"/>
      <c r="E86"/>
    </row>
    <row r="87" ht="25.5" customHeight="1">
      <c r="A87" s="2"/>
      <c r="B87" t="inlineStr">
        <is>
          <t>abstract</t>
        </is>
      </c>
      <c r="C87" t="inlineStr">
        <is>
          <t>uncovered keywords</t>
        </is>
      </c>
      <c r="D87"/>
      <c r="E87"/>
    </row>
    <row r="88" ht="25.5" customHeight="1">
      <c r="A88" s="2"/>
      <c r="B88" t="inlineStr">
        <is>
          <t>moon</t>
        </is>
      </c>
      <c r="C88" t="inlineStr">
        <is>
          <t>uncovered keywords</t>
        </is>
      </c>
      <c r="D88"/>
      <c r="E88"/>
    </row>
    <row r="89" ht="25.5" customHeight="1">
      <c r="A89" s="2"/>
      <c r="B89" t="inlineStr">
        <is>
          <t>sony</t>
        </is>
      </c>
      <c r="C89" t="inlineStr">
        <is>
          <t>uncovered keywords</t>
        </is>
      </c>
      <c r="D89"/>
      <c r="E89"/>
    </row>
    <row r="90" ht="25.5" customHeight="1">
      <c r="A90" s="2"/>
      <c r="B90" t="inlineStr">
        <is>
          <t>sparks</t>
        </is>
      </c>
      <c r="C90" t="inlineStr">
        <is>
          <t>uncovered keywords</t>
        </is>
      </c>
      <c r="D90"/>
      <c r="E90"/>
    </row>
    <row r="91" ht="25.5" customHeight="1">
      <c r="A91" s="2"/>
      <c r="B91" t="inlineStr">
        <is>
          <t>rims</t>
        </is>
      </c>
      <c r="C91" t="inlineStr">
        <is>
          <t>uncovered keywords</t>
        </is>
      </c>
      <c r="D91"/>
      <c r="E91"/>
    </row>
    <row r="92" ht="25.5" customHeight="1">
      <c r="A92" s="2"/>
      <c r="B92" t="inlineStr">
        <is>
          <t>submarine</t>
        </is>
      </c>
      <c r="C92" t="inlineStr">
        <is>
          <t>uncovered keywords</t>
        </is>
      </c>
      <c r="D92"/>
      <c r="E92"/>
    </row>
    <row r="93" ht="25.5" customHeight="1">
      <c r="A93" s="2"/>
      <c r="B93" t="inlineStr">
        <is>
          <t>16mm</t>
        </is>
      </c>
      <c r="C93" t="inlineStr">
        <is>
          <t>uncovered keywords</t>
        </is>
      </c>
      <c r="D93"/>
      <c r="E93"/>
    </row>
    <row r="94" ht="25.5" customHeight="1">
      <c r="A94" s="2"/>
      <c r="B94" t="inlineStr">
        <is>
          <t>35mm</t>
        </is>
      </c>
      <c r="C94" t="inlineStr">
        <is>
          <t>uncovered keywords</t>
        </is>
      </c>
      <c r="D94"/>
      <c r="E94"/>
    </row>
    <row r="95" ht="25.5" customHeight="1">
      <c r="A95" s="2"/>
      <c r="B95" t="inlineStr">
        <is>
          <t>shredding</t>
        </is>
      </c>
      <c r="C95" t="inlineStr">
        <is>
          <t>uncovered keywords</t>
        </is>
      </c>
      <c r="D95"/>
      <c r="E95"/>
    </row>
    <row r="96" ht="25.5" customHeight="1">
      <c r="A96" s="2"/>
      <c r="B96" t="inlineStr">
        <is>
          <t>Activism</t>
        </is>
      </c>
      <c r="C96" t="inlineStr">
        <is>
          <t>uncovered keywords</t>
        </is>
      </c>
      <c r="D96"/>
      <c r="E96"/>
    </row>
    <row r="97" ht="25.5" customHeight="1">
      <c r="A97" s="2"/>
      <c r="B97" t="inlineStr">
        <is>
          <t>adjusting</t>
        </is>
      </c>
      <c r="C97" t="inlineStr">
        <is>
          <t>uncovered keywords</t>
        </is>
      </c>
      <c r="D97"/>
      <c r="E97"/>
    </row>
    <row r="98" ht="25.5" customHeight="1">
      <c r="A98" s="2"/>
      <c r="B98" t="inlineStr">
        <is>
          <t>aggressive</t>
        </is>
      </c>
      <c r="C98" t="inlineStr">
        <is>
          <t>uncovered keywords</t>
        </is>
      </c>
      <c r="D98"/>
      <c r="E98"/>
    </row>
    <row r="99" ht="25.5" customHeight="1">
      <c r="A99" s="2"/>
      <c r="B99" t="inlineStr">
        <is>
          <t>Amphibian</t>
        </is>
      </c>
      <c r="C99" t="inlineStr">
        <is>
          <t>uncovered keywords</t>
        </is>
      </c>
      <c r="D99"/>
      <c r="E99"/>
    </row>
    <row r="100" ht="25.5" customHeight="1">
      <c r="A100" s="2"/>
      <c r="B100" t="inlineStr">
        <is>
          <t>Animal</t>
        </is>
      </c>
      <c r="C100" t="inlineStr">
        <is>
          <t>uncovered keywords</t>
        </is>
      </c>
      <c r="D100"/>
      <c r="E100"/>
    </row>
    <row r="101" ht="25.5" customHeight="1">
      <c r="A101" s="2"/>
      <c r="B101" t="inlineStr">
        <is>
          <t>answering</t>
        </is>
      </c>
      <c r="C101" t="inlineStr">
        <is>
          <t>uncovered keywords</t>
        </is>
      </c>
      <c r="D101"/>
      <c r="E101"/>
    </row>
    <row r="102" ht="25.5" customHeight="1">
      <c r="A102" s="2"/>
      <c r="B102" t="inlineStr">
        <is>
          <t>arena</t>
        </is>
      </c>
      <c r="C102" t="inlineStr">
        <is>
          <t>uncovered keywords</t>
        </is>
      </c>
      <c r="D102"/>
      <c r="E102"/>
    </row>
    <row r="103" ht="25.5" customHeight="1">
      <c r="A103" s="2"/>
      <c r="B103" t="inlineStr">
        <is>
          <t>arguing</t>
        </is>
      </c>
      <c r="C103" t="inlineStr">
        <is>
          <t>uncovered keywords</t>
        </is>
      </c>
      <c r="D103"/>
      <c r="E103"/>
    </row>
    <row r="104" ht="25.5" customHeight="1">
      <c r="A104" s="2"/>
      <c r="B104" t="inlineStr">
        <is>
          <t>ARRI</t>
        </is>
      </c>
      <c r="C104" t="inlineStr">
        <is>
          <t>uncovered keywords</t>
        </is>
      </c>
      <c r="D104"/>
      <c r="E104"/>
    </row>
    <row r="105" ht="25.5" customHeight="1">
      <c r="A105" s="2"/>
      <c r="B105" t="inlineStr">
        <is>
          <t>association</t>
        </is>
      </c>
      <c r="C105" t="inlineStr">
        <is>
          <t>uncovered keywords</t>
        </is>
      </c>
      <c r="D105"/>
      <c r="E105"/>
    </row>
    <row r="106" ht="25.5" customHeight="1">
      <c r="A106" s="2"/>
      <c r="B106" t="inlineStr">
        <is>
          <t>attending</t>
        </is>
      </c>
      <c r="C106" t="inlineStr">
        <is>
          <t>uncovered keywords</t>
        </is>
      </c>
      <c r="D106"/>
      <c r="E106"/>
    </row>
    <row r="107" ht="25.5" customHeight="1">
      <c r="A107" s="2"/>
      <c r="B107" t="inlineStr">
        <is>
          <t>australian</t>
        </is>
      </c>
      <c r="C107" t="inlineStr">
        <is>
          <t>uncovered keywords</t>
        </is>
      </c>
      <c r="D107"/>
      <c r="E107"/>
    </row>
    <row r="108" ht="25.5" customHeight="1">
      <c r="A108" s="2"/>
      <c r="B108" t="inlineStr">
        <is>
          <t>Autel</t>
        </is>
      </c>
      <c r="C108" t="inlineStr">
        <is>
          <t>uncovered keywords</t>
        </is>
      </c>
      <c r="D108"/>
      <c r="E108"/>
    </row>
    <row r="109" ht="25.5" customHeight="1">
      <c r="A109" s="2"/>
      <c r="B109" t="inlineStr">
        <is>
          <t>autograss</t>
        </is>
      </c>
      <c r="C109" t="inlineStr">
        <is>
          <t>uncovered keywords</t>
        </is>
      </c>
      <c r="D109"/>
      <c r="E109"/>
    </row>
    <row r="110" ht="25.5" customHeight="1">
      <c r="A110" s="2"/>
      <c r="B110" t="inlineStr">
        <is>
          <t>Aviation</t>
        </is>
      </c>
      <c r="C110" t="inlineStr">
        <is>
          <t>uncovered keywords</t>
        </is>
      </c>
      <c r="D110"/>
      <c r="E110"/>
    </row>
    <row r="111" ht="25.5" customHeight="1">
      <c r="A111" s="2"/>
      <c r="B111" t="inlineStr">
        <is>
          <t>awakening</t>
        </is>
      </c>
      <c r="C111" t="inlineStr">
        <is>
          <t>uncovered keywords</t>
        </is>
      </c>
      <c r="D111"/>
      <c r="E111"/>
    </row>
    <row r="112" ht="25.5" customHeight="1">
      <c r="A112" s="2"/>
      <c r="B112" t="inlineStr">
        <is>
          <t>baguazhang</t>
        </is>
      </c>
      <c r="C112" t="inlineStr">
        <is>
          <t>uncovered keywords</t>
        </is>
      </c>
      <c r="D112"/>
      <c r="E112"/>
    </row>
    <row r="113" ht="25.5" customHeight="1">
      <c r="A113" s="2"/>
      <c r="B113" t="inlineStr">
        <is>
          <t>baking</t>
        </is>
      </c>
      <c r="C113" t="inlineStr">
        <is>
          <t>uncovered keywords</t>
        </is>
      </c>
      <c r="D113"/>
      <c r="E113"/>
    </row>
    <row r="114" ht="25.5" customHeight="1">
      <c r="A114" s="2"/>
      <c r="B114" t="inlineStr">
        <is>
          <t>ball</t>
        </is>
      </c>
      <c r="C114" t="inlineStr">
        <is>
          <t>uncovered keywords</t>
        </is>
      </c>
      <c r="D114"/>
      <c r="E114"/>
    </row>
    <row r="115" ht="25.5" customHeight="1">
      <c r="A115" s="2"/>
      <c r="B115" t="inlineStr">
        <is>
          <t>bandy</t>
        </is>
      </c>
      <c r="C115" t="inlineStr">
        <is>
          <t>uncovered keywords</t>
        </is>
      </c>
      <c r="D115"/>
      <c r="E115"/>
    </row>
    <row r="116" ht="25.5" customHeight="1">
      <c r="A116" s="2"/>
      <c r="B116" t="inlineStr">
        <is>
          <t>banquet</t>
        </is>
      </c>
      <c r="C116" t="inlineStr">
        <is>
          <t>uncovered keywords</t>
        </is>
      </c>
      <c r="D116"/>
      <c r="E116"/>
    </row>
    <row r="117" ht="25.5" customHeight="1">
      <c r="A117" s="2"/>
      <c r="B117" t="inlineStr">
        <is>
          <t>barrel</t>
        </is>
      </c>
      <c r="C117" t="inlineStr">
        <is>
          <t>uncovered keywords</t>
        </is>
      </c>
      <c r="D117"/>
      <c r="E117"/>
    </row>
    <row r="118" ht="25.5" customHeight="1">
      <c r="A118" s="2"/>
      <c r="B118" t="inlineStr">
        <is>
          <t>battle</t>
        </is>
      </c>
      <c r="C118" t="inlineStr">
        <is>
          <t>uncovered keywords</t>
        </is>
      </c>
      <c r="D118"/>
      <c r="E118"/>
    </row>
    <row r="119" ht="25.5" customHeight="1">
      <c r="A119" s="2"/>
      <c r="B119" t="inlineStr">
        <is>
          <t>battōjutsu</t>
        </is>
      </c>
      <c r="C119" t="inlineStr">
        <is>
          <t>uncovered keywords</t>
        </is>
      </c>
      <c r="D119"/>
      <c r="E119"/>
    </row>
    <row r="120" ht="25.5" customHeight="1">
      <c r="A120" s="2"/>
      <c r="B120" t="inlineStr">
        <is>
          <t>beach</t>
        </is>
      </c>
      <c r="C120" t="inlineStr">
        <is>
          <t>uncovered keywords</t>
        </is>
      </c>
      <c r="D120"/>
      <c r="E120"/>
    </row>
    <row r="121" ht="25.5" customHeight="1">
      <c r="A121" s="2"/>
      <c r="B121" t="inlineStr">
        <is>
          <t>Beaulieu</t>
        </is>
      </c>
      <c r="C121" t="inlineStr">
        <is>
          <t>uncovered keywords</t>
        </is>
      </c>
      <c r="D121"/>
      <c r="E121"/>
    </row>
    <row r="122" ht="25.5" customHeight="1">
      <c r="A122" s="2"/>
      <c r="B122" t="inlineStr">
        <is>
          <t>bedtime</t>
        </is>
      </c>
      <c r="C122" t="inlineStr">
        <is>
          <t>uncovered keywords</t>
        </is>
      </c>
      <c r="D122"/>
      <c r="E122"/>
    </row>
    <row r="123" ht="25.5" customHeight="1">
      <c r="A123" s="2"/>
      <c r="B123" t="inlineStr">
        <is>
          <t>bending</t>
        </is>
      </c>
      <c r="C123" t="inlineStr">
        <is>
          <t>uncovered keywords</t>
        </is>
      </c>
      <c r="D123"/>
      <c r="E123"/>
    </row>
    <row r="124" ht="25.5" customHeight="1">
      <c r="A124" s="2"/>
      <c r="B124" t="inlineStr">
        <is>
          <t>biathlon</t>
        </is>
      </c>
      <c r="C124" t="inlineStr">
        <is>
          <t>uncovered keywords</t>
        </is>
      </c>
      <c r="D124"/>
      <c r="E124"/>
    </row>
    <row r="125" ht="25.5" customHeight="1">
      <c r="A125" s="2"/>
      <c r="B125" t="inlineStr">
        <is>
          <t>BLACKMAGIC</t>
        </is>
      </c>
      <c r="C125" t="inlineStr">
        <is>
          <t>uncovered keywords</t>
        </is>
      </c>
      <c r="D125"/>
      <c r="E125"/>
    </row>
    <row r="126" ht="25.5" customHeight="1">
      <c r="A126" s="2"/>
      <c r="B126" t="inlineStr">
        <is>
          <t>bike</t>
        </is>
      </c>
      <c r="C126" t="inlineStr">
        <is>
          <t>uncovered keywords</t>
        </is>
      </c>
      <c r="D126"/>
      <c r="E126"/>
    </row>
    <row r="127" ht="25.5" customHeight="1">
      <c r="A127" s="2"/>
      <c r="B127" t="inlineStr">
        <is>
          <t>blowing</t>
        </is>
      </c>
      <c r="C127" t="inlineStr">
        <is>
          <t>uncovered keywords</t>
        </is>
      </c>
      <c r="D127"/>
      <c r="E127"/>
    </row>
    <row r="128" ht="25.5" customHeight="1">
      <c r="A128" s="2"/>
      <c r="B128" t="inlineStr">
        <is>
          <t>BMPCC</t>
        </is>
      </c>
      <c r="C128" t="inlineStr">
        <is>
          <t>uncovered keywords</t>
        </is>
      </c>
      <c r="D128"/>
      <c r="E128"/>
    </row>
    <row r="129" ht="25.5" customHeight="1">
      <c r="A129" s="2"/>
      <c r="B129" t="inlineStr">
        <is>
          <t>bocce</t>
        </is>
      </c>
      <c r="C129" t="inlineStr">
        <is>
          <t>uncovered keywords</t>
        </is>
      </c>
      <c r="D129"/>
      <c r="E129"/>
    </row>
    <row r="130" ht="25.5" customHeight="1">
      <c r="A130" s="2"/>
      <c r="B130" t="inlineStr">
        <is>
          <t>boccia</t>
        </is>
      </c>
      <c r="C130" t="inlineStr">
        <is>
          <t>uncovered keywords</t>
        </is>
      </c>
      <c r="D130"/>
      <c r="E130"/>
    </row>
    <row r="131" ht="25.5" customHeight="1">
      <c r="A131" s="2"/>
      <c r="B131" t="inlineStr">
        <is>
          <t>Boredom</t>
        </is>
      </c>
      <c r="C131" t="inlineStr">
        <is>
          <t>uncovered keywords</t>
        </is>
      </c>
      <c r="D131"/>
      <c r="E131"/>
    </row>
    <row r="132" ht="25.5" customHeight="1">
      <c r="A132" s="2"/>
      <c r="B132" t="inlineStr">
        <is>
          <t>bottling</t>
        </is>
      </c>
      <c r="C132" t="inlineStr">
        <is>
          <t>uncovered keywords</t>
        </is>
      </c>
      <c r="D132"/>
      <c r="E132"/>
    </row>
    <row r="133" ht="25.5" customHeight="1">
      <c r="A133" s="2"/>
      <c r="B133" t="inlineStr">
        <is>
          <t>bouldering</t>
        </is>
      </c>
      <c r="C133" t="inlineStr">
        <is>
          <t>uncovered keywords</t>
        </is>
      </c>
      <c r="D133"/>
      <c r="E133"/>
    </row>
    <row r="134" ht="25.5" customHeight="1">
      <c r="A134" s="2"/>
      <c r="B134" t="inlineStr">
        <is>
          <t>boules</t>
        </is>
      </c>
      <c r="C134" t="inlineStr">
        <is>
          <t>uncovered keywords</t>
        </is>
      </c>
      <c r="D134"/>
      <c r="E134"/>
    </row>
    <row r="135" ht="25.5" customHeight="1">
      <c r="A135" s="2"/>
      <c r="B135" t="inlineStr">
        <is>
          <t>bouncing</t>
        </is>
      </c>
      <c r="C135" t="inlineStr">
        <is>
          <t>uncovered keywords</t>
        </is>
      </c>
      <c r="D135"/>
      <c r="E135"/>
    </row>
    <row r="136" ht="25.5" customHeight="1">
      <c r="A136" s="2"/>
      <c r="B136" t="inlineStr">
        <is>
          <t>bowls</t>
        </is>
      </c>
      <c r="C136" t="inlineStr">
        <is>
          <t>uncovered keywords</t>
        </is>
      </c>
      <c r="D136"/>
      <c r="E136"/>
    </row>
    <row r="137" ht="25.5" customHeight="1">
      <c r="A137" s="2"/>
      <c r="B137" t="inlineStr">
        <is>
          <t>breading</t>
        </is>
      </c>
      <c r="C137" t="inlineStr">
        <is>
          <t>uncovered keywords</t>
        </is>
      </c>
      <c r="D137"/>
      <c r="E137"/>
    </row>
    <row r="138" ht="25.5" customHeight="1">
      <c r="A138" s="2"/>
      <c r="B138" t="inlineStr">
        <is>
          <t>breaking</t>
        </is>
      </c>
      <c r="C138" t="inlineStr">
        <is>
          <t>uncovered keywords</t>
        </is>
      </c>
      <c r="D138"/>
      <c r="E138"/>
    </row>
    <row r="139" ht="25.5" customHeight="1">
      <c r="A139" s="2"/>
      <c r="B139" t="inlineStr">
        <is>
          <t>broad</t>
        </is>
      </c>
      <c r="C139" t="inlineStr">
        <is>
          <t>uncovered keywords</t>
        </is>
      </c>
      <c r="D139"/>
      <c r="E139"/>
    </row>
    <row r="140" ht="25.5" customHeight="1">
      <c r="A140" s="2"/>
      <c r="B140" t="inlineStr">
        <is>
          <t>broomball</t>
        </is>
      </c>
      <c r="C140" t="inlineStr">
        <is>
          <t>uncovered keywords</t>
        </is>
      </c>
      <c r="D140"/>
      <c r="E140"/>
    </row>
    <row r="141" ht="25.5" customHeight="1">
      <c r="A141" s="2"/>
      <c r="B141" t="inlineStr">
        <is>
          <t>building</t>
        </is>
      </c>
      <c r="C141" t="inlineStr">
        <is>
          <t>uncovered keywords</t>
        </is>
      </c>
      <c r="D141"/>
      <c r="E141"/>
    </row>
    <row r="142" ht="25.5" customHeight="1">
      <c r="A142" s="2"/>
      <c r="B142" t="inlineStr">
        <is>
          <t>bujinkan</t>
        </is>
      </c>
      <c r="C142" t="inlineStr">
        <is>
          <t>uncovered keywords</t>
        </is>
      </c>
      <c r="D142"/>
      <c r="E142"/>
    </row>
    <row r="143" ht="25.5" customHeight="1">
      <c r="A143" s="2"/>
      <c r="B143" t="inlineStr">
        <is>
          <t>burping</t>
        </is>
      </c>
      <c r="C143" t="inlineStr">
        <is>
          <t>uncovered keywords</t>
        </is>
      </c>
      <c r="D143"/>
      <c r="E143"/>
    </row>
    <row r="144" ht="25.5" customHeight="1">
      <c r="A144" s="2"/>
      <c r="B144" t="inlineStr">
        <is>
          <t>calculating</t>
        </is>
      </c>
      <c r="C144" t="inlineStr">
        <is>
          <t>uncovered keywords</t>
        </is>
      </c>
      <c r="D144"/>
      <c r="E144"/>
    </row>
    <row r="145" ht="25.5" customHeight="1">
      <c r="A145" s="2"/>
      <c r="B145" t="inlineStr">
        <is>
          <t>calf</t>
        </is>
      </c>
      <c r="C145" t="inlineStr">
        <is>
          <t>uncovered keywords</t>
        </is>
      </c>
      <c r="D145"/>
      <c r="E145"/>
    </row>
    <row r="146" ht="25.5" customHeight="1">
      <c r="A146" s="2"/>
      <c r="B146" t="inlineStr">
        <is>
          <t>candlepin</t>
        </is>
      </c>
      <c r="C146" t="inlineStr">
        <is>
          <t>uncovered keywords</t>
        </is>
      </c>
      <c r="D146"/>
      <c r="E146"/>
    </row>
    <row r="147" ht="25.5" customHeight="1">
      <c r="A147" s="2"/>
      <c r="B147" t="inlineStr">
        <is>
          <t>canoe</t>
        </is>
      </c>
      <c r="C147" t="inlineStr">
        <is>
          <t>uncovered keywords</t>
        </is>
      </c>
      <c r="D147"/>
      <c r="E147"/>
    </row>
    <row r="148" ht="25.5" customHeight="1">
      <c r="A148" s="2"/>
      <c r="B148" t="inlineStr">
        <is>
          <t>Canon</t>
        </is>
      </c>
      <c r="C148" t="inlineStr">
        <is>
          <t>uncovered keywords</t>
        </is>
      </c>
      <c r="D148"/>
      <c r="E148"/>
    </row>
    <row r="149" ht="25.5" customHeight="1">
      <c r="A149" s="2"/>
      <c r="B149" t="inlineStr">
        <is>
          <t>canyoning</t>
        </is>
      </c>
      <c r="C149" t="inlineStr">
        <is>
          <t>uncovered keywords</t>
        </is>
      </c>
      <c r="D149"/>
      <c r="E149"/>
    </row>
    <row r="150" ht="25.5" customHeight="1">
      <c r="A150" s="2"/>
      <c r="B150" t="inlineStr">
        <is>
          <t>capsizing</t>
        </is>
      </c>
      <c r="C150" t="inlineStr">
        <is>
          <t>uncovered keywords</t>
        </is>
      </c>
      <c r="D150"/>
      <c r="E150"/>
    </row>
    <row r="151" ht="25.5" customHeight="1">
      <c r="A151" s="2"/>
      <c r="B151" t="inlineStr">
        <is>
          <t>capture</t>
        </is>
      </c>
      <c r="C151" t="inlineStr">
        <is>
          <t>uncovered keywords</t>
        </is>
      </c>
      <c r="D151"/>
      <c r="E151"/>
    </row>
    <row r="152" ht="25.5" customHeight="1">
      <c r="A152" s="2"/>
      <c r="B152" t="inlineStr">
        <is>
          <t>car</t>
        </is>
      </c>
      <c r="C152" t="inlineStr">
        <is>
          <t>uncovered keywords</t>
        </is>
      </c>
      <c r="D152"/>
      <c r="E152"/>
    </row>
    <row r="153" ht="25.5" customHeight="1">
      <c r="A153" s="2"/>
      <c r="B153" t="inlineStr">
        <is>
          <t>card</t>
        </is>
      </c>
      <c r="C153" t="inlineStr">
        <is>
          <t>uncovered keywords</t>
        </is>
      </c>
      <c r="D153"/>
      <c r="E153"/>
    </row>
    <row r="154" ht="25.5" customHeight="1">
      <c r="A154" s="2"/>
      <c r="B154" t="inlineStr">
        <is>
          <t>carrying</t>
        </is>
      </c>
      <c r="C154" t="inlineStr">
        <is>
          <t>uncovered keywords</t>
        </is>
      </c>
      <c r="D154"/>
      <c r="E154"/>
    </row>
    <row r="155" ht="25.5" customHeight="1">
      <c r="A155" s="2"/>
      <c r="B155" t="inlineStr">
        <is>
          <t>carving</t>
        </is>
      </c>
      <c r="C155" t="inlineStr">
        <is>
          <t>uncovered keywords</t>
        </is>
      </c>
      <c r="D155"/>
      <c r="E155"/>
    </row>
    <row r="156" ht="25.5" customHeight="1">
      <c r="A156" s="2"/>
      <c r="B156" t="inlineStr">
        <is>
          <t>ceremony</t>
        </is>
      </c>
      <c r="C156" t="inlineStr">
        <is>
          <t>uncovered keywords</t>
        </is>
      </c>
      <c r="D156"/>
      <c r="E156"/>
    </row>
    <row r="157" ht="25.5" customHeight="1">
      <c r="A157" s="2"/>
      <c r="B157" t="inlineStr">
        <is>
          <t>changing</t>
        </is>
      </c>
      <c r="C157" t="inlineStr">
        <is>
          <t>uncovered keywords</t>
        </is>
      </c>
      <c r="D157"/>
      <c r="E157"/>
    </row>
    <row r="158" ht="25.5" customHeight="1">
      <c r="A158" s="2"/>
      <c r="B158" t="inlineStr">
        <is>
          <t>charreada</t>
        </is>
      </c>
      <c r="C158" t="inlineStr">
        <is>
          <t>uncovered keywords</t>
        </is>
      </c>
      <c r="D158"/>
      <c r="E158"/>
    </row>
    <row r="159" ht="25.5" customHeight="1">
      <c r="A159" s="2"/>
      <c r="B159" t="inlineStr">
        <is>
          <t>chasing</t>
        </is>
      </c>
      <c r="C159" t="inlineStr">
        <is>
          <t>uncovered keywords</t>
        </is>
      </c>
      <c r="D159"/>
      <c r="E159"/>
    </row>
    <row r="160" ht="25.5" customHeight="1">
      <c r="A160" s="2"/>
      <c r="B160" t="inlineStr">
        <is>
          <t>checking</t>
        </is>
      </c>
      <c r="C160" t="inlineStr">
        <is>
          <t>uncovered keywords</t>
        </is>
      </c>
      <c r="D160"/>
      <c r="E160"/>
    </row>
    <row r="161" ht="25.5" customHeight="1">
      <c r="A161" s="2"/>
      <c r="B161" t="inlineStr">
        <is>
          <t>chewing</t>
        </is>
      </c>
      <c r="C161" t="inlineStr">
        <is>
          <t>uncovered keywords</t>
        </is>
      </c>
      <c r="D161"/>
      <c r="E161"/>
    </row>
    <row r="162" ht="25.5" customHeight="1">
      <c r="A162" s="2"/>
      <c r="B162" t="inlineStr">
        <is>
          <t>chiseling</t>
        </is>
      </c>
      <c r="C162" t="inlineStr">
        <is>
          <t>uncovered keywords</t>
        </is>
      </c>
      <c r="D162"/>
      <c r="E162"/>
    </row>
    <row r="163" ht="25.5" customHeight="1">
      <c r="A163" s="2"/>
      <c r="B163" t="inlineStr">
        <is>
          <t>chopping</t>
        </is>
      </c>
      <c r="C163" t="inlineStr">
        <is>
          <t>uncovered keywords</t>
        </is>
      </c>
      <c r="D163"/>
      <c r="E163"/>
    </row>
    <row r="164" ht="25.5" customHeight="1">
      <c r="A164" s="2"/>
      <c r="B164" t="inlineStr">
        <is>
          <t>Christmas</t>
        </is>
      </c>
      <c r="C164" t="inlineStr">
        <is>
          <t>uncovered keywords</t>
        </is>
      </c>
      <c r="D164"/>
      <c r="E164"/>
    </row>
    <row r="165" ht="25.5" customHeight="1">
      <c r="A165" s="2"/>
      <c r="B165" t="inlineStr">
        <is>
          <t>cities</t>
        </is>
      </c>
      <c r="C165" t="inlineStr">
        <is>
          <t>uncovered keywords</t>
        </is>
      </c>
      <c r="D165"/>
      <c r="E165"/>
    </row>
    <row r="166" ht="25.5" customHeight="1">
      <c r="A166" s="2"/>
      <c r="B166" t="inlineStr">
        <is>
          <t>clay</t>
        </is>
      </c>
      <c r="C166" t="inlineStr">
        <is>
          <t>uncovered keywords</t>
        </is>
      </c>
      <c r="D166"/>
      <c r="E166"/>
    </row>
    <row r="167" ht="25.5" customHeight="1">
      <c r="A167" s="2"/>
      <c r="B167" t="inlineStr">
        <is>
          <t>clean</t>
        </is>
      </c>
      <c r="C167" t="inlineStr">
        <is>
          <t>uncovered keywords</t>
        </is>
      </c>
      <c r="D167"/>
      <c r="E167"/>
    </row>
    <row r="168" ht="25.5" customHeight="1">
      <c r="A168" s="2"/>
      <c r="B168" t="inlineStr">
        <is>
          <t>Closing</t>
        </is>
      </c>
      <c r="C168" t="inlineStr">
        <is>
          <t>uncovered keywords</t>
        </is>
      </c>
      <c r="D168"/>
      <c r="E168"/>
    </row>
    <row r="169" ht="25.5" customHeight="1">
      <c r="A169" s="2"/>
      <c r="B169" t="inlineStr">
        <is>
          <t>Collecting</t>
        </is>
      </c>
      <c r="C169" t="inlineStr">
        <is>
          <t>uncovered keywords</t>
        </is>
      </c>
      <c r="D169"/>
      <c r="E169"/>
    </row>
    <row r="170" ht="25.5" customHeight="1">
      <c r="A170" s="2"/>
      <c r="B170" t="inlineStr">
        <is>
          <t>color</t>
        </is>
      </c>
      <c r="C170" t="inlineStr">
        <is>
          <t>uncovered keywords</t>
        </is>
      </c>
      <c r="D170"/>
      <c r="E170"/>
    </row>
    <row r="171" ht="25.5" customHeight="1">
      <c r="A171" s="2"/>
      <c r="B171" t="inlineStr">
        <is>
          <t>coloring</t>
        </is>
      </c>
      <c r="C171" t="inlineStr">
        <is>
          <t>uncovered keywords</t>
        </is>
      </c>
      <c r="D171"/>
      <c r="E171"/>
    </row>
    <row r="172" ht="25.5" customHeight="1">
      <c r="A172" s="2"/>
      <c r="B172" t="inlineStr">
        <is>
          <t>coming</t>
        </is>
      </c>
      <c r="C172" t="inlineStr">
        <is>
          <t>uncovered keywords</t>
        </is>
      </c>
      <c r="D172"/>
      <c r="E172"/>
    </row>
    <row r="173" ht="25.5" customHeight="1">
      <c r="A173" s="2"/>
      <c r="B173" t="inlineStr">
        <is>
          <t>commuting</t>
        </is>
      </c>
      <c r="C173" t="inlineStr">
        <is>
          <t>uncovered keywords</t>
        </is>
      </c>
      <c r="D173"/>
      <c r="E173"/>
    </row>
    <row r="174" ht="25.5" customHeight="1">
      <c r="A174" s="2"/>
      <c r="B174" t="inlineStr">
        <is>
          <t>competition</t>
        </is>
      </c>
      <c r="C174" t="inlineStr">
        <is>
          <t>uncovered keywords</t>
        </is>
      </c>
      <c r="D174"/>
      <c r="E174"/>
    </row>
    <row r="175" ht="25.5" customHeight="1">
      <c r="A175" s="2"/>
      <c r="B175" t="inlineStr">
        <is>
          <t>concert</t>
        </is>
      </c>
      <c r="C175" t="inlineStr">
        <is>
          <t>uncovered keywords</t>
        </is>
      </c>
      <c r="D175"/>
      <c r="E175"/>
    </row>
    <row r="176" ht="25.5" customHeight="1">
      <c r="A176" s="2"/>
      <c r="B176" t="inlineStr">
        <is>
          <t>Conditions</t>
        </is>
      </c>
      <c r="C176" t="inlineStr">
        <is>
          <t>uncovered keywords</t>
        </is>
      </c>
      <c r="D176"/>
      <c r="E176"/>
    </row>
    <row r="177" ht="25.5" customHeight="1">
      <c r="A177" s="2"/>
      <c r="B177" t="inlineStr">
        <is>
          <t>conference</t>
        </is>
      </c>
      <c r="C177" t="inlineStr">
        <is>
          <t>uncovered keywords</t>
        </is>
      </c>
      <c r="D177"/>
      <c r="E177"/>
    </row>
    <row r="178" ht="25.5" customHeight="1">
      <c r="A178" s="2"/>
      <c r="B178" t="inlineStr">
        <is>
          <t>conformation</t>
        </is>
      </c>
      <c r="C178" t="inlineStr">
        <is>
          <t>uncovered keywords</t>
        </is>
      </c>
      <c r="D178"/>
      <c r="E178"/>
    </row>
    <row r="179" ht="25.5" customHeight="1">
      <c r="A179" s="2"/>
      <c r="B179" t="inlineStr">
        <is>
          <t>control</t>
        </is>
      </c>
      <c r="C179" t="inlineStr">
        <is>
          <t>uncovered keywords</t>
        </is>
      </c>
      <c r="D179"/>
      <c r="E179"/>
    </row>
    <row r="180" ht="25.5" customHeight="1">
      <c r="A180" s="2"/>
      <c r="B180" t="inlineStr">
        <is>
          <t>convention</t>
        </is>
      </c>
      <c r="C180" t="inlineStr">
        <is>
          <t>uncovered keywords</t>
        </is>
      </c>
      <c r="D180"/>
      <c r="E180"/>
    </row>
    <row r="181" ht="25.5" customHeight="1">
      <c r="A181" s="2"/>
      <c r="B181" t="inlineStr">
        <is>
          <t>cowboy</t>
        </is>
      </c>
      <c r="C181" t="inlineStr">
        <is>
          <t>uncovered keywords</t>
        </is>
      </c>
      <c r="D181"/>
      <c r="E181"/>
    </row>
    <row r="182" ht="25.5" customHeight="1">
      <c r="A182" s="2"/>
      <c r="B182" t="inlineStr">
        <is>
          <t>cracking</t>
        </is>
      </c>
      <c r="C182" t="inlineStr">
        <is>
          <t>uncovered keywords</t>
        </is>
      </c>
      <c r="D182"/>
      <c r="E182"/>
    </row>
    <row r="183" ht="25.5" customHeight="1">
      <c r="A183" s="2"/>
      <c r="B183" t="inlineStr">
        <is>
          <t>creeking</t>
        </is>
      </c>
      <c r="C183" t="inlineStr">
        <is>
          <t>uncovered keywords</t>
        </is>
      </c>
      <c r="D183"/>
      <c r="E183"/>
    </row>
    <row r="184" ht="25.5" customHeight="1">
      <c r="A184" s="2"/>
      <c r="B184" t="inlineStr">
        <is>
          <t>cross</t>
        </is>
      </c>
      <c r="C184" t="inlineStr">
        <is>
          <t>uncovered keywords</t>
        </is>
      </c>
      <c r="D184"/>
      <c r="E184"/>
    </row>
    <row r="185" ht="25.5" customHeight="1">
      <c r="A185" s="2"/>
      <c r="B185" t="inlineStr">
        <is>
          <t>crossing</t>
        </is>
      </c>
      <c r="C185" t="inlineStr">
        <is>
          <t>uncovered keywords</t>
        </is>
      </c>
      <c r="D185"/>
      <c r="E185"/>
    </row>
    <row r="186" ht="25.5" customHeight="1">
      <c r="A186" s="2"/>
      <c r="B186" t="inlineStr">
        <is>
          <t>cumbia</t>
        </is>
      </c>
      <c r="C186" t="inlineStr">
        <is>
          <t>uncovered keywords</t>
        </is>
      </c>
      <c r="D186"/>
      <c r="E186"/>
    </row>
    <row r="187" ht="25.5" customHeight="1">
      <c r="A187" s="2"/>
      <c r="B187" t="inlineStr">
        <is>
          <t>cyclo-cross</t>
        </is>
      </c>
      <c r="C187" t="inlineStr">
        <is>
          <t>uncovered keywords</t>
        </is>
      </c>
      <c r="D187"/>
      <c r="E187"/>
    </row>
    <row r="188" ht="25.5" customHeight="1">
      <c r="A188" s="2"/>
      <c r="B188" t="inlineStr">
        <is>
          <t>Daily</t>
        </is>
      </c>
      <c r="C188" t="inlineStr">
        <is>
          <t>uncovered keywords</t>
        </is>
      </c>
      <c r="D188"/>
      <c r="E188"/>
    </row>
    <row r="189" ht="25.5" customHeight="1">
      <c r="A189" s="2"/>
      <c r="B189" t="inlineStr">
        <is>
          <t>daitō-ryū</t>
        </is>
      </c>
      <c r="C189" t="inlineStr">
        <is>
          <t>uncovered keywords</t>
        </is>
      </c>
      <c r="D189"/>
      <c r="E189"/>
    </row>
    <row r="190" ht="25.5" customHeight="1">
      <c r="A190" s="2"/>
      <c r="B190" t="inlineStr">
        <is>
          <t>dancing</t>
        </is>
      </c>
      <c r="C190" t="inlineStr">
        <is>
          <t>uncovered keywords</t>
        </is>
      </c>
      <c r="D190"/>
      <c r="E190"/>
    </row>
    <row r="191" ht="25.5" customHeight="1">
      <c r="A191" s="2"/>
      <c r="B191" t="inlineStr">
        <is>
          <t>deadlifting</t>
        </is>
      </c>
      <c r="C191" t="inlineStr">
        <is>
          <t>uncovered keywords</t>
        </is>
      </c>
      <c r="D191"/>
      <c r="E191"/>
    </row>
    <row r="192" ht="25.5" customHeight="1">
      <c r="A192" s="2"/>
      <c r="B192" t="inlineStr">
        <is>
          <t>decathlon</t>
        </is>
      </c>
      <c r="C192" t="inlineStr">
        <is>
          <t>uncovered keywords</t>
        </is>
      </c>
      <c r="D192"/>
      <c r="E192"/>
    </row>
    <row r="193" ht="25.5" customHeight="1">
      <c r="A193" s="2"/>
      <c r="B193" t="inlineStr">
        <is>
          <t>deer</t>
        </is>
      </c>
      <c r="C193" t="inlineStr">
        <is>
          <t>uncovered keywords</t>
        </is>
      </c>
      <c r="D193"/>
      <c r="E193"/>
    </row>
    <row r="194" ht="25.5" customHeight="1">
      <c r="A194" s="2"/>
      <c r="B194" t="inlineStr">
        <is>
          <t>delivering</t>
        </is>
      </c>
      <c r="C194" t="inlineStr">
        <is>
          <t>uncovered keywords</t>
        </is>
      </c>
      <c r="D194"/>
      <c r="E194"/>
    </row>
    <row r="195" ht="25.5" customHeight="1">
      <c r="A195" s="2"/>
      <c r="B195" t="inlineStr">
        <is>
          <t>demonstration</t>
        </is>
      </c>
      <c r="C195" t="inlineStr">
        <is>
          <t>uncovered keywords</t>
        </is>
      </c>
      <c r="D195"/>
      <c r="E195"/>
    </row>
    <row r="196" ht="25.5" customHeight="1">
      <c r="A196" s="2"/>
      <c r="B196" t="inlineStr">
        <is>
          <t>dinghy</t>
        </is>
      </c>
      <c r="C196" t="inlineStr">
        <is>
          <t>uncovered keywords</t>
        </is>
      </c>
      <c r="D196"/>
      <c r="E196"/>
    </row>
    <row r="197" ht="25.5" customHeight="1">
      <c r="A197" s="2"/>
      <c r="B197" t="inlineStr">
        <is>
          <t>directing</t>
        </is>
      </c>
      <c r="C197" t="inlineStr">
        <is>
          <t>uncovered keywords</t>
        </is>
      </c>
      <c r="D197"/>
      <c r="E197"/>
    </row>
    <row r="198" ht="25.5" customHeight="1">
      <c r="A198" s="2"/>
      <c r="B198" t="inlineStr">
        <is>
          <t>disappearing</t>
        </is>
      </c>
      <c r="C198" t="inlineStr">
        <is>
          <t>uncovered keywords</t>
        </is>
      </c>
      <c r="D198"/>
      <c r="E198"/>
    </row>
    <row r="199" ht="25.5" customHeight="1">
      <c r="A199" s="2"/>
      <c r="B199" t="inlineStr">
        <is>
          <t>disaster</t>
        </is>
      </c>
      <c r="C199" t="inlineStr">
        <is>
          <t>uncovered keywords</t>
        </is>
      </c>
      <c r="D199"/>
      <c r="E199"/>
    </row>
    <row r="200" ht="25.5" customHeight="1">
      <c r="A200" s="2"/>
      <c r="B200" t="inlineStr">
        <is>
          <t>dock</t>
        </is>
      </c>
      <c r="C200" t="inlineStr">
        <is>
          <t>uncovered keywords</t>
        </is>
      </c>
      <c r="D200"/>
      <c r="E200"/>
    </row>
    <row r="201" ht="25.5" customHeight="1">
      <c r="A201" s="2"/>
      <c r="B201" t="inlineStr">
        <is>
          <t>docking</t>
        </is>
      </c>
      <c r="C201" t="inlineStr">
        <is>
          <t>uncovered keywords</t>
        </is>
      </c>
      <c r="D201"/>
      <c r="E201"/>
    </row>
    <row r="202" ht="25.5" customHeight="1">
      <c r="A202" s="2"/>
      <c r="B202" t="inlineStr">
        <is>
          <t>doing</t>
        </is>
      </c>
      <c r="C202" t="inlineStr">
        <is>
          <t>uncovered keywords</t>
        </is>
      </c>
      <c r="D202"/>
      <c r="E202"/>
    </row>
    <row r="203" ht="25.5" customHeight="1">
      <c r="A203" s="2"/>
      <c r="B203" t="inlineStr">
        <is>
          <t>drag</t>
        </is>
      </c>
      <c r="C203" t="inlineStr">
        <is>
          <t>uncovered keywords</t>
        </is>
      </c>
      <c r="D203"/>
      <c r="E203"/>
    </row>
    <row r="204" ht="25.5" customHeight="1">
      <c r="A204" s="2"/>
      <c r="B204" t="inlineStr">
        <is>
          <t>barbeque</t>
        </is>
      </c>
      <c r="C204" t="inlineStr">
        <is>
          <t>uncovered keywords</t>
        </is>
      </c>
      <c r="D204"/>
      <c r="E204"/>
    </row>
    <row r="205" ht="25.5" customHeight="1">
      <c r="A205" s="2"/>
      <c r="B205" t="inlineStr">
        <is>
          <t>dressing</t>
        </is>
      </c>
      <c r="C205" t="inlineStr">
        <is>
          <t>uncovered keywords</t>
        </is>
      </c>
      <c r="D205"/>
      <c r="E205"/>
    </row>
    <row r="206" ht="25.5" customHeight="1">
      <c r="A206" s="2"/>
      <c r="B206" t="inlineStr">
        <is>
          <t>drinking</t>
        </is>
      </c>
      <c r="C206" t="inlineStr">
        <is>
          <t>uncovered keywords</t>
        </is>
      </c>
      <c r="D206"/>
      <c r="E206"/>
    </row>
    <row r="207" ht="25.5" customHeight="1">
      <c r="A207" s="2"/>
      <c r="B207" t="inlineStr">
        <is>
          <t>Driving</t>
        </is>
      </c>
      <c r="C207" t="inlineStr">
        <is>
          <t>uncovered keywords</t>
        </is>
      </c>
      <c r="D207"/>
      <c r="E207"/>
    </row>
    <row r="208" ht="25.5" customHeight="1">
      <c r="A208" s="2"/>
      <c r="B208" t="inlineStr">
        <is>
          <t>drooling</t>
        </is>
      </c>
      <c r="C208" t="inlineStr">
        <is>
          <t>uncovered keywords</t>
        </is>
      </c>
      <c r="D208"/>
      <c r="E208"/>
    </row>
    <row r="209" ht="25.5" customHeight="1">
      <c r="A209" s="2"/>
      <c r="B209" t="inlineStr">
        <is>
          <t>duathlon</t>
        </is>
      </c>
      <c r="C209" t="inlineStr">
        <is>
          <t>uncovered keywords</t>
        </is>
      </c>
      <c r="D209"/>
      <c r="E209"/>
    </row>
    <row r="210" ht="25.5" customHeight="1">
      <c r="A210" s="2"/>
      <c r="B210" t="inlineStr">
        <is>
          <t>dyeing</t>
        </is>
      </c>
      <c r="C210" t="inlineStr">
        <is>
          <t>uncovered keywords</t>
        </is>
      </c>
      <c r="D210"/>
      <c r="E210"/>
    </row>
    <row r="211" ht="25.5" customHeight="1">
      <c r="A211" s="2"/>
      <c r="B211" t="inlineStr">
        <is>
          <t>Easter</t>
        </is>
      </c>
      <c r="C211" t="inlineStr">
        <is>
          <t>uncovered keywords</t>
        </is>
      </c>
      <c r="D211"/>
      <c r="E211"/>
    </row>
    <row r="212" ht="25.5" customHeight="1">
      <c r="A212" s="2"/>
      <c r="B212" t="inlineStr">
        <is>
          <t>education</t>
        </is>
      </c>
      <c r="C212" t="inlineStr">
        <is>
          <t>uncovered keywords</t>
        </is>
      </c>
      <c r="D212"/>
      <c r="E212"/>
    </row>
    <row r="213" ht="25.5" customHeight="1">
      <c r="A213" s="2"/>
      <c r="B213" t="inlineStr">
        <is>
          <t>egg</t>
        </is>
      </c>
      <c r="C213" t="inlineStr">
        <is>
          <t>uncovered keywords</t>
        </is>
      </c>
      <c r="D213"/>
      <c r="E213"/>
    </row>
    <row r="214" ht="25.5" customHeight="1">
      <c r="A214" s="2"/>
      <c r="B214" t="inlineStr">
        <is>
          <t>Emotional</t>
        </is>
      </c>
      <c r="C214" t="inlineStr">
        <is>
          <t>uncovered keywords</t>
        </is>
      </c>
      <c r="D214"/>
      <c r="E214"/>
    </row>
    <row r="215" ht="25.5" customHeight="1">
      <c r="A215" s="2"/>
      <c r="B215" t="inlineStr">
        <is>
          <t>endurance</t>
        </is>
      </c>
      <c r="C215" t="inlineStr">
        <is>
          <t>uncovered keywords</t>
        </is>
      </c>
      <c r="D215"/>
      <c r="E215"/>
    </row>
    <row r="216" ht="25.5" customHeight="1">
      <c r="A216" s="2"/>
      <c r="B216" t="inlineStr">
        <is>
          <t>enduro</t>
        </is>
      </c>
      <c r="C216" t="inlineStr">
        <is>
          <t>uncovered keywords</t>
        </is>
      </c>
      <c r="D216"/>
      <c r="E216"/>
    </row>
    <row r="217" ht="25.5" customHeight="1">
      <c r="A217" s="2"/>
      <c r="B217" t="inlineStr">
        <is>
          <t>english</t>
        </is>
      </c>
      <c r="C217" t="inlineStr">
        <is>
          <t>uncovered keywords</t>
        </is>
      </c>
      <c r="D217"/>
      <c r="E217"/>
    </row>
    <row r="218" ht="25.5" customHeight="1">
      <c r="A218" s="2"/>
      <c r="B218" t="inlineStr">
        <is>
          <t>exhibition</t>
        </is>
      </c>
      <c r="C218" t="inlineStr">
        <is>
          <t>uncovered keywords</t>
        </is>
      </c>
      <c r="D218"/>
      <c r="E218"/>
    </row>
    <row r="219" ht="25.5" customHeight="1">
      <c r="A219" s="2"/>
      <c r="B219" t="inlineStr">
        <is>
          <t>exploding</t>
        </is>
      </c>
      <c r="C219" t="inlineStr">
        <is>
          <t>uncovered keywords</t>
        </is>
      </c>
      <c r="D219"/>
      <c r="E219"/>
    </row>
    <row r="220" ht="25.5" customHeight="1">
      <c r="A220" s="2"/>
      <c r="B220" t="inlineStr">
        <is>
          <t>extinguishing</t>
        </is>
      </c>
      <c r="C220" t="inlineStr">
        <is>
          <t>uncovered keywords</t>
        </is>
      </c>
      <c r="D220"/>
      <c r="E220"/>
    </row>
    <row r="221" ht="25.5" customHeight="1">
      <c r="A221" s="2"/>
      <c r="B221" t="inlineStr">
        <is>
          <t>feeding</t>
        </is>
      </c>
      <c r="C221" t="inlineStr">
        <is>
          <t>uncovered keywords</t>
        </is>
      </c>
      <c r="D221"/>
      <c r="E221"/>
    </row>
    <row r="222" ht="25.5" customHeight="1">
      <c r="A222" s="2"/>
      <c r="B222" t="inlineStr">
        <is>
          <t>fencing</t>
        </is>
      </c>
      <c r="C222" t="inlineStr">
        <is>
          <t>uncovered keywords</t>
        </is>
      </c>
      <c r="D222"/>
      <c r="E222"/>
    </row>
    <row r="223" ht="25.5" customHeight="1">
      <c r="A223" s="2"/>
      <c r="B223" t="inlineStr">
        <is>
          <t>fidgeting</t>
        </is>
      </c>
      <c r="C223" t="inlineStr">
        <is>
          <t>uncovered keywords</t>
        </is>
      </c>
      <c r="D223"/>
      <c r="E223"/>
    </row>
    <row r="224" ht="25.5" customHeight="1">
      <c r="A224" s="2"/>
      <c r="B224" t="inlineStr">
        <is>
          <t>finger</t>
        </is>
      </c>
      <c r="C224" t="inlineStr">
        <is>
          <t>uncovered keywords</t>
        </is>
      </c>
      <c r="D224"/>
      <c r="E224"/>
    </row>
    <row r="225" ht="25.5" customHeight="1">
      <c r="A225" s="2"/>
      <c r="B225" t="inlineStr">
        <is>
          <t>finswimming</t>
        </is>
      </c>
      <c r="C225" t="inlineStr">
        <is>
          <t>uncovered keywords</t>
        </is>
      </c>
      <c r="D225"/>
      <c r="E225"/>
    </row>
    <row r="226" ht="25.5" customHeight="1">
      <c r="A226" s="2"/>
      <c r="B226" t="inlineStr">
        <is>
          <t>Fishing</t>
        </is>
      </c>
      <c r="C226" t="inlineStr">
        <is>
          <t>uncovered keywords</t>
        </is>
      </c>
      <c r="D226"/>
      <c r="E226"/>
    </row>
    <row r="227" ht="25.5" customHeight="1">
      <c r="A227" s="2"/>
      <c r="B227" t="inlineStr">
        <is>
          <t>fistball</t>
        </is>
      </c>
      <c r="C227" t="inlineStr">
        <is>
          <t>uncovered keywords</t>
        </is>
      </c>
      <c r="D227"/>
      <c r="E227"/>
    </row>
    <row r="228" ht="25.5" customHeight="1">
      <c r="A228" s="2"/>
      <c r="B228" t="inlineStr">
        <is>
          <t>fives</t>
        </is>
      </c>
      <c r="C228" t="inlineStr">
        <is>
          <t>uncovered keywords</t>
        </is>
      </c>
      <c r="D228"/>
      <c r="E228"/>
    </row>
    <row r="229" ht="25.5" customHeight="1">
      <c r="A229" s="2"/>
      <c r="B229" t="inlineStr">
        <is>
          <t>Fixing</t>
        </is>
      </c>
      <c r="C229" t="inlineStr">
        <is>
          <t>uncovered keywords</t>
        </is>
      </c>
      <c r="D229"/>
      <c r="E229"/>
    </row>
    <row r="230" ht="25.5" customHeight="1">
      <c r="A230" s="2"/>
      <c r="B230" t="inlineStr">
        <is>
          <t>flag</t>
        </is>
      </c>
      <c r="C230" t="inlineStr">
        <is>
          <t>uncovered keywords</t>
        </is>
      </c>
      <c r="D230"/>
      <c r="E230"/>
    </row>
    <row r="231" ht="25.5" customHeight="1">
      <c r="A231" s="2"/>
      <c r="B231" t="inlineStr">
        <is>
          <t>flint</t>
        </is>
      </c>
      <c r="C231" t="inlineStr">
        <is>
          <t>uncovered keywords</t>
        </is>
      </c>
      <c r="D231"/>
      <c r="E231"/>
    </row>
    <row r="232" ht="25.5" customHeight="1">
      <c r="A232" s="2"/>
      <c r="B232" t="inlineStr">
        <is>
          <t>floating</t>
        </is>
      </c>
      <c r="C232" t="inlineStr">
        <is>
          <t>uncovered keywords</t>
        </is>
      </c>
      <c r="D232"/>
      <c r="E232"/>
    </row>
    <row r="233" ht="25.5" customHeight="1">
      <c r="A233" s="2"/>
      <c r="B233" t="inlineStr">
        <is>
          <t>floorball</t>
        </is>
      </c>
      <c r="C233" t="inlineStr">
        <is>
          <t>uncovered keywords</t>
        </is>
      </c>
      <c r="D233"/>
      <c r="E233"/>
    </row>
    <row r="234" ht="25.5" customHeight="1">
      <c r="A234" s="2"/>
      <c r="B234" t="inlineStr">
        <is>
          <t>flowing</t>
        </is>
      </c>
      <c r="C234" t="inlineStr">
        <is>
          <t>uncovered keywords</t>
        </is>
      </c>
      <c r="D234"/>
      <c r="E234"/>
    </row>
    <row r="235" ht="25.5" customHeight="1">
      <c r="A235" s="2"/>
      <c r="B235" t="inlineStr">
        <is>
          <t>fly</t>
        </is>
      </c>
      <c r="C235" t="inlineStr">
        <is>
          <t>uncovered keywords</t>
        </is>
      </c>
      <c r="D235"/>
      <c r="E235"/>
    </row>
    <row r="236" ht="25.5" customHeight="1">
      <c r="A236" s="2"/>
      <c r="B236" t="inlineStr">
        <is>
          <t>flyball</t>
        </is>
      </c>
      <c r="C236" t="inlineStr">
        <is>
          <t>uncovered keywords</t>
        </is>
      </c>
      <c r="D236"/>
      <c r="E236"/>
    </row>
    <row r="237" ht="25.5" customHeight="1">
      <c r="A237" s="2"/>
      <c r="B237" t="inlineStr">
        <is>
          <t>flying</t>
        </is>
      </c>
      <c r="C237" t="inlineStr">
        <is>
          <t>uncovered keywords</t>
        </is>
      </c>
      <c r="D237"/>
      <c r="E237"/>
    </row>
    <row r="238" ht="25.5" customHeight="1">
      <c r="A238" s="2"/>
      <c r="B238" t="inlineStr">
        <is>
          <t>folk</t>
        </is>
      </c>
      <c r="C238" t="inlineStr">
        <is>
          <t>uncovered keywords</t>
        </is>
      </c>
      <c r="D238"/>
      <c r="E238"/>
    </row>
    <row r="239" ht="25.5" customHeight="1">
      <c r="A239" s="2"/>
      <c r="B239" t="inlineStr">
        <is>
          <t>folkrace</t>
        </is>
      </c>
      <c r="C239" t="inlineStr">
        <is>
          <t>uncovered keywords</t>
        </is>
      </c>
      <c r="D239"/>
      <c r="E239"/>
    </row>
    <row r="240" ht="25.5" customHeight="1">
      <c r="A240" s="2"/>
      <c r="B240" t="inlineStr">
        <is>
          <t>food</t>
        </is>
      </c>
      <c r="C240" t="inlineStr">
        <is>
          <t>uncovered keywords</t>
        </is>
      </c>
      <c r="D240"/>
      <c r="E240"/>
    </row>
    <row r="241" ht="25.5" customHeight="1">
      <c r="A241" s="2"/>
      <c r="B241" t="inlineStr">
        <is>
          <t>fox</t>
        </is>
      </c>
      <c r="C241" t="inlineStr">
        <is>
          <t>uncovered keywords</t>
        </is>
      </c>
      <c r="D241"/>
      <c r="E241"/>
    </row>
    <row r="242" ht="25.5" customHeight="1">
      <c r="A242" s="2"/>
      <c r="B242" t="inlineStr">
        <is>
          <t>freeride</t>
        </is>
      </c>
      <c r="C242" t="inlineStr">
        <is>
          <t>uncovered keywords</t>
        </is>
      </c>
      <c r="D242"/>
      <c r="E242"/>
    </row>
    <row r="243" ht="25.5" customHeight="1">
      <c r="A243" s="2"/>
      <c r="B243" t="inlineStr">
        <is>
          <t>freestyle</t>
        </is>
      </c>
      <c r="C243" t="inlineStr">
        <is>
          <t>uncovered keywords</t>
        </is>
      </c>
      <c r="D243"/>
      <c r="E243"/>
    </row>
    <row r="244" ht="25.5" customHeight="1">
      <c r="A244" s="2"/>
      <c r="B244" t="inlineStr">
        <is>
          <t>french</t>
        </is>
      </c>
      <c r="C244" t="inlineStr">
        <is>
          <t>uncovered keywords</t>
        </is>
      </c>
      <c r="D244"/>
      <c r="E244"/>
    </row>
    <row r="245" ht="25.5" customHeight="1">
      <c r="A245" s="2"/>
      <c r="B245" t="inlineStr">
        <is>
          <t>front</t>
        </is>
      </c>
      <c r="C245" t="inlineStr">
        <is>
          <t>uncovered keywords</t>
        </is>
      </c>
      <c r="D245"/>
      <c r="E245"/>
    </row>
    <row r="246" ht="25.5" customHeight="1">
      <c r="A246" s="2"/>
      <c r="B246" t="inlineStr">
        <is>
          <t>frontenis</t>
        </is>
      </c>
      <c r="C246" t="inlineStr">
        <is>
          <t>uncovered keywords</t>
        </is>
      </c>
      <c r="D246"/>
      <c r="E246"/>
    </row>
    <row r="247" ht="25.5" customHeight="1">
      <c r="A247" s="2"/>
      <c r="B247" t="inlineStr">
        <is>
          <t>frying</t>
        </is>
      </c>
      <c r="C247" t="inlineStr">
        <is>
          <t>uncovered keywords</t>
        </is>
      </c>
      <c r="D247"/>
      <c r="E247"/>
    </row>
    <row r="248" ht="25.5" customHeight="1">
      <c r="A248" s="2"/>
      <c r="B248" t="inlineStr">
        <is>
          <t>fujian</t>
        </is>
      </c>
      <c r="C248" t="inlineStr">
        <is>
          <t>uncovered keywords</t>
        </is>
      </c>
      <c r="D248"/>
      <c r="E248"/>
    </row>
    <row r="249" ht="25.5" customHeight="1">
      <c r="A249" s="2"/>
      <c r="B249" t="inlineStr">
        <is>
          <t>futsal</t>
        </is>
      </c>
      <c r="C249" t="inlineStr">
        <is>
          <t>uncovered keywords</t>
        </is>
      </c>
      <c r="D249"/>
      <c r="E249"/>
    </row>
    <row r="250" ht="25.5" customHeight="1">
      <c r="A250" s="2"/>
      <c r="B250" t="inlineStr">
        <is>
          <t>ga-ga</t>
        </is>
      </c>
      <c r="C250" t="inlineStr">
        <is>
          <t>uncovered keywords</t>
        </is>
      </c>
      <c r="D250"/>
      <c r="E250"/>
    </row>
    <row r="251" ht="25.5" customHeight="1">
      <c r="A251" s="2"/>
      <c r="B251" t="inlineStr">
        <is>
          <t>gaelic</t>
        </is>
      </c>
      <c r="C251" t="inlineStr">
        <is>
          <t>uncovered keywords</t>
        </is>
      </c>
      <c r="D251"/>
      <c r="E251"/>
    </row>
    <row r="252" ht="25.5" customHeight="1">
      <c r="A252" s="2"/>
      <c r="B252" t="inlineStr">
        <is>
          <t>gatka</t>
        </is>
      </c>
      <c r="C252" t="inlineStr">
        <is>
          <t>uncovered keywords</t>
        </is>
      </c>
      <c r="D252"/>
      <c r="E252"/>
    </row>
    <row r="253" ht="25.5" customHeight="1">
      <c r="A253" s="2"/>
      <c r="B253" t="inlineStr">
        <is>
          <t>General</t>
        </is>
      </c>
      <c r="C253" t="inlineStr">
        <is>
          <t>uncovered keywords</t>
        </is>
      </c>
      <c r="D253"/>
      <c r="E253"/>
    </row>
    <row r="254" ht="25.5" customHeight="1">
      <c r="A254" s="2"/>
      <c r="B254" t="inlineStr">
        <is>
          <t>getting</t>
        </is>
      </c>
      <c r="C254" t="inlineStr">
        <is>
          <t>uncovered keywords</t>
        </is>
      </c>
      <c r="D254"/>
      <c r="E254"/>
    </row>
    <row r="255" ht="25.5" customHeight="1">
      <c r="A255" s="2"/>
      <c r="B255" t="inlineStr">
        <is>
          <t>Gift</t>
        </is>
      </c>
      <c r="C255" t="inlineStr">
        <is>
          <t>uncovered keywords</t>
        </is>
      </c>
      <c r="D255"/>
      <c r="E255"/>
    </row>
    <row r="256" ht="25.5" customHeight="1">
      <c r="A256" s="2"/>
      <c r="B256" t="inlineStr">
        <is>
          <t>Gimbal</t>
        </is>
      </c>
      <c r="C256" t="inlineStr">
        <is>
          <t>uncovered keywords</t>
        </is>
      </c>
      <c r="D256"/>
      <c r="E256"/>
    </row>
    <row r="257" ht="25.5" customHeight="1">
      <c r="A257" s="2"/>
      <c r="B257" t="inlineStr">
        <is>
          <t>giving</t>
        </is>
      </c>
      <c r="C257" t="inlineStr">
        <is>
          <t>uncovered keywords</t>
        </is>
      </c>
      <c r="D257"/>
      <c r="E257"/>
    </row>
    <row r="258" ht="25.5" customHeight="1">
      <c r="A258" s="2"/>
      <c r="B258" t="inlineStr">
        <is>
          <t>going</t>
        </is>
      </c>
      <c r="C258" t="inlineStr">
        <is>
          <t>uncovered keywords</t>
        </is>
      </c>
      <c r="D258"/>
      <c r="E258"/>
    </row>
    <row r="259" ht="25.5" customHeight="1">
      <c r="A259" s="2"/>
      <c r="B259" t="inlineStr">
        <is>
          <t>gold</t>
        </is>
      </c>
      <c r="C259" t="inlineStr">
        <is>
          <t>uncovered keywords</t>
        </is>
      </c>
      <c r="D259"/>
      <c r="E259"/>
    </row>
    <row r="260" ht="25.5" customHeight="1">
      <c r="A260" s="2"/>
      <c r="B260" t="inlineStr">
        <is>
          <t>graduation</t>
        </is>
      </c>
      <c r="C260" t="inlineStr">
        <is>
          <t>uncovered keywords</t>
        </is>
      </c>
      <c r="D260"/>
      <c r="E260"/>
    </row>
    <row r="261" ht="25.5" customHeight="1">
      <c r="A261" s="2"/>
      <c r="B261" t="inlineStr">
        <is>
          <t>grand</t>
        </is>
      </c>
      <c r="C261" t="inlineStr">
        <is>
          <t>uncovered keywords</t>
        </is>
      </c>
      <c r="D261"/>
      <c r="E261"/>
    </row>
    <row r="262" ht="25.5" customHeight="1">
      <c r="A262" s="2"/>
      <c r="B262" t="inlineStr">
        <is>
          <t>Grasping</t>
        </is>
      </c>
      <c r="C262" t="inlineStr">
        <is>
          <t>uncovered keywords</t>
        </is>
      </c>
      <c r="D262"/>
      <c r="E262"/>
    </row>
    <row r="263" ht="25.5" customHeight="1">
      <c r="A263" s="2"/>
      <c r="B263" t="inlineStr">
        <is>
          <t>greco-roman</t>
        </is>
      </c>
      <c r="C263" t="inlineStr">
        <is>
          <t>uncovered keywords</t>
        </is>
      </c>
      <c r="D263"/>
      <c r="E263"/>
    </row>
    <row r="264" ht="25.5" customHeight="1">
      <c r="A264" s="2"/>
      <c r="B264" t="inlineStr">
        <is>
          <t>gridiron</t>
        </is>
      </c>
      <c r="C264" t="inlineStr">
        <is>
          <t>uncovered keywords</t>
        </is>
      </c>
      <c r="D264"/>
      <c r="E264"/>
    </row>
    <row r="265" ht="25.5" customHeight="1">
      <c r="A265" s="2"/>
      <c r="B265" t="inlineStr">
        <is>
          <t>grinding</t>
        </is>
      </c>
      <c r="C265" t="inlineStr">
        <is>
          <t>uncovered keywords</t>
        </is>
      </c>
      <c r="D265"/>
      <c r="E265"/>
    </row>
    <row r="266" ht="25.5" customHeight="1">
      <c r="A266" s="2"/>
      <c r="B266" t="inlineStr">
        <is>
          <t>gyrating</t>
        </is>
      </c>
      <c r="C266" t="inlineStr">
        <is>
          <t>uncovered keywords</t>
        </is>
      </c>
      <c r="D266"/>
      <c r="E266"/>
    </row>
    <row r="267" ht="25.5" customHeight="1">
      <c r="A267" s="2"/>
      <c r="B267" t="inlineStr">
        <is>
          <t>haidong</t>
        </is>
      </c>
      <c r="C267" t="inlineStr">
        <is>
          <t>uncovered keywords</t>
        </is>
      </c>
      <c r="D267"/>
      <c r="E267"/>
    </row>
    <row r="268" ht="25.5" customHeight="1">
      <c r="A268" s="2"/>
      <c r="B268" t="inlineStr">
        <is>
          <t>hand</t>
        </is>
      </c>
      <c r="C268" t="inlineStr">
        <is>
          <t>uncovered keywords</t>
        </is>
      </c>
      <c r="D268"/>
      <c r="E268"/>
    </row>
    <row r="269" ht="25.5" customHeight="1">
      <c r="A269" s="2"/>
      <c r="B269" t="inlineStr">
        <is>
          <t>Hanukkah</t>
        </is>
      </c>
      <c r="C269" t="inlineStr">
        <is>
          <t>uncovered keywords</t>
        </is>
      </c>
      <c r="D269"/>
      <c r="E269"/>
    </row>
    <row r="270" ht="25.5" customHeight="1">
      <c r="A270" s="2"/>
      <c r="B270" t="inlineStr">
        <is>
          <t>hapkido</t>
        </is>
      </c>
      <c r="C270" t="inlineStr">
        <is>
          <t>uncovered keywords</t>
        </is>
      </c>
      <c r="D270"/>
      <c r="E270"/>
    </row>
    <row r="271" ht="25.5" customHeight="1">
      <c r="A271" s="2"/>
      <c r="B271" t="inlineStr">
        <is>
          <t>harness</t>
        </is>
      </c>
      <c r="C271" t="inlineStr">
        <is>
          <t>uncovered keywords</t>
        </is>
      </c>
      <c r="D271"/>
      <c r="E271"/>
    </row>
    <row r="272" ht="25.5" customHeight="1">
      <c r="A272" s="2"/>
      <c r="B272" t="inlineStr">
        <is>
          <t>head</t>
        </is>
      </c>
      <c r="C272" t="inlineStr">
        <is>
          <t>uncovered keywords</t>
        </is>
      </c>
      <c r="D272"/>
      <c r="E272"/>
    </row>
    <row r="273" ht="25.5" customHeight="1">
      <c r="A273" s="2"/>
      <c r="B273" t="inlineStr">
        <is>
          <t>Health</t>
        </is>
      </c>
      <c r="C273" t="inlineStr">
        <is>
          <t>uncovered keywords</t>
        </is>
      </c>
      <c r="D273"/>
      <c r="E273"/>
    </row>
    <row r="274" ht="25.5" customHeight="1">
      <c r="A274" s="2"/>
      <c r="B274" t="inlineStr">
        <is>
          <t>heptathlon</t>
        </is>
      </c>
      <c r="C274" t="inlineStr">
        <is>
          <t>uncovered keywords</t>
        </is>
      </c>
      <c r="D274"/>
      <c r="E274"/>
    </row>
    <row r="275" ht="25.5" customHeight="1">
      <c r="A275" s="2"/>
      <c r="B275" t="inlineStr">
        <is>
          <t>high</t>
        </is>
      </c>
      <c r="C275" t="inlineStr">
        <is>
          <t>uncovered keywords</t>
        </is>
      </c>
      <c r="D275"/>
      <c r="E275"/>
    </row>
    <row r="276" ht="25.5" customHeight="1">
      <c r="A276" s="2"/>
      <c r="B276" t="inlineStr">
        <is>
          <t>highland</t>
        </is>
      </c>
      <c r="C276" t="inlineStr">
        <is>
          <t>uncovered keywords</t>
        </is>
      </c>
      <c r="D276"/>
      <c r="E276"/>
    </row>
    <row r="277" ht="25.5" customHeight="1">
      <c r="A277" s="2"/>
      <c r="B277" t="inlineStr">
        <is>
          <t>historical</t>
        </is>
      </c>
      <c r="C277" t="inlineStr">
        <is>
          <t>uncovered keywords</t>
        </is>
      </c>
      <c r="D277"/>
      <c r="E277"/>
    </row>
    <row r="278" ht="25.5" customHeight="1">
      <c r="A278" s="2"/>
      <c r="B278" t="inlineStr">
        <is>
          <t>hitting</t>
        </is>
      </c>
      <c r="C278" t="inlineStr">
        <is>
          <t>uncovered keywords</t>
        </is>
      </c>
      <c r="D278"/>
      <c r="E278"/>
    </row>
    <row r="279" ht="25.5" customHeight="1">
      <c r="A279" s="2"/>
      <c r="B279" t="inlineStr">
        <is>
          <t>hockey</t>
        </is>
      </c>
      <c r="C279" t="inlineStr">
        <is>
          <t>uncovered keywords</t>
        </is>
      </c>
      <c r="D279"/>
      <c r="E279"/>
    </row>
    <row r="280" ht="25.5" customHeight="1">
      <c r="A280" s="2"/>
      <c r="B280" t="inlineStr">
        <is>
          <t>holding</t>
        </is>
      </c>
      <c r="C280" t="inlineStr">
        <is>
          <t>uncovered keywords</t>
        </is>
      </c>
      <c r="D280"/>
      <c r="E280"/>
    </row>
    <row r="281" ht="25.5" customHeight="1">
      <c r="A281" s="2"/>
      <c r="B281" t="inlineStr">
        <is>
          <t>home</t>
        </is>
      </c>
      <c r="C281" t="inlineStr">
        <is>
          <t>uncovered keywords</t>
        </is>
      </c>
      <c r="D281"/>
      <c r="E281"/>
    </row>
    <row r="282" ht="25.5" customHeight="1">
      <c r="A282" s="2"/>
      <c r="B282" t="inlineStr">
        <is>
          <t>horizontal</t>
        </is>
      </c>
      <c r="C282" t="inlineStr">
        <is>
          <t>uncovered keywords</t>
        </is>
      </c>
      <c r="D282"/>
      <c r="E282"/>
    </row>
    <row r="283" ht="25.5" customHeight="1">
      <c r="A283" s="2"/>
      <c r="B283" t="inlineStr">
        <is>
          <t>horseball</t>
        </is>
      </c>
      <c r="C283" t="inlineStr">
        <is>
          <t>uncovered keywords</t>
        </is>
      </c>
      <c r="D283"/>
      <c r="E283"/>
    </row>
    <row r="284" ht="25.5" customHeight="1">
      <c r="A284" s="2"/>
      <c r="B284" t="inlineStr">
        <is>
          <t>huddling</t>
        </is>
      </c>
      <c r="C284" t="inlineStr">
        <is>
          <t>uncovered keywords</t>
        </is>
      </c>
      <c r="D284"/>
      <c r="E284"/>
    </row>
    <row r="285" ht="25.5" customHeight="1">
      <c r="A285" s="2"/>
      <c r="B285" t="inlineStr">
        <is>
          <t>hugging</t>
        </is>
      </c>
      <c r="C285" t="inlineStr">
        <is>
          <t>uncovered keywords</t>
        </is>
      </c>
      <c r="D285"/>
      <c r="E285"/>
    </row>
    <row r="286" ht="25.5" customHeight="1">
      <c r="A286" s="2"/>
      <c r="B286" t="inlineStr">
        <is>
          <t>hula</t>
        </is>
      </c>
      <c r="C286" t="inlineStr">
        <is>
          <t>uncovered keywords</t>
        </is>
      </c>
      <c r="D286"/>
      <c r="E286"/>
    </row>
    <row r="287" ht="25.5" customHeight="1">
      <c r="A287" s="2"/>
      <c r="B287" t="inlineStr">
        <is>
          <t>hurdles</t>
        </is>
      </c>
      <c r="C287" t="inlineStr">
        <is>
          <t>uncovered keywords</t>
        </is>
      </c>
      <c r="D287"/>
      <c r="E287"/>
    </row>
    <row r="288" ht="25.5" customHeight="1">
      <c r="A288" s="2"/>
      <c r="B288" t="inlineStr">
        <is>
          <t>hurling</t>
        </is>
      </c>
      <c r="C288" t="inlineStr">
        <is>
          <t>uncovered keywords</t>
        </is>
      </c>
      <c r="D288"/>
      <c r="E288"/>
    </row>
    <row r="289" ht="25.5" customHeight="1">
      <c r="A289" s="2"/>
      <c r="B289" t="inlineStr">
        <is>
          <t>iaidō</t>
        </is>
      </c>
      <c r="C289" t="inlineStr">
        <is>
          <t>uncovered keywords</t>
        </is>
      </c>
      <c r="D289"/>
      <c r="E289"/>
    </row>
    <row r="290" ht="25.5" customHeight="1">
      <c r="A290" s="2"/>
      <c r="B290" t="inlineStr">
        <is>
          <t>ice</t>
        </is>
      </c>
      <c r="C290" t="inlineStr">
        <is>
          <t>uncovered keywords</t>
        </is>
      </c>
      <c r="D290"/>
      <c r="E290"/>
    </row>
    <row r="291" ht="25.5" customHeight="1">
      <c r="A291" s="2"/>
      <c r="B291" t="inlineStr">
        <is>
          <t>Individual</t>
        </is>
      </c>
      <c r="C291" t="inlineStr">
        <is>
          <t>uncovered keywords</t>
        </is>
      </c>
      <c r="D291"/>
      <c r="E291"/>
    </row>
    <row r="292" ht="25.5" customHeight="1">
      <c r="A292" s="2"/>
      <c r="B292" t="inlineStr">
        <is>
          <t>sitting</t>
        </is>
      </c>
      <c r="C292" t="inlineStr">
        <is>
          <t>uncovered keywords</t>
        </is>
      </c>
      <c r="D292"/>
      <c r="E292"/>
    </row>
    <row r="293" ht="25.5" customHeight="1">
      <c r="A293" s="2"/>
      <c r="B293" t="inlineStr">
        <is>
          <t>indoor</t>
        </is>
      </c>
      <c r="C293" t="inlineStr">
        <is>
          <t>uncovered keywords</t>
        </is>
      </c>
      <c r="D293"/>
      <c r="E293"/>
    </row>
    <row r="294" ht="25.5" customHeight="1">
      <c r="A294" s="2"/>
      <c r="B294" t="inlineStr">
        <is>
          <t>inflating</t>
        </is>
      </c>
      <c r="C294" t="inlineStr">
        <is>
          <t>uncovered keywords</t>
        </is>
      </c>
      <c r="D294"/>
      <c r="E294"/>
    </row>
    <row r="295" ht="25.5" customHeight="1">
      <c r="A295" s="2"/>
      <c r="B295" t="inlineStr">
        <is>
          <t>Injury</t>
        </is>
      </c>
      <c r="C295" t="inlineStr">
        <is>
          <t>uncovered keywords</t>
        </is>
      </c>
      <c r="D295"/>
      <c r="E295"/>
    </row>
    <row r="296" ht="25.5" customHeight="1">
      <c r="A296" s="2"/>
      <c r="B296" t="inlineStr">
        <is>
          <t>inline</t>
        </is>
      </c>
      <c r="C296" t="inlineStr">
        <is>
          <t>uncovered keywords</t>
        </is>
      </c>
      <c r="D296"/>
      <c r="E296"/>
    </row>
    <row r="297" ht="25.5" customHeight="1">
      <c r="A297" s="2"/>
      <c r="B297" t="inlineStr">
        <is>
          <t>installing</t>
        </is>
      </c>
      <c r="C297" t="inlineStr">
        <is>
          <t>uncovered keywords</t>
        </is>
      </c>
      <c r="D297"/>
      <c r="E297"/>
    </row>
    <row r="298" ht="25.5" customHeight="1">
      <c r="A298" s="2"/>
      <c r="B298" t="inlineStr">
        <is>
          <t>ironing</t>
        </is>
      </c>
      <c r="C298" t="inlineStr">
        <is>
          <t>uncovered keywords</t>
        </is>
      </c>
      <c r="D298"/>
      <c r="E298"/>
    </row>
    <row r="299" ht="25.5" customHeight="1">
      <c r="A299" s="2"/>
      <c r="B299" t="inlineStr">
        <is>
          <t>jai</t>
        </is>
      </c>
      <c r="C299" t="inlineStr">
        <is>
          <t>uncovered keywords</t>
        </is>
      </c>
      <c r="D299"/>
      <c r="E299"/>
    </row>
    <row r="300" ht="25.5" customHeight="1">
      <c r="A300" s="2"/>
      <c r="B300" t="inlineStr">
        <is>
          <t>jaywalking</t>
        </is>
      </c>
      <c r="C300" t="inlineStr">
        <is>
          <t>uncovered keywords</t>
        </is>
      </c>
      <c r="D300"/>
      <c r="E300"/>
    </row>
    <row r="301" ht="25.5" customHeight="1">
      <c r="A301" s="2"/>
      <c r="B301" t="inlineStr">
        <is>
          <t>jeet</t>
        </is>
      </c>
      <c r="C301" t="inlineStr">
        <is>
          <t>uncovered keywords</t>
        </is>
      </c>
      <c r="D301"/>
      <c r="E301"/>
    </row>
    <row r="302" ht="25.5" customHeight="1">
      <c r="A302" s="2"/>
      <c r="B302" t="inlineStr">
        <is>
          <t>jetsprint</t>
        </is>
      </c>
      <c r="C302" t="inlineStr">
        <is>
          <t>uncovered keywords</t>
        </is>
      </c>
      <c r="D302"/>
      <c r="E302"/>
    </row>
    <row r="303" ht="25.5" customHeight="1">
      <c r="A303" s="2"/>
      <c r="B303" t="inlineStr">
        <is>
          <t>jōdō</t>
        </is>
      </c>
      <c r="C303" t="inlineStr">
        <is>
          <t>uncovered keywords</t>
        </is>
      </c>
      <c r="D303"/>
      <c r="E303"/>
    </row>
    <row r="304" ht="25.5" customHeight="1">
      <c r="A304" s="2"/>
      <c r="B304" t="inlineStr">
        <is>
          <t>jumping</t>
        </is>
      </c>
      <c r="C304" t="inlineStr">
        <is>
          <t>uncovered keywords</t>
        </is>
      </c>
      <c r="D304"/>
      <c r="E304"/>
    </row>
    <row r="305" ht="25.5" customHeight="1">
      <c r="A305" s="2"/>
      <c r="B305" t="inlineStr">
        <is>
          <t>jumpstyle</t>
        </is>
      </c>
      <c r="C305" t="inlineStr">
        <is>
          <t>uncovered keywords</t>
        </is>
      </c>
      <c r="D305"/>
      <c r="E305"/>
    </row>
    <row r="306" ht="25.5" customHeight="1">
      <c r="A306" s="2"/>
      <c r="B306" t="inlineStr">
        <is>
          <t>kabaddi</t>
        </is>
      </c>
      <c r="C306" t="inlineStr">
        <is>
          <t>uncovered keywords</t>
        </is>
      </c>
      <c r="D306"/>
      <c r="E306"/>
    </row>
    <row r="307" ht="25.5" customHeight="1">
      <c r="A307" s="2"/>
      <c r="B307" t="inlineStr">
        <is>
          <t>kajukenbo</t>
        </is>
      </c>
      <c r="C307" t="inlineStr">
        <is>
          <t>uncovered keywords</t>
        </is>
      </c>
      <c r="D307"/>
      <c r="E307"/>
    </row>
    <row r="308" ht="25.5" customHeight="1">
      <c r="A308" s="2"/>
      <c r="B308" t="inlineStr">
        <is>
          <t>kalaripayattu</t>
        </is>
      </c>
      <c r="C308" t="inlineStr">
        <is>
          <t>uncovered keywords</t>
        </is>
      </c>
      <c r="D308"/>
      <c r="E308"/>
    </row>
    <row r="309" ht="25.5" customHeight="1">
      <c r="A309" s="2"/>
      <c r="B309" t="inlineStr">
        <is>
          <t>karaoke</t>
        </is>
      </c>
      <c r="C309" t="inlineStr">
        <is>
          <t>uncovered keywords</t>
        </is>
      </c>
      <c r="D309"/>
      <c r="E309"/>
    </row>
    <row r="310" ht="25.5" customHeight="1">
      <c r="A310" s="2"/>
      <c r="B310" t="inlineStr">
        <is>
          <t>kendo</t>
        </is>
      </c>
      <c r="C310" t="inlineStr">
        <is>
          <t>uncovered keywords</t>
        </is>
      </c>
      <c r="D310"/>
      <c r="E310"/>
    </row>
    <row r="311" ht="25.5" customHeight="1">
      <c r="A311" s="2"/>
      <c r="B311" t="inlineStr">
        <is>
          <t>kenjutsu</t>
        </is>
      </c>
      <c r="C311" t="inlineStr">
        <is>
          <t>uncovered keywords</t>
        </is>
      </c>
      <c r="D311"/>
      <c r="E311"/>
    </row>
    <row r="312" ht="25.5" customHeight="1">
      <c r="A312" s="2"/>
      <c r="B312" t="inlineStr">
        <is>
          <t>kenpō</t>
        </is>
      </c>
      <c r="C312" t="inlineStr">
        <is>
          <t>uncovered keywords</t>
        </is>
      </c>
      <c r="D312"/>
      <c r="E312"/>
    </row>
    <row r="313" ht="25.5" customHeight="1">
      <c r="A313" s="2"/>
      <c r="B313" t="inlineStr">
        <is>
          <t>kissing</t>
        </is>
      </c>
      <c r="C313" t="inlineStr">
        <is>
          <t>uncovered keywords</t>
        </is>
      </c>
      <c r="D313"/>
      <c r="E313"/>
    </row>
    <row r="314" ht="25.5" customHeight="1">
      <c r="A314" s="2"/>
      <c r="B314" t="inlineStr">
        <is>
          <t>knife</t>
        </is>
      </c>
      <c r="C314" t="inlineStr">
        <is>
          <t>uncovered keywords</t>
        </is>
      </c>
      <c r="D314"/>
      <c r="E314"/>
    </row>
    <row r="315" ht="25.5" customHeight="1">
      <c r="A315" s="2"/>
      <c r="B315" t="inlineStr">
        <is>
          <t>kuk</t>
        </is>
      </c>
      <c r="C315" t="inlineStr">
        <is>
          <t>uncovered keywords</t>
        </is>
      </c>
      <c r="D315"/>
      <c r="E315"/>
    </row>
    <row r="316" ht="25.5" customHeight="1">
      <c r="A316" s="2"/>
      <c r="B316" t="inlineStr">
        <is>
          <t>kyūdō</t>
        </is>
      </c>
      <c r="C316" t="inlineStr">
        <is>
          <t>uncovered keywords</t>
        </is>
      </c>
      <c r="D316"/>
      <c r="E316"/>
    </row>
    <row r="317" ht="25.5" customHeight="1">
      <c r="A317" s="2"/>
      <c r="B317" t="inlineStr">
        <is>
          <t>Laughing</t>
        </is>
      </c>
      <c r="C317" t="inlineStr">
        <is>
          <t>uncovered keywords</t>
        </is>
      </c>
      <c r="D317"/>
      <c r="E317"/>
    </row>
    <row r="318" ht="25.5" customHeight="1">
      <c r="A318" s="2"/>
      <c r="B318" t="inlineStr">
        <is>
          <t>laying</t>
        </is>
      </c>
      <c r="C318" t="inlineStr">
        <is>
          <t>uncovered keywords</t>
        </is>
      </c>
      <c r="D318"/>
      <c r="E318"/>
    </row>
    <row r="319" ht="25.5" customHeight="1">
      <c r="A319" s="2"/>
      <c r="B319" t="inlineStr">
        <is>
          <t>layup</t>
        </is>
      </c>
      <c r="C319" t="inlineStr">
        <is>
          <t>uncovered keywords</t>
        </is>
      </c>
      <c r="D319"/>
      <c r="E319"/>
    </row>
    <row r="320" ht="25.5" customHeight="1">
      <c r="A320" s="2"/>
      <c r="B320" t="inlineStr">
        <is>
          <t>licking</t>
        </is>
      </c>
      <c r="C320" t="inlineStr">
        <is>
          <t>uncovered keywords</t>
        </is>
      </c>
      <c r="D320"/>
      <c r="E320"/>
    </row>
    <row r="321" ht="25.5" customHeight="1">
      <c r="A321" s="2"/>
      <c r="B321" t="inlineStr">
        <is>
          <t>lifting</t>
        </is>
      </c>
      <c r="C321" t="inlineStr">
        <is>
          <t>uncovered keywords</t>
        </is>
      </c>
      <c r="D321"/>
      <c r="E321"/>
    </row>
    <row r="322" ht="25.5" customHeight="1">
      <c r="A322" s="2"/>
      <c r="B322" t="inlineStr">
        <is>
          <t>lighting</t>
        </is>
      </c>
      <c r="C322" t="inlineStr">
        <is>
          <t>uncovered keywords</t>
        </is>
      </c>
      <c r="D322"/>
      <c r="E322"/>
    </row>
    <row r="323" ht="25.5" customHeight="1">
      <c r="A323" s="2"/>
      <c r="B323" t="inlineStr">
        <is>
          <t>limited</t>
        </is>
      </c>
      <c r="C323" t="inlineStr">
        <is>
          <t>uncovered keywords</t>
        </is>
      </c>
      <c r="D323"/>
      <c r="E323"/>
    </row>
    <row r="324" ht="25.5" customHeight="1">
      <c r="A324" s="2"/>
      <c r="B324" t="inlineStr">
        <is>
          <t>logging</t>
        </is>
      </c>
      <c r="C324" t="inlineStr">
        <is>
          <t>uncovered keywords</t>
        </is>
      </c>
      <c r="D324"/>
      <c r="E324"/>
    </row>
    <row r="325" ht="25.5" customHeight="1">
      <c r="A325" s="2"/>
      <c r="B325" t="inlineStr">
        <is>
          <t>long</t>
        </is>
      </c>
      <c r="C325" t="inlineStr">
        <is>
          <t>uncovered keywords</t>
        </is>
      </c>
      <c r="D325"/>
      <c r="E325"/>
    </row>
    <row r="326" ht="25.5" customHeight="1">
      <c r="A326" s="2"/>
      <c r="B326" t="inlineStr">
        <is>
          <t>looking</t>
        </is>
      </c>
      <c r="C326" t="inlineStr">
        <is>
          <t>uncovered keywords</t>
        </is>
      </c>
      <c r="D326"/>
      <c r="E326"/>
    </row>
    <row r="327" ht="25.5" customHeight="1">
      <c r="A327" s="2"/>
      <c r="B327" t="inlineStr">
        <is>
          <t>lure</t>
        </is>
      </c>
      <c r="C327" t="inlineStr">
        <is>
          <t>uncovered keywords</t>
        </is>
      </c>
      <c r="D327"/>
      <c r="E327"/>
    </row>
    <row r="328" ht="25.5" customHeight="1">
      <c r="A328" s="2"/>
      <c r="B328" t="inlineStr">
        <is>
          <t>Lying</t>
        </is>
      </c>
      <c r="C328" t="inlineStr">
        <is>
          <t>uncovered keywords</t>
        </is>
      </c>
      <c r="D328"/>
      <c r="E328"/>
    </row>
    <row r="329" ht="25.5" customHeight="1">
      <c r="A329" s="2"/>
      <c r="B329" t="inlineStr">
        <is>
          <t>maintenance</t>
        </is>
      </c>
      <c r="C329" t="inlineStr">
        <is>
          <t>uncovered keywords</t>
        </is>
      </c>
      <c r="D329"/>
      <c r="E329"/>
    </row>
    <row r="330" ht="25.5" customHeight="1">
      <c r="A330" s="2"/>
      <c r="B330" t="inlineStr">
        <is>
          <t>majorette</t>
        </is>
      </c>
      <c r="C330" t="inlineStr">
        <is>
          <t>uncovered keywords</t>
        </is>
      </c>
      <c r="D330"/>
      <c r="E330"/>
    </row>
    <row r="331" ht="25.5" customHeight="1">
      <c r="A331" s="2"/>
      <c r="B331" t="inlineStr">
        <is>
          <t>Making</t>
        </is>
      </c>
      <c r="C331" t="inlineStr">
        <is>
          <t>uncovered keywords</t>
        </is>
      </c>
      <c r="D331"/>
      <c r="E331"/>
    </row>
    <row r="332" ht="25.5" customHeight="1">
      <c r="A332" s="2"/>
      <c r="B332" t="inlineStr">
        <is>
          <t>massaging</t>
        </is>
      </c>
      <c r="C332" t="inlineStr">
        <is>
          <t>uncovered keywords</t>
        </is>
      </c>
      <c r="D332"/>
      <c r="E332"/>
    </row>
    <row r="333" ht="25.5" customHeight="1">
      <c r="A333" s="2"/>
      <c r="B333" t="inlineStr">
        <is>
          <t>match</t>
        </is>
      </c>
      <c r="C333" t="inlineStr">
        <is>
          <t>uncovered keywords</t>
        </is>
      </c>
      <c r="D333"/>
      <c r="E333"/>
    </row>
    <row r="334" ht="25.5" customHeight="1">
      <c r="A334" s="2"/>
      <c r="B334" t="inlineStr">
        <is>
          <t>Medication</t>
        </is>
      </c>
      <c r="C334" t="inlineStr">
        <is>
          <t>uncovered keywords</t>
        </is>
      </c>
      <c r="D334"/>
      <c r="E334"/>
    </row>
    <row r="335" ht="25.5" customHeight="1">
      <c r="A335" s="2"/>
      <c r="B335" t="inlineStr">
        <is>
          <t>medley</t>
        </is>
      </c>
      <c r="C335" t="inlineStr">
        <is>
          <t>uncovered keywords</t>
        </is>
      </c>
      <c r="D335"/>
      <c r="E335"/>
    </row>
    <row r="336" ht="25.5" customHeight="1">
      <c r="A336" s="2"/>
      <c r="B336" t="inlineStr">
        <is>
          <t>Model</t>
        </is>
      </c>
      <c r="C336" t="inlineStr">
        <is>
          <t>uncovered keywords</t>
        </is>
      </c>
      <c r="D336"/>
      <c r="E336"/>
    </row>
    <row r="337" ht="25.5" customHeight="1">
      <c r="A337" s="2"/>
      <c r="B337" t="inlineStr">
        <is>
          <t>modern</t>
        </is>
      </c>
      <c r="C337" t="inlineStr">
        <is>
          <t>uncovered keywords</t>
        </is>
      </c>
      <c r="D337"/>
      <c r="E337"/>
    </row>
    <row r="338" ht="25.5" customHeight="1">
      <c r="A338" s="2"/>
      <c r="B338" t="inlineStr">
        <is>
          <t>Mother's</t>
        </is>
      </c>
      <c r="C338" t="inlineStr">
        <is>
          <t>uncovered keywords</t>
        </is>
      </c>
      <c r="D338"/>
      <c r="E338"/>
    </row>
    <row r="339" ht="25.5" customHeight="1">
      <c r="A339" s="2"/>
      <c r="B339" t="inlineStr">
        <is>
          <t>motorcycle</t>
        </is>
      </c>
      <c r="C339" t="inlineStr">
        <is>
          <t>uncovered keywords</t>
        </is>
      </c>
      <c r="D339"/>
      <c r="E339"/>
    </row>
    <row r="340" ht="25.5" customHeight="1">
      <c r="A340" s="2"/>
      <c r="B340" t="inlineStr">
        <is>
          <t>mountain</t>
        </is>
      </c>
      <c r="C340" t="inlineStr">
        <is>
          <t>uncovered keywords</t>
        </is>
      </c>
      <c r="D340"/>
      <c r="E340"/>
    </row>
    <row r="341" ht="25.5" customHeight="1">
      <c r="A341" s="2"/>
      <c r="B341" t="inlineStr">
        <is>
          <t>moving</t>
        </is>
      </c>
      <c r="C341" t="inlineStr">
        <is>
          <t>uncovered keywords</t>
        </is>
      </c>
      <c r="D341"/>
      <c r="E341"/>
    </row>
    <row r="342" ht="25.5" customHeight="1">
      <c r="A342" s="2"/>
      <c r="B342" t="inlineStr">
        <is>
          <t>multi</t>
        </is>
      </c>
      <c r="C342" t="inlineStr">
        <is>
          <t>uncovered keywords</t>
        </is>
      </c>
      <c r="D342"/>
      <c r="E342"/>
    </row>
    <row r="343" ht="25.5" customHeight="1">
      <c r="A343" s="2"/>
      <c r="B343" t="inlineStr">
        <is>
          <t>mushing</t>
        </is>
      </c>
      <c r="C343" t="inlineStr">
        <is>
          <t>uncovered keywords</t>
        </is>
      </c>
      <c r="D343"/>
      <c r="E343"/>
    </row>
    <row r="344" ht="25.5" customHeight="1">
      <c r="A344" s="2"/>
      <c r="B344" t="inlineStr">
        <is>
          <t>needlework</t>
        </is>
      </c>
      <c r="C344" t="inlineStr">
        <is>
          <t>uncovered keywords</t>
        </is>
      </c>
      <c r="D344"/>
      <c r="E344"/>
    </row>
    <row r="345" ht="25.5" customHeight="1">
      <c r="A345" s="2"/>
      <c r="B345" t="inlineStr">
        <is>
          <t>news</t>
        </is>
      </c>
      <c r="C345" t="inlineStr">
        <is>
          <t>uncovered keywords</t>
        </is>
      </c>
      <c r="D345"/>
      <c r="E345"/>
    </row>
    <row r="346" ht="25.5" customHeight="1">
      <c r="A346" s="2"/>
      <c r="B346" t="inlineStr">
        <is>
          <t>Nikon</t>
        </is>
      </c>
      <c r="C346" t="inlineStr">
        <is>
          <t>uncovered keywords</t>
        </is>
      </c>
      <c r="D346"/>
      <c r="E346"/>
    </row>
    <row r="347" ht="25.5" customHeight="1">
      <c r="A347" s="2"/>
      <c r="B347" t="inlineStr">
        <is>
          <t>ninjutsu</t>
        </is>
      </c>
      <c r="C347" t="inlineStr">
        <is>
          <t>uncovered keywords</t>
        </is>
      </c>
      <c r="D347"/>
      <c r="E347"/>
    </row>
    <row r="348" ht="25.5" customHeight="1">
      <c r="A348" s="2"/>
      <c r="B348" t="inlineStr">
        <is>
          <t>Non-profits</t>
        </is>
      </c>
      <c r="C348" t="inlineStr">
        <is>
          <t>uncovered keywords</t>
        </is>
      </c>
      <c r="D348"/>
      <c r="E348"/>
    </row>
    <row r="349" ht="25.5" customHeight="1">
      <c r="A349" s="2"/>
      <c r="B349" t="inlineStr">
        <is>
          <t>noodling</t>
        </is>
      </c>
      <c r="C349" t="inlineStr">
        <is>
          <t>uncovered keywords</t>
        </is>
      </c>
      <c r="D349"/>
      <c r="E349"/>
    </row>
    <row r="350" ht="25.5" customHeight="1">
      <c r="A350" s="2"/>
      <c r="B350" t="inlineStr">
        <is>
          <t>northern</t>
        </is>
      </c>
      <c r="C350" t="inlineStr">
        <is>
          <t>uncovered keywords</t>
        </is>
      </c>
      <c r="D350"/>
      <c r="E350"/>
    </row>
    <row r="351" ht="25.5" customHeight="1">
      <c r="A351" s="2"/>
      <c r="B351" t="inlineStr">
        <is>
          <t>obedience</t>
        </is>
      </c>
      <c r="C351" t="inlineStr">
        <is>
          <t>uncovered keywords</t>
        </is>
      </c>
      <c r="D351"/>
      <c r="E351"/>
    </row>
    <row r="352" ht="25.5" customHeight="1">
      <c r="A352" s="2"/>
      <c r="B352" t="inlineStr">
        <is>
          <t>okinawan</t>
        </is>
      </c>
      <c r="C352" t="inlineStr">
        <is>
          <t>uncovered keywords</t>
        </is>
      </c>
      <c r="D352"/>
      <c r="E352"/>
    </row>
    <row r="353" ht="25.5" customHeight="1">
      <c r="A353" s="2"/>
      <c r="B353" t="inlineStr">
        <is>
          <t>Opening</t>
        </is>
      </c>
      <c r="C353" t="inlineStr">
        <is>
          <t>uncovered keywords</t>
        </is>
      </c>
      <c r="D353"/>
      <c r="E353"/>
    </row>
    <row r="354" ht="25.5" customHeight="1">
      <c r="A354" s="2"/>
      <c r="B354" t="inlineStr">
        <is>
          <t>orienteering</t>
        </is>
      </c>
      <c r="C354" t="inlineStr">
        <is>
          <t>uncovered keywords</t>
        </is>
      </c>
      <c r="D354"/>
      <c r="E354"/>
    </row>
    <row r="355" ht="25.5" customHeight="1">
      <c r="A355" s="2"/>
      <c r="B355" t="inlineStr">
        <is>
          <t>Outdoor</t>
        </is>
      </c>
      <c r="C355" t="inlineStr">
        <is>
          <t>uncovered keywords</t>
        </is>
      </c>
      <c r="D355"/>
      <c r="E355"/>
    </row>
    <row r="356" ht="25.5" customHeight="1">
      <c r="A356" s="2"/>
      <c r="B356" t="inlineStr">
        <is>
          <t>painting</t>
        </is>
      </c>
      <c r="C356" t="inlineStr">
        <is>
          <t>uncovered keywords</t>
        </is>
      </c>
      <c r="D356"/>
      <c r="E356"/>
    </row>
    <row r="357" ht="25.5" customHeight="1">
      <c r="A357" s="2"/>
      <c r="B357" t="inlineStr">
        <is>
          <t>pan</t>
        </is>
      </c>
      <c r="C357" t="inlineStr">
        <is>
          <t>uncovered keywords</t>
        </is>
      </c>
      <c r="D357"/>
      <c r="E357"/>
    </row>
    <row r="358" ht="25.5" customHeight="1">
      <c r="A358" s="2"/>
      <c r="B358" t="inlineStr">
        <is>
          <t>pankration</t>
        </is>
      </c>
      <c r="C358" t="inlineStr">
        <is>
          <t>uncovered keywords</t>
        </is>
      </c>
      <c r="D358"/>
      <c r="E358"/>
    </row>
    <row r="359" ht="25.5" customHeight="1">
      <c r="A359" s="2"/>
      <c r="B359" t="inlineStr">
        <is>
          <t>Parrot</t>
        </is>
      </c>
      <c r="C359" t="inlineStr">
        <is>
          <t>uncovered keywords</t>
        </is>
      </c>
      <c r="D359"/>
      <c r="E359"/>
    </row>
    <row r="360" ht="25.5" customHeight="1">
      <c r="A360" s="2"/>
      <c r="B360" t="inlineStr">
        <is>
          <t>passing</t>
        </is>
      </c>
      <c r="C360" t="inlineStr">
        <is>
          <t>uncovered keywords</t>
        </is>
      </c>
      <c r="D360"/>
      <c r="E360"/>
    </row>
    <row r="361" ht="25.5" customHeight="1">
      <c r="A361" s="2"/>
      <c r="B361" t="inlineStr">
        <is>
          <t>peeling</t>
        </is>
      </c>
      <c r="C361" t="inlineStr">
        <is>
          <t>uncovered keywords</t>
        </is>
      </c>
      <c r="D361"/>
      <c r="E361"/>
    </row>
    <row r="362" ht="25.5" customHeight="1">
      <c r="A362" s="2"/>
      <c r="B362" t="inlineStr">
        <is>
          <t>pencak</t>
        </is>
      </c>
      <c r="C362" t="inlineStr">
        <is>
          <t>uncovered keywords</t>
        </is>
      </c>
      <c r="D362"/>
      <c r="E362"/>
    </row>
    <row r="363" ht="25.5" customHeight="1">
      <c r="A363" s="2"/>
      <c r="B363" t="inlineStr">
        <is>
          <t>Performing</t>
        </is>
      </c>
      <c r="C363" t="inlineStr">
        <is>
          <t>uncovered keywords</t>
        </is>
      </c>
      <c r="D363"/>
      <c r="E363"/>
    </row>
    <row r="364" ht="25.5" customHeight="1">
      <c r="A364" s="2"/>
      <c r="B364" t="inlineStr">
        <is>
          <t>Personal</t>
        </is>
      </c>
      <c r="C364" t="inlineStr">
        <is>
          <t>uncovered keywords</t>
        </is>
      </c>
      <c r="D364"/>
      <c r="E364"/>
    </row>
    <row r="365" ht="25.5" customHeight="1">
      <c r="A365" s="2"/>
      <c r="B365" t="inlineStr">
        <is>
          <t>pétanque</t>
        </is>
      </c>
      <c r="C365" t="inlineStr">
        <is>
          <t>uncovered keywords</t>
        </is>
      </c>
      <c r="D365"/>
      <c r="E365"/>
    </row>
    <row r="366" ht="25.5" customHeight="1">
      <c r="A366" s="2"/>
      <c r="B366" t="inlineStr">
        <is>
          <t>peteca</t>
        </is>
      </c>
      <c r="C366" t="inlineStr">
        <is>
          <t>uncovered keywords</t>
        </is>
      </c>
      <c r="D366"/>
      <c r="E366"/>
    </row>
    <row r="367" ht="25.5" customHeight="1">
      <c r="A367" s="2"/>
      <c r="B367" t="inlineStr">
        <is>
          <t>Pets</t>
        </is>
      </c>
      <c r="C367" t="inlineStr">
        <is>
          <t>uncovered keywords</t>
        </is>
      </c>
      <c r="D367"/>
      <c r="E367"/>
    </row>
    <row r="368" ht="25.5" customHeight="1">
      <c r="A368" s="2"/>
      <c r="B368" t="inlineStr">
        <is>
          <t>petting</t>
        </is>
      </c>
      <c r="C368" t="inlineStr">
        <is>
          <t>uncovered keywords</t>
        </is>
      </c>
      <c r="D368"/>
      <c r="E368"/>
    </row>
    <row r="369" ht="25.5" customHeight="1">
      <c r="A369" s="2"/>
      <c r="B369" t="inlineStr">
        <is>
          <t>photo</t>
        </is>
      </c>
      <c r="C369" t="inlineStr">
        <is>
          <t>uncovered keywords</t>
        </is>
      </c>
      <c r="D369"/>
      <c r="E369"/>
    </row>
    <row r="370" ht="25.5" customHeight="1">
      <c r="A370" s="2"/>
      <c r="B370" t="inlineStr">
        <is>
          <t>photobombing</t>
        </is>
      </c>
      <c r="C370" t="inlineStr">
        <is>
          <t>uncovered keywords</t>
        </is>
      </c>
      <c r="D370"/>
      <c r="E370"/>
    </row>
    <row r="371" ht="25.5" customHeight="1">
      <c r="A371" s="2"/>
      <c r="B371" t="inlineStr">
        <is>
          <t>pitch</t>
        </is>
      </c>
      <c r="C371" t="inlineStr">
        <is>
          <t>uncovered keywords</t>
        </is>
      </c>
      <c r="D371"/>
      <c r="E371"/>
    </row>
    <row r="372" ht="25.5" customHeight="1">
      <c r="A372" s="2"/>
      <c r="B372" t="inlineStr">
        <is>
          <t>poking</t>
        </is>
      </c>
      <c r="C372" t="inlineStr">
        <is>
          <t>uncovered keywords</t>
        </is>
      </c>
      <c r="D372"/>
      <c r="E372"/>
    </row>
    <row r="373" ht="25.5" customHeight="1">
      <c r="A373" s="2"/>
      <c r="B373" t="inlineStr">
        <is>
          <t>pole</t>
        </is>
      </c>
      <c r="C373" t="inlineStr">
        <is>
          <t>uncovered keywords</t>
        </is>
      </c>
      <c r="D373"/>
      <c r="E373"/>
    </row>
    <row r="374" ht="25.5" customHeight="1">
      <c r="A374" s="2"/>
      <c r="B374" t="inlineStr">
        <is>
          <t>polishing</t>
        </is>
      </c>
      <c r="C374" t="inlineStr">
        <is>
          <t>uncovered keywords</t>
        </is>
      </c>
      <c r="D374"/>
      <c r="E374"/>
    </row>
    <row r="375" ht="25.5" customHeight="1">
      <c r="A375" s="2"/>
      <c r="B375" t="inlineStr">
        <is>
          <t>pond</t>
        </is>
      </c>
      <c r="C375" t="inlineStr">
        <is>
          <t>uncovered keywords</t>
        </is>
      </c>
      <c r="D375"/>
      <c r="E375"/>
    </row>
    <row r="376" ht="25.5" customHeight="1">
      <c r="A376" s="2"/>
      <c r="B376" t="inlineStr">
        <is>
          <t>popping</t>
        </is>
      </c>
      <c r="C376" t="inlineStr">
        <is>
          <t>uncovered keywords</t>
        </is>
      </c>
      <c r="D376"/>
      <c r="E376"/>
    </row>
    <row r="377" ht="25.5" customHeight="1">
      <c r="A377" s="2"/>
      <c r="B377" t="inlineStr">
        <is>
          <t>Pouring</t>
        </is>
      </c>
      <c r="C377" t="inlineStr">
        <is>
          <t>uncovered keywords</t>
        </is>
      </c>
      <c r="D377"/>
      <c r="E377"/>
    </row>
    <row r="378" ht="25.5" customHeight="1">
      <c r="A378" s="2"/>
      <c r="B378" t="inlineStr">
        <is>
          <t>powerbocking</t>
        </is>
      </c>
      <c r="C378" t="inlineStr">
        <is>
          <t>uncovered keywords</t>
        </is>
      </c>
      <c r="D378"/>
      <c r="E378"/>
    </row>
    <row r="379" ht="25.5" customHeight="1">
      <c r="A379" s="2"/>
      <c r="B379" t="inlineStr">
        <is>
          <t>powered</t>
        </is>
      </c>
      <c r="C379" t="inlineStr">
        <is>
          <t>uncovered keywords</t>
        </is>
      </c>
      <c r="D379"/>
      <c r="E379"/>
    </row>
    <row r="380" ht="25.5" customHeight="1">
      <c r="A380" s="2"/>
      <c r="B380" t="inlineStr">
        <is>
          <t>practicing</t>
        </is>
      </c>
      <c r="C380" t="inlineStr">
        <is>
          <t>uncovered keywords</t>
        </is>
      </c>
      <c r="D380"/>
      <c r="E380"/>
    </row>
    <row r="381" ht="25.5" customHeight="1">
      <c r="A381" s="2"/>
      <c r="B381" t="inlineStr">
        <is>
          <t>pradal</t>
        </is>
      </c>
      <c r="C381" t="inlineStr">
        <is>
          <t>uncovered keywords</t>
        </is>
      </c>
      <c r="D381"/>
      <c r="E381"/>
    </row>
    <row r="382" ht="25.5" customHeight="1">
      <c r="A382" s="2"/>
      <c r="B382" t="inlineStr">
        <is>
          <t>print</t>
        </is>
      </c>
      <c r="C382" t="inlineStr">
        <is>
          <t>uncovered keywords</t>
        </is>
      </c>
      <c r="D382"/>
      <c r="E382"/>
    </row>
    <row r="383" ht="25.5" customHeight="1">
      <c r="A383" s="2"/>
      <c r="B383" t="inlineStr">
        <is>
          <t>public</t>
        </is>
      </c>
      <c r="C383" t="inlineStr">
        <is>
          <t>uncovered keywords</t>
        </is>
      </c>
      <c r="D383"/>
      <c r="E383"/>
    </row>
    <row r="384" ht="25.5" customHeight="1">
      <c r="A384" s="2"/>
      <c r="B384" t="inlineStr">
        <is>
          <t>pumping</t>
        </is>
      </c>
      <c r="C384" t="inlineStr">
        <is>
          <t>uncovered keywords</t>
        </is>
      </c>
      <c r="D384"/>
      <c r="E384"/>
    </row>
    <row r="385" ht="25.5" customHeight="1">
      <c r="A385" s="2"/>
      <c r="B385" t="inlineStr">
        <is>
          <t>punch</t>
        </is>
      </c>
      <c r="C385" t="inlineStr">
        <is>
          <t>uncovered keywords</t>
        </is>
      </c>
      <c r="D385"/>
      <c r="E385"/>
    </row>
    <row r="386" ht="25.5" customHeight="1">
      <c r="A386" s="2"/>
      <c r="B386" t="inlineStr">
        <is>
          <t>purl</t>
        </is>
      </c>
      <c r="C386" t="inlineStr">
        <is>
          <t>uncovered keywords</t>
        </is>
      </c>
      <c r="D386"/>
      <c r="E386"/>
    </row>
    <row r="387" ht="25.5" customHeight="1">
      <c r="A387" s="2"/>
      <c r="B387" t="inlineStr">
        <is>
          <t>pushing</t>
        </is>
      </c>
      <c r="C387" t="inlineStr">
        <is>
          <t>uncovered keywords</t>
        </is>
      </c>
      <c r="D387"/>
      <c r="E387"/>
    </row>
    <row r="388" ht="25.5" customHeight="1">
      <c r="A388" s="2"/>
      <c r="B388" t="inlineStr">
        <is>
          <t>putting</t>
        </is>
      </c>
      <c r="C388" t="inlineStr">
        <is>
          <t>uncovered keywords</t>
        </is>
      </c>
      <c r="D388"/>
      <c r="E388"/>
    </row>
    <row r="389" ht="25.5" customHeight="1">
      <c r="A389" s="2"/>
      <c r="B389" t="inlineStr">
        <is>
          <t>race</t>
        </is>
      </c>
      <c r="C389" t="inlineStr">
        <is>
          <t>uncovered keywords</t>
        </is>
      </c>
      <c r="D389"/>
      <c r="E389"/>
    </row>
    <row r="390" ht="25.5" customHeight="1">
      <c r="A390" s="2"/>
      <c r="B390" t="inlineStr">
        <is>
          <t>raising</t>
        </is>
      </c>
      <c r="C390" t="inlineStr">
        <is>
          <t>uncovered keywords</t>
        </is>
      </c>
      <c r="D390"/>
      <c r="E390"/>
    </row>
    <row r="391" ht="25.5" customHeight="1">
      <c r="A391" s="2"/>
      <c r="B391" t="inlineStr">
        <is>
          <t>raking</t>
        </is>
      </c>
      <c r="C391" t="inlineStr">
        <is>
          <t>uncovered keywords</t>
        </is>
      </c>
      <c r="D391"/>
      <c r="E391"/>
    </row>
    <row r="392" ht="25.5" customHeight="1">
      <c r="A392" s="2"/>
      <c r="B392" t="inlineStr">
        <is>
          <t>rally</t>
        </is>
      </c>
      <c r="C392" t="inlineStr">
        <is>
          <t>uncovered keywords</t>
        </is>
      </c>
      <c r="D392"/>
      <c r="E392"/>
    </row>
    <row r="393" ht="25.5" customHeight="1">
      <c r="A393" s="2"/>
      <c r="B393" t="inlineStr">
        <is>
          <t>Reaching</t>
        </is>
      </c>
      <c r="C393" t="inlineStr">
        <is>
          <t>uncovered keywords</t>
        </is>
      </c>
      <c r="D393"/>
      <c r="E393"/>
    </row>
    <row r="394" ht="25.5" customHeight="1">
      <c r="A394" s="2"/>
      <c r="B394" t="inlineStr">
        <is>
          <t>reading</t>
        </is>
      </c>
      <c r="C394" t="inlineStr">
        <is>
          <t>uncovered keywords</t>
        </is>
      </c>
      <c r="D394"/>
      <c r="E394"/>
    </row>
    <row r="395" ht="25.5" customHeight="1">
      <c r="A395" s="2"/>
      <c r="B395" t="inlineStr">
        <is>
          <t>Recipe</t>
        </is>
      </c>
      <c r="C395" t="inlineStr">
        <is>
          <t>uncovered keywords</t>
        </is>
      </c>
      <c r="D395"/>
      <c r="E395"/>
    </row>
    <row r="396" ht="25.5" customHeight="1">
      <c r="A396" s="2"/>
      <c r="B396" t="inlineStr">
        <is>
          <t>Recreational</t>
        </is>
      </c>
      <c r="C396" t="inlineStr">
        <is>
          <t>uncovered keywords</t>
        </is>
      </c>
      <c r="D396"/>
      <c r="E396"/>
    </row>
    <row r="397" ht="25.5" customHeight="1">
      <c r="A397" s="2"/>
      <c r="B397" t="inlineStr">
        <is>
          <t>reining</t>
        </is>
      </c>
      <c r="C397" t="inlineStr">
        <is>
          <t>uncovered keywords</t>
        </is>
      </c>
      <c r="D397"/>
      <c r="E397"/>
    </row>
    <row r="398" ht="25.5" customHeight="1">
      <c r="A398" s="2"/>
      <c r="B398" t="inlineStr">
        <is>
          <t>remote</t>
        </is>
      </c>
      <c r="C398" t="inlineStr">
        <is>
          <t>uncovered keywords</t>
        </is>
      </c>
      <c r="D398"/>
      <c r="E398"/>
    </row>
    <row r="399" ht="25.5" customHeight="1">
      <c r="A399" s="2"/>
      <c r="B399" t="inlineStr">
        <is>
          <t>removing</t>
        </is>
      </c>
      <c r="C399" t="inlineStr">
        <is>
          <t>uncovered keywords</t>
        </is>
      </c>
      <c r="D399"/>
      <c r="E399"/>
    </row>
    <row r="400" ht="25.5" customHeight="1">
      <c r="A400" s="2"/>
      <c r="B400" t="inlineStr">
        <is>
          <t>repairing</t>
        </is>
      </c>
      <c r="C400" t="inlineStr">
        <is>
          <t>uncovered keywords</t>
        </is>
      </c>
      <c r="D400"/>
      <c r="E400"/>
    </row>
    <row r="401" ht="25.5" customHeight="1">
      <c r="A401" s="2"/>
      <c r="B401" t="inlineStr">
        <is>
          <t>Reproductive</t>
        </is>
      </c>
      <c r="C401" t="inlineStr">
        <is>
          <t>uncovered keywords</t>
        </is>
      </c>
      <c r="D401"/>
      <c r="E401"/>
    </row>
    <row r="402" ht="25.5" customHeight="1">
      <c r="A402" s="2"/>
      <c r="B402" t="inlineStr">
        <is>
          <t>riding</t>
        </is>
      </c>
      <c r="C402" t="inlineStr">
        <is>
          <t>uncovered keywords</t>
        </is>
      </c>
      <c r="D402"/>
      <c r="E402"/>
    </row>
    <row r="403" ht="25.5" customHeight="1">
      <c r="A403" s="2"/>
      <c r="B403" t="inlineStr">
        <is>
          <t>ringette</t>
        </is>
      </c>
      <c r="C403" t="inlineStr">
        <is>
          <t>uncovered keywords</t>
        </is>
      </c>
      <c r="D403"/>
      <c r="E403"/>
    </row>
    <row r="404" ht="25.5" customHeight="1">
      <c r="A404" s="2"/>
      <c r="B404" t="inlineStr">
        <is>
          <t>rink</t>
        </is>
      </c>
      <c r="C404" t="inlineStr">
        <is>
          <t>uncovered keywords</t>
        </is>
      </c>
      <c r="D404"/>
      <c r="E404"/>
    </row>
    <row r="405" ht="25.5" customHeight="1">
      <c r="A405" s="2"/>
      <c r="B405" t="inlineStr">
        <is>
          <t>ripping</t>
        </is>
      </c>
      <c r="C405" t="inlineStr">
        <is>
          <t>uncovered keywords</t>
        </is>
      </c>
      <c r="D405"/>
      <c r="E405"/>
    </row>
    <row r="406" ht="25.5" customHeight="1">
      <c r="A406" s="2"/>
      <c r="B406" t="inlineStr">
        <is>
          <t>river</t>
        </is>
      </c>
      <c r="C406" t="inlineStr">
        <is>
          <t>uncovered keywords</t>
        </is>
      </c>
      <c r="D406"/>
      <c r="E406"/>
    </row>
    <row r="407" ht="25.5" customHeight="1">
      <c r="A407" s="2"/>
      <c r="B407" t="inlineStr">
        <is>
          <t>riverboarding</t>
        </is>
      </c>
      <c r="C407" t="inlineStr">
        <is>
          <t>uncovered keywords</t>
        </is>
      </c>
      <c r="D407"/>
      <c r="E407"/>
    </row>
    <row r="408" ht="25.5" customHeight="1">
      <c r="A408" s="2"/>
      <c r="B408" t="inlineStr">
        <is>
          <t>Road</t>
        </is>
      </c>
      <c r="C408" t="inlineStr">
        <is>
          <t>uncovered keywords</t>
        </is>
      </c>
      <c r="D408"/>
      <c r="E408"/>
    </row>
    <row r="409" ht="25.5" customHeight="1">
      <c r="A409" s="2"/>
      <c r="B409" t="inlineStr">
        <is>
          <t>robot</t>
        </is>
      </c>
      <c r="C409" t="inlineStr">
        <is>
          <t>uncovered keywords</t>
        </is>
      </c>
      <c r="D409"/>
      <c r="E409"/>
    </row>
    <row r="410" ht="25.5" customHeight="1">
      <c r="A410" s="2"/>
      <c r="B410" t="inlineStr">
        <is>
          <t>rock</t>
        </is>
      </c>
      <c r="C410" t="inlineStr">
        <is>
          <t>uncovered keywords</t>
        </is>
      </c>
      <c r="D410"/>
      <c r="E410"/>
    </row>
    <row r="411" ht="25.5" customHeight="1">
      <c r="A411" s="2"/>
      <c r="B411" t="inlineStr">
        <is>
          <t>Role</t>
        </is>
      </c>
      <c r="C411" t="inlineStr">
        <is>
          <t>uncovered keywords</t>
        </is>
      </c>
      <c r="D411"/>
      <c r="E411"/>
    </row>
    <row r="412" ht="25.5" customHeight="1">
      <c r="A412" s="2"/>
      <c r="B412" t="inlineStr">
        <is>
          <t>roller</t>
        </is>
      </c>
      <c r="C412" t="inlineStr">
        <is>
          <t>uncovered keywords</t>
        </is>
      </c>
      <c r="D412"/>
      <c r="E412"/>
    </row>
    <row r="413" ht="25.5" customHeight="1">
      <c r="A413" s="2"/>
      <c r="B413" t="inlineStr">
        <is>
          <t>roof</t>
        </is>
      </c>
      <c r="C413" t="inlineStr">
        <is>
          <t>uncovered keywords</t>
        </is>
      </c>
      <c r="D413"/>
      <c r="E413"/>
    </row>
    <row r="414" ht="25.5" customHeight="1">
      <c r="A414" s="2"/>
      <c r="B414" t="inlineStr">
        <is>
          <t>rope</t>
        </is>
      </c>
      <c r="C414" t="inlineStr">
        <is>
          <t>uncovered keywords</t>
        </is>
      </c>
      <c r="D414"/>
      <c r="E414"/>
    </row>
    <row r="415" ht="25.5" customHeight="1">
      <c r="A415" s="2"/>
      <c r="B415" t="inlineStr">
        <is>
          <t>rounders</t>
        </is>
      </c>
      <c r="C415" t="inlineStr">
        <is>
          <t>uncovered keywords</t>
        </is>
      </c>
      <c r="D415"/>
      <c r="E415"/>
    </row>
    <row r="416" ht="25.5" customHeight="1">
      <c r="A416" s="2"/>
      <c r="B416" t="inlineStr">
        <is>
          <t>rugby</t>
        </is>
      </c>
      <c r="C416" t="inlineStr">
        <is>
          <t>uncovered keywords</t>
        </is>
      </c>
      <c r="D416"/>
      <c r="E416"/>
    </row>
    <row r="417" ht="25.5" customHeight="1">
      <c r="A417" s="2"/>
      <c r="B417" t="inlineStr">
        <is>
          <t>rundown</t>
        </is>
      </c>
      <c r="C417" t="inlineStr">
        <is>
          <t>uncovered keywords</t>
        </is>
      </c>
      <c r="D417"/>
      <c r="E417"/>
    </row>
    <row r="418" ht="25.5" customHeight="1">
      <c r="A418" s="2"/>
      <c r="B418" t="inlineStr">
        <is>
          <t>russian</t>
        </is>
      </c>
      <c r="C418" t="inlineStr">
        <is>
          <t>uncovered keywords</t>
        </is>
      </c>
      <c r="D418"/>
      <c r="E418"/>
    </row>
    <row r="419" ht="25.5" customHeight="1">
      <c r="A419" s="2"/>
      <c r="B419" t="inlineStr">
        <is>
          <t>Saint</t>
        </is>
      </c>
      <c r="C419" t="inlineStr">
        <is>
          <t>uncovered keywords</t>
        </is>
      </c>
      <c r="D419"/>
      <c r="E419"/>
    </row>
    <row r="420" ht="25.5" customHeight="1">
      <c r="A420" s="2"/>
      <c r="B420" t="inlineStr">
        <is>
          <t>sambo</t>
        </is>
      </c>
      <c r="C420" t="inlineStr">
        <is>
          <t>uncovered keywords</t>
        </is>
      </c>
      <c r="D420"/>
      <c r="E420"/>
    </row>
    <row r="421" ht="25.5" customHeight="1">
      <c r="A421" s="2"/>
      <c r="B421" t="inlineStr">
        <is>
          <t>sanshou</t>
        </is>
      </c>
      <c r="C421" t="inlineStr">
        <is>
          <t>uncovered keywords</t>
        </is>
      </c>
      <c r="D421"/>
      <c r="E421"/>
    </row>
    <row r="422" ht="25.5" customHeight="1">
      <c r="A422" s="2"/>
      <c r="B422" t="inlineStr">
        <is>
          <t>savate</t>
        </is>
      </c>
      <c r="C422" t="inlineStr">
        <is>
          <t>uncovered keywords</t>
        </is>
      </c>
      <c r="D422"/>
      <c r="E422"/>
    </row>
    <row r="423" ht="25.5" customHeight="1">
      <c r="A423" s="2"/>
      <c r="B423" t="inlineStr">
        <is>
          <t>schutzhund</t>
        </is>
      </c>
      <c r="C423" t="inlineStr">
        <is>
          <t>uncovered keywords</t>
        </is>
      </c>
      <c r="D423"/>
      <c r="E423"/>
    </row>
    <row r="424" ht="25.5" customHeight="1">
      <c r="A424" s="2"/>
      <c r="B424" t="inlineStr">
        <is>
          <t>Scooter</t>
        </is>
      </c>
      <c r="C424" t="inlineStr">
        <is>
          <t>uncovered keywords</t>
        </is>
      </c>
      <c r="D424"/>
      <c r="E424"/>
    </row>
    <row r="425" ht="25.5" customHeight="1">
      <c r="A425" s="2"/>
      <c r="B425" t="inlineStr">
        <is>
          <t>Scooters</t>
        </is>
      </c>
      <c r="C425" t="inlineStr">
        <is>
          <t>uncovered keywords</t>
        </is>
      </c>
      <c r="D425"/>
      <c r="E425"/>
    </row>
    <row r="426" ht="25.5" customHeight="1">
      <c r="A426" s="2"/>
      <c r="B426" t="inlineStr">
        <is>
          <t>scrambling</t>
        </is>
      </c>
      <c r="C426" t="inlineStr">
        <is>
          <t>uncovered keywords</t>
        </is>
      </c>
      <c r="D426"/>
      <c r="E426"/>
    </row>
    <row r="427" ht="25.5" customHeight="1">
      <c r="A427" s="2"/>
      <c r="B427" t="inlineStr">
        <is>
          <t>scrubbing</t>
        </is>
      </c>
      <c r="C427" t="inlineStr">
        <is>
          <t>uncovered keywords</t>
        </is>
      </c>
      <c r="D427"/>
      <c r="E427"/>
    </row>
    <row r="428" ht="25.5" customHeight="1">
      <c r="A428" s="2"/>
      <c r="B428" t="inlineStr">
        <is>
          <t>Security</t>
        </is>
      </c>
      <c r="C428" t="inlineStr">
        <is>
          <t>uncovered keywords</t>
        </is>
      </c>
      <c r="D428"/>
      <c r="E428"/>
    </row>
    <row r="429" ht="25.5" customHeight="1">
      <c r="A429" s="2"/>
      <c r="B429" t="inlineStr">
        <is>
          <t>seminar</t>
        </is>
      </c>
      <c r="C429" t="inlineStr">
        <is>
          <t>uncovered keywords</t>
        </is>
      </c>
      <c r="D429"/>
      <c r="E429"/>
    </row>
    <row r="430" ht="25.5" customHeight="1">
      <c r="A430" s="2"/>
      <c r="B430" t="inlineStr">
        <is>
          <t>sepak</t>
        </is>
      </c>
      <c r="C430" t="inlineStr">
        <is>
          <t>uncovered keywords</t>
        </is>
      </c>
      <c r="D430"/>
      <c r="E430"/>
    </row>
    <row r="431" ht="25.5" customHeight="1">
      <c r="A431" s="2"/>
      <c r="B431" t="inlineStr">
        <is>
          <t>separating</t>
        </is>
      </c>
      <c r="C431" t="inlineStr">
        <is>
          <t>uncovered keywords</t>
        </is>
      </c>
      <c r="D431"/>
      <c r="E431"/>
    </row>
    <row r="432" ht="25.5" customHeight="1">
      <c r="A432" s="2"/>
      <c r="B432" t="inlineStr">
        <is>
          <t>setting</t>
        </is>
      </c>
      <c r="C432" t="inlineStr">
        <is>
          <t>uncovered keywords</t>
        </is>
      </c>
      <c r="D432"/>
      <c r="E432"/>
    </row>
    <row r="433" ht="25.5" customHeight="1">
      <c r="A433" s="2"/>
      <c r="B433" t="inlineStr">
        <is>
          <t>shaking</t>
        </is>
      </c>
      <c r="C433" t="inlineStr">
        <is>
          <t>uncovered keywords</t>
        </is>
      </c>
      <c r="D433"/>
      <c r="E433"/>
    </row>
    <row r="434" ht="25.5" customHeight="1">
      <c r="A434" s="2"/>
      <c r="B434" t="inlineStr">
        <is>
          <t>shaping</t>
        </is>
      </c>
      <c r="C434" t="inlineStr">
        <is>
          <t>uncovered keywords</t>
        </is>
      </c>
      <c r="D434"/>
      <c r="E434"/>
    </row>
    <row r="435" ht="25.5" customHeight="1">
      <c r="A435" s="2"/>
      <c r="B435" t="inlineStr">
        <is>
          <t>sharpening</t>
        </is>
      </c>
      <c r="C435" t="inlineStr">
        <is>
          <t>uncovered keywords</t>
        </is>
      </c>
      <c r="D435"/>
      <c r="E435"/>
    </row>
    <row r="436" ht="25.5" customHeight="1">
      <c r="A436" s="2"/>
      <c r="B436" t="inlineStr">
        <is>
          <t>shaving</t>
        </is>
      </c>
      <c r="C436" t="inlineStr">
        <is>
          <t>uncovered keywords</t>
        </is>
      </c>
      <c r="D436"/>
      <c r="E436"/>
    </row>
    <row r="437" ht="25.5" customHeight="1">
      <c r="A437" s="2"/>
      <c r="B437" t="inlineStr">
        <is>
          <t>shearing</t>
        </is>
      </c>
      <c r="C437" t="inlineStr">
        <is>
          <t>uncovered keywords</t>
        </is>
      </c>
      <c r="D437"/>
      <c r="E437"/>
    </row>
    <row r="438" ht="25.5" customHeight="1">
      <c r="A438" s="2"/>
      <c r="B438" t="inlineStr">
        <is>
          <t>shidokan</t>
        </is>
      </c>
      <c r="C438" t="inlineStr">
        <is>
          <t>uncovered keywords</t>
        </is>
      </c>
      <c r="D438"/>
      <c r="E438"/>
    </row>
    <row r="439" ht="25.5" customHeight="1">
      <c r="A439" s="2"/>
      <c r="B439" t="inlineStr">
        <is>
          <t>shining</t>
        </is>
      </c>
      <c r="C439" t="inlineStr">
        <is>
          <t>uncovered keywords</t>
        </is>
      </c>
      <c r="D439"/>
      <c r="E439"/>
    </row>
    <row r="440" ht="25.5" customHeight="1">
      <c r="A440" s="2"/>
      <c r="B440" t="inlineStr">
        <is>
          <t>shoot</t>
        </is>
      </c>
      <c r="C440" t="inlineStr">
        <is>
          <t>uncovered keywords</t>
        </is>
      </c>
      <c r="D440"/>
      <c r="E440"/>
    </row>
    <row r="441" ht="25.5" customHeight="1">
      <c r="A441" s="2"/>
      <c r="B441" t="inlineStr">
        <is>
          <t>shorinji</t>
        </is>
      </c>
      <c r="C441" t="inlineStr">
        <is>
          <t>uncovered keywords</t>
        </is>
      </c>
      <c r="D441"/>
      <c r="E441"/>
    </row>
    <row r="442" ht="25.5" customHeight="1">
      <c r="A442" s="2"/>
      <c r="B442" t="inlineStr">
        <is>
          <t>short</t>
        </is>
      </c>
      <c r="C442" t="inlineStr">
        <is>
          <t>uncovered keywords</t>
        </is>
      </c>
      <c r="D442"/>
      <c r="E442"/>
    </row>
    <row r="443" ht="25.5" customHeight="1">
      <c r="A443" s="2"/>
      <c r="B443" t="inlineStr">
        <is>
          <t>shoveling</t>
        </is>
      </c>
      <c r="C443" t="inlineStr">
        <is>
          <t>uncovered keywords</t>
        </is>
      </c>
      <c r="D443"/>
      <c r="E443"/>
    </row>
    <row r="444" ht="25.5" customHeight="1">
      <c r="A444" s="2"/>
      <c r="B444" t="inlineStr">
        <is>
          <t>show</t>
        </is>
      </c>
      <c r="C444" t="inlineStr">
        <is>
          <t>uncovered keywords</t>
        </is>
      </c>
      <c r="D444"/>
      <c r="E444"/>
    </row>
    <row r="445" ht="25.5" customHeight="1">
      <c r="A445" s="2"/>
      <c r="B445" t="inlineStr">
        <is>
          <t>shuai</t>
        </is>
      </c>
      <c r="C445" t="inlineStr">
        <is>
          <t>uncovered keywords</t>
        </is>
      </c>
      <c r="D445"/>
      <c r="E445"/>
    </row>
    <row r="446" ht="25.5" customHeight="1">
      <c r="A446" s="2"/>
      <c r="B446" t="inlineStr">
        <is>
          <t>shucking</t>
        </is>
      </c>
      <c r="C446" t="inlineStr">
        <is>
          <t>uncovered keywords</t>
        </is>
      </c>
      <c r="D446"/>
      <c r="E446"/>
    </row>
    <row r="447" ht="25.5" customHeight="1">
      <c r="A447" s="2"/>
      <c r="B447" t="inlineStr">
        <is>
          <t>shuffleboard</t>
        </is>
      </c>
      <c r="C447" t="inlineStr">
        <is>
          <t>uncovered keywords</t>
        </is>
      </c>
      <c r="D447"/>
      <c r="E447"/>
    </row>
    <row r="448" ht="25.5" customHeight="1">
      <c r="A448" s="2"/>
      <c r="B448" t="inlineStr">
        <is>
          <t>shuffling</t>
        </is>
      </c>
      <c r="C448" t="inlineStr">
        <is>
          <t>uncovered keywords</t>
        </is>
      </c>
      <c r="D448"/>
      <c r="E448"/>
    </row>
    <row r="449" ht="25.5" customHeight="1">
      <c r="A449" s="2"/>
      <c r="B449" t="inlineStr">
        <is>
          <t>sign</t>
        </is>
      </c>
      <c r="C449" t="inlineStr">
        <is>
          <t>uncovered keywords</t>
        </is>
      </c>
      <c r="D449"/>
      <c r="E449"/>
    </row>
    <row r="450" ht="25.5" customHeight="1">
      <c r="A450" s="2"/>
      <c r="B450" t="inlineStr">
        <is>
          <t>silat</t>
        </is>
      </c>
      <c r="C450" t="inlineStr">
        <is>
          <t>uncovered keywords</t>
        </is>
      </c>
      <c r="D450"/>
      <c r="E450"/>
    </row>
    <row r="451" ht="25.5" customHeight="1">
      <c r="A451" s="2"/>
      <c r="B451" t="inlineStr">
        <is>
          <t>sipping</t>
        </is>
      </c>
      <c r="C451" t="inlineStr">
        <is>
          <t>uncovered keywords</t>
        </is>
      </c>
      <c r="D451"/>
      <c r="E451"/>
    </row>
    <row r="452" ht="25.5" customHeight="1">
      <c r="A452" s="2"/>
      <c r="B452" t="inlineStr">
        <is>
          <t>skee</t>
        </is>
      </c>
      <c r="C452" t="inlineStr">
        <is>
          <t>uncovered keywords</t>
        </is>
      </c>
      <c r="D452"/>
      <c r="E452"/>
    </row>
    <row r="453" ht="25.5" customHeight="1">
      <c r="A453" s="2"/>
      <c r="B453" t="inlineStr">
        <is>
          <t>skeet</t>
        </is>
      </c>
      <c r="C453" t="inlineStr">
        <is>
          <t>uncovered keywords</t>
        </is>
      </c>
      <c r="D453"/>
      <c r="E453"/>
    </row>
    <row r="454" ht="25.5" customHeight="1">
      <c r="A454" s="2"/>
      <c r="B454" t="inlineStr">
        <is>
          <t>skiing</t>
        </is>
      </c>
      <c r="C454" t="inlineStr">
        <is>
          <t>uncovered keywords</t>
        </is>
      </c>
      <c r="D454"/>
      <c r="E454"/>
    </row>
    <row r="455" ht="25.5" customHeight="1">
      <c r="A455" s="2"/>
      <c r="B455" t="inlineStr">
        <is>
          <t>skijoring</t>
        </is>
      </c>
      <c r="C455" t="inlineStr">
        <is>
          <t>uncovered keywords</t>
        </is>
      </c>
      <c r="D455"/>
      <c r="E455"/>
    </row>
    <row r="456" ht="25.5" customHeight="1">
      <c r="A456" s="2"/>
      <c r="B456" t="inlineStr">
        <is>
          <t>skipping</t>
        </is>
      </c>
      <c r="C456" t="inlineStr">
        <is>
          <t>uncovered keywords</t>
        </is>
      </c>
      <c r="D456"/>
      <c r="E456"/>
    </row>
    <row r="457" ht="25.5" customHeight="1">
      <c r="A457" s="2"/>
      <c r="B457" t="inlineStr">
        <is>
          <t>skittles</t>
        </is>
      </c>
      <c r="C457" t="inlineStr">
        <is>
          <t>uncovered keywords</t>
        </is>
      </c>
      <c r="D457"/>
      <c r="E457"/>
    </row>
    <row r="458" ht="25.5" customHeight="1">
      <c r="A458" s="2"/>
      <c r="B458" t="inlineStr">
        <is>
          <t>sledge</t>
        </is>
      </c>
      <c r="C458" t="inlineStr">
        <is>
          <t>uncovered keywords</t>
        </is>
      </c>
      <c r="D458"/>
      <c r="E458"/>
    </row>
    <row r="459" ht="25.5" customHeight="1">
      <c r="A459" s="2"/>
      <c r="B459" t="inlineStr">
        <is>
          <t>sleeping</t>
        </is>
      </c>
      <c r="C459" t="inlineStr">
        <is>
          <t>uncovered keywords</t>
        </is>
      </c>
      <c r="D459"/>
      <c r="E459"/>
    </row>
    <row r="460" ht="25.5" customHeight="1">
      <c r="A460" s="2"/>
      <c r="B460" t="inlineStr">
        <is>
          <t>slopestyle</t>
        </is>
      </c>
      <c r="C460" t="inlineStr">
        <is>
          <t>uncovered keywords</t>
        </is>
      </c>
      <c r="D460"/>
      <c r="E460"/>
    </row>
    <row r="461" ht="25.5" customHeight="1">
      <c r="A461" s="2"/>
      <c r="B461" t="inlineStr">
        <is>
          <t>smelling</t>
        </is>
      </c>
      <c r="C461" t="inlineStr">
        <is>
          <t>uncovered keywords</t>
        </is>
      </c>
      <c r="D461"/>
      <c r="E461"/>
    </row>
    <row r="462" ht="25.5" customHeight="1">
      <c r="A462" s="2"/>
      <c r="B462" t="inlineStr">
        <is>
          <t>Smiling</t>
        </is>
      </c>
      <c r="C462" t="inlineStr">
        <is>
          <t>uncovered keywords</t>
        </is>
      </c>
      <c r="D462"/>
      <c r="E462"/>
    </row>
    <row r="463" ht="25.5" customHeight="1">
      <c r="A463" s="2"/>
      <c r="B463" t="inlineStr">
        <is>
          <t>smoking</t>
        </is>
      </c>
      <c r="C463" t="inlineStr">
        <is>
          <t>uncovered keywords</t>
        </is>
      </c>
      <c r="D463"/>
      <c r="E463"/>
    </row>
    <row r="464" ht="25.5" customHeight="1">
      <c r="A464" s="2"/>
      <c r="B464" t="inlineStr">
        <is>
          <t>sneezing</t>
        </is>
      </c>
      <c r="C464" t="inlineStr">
        <is>
          <t>uncovered keywords</t>
        </is>
      </c>
      <c r="D464"/>
      <c r="E464"/>
    </row>
    <row r="465" ht="25.5" customHeight="1">
      <c r="A465" s="2"/>
      <c r="B465" t="inlineStr">
        <is>
          <t>sniffing</t>
        </is>
      </c>
      <c r="C465" t="inlineStr">
        <is>
          <t>uncovered keywords</t>
        </is>
      </c>
      <c r="D465"/>
      <c r="E465"/>
    </row>
    <row r="466" ht="25.5" customHeight="1">
      <c r="A466" s="2"/>
      <c r="B466" t="inlineStr">
        <is>
          <t>snow</t>
        </is>
      </c>
      <c r="C466" t="inlineStr">
        <is>
          <t>uncovered keywords</t>
        </is>
      </c>
      <c r="D466"/>
      <c r="E466"/>
    </row>
    <row r="467" ht="25.5" customHeight="1">
      <c r="A467" s="2"/>
      <c r="B467" t="inlineStr">
        <is>
          <t>Snuggling</t>
        </is>
      </c>
      <c r="C467" t="inlineStr">
        <is>
          <t>uncovered keywords</t>
        </is>
      </c>
      <c r="D467"/>
      <c r="E467"/>
    </row>
    <row r="468" ht="25.5" customHeight="1">
      <c r="A468" s="2"/>
      <c r="B468" t="inlineStr">
        <is>
          <t>soft</t>
        </is>
      </c>
      <c r="C468" t="inlineStr">
        <is>
          <t>uncovered keywords</t>
        </is>
      </c>
      <c r="D468"/>
      <c r="E468"/>
    </row>
    <row r="469" ht="25.5" customHeight="1">
      <c r="A469" s="2"/>
      <c r="B469" t="inlineStr">
        <is>
          <t>sparring</t>
        </is>
      </c>
      <c r="C469" t="inlineStr">
        <is>
          <t>uncovered keywords</t>
        </is>
      </c>
      <c r="D469"/>
      <c r="E469"/>
    </row>
    <row r="470" ht="25.5" customHeight="1">
      <c r="A470" s="2"/>
      <c r="B470" t="inlineStr">
        <is>
          <t>speeding</t>
        </is>
      </c>
      <c r="C470" t="inlineStr">
        <is>
          <t>uncovered keywords</t>
        </is>
      </c>
      <c r="D470"/>
      <c r="E470"/>
    </row>
    <row r="471" ht="25.5" customHeight="1">
      <c r="A471" s="2"/>
      <c r="B471" t="inlineStr">
        <is>
          <t>spelunking</t>
        </is>
      </c>
      <c r="C471" t="inlineStr">
        <is>
          <t>uncovered keywords</t>
        </is>
      </c>
      <c r="D471"/>
      <c r="E471"/>
    </row>
    <row r="472" ht="25.5" customHeight="1">
      <c r="A472" s="2"/>
      <c r="B472" t="inlineStr">
        <is>
          <t>spinning</t>
        </is>
      </c>
      <c r="C472" t="inlineStr">
        <is>
          <t>uncovered keywords</t>
        </is>
      </c>
      <c r="D472"/>
      <c r="E472"/>
    </row>
    <row r="473" ht="25.5" customHeight="1">
      <c r="A473" s="2"/>
      <c r="B473" t="inlineStr">
        <is>
          <t>sport</t>
        </is>
      </c>
      <c r="C473" t="inlineStr">
        <is>
          <t>uncovered keywords</t>
        </is>
      </c>
      <c r="D473"/>
      <c r="E473"/>
    </row>
    <row r="474" ht="25.5" customHeight="1">
      <c r="A474" s="2"/>
      <c r="B474" t="inlineStr">
        <is>
          <t>sporting</t>
        </is>
      </c>
      <c r="C474" t="inlineStr">
        <is>
          <t>uncovered keywords</t>
        </is>
      </c>
      <c r="D474"/>
      <c r="E474"/>
    </row>
    <row r="475" ht="25.5" customHeight="1">
      <c r="A475" s="2"/>
      <c r="B475" t="inlineStr">
        <is>
          <t>sports</t>
        </is>
      </c>
      <c r="C475" t="inlineStr">
        <is>
          <t>uncovered keywords</t>
        </is>
      </c>
      <c r="D475"/>
      <c r="E475"/>
    </row>
    <row r="476" ht="25.5" customHeight="1">
      <c r="A476" s="2"/>
      <c r="B476" t="inlineStr">
        <is>
          <t>spread</t>
        </is>
      </c>
      <c r="C476" t="inlineStr">
        <is>
          <t>uncovered keywords</t>
        </is>
      </c>
      <c r="D476"/>
      <c r="E476"/>
    </row>
    <row r="477" ht="25.5" customHeight="1">
      <c r="A477" s="2"/>
      <c r="B477" t="inlineStr">
        <is>
          <t>sprint</t>
        </is>
      </c>
      <c r="C477" t="inlineStr">
        <is>
          <t>uncovered keywords</t>
        </is>
      </c>
      <c r="D477"/>
      <c r="E477"/>
    </row>
    <row r="478" ht="25.5" customHeight="1">
      <c r="A478" s="2"/>
      <c r="B478" t="inlineStr">
        <is>
          <t>square</t>
        </is>
      </c>
      <c r="C478" t="inlineStr">
        <is>
          <t>uncovered keywords</t>
        </is>
      </c>
      <c r="D478"/>
      <c r="E478"/>
    </row>
    <row r="479" ht="25.5" customHeight="1">
      <c r="A479" s="2"/>
      <c r="B479" t="inlineStr">
        <is>
          <t>standing</t>
        </is>
      </c>
      <c r="C479" t="inlineStr">
        <is>
          <t>uncovered keywords</t>
        </is>
      </c>
      <c r="D479"/>
      <c r="E479"/>
    </row>
    <row r="480" ht="25.5" customHeight="1">
      <c r="A480" s="2"/>
      <c r="B480" t="inlineStr">
        <is>
          <t>staring</t>
        </is>
      </c>
      <c r="C480" t="inlineStr">
        <is>
          <t>uncovered keywords</t>
        </is>
      </c>
      <c r="D480"/>
      <c r="E480"/>
    </row>
    <row r="481" ht="25.5" customHeight="1">
      <c r="A481" s="2"/>
      <c r="B481" t="inlineStr">
        <is>
          <t>steeplechase</t>
        </is>
      </c>
      <c r="C481" t="inlineStr">
        <is>
          <t>uncovered keywords</t>
        </is>
      </c>
      <c r="D481"/>
      <c r="E481"/>
    </row>
    <row r="482" ht="25.5" customHeight="1">
      <c r="A482" s="2"/>
      <c r="B482" t="inlineStr">
        <is>
          <t>steer</t>
        </is>
      </c>
      <c r="C482" t="inlineStr">
        <is>
          <t>uncovered keywords</t>
        </is>
      </c>
      <c r="D482"/>
      <c r="E482"/>
    </row>
    <row r="483" ht="25.5" customHeight="1">
      <c r="A483" s="2"/>
      <c r="B483" t="inlineStr">
        <is>
          <t>sticking</t>
        </is>
      </c>
      <c r="C483" t="inlineStr">
        <is>
          <t>uncovered keywords</t>
        </is>
      </c>
      <c r="D483"/>
      <c r="E483"/>
    </row>
    <row r="484" ht="25.5" customHeight="1">
      <c r="A484" s="2"/>
      <c r="B484" t="inlineStr">
        <is>
          <t>stomping</t>
        </is>
      </c>
      <c r="C484" t="inlineStr">
        <is>
          <t>uncovered keywords</t>
        </is>
      </c>
      <c r="D484"/>
      <c r="E484"/>
    </row>
    <row r="485" ht="25.5" customHeight="1">
      <c r="A485" s="2"/>
      <c r="B485" t="inlineStr">
        <is>
          <t>street</t>
        </is>
      </c>
      <c r="C485" t="inlineStr">
        <is>
          <t>uncovered keywords</t>
        </is>
      </c>
      <c r="D485"/>
      <c r="E485"/>
    </row>
    <row r="486" ht="25.5" customHeight="1">
      <c r="A486" s="2"/>
      <c r="B486" t="inlineStr">
        <is>
          <t>strength</t>
        </is>
      </c>
      <c r="C486" t="inlineStr">
        <is>
          <t>uncovered keywords</t>
        </is>
      </c>
      <c r="D486"/>
      <c r="E486"/>
    </row>
    <row r="487" ht="25.5" customHeight="1">
      <c r="A487" s="2"/>
      <c r="B487" t="inlineStr">
        <is>
          <t>sucking</t>
        </is>
      </c>
      <c r="C487" t="inlineStr">
        <is>
          <t>uncovered keywords</t>
        </is>
      </c>
      <c r="D487"/>
      <c r="E487"/>
    </row>
    <row r="488" ht="25.5" customHeight="1">
      <c r="A488" s="2"/>
      <c r="B488" t="inlineStr">
        <is>
          <t>supermoto</t>
        </is>
      </c>
      <c r="C488" t="inlineStr">
        <is>
          <t>uncovered keywords</t>
        </is>
      </c>
      <c r="D488"/>
      <c r="E488"/>
    </row>
    <row r="489" ht="25.5" customHeight="1">
      <c r="A489" s="2"/>
      <c r="B489" t="inlineStr">
        <is>
          <t>supper</t>
        </is>
      </c>
      <c r="C489" t="inlineStr">
        <is>
          <t>uncovered keywords</t>
        </is>
      </c>
      <c r="D489"/>
      <c r="E489"/>
    </row>
    <row r="490" ht="25.5" customHeight="1">
      <c r="A490" s="2"/>
      <c r="B490" t="inlineStr">
        <is>
          <t>surf</t>
        </is>
      </c>
      <c r="C490" t="inlineStr">
        <is>
          <t>uncovered keywords</t>
        </is>
      </c>
      <c r="D490"/>
      <c r="E490"/>
    </row>
    <row r="491" ht="25.5" customHeight="1">
      <c r="A491" s="2"/>
      <c r="B491" t="inlineStr">
        <is>
          <t>surfing</t>
        </is>
      </c>
      <c r="C491" t="inlineStr">
        <is>
          <t>uncovered keywords</t>
        </is>
      </c>
      <c r="D491"/>
      <c r="E491"/>
    </row>
    <row r="492" ht="25.5" customHeight="1">
      <c r="A492" s="2"/>
      <c r="B492" t="inlineStr">
        <is>
          <t>sweeping</t>
        </is>
      </c>
      <c r="C492" t="inlineStr">
        <is>
          <t>uncovered keywords</t>
        </is>
      </c>
      <c r="D492"/>
      <c r="E492"/>
    </row>
    <row r="493" ht="25.5" customHeight="1">
      <c r="A493" s="2"/>
      <c r="B493" t="inlineStr">
        <is>
          <t>swing</t>
        </is>
      </c>
      <c r="C493" t="inlineStr">
        <is>
          <t>uncovered keywords</t>
        </is>
      </c>
      <c r="D493"/>
      <c r="E493"/>
    </row>
    <row r="494" ht="25.5" customHeight="1">
      <c r="A494" s="2"/>
      <c r="B494" t="inlineStr">
        <is>
          <t>swinging</t>
        </is>
      </c>
      <c r="C494" t="inlineStr">
        <is>
          <t>uncovered keywords</t>
        </is>
      </c>
      <c r="D494"/>
      <c r="E494"/>
    </row>
    <row r="495" ht="25.5" customHeight="1">
      <c r="A495" s="2"/>
      <c r="B495" t="inlineStr">
        <is>
          <t>synchronized</t>
        </is>
      </c>
      <c r="C495" t="inlineStr">
        <is>
          <t>uncovered keywords</t>
        </is>
      </c>
      <c r="D495"/>
      <c r="E495"/>
    </row>
    <row r="496" ht="25.5" customHeight="1">
      <c r="A496" s="2"/>
      <c r="B496" t="inlineStr">
        <is>
          <t>systema</t>
        </is>
      </c>
      <c r="C496" t="inlineStr">
        <is>
          <t>uncovered keywords</t>
        </is>
      </c>
      <c r="D496"/>
      <c r="E496"/>
    </row>
    <row r="497" ht="25.5" customHeight="1">
      <c r="A497" s="2"/>
      <c r="B497" t="inlineStr">
        <is>
          <t>t'ai</t>
        </is>
      </c>
      <c r="C497" t="inlineStr">
        <is>
          <t>uncovered keywords</t>
        </is>
      </c>
      <c r="D497"/>
      <c r="E497"/>
    </row>
    <row r="498" ht="25.5" customHeight="1">
      <c r="A498" s="2"/>
      <c r="B498" t="inlineStr">
        <is>
          <t>table</t>
        </is>
      </c>
      <c r="C498" t="inlineStr">
        <is>
          <t>uncovered keywords</t>
        </is>
      </c>
      <c r="D498"/>
      <c r="E498"/>
    </row>
    <row r="499" ht="25.5" customHeight="1">
      <c r="A499" s="2"/>
      <c r="B499" t="inlineStr">
        <is>
          <t>tackling</t>
        </is>
      </c>
      <c r="C499" t="inlineStr">
        <is>
          <t>uncovered keywords</t>
        </is>
      </c>
      <c r="D499"/>
      <c r="E499"/>
    </row>
    <row r="500" ht="25.5" customHeight="1">
      <c r="A500" s="2"/>
      <c r="B500" t="inlineStr">
        <is>
          <t>taido</t>
        </is>
      </c>
      <c r="C500" t="inlineStr">
        <is>
          <t>uncovered keywords</t>
        </is>
      </c>
      <c r="D500"/>
      <c r="E500"/>
    </row>
    <row r="501" ht="25.5" customHeight="1">
      <c r="A501" s="2"/>
      <c r="B501" t="inlineStr">
        <is>
          <t>Taking</t>
        </is>
      </c>
      <c r="C501" t="inlineStr">
        <is>
          <t>uncovered keywords</t>
        </is>
      </c>
      <c r="D501"/>
      <c r="E501"/>
    </row>
    <row r="502" ht="25.5" customHeight="1">
      <c r="A502" s="2"/>
      <c r="B502" t="inlineStr">
        <is>
          <t>consuming</t>
        </is>
      </c>
      <c r="C502" t="inlineStr">
        <is>
          <t>uncovered keywords</t>
        </is>
      </c>
      <c r="D502"/>
      <c r="E502"/>
    </row>
    <row r="503" ht="25.5" customHeight="1">
      <c r="A503" s="2"/>
      <c r="B503" t="inlineStr">
        <is>
          <t>Talking</t>
        </is>
      </c>
      <c r="C503" t="inlineStr">
        <is>
          <t>uncovered keywords</t>
        </is>
      </c>
      <c r="D503"/>
      <c r="E503"/>
    </row>
    <row r="504" ht="25.5" customHeight="1">
      <c r="A504" s="2"/>
      <c r="B504" t="inlineStr">
        <is>
          <t>tang</t>
        </is>
      </c>
      <c r="C504" t="inlineStr">
        <is>
          <t>uncovered keywords</t>
        </is>
      </c>
      <c r="D504"/>
      <c r="E504"/>
    </row>
    <row r="505" ht="25.5" customHeight="1">
      <c r="A505" s="2"/>
      <c r="B505" t="inlineStr">
        <is>
          <t>tapping</t>
        </is>
      </c>
      <c r="C505" t="inlineStr">
        <is>
          <t>uncovered keywords</t>
        </is>
      </c>
      <c r="D505"/>
      <c r="E505"/>
    </row>
    <row r="506" ht="25.5" customHeight="1">
      <c r="A506" s="2"/>
      <c r="B506" t="inlineStr">
        <is>
          <t>tasting</t>
        </is>
      </c>
      <c r="C506" t="inlineStr">
        <is>
          <t>uncovered keywords</t>
        </is>
      </c>
      <c r="D506"/>
      <c r="E506"/>
    </row>
    <row r="507" ht="25.5" customHeight="1">
      <c r="A507" s="2"/>
      <c r="B507" t="inlineStr">
        <is>
          <t>tchoukball</t>
        </is>
      </c>
      <c r="C507" t="inlineStr">
        <is>
          <t>uncovered keywords</t>
        </is>
      </c>
      <c r="D507"/>
      <c r="E507"/>
    </row>
    <row r="508" ht="25.5" customHeight="1">
      <c r="A508" s="2"/>
      <c r="B508" t="inlineStr">
        <is>
          <t>team</t>
        </is>
      </c>
      <c r="C508" t="inlineStr">
        <is>
          <t>uncovered keywords</t>
        </is>
      </c>
      <c r="D508"/>
      <c r="E508"/>
    </row>
    <row r="509" ht="25.5" customHeight="1">
      <c r="A509" s="2"/>
      <c r="B509" t="inlineStr">
        <is>
          <t>tee</t>
        </is>
      </c>
      <c r="C509" t="inlineStr">
        <is>
          <t>uncovered keywords</t>
        </is>
      </c>
      <c r="D509"/>
      <c r="E509"/>
    </row>
    <row r="510" ht="25.5" customHeight="1">
      <c r="A510" s="2"/>
      <c r="B510" t="inlineStr">
        <is>
          <t>ten-pin</t>
        </is>
      </c>
      <c r="C510" t="inlineStr">
        <is>
          <t>uncovered keywords</t>
        </is>
      </c>
      <c r="D510"/>
      <c r="E510"/>
    </row>
    <row r="511" ht="25.5" customHeight="1">
      <c r="A511" s="2"/>
      <c r="B511" t="inlineStr">
        <is>
          <t>test</t>
        </is>
      </c>
      <c r="C511" t="inlineStr">
        <is>
          <t>uncovered keywords</t>
        </is>
      </c>
      <c r="D511"/>
      <c r="E511"/>
    </row>
    <row r="512" ht="25.5" customHeight="1">
      <c r="A512" s="2"/>
      <c r="B512" t="inlineStr">
        <is>
          <t>testifying</t>
        </is>
      </c>
      <c r="C512" t="inlineStr">
        <is>
          <t>uncovered keywords</t>
        </is>
      </c>
      <c r="D512"/>
      <c r="E512"/>
    </row>
    <row r="513" ht="25.5" customHeight="1">
      <c r="A513" s="2"/>
      <c r="B513" t="inlineStr">
        <is>
          <t>texting</t>
        </is>
      </c>
      <c r="C513" t="inlineStr">
        <is>
          <t>uncovered keywords</t>
        </is>
      </c>
      <c r="D513"/>
      <c r="E513"/>
    </row>
    <row r="514" ht="25.5" customHeight="1">
      <c r="A514" s="2"/>
      <c r="B514" t="inlineStr">
        <is>
          <t>Thanksgiving</t>
        </is>
      </c>
      <c r="C514" t="inlineStr">
        <is>
          <t>uncovered keywords</t>
        </is>
      </c>
      <c r="D514"/>
      <c r="E514"/>
    </row>
    <row r="515" ht="25.5" customHeight="1">
      <c r="A515" s="2"/>
      <c r="B515" t="inlineStr">
        <is>
          <t>throwing</t>
        </is>
      </c>
      <c r="C515" t="inlineStr">
        <is>
          <t>uncovered keywords</t>
        </is>
      </c>
      <c r="D515"/>
      <c r="E515"/>
    </row>
    <row r="516" ht="25.5" customHeight="1">
      <c r="A516" s="2"/>
      <c r="B516" t="inlineStr">
        <is>
          <t>tickling</t>
        </is>
      </c>
      <c r="C516" t="inlineStr">
        <is>
          <t>uncovered keywords</t>
        </is>
      </c>
      <c r="D516"/>
      <c r="E516"/>
    </row>
    <row r="517" ht="25.5" customHeight="1">
      <c r="A517" s="2"/>
      <c r="B517" t="inlineStr">
        <is>
          <t>Tidying</t>
        </is>
      </c>
      <c r="C517" t="inlineStr">
        <is>
          <t>uncovered keywords</t>
        </is>
      </c>
      <c r="D517"/>
      <c r="E517"/>
    </row>
    <row r="518" ht="25.5" customHeight="1">
      <c r="A518" s="2"/>
      <c r="B518" t="inlineStr">
        <is>
          <t>tightrope</t>
        </is>
      </c>
      <c r="C518" t="inlineStr">
        <is>
          <t>uncovered keywords</t>
        </is>
      </c>
      <c r="D518"/>
      <c r="E518"/>
    </row>
    <row r="519" ht="25.5" customHeight="1">
      <c r="A519" s="2"/>
      <c r="B519" t="inlineStr">
        <is>
          <t>time</t>
        </is>
      </c>
      <c r="C519" t="inlineStr">
        <is>
          <t>uncovered keywords</t>
        </is>
      </c>
      <c r="D519"/>
      <c r="E519"/>
    </row>
    <row r="520" ht="25.5" customHeight="1">
      <c r="A520" s="2"/>
      <c r="B520" t="inlineStr">
        <is>
          <t>tiptoeing</t>
        </is>
      </c>
      <c r="C520" t="inlineStr">
        <is>
          <t>uncovered keywords</t>
        </is>
      </c>
      <c r="D520"/>
      <c r="E520"/>
    </row>
    <row r="521" ht="25.5" customHeight="1">
      <c r="A521" s="2"/>
      <c r="B521" t="inlineStr">
        <is>
          <t>toboggan</t>
        </is>
      </c>
      <c r="C521" t="inlineStr">
        <is>
          <t>uncovered keywords</t>
        </is>
      </c>
      <c r="D521"/>
      <c r="E521"/>
    </row>
    <row r="522" ht="25.5" customHeight="1">
      <c r="A522" s="2"/>
      <c r="B522" t="inlineStr">
        <is>
          <t>tossing</t>
        </is>
      </c>
      <c r="C522" t="inlineStr">
        <is>
          <t>uncovered keywords</t>
        </is>
      </c>
      <c r="D522"/>
      <c r="E522"/>
    </row>
    <row r="523" ht="25.5" customHeight="1">
      <c r="A523" s="2"/>
      <c r="B523" t="inlineStr">
        <is>
          <t>touring</t>
        </is>
      </c>
      <c r="C523" t="inlineStr">
        <is>
          <t>uncovered keywords</t>
        </is>
      </c>
      <c r="D523"/>
      <c r="E523"/>
    </row>
    <row r="524" ht="25.5" customHeight="1">
      <c r="A524" s="2"/>
      <c r="B524" t="inlineStr">
        <is>
          <t>tournament</t>
        </is>
      </c>
      <c r="C524" t="inlineStr">
        <is>
          <t>uncovered keywords</t>
        </is>
      </c>
      <c r="D524"/>
      <c r="E524"/>
    </row>
    <row r="525" ht="25.5" customHeight="1">
      <c r="A525" s="2"/>
      <c r="B525" t="inlineStr">
        <is>
          <t>track</t>
        </is>
      </c>
      <c r="C525" t="inlineStr">
        <is>
          <t>uncovered keywords</t>
        </is>
      </c>
      <c r="D525"/>
      <c r="E525"/>
    </row>
    <row r="526" ht="25.5" customHeight="1">
      <c r="A526" s="2"/>
      <c r="B526" t="inlineStr">
        <is>
          <t>trap</t>
        </is>
      </c>
      <c r="C526" t="inlineStr">
        <is>
          <t>uncovered keywords</t>
        </is>
      </c>
      <c r="D526"/>
      <c r="E526"/>
    </row>
    <row r="527" ht="25.5" customHeight="1">
      <c r="A527" s="2"/>
      <c r="B527" t="inlineStr">
        <is>
          <t>trapezing</t>
        </is>
      </c>
      <c r="C527" t="inlineStr">
        <is>
          <t>uncovered keywords</t>
        </is>
      </c>
      <c r="D527"/>
      <c r="E527"/>
    </row>
    <row r="528" ht="25.5" customHeight="1">
      <c r="A528" s="2"/>
      <c r="B528" t="inlineStr">
        <is>
          <t>Travel</t>
        </is>
      </c>
      <c r="C528" t="inlineStr">
        <is>
          <t>uncovered keywords</t>
        </is>
      </c>
      <c r="D528"/>
      <c r="E528"/>
    </row>
    <row r="529" ht="25.5" customHeight="1">
      <c r="A529" s="2"/>
      <c r="B529" t="inlineStr">
        <is>
          <t>trial</t>
        </is>
      </c>
      <c r="C529" t="inlineStr">
        <is>
          <t>uncovered keywords</t>
        </is>
      </c>
      <c r="D529"/>
      <c r="E529"/>
    </row>
    <row r="530" ht="25.5" customHeight="1">
      <c r="A530" s="2"/>
      <c r="B530" t="inlineStr">
        <is>
          <t>tricking</t>
        </is>
      </c>
      <c r="C530" t="inlineStr">
        <is>
          <t>uncovered keywords</t>
        </is>
      </c>
      <c r="D530"/>
      <c r="E530"/>
    </row>
    <row r="531" ht="25.5" customHeight="1">
      <c r="A531" s="2"/>
      <c r="B531" t="inlineStr">
        <is>
          <t>trimming</t>
        </is>
      </c>
      <c r="C531" t="inlineStr">
        <is>
          <t>uncovered keywords</t>
        </is>
      </c>
      <c r="D531"/>
      <c r="E531"/>
    </row>
    <row r="532" ht="25.5" customHeight="1">
      <c r="A532" s="2"/>
      <c r="B532" t="inlineStr">
        <is>
          <t>triple</t>
        </is>
      </c>
      <c r="C532" t="inlineStr">
        <is>
          <t>uncovered keywords</t>
        </is>
      </c>
      <c r="D532"/>
      <c r="E532"/>
    </row>
    <row r="533" ht="25.5" customHeight="1">
      <c r="A533" s="2"/>
      <c r="B533" t="inlineStr">
        <is>
          <t>turning</t>
        </is>
      </c>
      <c r="C533" t="inlineStr">
        <is>
          <t>uncovered keywords</t>
        </is>
      </c>
      <c r="D533"/>
      <c r="E533"/>
    </row>
    <row r="534" ht="25.5" customHeight="1">
      <c r="A534" s="2"/>
      <c r="B534" t="inlineStr">
        <is>
          <t>tv</t>
        </is>
      </c>
      <c r="C534" t="inlineStr">
        <is>
          <t>uncovered keywords</t>
        </is>
      </c>
      <c r="D534"/>
      <c r="E534"/>
    </row>
    <row r="535" ht="25.5" customHeight="1">
      <c r="A535" s="2"/>
      <c r="B535" t="inlineStr">
        <is>
          <t>twenty20</t>
        </is>
      </c>
      <c r="C535" t="inlineStr">
        <is>
          <t>uncovered keywords</t>
        </is>
      </c>
      <c r="D535"/>
      <c r="E535"/>
    </row>
    <row r="536" ht="25.5" customHeight="1">
      <c r="A536" s="2"/>
      <c r="B536" t="inlineStr">
        <is>
          <t>tying</t>
        </is>
      </c>
      <c r="C536" t="inlineStr">
        <is>
          <t>uncovered keywords</t>
        </is>
      </c>
      <c r="D536"/>
      <c r="E536"/>
    </row>
    <row r="537" ht="25.5" customHeight="1">
      <c r="A537" s="2"/>
      <c r="B537" t="inlineStr">
        <is>
          <t>ulama</t>
        </is>
      </c>
      <c r="C537" t="inlineStr">
        <is>
          <t>uncovered keywords</t>
        </is>
      </c>
      <c r="D537"/>
      <c r="E537"/>
    </row>
    <row r="538" ht="25.5" customHeight="1">
      <c r="A538" s="2"/>
      <c r="B538" t="inlineStr">
        <is>
          <t>ultimate</t>
        </is>
      </c>
      <c r="C538" t="inlineStr">
        <is>
          <t>uncovered keywords</t>
        </is>
      </c>
      <c r="D538"/>
      <c r="E538"/>
    </row>
    <row r="539" ht="25.5" customHeight="1">
      <c r="A539" s="2"/>
      <c r="B539" t="inlineStr">
        <is>
          <t>ultralight</t>
        </is>
      </c>
      <c r="C539" t="inlineStr">
        <is>
          <t>uncovered keywords</t>
        </is>
      </c>
      <c r="D539"/>
      <c r="E539"/>
    </row>
    <row r="540" ht="25.5" customHeight="1">
      <c r="A540" s="2"/>
      <c r="B540" t="inlineStr">
        <is>
          <t>underwater</t>
        </is>
      </c>
      <c r="C540" t="inlineStr">
        <is>
          <t>uncovered keywords</t>
        </is>
      </c>
      <c r="D540"/>
      <c r="E540"/>
    </row>
    <row r="541" ht="25.5" customHeight="1">
      <c r="A541" s="2"/>
      <c r="B541" t="inlineStr">
        <is>
          <t>unloading</t>
        </is>
      </c>
      <c r="C541" t="inlineStr">
        <is>
          <t>uncovered keywords</t>
        </is>
      </c>
      <c r="D541"/>
      <c r="E541"/>
    </row>
    <row r="542" ht="25.5" customHeight="1">
      <c r="A542" s="2"/>
      <c r="B542" t="inlineStr">
        <is>
          <t>using</t>
        </is>
      </c>
      <c r="C542" t="inlineStr">
        <is>
          <t>uncovered keywords</t>
        </is>
      </c>
      <c r="D542"/>
      <c r="E542"/>
    </row>
    <row r="543" ht="25.5" customHeight="1">
      <c r="A543" s="2"/>
      <c r="B543" t="inlineStr">
        <is>
          <t>valencian</t>
        </is>
      </c>
      <c r="C543" t="inlineStr">
        <is>
          <t>uncovered keywords</t>
        </is>
      </c>
      <c r="D543"/>
      <c r="E543"/>
    </row>
    <row r="544" ht="25.5" customHeight="1">
      <c r="A544" s="2"/>
      <c r="B544" t="inlineStr">
        <is>
          <t>Valentines</t>
        </is>
      </c>
      <c r="C544" t="inlineStr">
        <is>
          <t>uncovered keywords</t>
        </is>
      </c>
      <c r="D544"/>
      <c r="E544"/>
    </row>
    <row r="545" ht="25.5" customHeight="1">
      <c r="A545" s="2"/>
      <c r="B545" t="inlineStr">
        <is>
          <t>vault</t>
        </is>
      </c>
      <c r="C545" t="inlineStr">
        <is>
          <t>uncovered keywords</t>
        </is>
      </c>
      <c r="D545"/>
      <c r="E545"/>
    </row>
    <row r="546" ht="25.5" customHeight="1">
      <c r="A546" s="2"/>
      <c r="B546" t="inlineStr">
        <is>
          <t>Vehicle</t>
        </is>
      </c>
      <c r="C546" t="inlineStr">
        <is>
          <t>uncovered keywords</t>
        </is>
      </c>
      <c r="D546"/>
      <c r="E546"/>
    </row>
    <row r="547" ht="25.5" customHeight="1">
      <c r="A547" s="2"/>
      <c r="B547" t="inlineStr">
        <is>
          <t>vovinam</t>
        </is>
      </c>
      <c r="C547" t="inlineStr">
        <is>
          <t>uncovered keywords</t>
        </is>
      </c>
      <c r="D547"/>
      <c r="E547"/>
    </row>
    <row r="548" ht="25.5" customHeight="1">
      <c r="A548" s="2"/>
      <c r="B548" t="inlineStr">
        <is>
          <t>wading</t>
        </is>
      </c>
      <c r="C548" t="inlineStr">
        <is>
          <t>uncovered keywords</t>
        </is>
      </c>
      <c r="D548"/>
      <c r="E548"/>
    </row>
    <row r="549" ht="25.5" customHeight="1">
      <c r="A549" s="2"/>
      <c r="B549" t="inlineStr">
        <is>
          <t>waiting</t>
        </is>
      </c>
      <c r="C549" t="inlineStr">
        <is>
          <t>uncovered keywords</t>
        </is>
      </c>
      <c r="D549"/>
      <c r="E549"/>
    </row>
    <row r="550" ht="25.5" customHeight="1">
      <c r="A550" s="2"/>
      <c r="B550" t="inlineStr">
        <is>
          <t>walking</t>
        </is>
      </c>
      <c r="C550" t="inlineStr">
        <is>
          <t>uncovered keywords</t>
        </is>
      </c>
      <c r="D550"/>
      <c r="E550"/>
    </row>
    <row r="551" ht="25.5" customHeight="1">
      <c r="A551" s="2"/>
      <c r="B551" t="inlineStr">
        <is>
          <t>wallball</t>
        </is>
      </c>
      <c r="C551" t="inlineStr">
        <is>
          <t>uncovered keywords</t>
        </is>
      </c>
      <c r="D551"/>
      <c r="E551"/>
    </row>
    <row r="552" ht="25.5" customHeight="1">
      <c r="A552" s="2"/>
      <c r="B552" t="inlineStr">
        <is>
          <t>Wargaming</t>
        </is>
      </c>
      <c r="C552" t="inlineStr">
        <is>
          <t>uncovered keywords</t>
        </is>
      </c>
      <c r="D552"/>
      <c r="E552"/>
    </row>
    <row r="553" ht="25.5" customHeight="1">
      <c r="A553" s="2"/>
      <c r="B553" t="inlineStr">
        <is>
          <t>Washing</t>
        </is>
      </c>
      <c r="C553" t="inlineStr">
        <is>
          <t>uncovered keywords</t>
        </is>
      </c>
      <c r="D553"/>
      <c r="E553"/>
    </row>
    <row r="554" ht="25.5" customHeight="1">
      <c r="A554" s="2"/>
      <c r="B554" t="inlineStr">
        <is>
          <t>waste</t>
        </is>
      </c>
      <c r="C554" t="inlineStr">
        <is>
          <t>uncovered keywords</t>
        </is>
      </c>
      <c r="D554"/>
      <c r="E554"/>
    </row>
    <row r="555" ht="25.5" customHeight="1">
      <c r="A555" s="2"/>
      <c r="B555" t="inlineStr">
        <is>
          <t>watching</t>
        </is>
      </c>
      <c r="C555" t="inlineStr">
        <is>
          <t>uncovered keywords</t>
        </is>
      </c>
      <c r="D555"/>
      <c r="E555"/>
    </row>
    <row r="556" ht="25.5" customHeight="1">
      <c r="A556" s="2"/>
      <c r="B556" t="inlineStr">
        <is>
          <t>waving</t>
        </is>
      </c>
      <c r="C556" t="inlineStr">
        <is>
          <t>uncovered keywords</t>
        </is>
      </c>
      <c r="D556"/>
      <c r="E556"/>
    </row>
    <row r="557" ht="25.5" customHeight="1">
      <c r="A557" s="2"/>
      <c r="B557" t="inlineStr">
        <is>
          <t>waxing</t>
        </is>
      </c>
      <c r="C557" t="inlineStr">
        <is>
          <t>uncovered keywords</t>
        </is>
      </c>
      <c r="D557"/>
      <c r="E557"/>
    </row>
    <row r="558" ht="25.5" customHeight="1">
      <c r="A558" s="2"/>
      <c r="B558" t="inlineStr">
        <is>
          <t>wearing</t>
        </is>
      </c>
      <c r="C558" t="inlineStr">
        <is>
          <t>uncovered keywords</t>
        </is>
      </c>
      <c r="D558"/>
      <c r="E558"/>
    </row>
    <row r="559" ht="25.5" customHeight="1">
      <c r="A559" s="2"/>
      <c r="B559" t="inlineStr">
        <is>
          <t>weight</t>
        </is>
      </c>
      <c r="C559" t="inlineStr">
        <is>
          <t>uncovered keywords</t>
        </is>
      </c>
      <c r="D559"/>
      <c r="E559"/>
    </row>
    <row r="560" ht="25.5" customHeight="1">
      <c r="A560" s="2"/>
      <c r="B560" t="inlineStr">
        <is>
          <t>western</t>
        </is>
      </c>
      <c r="C560" t="inlineStr">
        <is>
          <t>uncovered keywords</t>
        </is>
      </c>
      <c r="D560"/>
      <c r="E560"/>
    </row>
    <row r="561" ht="25.5" customHeight="1">
      <c r="A561" s="2"/>
      <c r="B561" t="inlineStr">
        <is>
          <t>whistling</t>
        </is>
      </c>
      <c r="C561" t="inlineStr">
        <is>
          <t>uncovered keywords</t>
        </is>
      </c>
      <c r="D561"/>
      <c r="E561"/>
    </row>
    <row r="562" ht="25.5" customHeight="1">
      <c r="A562" s="2"/>
      <c r="B562" t="inlineStr">
        <is>
          <t>wing</t>
        </is>
      </c>
      <c r="C562" t="inlineStr">
        <is>
          <t>uncovered keywords</t>
        </is>
      </c>
      <c r="D562"/>
      <c r="E562"/>
    </row>
    <row r="563" ht="25.5" customHeight="1">
      <c r="A563" s="2"/>
      <c r="B563" t="inlineStr">
        <is>
          <t>winking</t>
        </is>
      </c>
      <c r="C563" t="inlineStr">
        <is>
          <t>uncovered keywords</t>
        </is>
      </c>
      <c r="D563"/>
      <c r="E563"/>
    </row>
    <row r="564" ht="25.5" customHeight="1">
      <c r="A564" s="2"/>
      <c r="B564" t="inlineStr">
        <is>
          <t>Working</t>
        </is>
      </c>
      <c r="C564" t="inlineStr">
        <is>
          <t>uncovered keywords</t>
        </is>
      </c>
      <c r="D564"/>
      <c r="E564"/>
    </row>
    <row r="565" ht="25.5" customHeight="1">
      <c r="A565" s="2"/>
      <c r="B565" t="inlineStr">
        <is>
          <t>xing</t>
        </is>
      </c>
      <c r="C565" t="inlineStr">
        <is>
          <t>uncovered keywords</t>
        </is>
      </c>
      <c r="D565"/>
      <c r="E565"/>
    </row>
    <row r="566" ht="25.5" customHeight="1">
      <c r="A566" s="2"/>
      <c r="B566" t="inlineStr">
        <is>
          <t>yağlı</t>
        </is>
      </c>
      <c r="C566" t="inlineStr">
        <is>
          <t>uncovered keywords</t>
        </is>
      </c>
      <c r="D566"/>
      <c r="E566"/>
    </row>
    <row r="567" ht="25.5" customHeight="1">
      <c r="A567" s="2"/>
      <c r="B567" t="inlineStr">
        <is>
          <t>yarn</t>
        </is>
      </c>
      <c r="C567" t="inlineStr">
        <is>
          <t>uncovered keywords</t>
        </is>
      </c>
      <c r="D567"/>
      <c r="E567"/>
    </row>
    <row r="568" ht="25.5" customHeight="1">
      <c r="A568" s="2"/>
      <c r="B568" t="inlineStr">
        <is>
          <t>Yuneec</t>
        </is>
      </c>
      <c r="C568" t="inlineStr">
        <is>
          <t>uncovered keywords</t>
        </is>
      </c>
      <c r="D568"/>
      <c r="E568"/>
    </row>
    <row r="569" ht="25.5" customHeight="1">
      <c r="A569" s="2"/>
      <c r="B569" t="inlineStr">
        <is>
          <t>zui</t>
        </is>
      </c>
      <c r="C569" t="inlineStr">
        <is>
          <t>uncovered keywords</t>
        </is>
      </c>
      <c r="D569"/>
      <c r="E569"/>
    </row>
    <row r="570" ht="25.5" customHeight="1">
      <c r="A570" s="2"/>
      <c r="B570" t="inlineStr">
        <is>
          <t>teddybear</t>
        </is>
      </c>
      <c r="C570" t="inlineStr">
        <is>
          <t>uncovered keywords</t>
        </is>
      </c>
      <c r="D570"/>
      <c r="E570"/>
    </row>
    <row r="571" ht="25.5" customHeight="1">
      <c r="A571" s="2"/>
      <c r="B571" t="inlineStr">
        <is>
          <t>walrus</t>
        </is>
      </c>
      <c r="C571" t="inlineStr">
        <is>
          <t>uncovered keywords</t>
        </is>
      </c>
      <c r="D571"/>
      <c r="E571"/>
    </row>
    <row r="572" ht="25.5" customHeight="1">
      <c r="A572" s="2"/>
      <c r="B572" t="inlineStr">
        <is>
          <t>chrysanthemums</t>
        </is>
      </c>
      <c r="C572" t="inlineStr">
        <is>
          <t>uncovered keywords</t>
        </is>
      </c>
      <c r="D572"/>
      <c r="E572"/>
    </row>
    <row r="573" ht="25.5" customHeight="1">
      <c r="A573" s="2"/>
      <c r="B573" t="inlineStr">
        <is>
          <t>hobbit</t>
        </is>
      </c>
      <c r="C573" t="inlineStr">
        <is>
          <t>uncovered keywords</t>
        </is>
      </c>
      <c r="D573"/>
      <c r="E573"/>
    </row>
    <row r="574" ht="25.5" customHeight="1">
      <c r="A574" s="2"/>
      <c r="B574" t="inlineStr">
        <is>
          <t>futuristic</t>
        </is>
      </c>
      <c r="C574" t="inlineStr">
        <is>
          <t>uncovered keywords</t>
        </is>
      </c>
      <c r="D574"/>
      <c r="E574"/>
    </row>
    <row r="575" ht="25.5" customHeight="1">
      <c r="A575" s="2"/>
      <c r="B575" t="inlineStr">
        <is>
          <t>mars</t>
        </is>
      </c>
      <c r="C575" t="inlineStr">
        <is>
          <t>uncovered keywords</t>
        </is>
      </c>
      <c r="D575"/>
      <c r="E575"/>
    </row>
    <row r="576" ht="25.5" customHeight="1">
      <c r="A576" s="2"/>
      <c r="B576" t="inlineStr">
        <is>
          <t>tyrannosaurus</t>
        </is>
      </c>
      <c r="C576" t="inlineStr">
        <is>
          <t>uncovered keywords</t>
        </is>
      </c>
      <c r="D576"/>
      <c r="E576"/>
    </row>
    <row r="577" ht="25.5" customHeight="1">
      <c r="A577" s="2"/>
      <c r="B577" t="inlineStr">
        <is>
          <t>cityscape</t>
        </is>
      </c>
      <c r="C577" t="inlineStr">
        <is>
          <t>uncovered keywords</t>
        </is>
      </c>
      <c r="D577"/>
      <c r="E577"/>
    </row>
    <row r="578" ht="25.5" customHeight="1">
      <c r="A578" s="2"/>
      <c r="B578" t="inlineStr">
        <is>
          <t>sandstorm</t>
        </is>
      </c>
      <c r="C578" t="inlineStr">
        <is>
          <t>uncovered keywords</t>
        </is>
      </c>
      <c r="D578"/>
      <c r="E578"/>
    </row>
    <row r="579" ht="25.5" customHeight="1">
      <c r="A579" s="2"/>
      <c r="B579" t="inlineStr">
        <is>
          <t>tadpole</t>
        </is>
      </c>
      <c r="C579" t="inlineStr">
        <is>
          <t>uncovered keywords</t>
        </is>
      </c>
      <c r="D579"/>
      <c r="E579"/>
    </row>
    <row r="580" ht="25.5" customHeight="1">
      <c r="A580" s="2"/>
      <c r="B580" t="inlineStr">
        <is>
          <t>sunflowers</t>
        </is>
      </c>
      <c r="C580" t="inlineStr">
        <is>
          <t>uncovered keywords</t>
        </is>
      </c>
      <c r="D580"/>
      <c r="E580"/>
    </row>
    <row r="581" ht="25.5" customHeight="1">
      <c r="A581" s="2"/>
      <c r="B581" t="inlineStr">
        <is>
          <t>umbrella</t>
        </is>
      </c>
      <c r="C581" t="inlineStr">
        <is>
          <t>uncovered keywords</t>
        </is>
      </c>
      <c r="D581"/>
      <c r="E581"/>
    </row>
    <row r="582" ht="25.5" customHeight="1">
      <c r="A582" s="2"/>
      <c r="B582" t="inlineStr">
        <is>
          <t>alien</t>
        </is>
      </c>
      <c r="C582" t="inlineStr">
        <is>
          <t>uncovered keywords</t>
        </is>
      </c>
      <c r="D582"/>
      <c r="E582"/>
    </row>
    <row r="583" ht="25.5" customHeight="1">
      <c r="A583" s="2"/>
      <c r="B583" t="inlineStr">
        <is>
          <t>cyborg</t>
        </is>
      </c>
      <c r="C583" t="inlineStr">
        <is>
          <t>uncovered keywords</t>
        </is>
      </c>
      <c r="D583"/>
      <c r="E583"/>
    </row>
    <row r="584" ht="25.5" customHeight="1">
      <c r="A584" s="2"/>
      <c r="B584" t="inlineStr">
        <is>
          <t>cyborgwoman</t>
        </is>
      </c>
      <c r="C584" t="inlineStr">
        <is>
          <t>uncovered keywords</t>
        </is>
      </c>
      <c r="D584"/>
      <c r="E584"/>
    </row>
    <row r="585" ht="25.5" customHeight="1">
      <c r="A585" s="2"/>
      <c r="B585" t="inlineStr">
        <is>
          <t>cyborginsects</t>
        </is>
      </c>
      <c r="C585" t="inlineStr">
        <is>
          <t>uncovered keywords</t>
        </is>
      </c>
      <c r="D585"/>
      <c r="E585"/>
    </row>
    <row r="586" ht="25.5" customHeight="1">
      <c r="A586" s="2"/>
      <c r="B586" t="inlineStr">
        <is>
          <t>emergency</t>
        </is>
      </c>
      <c r="C586" t="inlineStr">
        <is>
          <t>uncovered keywords</t>
        </is>
      </c>
      <c r="D586"/>
      <c r="E586"/>
    </row>
    <row r="587" ht="25.5" customHeight="1">
      <c r="A587" s="2"/>
      <c r="B587" t="inlineStr">
        <is>
          <t>laboratoryspillage</t>
        </is>
      </c>
      <c r="C587" t="inlineStr">
        <is>
          <t>uncovered keywords</t>
        </is>
      </c>
      <c r="D587"/>
      <c r="E587"/>
    </row>
    <row r="588" ht="25.5" customHeight="1">
      <c r="A588" s="2"/>
      <c r="B588" t="inlineStr">
        <is>
          <t>crosscountry</t>
        </is>
      </c>
      <c r="C588" t="inlineStr">
        <is>
          <t>uncovered keywords</t>
        </is>
      </c>
      <c r="D588"/>
      <c r="E588"/>
    </row>
  </sheetData>
  <dataValidations count="1">
    <dataValidation allowBlank="false" sqref="C2:C587" type="list">
      <formula1>"Nico,GPT,uncovered keywords"</formula1>
    </dataValidation>
  </dataValidations>
</worksheet>
</file>

<file path=xl/worksheets/sheet7.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s>
  <sheetData>
    <row r="1" ht="13" customHeight="1">
      <c r="A1" s="1" t="inlineStr">
        <is>
          <t>Channels</t>
        </is>
      </c>
      <c r="B1" s="1" t="inlineStr">
        <is>
          <t>列2</t>
        </is>
      </c>
    </row>
    <row r="2" ht="25.5" customHeight="1">
      <c r="A2" s="2" t="str">
        <f>=HYPERLINK("https://www.youtube.com/@koldstudios", "https://www.youtube.com/@koldstudios")</f>
        <v>https://www.youtube.com/@koldstudios</v>
      </c>
      <c r="B2"/>
    </row>
    <row r="3" ht="25.5" customHeight="1">
      <c r="A3" s="2" t="str">
        <f>=HYPERLINK("https://www.youtube.com/@EllisvanJason", "https://www.youtube.com/@EllisvanJason")</f>
        <v>https://www.youtube.com/@EllisvanJason</v>
      </c>
      <c r="B3"/>
    </row>
    <row r="4" ht="25.5" customHeight="1">
      <c r="A4" s="2" t="str">
        <f>=HYPERLINK("https://www.youtube.com/@joshuaturner", "https://www.youtube.com/@joshuaturner")</f>
        <v>https://www.youtube.com/@joshuaturner</v>
      </c>
      <c r="B4"/>
    </row>
    <row r="5" ht="25.5" customHeight="1">
      <c r="A5" s="2" t="str">
        <f>=HYPERLINK("https://www.youtube.com/@elliotgrafton", "https://www.youtube.com/@elliotgrafton")</f>
        <v>https://www.youtube.com/@elliotgrafton</v>
      </c>
      <c r="B5"/>
    </row>
    <row r="6" ht="25.5" customHeight="1">
      <c r="A6" s="2" t="str">
        <f>=HYPERLINK("https://www.youtube.com/@forrainfilms", "https://www.youtube.com/@forrainfilms")</f>
        <v>https://www.youtube.com/@forrainfilms</v>
      </c>
      <c r="B6"/>
    </row>
    <row r="7" ht="25.5" customHeight="1">
      <c r="A7" s="2" t="str">
        <f>=HYPERLINK("https://www.youtube.com/@maisyleigh", "https://www.youtube.com/@maisyleigh")</f>
        <v>https://www.youtube.com/@maisyleigh</v>
      </c>
      <c r="B7"/>
    </row>
    <row r="8" ht="25.5" customHeight="1">
      <c r="A8" s="2" t="str">
        <f>=HYPERLINK("https://www.youtube.com/@ChrisburkardStudio", "https://www.youtube.com/@ChrisburkardStudio")</f>
        <v>https://www.youtube.com/@ChrisburkardStudio</v>
      </c>
      <c r="B8"/>
    </row>
    <row r="9" ht="25.5" customHeight="1">
      <c r="A9" s="2" t="str">
        <f>=HYPERLINK("https://www.youtube.com/@levikramer_filmmaking", "https://www.youtube.com/@levikramer_filmmaking")</f>
        <v>https://www.youtube.com/@levikramer_filmmaking</v>
      </c>
      <c r="B9"/>
    </row>
    <row r="10" ht="25.5" customHeight="1">
      <c r="A10" s="2" t="str">
        <f>=HYPERLINK("https://www.youtube.com/@EvanPollock", "https://www.youtube.com/@EvanPollock")</f>
        <v>https://www.youtube.com/@EvanPollock</v>
      </c>
      <c r="B10"/>
    </row>
    <row r="11" ht="25.5" customHeight="1">
      <c r="A11" s="2" t="str">
        <f>=HYPERLINK("https://www.youtube.com/@Oliur", "https://www.youtube.com/@Oliur")</f>
        <v>https://www.youtube.com/@Oliur</v>
      </c>
      <c r="B11"/>
    </row>
    <row r="12" ht="25.5" customHeight="1">
      <c r="A12" s="2" t="str">
        <f>=HYPERLINK("https://www.youtube.com/@casey", "https://www.youtube.com/@casey")</f>
        <v>https://www.youtube.com/@casey</v>
      </c>
      <c r="B12"/>
    </row>
    <row r="13" ht="25.5" customHeight="1">
      <c r="A13" s="2" t="str">
        <f>=HYPERLINK("https://www.youtube.com/@mkbhd", "https://www.youtube.com/@mkbhd")</f>
        <v>https://www.youtube.com/@mkbhd</v>
      </c>
      <c r="B13"/>
    </row>
    <row r="14" ht="25.5" customHeight="1">
      <c r="A14" s="2" t="str">
        <f>=HYPERLINK("https://www.youtube.com/@meliorstudios", "https://www.youtube.com/@meliorstudios")</f>
        <v>https://www.youtube.com/@meliorstudios</v>
      </c>
      <c r="B14"/>
    </row>
    <row r="15" ht="25.5" customHeight="1">
      <c r="A15" s="2" t="str">
        <f>=HYPERLINK("https://www.youtube.com/@NainoaLanger", "https://www.youtube.com/@NainoaLanger")</f>
        <v>https://www.youtube.com/@NainoaLanger</v>
      </c>
      <c r="B15"/>
    </row>
    <row r="16" ht="25.5" customHeight="1">
      <c r="A16" s="2" t="str">
        <f>=HYPERLINK("https://www.youtube.com/@MitchellThayne", "https://www.youtube.com/@MitchellThayne")</f>
        <v>https://www.youtube.com/@MitchellThayne</v>
      </c>
      <c r="B16"/>
    </row>
    <row r="17" ht="25.5" customHeight="1">
      <c r="A17" s="2" t="str">
        <f>=HYPERLINK("https://www.youtube.com/@Chemabal/video", "https://www.youtube.com/@Chemabal")</f>
        <v>https://www.youtube.com/@Chemabal</v>
      </c>
      <c r="B17"/>
    </row>
    <row r="18" ht="25.5" customHeight="1">
      <c r="A18" s="2" t="str">
        <f>=HYPERLINK("https://www.youtube.com/@maor.benezri", "https://www.youtube.com/@maor.benezri")</f>
        <v>https://www.youtube.com/@maor.benezri</v>
      </c>
      <c r="B18"/>
    </row>
    <row r="19" ht="25.5" customHeight="1">
      <c r="A19" s="2" t="str">
        <f>=HYPERLINK("https://www.youtube.com/@tactycstudio", "https://www.youtube.com/@tactycstudio")</f>
        <v>https://www.youtube.com/@tactycstudio</v>
      </c>
      <c r="B19"/>
    </row>
    <row r="20" ht="25.5" customHeight="1">
      <c r="A20" s="2" t="str">
        <f>=HYPERLINK("https://www.youtube.com/@ryanluth", "https://www.youtube.com/@ryanluth")</f>
        <v>https://www.youtube.com/@ryanluth</v>
      </c>
      <c r="B20"/>
    </row>
    <row r="21" ht="25.5" customHeight="1">
      <c r="A21" s="2" t="str">
        <f>=HYPERLINK("https://www.youtube.com/@JonasPuidokas", "https://www.youtube.com/@JonasPuidokas")</f>
        <v>https://www.youtube.com/@JonasPuidokas</v>
      </c>
      <c r="B21"/>
    </row>
    <row r="22" ht="25.5" customHeight="1">
      <c r="A22" s="2" t="str">
        <f>=HYPERLINK("https://www.youtube.com/@JonOlsson", "https://www.youtube.com/@JonOlsson")</f>
        <v>https://www.youtube.com/@JonOlsson</v>
      </c>
      <c r="B22"/>
    </row>
    <row r="23" ht="25.5" customHeight="1">
      <c r="A23" s="2" t="str">
        <f>=HYPERLINK("https://www.youtube.com/@BenjaminOrtega", "https://www.youtube.com/@BenjaminOrtega")</f>
        <v>https://www.youtube.com/@BenjaminOrtega</v>
      </c>
      <c r="B23"/>
    </row>
    <row r="24" ht="25.5" customHeight="1">
      <c r="A24" s="2" t="str">
        <f>=HYPERLINK("https://www.youtube.com/@Cinematicmemories_", "https://www.youtube.com/@Cinematicmemories_")</f>
        <v>https://www.youtube.com/@Cinematicmemories_</v>
      </c>
      <c r="B24"/>
    </row>
    <row r="25" ht="25.5" customHeight="1">
      <c r="A25" s="2" t="str">
        <f>=HYPERLINK("https://www.youtube.com/@storylitfilms/videos", "https://www.youtube.com/@storylitfilms")</f>
        <v>https://www.youtube.com/@storylitfilms</v>
      </c>
      <c r="B25"/>
    </row>
    <row r="26" ht="25.5" customHeight="1">
      <c r="A26" s="2" t="str">
        <f>=HYPERLINK("https://www.youtube.com/@MindSociety", "https://www.youtube.com/@MindSociety")</f>
        <v>https://www.youtube.com/@MindSociety</v>
      </c>
      <c r="B26"/>
    </row>
    <row r="27" ht="25.5" customHeight="1">
      <c r="A27" s="2" t="str">
        <f>=HYPERLINK("https://www.youtube.com/@vuhfilms/videos", "https://www.youtube.com/@vuhfilms")</f>
        <v>https://www.youtube.com/@vuhfilms</v>
      </c>
      <c r="B27"/>
    </row>
    <row r="28" ht="25.5" customHeight="1">
      <c r="A28" s="2" t="str">
        <f>=HYPERLINK("https://www.youtube.com/@DEFYstudio", "https://www.youtube.com/@DEFYstudio")</f>
        <v>https://www.youtube.com/@DEFYstudio</v>
      </c>
      <c r="B28" t="inlineStr">
        <is>
          <t>THE HOLY GRAIL OF CAR CINEMATICS SO FAR</t>
        </is>
      </c>
    </row>
    <row r="29" ht="25.5" customHeight="1">
      <c r="A29" s="2" t="str">
        <f>=HYPERLINK("https://www.youtube.com/@morphinefilms.", "https://www.youtube.com/@morphinefilms.")</f>
        <v>https://www.youtube.com/@morphinefilms.</v>
      </c>
      <c r="B29"/>
    </row>
    <row r="30" ht="25.5" customHeight="1">
      <c r="A30" s="2" t="str">
        <f>=HYPERLINK("https://www.youtube.com/@SchwaaFilms", "https://www.youtube.com/@SchwaaFilms")</f>
        <v>https://www.youtube.com/@SchwaaFilms</v>
      </c>
      <c r="B30"/>
    </row>
    <row r="31" ht="25.5" customHeight="1">
      <c r="A31" s="2" t="str">
        <f>=HYPERLINK("https://www.youtube.com/@filmalltay", "https://www.youtube.com/@filmalltay")</f>
        <v>https://www.youtube.com/@filmalltay</v>
      </c>
      <c r="B31"/>
    </row>
    <row r="32" ht="25.5" customHeight="1">
      <c r="A32" s="2" t="str">
        <f>=HYPERLINK("https://www.youtube.com/@BenjaminHardman/videos", "https://www.youtube.com/@BenjaminHardman")</f>
        <v>https://www.youtube.com/@BenjaminHardman</v>
      </c>
      <c r="B32"/>
    </row>
    <row r="33" ht="25.5" customHeight="1">
      <c r="A33" s="2" t="str">
        <f>=HYPERLINK("https://www.youtube.com/@hartnettmedia", "https://www.youtube.com/@hartnettmedia")</f>
        <v>https://www.youtube.com/@hartnettmedia</v>
      </c>
      <c r="B33"/>
    </row>
    <row r="34" ht="25.5" customHeight="1">
      <c r="A34" s="2" t="str">
        <f>=HYPERLINK("https://www.youtube.com/@MusicHuman", "https://www.youtube.com/@MusicHuman")</f>
        <v>https://www.youtube.com/@MusicHuman</v>
      </c>
      <c r="B34"/>
    </row>
    <row r="35" ht="25.5" customHeight="1">
      <c r="A35" s="2" t="str">
        <f>=HYPERLINK("https://www.youtube.com/@filmsbytaylr/videos", "https://www.youtube.com/@filmsbytaylr/videos")</f>
        <v>https://www.youtube.com/@filmsbytaylr/videos</v>
      </c>
      <c r="B35"/>
    </row>
    <row r="36" ht="25.5" customHeight="1">
      <c r="A36" s="2" t="str">
        <f>=HYPERLINK("Videos", "Videos")</f>
        <v>Videos</v>
      </c>
      <c r="B36"/>
    </row>
    <row r="37" ht="25.5" customHeight="1">
      <c r="A37" s="2" t="str">
        <f>=HYPERLINK("https://www.youtube.com/watch?v=G61rhhp8Ors", "https://www.youtube.com/watch?v=G61rhhp8Ors")</f>
        <v>https://www.youtube.com/watch?v=G61rhhp8Ors</v>
      </c>
      <c r="B37"/>
    </row>
    <row r="38" ht="25.5" customHeight="1">
      <c r="A38" s="2" t="str">
        <f>=HYPERLINK("https://www.youtube.com/watch?v=fzKNi0ittaY", "https://www.youtube.com/watch?v=fzKNi0ittaY")</f>
        <v>https://www.youtube.com/watch?v=fzKNi0ittaY</v>
      </c>
      <c r="B38"/>
    </row>
    <row r="39" ht="25.5" customHeight="1">
      <c r="A39" s="2" t="str">
        <f>=HYPERLINK("https://www.youtube.com/watch?v=ibkLgKsWrmo", "https://www.youtube.com/watch?v=ibkLgKsWrmo")</f>
        <v>https://www.youtube.com/watch?v=ibkLgKsWrmo</v>
      </c>
      <c r="B39"/>
    </row>
    <row r="40" ht="25.5" customHeight="1">
      <c r="A40" s="2" t="str">
        <f>=HYPERLINK("https://www.youtube.com/watch?v=bFcu0Rn1d7w", "https://www.youtube.com/watch?v=bFcu0Rn1d7w")</f>
        <v>https://www.youtube.com/watch?v=bFcu0Rn1d7w</v>
      </c>
      <c r="B40"/>
    </row>
    <row r="41" ht="25.5" customHeight="1">
      <c r="A41" s="2" t="str">
        <f>=HYPERLINK("https://www.youtube.com/watch?v=GBJgo1K6RJ0", "https://www.youtube.com/watch?v=GBJgo1K6RJ0")</f>
        <v>https://www.youtube.com/watch?v=GBJgo1K6RJ0</v>
      </c>
      <c r="B41"/>
    </row>
    <row r="42" ht="25.5" customHeight="1">
      <c r="A42" s="2" t="str">
        <f>=HYPERLINK("https://www.youtube.com/watch?v=uOGq-MVFCk8", "https://www.youtube.com/watch?v=uOGq-MVFCk8")</f>
        <v>https://www.youtube.com/watch?v=uOGq-MVFCk8</v>
      </c>
      <c r="B42"/>
    </row>
    <row r="43" ht="25.5" customHeight="1">
      <c r="A43" s="2" t="str">
        <f>=HYPERLINK("https://www.youtube.com/watch?v=ymIcHRR2J3g", "https://www.youtube.com/watch?v=ymIcHRR2J3g")</f>
        <v>https://www.youtube.com/watch?v=ymIcHRR2J3g</v>
      </c>
      <c r="B43"/>
    </row>
    <row r="44" ht="25.5" customHeight="1">
      <c r="A44" s="2" t="str">
        <f>=HYPERLINK("https://www.youtube.com/watch?v=ouuew_l0M2I", "https://www.youtube.com/watch?v=ouuew_l0M2I")</f>
        <v>https://www.youtube.com/watch?v=ouuew_l0M2I</v>
      </c>
      <c r="B44"/>
    </row>
    <row r="45" ht="25.5" customHeight="1">
      <c r="A45" s="2" t="str">
        <f>=HYPERLINK("https://www.youtube.com/watch?v=_TQ78MK2LdE", "https://www.youtube.com/watch?v=_TQ78MK2LdE")</f>
        <v>https://www.youtube.com/watch?v=_TQ78MK2LdE</v>
      </c>
      <c r="B45"/>
    </row>
    <row r="46" ht="25.5" customHeight="1">
      <c r="A46" s="2" t="str">
        <f>=HYPERLINK("https://www.youtube.com/watch?v=cDpVZgvjgxk", "https://www.youtube.com/watch?v=cDpVZgvjgxk")</f>
        <v>https://www.youtube.com/watch?v=cDpVZgvjgxk</v>
      </c>
      <c r="B46"/>
    </row>
    <row r="47" ht="25.5" customHeight="1">
      <c r="A47" s="2" t="str">
        <f>=HYPERLINK("https://www.youtube.com/watch?v=ark_weraFBs", "https://www.youtube.com/watch?v=ark_weraFBs")</f>
        <v>https://www.youtube.com/watch?v=ark_weraFBs</v>
      </c>
      <c r="B47"/>
    </row>
    <row r="48" ht="25.5" customHeight="1">
      <c r="A48" s="2" t="str">
        <f>=HYPERLINK("https://www.youtube.com/watch?v=xbW-c3Le0LQ", "https://www.youtube.com/watch?v=xbW-c3Le0LQ")</f>
        <v>https://www.youtube.com/watch?v=xbW-c3Le0LQ</v>
      </c>
      <c r="B48"/>
    </row>
    <row r="49" ht="25.5" customHeight="1">
      <c r="A49" s="2" t="str">
        <f>=HYPERLINK("https://www.youtube.com/watch?v=n-BbPHo8Cgs", "https://www.youtube.com/watch?v=n-BbPHo8Cgs")</f>
        <v>https://www.youtube.com/watch?v=n-BbPHo8Cgs</v>
      </c>
      <c r="B49"/>
    </row>
    <row r="50" ht="25.5" customHeight="1">
      <c r="A50" s="2" t="str">
        <f>=HYPERLINK("https://www.youtube.com/watch?v=1ShTETNt3ts", "https://www.youtube.com/watch?v=1ShTETNt3ts")</f>
        <v>https://www.youtube.com/watch?v=1ShTETNt3ts</v>
      </c>
      <c r="B50"/>
    </row>
    <row r="51" ht="25.5" customHeight="1">
      <c r="A51" s="2" t="str">
        <f>=HYPERLINK("https://www.youtube.com/watch?v=ysynaVNKr0I", "https://www.youtube.com/watch?v=ysynaVNKr0I")</f>
        <v>https://www.youtube.com/watch?v=ysynaVNKr0I</v>
      </c>
      <c r="B51"/>
    </row>
    <row r="52" ht="25.5" customHeight="1">
      <c r="A52" s="2" t="str">
        <f>=HYPERLINK("https://www.youtube.com/watch?v=TPHwUGTxgiw", "https://www.youtube.com/watch?v=TPHwUGTxgiw")</f>
        <v>https://www.youtube.com/watch?v=TPHwUGTxgiw</v>
      </c>
      <c r="B52"/>
    </row>
    <row r="53" ht="25.5" customHeight="1">
      <c r="A53" s="2" t="str">
        <f>=HYPERLINK("https://www.youtube.com/watch?v=n7FnGPWdMNo", "https://www.youtube.com/watch?v=n7FnGPWdMNo")</f>
        <v>https://www.youtube.com/watch?v=n7FnGPWdMNo</v>
      </c>
      <c r="B53"/>
    </row>
    <row r="54" ht="25.5" customHeight="1">
      <c r="A54" s="2" t="str">
        <f>=HYPERLINK("https://www.youtube.com/watch?v=oWeFw5ZZpcg", "https://www.youtube.com/watch?v=oWeFw5ZZpcg")</f>
        <v>https://www.youtube.com/watch?v=oWeFw5ZZpcg</v>
      </c>
      <c r="B54"/>
    </row>
    <row r="55" ht="25.5" customHeight="1">
      <c r="A55" s="2" t="str">
        <f>=HYPERLINK("https://www.youtube.com/watch?v=0sZhyBFznA8", "https://www.youtube.com/watch?v=0sZhyBFznA8")</f>
        <v>https://www.youtube.com/watch?v=0sZhyBFznA8</v>
      </c>
      <c r="B55"/>
    </row>
    <row r="56" ht="25.5" customHeight="1">
      <c r="A56" s="2" t="str">
        <f>=HYPERLINK("https://www.youtube.com/watch?v=TAvGysTFW6o", "https://www.youtube.com/watch?v=TAvGysTFW6o")</f>
        <v>https://www.youtube.com/watch?v=TAvGysTFW6o</v>
      </c>
      <c r="B56"/>
    </row>
    <row r="57" ht="25.5" customHeight="1">
      <c r="A57" s="2" t="str">
        <f>=HYPERLINK("https://www.youtube.com/watch?v=0DKPNBbKb30", "https://www.youtube.com/watch?v=0DKPNBbKb30")</f>
        <v>https://www.youtube.com/watch?v=0DKPNBbKb30</v>
      </c>
      <c r="B57"/>
    </row>
    <row r="58" ht="25.5" customHeight="1">
      <c r="A58" s="2" t="str">
        <f>=HYPERLINK("https://www.youtube.com/watch?v=ea8vmaaqFxE", "https://www.youtube.com/watch?v=ea8vmaaqFxE")</f>
        <v>https://www.youtube.com/watch?v=ea8vmaaqFxE</v>
      </c>
      <c r="B58"/>
    </row>
    <row r="59" ht="25.5" customHeight="1">
      <c r="A59" s="2" t="str">
        <f>=HYPERLINK("https://www.youtube.com/watch?v=ZgMLN3GXWVs", "https://www.youtube.com/watch?v=ZgMLN3GXWVs")</f>
        <v>https://www.youtube.com/watch?v=ZgMLN3GXWVs</v>
      </c>
      <c r="B59"/>
    </row>
    <row r="60" ht="25.5" customHeight="1">
      <c r="A60" s="2" t="str">
        <f>=HYPERLINK("https://www.youtube.com/watch?v=y4vn_il8JQE", "https://www.youtube.com/watch?v=y4vn_il8JQE")</f>
        <v>https://www.youtube.com/watch?v=y4vn_il8JQE</v>
      </c>
      <c r="B60"/>
    </row>
    <row r="61" ht="25.5" customHeight="1">
      <c r="A61" s="2" t="str">
        <f>=HYPERLINK("https://www.youtube.com/watch?v=piJa10BzEQw", "https://www.youtube.com/watch?v=piJa10BzEQw")</f>
        <v>https://www.youtube.com/watch?v=piJa10BzEQw</v>
      </c>
      <c r="B61"/>
    </row>
    <row r="62" ht="25.5" customHeight="1">
      <c r="A62" s="2" t="str">
        <f>=HYPERLINK("https://www.youtube.com/watch?v=najlHnTNXwE", "https://www.youtube.com/watch?v=najlHnTNXwE")</f>
        <v>https://www.youtube.com/watch?v=najlHnTNXwE</v>
      </c>
      <c r="B62"/>
    </row>
    <row r="63" ht="25.5" customHeight="1">
      <c r="A63" s="2" t="str">
        <f>=HYPERLINK("https://www.youtube.com/watch?v=sitXeGjm4Mc", "https://www.youtube.com/watch?v=sitXeGjm4Mc")</f>
        <v>https://www.youtube.com/watch?v=sitXeGjm4Mc</v>
      </c>
      <c r="B63"/>
    </row>
    <row r="64" ht="25.5" customHeight="1">
      <c r="A64" s="2" t="str">
        <f>=HYPERLINK("https://www.youtube.com/watch?v=06wZsa-55UE", "https://www.youtube.com/watch?v=06wZsa-55UE")</f>
        <v>https://www.youtube.com/watch?v=06wZsa-55UE</v>
      </c>
      <c r="B64"/>
    </row>
    <row r="65" ht="25.5" customHeight="1">
      <c r="A65" s="2" t="str">
        <f>=HYPERLINK("https://www.youtube.com/watch?v=iOpZm-xyigM", "https://www.youtube.com/watch?v=iOpZm-xyigM")</f>
        <v>https://www.youtube.com/watch?v=iOpZm-xyigM</v>
      </c>
      <c r="B65"/>
    </row>
    <row r="66" ht="25.5" customHeight="1">
      <c r="A66" s="2" t="str">
        <f>=HYPERLINK("https://www.youtube.com/watch?v=I1RRnRLzKsQ", "https://www.youtube.com/watch?v=I1RRnRLzKsQ")</f>
        <v>https://www.youtube.com/watch?v=I1RRnRLzKsQ</v>
      </c>
      <c r="B66"/>
    </row>
    <row r="67" ht="25.5" customHeight="1">
      <c r="A67" s="2" t="str">
        <f>=HYPERLINK("https://www.youtube.com/watch?v=A3UFqISXR3g", "https://www.youtube.com/watch?v=A3UFqISXR3g")</f>
        <v>https://www.youtube.com/watch?v=A3UFqISXR3g</v>
      </c>
      <c r="B67"/>
    </row>
    <row r="68" ht="25.5" customHeight="1">
      <c r="A68" s="2" t="str">
        <f>=HYPERLINK("https://www.youtube.com/watch?v=iM1lqqzBXdQ", "https://www.youtube.com/watch?v=iM1lqqzBXdQ")</f>
        <v>https://www.youtube.com/watch?v=iM1lqqzBXdQ</v>
      </c>
      <c r="B68"/>
    </row>
    <row r="69" ht="25.5" customHeight="1">
      <c r="A69" s="2" t="str">
        <f>=HYPERLINK("https://www.youtube.com/watch?v=6_w-CTxv2pU", "https://www.youtube.com/watch?v=6_w-CTxv2pU")</f>
        <v>https://www.youtube.com/watch?v=6_w-CTxv2pU</v>
      </c>
      <c r="B69"/>
    </row>
    <row r="70" ht="25.5" customHeight="1">
      <c r="A70" s="2" t="str">
        <f>=HYPERLINK("https://www.youtube.com/watch?v=gCwNMRb6LH0", "https://www.youtube.com/watch?v=gCwNMRb6LH0")</f>
        <v>https://www.youtube.com/watch?v=gCwNMRb6LH0</v>
      </c>
      <c r="B70"/>
    </row>
    <row r="71" ht="25.5" customHeight="1">
      <c r="A71" s="2" t="str">
        <f>=HYPERLINK("https://www.youtube.com/watch?v=K4bf4v0zkrk", "https://www.youtube.com/watch?v=K4bf4v0zkrk")</f>
        <v>https://www.youtube.com/watch?v=K4bf4v0zkrk</v>
      </c>
      <c r="B71"/>
    </row>
    <row r="72" ht="25.5" customHeight="1">
      <c r="A72" s="2" t="str">
        <f>=HYPERLINK("https://www.youtube.com/watch?v=9OquUp6x5IU", "https://www.youtube.com/watch?v=9OquUp6x5IU")</f>
        <v>https://www.youtube.com/watch?v=9OquUp6x5IU</v>
      </c>
      <c r="B72"/>
    </row>
    <row r="73" ht="25.5" customHeight="1">
      <c r="A73" s="2" t="str">
        <f>=HYPERLINK("https://www.youtube.com/watch?v=drl6wn7JziM", "https://www.youtube.com/watch?v=drl6wn7JziM")</f>
        <v>https://www.youtube.com/watch?v=drl6wn7JziM</v>
      </c>
      <c r="B73"/>
    </row>
    <row r="74" ht="25.5" customHeight="1">
      <c r="A74" s="2" t="str">
        <f>=HYPERLINK("https://www.youtube.com/watch?v=D3Ms9rOqR-g", "https://www.youtube.com/watch?v=D3Ms9rOqR-g")</f>
        <v>https://www.youtube.com/watch?v=D3Ms9rOqR-g</v>
      </c>
      <c r="B74"/>
    </row>
    <row r="75" ht="25.5" customHeight="1">
      <c r="A75" s="2" t="str">
        <f>=HYPERLINK("https://youtu.be/szsRHbKOn1Q?si=-hXBUW1pXjS6gSjg", "https://youtu.be/szsRHbKOn1Q?si=-hXBUW1pXjS6gSjg")</f>
        <v>https://youtu.be/szsRHbKOn1Q?si=-hXBUW1pXjS6gSjg</v>
      </c>
      <c r="B75"/>
    </row>
    <row r="76" ht="25.5" customHeight="1">
      <c r="A76" s="2" t="str">
        <f>=HYPERLINK("https://youtu.be/C7rVB4vaSBk?si=miS2dTA6nfs_aOOw", "https://youtu.be/C7rVB4vaSBk?si=miS2dTA6nfs_aOOw")</f>
        <v>https://youtu.be/C7rVB4vaSBk?si=miS2dTA6nfs_aOOw</v>
      </c>
      <c r="B76"/>
    </row>
    <row r="77" ht="25.5" customHeight="1">
      <c r="A77" s="2" t="str">
        <f>=HYPERLINK("https://youtu.be/EggIS74hofc?si=WwhXcWwKRSgzs1n-", "https://youtu.be/EggIS74hofc?si=WwhXcWwKRSgzs1n-")</f>
        <v>https://youtu.be/EggIS74hofc?si=WwhXcWwKRSgzs1n-</v>
      </c>
      <c r="B77"/>
    </row>
    <row r="78" ht="25.5" customHeight="1">
      <c r="A78" s="2" t="str">
        <f>=HYPERLINK("https://youtu.be/vaiwKchq3Ng?si=0RdXaZ7_yOIalGEd", "https://youtu.be/vaiwKchq3Ng?si=0RdXaZ7_yOIalGEd")</f>
        <v>https://youtu.be/vaiwKchq3Ng?si=0RdXaZ7_yOIalGEd</v>
      </c>
      <c r="B78"/>
    </row>
    <row r="79" ht="25.5" customHeight="1">
      <c r="A79" s="2" t="str">
        <f>=HYPERLINK("https://youtu.be/KcDe3VUT7rQ?si=RPYkhiWOKuRy_mDL", "https://youtu.be/KcDe3VUT7rQ?si=RPYkhiWOKuRy_mDL")</f>
        <v>https://youtu.be/KcDe3VUT7rQ?si=RPYkhiWOKuRy_mDL</v>
      </c>
      <c r="B79"/>
    </row>
    <row r="80" ht="25.5" customHeight="1">
      <c r="A80" s="2" t="str">
        <f>=HYPERLINK("https://youtu.be/6GD1y7Lf9Os?si=FumKkOv2COb4LpCm", "https://youtu.be/6GD1y7Lf9Os?si=FumKkOv2COb4LpCm")</f>
        <v>https://youtu.be/6GD1y7Lf9Os?si=FumKkOv2COb4LpCm</v>
      </c>
      <c r="B80"/>
    </row>
    <row r="81" ht="25.5" customHeight="1">
      <c r="A81" s="2" t="str">
        <f>=HYPERLINK("https://youtu.be/EmOyKhRs7qw?si=RtWErYulqyQDc_dS", "https://youtu.be/EmOyKhRs7qw?si=RtWErYulqyQDc_dS")</f>
        <v>https://youtu.be/EmOyKhRs7qw?si=RtWErYulqyQDc_dS</v>
      </c>
      <c r="B81"/>
    </row>
    <row r="82" ht="25.5" customHeight="1">
      <c r="A82" s="2" t="str">
        <f>=HYPERLINK("https://youtu.be/Kfwr6BTPVh8?si=YPM7cQplZbA7ZoCS", "https://youtu.be/Kfwr6BTPVh8?si=YPM7cQplZbA7ZoCS")</f>
        <v>https://youtu.be/Kfwr6BTPVh8?si=YPM7cQplZbA7ZoCS</v>
      </c>
      <c r="B82"/>
    </row>
    <row r="83" ht="25.5" customHeight="1">
      <c r="A83" s="2" t="str">
        <f>=HYPERLINK("https://youtu.be/GHuHO-hMF4E?si=jN_V-oTDcXxWnDrP", "https://youtu.be/GHuHO-hMF4E?si=jN_V-oTDcXxWnDrP")</f>
        <v>https://youtu.be/GHuHO-hMF4E?si=jN_V-oTDcXxWnDrP</v>
      </c>
      <c r="B83"/>
    </row>
    <row r="84" ht="25.5" customHeight="1">
      <c r="A84" s="2" t="str">
        <f>=HYPERLINK("https://www.youtube.com/watch?v=HZsYOqdJKIQ", "https://www.youtube.com/watch?v=HZsYOqdJKIQ")</f>
        <v>https://www.youtube.com/watch?v=HZsYOqdJKIQ</v>
      </c>
      <c r="B84"/>
    </row>
    <row r="85" ht="25.5" customHeight="1">
      <c r="A85" s="2" t="str">
        <f>=HYPERLINK("https://www.youtube.com/watch?v=rGVeryrPMEA", "https://www.youtube.com/watch?v=rGVeryrPMEA")</f>
        <v>https://www.youtube.com/watch?v=rGVeryrPMEA</v>
      </c>
      <c r="B85"/>
    </row>
    <row r="86" ht="25.5" customHeight="1">
      <c r="A86" s="2" t="str">
        <f>=HYPERLINK("https://www.youtube.com/watch?v=d_1igRPEoSE", "https://www.youtube.com/watch?v=d_1igRPEoSE")</f>
        <v>https://www.youtube.com/watch?v=d_1igRPEoSE</v>
      </c>
      <c r="B86"/>
    </row>
    <row r="87" ht="25.5" customHeight="1">
      <c r="A87" s="2" t="str">
        <f>=HYPERLINK("https://youtu.be/xI_fbwFBz9I?si=PHnKdgAsPEy8Ng5x", "https://youtu.be/xI_fbwFBz9I?si=PHnKdgAsPEy8Ng5x")</f>
        <v>https://youtu.be/xI_fbwFBz9I?si=PHnKdgAsPEy8Ng5x</v>
      </c>
      <c r="B87"/>
    </row>
    <row r="88" ht="25.5" customHeight="1">
      <c r="A88" s="2" t="str">
        <f>=HYPERLINK("https://youtu.be/rXnrl_wrHfM?si=FmB3g1cV01lS7sjt", "https://youtu.be/rXnrl_wrHfM?si=FmB3g1cV01lS7sjt")</f>
        <v>https://youtu.be/rXnrl_wrHfM?si=FmB3g1cV01lS7sjt</v>
      </c>
      <c r="B88"/>
    </row>
    <row r="89" ht="25.5" customHeight="1">
      <c r="A89" s="2" t="str">
        <f>=HYPERLINK("https://www.youtube.com/watch?v=fvvLeBW7GS8", "https://www.youtube.com/watch?v=fvvLeBW7GS8")</f>
        <v>https://www.youtube.com/watch?v=fvvLeBW7GS8</v>
      </c>
      <c r="B89"/>
    </row>
    <row r="90" ht="25.5" customHeight="1">
      <c r="A90" s="2" t="str">
        <f>=HYPERLINK("https://youtu.be/5FLuHi9D63I?si=sjTEtDzmC5xjUJ51", "https://youtu.be/5FLuHi9D63I?si=sjTEtDzmC5xjUJ51")</f>
        <v>https://youtu.be/5FLuHi9D63I?si=sjTEtDzmC5xjUJ51</v>
      </c>
      <c r="B90"/>
    </row>
    <row r="91" ht="25.5" customHeight="1">
      <c r="A91" s="2" t="str">
        <f>=HYPERLINK("https://youtu.be/oepWUe2HfT0?si=b-qRGK1w6-dzMEFk", "https://youtu.be/oepWUe2HfT0?si=b-qRGK1w6-dzMEFk")</f>
        <v>https://youtu.be/oepWUe2HfT0?si=b-qRGK1w6-dzMEFk</v>
      </c>
      <c r="B91"/>
    </row>
    <row r="92" ht="25.5" customHeight="1">
      <c r="A92" s="2" t="str">
        <f>=HYPERLINK("https://youtu.be/fDnn_of5YjQ?si=Vxce-jchT-ONyppe", "https://youtu.be/fDnn_of5YjQ?si=Vxce-jchT-ONyppe")</f>
        <v>https://youtu.be/fDnn_of5YjQ?si=Vxce-jchT-ONyppe</v>
      </c>
      <c r="B92"/>
    </row>
    <row r="93" ht="25.5" customHeight="1">
      <c r="A93" s="2" t="str">
        <f>=HYPERLINK("https://youtu.be/w9-shhSHaGE?si=5daNxelgT_SsKFO9", "https://youtu.be/w9-shhSHaGE?si=5daNxelgT_SsKFO9")</f>
        <v>https://youtu.be/w9-shhSHaGE?si=5daNxelgT_SsKFO9</v>
      </c>
      <c r="B93"/>
    </row>
    <row r="94" ht="25.5" customHeight="1">
      <c r="A94" s="2" t="str">
        <f>=HYPERLINK("https://youtu.be/qb21gRkvfL4?si=9eOqk3cpXXS_Dxjn", "https://youtu.be/qb21gRkvfL4?si=9eOqk3cpXXS_Dxjn")</f>
        <v>https://youtu.be/qb21gRkvfL4?si=9eOqk3cpXXS_Dxjn</v>
      </c>
      <c r="B94"/>
    </row>
    <row r="95" ht="25.5" customHeight="1">
      <c r="A95" s="2" t="str">
        <f>=HYPERLINK("https://youtu.be/rkX-nsjBgME?si=0TO0x8GqrOk3Wk6q", "https://youtu.be/rkX-nsjBgME?si=0TO0x8GqrOk3Wk6q")</f>
        <v>https://youtu.be/rkX-nsjBgME?si=0TO0x8GqrOk3Wk6q</v>
      </c>
      <c r="B95"/>
    </row>
    <row r="96" ht="25.5" customHeight="1">
      <c r="A96" s="2" t="str">
        <f>=HYPERLINK("https://youtu.be/ecE0ZeNlejE?si=XWi1YLl5nqmx7UsQ", "https://youtu.be/ecE0ZeNlejE?si=XWi1YLl5nqmx7UsQ")</f>
        <v>https://youtu.be/ecE0ZeNlejE?si=XWi1YLl5nqmx7UsQ</v>
      </c>
      <c r="B96"/>
    </row>
    <row r="97" ht="25.5" customHeight="1">
      <c r="A97" s="2" t="str">
        <f>=HYPERLINK("https://youtu.be/lOo1JQ-c-Q8?si=6-SalZFJohwQ1R1D", "https://youtu.be/lOo1JQ-c-Q8?si=6-SalZFJohwQ1R1D")</f>
        <v>https://youtu.be/lOo1JQ-c-Q8?si=6-SalZFJohwQ1R1D</v>
      </c>
      <c r="B97"/>
    </row>
    <row r="98" ht="25.5" customHeight="1">
      <c r="A98" s="2" t="str">
        <f>=HYPERLINK("https://youtu.be/rSwsa9wl0nE?si=5mNUERYmDPj_Rnci", "https://youtu.be/rSwsa9wl0nE?si=5mNUERYmDPj_Rnci")</f>
        <v>https://youtu.be/rSwsa9wl0nE?si=5mNUERYmDPj_Rnci</v>
      </c>
      <c r="B98"/>
    </row>
    <row r="99" ht="25.5" customHeight="1">
      <c r="A99" s="2" t="str">
        <f>=HYPERLINK("https://youtu.be/qE1TKxzI5DI?si=JZJroVM8qKYUPHq7", "https://youtu.be/qE1TKxzI5DI?si=JZJroVM8qKYUPHq7")</f>
        <v>https://youtu.be/qE1TKxzI5DI?si=JZJroVM8qKYUPHq7</v>
      </c>
      <c r="B99"/>
    </row>
    <row r="100" ht="25.5" customHeight="1">
      <c r="A100" s="2" t="str">
        <f>=HYPERLINK("https://youtu.be/hQyddxELSew?si=PsTPPKcArsPiMcBW", "https://youtu.be/hQyddxELSew?si=PsTPPKcArsPiMcBW")</f>
        <v>https://youtu.be/hQyddxELSew?si=PsTPPKcArsPiMcBW</v>
      </c>
      <c r="B100"/>
    </row>
    <row r="101" ht="25.5" customHeight="1">
      <c r="A101" s="2" t="str">
        <f>=HYPERLINK("https://youtu.be/gaTJvnZSRGY?si=Lav9gtNx_E_WZQFY", "https://youtu.be/gaTJvnZSRGY?si=Lav9gtNx_E_WZQFY")</f>
        <v>https://youtu.be/gaTJvnZSRGY?si=Lav9gtNx_E_WZQFY</v>
      </c>
      <c r="B101"/>
    </row>
    <row r="102" ht="25.5" customHeight="1">
      <c r="A102" s="2" t="str">
        <f>=HYPERLINK("https://youtu.be/pOvXh6VhQFQ?si=EW-rLUNAr12r21Nl", "https://youtu.be/pOvXh6VhQFQ?si=EW-rLUNAr12r21Nl")</f>
        <v>https://youtu.be/pOvXh6VhQFQ?si=EW-rLUNAr12r21Nl</v>
      </c>
      <c r="B102"/>
    </row>
    <row r="103" ht="25.5" customHeight="1">
      <c r="A103" s="2" t="str">
        <f>=HYPERLINK("https://youtu.be/oflENLdK4wg?si=SIMmxZ5ZGGyPJWsY", "https://youtu.be/oflENLdK4wg?si=SIMmxZ5ZGGyPJWsY")</f>
        <v>https://youtu.be/oflENLdK4wg?si=SIMmxZ5ZGGyPJWsY</v>
      </c>
      <c r="B103"/>
    </row>
    <row r="104" ht="25.5" customHeight="1">
      <c r="A104" s="2" t="str">
        <f>=HYPERLINK("https://youtu.be/kNJi1fdqXHw?si=NBgqK1AzV3scNUa7", "https://youtu.be/kNJi1fdqXHw?si=NBgqK1AzV3scNUa7")</f>
        <v>https://youtu.be/kNJi1fdqXHw?si=NBgqK1AzV3scNUa7</v>
      </c>
      <c r="B104"/>
    </row>
    <row r="105" ht="25.5" customHeight="1">
      <c r="A105" s="2" t="str">
        <f>=HYPERLINK("https://youtu.be/dJ2C8o3EeOE?si=ArOjkOH9ryRjVU4k", "https://youtu.be/dJ2C8o3EeOE?si=ArOjkOH9ryRjVU4k")</f>
        <v>https://youtu.be/dJ2C8o3EeOE?si=ArOjkOH9ryRjVU4k</v>
      </c>
      <c r="B105"/>
    </row>
    <row r="106" ht="25.5" customHeight="1">
      <c r="A106" s="2" t="str">
        <f>=HYPERLINK("https://www.youtube.com/watch?v=HRVFXaaLtMA", "https://www.youtube.com/watch?v=HRVFXaaLtMA")</f>
        <v>https://www.youtube.com/watch?v=HRVFXaaLtMA</v>
      </c>
      <c r="B106"/>
    </row>
    <row r="107" ht="25.5" customHeight="1">
      <c r="A107" s="2" t="str">
        <f>=HYPERLINK("https://www.youtube.com/watch?v=26zOFiqCC4w", "https://www.youtube.com/watch?v=26zOFiqCC4w")</f>
        <v>https://www.youtube.com/watch?v=26zOFiqCC4w</v>
      </c>
      <c r="B107"/>
    </row>
    <row r="108" ht="25.5" customHeight="1">
      <c r="A108" s="2" t="str">
        <f>=HYPERLINK("https://youtu.be/haJo0ojWcsk?si=LOUfd2D7Wovir7wa", "https://youtu.be/haJo0ojWcsk?si=LOUfd2D7Wovir7wa")</f>
        <v>https://youtu.be/haJo0ojWcsk?si=LOUfd2D7Wovir7wa</v>
      </c>
      <c r="B108"/>
    </row>
    <row r="109" ht="25.5" customHeight="1">
      <c r="A109" s="2" t="str">
        <f>=HYPERLINK("https://youtu.be/67qhhvjzcsY?si=bYvAQmKfC9xWUqg-", "https://youtu.be/67qhhvjzcsY?si=bYvAQmKfC9xWUqg-")</f>
        <v>https://youtu.be/67qhhvjzcsY?si=bYvAQmKfC9xWUqg-</v>
      </c>
      <c r="B109"/>
    </row>
    <row r="110" ht="25.5" customHeight="1">
      <c r="A110" s="2" t="str">
        <f>=HYPERLINK("https://youtu.be/fsJ-y6eIZdA?si=Xxw6pAmMlp1ieBX5", "https://youtu.be/fsJ-y6eIZdA?si=Xxw6pAmMlp1ieBX5")</f>
        <v>https://youtu.be/fsJ-y6eIZdA?si=Xxw6pAmMlp1ieBX5</v>
      </c>
      <c r="B110"/>
    </row>
    <row r="111" ht="25.5" customHeight="1">
      <c r="A111" s="2" t="str">
        <f>=HYPERLINK("https://youtu.be/jhgrzTgvuTE?si=7KxfFcYrvxm7_j2f", "https://youtu.be/jhgrzTgvuTE?si=7KxfFcYrvxm7_j2f")</f>
        <v>https://youtu.be/jhgrzTgvuTE?si=7KxfFcYrvxm7_j2f</v>
      </c>
      <c r="B111"/>
    </row>
    <row r="112" ht="25.5" customHeight="1">
      <c r="A112" s="2" t="str">
        <f>=HYPERLINK("https://youtu.be/k-RU-uQwstM?si=jtyn6FDcGjnMD6U9", "https://youtu.be/k-RU-uQwstM?si=jtyn6FDcGjnMD6U9")</f>
        <v>https://youtu.be/k-RU-uQwstM?si=jtyn6FDcGjnMD6U9</v>
      </c>
      <c r="B112"/>
    </row>
    <row r="113" ht="25.5" customHeight="1">
      <c r="A113" s="2" t="str">
        <f>=HYPERLINK("https://youtu.be/4flSCtphEvU?si=r6g3_u6icMY5t0xl", "https://youtu.be/4flSCtphEvU?si=r6g3_u6icMY5t0xl")</f>
        <v>https://youtu.be/4flSCtphEvU?si=r6g3_u6icMY5t0xl</v>
      </c>
      <c r="B113"/>
    </row>
    <row r="114" ht="25.5" customHeight="1">
      <c r="A114" s="2" t="str">
        <f>=HYPERLINK("https://youtu.be/913zLTXz9zk?si=UqvoWOBdZ_R4_9OC", "https://youtu.be/913zLTXz9zk?si=UqvoWOBdZ_R4_9OC")</f>
        <v>https://youtu.be/913zLTXz9zk?si=UqvoWOBdZ_R4_9OC</v>
      </c>
      <c r="B114"/>
    </row>
    <row r="115" ht="25.5" customHeight="1">
      <c r="A115" s="2" t="str">
        <f>=HYPERLINK("https://www.youtube.com/watch?v=rIjSdgP7Qxo", "https://www.youtube.com/watch?v=rIjSdgP7Qxo")</f>
        <v>https://www.youtube.com/watch?v=rIjSdgP7Qxo</v>
      </c>
      <c r="B115"/>
    </row>
    <row r="116" ht="25.5" customHeight="1">
      <c r="A116" s="2" t="str">
        <f>=HYPERLINK("https://youtu.be/afvBaZ4jC2g?si=KE6Jm9z6JftG2FZ3", "https://youtu.be/afvBaZ4jC2g?si=KE6Jm9z6JftG2FZ3")</f>
        <v>https://youtu.be/afvBaZ4jC2g?si=KE6Jm9z6JftG2FZ3</v>
      </c>
      <c r="B116"/>
    </row>
    <row r="117" ht="25.5" customHeight="1">
      <c r="A117" s="2" t="str">
        <f>=HYPERLINK("https://youtu.be/fZt2ueGHZtk?si=eaNECGAnF-j6aROQ", "https://youtu.be/fZt2ueGHZtk?si=eaNECGAnF-j6aROQ")</f>
        <v>https://youtu.be/fZt2ueGHZtk?si=eaNECGAnF-j6aROQ</v>
      </c>
      <c r="B117"/>
    </row>
    <row r="118" ht="25.5" customHeight="1">
      <c r="A118" s="2" t="str">
        <f>=HYPERLINK("https://www.youtube.com/watch?v=IEQkph1dmmo", "https://www.youtube.com/watch?v=IEQkph1dmmo")</f>
        <v>https://www.youtube.com/watch?v=IEQkph1dmmo</v>
      </c>
      <c r="B118"/>
    </row>
    <row r="119" ht="25.5" customHeight="1">
      <c r="A119" s="2" t="str">
        <f>=HYPERLINK("https://www.youtube.com/watch?v=COrZude7To4", "https://www.youtube.com/watch?v=COrZude7To4")</f>
        <v>https://www.youtube.com/watch?v=COrZude7To4</v>
      </c>
      <c r="B119"/>
    </row>
    <row r="120" ht="25.5" customHeight="1">
      <c r="A120" s="2" t="str">
        <f>=HYPERLINK("https://www.youtube.com/watch?v=Yfmpit4CPkM", "https://www.youtube.com/watch?v=Yfmpit4CPkM")</f>
        <v>https://www.youtube.com/watch?v=Yfmpit4CPkM</v>
      </c>
      <c r="B120"/>
    </row>
    <row r="121" ht="25.5" customHeight="1">
      <c r="A121" s="2" t="str">
        <f>=HYPERLINK("https://youtu.be/-kLHKkpNYPA?si=xKM5Sl2Uf9Qa01Ry", "https://youtu.be/-kLHKkpNYPA?si=xKM5Sl2Uf9Qa01Ry")</f>
        <v>https://youtu.be/-kLHKkpNYPA?si=xKM5Sl2Uf9Qa01Ry</v>
      </c>
      <c r="B121"/>
    </row>
    <row r="122" ht="25.5" customHeight="1">
      <c r="A122" s="2" t="str">
        <f>=HYPERLINK("https://youtu.be/6zblV1RyJWM?si=iZEHGQh5bKgCtvsz", "https://youtu.be/6zblV1RyJWM?si=iZEHGQh5bKgCtvsz")</f>
        <v>https://youtu.be/6zblV1RyJWM?si=iZEHGQh5bKgCtvsz</v>
      </c>
      <c r="B122"/>
    </row>
    <row r="123" ht="25.5" customHeight="1">
      <c r="A123" s="2" t="str">
        <f>=HYPERLINK("https://www.youtube.com/watch?v=9ZCJLdaMgSM", "https://www.youtube.com/watch?v=9ZCJLdaMgSM")</f>
        <v>https://www.youtube.com/watch?v=9ZCJLdaMgSM</v>
      </c>
      <c r="B123"/>
    </row>
    <row r="124" ht="25.5" customHeight="1">
      <c r="A124" s="2" t="str">
        <f>=HYPERLINK("https://www.youtube.com/watch?v=JE4ch9kqZe0", "https://www.youtube.com/watch?v=JE4ch9kqZe0")</f>
        <v>https://www.youtube.com/watch?v=JE4ch9kqZe0</v>
      </c>
      <c r="B124"/>
    </row>
    <row r="125" ht="25.5" customHeight="1">
      <c r="A125" s="2" t="str">
        <f>=HYPERLINK("https://www.youtube.com/watch?v=mT8rRlwgZUM", "https://www.youtube.com/watch?v=mT8rRlwgZUM")</f>
        <v>https://www.youtube.com/watch?v=mT8rRlwgZUM</v>
      </c>
      <c r="B125"/>
    </row>
    <row r="126" ht="25.5" customHeight="1">
      <c r="A126" s="2" t="str">
        <f>=HYPERLINK("https://youtu.be/g1ENQl5iR-s?si=oQ-PCqSz_lw5BhxQ", "https://youtu.be/g1ENQl5iR-s?si=oQ-PCqSz_lw5BhxQ")</f>
        <v>https://youtu.be/g1ENQl5iR-s?si=oQ-PCqSz_lw5BhxQ</v>
      </c>
      <c r="B126"/>
    </row>
    <row r="127" ht="25.5" customHeight="1">
      <c r="A127" s="2" t="str">
        <f>=HYPERLINK("https://youtu.be/PRptuN5mCzc?si=KRl1cEoU2tOmA42L", "https://youtu.be/PRptuN5mCzc?si=KRl1cEoU2tOmA42L")</f>
        <v>https://youtu.be/PRptuN5mCzc?si=KRl1cEoU2tOmA42L</v>
      </c>
      <c r="B127"/>
    </row>
    <row r="128" ht="25.5" customHeight="1">
      <c r="A128" s="2" t="str">
        <f>=HYPERLINK("https://youtu.be/c_Z32DJewV4?si=gbEJOq8diwr8fc9t", "https://youtu.be/c_Z32DJewV4?si=gbEJOq8diwr8fc9t")</f>
        <v>https://youtu.be/c_Z32DJewV4?si=gbEJOq8diwr8fc9t</v>
      </c>
      <c r="B128"/>
    </row>
    <row r="129" ht="25.5" customHeight="1">
      <c r="A129" s="2" t="str">
        <f>=HYPERLINK("https://youtu.be/7CnduVRq0B0?si=Nkc_9WKGtUcrWXXo", "https://youtu.be/7CnduVRq0B0?si=Nkc_9WKGtUcrWXXo")</f>
        <v>https://youtu.be/7CnduVRq0B0?si=Nkc_9WKGtUcrWXXo</v>
      </c>
      <c r="B129"/>
    </row>
    <row r="130" ht="25.5" customHeight="1">
      <c r="A130" s="2" t="str">
        <f>=HYPERLINK("https://youtu.be/z6Md14nhTqQ?si=nRFT4m9bzwRGVBZw", "https://youtu.be/z6Md14nhTqQ?si=nRFT4m9bzwRGVBZw")</f>
        <v>https://youtu.be/z6Md14nhTqQ?si=nRFT4m9bzwRGVBZw</v>
      </c>
      <c r="B130"/>
    </row>
    <row r="131" ht="25.5" customHeight="1">
      <c r="A131" s="2" t="str">
        <f>=HYPERLINK("https://youtu.be/f7FbGZVM9VA?si=wfnv81vRVXWWFrUM", "https://youtu.be/f7FbGZVM9VA?si=wfnv81vRVXWWFrUM")</f>
        <v>https://youtu.be/f7FbGZVM9VA?si=wfnv81vRVXWWFrUM</v>
      </c>
      <c r="B131"/>
    </row>
    <row r="132" ht="25.5" customHeight="1">
      <c r="A132" s="2" t="str">
        <f>=HYPERLINK("https://youtu.be/16FoH_yX7aQ?si=qjg4O_yk702HhFxc", "https://youtu.be/16FoH_yX7aQ?si=qjg4O_yk702HhFxc")</f>
        <v>https://youtu.be/16FoH_yX7aQ?si=qjg4O_yk702HhFxc</v>
      </c>
      <c r="B132"/>
    </row>
    <row r="133" ht="25.5" customHeight="1">
      <c r="A133" s="2" t="str">
        <f>=HYPERLINK("https://youtu.be/u4NP8ozjpLw?si=HGY3L-DVAx0N_578", "https://youtu.be/u4NP8ozjpLw?si=HGY3L-DVAx0N_578")</f>
        <v>https://youtu.be/u4NP8ozjpLw?si=HGY3L-DVAx0N_578</v>
      </c>
      <c r="B133"/>
    </row>
    <row r="134" ht="25.5" customHeight="1">
      <c r="A134" s="2" t="str">
        <f>=HYPERLINK("https://youtu.be/PiWyCQV52h0?si=asA5XyAi0vG6-anv", "https://youtu.be/PiWyCQV52h0?si=asA5XyAi0vG6-anv")</f>
        <v>https://youtu.be/PiWyCQV52h0?si=asA5XyAi0vG6-anv</v>
      </c>
      <c r="B134"/>
    </row>
    <row r="135" ht="25.5" customHeight="1">
      <c r="A135" s="2" t="str">
        <f>=HYPERLINK("https://www.youtube.com/watch?v=qb21gRkvfL4", "https://www.youtube.com/watch?v=qb21gRkvfL4")</f>
        <v>https://www.youtube.com/watch?v=qb21gRkvfL4</v>
      </c>
      <c r="B135"/>
    </row>
    <row r="136" ht="25.5" customHeight="1">
      <c r="A136" s="2" t="str">
        <f>=HYPERLINK("https://youtu.be/LjN8LDYWNTU?si=CjDqReDDNmw-1IJq", "https://youtu.be/LjN8LDYWNTU?si=CjDqReDDNmw-1IJq")</f>
        <v>https://youtu.be/LjN8LDYWNTU?si=CjDqReDDNmw-1IJq</v>
      </c>
      <c r="B136"/>
    </row>
    <row r="137" ht="25.5" customHeight="1">
      <c r="A137" s="2" t="str">
        <f>=HYPERLINK("https://www.youtube.com/watch?v=YWAQu0hNRT4", "https://www.youtube.com/watch?v=YWAQu0hNRT4")</f>
        <v>https://www.youtube.com/watch?v=YWAQu0hNRT4</v>
      </c>
      <c r="B137"/>
    </row>
    <row r="138" ht="25.5" customHeight="1">
      <c r="A138" s="2" t="str">
        <f>=HYPERLINK("https://youtu.be/8cSJ8UcDNZk?si=8J4qIxA3Yx8UcJA1", "https://youtu.be/8cSJ8UcDNZk?si=8J4qIxA3Yx8UcJA1")</f>
        <v>https://youtu.be/8cSJ8UcDNZk?si=8J4qIxA3Yx8UcJA1</v>
      </c>
      <c r="B138"/>
    </row>
    <row r="139" ht="25.5" customHeight="1">
      <c r="A139" s="2" t="str">
        <f>=HYPERLINK("https://www.youtube.com/watch?v=ZieW_OSkuiQ", "https://www.youtube.com/watch?v=ZieW_OSkuiQ")</f>
        <v>https://www.youtube.com/watch?v=ZieW_OSkuiQ</v>
      </c>
      <c r="B139"/>
    </row>
    <row r="140" ht="25.5" customHeight="1">
      <c r="A140" s="2" t="str">
        <f>=HYPERLINK("https://www.youtube.com/watch?v=XjI1DO2VhtA", "https://www.youtube.com/watch?v=XjI1DO2VhtA")</f>
        <v>https://www.youtube.com/watch?v=XjI1DO2VhtA</v>
      </c>
      <c r="B140"/>
    </row>
    <row r="141" ht="25.5" customHeight="1">
      <c r="A141" s="2" t="str">
        <f>=HYPERLINK("https://www.youtube.com/watch?v=aUbLyrqlxVg", "https://www.youtube.com/watch?v=aUbLyrqlxVg")</f>
        <v>https://www.youtube.com/watch?v=aUbLyrqlxVg</v>
      </c>
      <c r="B141"/>
    </row>
    <row r="142" ht="25.5" customHeight="1">
      <c r="A142" s="2" t="str">
        <f>=HYPERLINK("https://youtu.be/h-HQGSE_WPY?si=_4ftCwGF3zcpJGZN", "https://youtu.be/h-HQGSE_WPY?si=_4ftCwGF3zcpJGZN")</f>
        <v>https://youtu.be/h-HQGSE_WPY?si=_4ftCwGF3zcpJGZN</v>
      </c>
      <c r="B142"/>
    </row>
    <row r="143" ht="25.5" customHeight="1">
      <c r="A143" s="2" t="str">
        <f>=HYPERLINK("https://www.youtube.com/watch?v=yvK4qap3mTs", "https://www.youtube.com/watch?v=yvK4qap3mTs")</f>
        <v>https://www.youtube.com/watch?v=yvK4qap3mTs</v>
      </c>
      <c r="B143"/>
    </row>
    <row r="144" ht="25.5" customHeight="1">
      <c r="A144" s="2" t="str">
        <f>=HYPERLINK("https://www.youtube.com/watch?v=VyHlG638I2g", "https://www.youtube.com/watch?v=VyHlG638I2g")</f>
        <v>https://www.youtube.com/watch?v=VyHlG638I2g</v>
      </c>
      <c r="B144"/>
    </row>
    <row r="145" ht="25.5" customHeight="1">
      <c r="A145" s="2" t="str">
        <f>=HYPERLINK("https://www.youtube.com/watch?v=TuD0YYsTXJ4", "https://www.youtube.com/watch?v=TuD0YYsTXJ4")</f>
        <v>https://www.youtube.com/watch?v=TuD0YYsTXJ4</v>
      </c>
      <c r="B145"/>
    </row>
    <row r="146" ht="25.5" customHeight="1">
      <c r="A146" s="2" t="str">
        <f>=HYPERLINK("https://www.youtube.com/watch?v=u0_hzJc5I-E", "https://www.youtube.com/watch?v=u0_hzJc5I-E")</f>
        <v>https://www.youtube.com/watch?v=u0_hzJc5I-E</v>
      </c>
      <c r="B146"/>
    </row>
    <row r="147" ht="25.5" customHeight="1">
      <c r="A147" s="2" t="str">
        <f>=HYPERLINK("http://youtube.com/watch?v=Mn-FeLv_9H0", "youtube.com/watch?v=Mn-FeLv_9H0")</f>
        <v>youtube.com/watch?v=Mn-FeLv_9H0</v>
      </c>
      <c r="B147"/>
    </row>
    <row r="148" ht="25.5" customHeight="1">
      <c r="A148" s="2" t="str">
        <f>=HYPERLINK("https://www.youtube.com/watch?v=lJXaNYTVjrQ", "https://www.youtube.com/watch?v=lJXaNYTVjrQ")</f>
        <v>https://www.youtube.com/watch?v=lJXaNYTVjrQ</v>
      </c>
      <c r="B148"/>
    </row>
    <row r="149" ht="25.5" customHeight="1">
      <c r="A149" s="2" t="str">
        <f>=HYPERLINK("https://www.youtube.com/watch?v=sZBrowcWnMU", "https://www.youtube.com/watch?v=sZBrowcWnMU")</f>
        <v>https://www.youtube.com/watch?v=sZBrowcWnMU</v>
      </c>
      <c r="B149"/>
    </row>
    <row r="150" ht="25.5" customHeight="1">
      <c r="A150" s="2" t="str">
        <f>=HYPERLINK("https://www.youtube.com/watch?v=H9C77AcJ_4k", "https://www.youtube.com/watch?v=H9C77AcJ_4k")</f>
        <v>https://www.youtube.com/watch?v=H9C77AcJ_4k</v>
      </c>
      <c r="B150"/>
    </row>
    <row r="151" ht="25.5" customHeight="1">
      <c r="A151" s="2" t="str">
        <f>=HYPERLINK("https://youtu.be/LKkNX0Dkn74?si=DrhTF_Fj-cyntodO", "https://youtu.be/LKkNX0Dkn74?si=DrhTF_Fj-cyntodO")</f>
        <v>https://youtu.be/LKkNX0Dkn74?si=DrhTF_Fj-cyntodO</v>
      </c>
      <c r="B151"/>
    </row>
    <row r="152" ht="25.5" customHeight="1">
      <c r="A152" s="2" t="str">
        <f>=HYPERLINK("https://youtu.be/8cBc1gQD3v4?si=PNuPXokWTWxE5eUD", "https://youtu.be/8cBc1gQD3v4?si=PNuPXokWTWxE5eUD")</f>
        <v>https://youtu.be/8cBc1gQD3v4?si=PNuPXokWTWxE5eUD</v>
      </c>
      <c r="B152"/>
    </row>
    <row r="153" ht="25.5" customHeight="1">
      <c r="A153" s="2" t="str">
        <f>=HYPERLINK("https://youtu.be/YCk98oc0MC8?si=RuF-q1JQSiaB7vf7", "https://youtu.be/YCk98oc0MC8?si=RuF-q1JQSiaB7vf7")</f>
        <v>https://youtu.be/YCk98oc0MC8?si=RuF-q1JQSiaB7vf7</v>
      </c>
      <c r="B153"/>
    </row>
    <row r="154" ht="25.5" customHeight="1">
      <c r="A154" s="2" t="str">
        <f>=HYPERLINK("https://youtu.be/2ZG1BLktJc4?si=28X3zaKFgpVYkCvs", "https://youtu.be/2ZG1BLktJc4?si=28X3zaKFgpVYkCvs")</f>
        <v>https://youtu.be/2ZG1BLktJc4?si=28X3zaKFgpVYkCvs</v>
      </c>
      <c r="B154"/>
    </row>
    <row r="155" ht="25.5" customHeight="1">
      <c r="A155" s="2" t="str">
        <f>=HYPERLINK("https://youtu.be/0oqeWYMQEmA?si=DvU6HX8AHgPRwrun", "https://youtu.be/0oqeWYMQEmA?si=DvU6HX8AHgPRwrun")</f>
        <v>https://youtu.be/0oqeWYMQEmA?si=DvU6HX8AHgPRwrun</v>
      </c>
      <c r="B155"/>
    </row>
    <row r="156" ht="25.5" customHeight="1">
      <c r="A156" s="2" t="str">
        <f>=HYPERLINK("https://www.youtube.com/watch?v=MirKOT6EHLo", "https://www.youtube.com/watch?v=MirKOT6EHLo")</f>
        <v>https://www.youtube.com/watch?v=MirKOT6EHLo</v>
      </c>
      <c r="B156"/>
    </row>
    <row r="157" ht="25.5" customHeight="1">
      <c r="A157" s="2" t="str">
        <f>=HYPERLINK("https://www.youtube.com/watch?v=XMHDNAu_AKk", "https://www.youtube.com/watch?v=XMHDNAu_AKk")</f>
        <v>https://www.youtube.com/watch?v=XMHDNAu_AKk</v>
      </c>
      <c r="B157"/>
    </row>
    <row r="158" ht="25.5" customHeight="1">
      <c r="A158" s="2" t="str">
        <f>=HYPERLINK("https://www.youtube.com/watch?v=4flSCtphEvU", "https://www.youtube.com/watch?v=4flSCtphEvU")</f>
        <v>https://www.youtube.com/watch?v=4flSCtphEvU</v>
      </c>
      <c r="B158"/>
    </row>
    <row r="159" ht="25.5" customHeight="1">
      <c r="A159" s="2" t="str">
        <f>=HYPERLINK("https://www.youtube.com/watch?v=913zLTXz9zk", "https://www.youtube.com/watch?v=913zLTXz9zk")</f>
        <v>https://www.youtube.com/watch?v=913zLTXz9zk</v>
      </c>
      <c r="B159"/>
    </row>
    <row r="160" ht="25.5" customHeight="1">
      <c r="A160" s="2" t="str">
        <f>=HYPERLINK("https://www.youtube.com/watch?v=6nH-IH17xKE", "https://www.youtube.com/watch?v=6nH-IH17xKE")</f>
        <v>https://www.youtube.com/watch?v=6nH-IH17xKE</v>
      </c>
      <c r="B160"/>
    </row>
    <row r="161" ht="25.5" customHeight="1">
      <c r="A161" s="2" t="str">
        <f>=HYPERLINK("https://www.youtube.com/watch?v=2G95ysbiVBY", "https://www.youtube.com/watch?v=2G95ysbiVBY")</f>
        <v>https://www.youtube.com/watch?v=2G95ysbiVBY</v>
      </c>
      <c r="B161"/>
    </row>
    <row r="162" ht="25.5" customHeight="1">
      <c r="A162" s="2" t="str">
        <f>=HYPERLINK("https://www.youtube.com/watch?v=hPGq_vGB4kg", "https://www.youtube.com/watch?v=hPGq_vGB4kg")</f>
        <v>https://www.youtube.com/watch?v=hPGq_vGB4kg</v>
      </c>
      <c r="B162"/>
    </row>
    <row r="163" ht="25.5" customHeight="1">
      <c r="A163" s="2" t="str">
        <f>=HYPERLINK("https://www.youtube.com/watch?v=LD61Eb03x3U", "https://www.youtube.com/watch?v=LD61Eb03x3U")</f>
        <v>https://www.youtube.com/watch?v=LD61Eb03x3U</v>
      </c>
      <c r="B163"/>
    </row>
    <row r="164" ht="25.5" customHeight="1">
      <c r="A164" s="2" t="str">
        <f>=HYPERLINK("https://www.youtube.com/watch?v=VPO6sVAMjOA", "https://www.youtube.com/watch?v=VPO6sVAMjOA")</f>
        <v>https://www.youtube.com/watch?v=VPO6sVAMjOA</v>
      </c>
      <c r="B164"/>
    </row>
    <row r="165" ht="25.5" customHeight="1">
      <c r="A165" s="2" t="str">
        <f>=HYPERLINK("https://www.youtube.com/watch?v=MK8NvJ9pdKc", "https://www.youtube.com/watch?v=MK8NvJ9pdKc")</f>
        <v>https://www.youtube.com/watch?v=MK8NvJ9pdKc</v>
      </c>
      <c r="B165"/>
    </row>
    <row r="166" ht="25.5" customHeight="1">
      <c r="A166" s="2" t="str">
        <f>=HYPERLINK("https://www.youtube.com/watch?v=_zAZ-n8W-uE", "https://www.youtube.com/watch?v=_zAZ-n8W-uE")</f>
        <v>https://www.youtube.com/watch?v=_zAZ-n8W-uE</v>
      </c>
      <c r="B166"/>
    </row>
    <row r="167" ht="25.5" customHeight="1">
      <c r="A167" s="2" t="str">
        <f>=HYPERLINK("https://youtu.be/n2QXCDEqVNk?si=ISzFFt2U3WJ6l4PT", "https://youtu.be/n2QXCDEqVNk?si=ISzFFt2U3WJ6l4PT")</f>
        <v>https://youtu.be/n2QXCDEqVNk?si=ISzFFt2U3WJ6l4PT</v>
      </c>
      <c r="B167"/>
    </row>
    <row r="168" ht="25.5" customHeight="1">
      <c r="A168" s="2" t="str">
        <f>=HYPERLINK("https://youtu.be/cWOkJAaQ8ho?si=ZbSHVOeSBzYL7G2k", "https://youtu.be/cWOkJAaQ8ho?si=ZbSHVOeSBzYL7G2k")</f>
        <v>https://youtu.be/cWOkJAaQ8ho?si=ZbSHVOeSBzYL7G2k</v>
      </c>
      <c r="B168"/>
    </row>
    <row r="169" ht="25.5" customHeight="1">
      <c r="A169" s="2" t="str">
        <f>=HYPERLINK("https://youtu.be/n45qEWxvPpA?si=IHpU3qbn5EuwKrD2", "https://youtu.be/n45qEWxvPpA?si=IHpU3qbn5EuwKrD2")</f>
        <v>https://youtu.be/n45qEWxvPpA?si=IHpU3qbn5EuwKrD2</v>
      </c>
      <c r="B169"/>
    </row>
    <row r="170" ht="25.5" customHeight="1">
      <c r="A170" s="2" t="str">
        <f>=HYPERLINK("https://youtu.be/kPlK6LoOOeI?si=Pt_EJV8ZcorIdUTD", "https://youtu.be/kPlK6LoOOeI?si=Pt_EJV8ZcorIdUTD")</f>
        <v>https://youtu.be/kPlK6LoOOeI?si=Pt_EJV8ZcorIdUTD</v>
      </c>
      <c r="B170"/>
    </row>
    <row r="171" ht="25.5" customHeight="1">
      <c r="A171" s="2" t="str">
        <f>=HYPERLINK("https://youtu.be/Ik54DOWHuXo?si=W600AWYJAmIYtDLJ", "https://youtu.be/Ik54DOWHuXo?si=W600AWYJAmIYtDLJ")</f>
        <v>https://youtu.be/Ik54DOWHuXo?si=W600AWYJAmIYtDLJ</v>
      </c>
      <c r="B171"/>
    </row>
    <row r="172" ht="25.5" customHeight="1">
      <c r="A172" s="2" t="str">
        <f>=HYPERLINK("https://www.youtube.com/watch?v=1TxjT4NBQ38", "https://www.youtube.com/watch?v=1TxjT4NBQ38")</f>
        <v>https://www.youtube.com/watch?v=1TxjT4NBQ38</v>
      </c>
      <c r="B172"/>
    </row>
    <row r="173" ht="25.5" customHeight="1">
      <c r="A173" s="2" t="str">
        <f>=HYPERLINK("https://youtu.be/pdbrOVdnDzk?si=AmZF8-vdqb9LdEyu", "https://youtu.be/pdbrOVdnDzk?si=AmZF8-vdqb9LdEyu")</f>
        <v>https://youtu.be/pdbrOVdnDzk?si=AmZF8-vdqb9LdEyu</v>
      </c>
      <c r="B173"/>
    </row>
    <row r="174" ht="25.5" customHeight="1">
      <c r="A174" s="2" t="str">
        <f>=HYPERLINK("https://youtu.be/ShLPGl9hTIk?si=nJO2GqHDh9-dPfwD", "https://youtu.be/ShLPGl9hTIk?si=nJO2GqHDh9-dPfwD")</f>
        <v>https://youtu.be/ShLPGl9hTIk?si=nJO2GqHDh9-dPfwD</v>
      </c>
      <c r="B174"/>
    </row>
    <row r="175" ht="25.5" customHeight="1">
      <c r="A175" s="2" t="str">
        <f>=HYPERLINK("https://youtu.be/WaD1pOMV2q4?si=6IQocs442OoR681X", "https://youtu.be/WaD1pOMV2q4?si=6IQocs442OoR681X")</f>
        <v>https://youtu.be/WaD1pOMV2q4?si=6IQocs442OoR681X</v>
      </c>
      <c r="B175"/>
    </row>
    <row r="176" ht="25.5" customHeight="1">
      <c r="A176" s="2" t="str">
        <f>=HYPERLINK("https://youtu.be/1S8BLptOeT0?si=S0ng-PE1_hFVrMfU", "https://youtu.be/1S8BLptOeT0?si=S0ng-PE1_hFVrMfU")</f>
        <v>https://youtu.be/1S8BLptOeT0?si=S0ng-PE1_hFVrMfU</v>
      </c>
      <c r="B176"/>
    </row>
    <row r="177" ht="25.5" customHeight="1">
      <c r="A177" s="2" t="str">
        <f>=HYPERLINK("https://youtu.be/oXczXKmkaxA?si=hOpTzFYgAxKZ1zuP", "https://youtu.be/oXczXKmkaxA?si=hOpTzFYgAxKZ1zuP")</f>
        <v>https://youtu.be/oXczXKmkaxA?si=hOpTzFYgAxKZ1zuP</v>
      </c>
      <c r="B177"/>
    </row>
    <row r="178" ht="25.5" customHeight="1">
      <c r="A178" s="2" t="str">
        <f>=HYPERLINK("https://www.youtube.com/watch?v=4q_AHAMVQ9c", "https://www.youtube.com/watch?v=4q_AHAMVQ9c")</f>
        <v>https://www.youtube.com/watch?v=4q_AHAMVQ9c</v>
      </c>
      <c r="B178"/>
    </row>
    <row r="179" ht="25.5" customHeight="1">
      <c r="A179" s="2" t="str">
        <f>=HYPERLINK("https://www.youtube.com/watch?v=e89ee8RgBAY", "https://www.youtube.com/watch?v=e89ee8RgBAY")</f>
        <v>https://www.youtube.com/watch?v=e89ee8RgBAY</v>
      </c>
      <c r="B179"/>
    </row>
    <row r="180" ht="25.5" customHeight="1">
      <c r="A180" s="2" t="str">
        <f>=HYPERLINK("https://www.youtube.com/watch?v=2LQ9iasdc7Q", "https://www.youtube.com/watch?v=2LQ9iasdc7Q")</f>
        <v>https://www.youtube.com/watch?v=2LQ9iasdc7Q</v>
      </c>
      <c r="B180"/>
    </row>
    <row r="181" ht="25.5" customHeight="1">
      <c r="A181" s="2" t="str">
        <f>=HYPERLINK("https://www.youtube.com/watch?v=4PUIxEWmsvI", "https://www.youtube.com/watch?v=4PUIxEWmsvI")</f>
        <v>https://www.youtube.com/watch?v=4PUIxEWmsvI</v>
      </c>
      <c r="B181"/>
    </row>
    <row r="182" ht="25.5" customHeight="1">
      <c r="A182" s="2" t="str">
        <f>=HYPERLINK("https://www.youtube.com/watch?v=6lMb3t13WEA", "https://www.youtube.com/watch?v=6lMb3t13WEA")</f>
        <v>https://www.youtube.com/watch?v=6lMb3t13WEA</v>
      </c>
      <c r="B182"/>
    </row>
    <row r="183" ht="25.5" customHeight="1">
      <c r="A183" s="2" t="str">
        <f>=HYPERLINK("https://www.youtube.com/watch?v=Fdbd2kRSzG8", "https://www.youtube.com/watch?v=Fdbd2kRSzG8")</f>
        <v>https://www.youtube.com/watch?v=Fdbd2kRSzG8</v>
      </c>
      <c r="B183"/>
    </row>
    <row r="184" ht="25.5" customHeight="1">
      <c r="A184" s="2" t="str">
        <f>=HYPERLINK("https://www.youtube.com/watch?v=Q7rHsm_Sj5k", "https://www.youtube.com/watch?v=Q7rHsm_Sj5k")</f>
        <v>https://www.youtube.com/watch?v=Q7rHsm_Sj5k</v>
      </c>
      <c r="B184"/>
    </row>
    <row r="185" ht="25.5" customHeight="1">
      <c r="A185" s="2" t="str">
        <f>=HYPERLINK("https://www.youtube.com/watch?v=8Bm3le9s3-A", "https://www.youtube.com/watch?v=8Bm3le9s3-A")</f>
        <v>https://www.youtube.com/watch?v=8Bm3le9s3-A</v>
      </c>
      <c r="B185"/>
    </row>
    <row r="186" ht="25.5" customHeight="1">
      <c r="A186" s="2" t="str">
        <f>=HYPERLINK("https://www.youtube.com/watch?v=XrqSF2OOz_M", "https://www.youtube.com/watch?v=XrqSF2OOz_M")</f>
        <v>https://www.youtube.com/watch?v=XrqSF2OOz_M</v>
      </c>
      <c r="B186"/>
    </row>
    <row r="187" ht="25.5" customHeight="1">
      <c r="A187" s="2" t="str">
        <f>=HYPERLINK("https://www.youtube.com/watch?v=Y-MysTEBNyA", "https://www.youtube.com/watch?v=Y-MysTEBNyA")</f>
        <v>https://www.youtube.com/watch?v=Y-MysTEBNyA</v>
      </c>
      <c r="B187"/>
    </row>
    <row r="188" ht="25.5" customHeight="1">
      <c r="A188" s="2" t="str">
        <f>=HYPERLINK("https://www.youtube.com/watch?v=_-ERyLCNlQ4", "https://www.youtube.com/watch?v=_-ERyLCNlQ4")</f>
        <v>https://www.youtube.com/watch?v=_-ERyLCNlQ4</v>
      </c>
      <c r="B188"/>
    </row>
    <row r="189" ht="25.5" customHeight="1">
      <c r="A189" s="2" t="str">
        <f>=HYPERLINK("https://www.youtube.com/watch?v=cHJprFGzH0k", "https://www.youtube.com/watch?v=cHJprFGzH0k")</f>
        <v>https://www.youtube.com/watch?v=cHJprFGzH0k</v>
      </c>
      <c r="B189"/>
    </row>
    <row r="190" ht="25.5" customHeight="1">
      <c r="A190" s="2" t="str">
        <f>=HYPERLINK("https://www.youtube.com/watch?v=RHZgEurs9hE", "https://www.youtube.com/watch?v=RHZgEurs9hE")</f>
        <v>https://www.youtube.com/watch?v=RHZgEurs9hE</v>
      </c>
      <c r="B190"/>
    </row>
    <row r="191" ht="25.5" customHeight="1">
      <c r="A191" s="2" t="str">
        <f>=HYPERLINK("https://www.youtube.com/watch?v=cqz0cheoiWY", "https://www.youtube.com/watch?v=cqz0cheoiWY")</f>
        <v>https://www.youtube.com/watch?v=cqz0cheoiWY</v>
      </c>
      <c r="B191"/>
    </row>
    <row r="192" ht="25.5" customHeight="1">
      <c r="A192" s="2" t="str">
        <f>=HYPERLINK("https://www.youtube.com/watch?v=F1QRZki3zb8", "https://www.youtube.com/watch?v=F1QRZki3zb8")</f>
        <v>https://www.youtube.com/watch?v=F1QRZki3zb8</v>
      </c>
      <c r="B192"/>
    </row>
    <row r="193" ht="25.5" customHeight="1">
      <c r="A193" s="2" t="str">
        <f>=HYPERLINK("https://www.youtube.com/watch?v=ZfmSOIwFqss", "https://www.youtube.com/watch?v=ZfmSOIwFqss")</f>
        <v>https://www.youtube.com/watch?v=ZfmSOIwFqss</v>
      </c>
      <c r="B193"/>
    </row>
    <row r="194" ht="25.5" customHeight="1">
      <c r="A194" s="2" t="str">
        <f>=HYPERLINK("https://www.youtube.com/watch?v=BNX1r7SWRfI", "https://www.youtube.com/watch?v=BNX1r7SWRfI")</f>
        <v>https://www.youtube.com/watch?v=BNX1r7SWRfI</v>
      </c>
      <c r="B194"/>
    </row>
    <row r="195" ht="25.5" customHeight="1">
      <c r="A195" s="2" t="str">
        <f>=HYPERLINK("https://www.youtube.com/watch?v=adOpVuT9e8I", "https://www.youtube.com/watch?v=adOpVuT9e8I")</f>
        <v>https://www.youtube.com/watch?v=adOpVuT9e8I</v>
      </c>
      <c r="B195"/>
    </row>
    <row r="196" ht="25.5" customHeight="1">
      <c r="A196" s="2" t="str">
        <f>=HYPERLINK("https://www.youtube.com/watch?v=M7hSWBYhzeA", "https://www.youtube.com/watch?v=M7hSWBYhzeA")</f>
        <v>https://www.youtube.com/watch?v=M7hSWBYhzeA</v>
      </c>
      <c r="B196"/>
    </row>
    <row r="197" ht="25.5" customHeight="1">
      <c r="A197" s="2" t="str">
        <f>=HYPERLINK("https://www.youtube.com/watch?v=b4_dq_e4KGs", "https://www.youtube.com/watch?v=b4_dq_e4KGs")</f>
        <v>https://www.youtube.com/watch?v=b4_dq_e4KGs</v>
      </c>
      <c r="B197"/>
    </row>
    <row r="198" ht="25.5" customHeight="1">
      <c r="A198" s="2" t="str">
        <f>=HYPERLINK("https://www.youtube.com/watch?v=2JyGBG9dUmw", "https://www.youtube.com/watch?v=2JyGBG9dUmw")</f>
        <v>https://www.youtube.com/watch?v=2JyGBG9dUmw</v>
      </c>
      <c r="B198"/>
    </row>
    <row r="199" ht="25.5" customHeight="1">
      <c r="A199" s="2" t="str">
        <f>=HYPERLINK("https://www.youtube.com/watch?v=Awa7Mlx2FAs", "https://www.youtube.com/watch?v=Awa7Mlx2FAs")</f>
        <v>https://www.youtube.com/watch?v=Awa7Mlx2FAs</v>
      </c>
      <c r="B199"/>
    </row>
    <row r="200" ht="25.5" customHeight="1">
      <c r="A200" s="2" t="str">
        <f>=HYPERLINK("https://www.youtube.com/watch?v=DhsvF-YGe4U", "https://www.youtube.com/watch?v=DhsvF-YGe4U")</f>
        <v>https://www.youtube.com/watch?v=DhsvF-YGe4U</v>
      </c>
      <c r="B200"/>
    </row>
    <row r="201" ht="25.5" customHeight="1">
      <c r="A201" s="2" t="str">
        <f>=HYPERLINK("https://www.youtube.com/watch?v=BD7PxP-Q0TE", "https://www.youtube.com/watch?v=BD7PxP-Q0TE")</f>
        <v>https://www.youtube.com/watch?v=BD7PxP-Q0TE</v>
      </c>
      <c r="B201"/>
    </row>
    <row r="202" ht="25.5" customHeight="1">
      <c r="A202" s="2" t="str">
        <f>=HYPERLINK("https://www.youtube.com/watch?v=Hj1BWdZAqBo", "https://www.youtube.com/watch?v=Hj1BWdZAqBo")</f>
        <v>https://www.youtube.com/watch?v=Hj1BWdZAqBo</v>
      </c>
      <c r="B202"/>
    </row>
    <row r="203" ht="25.5" customHeight="1">
      <c r="A203" s="2" t="str">
        <f>=HYPERLINK("https://www.youtube.com/watch?v=yYcpRSQ-irs", "https://www.youtube.com/watch?v=yYcpRSQ-irs")</f>
        <v>https://www.youtube.com/watch?v=yYcpRSQ-irs</v>
      </c>
      <c r="B203"/>
    </row>
    <row r="204" ht="25.5" customHeight="1">
      <c r="A204" s="2" t="str">
        <f>=HYPERLINK("https://www.youtube.com/watch?v=eKhQqd870Mw", "https://www.youtube.com/watch?v=eKhQqd870Mw")</f>
        <v>https://www.youtube.com/watch?v=eKhQqd870Mw</v>
      </c>
      <c r="B204"/>
    </row>
    <row r="205" ht="25.5" customHeight="1">
      <c r="A205" s="2" t="str">
        <f>=HYPERLINK("https://www.youtube.com/watch?v=HW95W66dzlg", "https://www.youtube.com/watch?v=HW95W66dzlg")</f>
        <v>https://www.youtube.com/watch?v=HW95W66dzlg</v>
      </c>
      <c r="B205"/>
    </row>
    <row r="206" ht="25.5" customHeight="1">
      <c r="A206" s="2" t="str">
        <f>=HYPERLINK("https://www.youtube.com/watch?v=-GD7BB1YiLc", "https://www.youtube.com/watch?v=-GD7BB1YiLc")</f>
        <v>https://www.youtube.com/watch?v=-GD7BB1YiLc</v>
      </c>
      <c r="B206"/>
    </row>
  </sheetData>
</worksheet>
</file>

<file path=xl/worksheets/sheet8.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 min="3" max="3" width="19" customWidth="1"/>
  </cols>
  <sheetData>
    <row r="1" ht="13" customHeight="1">
      <c r="A1" s="1" t="inlineStr">
        <is>
          <t>Video</t>
        </is>
      </c>
      <c r="B1" s="1" t="inlineStr">
        <is>
          <t>Topic</t>
        </is>
      </c>
      <c r="C1" s="1" t="inlineStr">
        <is>
          <t>Duration</t>
        </is>
      </c>
    </row>
    <row r="2" ht="25.5" customHeight="1">
      <c r="A2" s="2" t="str">
        <f>=HYPERLINK("https://www.youtube.com/watch?v=SIm3nKfJnFE&amp;ab_channel=BBCEarth", "https://www.youtube.com/watch?v=SIm3nKfJnFE&amp;ab_channel=BBCEarth")</f>
        <v>https://www.youtube.com/watch?v=SIm3nKfJnFE&amp;ab_channel=BBCEarth</v>
      </c>
      <c r="B2" t="inlineStr">
        <is>
          <t>Nature scenes</t>
        </is>
      </c>
      <c r="C2" t="inlineStr">
        <is>
          <t>2 hours</t>
        </is>
      </c>
    </row>
    <row r="3" ht="25.5" customHeight="1">
      <c r="A3" s="2" t="str">
        <f>=HYPERLINK("https://www.youtube.com/watch?v=OgE2sRFd4gs&amp;ab_channel=BBCEarth", "https://www.youtube.com/watch?v=OgE2sRFd4gs&amp;ab_channel=BBCEarth")</f>
        <v>https://www.youtube.com/watch?v=OgE2sRFd4gs&amp;ab_channel=BBCEarth</v>
      </c>
      <c r="B3" t="inlineStr">
        <is>
          <t>Animals</t>
        </is>
      </c>
      <c r="C3" t="inlineStr">
        <is>
          <t>45 mins</t>
        </is>
      </c>
    </row>
    <row r="4" ht="25.5" customHeight="1">
      <c r="A4" s="2" t="str">
        <f>=HYPERLINK("https://www.youtube.com/watch?v=XzB-qdR99mE", "https://www.youtube.com/watch?v=XzB-qdR99mE")</f>
        <v>https://www.youtube.com/watch?v=XzB-qdR99mE</v>
      </c>
      <c r="B4" t="inlineStr">
        <is>
          <t>animation</t>
        </is>
      </c>
      <c r="C4" t="inlineStr">
        <is>
          <t>7 mins</t>
        </is>
      </c>
    </row>
    <row r="5" ht="25.5" customHeight="1">
      <c r="A5" s="2" t="str">
        <f>=HYPERLINK("https://www.youtube.com/watch?v=dhkZGGC8BjE", "https://www.youtube.com/watch?v=dhkZGGC8BjE")</f>
        <v>https://www.youtube.com/watch?v=dhkZGGC8BjE</v>
      </c>
      <c r="B5" t="inlineStr">
        <is>
          <t>animation</t>
        </is>
      </c>
      <c r="C5" t="inlineStr">
        <is>
          <t>7 mins</t>
        </is>
      </c>
    </row>
    <row r="6" ht="25.5" customHeight="1">
      <c r="A6" s="2" t="str">
        <f>=HYPERLINK("https://www.youtube.com/watch?v=NudUBj1w7z4", "https://www.youtube.com/watch?v=NudUBj1w7z4")</f>
        <v>https://www.youtube.com/watch?v=NudUBj1w7z4</v>
      </c>
      <c r="B6" t="inlineStr">
        <is>
          <t>animation</t>
        </is>
      </c>
      <c r="C6" t="inlineStr">
        <is>
          <t>7 mins</t>
        </is>
      </c>
    </row>
    <row r="7" ht="25.5" customHeight="1">
      <c r="A7" s="2" t="str">
        <f>=HYPERLINK("https://www.youtube.com/watch?v=uVzT6D-yhZg", "https://www.youtube.com/watch?v=uVzT6D-yhZg")</f>
        <v>https://www.youtube.com/watch?v=uVzT6D-yhZg</v>
      </c>
      <c r="B7" t="inlineStr">
        <is>
          <t>animation</t>
        </is>
      </c>
      <c r="C7" t="inlineStr">
        <is>
          <t>9 mins</t>
        </is>
      </c>
    </row>
    <row r="8" ht="25.5" customHeight="1">
      <c r="A8" s="2" t="str">
        <f>=HYPERLINK("https://www.youtube.com/watch?v=I5cFBi02O34", "https://www.youtube.com/watch?v=I5cFBi02O34")</f>
        <v>https://www.youtube.com/watch?v=I5cFBi02O34</v>
      </c>
      <c r="B8" t="inlineStr">
        <is>
          <t>animation</t>
        </is>
      </c>
      <c r="C8" t="inlineStr">
        <is>
          <t>7 mins</t>
        </is>
      </c>
    </row>
    <row r="9" ht="25.5" customHeight="1">
      <c r="A9" s="2" t="str">
        <f>=HYPERLINK("https://www.youtube.com/watch?v=bAX9_rDvO_c", "https://www.youtube.com/watch?v=bAX9_rDvO_c")</f>
        <v>https://www.youtube.com/watch?v=bAX9_rDvO_c</v>
      </c>
      <c r="B9" t="inlineStr">
        <is>
          <t>animation</t>
        </is>
      </c>
      <c r="C9" t="inlineStr">
        <is>
          <t>16 mins</t>
        </is>
      </c>
    </row>
    <row r="10" ht="25.5" customHeight="1">
      <c r="A10" s="2" t="str">
        <f>=HYPERLINK("https://www.youtube.com/watch?v=MkA3sLyEWdU", "https://www.youtube.com/watch?v=MkA3sLyEWdU")</f>
        <v>https://www.youtube.com/watch?v=MkA3sLyEWdU</v>
      </c>
      <c r="B10" t="inlineStr">
        <is>
          <t>animation</t>
        </is>
      </c>
      <c r="C10" t="inlineStr">
        <is>
          <t>9 mins</t>
        </is>
      </c>
    </row>
    <row r="11" ht="25.5" customHeight="1">
      <c r="A11" s="2" t="str">
        <f>=HYPERLINK("https://www.youtube.com/watch?v=e89ee8RgBAY", "https://www.youtube.com/watch?v=e89ee8RgBAY")</f>
        <v>https://www.youtube.com/watch?v=e89ee8RgBAY</v>
      </c>
      <c r="B11" t="inlineStr">
        <is>
          <t>animation</t>
        </is>
      </c>
      <c r="C11" t="inlineStr">
        <is>
          <t>4 mins</t>
        </is>
      </c>
    </row>
    <row r="12" ht="25.5" customHeight="1">
      <c r="A12" s="2" t="str">
        <f>=HYPERLINK("https://www.youtube.com/watch?v=61i2fPQJ3bU", "https://www.youtube.com/watch?v=61i2fPQJ3bU")</f>
        <v>https://www.youtube.com/watch?v=61i2fPQJ3bU</v>
      </c>
      <c r="B12" t="inlineStr">
        <is>
          <t>animation</t>
        </is>
      </c>
      <c r="C12" t="inlineStr">
        <is>
          <t>9 mins</t>
        </is>
      </c>
    </row>
    <row r="13" ht="25.5" customHeight="1">
      <c r="A13" s="2" t="str">
        <f>=HYPERLINK("https://www.youtube.com/watch?v=EdsC5J-FzJ8", "https://www.youtube.com/watch?v=EdsC5J-FzJ8")</f>
        <v>https://www.youtube.com/watch?v=EdsC5J-FzJ8</v>
      </c>
      <c r="B13" t="inlineStr">
        <is>
          <t>animation</t>
        </is>
      </c>
      <c r="C13" t="inlineStr">
        <is>
          <t>24 mins</t>
        </is>
      </c>
    </row>
    <row r="14" ht="25.5" customHeight="1">
      <c r="A14" s="2" t="str">
        <f>=HYPERLINK("https://www.youtube.com/watch?v=mTa7LtG2RFI", "https://www.youtube.com/watch?v=mTa7LtG2RFI")</f>
        <v>https://www.youtube.com/watch?v=mTa7LtG2RFI</v>
      </c>
      <c r="B14" t="inlineStr">
        <is>
          <t>animation</t>
        </is>
      </c>
      <c r="C14" t="inlineStr">
        <is>
          <t>15 mins</t>
        </is>
      </c>
    </row>
    <row r="15" ht="25.5" customHeight="1">
      <c r="A15" s="2" t="str">
        <f>=HYPERLINK("https://www.youtube.com/watch?v=Bl1FOKpFY2Q", "https://www.youtube.com/watch?v=Bl1FOKpFY2Q")</f>
        <v>https://www.youtube.com/watch?v=Bl1FOKpFY2Q</v>
      </c>
      <c r="B15" t="inlineStr">
        <is>
          <t>animation</t>
        </is>
      </c>
      <c r="C15" t="inlineStr">
        <is>
          <t>8 mins</t>
        </is>
      </c>
    </row>
    <row r="16" ht="25.5" customHeight="1">
      <c r="A16" s="2" t="str">
        <f>=HYPERLINK("https://www.youtube.com/watch?v=kNw8V_Fkw28", "https://www.youtube.com/watch?v=kNw8V_Fkw28")</f>
        <v>https://www.youtube.com/watch?v=kNw8V_Fkw28</v>
      </c>
      <c r="B16" t="inlineStr">
        <is>
          <t>animation</t>
        </is>
      </c>
      <c r="C16" t="inlineStr">
        <is>
          <t>7 mins</t>
        </is>
      </c>
    </row>
    <row r="17" ht="25.5" customHeight="1">
      <c r="A17" s="2" t="str">
        <f>=HYPERLINK("https://www.youtube.com/watch?v=0MX_fJAhmEE", "https://www.youtube.com/watch?v=0MX_fJAhmEE")</f>
        <v>https://www.youtube.com/watch?v=0MX_fJAhmEE</v>
      </c>
      <c r="B17" t="inlineStr">
        <is>
          <t>animation</t>
        </is>
      </c>
      <c r="C17" t="inlineStr">
        <is>
          <t>8 mins</t>
        </is>
      </c>
    </row>
    <row r="18" ht="25.5" customHeight="1">
      <c r="A18" s="2" t="str">
        <f>=HYPERLINK("https://www.youtube.com/watch?v=GMKryjazGO8", "https://www.youtube.com/watch?v=GMKryjazGO8")</f>
        <v>https://www.youtube.com/watch?v=GMKryjazGO8</v>
      </c>
      <c r="B18" t="inlineStr">
        <is>
          <t>animation</t>
        </is>
      </c>
      <c r="C18" t="inlineStr">
        <is>
          <t>5 mins</t>
        </is>
      </c>
    </row>
    <row r="19" ht="25.5" customHeight="1">
      <c r="A19" s="2" t="str">
        <f>=HYPERLINK("https://www.youtube.com/watch?v=mBZBPptSneM", "https://www.youtube.com/watch?v=mBZBPptSneM")</f>
        <v>https://www.youtube.com/watch?v=mBZBPptSneM</v>
      </c>
      <c r="B19" t="inlineStr">
        <is>
          <t>animation</t>
        </is>
      </c>
      <c r="C19" t="inlineStr">
        <is>
          <t>5 mins</t>
        </is>
      </c>
    </row>
    <row r="20" ht="25.5" customHeight="1">
      <c r="A20" s="2" t="str">
        <f>=HYPERLINK("https://www.youtube.com/watch?v=NBVCIgfyciA", "https://www.youtube.com/watch?v=NBVCIgfyciA")</f>
        <v>https://www.youtube.com/watch?v=NBVCIgfyciA</v>
      </c>
      <c r="B20" t="inlineStr">
        <is>
          <t>animation</t>
        </is>
      </c>
      <c r="C20" t="inlineStr">
        <is>
          <t>6 mins</t>
        </is>
      </c>
    </row>
    <row r="21" ht="25.5" customHeight="1">
      <c r="A21" s="2"/>
      <c r="B21"/>
      <c r="C21"/>
    </row>
    <row r="22" ht="25.5" customHeight="1">
      <c r="A22" s="2" t="str">
        <f>=HYPERLINK("https://www.youtube.com/watch?v=0kNwUIP85a8", "https://www.youtube.com/watch?v=0kNwUIP85a8")</f>
        <v>https://www.youtube.com/watch?v=0kNwUIP85a8</v>
      </c>
      <c r="B22" t="inlineStr">
        <is>
          <t>animation</t>
        </is>
      </c>
      <c r="C22" t="inlineStr">
        <is>
          <t>1 min</t>
        </is>
      </c>
    </row>
    <row r="23" ht="25.5" customHeight="1">
      <c r="A23" s="2" t="str">
        <f>=HYPERLINK("https://www.youtube.com/watch?v=xcijpc5_fHc", "https://www.youtube.com/watch?v=xcijpc5_fHc")</f>
        <v>https://www.youtube.com/watch?v=xcijpc5_fHc</v>
      </c>
      <c r="B23" t="inlineStr">
        <is>
          <t>cinematography</t>
        </is>
      </c>
      <c r="C23" t="inlineStr">
        <is>
          <t>2024/07/26 02:40:00</t>
        </is>
      </c>
    </row>
    <row r="24" ht="25.5" customHeight="1">
      <c r="A24" s="2" t="str">
        <f>=HYPERLINK("https://www.youtube.com/watch?v=yNXdG0AeSMk", "https://www.youtube.com/watch?v=yNXdG0AeSMk")</f>
        <v>https://www.youtube.com/watch?v=yNXdG0AeSMk</v>
      </c>
      <c r="B24" t="inlineStr">
        <is>
          <t>cinematography</t>
        </is>
      </c>
      <c r="C24" t="inlineStr">
        <is>
          <t>1 min</t>
        </is>
      </c>
    </row>
    <row r="25" ht="25.5" customHeight="1">
      <c r="A25" s="2" t="str">
        <f>=HYPERLINK("https://www.youtube.com/watch?v=12o3Zgupu_8", "https://www.youtube.com/watch?v=12o3Zgupu_8")</f>
        <v>https://www.youtube.com/watch?v=12o3Zgupu_8</v>
      </c>
      <c r="B25" t="inlineStr">
        <is>
          <t>cinematography</t>
        </is>
      </c>
      <c r="C25" t="inlineStr">
        <is>
          <t>11 min</t>
        </is>
      </c>
    </row>
    <row r="26" ht="25.5" customHeight="1">
      <c r="A26" s="2" t="str">
        <f>=HYPERLINK("https://www.youtube.com/watch?v=Ipe9xJCfuTM", "https://www.youtube.com/watch?v=Ipe9xJCfuTM")</f>
        <v>https://www.youtube.com/watch?v=Ipe9xJCfuTM</v>
      </c>
      <c r="B26" t="inlineStr">
        <is>
          <t>pov cooking</t>
        </is>
      </c>
      <c r="C26" t="inlineStr">
        <is>
          <t>29 min</t>
        </is>
      </c>
    </row>
    <row r="27" ht="25.5" customHeight="1">
      <c r="A27" s="2" t="str">
        <f>=HYPERLINK("https://www.youtube.com/watch?v=XqTCAZK9rzY", "https://www.youtube.com/watch?v=XqTCAZK9rzY")</f>
        <v>https://www.youtube.com/watch?v=XqTCAZK9rzY</v>
      </c>
      <c r="B27" t="inlineStr">
        <is>
          <t>bass guitar</t>
        </is>
      </c>
      <c r="C27" t="inlineStr">
        <is>
          <t>6 min</t>
        </is>
      </c>
    </row>
    <row r="28" ht="25.5" customHeight="1">
      <c r="A28" s="2" t="str">
        <f>=HYPERLINK("https://www.youtube.com/watch?v=CQ6dbUmU__o", "https://www.youtube.com/watch?v=CQ6dbUmU__o")</f>
        <v>https://www.youtube.com/watch?v=CQ6dbUmU__o</v>
      </c>
      <c r="B28" t="inlineStr">
        <is>
          <t>trumpet playing</t>
        </is>
      </c>
      <c r="C28" t="inlineStr">
        <is>
          <t>8 min</t>
        </is>
      </c>
    </row>
    <row r="29" ht="25.5" customHeight="1">
      <c r="A29" s="2" t="str">
        <f>=HYPERLINK("https://www.youtube.com/watch?v=9GljSvw7r3g", "https://www.youtube.com/watch?v=9GljSvw7r3g")</f>
        <v>https://www.youtube.com/watch?v=9GljSvw7r3g</v>
      </c>
      <c r="B29" t="inlineStr">
        <is>
          <t>snorkling</t>
        </is>
      </c>
      <c r="C29" t="inlineStr">
        <is>
          <t>13 min</t>
        </is>
      </c>
    </row>
    <row r="30" ht="25.5" customHeight="1">
      <c r="A30" s="2" t="str">
        <f>=HYPERLINK("https://www.youtube.com/watch?v=OPyv0vjDmxw", "https://www.youtube.com/watch?v=OPyv0vjDmxw")</f>
        <v>https://www.youtube.com/watch?v=OPyv0vjDmxw</v>
      </c>
      <c r="B30" t="inlineStr">
        <is>
          <t>passing American football (in game)</t>
        </is>
      </c>
      <c r="C30" t="inlineStr">
        <is>
          <t>60 min</t>
        </is>
      </c>
    </row>
    <row r="31" ht="25.5" customHeight="1">
      <c r="A31" s="2" t="str">
        <f>=HYPERLINK("https://www.youtube.com/watch?v=30bIhwuptJU", "https://www.youtube.com/watch?v=30bIhwuptJU")</f>
        <v>https://www.youtube.com/watch?v=30bIhwuptJU</v>
      </c>
      <c r="B31" t="inlineStr">
        <is>
          <t>passing American football (in game)</t>
        </is>
      </c>
      <c r="C31" t="inlineStr">
        <is>
          <t>34 min</t>
        </is>
      </c>
    </row>
    <row r="32" ht="25.5" customHeight="1">
      <c r="A32" s="2" t="str">
        <f>=HYPERLINK("https://www.youtube.com/watch?v=WVBvVlATU3s", "https://www.youtube.com/watch?v=WVBvVlATU3s")</f>
        <v>https://www.youtube.com/watch?v=WVBvVlATU3s</v>
      </c>
      <c r="B32" t="inlineStr">
        <is>
          <t>milking cow</t>
        </is>
      </c>
      <c r="C32" t="inlineStr">
        <is>
          <t>11 min</t>
        </is>
      </c>
    </row>
    <row r="33" ht="25.5" customHeight="1">
      <c r="A33" s="2" t="str">
        <f>=HYPERLINK("https://www.youtube.com/watch?v=fLkz2wLf6_0&amp;list=PLl5IBODMFCR4eQNDasu07Q60HCIsSlcGF", "https://www.youtube.com/watch?v=fLkz2wLf6_0&amp;list=PLl5IBODMFCR4eQNDasu07Q60HCIsSlcGF")</f>
        <v>https://www.youtube.com/watch?v=fLkz2wLf6_0&amp;list=PLl5IBODMFCR4eQNDasu07Q60HCIsSlcGF</v>
      </c>
      <c r="B33" t="inlineStr">
        <is>
          <t>Clarinet lessons (playlist - 9 videos)</t>
        </is>
      </c>
      <c r="C33"/>
    </row>
    <row r="34" ht="25.5" customHeight="1">
      <c r="A34" s="2" t="str">
        <f>=HYPERLINK("https://www.youtube.com/watch?v=zT5CgbrzwRE&amp;list=PLl5IBODMFCR7w6H4XrIuqJcVegY0t7vZU", "https://www.youtube.com/watch?v=zT5CgbrzwRE&amp;list=PLl5IBODMFCR7w6H4XrIuqJcVegY0t7vZU")</f>
        <v>https://www.youtube.com/watch?v=zT5CgbrzwRE&amp;list=PLl5IBODMFCR7w6H4XrIuqJcVegY0t7vZU</v>
      </c>
      <c r="B34" t="inlineStr">
        <is>
          <t>Saxophone lessones (playlist - 8 videos)</t>
        </is>
      </c>
      <c r="C34"/>
    </row>
    <row r="35" ht="25.5" customHeight="1">
      <c r="A35" s="2" t="str">
        <f>=HYPERLINK("https://www.youtube.com/watch?v=tvWmnOj79PI&amp;list=PLl5IBODMFCR5F-Jmc9HxdsVWdfRxQf3_a", "https://www.youtube.com/watch?v=tvWmnOj79PI&amp;list=PLl5IBODMFCR5F-Jmc9HxdsVWdfRxQf3_a")</f>
        <v>https://www.youtube.com/watch?v=tvWmnOj79PI&amp;list=PLl5IBODMFCR5F-Jmc9HxdsVWdfRxQf3_a</v>
      </c>
      <c r="B35" t="inlineStr">
        <is>
          <t>Flute lessons (playlist - 8 videos)</t>
        </is>
      </c>
      <c r="C35"/>
    </row>
    <row r="36" ht="25.5" customHeight="1">
      <c r="A36" s="2" t="str">
        <f>=HYPERLINK("https://www.youtube.com/watch?v=OqqrWSWM6nQ", "https://www.youtube.com/watch?v=OqqrWSWM6nQ")</f>
        <v>https://www.youtube.com/watch?v=OqqrWSWM6nQ</v>
      </c>
      <c r="B36" t="inlineStr">
        <is>
          <t>milking cow</t>
        </is>
      </c>
      <c r="C36" t="inlineStr">
        <is>
          <t>17 min</t>
        </is>
      </c>
    </row>
    <row r="37" ht="25.5" customHeight="1">
      <c r="A37" s="2" t="str">
        <f>=HYPERLINK("https://youtu.be/VEbuhR1LAHs", "https://youtu.be/VEbuhR1LAHs")</f>
        <v>https://youtu.be/VEbuhR1LAHs</v>
      </c>
      <c r="B37" t="inlineStr">
        <is>
          <t>Snowkiting</t>
        </is>
      </c>
      <c r="C37" t="inlineStr">
        <is>
          <t>59m47s</t>
        </is>
      </c>
    </row>
    <row r="38" ht="25.5" customHeight="1">
      <c r="A38" s="2" t="str">
        <f>=HYPERLINK("https://www.youtube.com/watch?v=FZW0MxUc7z8&amp;list=PLl5IBODMFCR4StNMiJAogoyRNH3Vb_k7z", "https://www.youtube.com/watch?v=FZW0MxUc7z8&amp;list=PLl5IBODMFCR4StNMiJAogoyRNH3Vb_k7z")</f>
        <v>https://www.youtube.com/watch?v=FZW0MxUc7z8&amp;list=PLl5IBODMFCR4StNMiJAogoyRNH3Vb_k7z</v>
      </c>
      <c r="B38" t="inlineStr">
        <is>
          <t>Trumpet lessons (playlist - 7 videos)</t>
        </is>
      </c>
      <c r="C38"/>
    </row>
    <row r="39" ht="25.5" customHeight="1">
      <c r="A39" s="2" t="str">
        <f>=HYPERLINK("https://www.youtube.com/watch?v=z-Yj_jLNKKg&amp;list=PLl5IBODMFCR6TJmF0N0Ywjy50jNGpGEbs", "https://www.youtube.com/watch?v=z-Yj_jLNKKg&amp;list=PLl5IBODMFCR6TJmF0N0Ywjy50jNGpGEbs")</f>
        <v>https://www.youtube.com/watch?v=z-Yj_jLNKKg&amp;list=PLl5IBODMFCR6TJmF0N0Ywjy50jNGpGEbs</v>
      </c>
      <c r="B39" t="inlineStr">
        <is>
          <t>Trombone lessons (playlist - 7 videos)</t>
        </is>
      </c>
      <c r="C39"/>
    </row>
    <row r="40" ht="25.5" customHeight="1">
      <c r="A40" s="2" t="str">
        <f>=HYPERLINK("https://www.youtube.com/watch?v=tZK6V7lMruA&amp;list=PLl5IBODMFCR6sH3jsisUSYbruYe-uaE3r", "https://www.youtube.com/watch?v=tZK6V7lMruA&amp;list=PLl5IBODMFCR6sH3jsisUSYbruYe-uaE3r")</f>
        <v>https://www.youtube.com/watch?v=tZK6V7lMruA&amp;list=PLl5IBODMFCR6sH3jsisUSYbruYe-uaE3r</v>
      </c>
      <c r="B40" t="inlineStr">
        <is>
          <t>Baritone lessons (playlist - 5 videos)</t>
        </is>
      </c>
      <c r="C40"/>
    </row>
    <row r="41" ht="25.5" customHeight="1">
      <c r="A41" s="2" t="str">
        <f>=HYPERLINK("https://www.youtube.com/@watchdust", "https://www.youtube.com/@watchdust")</f>
        <v>https://www.youtube.com/@watchdust</v>
      </c>
      <c r="B41" t="inlineStr">
        <is>
          <t>This channel is listed in the other doc, but super high quality sci-fi short films.</t>
        </is>
      </c>
      <c r="C41"/>
    </row>
    <row r="42" ht="25.5" customHeight="1">
      <c r="A42" s="2" t="str">
        <f>=HYPERLINK("https://www.youtube.com/watch?v=_6Etebz7Xuk&amp;list=PLl5IBODMFCR6DBCAlRNGe9MnPOhRpeOfi", "https://www.youtube.com/watch?v=_6Etebz7Xuk&amp;list=PLl5IBODMFCR6DBCAlRNGe9MnPOhRpeOfi")</f>
        <v>https://www.youtube.com/watch?v=_6Etebz7Xuk&amp;list=PLl5IBODMFCR6DBCAlRNGe9MnPOhRpeOfi</v>
      </c>
      <c r="B42" t="inlineStr">
        <is>
          <t>Percussion lessons (playlist - 8 videos)</t>
        </is>
      </c>
      <c r="C42"/>
    </row>
    <row r="43" ht="25.5" customHeight="1">
      <c r="A43" s="2" t="str">
        <f>=HYPERLINK("https://www.youtube.com/watch?v=GszY16mhaGI&amp;list=PLl5IBODMFCR4kZNfHjzcqRuZXYUnauDm5", "https://www.youtube.com/watch?v=GszY16mhaGI&amp;list=PLl5IBODMFCR4kZNfHjzcqRuZXYUnauDm5")</f>
        <v>https://www.youtube.com/watch?v=GszY16mhaGI&amp;list=PLl5IBODMFCR4kZNfHjzcqRuZXYUnauDm5</v>
      </c>
      <c r="B43" t="inlineStr">
        <is>
          <t>Keyboard percussion lessons (playlist - 10 videos)</t>
        </is>
      </c>
      <c r="C43"/>
    </row>
    <row r="44" ht="25.5" customHeight="1">
      <c r="A44" s="2" t="str">
        <f>=HYPERLINK("https://www.youtube.com/watch?v=c8Ibk87Fu3I&amp;t=106s", "https://www.youtube.com/watch?v=c8Ibk87Fu3I&amp;t=106s")</f>
        <v>https://www.youtube.com/watch?v=c8Ibk87Fu3I&amp;t=106s</v>
      </c>
      <c r="B44" t="inlineStr">
        <is>
          <t>Fantasy short film</t>
        </is>
      </c>
      <c r="C44" t="inlineStr">
        <is>
          <t>12 min</t>
        </is>
      </c>
    </row>
    <row r="45" ht="25.5" customHeight="1">
      <c r="A45" s="2" t="str">
        <f>=HYPERLINK("https://www.youtube.com/watch?v=nx7hTHMEfHo", "https://www.youtube.com/watch?v=nx7hTHMEfHo")</f>
        <v>https://www.youtube.com/watch?v=nx7hTHMEfHo</v>
      </c>
      <c r="B45" t="inlineStr">
        <is>
          <t>Laughing</t>
        </is>
      </c>
      <c r="C45" t="inlineStr">
        <is>
          <t>2 min</t>
        </is>
      </c>
    </row>
    <row r="46" ht="25.5" customHeight="1">
      <c r="A46" s="2" t="str">
        <f>=HYPERLINK("https://www.youtube.com/watch?v=vSlYf-dfDKo", "https://www.youtube.com/watch?v=vSlYf-dfDKo")</f>
        <v>https://www.youtube.com/watch?v=vSlYf-dfDKo</v>
      </c>
      <c r="B46" t="inlineStr">
        <is>
          <t>Screaming</t>
        </is>
      </c>
      <c r="C46" t="inlineStr">
        <is>
          <t>1 min</t>
        </is>
      </c>
    </row>
    <row r="47" ht="25.5" customHeight="1">
      <c r="A47" s="2" t="str">
        <f>=HYPERLINK("https://www.youtube.com/watch?v=sc4K1JPnrYk", "https://www.youtube.com/watch?v=sc4K1JPnrYk")</f>
        <v>https://www.youtube.com/watch?v=sc4K1JPnrYk</v>
      </c>
      <c r="B47" t="inlineStr">
        <is>
          <t>Screaming</t>
        </is>
      </c>
      <c r="C47" t="inlineStr">
        <is>
          <t>2 min</t>
        </is>
      </c>
    </row>
    <row r="48" ht="25.5" customHeight="1">
      <c r="A48" s="2" t="str">
        <f>=HYPERLINK("https://www.youtube.com/watch?v=sk7sfYG0a2A", "https://www.youtube.com/watch?v=sk7sfYG0a2A")</f>
        <v>https://www.youtube.com/watch?v=sk7sfYG0a2A</v>
      </c>
      <c r="B48" t="inlineStr">
        <is>
          <t>Talking</t>
        </is>
      </c>
      <c r="C48" t="inlineStr">
        <is>
          <t>5 min</t>
        </is>
      </c>
    </row>
    <row r="49" ht="25.5" customHeight="1">
      <c r="A49" s="2" t="str">
        <f>=HYPERLINK("https://www.youtube.com/watch?v=1ka-AXBvIdw", "https://www.youtube.com/watch?v=1ka-AXBvIdw")</f>
        <v>https://www.youtube.com/watch?v=1ka-AXBvIdw</v>
      </c>
      <c r="B49" t="inlineStr">
        <is>
          <t>Talking</t>
        </is>
      </c>
      <c r="C49" t="inlineStr">
        <is>
          <t>5 min</t>
        </is>
      </c>
    </row>
    <row r="50" ht="25.5" customHeight="1">
      <c r="A50" s="2" t="str">
        <f>=HYPERLINK("https://www.youtube.com/watch?v=N0dSLkKbJW8", "https://www.youtube.com/watch?v=N0dSLkKbJW8")</f>
        <v>https://www.youtube.com/watch?v=N0dSLkKbJW8</v>
      </c>
      <c r="B50" t="inlineStr">
        <is>
          <t>Picnic</t>
        </is>
      </c>
      <c r="C50" t="inlineStr">
        <is>
          <t>1 min</t>
        </is>
      </c>
    </row>
    <row r="51" ht="25.5" customHeight="1">
      <c r="A51" s="2" t="str">
        <f>=HYPERLINK("https://www.youtube.com/watch?v=QbWStbEv4LU", "https://www.youtube.com/watch?v=QbWStbEv4LU")</f>
        <v>https://www.youtube.com/watch?v=QbWStbEv4LU</v>
      </c>
      <c r="B51" t="inlineStr">
        <is>
          <t>Smiling</t>
        </is>
      </c>
      <c r="C51" t="inlineStr">
        <is>
          <t>4 min</t>
        </is>
      </c>
    </row>
    <row r="52" ht="25.5" customHeight="1">
      <c r="A52" s="2" t="str">
        <f>=HYPERLINK("`", "`")</f>
        <v>`</v>
      </c>
      <c r="B52" t="inlineStr">
        <is>
          <t>Smiling</t>
        </is>
      </c>
      <c r="C52" t="inlineStr">
        <is>
          <t>18 min</t>
        </is>
      </c>
    </row>
    <row r="53" ht="25.5" customHeight="1">
      <c r="A53" s="2" t="str">
        <f>=HYPERLINK("https://www.youtube.com/watch?v=BCMAgccY3Z0", "https://www.youtube.com/watch?v=BCMAgccY3Z0")</f>
        <v>https://www.youtube.com/watch?v=BCMAgccY3Z0</v>
      </c>
      <c r="B53" t="inlineStr">
        <is>
          <t>Smiling</t>
        </is>
      </c>
      <c r="C53" t="inlineStr">
        <is>
          <t>10 min</t>
        </is>
      </c>
    </row>
    <row r="54" ht="25.5" customHeight="1">
      <c r="A54" s="2" t="str">
        <f>=HYPERLINK("https://www.youtube.com/watch?v=mR0CUNrsoCs", "https://www.youtube.com/watch?v=mR0CUNrsoCs")</f>
        <v>https://www.youtube.com/watch?v=mR0CUNrsoCs</v>
      </c>
      <c r="B54" t="inlineStr">
        <is>
          <t>Hammer Throw</t>
        </is>
      </c>
      <c r="C54" t="inlineStr">
        <is>
          <t>43 min</t>
        </is>
      </c>
    </row>
    <row r="55" ht="25.5" customHeight="1">
      <c r="A55" s="2" t="str">
        <f>=HYPERLINK("https://www.youtube.com/watch?v=X6X3-AiAN5k", "https://www.youtube.com/watch?v=X6X3-AiAN5k")</f>
        <v>https://www.youtube.com/watch?v=X6X3-AiAN5k</v>
      </c>
      <c r="B55" t="inlineStr">
        <is>
          <t>Hammer Throw</t>
        </is>
      </c>
      <c r="C55" t="inlineStr">
        <is>
          <t>29 min</t>
        </is>
      </c>
    </row>
    <row r="56" ht="25.5" customHeight="1">
      <c r="A56" s="2" t="str">
        <f>=HYPERLINK("https://youtu.be/4cUfAmsTnLo", "https://youtu.be/4cUfAmsTnLo")</f>
        <v>https://youtu.be/4cUfAmsTnLo</v>
      </c>
      <c r="B56" t="inlineStr">
        <is>
          <t>Hurdling</t>
        </is>
      </c>
      <c r="C56" t="inlineStr">
        <is>
          <t>11 min</t>
        </is>
      </c>
    </row>
    <row r="57" ht="25.5" customHeight="1">
      <c r="A57" s="2" t="str">
        <f>=HYPERLINK("https://youtu.be/pPyQosEYwwE", "https://youtu.be/pPyQosEYwwE")</f>
        <v>https://youtu.be/pPyQosEYwwE</v>
      </c>
      <c r="B57" t="inlineStr">
        <is>
          <t>Hurdling</t>
        </is>
      </c>
      <c r="C57" t="inlineStr">
        <is>
          <t>14 min</t>
        </is>
      </c>
    </row>
    <row r="58" ht="25.5" customHeight="1">
      <c r="A58" s="2" t="str">
        <f>=HYPERLINK("https://youtu.be/uu6ChxZJVmQ", "https://youtu.be/uu6ChxZJVmQ")</f>
        <v>https://youtu.be/uu6ChxZJVmQ</v>
      </c>
      <c r="B58" t="inlineStr">
        <is>
          <t>Hurdling</t>
        </is>
      </c>
      <c r="C58" t="inlineStr">
        <is>
          <t>11 min</t>
        </is>
      </c>
    </row>
    <row r="59" ht="25.5" customHeight="1">
      <c r="A59" s="2" t="str">
        <f>=HYPERLINK("https://www.youtube.com/watch?v=WYt0bVm97fU", "https://www.youtube.com/watch?v=WYt0bVm97fU")</f>
        <v>https://www.youtube.com/watch?v=WYt0bVm97fU</v>
      </c>
      <c r="B59" t="inlineStr">
        <is>
          <t>mosh_pit_dancing pov</t>
        </is>
      </c>
      <c r="C59" t="inlineStr">
        <is>
          <t>18 min</t>
        </is>
      </c>
    </row>
    <row r="60" ht="25.5" customHeight="1">
      <c r="A60" s="2" t="str">
        <f>=HYPERLINK("https://www.youtube.com/watch?v=b1mCl7t5v6o", "https://www.youtube.com/watch?v=b1mCl7t5v6o")</f>
        <v>https://www.youtube.com/watch?v=b1mCl7t5v6o</v>
      </c>
      <c r="B60" t="inlineStr">
        <is>
          <t>explosion</t>
        </is>
      </c>
      <c r="C60" t="inlineStr">
        <is>
          <t>22 min</t>
        </is>
      </c>
    </row>
    <row r="61" ht="25.5" customHeight="1">
      <c r="A61" s="2" t="str">
        <f>=HYPERLINK("https://www.youtube.com/watch?v=_YiVaUFepkY", "https://www.youtube.com/watch?v=_YiVaUFepkY")</f>
        <v>https://www.youtube.com/watch?v=_YiVaUFepkY</v>
      </c>
      <c r="B61" t="inlineStr">
        <is>
          <t>attending a lecture or class</t>
        </is>
      </c>
      <c r="C61" t="inlineStr">
        <is>
          <t>6 min</t>
        </is>
      </c>
    </row>
    <row r="62" ht="25.5" customHeight="1">
      <c r="A62" s="2" t="str">
        <f>=HYPERLINK("https://www.youtube.com/watch?v=CuVyuMxWYRU", "https://www.youtube.com/watch?v=CuVyuMxWYRU")</f>
        <v>https://www.youtube.com/watch?v=CuVyuMxWYRU</v>
      </c>
      <c r="B62" t="inlineStr">
        <is>
          <t>Marching, army marching</t>
        </is>
      </c>
      <c r="C62" t="inlineStr">
        <is>
          <t>8 min</t>
        </is>
      </c>
    </row>
    <row r="63" ht="25.5" customHeight="1">
      <c r="A63" s="2" t="str">
        <f>=HYPERLINK("https://www.youtube.com/watch?v=uIAzQH3baMQ", "https://www.youtube.com/watch?v=uIAzQH3baMQ")</f>
        <v>https://www.youtube.com/watch?v=uIAzQH3baMQ</v>
      </c>
      <c r="B63" t="inlineStr">
        <is>
          <t>Washing hands</t>
        </is>
      </c>
      <c r="C63" t="inlineStr">
        <is>
          <t>1 min</t>
        </is>
      </c>
    </row>
    <row r="64" ht="25.5" customHeight="1">
      <c r="A64" s="2" t="str">
        <f>=HYPERLINK("https://www.youtube.com/watch?v=CkuZaY15RfA", "https://www.youtube.com/watch?v=CkuZaY15RfA")</f>
        <v>https://www.youtube.com/watch?v=CkuZaY15RfA</v>
      </c>
      <c r="B64" t="inlineStr">
        <is>
          <t>playing controller</t>
        </is>
      </c>
      <c r="C64" t="inlineStr">
        <is>
          <t>&lt;1 min</t>
        </is>
      </c>
    </row>
    <row r="65" ht="25.5" customHeight="1">
      <c r="A65" s="2" t="str">
        <f>=HYPERLINK("https://www.youtube.com/watch?v=vEcpV9-g0CE", "https://www.youtube.com/watch?v=vEcpV9-g0CE")</f>
        <v>https://www.youtube.com/watch?v=vEcpV9-g0CE</v>
      </c>
      <c r="B65" t="inlineStr">
        <is>
          <t>playing controller</t>
        </is>
      </c>
      <c r="C65" t="inlineStr">
        <is>
          <t>&lt;1 min</t>
        </is>
      </c>
    </row>
    <row r="66" ht="25.5" customHeight="1">
      <c r="A66" s="2" t="str">
        <f>=HYPERLINK("https://www.youtube.com/watch?v=HhvJFxM02GQ", "https://www.youtube.com/watch?v=HhvJFxM02GQ")</f>
        <v>https://www.youtube.com/watch?v=HhvJFxM02GQ</v>
      </c>
      <c r="B66" t="inlineStr">
        <is>
          <t>using a laptop</t>
        </is>
      </c>
      <c r="C66" t="inlineStr">
        <is>
          <t>5 min</t>
        </is>
      </c>
    </row>
    <row r="67" ht="25.5" customHeight="1">
      <c r="A67" s="2" t="str">
        <f>=HYPERLINK("https://www.youtube.com/watch?v=1d-vk39ADvk", "https://www.youtube.com/watch?v=1d-vk39ADvk")</f>
        <v>https://www.youtube.com/watch?v=1d-vk39ADvk</v>
      </c>
      <c r="B67" t="inlineStr">
        <is>
          <t>using a phone</t>
        </is>
      </c>
      <c r="C67" t="inlineStr">
        <is>
          <t>&lt;1 min</t>
        </is>
      </c>
    </row>
    <row r="68" ht="25.5" customHeight="1">
      <c r="A68" s="2" t="str">
        <f>=HYPERLINK("https://www.youtube.com/watch?v=JvaTLk7X1JU", "https://www.youtube.com/watch?v=JvaTLk7X1JU")</f>
        <v>https://www.youtube.com/watch?v=JvaTLk7X1JU</v>
      </c>
      <c r="B68" t="inlineStr">
        <is>
          <t>using a phone</t>
        </is>
      </c>
      <c r="C68" t="inlineStr">
        <is>
          <t>&lt;1 min</t>
        </is>
      </c>
    </row>
    <row r="69" ht="25.5" customHeight="1">
      <c r="A69" s="2" t="str">
        <f>=HYPERLINK("https://www.youtube.com/watch?v=3T7Ia6QSzWo", "https://www.youtube.com/watch?v=3T7Ia6QSzWo")</f>
        <v>https://www.youtube.com/watch?v=3T7Ia6QSzWo</v>
      </c>
      <c r="B69" t="inlineStr">
        <is>
          <t>using a phone</t>
        </is>
      </c>
      <c r="C69" t="inlineStr">
        <is>
          <t>&lt;1 min</t>
        </is>
      </c>
    </row>
    <row r="70" ht="25.5" customHeight="1">
      <c r="A70" s="2" t="str">
        <f>=HYPERLINK("https://www.youtube.com/watch?v=mRJcJi33r-Y", "https://www.youtube.com/watch?v=mRJcJi33r-Y")</f>
        <v>https://www.youtube.com/watch?v=mRJcJi33r-Y</v>
      </c>
      <c r="B70" t="inlineStr">
        <is>
          <t>using a phone</t>
        </is>
      </c>
      <c r="C70" t="inlineStr">
        <is>
          <t>&lt;1 min</t>
        </is>
      </c>
    </row>
    <row r="71" ht="25.5" customHeight="1">
      <c r="A71" s="2" t="str">
        <f>=HYPERLINK("https://www.youtube.com/watch?v=G77Cn3xKJko", "https://www.youtube.com/watch?v=G77Cn3xKJko")</f>
        <v>https://www.youtube.com/watch?v=G77Cn3xKJko</v>
      </c>
      <c r="B71" t="inlineStr">
        <is>
          <t>talking on a cell phone</t>
        </is>
      </c>
      <c r="C71" t="inlineStr">
        <is>
          <t>7 min</t>
        </is>
      </c>
    </row>
    <row r="72" ht="25.5" customHeight="1">
      <c r="A72" s="2" t="str">
        <f>=HYPERLINK("https://www.youtube.com/watch?v=oeqqHhO7UgM", "https://www.youtube.com/watch?v=oeqqHhO7UgM")</f>
        <v>https://www.youtube.com/watch?v=oeqqHhO7UgM</v>
      </c>
      <c r="B72" t="inlineStr">
        <is>
          <t>working at a desk</t>
        </is>
      </c>
      <c r="C72" t="inlineStr">
        <is>
          <t>&lt;1 min</t>
        </is>
      </c>
    </row>
    <row r="73" ht="25.5" customHeight="1">
      <c r="A73" s="2" t="str">
        <f>=HYPERLINK("https://www.youtube.com/watch?v=M3QYDtSbhrA", "https://www.youtube.com/watch?v=M3QYDtSbhrA")</f>
        <v>https://www.youtube.com/watch?v=M3QYDtSbhrA</v>
      </c>
      <c r="B73" t="inlineStr">
        <is>
          <t>yawning</t>
        </is>
      </c>
      <c r="C73" t="inlineStr">
        <is>
          <t>1min</t>
        </is>
      </c>
    </row>
    <row r="74" ht="25.5" customHeight="1">
      <c r="A74" s="2" t="str">
        <f>=HYPERLINK("https://www.youtube.com/watch?v=b1CenkHtZ-Q", "https://www.youtube.com/watch?v=b1CenkHtZ-Q")</f>
        <v>https://www.youtube.com/watch?v=b1CenkHtZ-Q</v>
      </c>
      <c r="B74" t="inlineStr">
        <is>
          <t>yawning</t>
        </is>
      </c>
      <c r="C74" t="inlineStr">
        <is>
          <t>3 min 20 sec</t>
        </is>
      </c>
    </row>
    <row r="75" ht="25.5" customHeight="1">
      <c r="A75" s="2" t="str">
        <f>=HYPERLINK("https://www.youtube.com/watch?v=9O9mwrtbvDU", "https://www.youtube.com/watch?v=9O9mwrtbvDU,")</f>
        <v>https://www.youtube.com/watch?v=9O9mwrtbvDU,</v>
      </c>
      <c r="B75" t="inlineStr">
        <is>
          <t>yawning</t>
        </is>
      </c>
      <c r="C75" t="inlineStr">
        <is>
          <t>1min</t>
        </is>
      </c>
    </row>
    <row r="76" ht="25.5" customHeight="1">
      <c r="A76" s="2" t="str">
        <f>=HYPERLINK("https://www.youtube.com/watch?v=EuNCwaAtZF0", "https://www.youtube.com/watch?v=EuNCwaAtZF0")</f>
        <v>https://www.youtube.com/watch?v=EuNCwaAtZF0</v>
      </c>
      <c r="B76" t="inlineStr">
        <is>
          <t>assembling puzzle</t>
        </is>
      </c>
      <c r="C76" t="inlineStr">
        <is>
          <t>30 mins</t>
        </is>
      </c>
    </row>
    <row r="77" ht="25.5" customHeight="1">
      <c r="A77" s="2" t="str">
        <f>=HYPERLINK("https://www.youtube.com/watch?v=Dnpgtsj9O7Y", "https://www.youtube.com/watch?v=Dnpgtsj9O7Y")</f>
        <v>https://www.youtube.com/watch?v=Dnpgtsj9O7Y</v>
      </c>
      <c r="B77" t="inlineStr">
        <is>
          <t>assembling puzzle</t>
        </is>
      </c>
      <c r="C77" t="inlineStr">
        <is>
          <t>3 mins</t>
        </is>
      </c>
    </row>
    <row r="78" ht="25.5" customHeight="1">
      <c r="A78" s="2" t="str">
        <f>=HYPERLINK("https://www.youtube.com/watch?v=ghyS8hPqgFI&amp;list=PLZTrKBJ1-hOvMg2pbefwRDor97VYkGJjt", "https://www.youtube.com/watch?v=ghyS8hPqgFI&amp;list=PLZTrKBJ1-hOvMg2pbefwRDor97VYkGJjt")</f>
        <v>https://www.youtube.com/watch?v=ghyS8hPqgFI&amp;list=PLZTrKBJ1-hOvMg2pbefwRDor97VYkGJjt</v>
      </c>
      <c r="B78" t="inlineStr">
        <is>
          <t>assembling puzzle</t>
        </is>
      </c>
      <c r="C78" t="inlineStr">
        <is>
          <t>1 min</t>
        </is>
      </c>
    </row>
    <row r="79" ht="25.5" customHeight="1">
      <c r="A79" s="2" t="str">
        <f>=HYPERLINK("https://www.youtube.com/watch?v=M3QYDtSbhrA", "https://www.youtube.com/watch?v=M3QYDtSbhrA")</f>
        <v>https://www.youtube.com/watch?v=M3QYDtSbhrA</v>
      </c>
      <c r="B79" t="inlineStr">
        <is>
          <t>Yawning</t>
        </is>
      </c>
      <c r="C79"/>
    </row>
    <row r="80" ht="25.5" customHeight="1">
      <c r="A80" s="2" t="str">
        <f>=HYPERLINK("https://www.youtube.com/watch?v=b1CenkHtZ-Q", "https://www.youtube.com/watch?v=b1CenkHtZ-Q")</f>
        <v>https://www.youtube.com/watch?v=b1CenkHtZ-Q</v>
      </c>
      <c r="B80" t="inlineStr">
        <is>
          <t>Yawning</t>
        </is>
      </c>
      <c r="C80"/>
    </row>
    <row r="81" ht="25.5" customHeight="1">
      <c r="A81" s="2" t="str">
        <f>=HYPERLINK("https://www.youtube.com/watch?v=9O9mwrtbvDU", "Can you get through this video without yawning? - YouTube")</f>
        <v>Can you get through this video without yawning? - YouTube</v>
      </c>
      <c r="B81" t="inlineStr">
        <is>
          <t>Yawning</t>
        </is>
      </c>
      <c r="C81"/>
    </row>
    <row r="82" ht="25.5" customHeight="1">
      <c r="A82" s="2" t="str">
        <f>=HYPERLINK("https://www.youtube.com/watch?v=4EfaL6mfEgE", "https://www.youtube.com/watch?v=4EfaL6mfEgE")</f>
        <v>https://www.youtube.com/watch?v=4EfaL6mfEgE</v>
      </c>
      <c r="B82" t="inlineStr">
        <is>
          <t>ice climbing</t>
        </is>
      </c>
      <c r="C82"/>
    </row>
    <row r="83" ht="25.5" customHeight="1">
      <c r="A83" s="2" t="str">
        <f>=HYPERLINK("https://www.youtube.com/watch?v=lAd3LYIZMjs", "https://www.youtube.com/watch?v=lAd3LYIZMjs")</f>
        <v>https://www.youtube.com/watch?v=lAd3LYIZMjs</v>
      </c>
      <c r="B83" t="inlineStr">
        <is>
          <t>making coffee</t>
        </is>
      </c>
      <c r="C83" t="inlineStr">
        <is>
          <t>&lt; 1 min</t>
        </is>
      </c>
    </row>
    <row r="84" ht="25.5" customHeight="1">
      <c r="A84" s="2" t="str">
        <f>=HYPERLINK("https://www.youtube.com/watch?v=aTC_RNYtEb0", "https://www.youtube.com/watch?v=aTC_RNYtEb0")</f>
        <v>https://www.youtube.com/watch?v=aTC_RNYtEb0</v>
      </c>
      <c r="B84" t="inlineStr">
        <is>
          <t>making coffee</t>
        </is>
      </c>
      <c r="C84" t="inlineStr">
        <is>
          <t>&lt; 1 min</t>
        </is>
      </c>
    </row>
    <row r="85" ht="25.5" customHeight="1">
      <c r="A85" s="2" t="str">
        <f>=HYPERLINK("https://www.youtube.com/watch?v=EHhwZ4IzpC8", "https://www.youtube.com/watch?v=EHhwZ4IzpC8")</f>
        <v>https://www.youtube.com/watch?v=EHhwZ4IzpC8</v>
      </c>
      <c r="B85" t="inlineStr">
        <is>
          <t>making coffee</t>
        </is>
      </c>
      <c r="C85" t="inlineStr">
        <is>
          <t>&lt; 1 min</t>
        </is>
      </c>
    </row>
    <row r="86" ht="25.5" customHeight="1">
      <c r="A86" s="2" t="str">
        <f>=HYPERLINK("https://www.youtube.com/watch?v=EPjXG4B2u08", "https://www.youtube.com/watch?v=EPjXG4B2u08")</f>
        <v>https://www.youtube.com/watch?v=EPjXG4B2u08</v>
      </c>
      <c r="B86" t="inlineStr">
        <is>
          <t>forza horizon 5 no hud gameplay 4k, 1 hour +</t>
        </is>
      </c>
      <c r="C86"/>
    </row>
    <row r="87" ht="25.5" customHeight="1">
      <c r="A87" s="2" t="str">
        <f>=HYPERLINK("https://www.youtube.com/watch?v=EyYbXNsE2k4", "https://www.youtube.com/watch?v=EyYbXNsE2k4")</f>
        <v>https://www.youtube.com/watch?v=EyYbXNsE2k4</v>
      </c>
      <c r="B87" t="inlineStr">
        <is>
          <t>res evil 2 remake no hud gameplay 4k 7 hours+</t>
        </is>
      </c>
      <c r="C87"/>
    </row>
    <row r="88" ht="25.5" customHeight="1">
      <c r="A88" s="2" t="str">
        <f>=HYPERLINK("https://www.youtube.com/watch?v=yoLH-nsWKtA", "https://www.youtube.com/watch?v=yoLH-nsWKtA")</f>
        <v>https://www.youtube.com/watch?v=yoLH-nsWKtA</v>
      </c>
      <c r="B88" t="inlineStr">
        <is>
          <t>Rock Paper Scissors</t>
        </is>
      </c>
      <c r="C88"/>
    </row>
    <row r="89" ht="25.5" customHeight="1">
      <c r="A89" s="2" t="str">
        <f>=HYPERLINK("https://www.youtube.com/watch?v=1T3RHuPB_cg", "https://www.youtube.com/watch?v=1T3RHuPB_cg")</f>
        <v>https://www.youtube.com/watch?v=1T3RHuPB_cg</v>
      </c>
      <c r="B89" t="inlineStr">
        <is>
          <t>babies high res cinematic</t>
        </is>
      </c>
      <c r="C89" t="inlineStr">
        <is>
          <t>50+mins</t>
        </is>
      </c>
    </row>
    <row r="90" ht="25.5" customHeight="1">
      <c r="A90" s="2" t="str">
        <f>=HYPERLINK("https://www.youtube.com/watch?v=4NO7uPeo8_0", "https://www.youtube.com/watch?v=4NO7uPeo8_0")</f>
        <v>https://www.youtube.com/watch?v=4NO7uPeo8_0</v>
      </c>
      <c r="B90" t="inlineStr">
        <is>
          <t>babies high res cinematic</t>
        </is>
      </c>
      <c r="C90" t="inlineStr">
        <is>
          <t>10+ mins</t>
        </is>
      </c>
    </row>
    <row r="91" ht="25.5" customHeight="1">
      <c r="A91" s="2" t="str">
        <f>=HYPERLINK("https://www.youtube.com/watch?v=Plb64MqF0Ks", "https://www.youtube.com/watch?v=Plb64MqF0Ks")</f>
        <v>https://www.youtube.com/watch?v=Plb64MqF0Ks</v>
      </c>
      <c r="B91" t="inlineStr">
        <is>
          <t>horse grooming</t>
        </is>
      </c>
      <c r="C91"/>
    </row>
    <row r="92" ht="25.5" customHeight="1">
      <c r="A92" s="2" t="str">
        <f>=HYPERLINK("https://www.youtube.com/watch?v=yMR_PrCo9JI", "https://www.youtube.com/watch?v=yMR_PrCo9JI")</f>
        <v>https://www.youtube.com/watch?v=yMR_PrCo9JI</v>
      </c>
      <c r="B92" t="inlineStr">
        <is>
          <t>horse grooming</t>
        </is>
      </c>
      <c r="C92"/>
    </row>
    <row r="93" ht="25.5" customHeight="1">
      <c r="A93" s="2" t="str">
        <f>=HYPERLINK("https://www.youtube.com/watch?v=7XEjQD7-mVo", "https://www.youtube.com/watch?v=7XEjQD7-mVo")</f>
        <v>https://www.youtube.com/watch?v=7XEjQD7-mVo</v>
      </c>
      <c r="B93" t="inlineStr">
        <is>
          <t>horse grooming</t>
        </is>
      </c>
      <c r="C93"/>
    </row>
    <row r="94" ht="25.5" customHeight="1">
      <c r="A94" s="2" t="str">
        <f>=HYPERLINK("https://www.youtube.com/watch?v=JlVR1rY70bY", "https://www.youtube.com/watch?v=JlVR1rY70bY")</f>
        <v>https://www.youtube.com/watch?v=JlVR1rY70bY</v>
      </c>
      <c r="B94" t="inlineStr">
        <is>
          <t>horse grooming</t>
        </is>
      </c>
      <c r="C94"/>
    </row>
    <row r="95" ht="25.5" customHeight="1">
      <c r="A95" s="2" t="str">
        <f>=HYPERLINK("https://www.youtube.com/watch?v=U0svrc0TDQM", "https://www.youtube.com/watch?v=U0svrc0TDQM")</f>
        <v>https://www.youtube.com/watch?v=U0svrc0TDQM</v>
      </c>
      <c r="B95" t="inlineStr">
        <is>
          <t>applying cream</t>
        </is>
      </c>
      <c r="C95"/>
    </row>
    <row r="96" ht="25.5" customHeight="1">
      <c r="A96" s="2" t="str">
        <f>=HYPERLINK("https://www.youtube.com/watch?v=EVe6zujlnvI", "https://www.youtube.com/watch?v=EVe6zujlnvI")</f>
        <v>https://www.youtube.com/watch?v=EVe6zujlnvI</v>
      </c>
      <c r="B96" t="inlineStr">
        <is>
          <t>applying cream</t>
        </is>
      </c>
      <c r="C96"/>
    </row>
    <row r="97" ht="25.5" customHeight="1">
      <c r="A97" s="2" t="str">
        <f>=HYPERLINK("https://www.youtube.com/watch?v=_upZG4YctQU", "https://www.youtube.com/watch?v=_upZG4YctQU")</f>
        <v>https://www.youtube.com/watch?v=_upZG4YctQU</v>
      </c>
      <c r="B97" t="inlineStr">
        <is>
          <t>applying cream</t>
        </is>
      </c>
      <c r="C97"/>
    </row>
    <row r="98" ht="25.5" customHeight="1">
      <c r="A98" s="2" t="str">
        <f>=HYPERLINK("https://www.youtube.com/watch?v=NzvLImk_gEs", "https://www.youtube.com/watch?v=NzvLImk_gEs")</f>
        <v>https://www.youtube.com/watch?v=NzvLImk_gEs</v>
      </c>
      <c r="B98" t="inlineStr">
        <is>
          <t>applying cream</t>
        </is>
      </c>
      <c r="C98"/>
    </row>
    <row r="99" ht="25.5" customHeight="1">
      <c r="A99" s="2" t="str">
        <f>=HYPERLINK("https://www.youtube.com/watch?v=k9Yo5vYv-B4", "https://www.youtube.com/watch?v=k9Yo5vYv-B4")</f>
        <v>https://www.youtube.com/watch?v=k9Yo5vYv-B4</v>
      </c>
      <c r="B99" t="inlineStr">
        <is>
          <t>applying cream</t>
        </is>
      </c>
      <c r="C99"/>
    </row>
    <row r="100" ht="25.5" customHeight="1">
      <c r="A100" s="2" t="str">
        <f>=HYPERLINK("https://www.youtube.com/watch?v=5aG4lfvkhwk", "https://www.youtube.com/watch?v=5aG4lfvkhwk")</f>
        <v>https://www.youtube.com/watch?v=5aG4lfvkhwk</v>
      </c>
      <c r="B100" t="inlineStr">
        <is>
          <t>applying cream</t>
        </is>
      </c>
      <c r="C100"/>
    </row>
    <row r="101" ht="25.5" customHeight="1">
      <c r="A101" s="2" t="str">
        <f>=HYPERLINK("https://www.youtube.com/watch?v=FqQyALxLjRY", "https://www.youtube.com/watch?v=FqQyALxLjRY")</f>
        <v>https://www.youtube.com/watch?v=FqQyALxLjRY</v>
      </c>
      <c r="B101" t="inlineStr">
        <is>
          <t>trimming trees</t>
        </is>
      </c>
      <c r="C101"/>
    </row>
    <row r="102" ht="25.5" customHeight="1">
      <c r="A102" s="2" t="str">
        <f>=HYPERLINK("https://www.youtube.com/watch?v=7JgvA_0BpBw", "https://www.youtube.com/watch?v=7JgvA_0BpBw")</f>
        <v>https://www.youtube.com/watch?v=7JgvA_0BpBw</v>
      </c>
      <c r="B102" t="inlineStr">
        <is>
          <t>trimming trees</t>
        </is>
      </c>
      <c r="C102"/>
    </row>
    <row r="103" ht="25.5" customHeight="1">
      <c r="A103" s="2" t="str">
        <f>=HYPERLINK("https://www.youtube.com/watch?v=R85WyBekLgU", "https://www.youtube.com/watch?v=R85WyBekLgU")</f>
        <v>https://www.youtube.com/watch?v=R85WyBekLgU</v>
      </c>
      <c r="B103" t="inlineStr">
        <is>
          <t>trimming trees</t>
        </is>
      </c>
      <c r="C103"/>
    </row>
    <row r="104" ht="25.5" customHeight="1">
      <c r="A104" s="2" t="str">
        <f>=HYPERLINK("https://www.youtube.com/watch?v=xnhARPhvIUA", "https://www.youtube.com/watch?v=xnhARPhvIUA")</f>
        <v>https://www.youtube.com/watch?v=xnhARPhvIUA</v>
      </c>
      <c r="B104" t="inlineStr">
        <is>
          <t>f1 pov racing</t>
        </is>
      </c>
      <c r="C104" t="inlineStr">
        <is>
          <t>90+ mins</t>
        </is>
      </c>
    </row>
    <row r="105" ht="25.5" customHeight="1">
      <c r="A105" s="2" t="str">
        <f>=HYPERLINK("https://www.youtube.com/watch?v=SAukrpTEvZA", "https://www.youtube.com/watch?v=SAukrpTEvZA")</f>
        <v>https://www.youtube.com/watch?v=SAukrpTEvZA</v>
      </c>
      <c r="B105" t="inlineStr">
        <is>
          <t>underwater hockey</t>
        </is>
      </c>
      <c r="C105"/>
    </row>
    <row r="106" ht="25.5" customHeight="1">
      <c r="A106" s="2" t="str">
        <f>=HYPERLINK("https://www.youtube.com/watch?v=sEU_1aZZz4U", "https://www.youtube.com/watch?v=sEU_1aZZz4U")</f>
        <v>https://www.youtube.com/watch?v=sEU_1aZZz4U</v>
      </c>
      <c r="B106" t="inlineStr">
        <is>
          <t>underwater hockey</t>
        </is>
      </c>
      <c r="C106"/>
    </row>
    <row r="107" ht="25.5" customHeight="1">
      <c r="A107" s="2" t="str">
        <f>=HYPERLINK("https://www.youtube.com/watch?v=p90hTbeuHZU", "https://www.youtube.com/watch?v=p90hTbeuHZU")</f>
        <v>https://www.youtube.com/watch?v=p90hTbeuHZU</v>
      </c>
      <c r="B107" t="inlineStr">
        <is>
          <t>underwater hockey</t>
        </is>
      </c>
      <c r="C107"/>
    </row>
    <row r="108" ht="25.5" customHeight="1">
      <c r="A108" s="2" t="str">
        <f>=HYPERLINK("https://www.youtube.com/watch?v=L-SNzuNgdVY", "https://www.youtube.com/watch?v=L-SNzuNgdVY")</f>
        <v>https://www.youtube.com/watch?v=L-SNzuNgdVY</v>
      </c>
      <c r="B108" t="inlineStr">
        <is>
          <t>French Hide and Seek (Cache-Cache)</t>
        </is>
      </c>
      <c r="C108"/>
    </row>
    <row r="109" ht="25.5" customHeight="1">
      <c r="A109" s="2" t="str">
        <f>=HYPERLINK("https://www.youtube.com/watch?v=4e8FcMXDwGM", "https://www.youtube.com/watch?v=4e8FcMXDwGM")</f>
        <v>https://www.youtube.com/watch?v=4e8FcMXDwGM</v>
      </c>
      <c r="B109" t="inlineStr">
        <is>
          <t>clipping a cat's claws</t>
        </is>
      </c>
      <c r="C109"/>
    </row>
    <row r="110" ht="25.5" customHeight="1">
      <c r="A110" s="2" t="str">
        <f>=HYPERLINK("https://www.youtube.com/watch?v=o_YxH7h2dws", "https://www.youtube.com/watch?v=o_YxH7h2dws")</f>
        <v>https://www.youtube.com/watch?v=o_YxH7h2dws</v>
      </c>
      <c r="B110" t="inlineStr">
        <is>
          <t>clipping a cat's claws</t>
        </is>
      </c>
      <c r="C110"/>
    </row>
    <row r="111" ht="25.5" customHeight="1">
      <c r="A111" s="2" t="str">
        <f>=HYPERLINK("https://www.youtube.com/watch?v=MutzoExKkRk", "https://www.youtube.com/watch?v=MutzoExKkRk")</f>
        <v>https://www.youtube.com/watch?v=MutzoExKkRk</v>
      </c>
      <c r="B111" t="inlineStr">
        <is>
          <t>French Hide and Seek (cashe-Cache)</t>
        </is>
      </c>
      <c r="C111"/>
    </row>
    <row r="112" ht="25.5" customHeight="1">
      <c r="A112" s="2" t="str">
        <f>=HYPERLINK("https://www.youtube.com/watch?v=fKCZMOr4jnk", "https://www.youtube.com/watch?v=fKCZMOr4jnk")</f>
        <v>https://www.youtube.com/watch?v=fKCZMOr4jnk</v>
      </c>
      <c r="B112" t="inlineStr">
        <is>
          <t>French Hide and Seek (cashe-Cache)</t>
        </is>
      </c>
      <c r="C112"/>
    </row>
    <row r="113" ht="25.5" customHeight="1">
      <c r="A113" s="2" t="str">
        <f>=HYPERLINK("https://www.youtube.com/watch?v=2q5IVRkXJtk", "https://www.youtube.com/watch?v=2q5IVRkXJtk")</f>
        <v>https://www.youtube.com/watch?v=2q5IVRkXJtk</v>
      </c>
      <c r="B113" t="inlineStr">
        <is>
          <t>Stone sculpting</t>
        </is>
      </c>
      <c r="C113"/>
    </row>
    <row r="114" ht="25.5" customHeight="1">
      <c r="A114" s="2" t="str">
        <f>=HYPERLINK("https://www.youtube.com/watch?v=vy46EVwxL_4", "https://www.youtube.com/watch?v=vy46EVwxL_4")</f>
        <v>https://www.youtube.com/watch?v=vy46EVwxL_4</v>
      </c>
      <c r="B114" t="inlineStr">
        <is>
          <t>Shooting on film, Aaton XTR super 16mm| Kodak Vision 3</t>
        </is>
      </c>
      <c r="C114" t="inlineStr">
        <is>
          <t>1+ mins</t>
        </is>
      </c>
    </row>
    <row r="115" ht="25.5" customHeight="1">
      <c r="A115" s="2" t="str">
        <f>=HYPERLINK("https://www.youtube.com/watch?v=Gg4VKJJHpFU", "https://www.youtube.com/watch?v=Gg4VKJJHpFU")</f>
        <v>https://www.youtube.com/watch?v=Gg4VKJJHpFU</v>
      </c>
      <c r="B115" t="inlineStr">
        <is>
          <t>Shooting on film, Darker Skin Camera Test (Aaton S16mm 7203 50D)</t>
        </is>
      </c>
      <c r="C115" t="inlineStr">
        <is>
          <t>1+min</t>
        </is>
      </c>
    </row>
    <row r="116" ht="25.5" customHeight="1">
      <c r="A116" s="2" t="str">
        <f>=HYPERLINK("https://www.youtube.com/watch?v=hoyRqIzKVao", "https://www.youtube.com/watch?v=hoyRqIzKVao")</f>
        <v>https://www.youtube.com/watch?v=hoyRqIzKVao</v>
      </c>
      <c r="B116" t="inlineStr">
        <is>
          <t>Shooting on film, fashion, Aaton XTR Zeiss Superspeeds and Kodak 500T FILM</t>
        </is>
      </c>
      <c r="C116" t="inlineStr">
        <is>
          <t>&lt; 1 min</t>
        </is>
      </c>
    </row>
    <row r="117" ht="25.5" customHeight="1">
      <c r="A117" s="2" t="str">
        <f>=HYPERLINK("https://www.youtube.com/watch?v=Xfp2H_b1bcw", "https://www.youtube.com/watch?v=Xfp2H_b1bcw")</f>
        <v>https://www.youtube.com/watch?v=Xfp2H_b1bcw</v>
      </c>
      <c r="B117" t="inlineStr">
        <is>
          <t>cooking. Chinese. 4k</t>
        </is>
      </c>
      <c r="C117" t="inlineStr">
        <is>
          <t>18mins</t>
        </is>
      </c>
    </row>
    <row r="118" ht="25.5" customHeight="1">
      <c r="A118" s="2" t="str">
        <f>=HYPERLINK("https://www.youtube.com/watch?v=1PLGBTgF_jM", "https://www.youtube.com/watch?v=1PLGBTgF_jM")</f>
        <v>https://www.youtube.com/watch?v=1PLGBTgF_jM</v>
      </c>
      <c r="B118" t="inlineStr">
        <is>
          <t>driving tour. city view. chinese.</t>
        </is>
      </c>
      <c r="C118" t="inlineStr">
        <is>
          <t>&gt; 1 hr</t>
        </is>
      </c>
    </row>
    <row r="119" ht="25.5" customHeight="1">
      <c r="A119" s="2" t="str">
        <f>=HYPERLINK("https://www.youtube.com/watch?v=QIKPpMk_iHs", "https://www.youtube.com/watch?v=QIKPpMk_iHs")</f>
        <v>https://www.youtube.com/watch?v=QIKPpMk_iHs</v>
      </c>
      <c r="B119" t="inlineStr">
        <is>
          <t>Kids birthday celebration</t>
        </is>
      </c>
      <c r="C119"/>
    </row>
    <row r="120" ht="25.5" customHeight="1">
      <c r="A120" s="2" t="str">
        <f>=HYPERLINK("https://www.youtube.com/watch?v=kKZNdhNyYnc", "https://www.youtube.com/watch?v=kKZNdhNyYnc")</f>
        <v>https://www.youtube.com/watch?v=kKZNdhNyYnc</v>
      </c>
      <c r="B120" t="inlineStr">
        <is>
          <t>snails and slugs</t>
        </is>
      </c>
      <c r="C120"/>
    </row>
    <row r="121" ht="25.5" customHeight="1">
      <c r="A121" s="2" t="str">
        <f>=HYPERLINK("https://www.youtube.com/watch?v=cgnabFBPE_o", "https://www.youtube.com/watch?v=cgnabFBPE_o")</f>
        <v>https://www.youtube.com/watch?v=cgnabFBPE_o</v>
      </c>
      <c r="B121" t="inlineStr">
        <is>
          <t>driving tour. forest. chinese</t>
        </is>
      </c>
      <c r="C121" t="inlineStr">
        <is>
          <t>&gt; 1 hr</t>
        </is>
      </c>
    </row>
    <row r="122" ht="25.5" customHeight="1">
      <c r="A122" s="2" t="str">
        <f>=HYPERLINK("https://www.youtube.com/watch?v=S7-uIyGsr6U", "https://www.youtube.com/watch?v=S7-uIyGsr6U")</f>
        <v>https://www.youtube.com/watch?v=S7-uIyGsr6U</v>
      </c>
      <c r="B122" t="inlineStr">
        <is>
          <t>astronaut</t>
        </is>
      </c>
      <c r="C122"/>
    </row>
    <row r="123" ht="25.5" customHeight="1">
      <c r="A123" s="2" t="str">
        <f>=HYPERLINK("https://www.youtube.com/watch?v=NyEHfNMY6Tg", "https://www.youtube.com/watch?v=NyEHfNMY6Tg")</f>
        <v>https://www.youtube.com/watch?v=NyEHfNMY6Tg</v>
      </c>
      <c r="B123" t="inlineStr">
        <is>
          <t>brunch</t>
        </is>
      </c>
      <c r="C123" t="inlineStr">
        <is>
          <t>9 min</t>
        </is>
      </c>
    </row>
    <row r="124" ht="25.5" customHeight="1">
      <c r="A124" s="2" t="str">
        <f>=HYPERLINK("https://www.youtube.com/watch?v=ifYl9D5akiU", "https://www.youtube.com/watch?v=ifYl9D5akiU")</f>
        <v>https://www.youtube.com/watch?v=ifYl9D5akiU</v>
      </c>
      <c r="B124" t="inlineStr">
        <is>
          <t>dawn of the dead (full movie)</t>
        </is>
      </c>
      <c r="C124" t="inlineStr">
        <is>
          <t>1hr 50min</t>
        </is>
      </c>
    </row>
    <row r="125" ht="25.5" customHeight="1">
      <c r="A125" s="2" t="str">
        <f>=HYPERLINK("https://www.youtube.com/watch?v=UNfPyh69cDM", "https://www.youtube.com/watch?v=UNfPyh69cDM")</f>
        <v>https://www.youtube.com/watch?v=UNfPyh69cDM</v>
      </c>
      <c r="B125" t="inlineStr">
        <is>
          <t>brunch</t>
        </is>
      </c>
      <c r="C125" t="inlineStr">
        <is>
          <t>27 min</t>
        </is>
      </c>
    </row>
    <row r="126" ht="25.5" customHeight="1">
      <c r="A126" s="2" t="str">
        <f>=HYPERLINK("https://www.youtube.com/watch?v=hWuV7OCJKiQ", "https://www.youtube.com/watch?v=hWuV7OCJKiQ")</f>
        <v>https://www.youtube.com/watch?v=hWuV7OCJKiQ</v>
      </c>
      <c r="B126" t="inlineStr">
        <is>
          <t>laying stone</t>
        </is>
      </c>
      <c r="C126" t="inlineStr">
        <is>
          <t>13 min</t>
        </is>
      </c>
    </row>
    <row r="127" ht="25.5" customHeight="1">
      <c r="A127" s="2" t="str">
        <f>=HYPERLINK("https://www.youtube.com/watch?v=ADJ72v8Bd9U", "https://www.youtube.com/watch?v=ADJ72v8Bd9U")</f>
        <v>https://www.youtube.com/watch?v=ADJ72v8Bd9U</v>
      </c>
      <c r="B127" t="inlineStr">
        <is>
          <t>korean New Year, 설날</t>
        </is>
      </c>
      <c r="C127"/>
    </row>
    <row r="128" ht="25.5" customHeight="1">
      <c r="A128" s="2" t="str">
        <f>=HYPERLINK("https://www.youtube.com/watch?v=8kQiKKbZhnI", "https://www.youtube.com/watch?v=8kQiKKbZhnI")</f>
        <v>https://www.youtube.com/watch?v=8kQiKKbZhnI</v>
      </c>
      <c r="B128" t="inlineStr">
        <is>
          <t>korean New Year, 80s, 설날</t>
        </is>
      </c>
      <c r="C128"/>
    </row>
    <row r="129" ht="25.5" customHeight="1">
      <c r="A129" s="2" t="str">
        <f>=HYPERLINK("https://www.youtube.com/watch?v=oKyknFbCcM8", "https://www.youtube.com/watch?v=oKyknFbCcM8")</f>
        <v>https://www.youtube.com/watch?v=oKyknFbCcM8</v>
      </c>
      <c r="B129" t="inlineStr">
        <is>
          <t>korean New Year, 설날</t>
        </is>
      </c>
      <c r="C129"/>
    </row>
    <row r="130" ht="25.5" customHeight="1">
      <c r="A130" s="2" t="str">
        <f>=HYPERLINK("https://www.youtube.com/watch?v=rOA3SyRQhMs", "https://www.youtube.com/watch?v=rOA3SyRQhMs")</f>
        <v>https://www.youtube.com/watch?v=rOA3SyRQhMs</v>
      </c>
      <c r="B130" t="inlineStr">
        <is>
          <t>korean New Year, 설날</t>
        </is>
      </c>
      <c r="C130"/>
    </row>
    <row r="131" ht="25.5" customHeight="1">
      <c r="A131" s="2" t="str">
        <f>=HYPERLINK("https://www.youtube.com/watch?v=a5VHDcFNT-M", "https://www.youtube.com/watch?v=a5VHDcFNT-M")</f>
        <v>https://www.youtube.com/watch?v=a5VHDcFNT-M</v>
      </c>
      <c r="B131" t="inlineStr">
        <is>
          <t>korean thanksgiving, chuseok, 90s, 추석</t>
        </is>
      </c>
      <c r="C131"/>
    </row>
    <row r="132" ht="25.5" customHeight="1">
      <c r="A132" s="2" t="str">
        <f>=HYPERLINK("https://www.youtube.com/watch?v=KQtGtrWgD3U", "https://www.youtube.com/watch?v=KQtGtrWgD3U")</f>
        <v>https://www.youtube.com/watch?v=KQtGtrWgD3U</v>
      </c>
      <c r="B132" t="inlineStr">
        <is>
          <t>korean thanksgiving, chuseok, vlog, 추석</t>
        </is>
      </c>
      <c r="C132"/>
    </row>
    <row r="133" ht="25.5" customHeight="1">
      <c r="A133" s="2" t="str">
        <f>=HYPERLINK("https://www.youtube.com/watch?v=h8rJc9znxuc", "https://www.youtube.com/watch?v=h8rJc9znxuc")</f>
        <v>https://www.youtube.com/watch?v=h8rJc9znxuc</v>
      </c>
      <c r="B133" t="inlineStr">
        <is>
          <t>korean thanksgiving, chuseok, vlog, 추석</t>
        </is>
      </c>
      <c r="C133"/>
    </row>
    <row r="134" ht="25.5" customHeight="1">
      <c r="A134" s="2" t="str">
        <f>=HYPERLINK("https://www.youtube.com/watch?v=PF28rzT0UTY", "https://www.youtube.com/watch?v=PF28rzT0UTY")</f>
        <v>https://www.youtube.com/watch?v=PF28rzT0UTY</v>
      </c>
      <c r="B134" t="inlineStr">
        <is>
          <t>ice sculpting</t>
        </is>
      </c>
      <c r="C134"/>
    </row>
    <row r="135" ht="25.5" customHeight="1">
      <c r="A135" s="2" t="str">
        <f>=HYPERLINK("https://www.youtube.com/watch?v=gK9w_8mL_Qw", "https://www.youtube.com/watch?v=gK9w_8mL_Qw")</f>
        <v>https://www.youtube.com/watch?v=gK9w_8mL_Qw</v>
      </c>
      <c r="B135" t="inlineStr">
        <is>
          <t>ice sculpting</t>
        </is>
      </c>
      <c r="C135"/>
    </row>
    <row r="136" ht="25.5" customHeight="1">
      <c r="A136" s="2" t="str">
        <f>=HYPERLINK("https://www.youtube.com/watch?v=1sTIVLXDXbk", "https://www.youtube.com/watch?v=1sTIVLXDXbk")</f>
        <v>https://www.youtube.com/watch?v=1sTIVLXDXbk</v>
      </c>
      <c r="B136" t="inlineStr">
        <is>
          <t>ice sculpting</t>
        </is>
      </c>
      <c r="C136"/>
    </row>
    <row r="137" ht="25.5" customHeight="1">
      <c r="A137" s="2" t="str">
        <f>=HYPERLINK("https://www.youtube.com/watch?v=TxrJgG8ZdV0", "https://www.youtube.com/watch?v=TxrJgG8ZdV0")</f>
        <v>https://www.youtube.com/watch?v=TxrJgG8ZdV0</v>
      </c>
      <c r="B137" t="inlineStr">
        <is>
          <t>ice sculpting</t>
        </is>
      </c>
      <c r="C137"/>
    </row>
    <row r="138" ht="25.5" customHeight="1">
      <c r="A138" s="2" t="str">
        <f>=HYPERLINK("https://www.youtube.com/watch?v=hKgP3u3zMIs", "https://www.youtube.com/watch?v=hKgP3u3zMIs")</f>
        <v>https://www.youtube.com/watch?v=hKgP3u3zMIs</v>
      </c>
      <c r="B138" t="inlineStr">
        <is>
          <t>ice sculpting</t>
        </is>
      </c>
      <c r="C138"/>
    </row>
    <row r="139" ht="25.5" customHeight="1">
      <c r="A139" s="2" t="str">
        <f>=HYPERLINK("https://www.youtube.com/watch?v=Z_JE9LoudS8", "https://www.youtube.com/watch?v=Z_JE9LoudS8")</f>
        <v>https://www.youtube.com/watch?v=Z_JE9LoudS8</v>
      </c>
      <c r="B139" t="inlineStr">
        <is>
          <t>ice sculpting</t>
        </is>
      </c>
      <c r="C139"/>
    </row>
    <row r="140" ht="25.5" customHeight="1">
      <c r="A140" s="2" t="str">
        <f>=HYPERLINK("https://www.youtube.com/watch?v=rwaihqZsE_c", "https://www.youtube.com/watch?v=rwaihqZsE_c")</f>
        <v>https://www.youtube.com/watch?v=rwaihqZsE_c</v>
      </c>
      <c r="B140" t="inlineStr">
        <is>
          <t>ice sculpting</t>
        </is>
      </c>
      <c r="C140"/>
    </row>
    <row r="141" ht="25.5" customHeight="1">
      <c r="A141" s="2" t="str">
        <f>=HYPERLINK("https://www.youtube.com/watch?v=iD_6d2yN3g0", "https://www.youtube.com/watch?v=iD_6d2yN3g0")</f>
        <v>https://www.youtube.com/watch?v=iD_6d2yN3g0</v>
      </c>
      <c r="B141" t="inlineStr">
        <is>
          <t>bioluminescence</t>
        </is>
      </c>
      <c r="C141"/>
    </row>
    <row r="142" ht="25.5" customHeight="1">
      <c r="A142" s="2" t="str">
        <f>=HYPERLINK("https://www.youtube.com/watch?v=tgeqE6Eeo7E", "https://www.youtube.com/watch?v=tgeqE6Eeo7E")</f>
        <v>https://www.youtube.com/watch?v=tgeqE6Eeo7E</v>
      </c>
      <c r="B142" t="inlineStr">
        <is>
          <t>bioluminescence</t>
        </is>
      </c>
      <c r="C142"/>
    </row>
    <row r="143" ht="25.5" customHeight="1">
      <c r="A143" s="2" t="str">
        <f>=HYPERLINK("https://www.youtube.com/watch?v=Uj3yRemVS-E", "https://www.youtube.com/watch?v=Uj3yRemVS-E")</f>
        <v>https://www.youtube.com/watch?v=Uj3yRemVS-E</v>
      </c>
      <c r="B143" t="inlineStr">
        <is>
          <t>bioluminescence</t>
        </is>
      </c>
      <c r="C143"/>
    </row>
    <row r="144" ht="25.5" customHeight="1">
      <c r="A144" s="2" t="str">
        <f>=HYPERLINK("https://www.youtube.com/watch?v=xHxRU5mpy4M", "https://www.youtube.com/watch?v=xHxRU5mpy4M")</f>
        <v>https://www.youtube.com/watch?v=xHxRU5mpy4M</v>
      </c>
      <c r="B144" t="inlineStr">
        <is>
          <t>bioluminescence</t>
        </is>
      </c>
      <c r="C144"/>
    </row>
    <row r="145" ht="25.5" customHeight="1">
      <c r="A145" s="2" t="str">
        <f>=HYPERLINK("https://www.youtube.com/watch?v=eWIhn16RsHU", "https://www.youtube.com/watch?v=eWIhn16RsHU")</f>
        <v>https://www.youtube.com/watch?v=eWIhn16RsHU</v>
      </c>
      <c r="B145" t="inlineStr">
        <is>
          <t>bioluminescence</t>
        </is>
      </c>
      <c r="C145"/>
    </row>
    <row r="146" ht="25.5" customHeight="1">
      <c r="A146" s="2" t="str">
        <f>=HYPERLINK("https://www.youtube.com/watch?v=bJcTWr8-mFo", "https://www.youtube.com/watch?v=bJcTWr8-mFo")</f>
        <v>https://www.youtube.com/watch?v=bJcTWr8-mFo</v>
      </c>
      <c r="B146" t="inlineStr">
        <is>
          <t>bioluminescence</t>
        </is>
      </c>
      <c r="C146"/>
    </row>
    <row r="147" ht="25.5" customHeight="1">
      <c r="A147" s="2" t="str">
        <f>=HYPERLINK("https://www.youtube.com/watch?v=JC41M7RPSec", "https://www.youtube.com/watch?v=JC41M7RPSec")</f>
        <v>https://www.youtube.com/watch?v=JC41M7RPSec</v>
      </c>
      <c r="B147" t="inlineStr">
        <is>
          <t>bioluminescence</t>
        </is>
      </c>
      <c r="C147"/>
    </row>
    <row r="148" ht="25.5" customHeight="1">
      <c r="A148" s="2" t="str">
        <f>=HYPERLINK("https://www.youtube.com/watch?v=a_qctrEhxm4", "https://www.youtube.com/watch?v=a_qctrEhxm4")</f>
        <v>https://www.youtube.com/watch?v=a_qctrEhxm4</v>
      </c>
      <c r="B148" t="inlineStr">
        <is>
          <t>bioluminescence</t>
        </is>
      </c>
      <c r="C148"/>
    </row>
    <row r="149" ht="25.5" customHeight="1">
      <c r="A149" s="2" t="str">
        <f>=HYPERLINK("https://www.youtube.com/watch?v=a47B2IGdmjE", "https://www.youtube.com/watch?v=a47B2IGdmjE")</f>
        <v>https://www.youtube.com/watch?v=a47B2IGdmjE</v>
      </c>
      <c r="B149" t="inlineStr">
        <is>
          <t>bioluminescence</t>
        </is>
      </c>
      <c r="C149"/>
    </row>
    <row r="150" ht="25.5" customHeight="1">
      <c r="A150" s="2" t="str">
        <f>=HYPERLINK("https://www.youtube.com/watch?v=Aaxll8yaAAA", "https://www.youtube.com/watch?v=Aaxll8yaAAA")</f>
        <v>https://www.youtube.com/watch?v=Aaxll8yaAAA</v>
      </c>
      <c r="B150" t="inlineStr">
        <is>
          <t>bioluminescence</t>
        </is>
      </c>
      <c r="C150"/>
    </row>
    <row r="151" ht="25.5" customHeight="1">
      <c r="A151" s="2" t="str">
        <f>=HYPERLINK("https://www.youtube.com/watch?v=kdufLq2P1Ag", "https://www.youtube.com/watch?v=kdufLq2P1Ag")</f>
        <v>https://www.youtube.com/watch?v=kdufLq2P1Ag</v>
      </c>
      <c r="B151" t="inlineStr">
        <is>
          <t>bioluminescence</t>
        </is>
      </c>
      <c r="C151"/>
    </row>
    <row r="152" ht="25.5" customHeight="1">
      <c r="A152" s="2" t="str">
        <f>=HYPERLINK("https://www.youtube.com/watch?v=UUraZdSEQ4g", "https://www.youtube.com/watch?v=UUraZdSEQ4g")</f>
        <v>https://www.youtube.com/watch?v=UUraZdSEQ4g</v>
      </c>
      <c r="B152" t="inlineStr">
        <is>
          <t>bioluminescence</t>
        </is>
      </c>
      <c r="C152"/>
    </row>
    <row r="153" ht="25.5" customHeight="1">
      <c r="A153" s="2" t="str">
        <f>=HYPERLINK("https://www.youtube.com/watch?v=k72jGJTC_3o", "https://www.youtube.com/watch?v=k72jGJTC_3o")</f>
        <v>https://www.youtube.com/watch?v=k72jGJTC_3o</v>
      </c>
      <c r="B153" t="inlineStr">
        <is>
          <t>bioluminescence</t>
        </is>
      </c>
      <c r="C153"/>
    </row>
    <row r="154" ht="25.5" customHeight="1">
      <c r="A154" s="2" t="str">
        <f>=HYPERLINK("https://www.youtube.com/watch?v=ZGvtnE1Wy6U", "https://www.youtube.com/watch?v=ZGvtnE1Wy6U")</f>
        <v>https://www.youtube.com/watch?v=ZGvtnE1Wy6U</v>
      </c>
      <c r="B154" t="inlineStr">
        <is>
          <t>bioluminescence</t>
        </is>
      </c>
      <c r="C154"/>
    </row>
    <row r="155" ht="25.5" customHeight="1">
      <c r="A155" s="2" t="str">
        <f>=HYPERLINK("https://www.youtube.com/watch?v=oNth9y0Yr_0", "https://www.youtube.com/watch?v=oNth9y0Yr_0")</f>
        <v>https://www.youtube.com/watch?v=oNth9y0Yr_0</v>
      </c>
      <c r="B155" t="inlineStr">
        <is>
          <t>exhibited art, museum</t>
        </is>
      </c>
      <c r="C155"/>
    </row>
    <row r="156" ht="25.5" customHeight="1">
      <c r="A156" s="2" t="str">
        <f>=HYPERLINK("https://www.youtube.com/watch?v=mOiEOs3ZlT8", "https://www.youtube.com/watch?v=mOiEOs3ZlT8")</f>
        <v>https://www.youtube.com/watch?v=mOiEOs3ZlT8</v>
      </c>
      <c r="B156" t="inlineStr">
        <is>
          <t>exhibited art, museum</t>
        </is>
      </c>
      <c r="C156"/>
    </row>
    <row r="157" ht="25.5" customHeight="1">
      <c r="A157" s="2" t="str">
        <f>=HYPERLINK("https://www.youtube.com/watch?v=suIsMyZ2neA", "https://www.youtube.com/watch?v=suIsMyZ2neA")</f>
        <v>https://www.youtube.com/watch?v=suIsMyZ2neA</v>
      </c>
      <c r="B157" t="inlineStr">
        <is>
          <t>exhibited art, museum</t>
        </is>
      </c>
      <c r="C157"/>
    </row>
    <row r="158" ht="25.5" customHeight="1">
      <c r="A158" s="2" t="str">
        <f>=HYPERLINK("https://www.youtube.com/watch?v=Yj-IIiJH-Mk", "https://www.youtube.com/watch?v=Yj-IIiJH-Mk")</f>
        <v>https://www.youtube.com/watch?v=Yj-IIiJH-Mk</v>
      </c>
      <c r="B158" t="inlineStr">
        <is>
          <t>exhibited art, museum</t>
        </is>
      </c>
      <c r="C158"/>
    </row>
    <row r="159" ht="25.5" customHeight="1">
      <c r="A159" s="2" t="str">
        <f>=HYPERLINK("https://www.youtube.com/watch?v=6vuFh6NNa70", "https://www.youtube.com/watch?v=6vuFh6NNa70")</f>
        <v>https://www.youtube.com/watch?v=6vuFh6NNa70</v>
      </c>
      <c r="B159" t="inlineStr">
        <is>
          <t>exhibited art, museum</t>
        </is>
      </c>
      <c r="C159"/>
    </row>
    <row r="160" ht="25.5" customHeight="1">
      <c r="A160" s="2" t="str">
        <f>=HYPERLINK("https://www.youtube.com/watch?v=BFFDlF3vqUA&amp;pp=ygUaY2l0eSBza3lsaW5lIGRyb25lIGZvb3RhZ2U%3D", "https://www.youtube.com/watch?v=BFFDlF3vqUA&amp;pp=ygUaY2l0eSBza3lsaW5lIGRyb25lIGZvb3RhZ2U%3D")</f>
        <v>https://www.youtube.com/watch?v=BFFDlF3vqUA&amp;pp=ygUaY2l0eSBza3lsaW5lIGRyb25lIGZvb3RhZ2U%3D</v>
      </c>
      <c r="B160" t="inlineStr">
        <is>
          <t>various city skyline drone shots</t>
        </is>
      </c>
      <c r="C160"/>
    </row>
    <row r="161" ht="25.5" customHeight="1">
      <c r="A161" s="2" t="str">
        <f>=HYPERLINK("https://www.youtube.com/watch?v=nPuSrft_7sQ", "https://www.youtube.com/watch?v=nPuSrft_7sQ")</f>
        <v>https://www.youtube.com/watch?v=nPuSrft_7sQ</v>
      </c>
      <c r="B161" t="inlineStr">
        <is>
          <t>castles</t>
        </is>
      </c>
      <c r="C161"/>
    </row>
    <row r="162" ht="25.5" customHeight="1">
      <c r="A162" s="2" t="str">
        <f>=HYPERLINK("https://www.youtube.com/watch?v=OGedQv3CKfA", "https://www.youtube.com/watch?v=OGedQv3CKfA")</f>
        <v>https://www.youtube.com/watch?v=OGedQv3CKfA</v>
      </c>
      <c r="B162" t="inlineStr">
        <is>
          <t>castles</t>
        </is>
      </c>
      <c r="C162"/>
    </row>
    <row r="163" ht="25.5" customHeight="1">
      <c r="A163" s="2" t="str">
        <f>=HYPERLINK("https://www.youtube.com/watch?v=VXOok5J_M3M", "https://www.youtube.com/watch?v=VXOok5J_M3M")</f>
        <v>https://www.youtube.com/watch?v=VXOok5J_M3M</v>
      </c>
      <c r="B163" t="inlineStr">
        <is>
          <t>castles</t>
        </is>
      </c>
      <c r="C163"/>
    </row>
    <row r="164" ht="25.5" customHeight="1">
      <c r="A164" s="2" t="str">
        <f>=HYPERLINK("https://www.youtube.com/watch?v=d-zbg38sgWE", "https://www.youtube.com/watch?v=d-zbg38sgWE")</f>
        <v>https://www.youtube.com/watch?v=d-zbg38sgWE</v>
      </c>
      <c r="B164" t="inlineStr">
        <is>
          <t>castles</t>
        </is>
      </c>
      <c r="C164"/>
    </row>
    <row r="165" ht="25.5" customHeight="1">
      <c r="A165" s="2" t="str">
        <f>=HYPERLINK("https://www.youtube.com/watch?v=hWagaTjEa3Y", "https://www.youtube.com/watch?v=hWagaTjEa3Y")</f>
        <v>https://www.youtube.com/watch?v=hWagaTjEa3Y</v>
      </c>
      <c r="B165" t="inlineStr">
        <is>
          <t>castles, drone, 4k</t>
        </is>
      </c>
      <c r="C165"/>
    </row>
    <row r="166" ht="25.5" customHeight="1">
      <c r="A166" s="2" t="str">
        <f>=HYPERLINK("https://www.youtube.com/watch?v=JMYqqFENX94", "https://www.youtube.com/watch?v=JMYqqFENX94")</f>
        <v>https://www.youtube.com/watch?v=JMYqqFENX94</v>
      </c>
      <c r="B166" t="inlineStr">
        <is>
          <t>castles, drone, 4k</t>
        </is>
      </c>
      <c r="C166"/>
    </row>
    <row r="167" ht="25.5" customHeight="1">
      <c r="A167" s="2" t="str">
        <f>=HYPERLINK("https://www.youtube.com/watch?v=zdYeG4eZNpQ", "https://www.youtube.com/watch?v=zdYeG4eZNpQ")</f>
        <v>https://www.youtube.com/watch?v=zdYeG4eZNpQ</v>
      </c>
      <c r="B167" t="inlineStr">
        <is>
          <t>castles</t>
        </is>
      </c>
      <c r="C167"/>
    </row>
    <row r="168" ht="25.5" customHeight="1">
      <c r="A168" s="2" t="str">
        <f>=HYPERLINK("https://www.youtube.com/watch?v=8k69Re1Y_xc", "https://www.youtube.com/watch?v=8k69Re1Y_xc")</f>
        <v>https://www.youtube.com/watch?v=8k69Re1Y_xc</v>
      </c>
      <c r="B168" t="inlineStr">
        <is>
          <t>castles, drone, 4k</t>
        </is>
      </c>
      <c r="C168"/>
    </row>
    <row r="169" ht="25.5" customHeight="1">
      <c r="A169" s="2" t="str">
        <f>=HYPERLINK("https://www.youtube.com/watch?v=zWGnlAQsRaE", "https://www.youtube.com/watch?v=zWGnlAQsRaE")</f>
        <v>https://www.youtube.com/watch?v=zWGnlAQsRaE</v>
      </c>
      <c r="B169" t="inlineStr">
        <is>
          <t>dinosaurs</t>
        </is>
      </c>
      <c r="C169"/>
    </row>
    <row r="170" ht="25.5" customHeight="1">
      <c r="A170" s="2" t="str">
        <f>=HYPERLINK("https://www.youtube.com/watch?v=VhTIZwxmScE", "https://www.youtube.com/watch?v=VhTIZwxmScE")</f>
        <v>https://www.youtube.com/watch?v=VhTIZwxmScE</v>
      </c>
      <c r="B170" t="inlineStr">
        <is>
          <t>waxing eyebrows</t>
        </is>
      </c>
      <c r="C170"/>
    </row>
    <row r="171" ht="25.5" customHeight="1">
      <c r="A171" s="2" t="str">
        <f>=HYPERLINK("https://www.youtube.com/watch?v=A5PEXZzaXXU", "https://www.youtube.com/watch?v=A5PEXZzaXXU")</f>
        <v>https://www.youtube.com/watch?v=A5PEXZzaXXU</v>
      </c>
      <c r="B171" t="inlineStr">
        <is>
          <t>waxing eyebrows</t>
        </is>
      </c>
      <c r="C171"/>
    </row>
    <row r="172" ht="25.5" customHeight="1">
      <c r="A172" s="2" t="str">
        <f>=HYPERLINK("https://www.youtube.com/watch?v=jTbp2YUR6E0", "https://www.youtube.com/watch?v=jTbp2YUR6E0")</f>
        <v>https://www.youtube.com/watch?v=jTbp2YUR6E0</v>
      </c>
      <c r="B172" t="inlineStr">
        <is>
          <t>waxing eyebrows</t>
        </is>
      </c>
      <c r="C172"/>
    </row>
    <row r="173" ht="25.5" customHeight="1">
      <c r="A173" s="2" t="str">
        <f>=HYPERLINK("https://www.youtube.com/watch?v=nD55NUK7_rU", "https://www.youtube.com/watch?v=nD55NUK7_rU")</f>
        <v>https://www.youtube.com/watch?v=nD55NUK7_rU</v>
      </c>
      <c r="B173" t="inlineStr">
        <is>
          <t>waxing eyebrows</t>
        </is>
      </c>
      <c r="C173"/>
    </row>
    <row r="174" ht="25.5" customHeight="1">
      <c r="A174" s="2" t="str">
        <f>=HYPERLINK("https://www.youtube.com/watch?v=ajfl67dW8og", "https://www.youtube.com/watch?v=ajfl67dW8og")</f>
        <v>https://www.youtube.com/watch?v=ajfl67dW8og</v>
      </c>
      <c r="B174" t="inlineStr">
        <is>
          <t>waxing eyebrows</t>
        </is>
      </c>
      <c r="C174"/>
    </row>
    <row r="175" ht="25.5" customHeight="1">
      <c r="A175" s="2" t="str">
        <f>=HYPERLINK("https://www.youtube.com/watch?v=wL9E2QKP2us", "https://www.youtube.com/watch?v=wL9E2QKP2us")</f>
        <v>https://www.youtube.com/watch?v=wL9E2QKP2us</v>
      </c>
      <c r="B175" t="inlineStr">
        <is>
          <t>frankenstein</t>
        </is>
      </c>
      <c r="C175"/>
    </row>
    <row r="176" ht="25.5" customHeight="1">
      <c r="A176" s="2" t="str">
        <f>=HYPERLINK("https://www.youtube.com/watch?v=s70_9RDqX6w", "https://www.youtube.com/watch?v=s70_9RDqX6w")</f>
        <v>https://www.youtube.com/watch?v=s70_9RDqX6w</v>
      </c>
      <c r="B176" t="inlineStr">
        <is>
          <t>frankenstein</t>
        </is>
      </c>
      <c r="C176"/>
    </row>
    <row r="177" ht="25.5" customHeight="1">
      <c r="A177" s="2" t="str">
        <f>=HYPERLINK("https://www.youtube.com/watch?v=f2ipboJ48w0", "https://www.youtube.com/watch?v=f2ipboJ48w0")</f>
        <v>https://www.youtube.com/watch?v=f2ipboJ48w0</v>
      </c>
      <c r="B177" t="inlineStr">
        <is>
          <t>frankenstein</t>
        </is>
      </c>
      <c r="C177"/>
    </row>
    <row r="178" ht="25.5" customHeight="1">
      <c r="A178" s="2" t="str">
        <f>=HYPERLINK("https://www.youtube.com/watch?v=VbUKyLwm0kw", "https://www.youtube.com/watch?v=VbUKyLwm0kw")</f>
        <v>https://www.youtube.com/watch?v=VbUKyLwm0kw</v>
      </c>
      <c r="B178" t="inlineStr">
        <is>
          <t>frankenstein</t>
        </is>
      </c>
      <c r="C178"/>
    </row>
    <row r="179" ht="25.5" customHeight="1">
      <c r="A179" s="2" t="str">
        <f>=HYPERLINK("https://www.youtube.com/watch?v=kE7PDBjxwjc", "https://www.youtube.com/watch?v=kE7PDBjxwjc")</f>
        <v>https://www.youtube.com/watch?v=kE7PDBjxwjc</v>
      </c>
      <c r="B179" t="inlineStr">
        <is>
          <t>frankenstein</t>
        </is>
      </c>
      <c r="C179"/>
    </row>
    <row r="180" ht="25.5" customHeight="1">
      <c r="A180" s="2" t="str">
        <f>=HYPERLINK("https://www.youtube.com/watch?v=v6W8ytbiWXM", "https://www.youtube.com/watch?v=v6W8ytbiWXM")</f>
        <v>https://www.youtube.com/watch?v=v6W8ytbiWXM</v>
      </c>
      <c r="B180" t="inlineStr">
        <is>
          <t>frankenstein</t>
        </is>
      </c>
      <c r="C180"/>
    </row>
    <row r="181" ht="25.5" customHeight="1">
      <c r="A181" s="2" t="str">
        <f>=HYPERLINK("https://www.youtube.com/watch?v=br_5wdpxHY8", "https://www.youtube.com/watch?v=br_5wdpxHY8")</f>
        <v>https://www.youtube.com/watch?v=br_5wdpxHY8</v>
      </c>
      <c r="B181" t="inlineStr">
        <is>
          <t>frankenstein, Munster’s Revenge (1981) - full movie</t>
        </is>
      </c>
      <c r="C181"/>
    </row>
    <row r="182" ht="25.5" customHeight="1">
      <c r="A182" s="2" t="str">
        <f>=HYPERLINK("https://www.youtube.com/watch?v=wFt2WF0G6Jg", "https://www.youtube.com/watch?v=wFt2WF0G6Jg")</f>
        <v>https://www.youtube.com/watch?v=wFt2WF0G6Jg</v>
      </c>
      <c r="B182" t="inlineStr">
        <is>
          <t>35mm</t>
        </is>
      </c>
      <c r="C182"/>
    </row>
    <row r="183" ht="25.5" customHeight="1">
      <c r="A183" s="2" t="str">
        <f>=HYPERLINK("https://www.youtube.com/watch?v=Mn-FeLv_9H0", "https://www.youtube.com/watch?v=Mn-FeLv_9H0")</f>
        <v>https://www.youtube.com/watch?v=Mn-FeLv_9H0</v>
      </c>
      <c r="B183" t="inlineStr">
        <is>
          <t>35mm</t>
        </is>
      </c>
      <c r="C183"/>
    </row>
    <row r="184" ht="25.5" customHeight="1">
      <c r="A184" s="2" t="str">
        <f>=HYPERLINK("https://www.youtube.com/watch?v=qb21gRkvfL4", "https://www.youtube.com/watch?v=qb21gRkvfL4")</f>
        <v>https://www.youtube.com/watch?v=qb21gRkvfL4</v>
      </c>
      <c r="B184" t="inlineStr">
        <is>
          <t>35mm</t>
        </is>
      </c>
      <c r="C184"/>
    </row>
    <row r="185" ht="25.5" customHeight="1">
      <c r="A185" s="2" t="str">
        <f>=HYPERLINK("https://www.youtube.com/watch?v=pOvXh6VhQFQ", "https://www.youtube.com/watch?v=pOvXh6VhQFQ")</f>
        <v>https://www.youtube.com/watch?v=pOvXh6VhQFQ</v>
      </c>
      <c r="B185" t="inlineStr">
        <is>
          <t>35mm</t>
        </is>
      </c>
      <c r="C185"/>
    </row>
    <row r="186" ht="25.5" customHeight="1">
      <c r="A186" s="2" t="str">
        <f>=HYPERLINK("https://www.youtube.com/watch?v=ecE0ZeNlejE", "https://www.youtube.com/watch?v=ecE0ZeNlejE")</f>
        <v>https://www.youtube.com/watch?v=ecE0ZeNlejE</v>
      </c>
      <c r="B186" t="inlineStr">
        <is>
          <t>35mm</t>
        </is>
      </c>
      <c r="C186"/>
    </row>
    <row r="187" ht="25.5" customHeight="1">
      <c r="A187" s="2" t="str">
        <f>=HYPERLINK("https://www.youtube.com/watch?v=pk49k22XyDA", "https://www.youtube.com/watch?v=pk49k22XyDA")</f>
        <v>https://www.youtube.com/watch?v=pk49k22XyDA</v>
      </c>
      <c r="B187" t="inlineStr">
        <is>
          <t>new york city</t>
        </is>
      </c>
      <c r="C187"/>
    </row>
    <row r="188" ht="25.5" customHeight="1">
      <c r="A188" s="2" t="str">
        <f>=HYPERLINK("https://www.youtube.com/watch?v=7W4DrvcOIV8", "https://www.youtube.com/watch?v=7W4DrvcOIV8")</f>
        <v>https://www.youtube.com/watch?v=7W4DrvcOIV8</v>
      </c>
      <c r="B188" t="inlineStr">
        <is>
          <t>new york city</t>
        </is>
      </c>
      <c r="C188"/>
    </row>
    <row r="189" ht="25.5" customHeight="1">
      <c r="A189" s="2" t="str">
        <f>=HYPERLINK("https://www.youtube.com/watch?v=P8TfBV46ky0", "https://www.youtube.com/watch?v=P8TfBV46ky0")</f>
        <v>https://www.youtube.com/watch?v=P8TfBV46ky0</v>
      </c>
      <c r="B189" t="inlineStr">
        <is>
          <t>los angeles</t>
        </is>
      </c>
      <c r="C189"/>
    </row>
    <row r="190" ht="25.5" customHeight="1">
      <c r="A190" s="2" t="str">
        <f>=HYPERLINK("https://www.youtube.com/watch?v=3wRYZxsBM68", "https://www.youtube.com/watch?v=3wRYZxsBM68")</f>
        <v>https://www.youtube.com/watch?v=3wRYZxsBM68</v>
      </c>
      <c r="B190" t="inlineStr">
        <is>
          <t>los angeles</t>
        </is>
      </c>
      <c r="C190"/>
    </row>
    <row r="191" ht="25.5" customHeight="1">
      <c r="A191" s="2" t="str">
        <f>=HYPERLINK("https://www.youtube.com/watch?v=u4_SAtlxigg", "https://www.youtube.com/watch?v=u4_SAtlxigg")</f>
        <v>https://www.youtube.com/watch?v=u4_SAtlxigg</v>
      </c>
      <c r="B191" t="inlineStr">
        <is>
          <t>los angeles</t>
        </is>
      </c>
      <c r="C191"/>
    </row>
    <row r="192" ht="25.5" customHeight="1">
      <c r="A192" s="2" t="str">
        <f>=HYPERLINK("https://www.youtube.com/watch?v=9es8xChqX7s", "https://www.youtube.com/watch?v=9es8xChqX7s")</f>
        <v>https://www.youtube.com/watch?v=9es8xChqX7s</v>
      </c>
      <c r="B192" t="inlineStr">
        <is>
          <t>moon</t>
        </is>
      </c>
      <c r="C192"/>
    </row>
    <row r="193" ht="25.5" customHeight="1">
      <c r="A193" s="2" t="str">
        <f>=HYPERLINK("https://www.youtube.com/watch?v=-AwklPfm8Eo", "https://www.youtube.com/watch?v=-AwklPfm8Eo")</f>
        <v>https://www.youtube.com/watch?v=-AwklPfm8Eo</v>
      </c>
      <c r="B193" t="inlineStr">
        <is>
          <t>moon</t>
        </is>
      </c>
      <c r="C193"/>
    </row>
    <row r="194" ht="25.5" customHeight="1">
      <c r="A194" s="2" t="str">
        <f>=HYPERLINK("https://www.youtube.com/watch?v=mhs8QfWCKlM", "https://www.youtube.com/watch?v=mhs8QfWCKlM")</f>
        <v>https://www.youtube.com/watch?v=mhs8QfWCKlM</v>
      </c>
      <c r="B194" t="inlineStr">
        <is>
          <t>16mm</t>
        </is>
      </c>
      <c r="C194"/>
    </row>
    <row r="195" ht="25.5" customHeight="1">
      <c r="A195" s="2" t="str">
        <f>=HYPERLINK("https://www.youtube.com/watch?v=_kEBgWtl694", "https://www.youtube.com/watch?v=_kEBgWtl694")</f>
        <v>https://www.youtube.com/watch?v=_kEBgWtl694</v>
      </c>
      <c r="B195" t="inlineStr">
        <is>
          <t>16mm</t>
        </is>
      </c>
      <c r="C195"/>
    </row>
    <row r="196" ht="25.5" customHeight="1">
      <c r="A196" s="2" t="str">
        <f>=HYPERLINK("https://www.youtube.com/watch?v=nJzxzCYynaM", "https://www.youtube.com/watch?v=nJzxzCYynaM")</f>
        <v>https://www.youtube.com/watch?v=nJzxzCYynaM</v>
      </c>
      <c r="B196" t="inlineStr">
        <is>
          <t>16mm</t>
        </is>
      </c>
      <c r="C196"/>
    </row>
    <row r="197" ht="25.5" customHeight="1">
      <c r="A197" s="2" t="str">
        <f>=HYPERLINK("https://www.youtube.com/watch?v=e1M6jHcRrlM", "https://www.youtube.com/watch?v=e1M6jHcRrlM")</f>
        <v>https://www.youtube.com/watch?v=e1M6jHcRrlM</v>
      </c>
      <c r="B197" t="inlineStr">
        <is>
          <t>sunset</t>
        </is>
      </c>
      <c r="C197"/>
    </row>
    <row r="198" ht="25.5" customHeight="1">
      <c r="A198" s="2" t="str">
        <f>=HYPERLINK("https://www.youtube.com/watch?v=9L5KTp7gIrA", "https://www.youtube.com/watch?v=9L5KTp7gIrA")</f>
        <v>https://www.youtube.com/watch?v=9L5KTp7gIrA</v>
      </c>
      <c r="B198" t="inlineStr">
        <is>
          <t>vinyl</t>
        </is>
      </c>
      <c r="C198"/>
    </row>
    <row r="199" ht="25.5" customHeight="1">
      <c r="A199" s="2" t="str">
        <f>=HYPERLINK("https://www.youtube.com/watch?v=aTC_RNYtEb0", "https://www.youtube.com/watch?v=aTC_RNYtEb0")</f>
        <v>https://www.youtube.com/watch?v=aTC_RNYtEb0</v>
      </c>
      <c r="B199" t="inlineStr">
        <is>
          <t>coffee</t>
        </is>
      </c>
      <c r="C199"/>
    </row>
    <row r="200" ht="25.5" customHeight="1">
      <c r="A200" s="2" t="str">
        <f>=HYPERLINK("https://www.youtube.com/watch?v=ZS1zQpC57MU", "https://www.youtube.com/watch?v=ZS1zQpC57MU")</f>
        <v>https://www.youtube.com/watch?v=ZS1zQpC57MU</v>
      </c>
      <c r="B200" t="inlineStr">
        <is>
          <t>gemstones</t>
        </is>
      </c>
      <c r="C200"/>
    </row>
    <row r="201" ht="25.5" customHeight="1">
      <c r="A201" s="2" t="str">
        <f>=HYPERLINK("https://youtu.be/FP_IXqOYOsM?si=Fq1Z_eMrP11wALlM", "https://youtu.be/FP_IXqOYOsM?si=Fq1Z_eMrP11wALlM")</f>
        <v>https://youtu.be/FP_IXqOYOsM?si=Fq1Z_eMrP11wALlM</v>
      </c>
      <c r="B201" t="inlineStr">
        <is>
          <t>los angeles aerial (1 shot)</t>
        </is>
      </c>
      <c r="C201"/>
    </row>
    <row r="202" ht="25.5" customHeight="1">
      <c r="A202" s="2" t="str">
        <f>=HYPERLINK("https://www.youtube.com/watch?v=fCZQLJ0fkt0", "https://www.youtube.com/watch?v=fCZQLJ0fkt0")</f>
        <v>https://www.youtube.com/watch?v=fCZQLJ0fkt0</v>
      </c>
      <c r="B202" t="inlineStr">
        <is>
          <t>travel video that is very cinematic and has long shots</t>
        </is>
      </c>
      <c r="C202"/>
    </row>
    <row r="203" ht="25.5" customHeight="1">
      <c r="A203" s="2" t="str">
        <f>=HYPERLINK("https://www.youtube.com/watch?v=LehkTdGXxjc", "https://www.youtube.com/watch?v=LehkTdGXxjc")</f>
        <v>https://www.youtube.com/watch?v=LehkTdGXxjc</v>
      </c>
      <c r="B203" t="inlineStr">
        <is>
          <t>hands</t>
        </is>
      </c>
      <c r="C203"/>
    </row>
    <row r="204" ht="25.5" customHeight="1">
      <c r="A204" s="2" t="str">
        <f>=HYPERLINK("https://www.youtube.com/watch?v=4YbLzb5PqT8", "https://www.youtube.com/watch?v=4YbLzb5PqT8")</f>
        <v>https://www.youtube.com/watch?v=4YbLzb5PqT8</v>
      </c>
      <c r="B204" t="inlineStr">
        <is>
          <t>hands</t>
        </is>
      </c>
      <c r="C204"/>
    </row>
    <row r="205" ht="25.5" customHeight="1">
      <c r="A205" s="2" t="str">
        <f>=HYPERLINK("https://www.youtube.com/watch?v=fOjZuzLXXJw", "https://www.youtube.com/watch?v=fOjZuzLXXJw")</f>
        <v>https://www.youtube.com/watch?v=fOjZuzLXXJw</v>
      </c>
      <c r="B205" t="inlineStr">
        <is>
          <t>hands</t>
        </is>
      </c>
      <c r="C205"/>
    </row>
    <row r="206" ht="25.5" customHeight="1">
      <c r="A206" s="2" t="str">
        <f>=HYPERLINK("https://www.youtube.com/watch?v=Q9mKB68TI6M", "https://www.youtube.com/watch?v=Q9mKB68TI6M")</f>
        <v>https://www.youtube.com/watch?v=Q9mKB68TI6M</v>
      </c>
      <c r="B206" t="inlineStr">
        <is>
          <t>legs</t>
        </is>
      </c>
      <c r="C206"/>
    </row>
    <row r="207" ht="25.5" customHeight="1">
      <c r="A207" s="2" t="str">
        <f>=HYPERLINK("https://www.youtube.com/watch?v=bl3H-zkNB68", "https://www.youtube.com/watch?v=bl3H-zkNB68")</f>
        <v>https://www.youtube.com/watch?v=bl3H-zkNB68</v>
      </c>
      <c r="B207" t="inlineStr">
        <is>
          <t>walking</t>
        </is>
      </c>
      <c r="C207"/>
    </row>
    <row r="208" ht="25.5" customHeight="1">
      <c r="A208" s="2" t="str">
        <f>=HYPERLINK("https://www.youtube.com/watch?v=Mol0lrRBy3g", "https://www.youtube.com/watch?v=Mol0lrRBy3g")</f>
        <v>https://www.youtube.com/watch?v=Mol0lrRBy3g</v>
      </c>
      <c r="B208" t="inlineStr">
        <is>
          <t>walking</t>
        </is>
      </c>
      <c r="C208"/>
    </row>
    <row r="209" ht="25.5" customHeight="1">
      <c r="A209" s="2" t="str">
        <f>=HYPERLINK("https://www.youtube.com/watch?v=nCNzPAuTlO4", "https://www.youtube.com/watch?v=nCNzPAuTlO4")</f>
        <v>https://www.youtube.com/watch?v=nCNzPAuTlO4</v>
      </c>
      <c r="B209" t="inlineStr">
        <is>
          <t>fingers</t>
        </is>
      </c>
      <c r="C209"/>
    </row>
    <row r="210" ht="25.5" customHeight="1">
      <c r="A210" s="2" t="str">
        <f>=HYPERLINK("https://www.youtube.com/watch?v=aYLCr_TIC2w", "https://www.youtube.com/watch?v=aYLCr_TIC2w")</f>
        <v>https://www.youtube.com/watch?v=aYLCr_TIC2w</v>
      </c>
      <c r="B210" t="inlineStr">
        <is>
          <t>eyes</t>
        </is>
      </c>
      <c r="C210"/>
    </row>
    <row r="211" ht="25.5" customHeight="1">
      <c r="A211" s="2" t="str">
        <f>=HYPERLINK("https://www.youtube.com/watch?v=cHgfcVUwNYU", "https://www.youtube.com/watch?v=cHgfcVUwNYU")</f>
        <v>https://www.youtube.com/watch?v=cHgfcVUwNYU</v>
      </c>
      <c r="B211" t="inlineStr">
        <is>
          <t>laying stone</t>
        </is>
      </c>
      <c r="C211"/>
    </row>
    <row r="212" ht="25.5" customHeight="1">
      <c r="A212" s="2" t="str">
        <f>=HYPERLINK("https://www.youtube.com/watch?v=mqVBTGe2Q8o", "https://www.youtube.com/watch?v=mqVBTGe2Q8o")</f>
        <v>https://www.youtube.com/watch?v=mqVBTGe2Q8o</v>
      </c>
      <c r="B212" t="inlineStr">
        <is>
          <t>bikejoring</t>
        </is>
      </c>
      <c r="C212" t="inlineStr">
        <is>
          <t>11 min</t>
        </is>
      </c>
    </row>
    <row r="213" ht="25.5" customHeight="1">
      <c r="A213" s="2" t="str">
        <f>=HYPERLINK("https://www.youtube.com/watch?v=d5vS2jTky6o", "https://www.youtube.com/watch?v=d5vS2jTky6o")</f>
        <v>https://www.youtube.com/watch?v=d5vS2jTky6o</v>
      </c>
      <c r="B213" t="inlineStr">
        <is>
          <t>bikejoring</t>
        </is>
      </c>
      <c r="C213" t="inlineStr">
        <is>
          <t>2 min</t>
        </is>
      </c>
    </row>
    <row r="214" ht="25.5" customHeight="1">
      <c r="A214" s="2" t="str">
        <f>=HYPERLINK("https://www.youtube.com/watch?v=sX9n1WssHcM", "https://www.youtube.com/watch?v=sX9n1WssHcM")</f>
        <v>https://www.youtube.com/watch?v=sX9n1WssHcM</v>
      </c>
      <c r="B214" t="inlineStr">
        <is>
          <t>bikejoring race</t>
        </is>
      </c>
      <c r="C214" t="inlineStr">
        <is>
          <t>1 min</t>
        </is>
      </c>
    </row>
    <row r="215" ht="25.5" customHeight="1">
      <c r="A215" s="2" t="str">
        <f>=HYPERLINK("https://www.youtube.com/watch?v=Pv-Do30-P8A", "https://www.youtube.com/watch?v=Pv-Do30-P8A")</f>
        <v>https://www.youtube.com/watch?v=Pv-Do30-P8A</v>
      </c>
      <c r="B215" t="inlineStr">
        <is>
          <t>tagging graffiti</t>
        </is>
      </c>
      <c r="C215" t="inlineStr">
        <is>
          <t>5 min</t>
        </is>
      </c>
    </row>
    <row r="216" ht="25.5" customHeight="1">
      <c r="A216" s="2" t="str">
        <f>=HYPERLINK("https://www.youtube.com/watch?v=gXkKaJmBRJQ", "https://www.youtube.com/watch?v=gXkKaJmBRJQ")</f>
        <v>https://www.youtube.com/watch?v=gXkKaJmBRJQ</v>
      </c>
      <c r="B216" t="inlineStr">
        <is>
          <t>tagging graffiti cinematic video HD</t>
        </is>
      </c>
      <c r="C216" t="inlineStr">
        <is>
          <t>3 min</t>
        </is>
      </c>
    </row>
    <row r="217" ht="25.5" customHeight="1">
      <c r="A217" s="2" t="str">
        <f>=HYPERLINK("https://www.youtube.com/watch?v=9FqwhW0B3tY", "https://www.youtube.com/watch?v=9FqwhW0B3tY")</f>
        <v>https://www.youtube.com/watch?v=9FqwhW0B3tY</v>
      </c>
      <c r="B217" t="inlineStr">
        <is>
          <t>sea, underwater, ocean</t>
        </is>
      </c>
      <c r="C217" t="inlineStr">
        <is>
          <t>48 min</t>
        </is>
      </c>
    </row>
    <row r="218" ht="25.5" customHeight="1">
      <c r="A218" s="2" t="str">
        <f>=HYPERLINK("https://www.youtube.com/watch?v=vKx40e7LX7g", "https://www.youtube.com/watch?v=vKx40e7LX7g")</f>
        <v>https://www.youtube.com/watch?v=vKx40e7LX7g</v>
      </c>
      <c r="B218" t="inlineStr">
        <is>
          <t>rain</t>
        </is>
      </c>
      <c r="C218" t="inlineStr">
        <is>
          <t>10 min</t>
        </is>
      </c>
    </row>
    <row r="219" ht="25.5" customHeight="1">
      <c r="A219" s="2" t="str">
        <f>=HYPERLINK("https://www.youtube.com/watch?v=2ydFGJYu4qA", "https://www.youtube.com/watch?v=2ydFGJYu4qA")</f>
        <v>https://www.youtube.com/watch?v=2ydFGJYu4qA</v>
      </c>
      <c r="B219" t="inlineStr">
        <is>
          <t>rain (animated)</t>
        </is>
      </c>
      <c r="C219" t="inlineStr">
        <is>
          <t>10 hours</t>
        </is>
      </c>
    </row>
    <row r="220" ht="25.5" customHeight="1">
      <c r="A220" s="2" t="str">
        <f>=HYPERLINK("https://www.youtube.com/watch?v=Hg-dJOSSAfc", "https://www.youtube.com/watch?v=Hg-dJOSSAfc")</f>
        <v>https://www.youtube.com/watch?v=Hg-dJOSSAfc</v>
      </c>
      <c r="B220" t="inlineStr">
        <is>
          <t>rain (animated)</t>
        </is>
      </c>
      <c r="C220" t="inlineStr">
        <is>
          <t>10 hours</t>
        </is>
      </c>
    </row>
    <row r="221" ht="25.5" customHeight="1">
      <c r="A221" s="2" t="str">
        <f>=HYPERLINK("https://www.youtube.com/watch?v=l3awCdZri1A", "https://www.youtube.com/watch?v=l3awCdZri1A")</f>
        <v>https://www.youtube.com/watch?v=l3awCdZri1A</v>
      </c>
      <c r="B221" t="inlineStr">
        <is>
          <t>rain (animated)</t>
        </is>
      </c>
      <c r="C221" t="inlineStr">
        <is>
          <t>1 min</t>
        </is>
      </c>
    </row>
    <row r="222" ht="25.5" customHeight="1">
      <c r="A222" s="2" t="str">
        <f>=HYPERLINK("https://www.youtube.com/watch?v=GUv-nBm8-ds", "https://www.youtube.com/watch?v=GUv-nBm8-ds")</f>
        <v>https://www.youtube.com/watch?v=GUv-nBm8-ds</v>
      </c>
      <c r="B222" t="inlineStr">
        <is>
          <t>rain cinematic</t>
        </is>
      </c>
      <c r="C222" t="inlineStr">
        <is>
          <t>1 min</t>
        </is>
      </c>
    </row>
    <row r="223" ht="25.5" customHeight="1">
      <c r="A223" s="2" t="str">
        <f>=HYPERLINK("https://www.youtube.com/watch?v=laRhxmubZRQ", "https://www.youtube.com/watch?v=laRhxmubZRQ")</f>
        <v>https://www.youtube.com/watch?v=laRhxmubZRQ</v>
      </c>
      <c r="B223" t="inlineStr">
        <is>
          <t>rain B roll</t>
        </is>
      </c>
      <c r="C223" t="inlineStr">
        <is>
          <t>1 min</t>
        </is>
      </c>
    </row>
    <row r="224" ht="25.5" customHeight="1">
      <c r="A224" s="2" t="str">
        <f>=HYPERLINK("https://www.youtube.com/watch?v=QQYuAaLPHDU", "https://www.youtube.com/watch?v=QQYuAaLPHDU")</f>
        <v>https://www.youtube.com/watch?v=QQYuAaLPHDU</v>
      </c>
      <c r="B224" t="inlineStr">
        <is>
          <t>rain cinematic</t>
        </is>
      </c>
      <c r="C224" t="inlineStr">
        <is>
          <t>1 min</t>
        </is>
      </c>
    </row>
    <row r="225" ht="25.5" customHeight="1">
      <c r="A225" s="2" t="str">
        <f>=HYPERLINK("https://youtu.be/-udIe3o3yDU?si=4mdT7DaNyckhsOft", "https://youtu.be/-udIe3o3yDU?si=4mdT7DaNyckhsOft")</f>
        <v>https://youtu.be/-udIe3o3yDU?si=4mdT7DaNyckhsOft</v>
      </c>
      <c r="B225" t="inlineStr">
        <is>
          <t>deer</t>
        </is>
      </c>
      <c r="C225" t="inlineStr">
        <is>
          <t>21 mins</t>
        </is>
      </c>
    </row>
    <row r="226" ht="25.5" customHeight="1">
      <c r="A226" s="2" t="str">
        <f>=HYPERLINK("https://www.youtube.com/watch?v=jWzLhHHfdJw", "https://www.youtube.com/watch?v=jWzLhHHfdJw")</f>
        <v>https://www.youtube.com/watch?v=jWzLhHHfdJw</v>
      </c>
      <c r="B226" t="inlineStr">
        <is>
          <t>fog</t>
        </is>
      </c>
      <c r="C226" t="inlineStr">
        <is>
          <t>8 hours</t>
        </is>
      </c>
    </row>
    <row r="227" ht="25.5" customHeight="1">
      <c r="A227" s="2" t="str">
        <f>=HYPERLINK("https://youtu.be/y_do3_B5rtQ?si=Eyjtuhvy0rLK86Pr", "https://youtu.be/y_do3_B5rtQ?si=Eyjtuhvy0rLK86Pr")</f>
        <v>https://youtu.be/y_do3_B5rtQ?si=Eyjtuhvy0rLK86Pr</v>
      </c>
      <c r="B227" t="inlineStr">
        <is>
          <t>deer</t>
        </is>
      </c>
      <c r="C227" t="inlineStr">
        <is>
          <t>1 hour</t>
        </is>
      </c>
    </row>
    <row r="228" ht="25.5" customHeight="1">
      <c r="A228" s="2" t="str">
        <f>=HYPERLINK("https://www.youtube.com/watch?v=0Onzl2z5gpQ", "https://www.youtube.com/watch?v=0Onzl2z5gpQ")</f>
        <v>https://www.youtube.com/watch?v=0Onzl2z5gpQ</v>
      </c>
      <c r="B228" t="inlineStr">
        <is>
          <t>apocalypse, destruction, earthquake, tsunami</t>
        </is>
      </c>
      <c r="C228" t="inlineStr">
        <is>
          <t>19 mins</t>
        </is>
      </c>
    </row>
    <row r="229" ht="25.5" customHeight="1">
      <c r="A229" s="2" t="str">
        <f>=HYPERLINK("https://youtu.be/Ivw7DRF9A-s?si=ro078Xh6TRPgNKuF", "https://youtu.be/Ivw7DRF9A-s?si=ro078Xh6TRPgNKuF")</f>
        <v>https://youtu.be/Ivw7DRF9A-s?si=ro078Xh6TRPgNKuF</v>
      </c>
      <c r="B229" t="inlineStr">
        <is>
          <t>jellyfish</t>
        </is>
      </c>
      <c r="C229" t="inlineStr">
        <is>
          <t>10 hours</t>
        </is>
      </c>
    </row>
    <row r="230" ht="25.5" customHeight="1">
      <c r="A230" s="2" t="str">
        <f>=HYPERLINK("https://www.youtube.com/watch?v=VMn-T-FCr9g", "https://www.youtube.com/watch?v=VMn-T-FCr9g")</f>
        <v>https://www.youtube.com/watch?v=VMn-T-FCr9g</v>
      </c>
      <c r="B230" t="inlineStr">
        <is>
          <t>fog cinematography</t>
        </is>
      </c>
      <c r="C230" t="inlineStr">
        <is>
          <t>5 min</t>
        </is>
      </c>
    </row>
    <row r="231" ht="25.5" customHeight="1">
      <c r="A231" s="2" t="str">
        <f>=HYPERLINK("https://www.youtube.com/watch?v=BhQVGKuBl10", "https://www.youtube.com/watch?v=BhQVGKuBl10")</f>
        <v>https://www.youtube.com/watch?v=BhQVGKuBl10</v>
      </c>
      <c r="B231" t="inlineStr">
        <is>
          <t>fog ASMR ambience</t>
        </is>
      </c>
      <c r="C231" t="inlineStr">
        <is>
          <t>8 hours</t>
        </is>
      </c>
    </row>
    <row r="232" ht="25.5" customHeight="1">
      <c r="A232" s="2" t="str">
        <f>=HYPERLINK("https://youtu.be/KTDTA0XNUO0?si=LQJialvQslwvNH0N", "https://youtu.be/KTDTA0XNUO0?si=LQJialvQslwvNH0N")</f>
        <v>https://youtu.be/KTDTA0XNUO0?si=LQJialvQslwvNH0N</v>
      </c>
      <c r="B232" t="inlineStr">
        <is>
          <t>grass closeup</t>
        </is>
      </c>
      <c r="C232" t="inlineStr">
        <is>
          <t>1 min</t>
        </is>
      </c>
    </row>
    <row r="233" ht="25.5" customHeight="1">
      <c r="A233" s="2" t="str">
        <f>=HYPERLINK("https://youtu.be/iKhdjIgq680?si=l3MgT5G3-yarMNb3", "https://youtu.be/iKhdjIgq680?si=l3MgT5G3-yarMNb3")</f>
        <v>https://youtu.be/iKhdjIgq680?si=l3MgT5G3-yarMNb3</v>
      </c>
      <c r="B233" t="inlineStr">
        <is>
          <t>grass closeup</t>
        </is>
      </c>
      <c r="C233" t="inlineStr">
        <is>
          <t>5 min</t>
        </is>
      </c>
    </row>
    <row r="234" ht="25.5" customHeight="1">
      <c r="A234" s="2" t="str">
        <f>=HYPERLINK("https://www.youtube.com/watch?v=6lfckl8LU_8&amp;pp=ygUTZ29hbGJhbGwgaGlnaGxpZ2h0cw%3D%3D", "https://www.youtube.com/watch?v=6lfckl8LU_8&amp;pp=ygUTZ29hbGJhbGwgaGlnaGxpZ2h0cw%3D%3D")</f>
        <v>https://www.youtube.com/watch?v=6lfckl8LU_8&amp;pp=ygUTZ29hbGJhbGwgaGlnaGxpZ2h0cw%3D%3D</v>
      </c>
      <c r="B234" t="inlineStr">
        <is>
          <t>goalball</t>
        </is>
      </c>
      <c r="C234" t="inlineStr">
        <is>
          <t>5 min</t>
        </is>
      </c>
    </row>
    <row r="235" ht="25.5" customHeight="1">
      <c r="A235" s="2" t="str">
        <f>=HYPERLINK("https://www.youtube.com/watch?v=_ygU_fEZ1-s", "https://www.youtube.com/watch?v=_ygU_fEZ1-s")</f>
        <v>https://www.youtube.com/watch?v=_ygU_fEZ1-s</v>
      </c>
      <c r="B235" t="inlineStr">
        <is>
          <t>jellyfish</t>
        </is>
      </c>
      <c r="C235" t="inlineStr">
        <is>
          <t>3 hours</t>
        </is>
      </c>
    </row>
    <row r="236" ht="25.5" customHeight="1">
      <c r="A236" s="2" t="str">
        <f>=HYPERLINK("https://www.youtube.com/watch?v=0jjMNEe-_D4", "https://www.youtube.com/watch?v=0jjMNEe-_D4")</f>
        <v>https://www.youtube.com/watch?v=0jjMNEe-_D4</v>
      </c>
      <c r="B236" t="inlineStr">
        <is>
          <t>rainbow, drone footage</t>
        </is>
      </c>
      <c r="C236"/>
    </row>
    <row r="237" ht="25.5" customHeight="1">
      <c r="A237" s="2" t="str">
        <f>=HYPERLINK("https://www.youtube.com/watch?v=lt2MK1b1Yz4", "https://www.youtube.com/watch?v=lt2MK1b1Yz4")</f>
        <v>https://www.youtube.com/watch?v=lt2MK1b1Yz4</v>
      </c>
      <c r="B237" t="inlineStr">
        <is>
          <t>rainbow, drone footage</t>
        </is>
      </c>
      <c r="C237"/>
    </row>
    <row r="238" ht="25.5" customHeight="1">
      <c r="A238" s="2" t="str">
        <f>=HYPERLINK("https://www.youtube.com/watch?v=93YFRBoVSWc", "https://www.youtube.com/watch?v=93YFRBoVSWc")</f>
        <v>https://www.youtube.com/watch?v=93YFRBoVSWc</v>
      </c>
      <c r="B238" t="inlineStr">
        <is>
          <t>rainbow, drone footage</t>
        </is>
      </c>
      <c r="C238"/>
    </row>
    <row r="239" ht="25.5" customHeight="1">
      <c r="A239" s="2" t="str">
        <f>=HYPERLINK("https://www.youtube.com/watch?v=yZ2IZyeVlpc", "https://www.youtube.com/watch?v=yZ2IZyeVlpc")</f>
        <v>https://www.youtube.com/watch?v=yZ2IZyeVlpc</v>
      </c>
      <c r="B239" t="inlineStr">
        <is>
          <t>rainbow, drone footage</t>
        </is>
      </c>
      <c r="C239"/>
    </row>
    <row r="240" ht="25.5" customHeight="1">
      <c r="A240" s="2" t="str">
        <f>=HYPERLINK("https://www.youtube.com/watch?v=nO_8fntnuvg", "https://www.youtube.com/watch?v=nO_8fntnuvg")</f>
        <v>https://www.youtube.com/watch?v=nO_8fntnuvg</v>
      </c>
      <c r="B240" t="inlineStr">
        <is>
          <t>rainbow, drone footage</t>
        </is>
      </c>
      <c r="C240"/>
    </row>
    <row r="241" ht="25.5" customHeight="1">
      <c r="A241" s="2" t="str">
        <f>=HYPERLINK("https://www.youtube.com/watch?v=H9_Rau0GI38", "https://www.youtube.com/watch?v=H9_Rau0GI38")</f>
        <v>https://www.youtube.com/watch?v=H9_Rau0GI38</v>
      </c>
      <c r="B241" t="inlineStr">
        <is>
          <t>rainbow, alps, drive, 4k</t>
        </is>
      </c>
      <c r="C241"/>
    </row>
    <row r="242" ht="25.5" customHeight="1">
      <c r="A242" s="2" t="str">
        <f>=HYPERLINK("https://www.youtube.com/watch?v=RdA0Cc3mViE", "https://www.youtube.com/watch?v=RdA0Cc3mViE")</f>
        <v>https://www.youtube.com/watch?v=RdA0Cc3mViE</v>
      </c>
      <c r="B242" t="inlineStr">
        <is>
          <t>rainbow</t>
        </is>
      </c>
      <c r="C242"/>
    </row>
    <row r="243" ht="25.5" customHeight="1">
      <c r="A243" s="2" t="str">
        <f>=HYPERLINK("https://www.youtube.com/watch?v=cAHrOtzdWxk", "https://www.youtube.com/watch?v=cAHrOtzdWxk")</f>
        <v>https://www.youtube.com/watch?v=cAHrOtzdWxk</v>
      </c>
      <c r="B243" t="inlineStr">
        <is>
          <t>rainbow</t>
        </is>
      </c>
      <c r="C243"/>
    </row>
    <row r="244" ht="25.5" customHeight="1">
      <c r="A244" s="2" t="str">
        <f>=HYPERLINK("https://www.youtube.com/watch?v=l9FL1P3zitw", "https://www.youtube.com/watch?v=l9FL1P3zitw")</f>
        <v>https://www.youtube.com/watch?v=l9FL1P3zitw</v>
      </c>
      <c r="B244" t="inlineStr">
        <is>
          <t>rainbow</t>
        </is>
      </c>
      <c r="C244"/>
    </row>
    <row r="245" ht="25.5" customHeight="1">
      <c r="A245" s="2" t="str">
        <f>=HYPERLINK("https://www.youtube.com/watch?v=oFSSdUhid6Q", "https://www.youtube.com/watch?v=oFSSdUhid6Q")</f>
        <v>https://www.youtube.com/watch?v=oFSSdUhid6Q</v>
      </c>
      <c r="B245" t="inlineStr">
        <is>
          <t>rainbow</t>
        </is>
      </c>
      <c r="C245"/>
    </row>
    <row r="246" ht="25.5" customHeight="1">
      <c r="A246" s="2" t="str">
        <f>=HYPERLINK("https://www.youtube.com/watch?v=PvMCXCGSj-o", "https://www.youtube.com/watch?v=PvMCXCGSj-o")</f>
        <v>https://www.youtube.com/watch?v=PvMCXCGSj-o</v>
      </c>
      <c r="B246" t="inlineStr">
        <is>
          <t>jellyfish</t>
        </is>
      </c>
      <c r="C246" t="inlineStr">
        <is>
          <t>10 hours</t>
        </is>
      </c>
    </row>
    <row r="247" ht="25.5" customHeight="1">
      <c r="A247" s="2" t="str">
        <f>=HYPERLINK("https://www.youtube.com/watch?v=tRQGveGFSeM", "https://www.youtube.com/watch?v=tRQGveGFSeM")</f>
        <v>https://www.youtube.com/watch?v=tRQGveGFSeM</v>
      </c>
      <c r="B247" t="inlineStr">
        <is>
          <t>jellyfish</t>
        </is>
      </c>
      <c r="C247" t="inlineStr">
        <is>
          <t>12 hours</t>
        </is>
      </c>
    </row>
    <row r="248" ht="25.5" customHeight="1">
      <c r="A248" s="2" t="str">
        <f>=HYPERLINK("https://www.youtube.com/watch?v=t-g__-0dQ8E", "https://www.youtube.com/watch?v=t-g__-0dQ8E")</f>
        <v>https://www.youtube.com/watch?v=t-g__-0dQ8E</v>
      </c>
      <c r="B248" t="inlineStr">
        <is>
          <t>bodyboarding POV</t>
        </is>
      </c>
      <c r="C248" t="inlineStr">
        <is>
          <t>7 min</t>
        </is>
      </c>
    </row>
    <row r="249" ht="25.5" customHeight="1">
      <c r="A249" s="2" t="str">
        <f>=HYPERLINK("https://www.youtube.com/watch?v=HA0S4viTMKE", "https://www.youtube.com/watch?v=HA0S4viTMKE")</f>
        <v>https://www.youtube.com/watch?v=HA0S4viTMKE</v>
      </c>
      <c r="B249" t="inlineStr">
        <is>
          <t>bodyboarding POV</t>
        </is>
      </c>
      <c r="C249" t="inlineStr">
        <is>
          <t>2 hours</t>
        </is>
      </c>
    </row>
    <row r="250" ht="25.5" customHeight="1">
      <c r="A250" s="2" t="str">
        <f>=HYPERLINK("https://www.youtube.com/watch?v=1ocOsGvez-U", "https://www.youtube.com/watch?v=1ocOsGvez-U")</f>
        <v>https://www.youtube.com/watch?v=1ocOsGvez-U</v>
      </c>
      <c r="B250" t="inlineStr">
        <is>
          <t>washing dishes</t>
        </is>
      </c>
      <c r="C250" t="inlineStr">
        <is>
          <t>14 min</t>
        </is>
      </c>
    </row>
    <row r="251" ht="25.5" customHeight="1">
      <c r="A251" s="2" t="str">
        <f>=HYPERLINK("https://www.youtube.com/watch?v=c-v2Zqxzetk", "https://www.youtube.com/watch?v=c-v2Zqxzetk")</f>
        <v>https://www.youtube.com/watch?v=c-v2Zqxzetk</v>
      </c>
      <c r="B251" t="inlineStr">
        <is>
          <t>washing dishes</t>
        </is>
      </c>
      <c r="C251" t="inlineStr">
        <is>
          <t>19 min</t>
        </is>
      </c>
    </row>
    <row r="252" ht="25.5" customHeight="1">
      <c r="A252" s="2" t="str">
        <f>=HYPERLINK("https://www.youtube.com/watch?v=Z7qAJDkn_Zk", "https://www.youtube.com/watch?v=Z7qAJDkn_Zk")</f>
        <v>https://www.youtube.com/watch?v=Z7qAJDkn_Zk</v>
      </c>
      <c r="B252" t="inlineStr">
        <is>
          <t>washing dishes</t>
        </is>
      </c>
      <c r="C252" t="inlineStr">
        <is>
          <t>31 min</t>
        </is>
      </c>
    </row>
    <row r="253" ht="25.5" customHeight="1">
      <c r="A253" s="2" t="str">
        <f>=HYPERLINK("https://www.youtube.com/watch?v=PW87dZZjGIE", "https://www.youtube.com/watch?v=PW87dZZjGIE")</f>
        <v>https://www.youtube.com/watch?v=PW87dZZjGIE</v>
      </c>
      <c r="B253" t="inlineStr">
        <is>
          <t>bike mechanic</t>
        </is>
      </c>
      <c r="C253" t="inlineStr">
        <is>
          <t>2 hours</t>
        </is>
      </c>
    </row>
    <row r="254" ht="25.5" customHeight="1">
      <c r="A254" s="2" t="str">
        <f>=HYPERLINK("https://www.youtube.com/watch?v=ugqojZg0-7Q", "https://www.youtube.com/watch?v=ugqojZg0-7Q")</f>
        <v>https://www.youtube.com/watch?v=ugqojZg0-7Q</v>
      </c>
      <c r="B254" t="inlineStr">
        <is>
          <t>bike mechanic</t>
        </is>
      </c>
      <c r="C254" t="inlineStr">
        <is>
          <t>10 min</t>
        </is>
      </c>
    </row>
  </sheetData>
</worksheet>
</file>

<file path=xl/worksheets/sheet9.xml><?xml version="1.0" encoding="utf-8"?>
<work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dimension ref="A1"/>
  <sheetViews>
    <sheetView workbookViewId="0"/>
  </sheetViews>
  <cols>
    <col min="1" max="1" width="19" customWidth="1"/>
    <col min="2" max="2" width="19" customWidth="1"/>
  </cols>
  <sheetData>
    <row r="1" ht="13" customHeight="1">
      <c r="A1" s="1" t="inlineStr">
        <is>
          <t>https：||huggingface.co|cerspense|mt-1|blob|main|mt-1.txt</t>
        </is>
      </c>
      <c r="B1" s="1" t="inlineStr">
        <is>
          <t>From （REDACTED） - Movie Trailers</t>
        </is>
      </c>
    </row>
    <row r="2" ht="25.5" customHeight="1">
      <c r="A2" s="2" t="str">
        <f>=HYPERLINK("https://xboxclips.com/Games", "https://xboxclips.com/Games")</f>
        <v>https://xboxclips.com/Games</v>
      </c>
      <c r="B2" t="inlineStr">
        <is>
          <t>Xbox gaming clips</t>
        </is>
      </c>
    </row>
    <row r="3" ht="25.5" customHeight="1">
      <c r="A3" s="2" t="str">
        <f>=HYPERLINK("https://archive.org/details/anime-time-studio-ghibli-movie-00-nausicaa-of-the-valley-of-the-wind-1984/%5BAnime+Time%5D+Studio+Ghibli+-+Movie+22+-+Earwig+And+The+Witch+%5B2020%5D.mkv", "https://archive.org/details/anime-time-studio-ghibli-movie-00-nausicaa-of-the-valley-of-the-wind-1984/%5BAnime+Time%5D+Studio+Ghibli+-+Movie+22+-+Earwig+And+The+Witch+%5B2020%5D.mkv")</f>
        <v>https://archive.org/details/anime-time-studio-ghibli-movie-00-nausicaa-of-the-valley-of-the-wind-1984/%5BAnime+Time%5D+Studio+Ghibli+-+Movie+22+-+Earwig+And+The+Witch+%5B2020%5D.mkv</v>
      </c>
      <c r="B3" t="inlineStr">
        <is>
          <t>Studio Ghibli Movies</t>
        </is>
      </c>
    </row>
    <row r="4" ht="25.5" customHeight="1">
      <c r="A4" s="2" t="str">
        <f>=HYPERLINK("https://azimovies.online/", "https://azimovies.online/")</f>
        <v>https://azimovies.online/</v>
      </c>
      <c r="B4" t="inlineStr">
        <is>
          <t>Tons of stuff here</t>
        </is>
      </c>
    </row>
    <row r="5" ht="25.5" customHeight="1">
      <c r="A5" s="2" t="str">
        <f>=HYPERLINK("https://kisscartoon.sh/kisscartoon.html", "https://kisscartoon.sh/kisscartoon.html")</f>
        <v>https://kisscartoon.sh/kisscartoon.html</v>
      </c>
      <c r="B5"/>
    </row>
    <row r="6" ht="25.5" customHeight="1">
      <c r="A6" s="2" t="str">
        <f>=HYPERLINK("https://www.toonjet.com/", "https://www.toonjet.com/")</f>
        <v>https://www.toonjet.com/</v>
      </c>
      <c r="B6"/>
    </row>
    <row r="7" ht="25.5" customHeight="1">
      <c r="A7" s="2" t="str">
        <f>=HYPERLINK("https://kimcartoon.li/CartoonList", "https://kimcartoon.li/CartoonList")</f>
        <v>https://kimcartoon.li/CartoonList</v>
      </c>
      <c r="B7"/>
    </row>
    <row r="8" ht="25.5" customHeight="1">
      <c r="A8" s="2" t="str">
        <f>=HYPERLINK("https://kissanime.com.ru/AnimeListOnline", "https://kissanime.com.ru/AnimeListOnline")</f>
        <v>https://kissanime.com.ru/AnimeListOnline</v>
      </c>
      <c r="B8"/>
    </row>
    <row r="9" ht="25.5" customHeight="1">
      <c r="A9" s="2" t="str">
        <f>=HYPERLINK("https://www.supercartoons.net/", "https://www.supercartoons.net/")</f>
        <v>https://www.supercartoons.net/</v>
      </c>
      <c r="B9"/>
    </row>
    <row r="10" ht="25.5" customHeight="1">
      <c r="A10" s="2" t="str">
        <f>=HYPERLINK("https://watchseries.mx/home", "https://watchseries.mx/home")</f>
        <v>https://watchseries.mx/home</v>
      </c>
      <c r="B10"/>
    </row>
    <row r="11" ht="25.5" customHeight="1">
      <c r="A11" s="2" t="str">
        <f>=HYPERLINK("https://aniwatchtv.to/", "https://aniwatchtv.to/")</f>
        <v>https://aniwatchtv.to/</v>
      </c>
      <c r="B11" t="inlineStr">
        <is>
          <t>Anime Database</t>
        </is>
      </c>
    </row>
    <row r="12" ht="25.5" customHeight="1">
      <c r="A12" s="2" t="str">
        <f>=HYPERLINK("https://9animetv.to/", "https://9animetv.to/")</f>
        <v>https://9animetv.to/</v>
      </c>
      <c r="B12" t="inlineStr">
        <is>
          <t>Anime Database</t>
        </is>
      </c>
    </row>
    <row r="13" ht="25.5" customHeight="1">
      <c r="A13" s="2" t="str">
        <f>=HYPERLINK("https://animesuge.to/", "https://animesuge.to/")</f>
        <v>https://animesuge.to/</v>
      </c>
      <c r="B13" t="inlineStr">
        <is>
          <t>Anime Database</t>
        </is>
      </c>
    </row>
    <row r="14" ht="25.5" customHeight="1">
      <c r="A14" s="2" t="str">
        <f>=HYPERLINK("https://aniwave.to/", "https://aniwave.to/")</f>
        <v>https://aniwave.to/</v>
      </c>
      <c r="B14" t="inlineStr">
        <is>
          <t>Anime Database</t>
        </is>
      </c>
    </row>
  </sheetData>
  <dataValidations count="1">
    <dataValidation allowBlank="false" sqref="B2:B13" type="list">
      <formula1>"Xbox gaming clips,Studio Ghibli Movies,Tons of stuff here,Anime Database"</formula1>
    </dataValidation>
  </dataValidations>
</worksheet>
</file>

<file path=docProps/app.xml><?xml version="1.0" encoding="utf-8"?>
<Properties xmlns="http://schemas.openxmlformats.org/officeDocument/2006/extended-properties" xmlns:vt="http://schemas.openxmlformats.org/officeDocument/2006/docPropsVTypes">
  <TotalTime>0</TotalTime>
  <Application>Go Excelize</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xuri</dc:creator>
  <dcterms:created xsi:type="dcterms:W3CDTF">2006-09-16T00:00:00Z</dcterms:created>
  <dcterms:modified xsi:type="dcterms:W3CDTF">2006-09-16T00:00:00Z</dcterms:modified>
</cp:coreProperties>
</file>